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calcPr/>
  <extLst>
    <ext uri="GoogleSheetsCustomDataVersion2">
      <go:sheetsCustomData xmlns:go="http://customooxmlschemas.google.com/" r:id="rId40" roundtripDataChecksum="nceJNHPqhy5PkCdQlC5ENsdHptYwtFGFXu65+ArDJHA="/>
    </ext>
  </extLst>
</workbook>
</file>

<file path=xl/sharedStrings.xml><?xml version="1.0" encoding="utf-8"?>
<sst xmlns="http://schemas.openxmlformats.org/spreadsheetml/2006/main" count="31546" uniqueCount="9863">
  <si>
    <t>Facultate:</t>
  </si>
  <si>
    <t>Facultatea de Științe Economice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</si>
  <si>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</si>
  <si>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</si>
  <si>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</si>
  <si>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</si>
  <si>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</si>
  <si>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</si>
  <si>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</si>
  <si>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01.01.2024</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</si>
  <si>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</si>
  <si>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</si>
  <si>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</si>
  <si>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</si>
  <si>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</si>
  <si>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</si>
  <si>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</si>
  <si>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</si>
  <si>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</si>
  <si>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</si>
  <si>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</si>
  <si>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</si>
  <si>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</si>
  <si>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</si>
  <si>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</si>
  <si>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</si>
  <si>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</si>
  <si>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</si>
  <si>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</si>
  <si>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</si>
  <si>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</si>
  <si>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</si>
  <si>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</si>
  <si>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</si>
  <si>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</si>
  <si>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</si>
  <si>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</si>
  <si>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</si>
  <si>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</si>
  <si>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</si>
  <si>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</si>
  <si>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</si>
  <si>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</si>
  <si>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</si>
  <si>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</si>
  <si>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</si>
  <si>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</si>
  <si>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</si>
  <si>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</si>
  <si>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</si>
  <si>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</si>
  <si>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Bogoslov Ioana Andreea</t>
  </si>
  <si>
    <t>FSEC2</t>
  </si>
  <si>
    <t>Asist.</t>
  </si>
  <si>
    <t>Brătian Vasile</t>
  </si>
  <si>
    <t>Conf.</t>
  </si>
  <si>
    <t>Bratu Renate</t>
  </si>
  <si>
    <t>Lect.</t>
  </si>
  <si>
    <t>Bunescu Liliana</t>
  </si>
  <si>
    <t>Comaniciu Carmen</t>
  </si>
  <si>
    <t>Prof.</t>
  </si>
  <si>
    <t>Cristescu Marian</t>
  </si>
  <si>
    <t>Herciu Mihaela</t>
  </si>
  <si>
    <t>Marina Alexandra-Gabriela</t>
  </si>
  <si>
    <t>Mârza Bogdan</t>
  </si>
  <si>
    <t>Mihaiu Diana Marieta</t>
  </si>
  <si>
    <t>Moroșan Adrian</t>
  </si>
  <si>
    <t>Oprean-Stan Camelia</t>
  </si>
  <si>
    <t>Orăștean Ramona</t>
  </si>
  <si>
    <t>Petrașcu Daniela</t>
  </si>
  <si>
    <t>Sava Raluca</t>
  </si>
  <si>
    <t>Sbârcea Ioana Raluca</t>
  </si>
  <si>
    <t>Sitea Daria</t>
  </si>
  <si>
    <t>Stoica Eduard Alexandru</t>
  </si>
  <si>
    <t>Tăvală Florina</t>
  </si>
  <si>
    <t>Vasiu Diana</t>
  </si>
  <si>
    <t>Baltador Lia</t>
  </si>
  <si>
    <t>FSEC3</t>
  </si>
  <si>
    <t>Belașcu Lucian</t>
  </si>
  <si>
    <t>Budac Camelia</t>
  </si>
  <si>
    <t>Duralia Oana</t>
  </si>
  <si>
    <t>Frăticiu Lucia</t>
  </si>
  <si>
    <t>Fuciu Mircea</t>
  </si>
  <si>
    <t>Ilie Livia</t>
  </si>
  <si>
    <t>Lucian Paul</t>
  </si>
  <si>
    <t>Mărginean Silvia</t>
  </si>
  <si>
    <t>Mihăescu Liviu</t>
  </si>
  <si>
    <t>Negru Ioana</t>
  </si>
  <si>
    <t>Nicula Virgil</t>
  </si>
  <si>
    <t>Ogrean Claudia</t>
  </si>
  <si>
    <t>Opreana Alin</t>
  </si>
  <si>
    <t>Panța Nancy Diana</t>
  </si>
  <si>
    <t>Pentescu Alma</t>
  </si>
  <si>
    <t>Popa Cristina Elena</t>
  </si>
  <si>
    <t>Popescu Doris-Louise</t>
  </si>
  <si>
    <t>Popescu Eugen</t>
  </si>
  <si>
    <t>Popșa Roxana</t>
  </si>
  <si>
    <t>Șerban Radu-Alexandru</t>
  </si>
  <si>
    <t>Șerbu Răzvan</t>
  </si>
  <si>
    <t>Sims Anca</t>
  </si>
  <si>
    <t>Tănăsescu Cristina</t>
  </si>
  <si>
    <t>Terchilă Sorin</t>
  </si>
  <si>
    <t>Țichindelean Mihai</t>
  </si>
  <si>
    <t>Tileagă Cosmin</t>
  </si>
  <si>
    <t>Todericiu Ramona</t>
  </si>
  <si>
    <t>Troancă Dumitru</t>
  </si>
  <si>
    <t>Vinerean-Opreana Anca-Simona</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</si>
  <si>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</si>
  <si>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</si>
  <si>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</si>
  <si>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</si>
  <si>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</si>
  <si>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</si>
  <si>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</si>
  <si>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</si>
  <si>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</si>
  <si>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</si>
  <si>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</si>
  <si>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</si>
  <si>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</si>
  <si>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</si>
  <si>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</si>
  <si>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</si>
  <si>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</si>
  <si>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</si>
  <si>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</si>
  <si>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</si>
  <si>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</si>
  <si>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</si>
  <si>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</si>
  <si>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</si>
  <si>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</si>
  <si>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</si>
  <si>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</si>
  <si>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</si>
  <si>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</si>
  <si>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</si>
  <si>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</si>
  <si>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</si>
  <si>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</si>
  <si>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</si>
  <si>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</si>
  <si>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</si>
  <si>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</si>
  <si>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</si>
  <si>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Perspectives on Artificial Intelligence Adoption for European Union Elderly in the Context of Digital Skills Development</t>
  </si>
  <si>
    <t>Bogoslov Ioana Andreea (Universitatea Lucian Blaga din Sibiu), Corman Sorina (Universitatea Lucian Blaga din Sibiu), Lungu Anca Elena (Universitatea Alexandru Ioan Cuza din Iași)</t>
  </si>
  <si>
    <t>Sustainability</t>
  </si>
  <si>
    <t>2071-1050</t>
  </si>
  <si>
    <t>https://www.webofscience.com/wos/woscc/full-record/WOS:001245614200001</t>
  </si>
  <si>
    <t>https://www.mdpi.com/2071-1050/16/11/4579</t>
  </si>
  <si>
    <t>10.3390/su16114579</t>
  </si>
  <si>
    <t>1-34</t>
  </si>
  <si>
    <t>Q2</t>
  </si>
  <si>
    <t>BOGOSLOV IOANA ANDREEA</t>
  </si>
  <si>
    <t>Option pricing using the Black- Scholes methodology vs. using the Feynman-Kac theorem: Comparative approach</t>
  </si>
  <si>
    <t>Brătian Vasile, Oprean Stan, Camelia</t>
  </si>
  <si>
    <t>Application of Novel Research Methods: The Study of Current Economic Phenomena, Peter Lang</t>
  </si>
  <si>
    <t>-</t>
  </si>
  <si>
    <t>ISBN
978-363191677-3, 978-363190052-9</t>
  </si>
  <si>
    <t>https://www.econbiz.de/Record/option-pricing-using-the-black-scholes-methodology-vs-using-the-feynman-kac-theorem-comparative-approach-br%C4%83tian-vasile/10015179733</t>
  </si>
  <si>
    <t>https://www.peterlang.com/document/1481490</t>
  </si>
  <si>
    <t xml:space="preserve">
DOI:10.3726/b21691</t>
  </si>
  <si>
    <t>175-192</t>
  </si>
  <si>
    <t>BRĂTIAN VASILE</t>
  </si>
  <si>
    <t>Exploring a metamorphosed world economy by the impact of artificial intelligence on the contemporary economic trends</t>
  </si>
  <si>
    <t>Renate Bratu (ULBS), Bogdan Mârza (ULBS), Răzvan Șerbu (ULBS)</t>
  </si>
  <si>
    <t>Application of Novel Research Methods: The Study of Current Economic Phenomena</t>
  </si>
  <si>
    <t>978-363191677-3, 978-363190052-9</t>
  </si>
  <si>
    <t>https://www.scopus.com/record/display.uri?eid=2-s2.0-85206229696&amp;origin=recordpage</t>
  </si>
  <si>
    <t>10.3726/b21691</t>
  </si>
  <si>
    <t>105-115</t>
  </si>
  <si>
    <t>SCOPUS</t>
  </si>
  <si>
    <t>BRATU RENATE</t>
  </si>
  <si>
    <t>Approaches to tax evasion: a bibliometric and mapping analysis of Web of Science indexed studies</t>
  </si>
  <si>
    <t>Barbu, L., Horobeț, A., Belașcu, L., Ilie, A. G. (ULBS, ASE, ULBS, ASE)</t>
  </si>
  <si>
    <t>Journal of Business Economics and Management</t>
  </si>
  <si>
    <t>1611-1699</t>
  </si>
  <si>
    <t>https://www.webofscience.com/wos/woscc/full-record/WOS:001154923100002</t>
  </si>
  <si>
    <t>https://journals.vilniustech.lt/index.php/JBEM/article/view/20691/12100</t>
  </si>
  <si>
    <t>https://doi.org/10.3846/jbem.2024.20691</t>
  </si>
  <si>
    <t>WOS:001154923100002</t>
  </si>
  <si>
    <t>1-20</t>
  </si>
  <si>
    <t>Q2 (IF)</t>
  </si>
  <si>
    <t>BUNESCU LILIANA</t>
  </si>
  <si>
    <t>Modern finance through quantum computing—A systematic literature review</t>
  </si>
  <si>
    <t>Bunescu L, Vârtei AM (ULBS, ULBS)</t>
  </si>
  <si>
    <t>PLoS ONE</t>
  </si>
  <si>
    <t>1932-6203</t>
  </si>
  <si>
    <t>https://www.webofscience.com/wos/woscc/full-record/WOS:001273249400123</t>
  </si>
  <si>
    <t>https://journals.plos.org/plosone/article?id=10.1371/journal.pone.0304317</t>
  </si>
  <si>
    <t>https://doi.org/10.1371/journal.pone.0304317</t>
  </si>
  <si>
    <t>WOS:001273249400123</t>
  </si>
  <si>
    <t>1-22</t>
  </si>
  <si>
    <t>Q1 (IF)</t>
  </si>
  <si>
    <t>Publication Patterns of the Central European Public Administration Review – A Bibliometric Analysis</t>
  </si>
  <si>
    <t>Bunescu, L.,  Klun, M. (ULBS, University of Ljibljana)</t>
  </si>
  <si>
    <t>Central European Public Administration Review</t>
  </si>
  <si>
    <t>2591-2240</t>
  </si>
  <si>
    <t>https://www.webofscience.com/wos/woscc/full-record/WOS:001271885300001</t>
  </si>
  <si>
    <t>https://cepar.fu.uni-lj.si/index.php/CEPAR/article/view/651</t>
  </si>
  <si>
    <t>https://doi.org/10.17573/cepar.2024.1.01</t>
  </si>
  <si>
    <t>WOS:001271885300001</t>
  </si>
  <si>
    <t>7-32</t>
  </si>
  <si>
    <t>ESCI</t>
  </si>
  <si>
    <t>Exploring the Dynamics of Brent Crude Oil, S&amp;P500 and Bitcoin Prices Amid Economic Instability</t>
  </si>
  <si>
    <t xml:space="preserve">Bara A., Georgescu I.A., Oprea S.V., Cristescu Marian Pompiliu </t>
  </si>
  <si>
    <t>IEEE ACCESS</t>
  </si>
  <si>
    <t>2169-3536</t>
  </si>
  <si>
    <t>https://www.webofscience.com/wos/woscc/full-record/WOS:001174640600001</t>
  </si>
  <si>
    <t>https://ieeexplore.ieee.org/document/10445256</t>
  </si>
  <si>
    <t>DOI:10.1109/ACCESS.2024.3370029</t>
  </si>
  <si>
    <t>001174640600001</t>
  </si>
  <si>
    <t>31366-31385</t>
  </si>
  <si>
    <t>CRISTESCU MARIAN</t>
  </si>
  <si>
    <t>Testing benford and universal laws on gambling and betting data in Romania</t>
  </si>
  <si>
    <t>Jianu I., Isaic-Maniu A., Brandas C., Cristescu Marian Pompiliu, Bente C., Herteliu C.</t>
  </si>
  <si>
    <t>ANNALS OF OPERATIONS RESEARCH</t>
  </si>
  <si>
    <t>0254-5330</t>
  </si>
  <si>
    <t>https://www.webofscience.com/wos/woscc/full-record/WOS:001131796100003</t>
  </si>
  <si>
    <t>https://link.springer.com/article/10.1007/s10479-023-05739-y</t>
  </si>
  <si>
    <t>DOI:10.1007/s10479-023-05739-y</t>
  </si>
  <si>
    <t>001131796100003</t>
  </si>
  <si>
    <t>1765-1779</t>
  </si>
  <si>
    <t>Q1</t>
  </si>
  <si>
    <t>Big Data Analytics and Its Influence on Revenue Growth in the European Tourism Industry</t>
  </si>
  <si>
    <t>Cristescu Marian Pompiliu, Mara D.A., Culda L.C. </t>
  </si>
  <si>
    <t>RECENT ADVANCEMENTS IN TOURISM BUSINESS, TECHNOLOGY AND SOCIAL SCIENCES, VOL 1, IACUDIT 2023</t>
  </si>
  <si>
    <t>ISSN 2198-7246      EISSN:2198-7254    ISBN: 978-3-031-54340-1; 978-3-031-54338-8; 978-3-031-54337-1</t>
  </si>
  <si>
    <t>https://www.webofscience.com/wos/woscc/full-record/WOS:001289219100002</t>
  </si>
  <si>
    <t>https://link.springer.com/chapter/10.1007/978-3-031-54338-8_2</t>
  </si>
  <si>
    <t>DOI:10.1007/978-3-031-54338-8_2</t>
  </si>
  <si>
    <t>001289219100002</t>
  </si>
  <si>
    <t>15-26</t>
  </si>
  <si>
    <t>Document type:Conference Paper        Source type:Conference Proceedings</t>
  </si>
  <si>
    <t>10th International Conference Recent Advancements in Tourism Business,Technology and Social Sciences (IACuDiT)</t>
  </si>
  <si>
    <t>AUG 29-31, 2023, Crete, GREECE</t>
  </si>
  <si>
    <t>ISBN: 978-3-031-54340-1; 978-3-031-54338-8; 978-3-031-54337-1</t>
  </si>
  <si>
    <t>The Importance of Social Media Analytics in Increasing E-Commerce Sales Capabilities</t>
  </si>
  <si>
    <t>Cristescu Marian Pompiliu, Mara D.A., Nerișanu R.A., Culda L.C. </t>
  </si>
  <si>
    <t>Springer Proceedings in Business and Economics - Economic Growth, Prosperity and Sustainability in the Economies of the Balkans and Eastern European Countries
(EBEEC 2023)</t>
  </si>
  <si>
    <t>ISSN: 2198-7246</t>
  </si>
  <si>
    <t>https://www.scopus.com/record/display.uri?eid=2-s2.0-85201980027&amp;origin=resultslist&amp;sort=plf-f&amp;src=s&amp;sot=b&amp;sdt=b&amp;s=TITLE%28The+Importance+of+Social+Media+Analytics+in+Increasing+E-Commerce+Sales+Capabilities%29&amp;sessionSearchId=200e9ff48cdf7d0e19ca6f0f61c77f4a</t>
  </si>
  <si>
    <t>DOI: 10.1007/978-3-031-58437-4_16</t>
  </si>
  <si>
    <t>297 - 311</t>
  </si>
  <si>
    <t>15th International Conference on Economies of the Balkan and Eastern European Countries, EBEEC 2023</t>
  </si>
  <si>
    <t>12 May 2023 - 14 May 2023, Chios</t>
  </si>
  <si>
    <t>ISBN: 978-303158436-7</t>
  </si>
  <si>
    <t>How to Interpret the Triple Bottom Line in the Case of Tesla, Inc.?</t>
  </si>
  <si>
    <t>Cristescu Marian Pompiliu, Mara D.A., Nerișanu R.A., Culda L.C., Patrascu A.</t>
  </si>
  <si>
    <t>Springer Proceedings in Business and Economics</t>
  </si>
  <si>
    <t>ISSN: 2198-7246 EISSN: 2198-7254</t>
  </si>
  <si>
    <t>https://www.scopus.com/record/display.uri?eid=2-s2.0-85204022398&amp;origin=resultslist&amp;sort=plf-f&amp;src=s&amp;sot=b&amp;sdt=b&amp;s=TITLE%28How+to+Interpret+the+Triple+Bottom+Line+in+the+Case+of+Tesla%29&amp;sessionSearchId=200e9ff48cdf7d0e19ca6f0f61c77f4a</t>
  </si>
  <si>
    <t>https://link.springer.com/chapter/10.1007/978-3-031-59858-6_12</t>
  </si>
  <si>
    <t>DOI: 10.1007/978-3-031-59858-6_12</t>
  </si>
  <si>
    <t>159 - 177</t>
  </si>
  <si>
    <t>Reimagining Capitalism
in a Post-Globalization World, Proceedings of the 13th Griffiths School of Management and IT Annual Conference on Business, Entrepreneurship and Ethics, GSMAC 2023</t>
  </si>
  <si>
    <t>Oradea, Romania, 09 June 2023 - 10 June 2023</t>
  </si>
  <si>
    <t>ISBN: 978-303159857-9</t>
  </si>
  <si>
    <t>THE ROLE OF WORKPLACE DIGITIZATION IN ACHIEVING SUSTAINABILITY</t>
  </si>
  <si>
    <t>Cristescu Marian Pompiliu, Mara D.A., Nerișanu R.A., Culda L.C., Oprea N.</t>
  </si>
  <si>
    <t>International Multidisciplinary Scientific GeoConference Surveying Geology and Mining Ecology Management, SGEM</t>
  </si>
  <si>
    <t>ISSN: 1314-2704</t>
  </si>
  <si>
    <t>https://www.scopus.com/record/display.uri?eid=2-s2.0-85213815268&amp;origin=resultslist&amp;sort=plf-f&amp;src=s&amp;sot=b&amp;sdt=b&amp;s=TITLE%28THE+ROLE+OF+WORKPLACE+DIGITIZATION+IN+ACHIEVING+SUSTAINABILITY%29&amp;sessionSearchId=200e9ff48cdf7d0e19ca6f0f61c77f4a</t>
  </si>
  <si>
    <t>DOI: 10.5593/sgem2024/5.1/s21.85</t>
  </si>
  <si>
    <t>693 - 701</t>
  </si>
  <si>
    <t>24th International Multidisciplinary Scientific Geoconference: Ecology, Economics, Education and Legislation, SGEM 2024</t>
  </si>
  <si>
    <t>Albena, Bulgaria, 01 July 2024 - 07 July 2024</t>
  </si>
  <si>
    <t>ISBN: 978-619760367-5, 978-619760369-9, 978-619760370-5, 978-619760371-2, 978-619760372-9, 978-619760374-3</t>
  </si>
  <si>
    <t>Leveraging Website Analytics to Enhance User Experience with Pop-Ups and Drive Sales Conversions</t>
  </si>
  <si>
    <t>Cristescu Marian Pompiliu, Mara D.A., Nerișanu R.A., Culda L.C., Pătrașcu A. </t>
  </si>
  <si>
    <t>Book series - Smart Innovation, Systems and Technologies</t>
  </si>
  <si>
    <t>ISSN: 2190-3018 EISSN: 2190-3026</t>
  </si>
  <si>
    <t>https://www.scopus.com/record/display.uri?eid=2-s2.0-85185716883&amp;origin=resultslist&amp;sort=plf-f&amp;src=s&amp;sot=b&amp;sdt=b&amp;s=TITLE%28Leveraging+Website+Analytics+to+Enhance+User+Experience+with+Pop-Ups+and+Drive+Sales+Conversions%29</t>
  </si>
  <si>
    <t>https://link.springer.com/chapter/10.1007/978-981-99-6529-8_6</t>
  </si>
  <si>
    <t>DOI:10.1007/978-981-99-6529-8_6</t>
  </si>
  <si>
    <t>61 - 73</t>
  </si>
  <si>
    <t>Document type:Conference Paper        Source type:Book Series</t>
  </si>
  <si>
    <t>Proceedings of 22nd International Conference on Informatics in Economy (IE 2023)</t>
  </si>
  <si>
    <t>Bucharest, 25 May 2023 - 26 May 2023</t>
  </si>
  <si>
    <t>ISBN: 978-981996959-3</t>
  </si>
  <si>
    <t>Leveraging free tools in financial
sentiment analysis</t>
  </si>
  <si>
    <t>Marian Pompiliu Cristescu, D.A.Mara, R.A. Nerișanu, L.C. Culda</t>
  </si>
  <si>
    <t xml:space="preserve">Book - Application of Novel Research Methods. The Study of Current Economic Phenomena - </t>
  </si>
  <si>
    <t>ISBN 978- 3- 631- 90052- 9   E- ISBN 978- 3- 631- 91677- 3   E- ISBN 978- 3- 631- 91678- 0</t>
  </si>
  <si>
    <t>https://www.scopus.com/record/display.uri?eid=2-s2.0-85206230624&amp;origin=resultslist&amp;sort=plf-f&amp;src=s&amp;sot=b&amp;sdt=b&amp;s=SRCTITLE%28Application+of+Novel+Research+Methods.+The+Study+of+Current+Economic+Phenomena%29&amp;relpos=5</t>
  </si>
  <si>
    <t>137 - 155</t>
  </si>
  <si>
    <t>Book</t>
  </si>
  <si>
    <t>Do Loyal Customers Buy Differently? Examining Customers' Loyalty in a Self-Service Setting</t>
  </si>
  <si>
    <t>Tichindelean M (ULBS); Ogrean C (ULBS); Herciu M (ULBS)</t>
  </si>
  <si>
    <t>Studies in Business and Economics</t>
  </si>
  <si>
    <t>2344-5421</t>
  </si>
  <si>
    <t>https://www.webofscience.com/wos/woscc/full-record/WOS:001228061000007</t>
  </si>
  <si>
    <t>https://sciendo.com/article/10.2478/sbe-2024-0019</t>
  </si>
  <si>
    <t>10.2478/sbe-2024-0019</t>
  </si>
  <si>
    <t>WOS:001228061000007</t>
  </si>
  <si>
    <t>350-367</t>
  </si>
  <si>
    <t>HERCIU MIHAELA</t>
  </si>
  <si>
    <t>Digital Transformation: A quantitative analysis of Romanian SMEs</t>
  </si>
  <si>
    <t>Mihu C (ULBS); Herciu M (ULBS)</t>
  </si>
  <si>
    <t>https://www.webofscience.com/wos/woscc/full-record/WOS:001228061000008</t>
  </si>
  <si>
    <t>https://sciendo.com/article/10.2478/sbe-2024-0008</t>
  </si>
  <si>
    <t>10.2478/sbe-2024-0008</t>
  </si>
  <si>
    <t xml:space="preserve">
WOS:001228061000008</t>
  </si>
  <si>
    <t>137-166</t>
  </si>
  <si>
    <t>Integrating Sustainability and Digitalization in Business Model Innovation. A Bibliometric Study</t>
  </si>
  <si>
    <t>Ogrean C (ULBS); Herciu M (ULBS); Tichindelean M (ULBS)</t>
  </si>
  <si>
    <t>https://www.webofscience.com/wos/woscc/full-record/WOS:001310228300014</t>
  </si>
  <si>
    <t>https://sciendo.com/article/10.2478/sbe-2024-0040</t>
  </si>
  <si>
    <t>10.2478/sbe-2024-0040</t>
  </si>
  <si>
    <t>WOS:001310228300014</t>
  </si>
  <si>
    <t>307-331</t>
  </si>
  <si>
    <t>Exploring Digital Needs in the Centru Region, Romania: A Comparative Cross-Sectoral Study</t>
  </si>
  <si>
    <t xml:space="preserve">Ogrean C (ULBS); Pirvu B (ULBS); Herciu M (ULBS); </t>
  </si>
  <si>
    <t>https://www.webofscience.com/wos/woscc/full-record/WOS:001403052700014</t>
  </si>
  <si>
    <t>https://sciendo.com/article/10.2478/sbe-2024-0060</t>
  </si>
  <si>
    <t>10.2478/sbe-2024-0060</t>
  </si>
  <si>
    <t>WOS:001403052700014</t>
  </si>
  <si>
    <t>348-368</t>
  </si>
  <si>
    <t>MÂRZA BOGDAN</t>
  </si>
  <si>
    <t>The rising role of artificial intelligence in renewable energy development in China</t>
  </si>
  <si>
    <t>Zhang, Xiaojing; Khan, Khalid; Shao, Xuefeng; Oprean-Stan, Camelia; Zhang, Qian</t>
  </si>
  <si>
    <t>Energy Economics</t>
  </si>
  <si>
    <t>0140-9883</t>
  </si>
  <si>
    <t>https://1510q2lei-y-https-www-webofscience-com.z.e-nformation.ro/wos/woscc/full-record/WOS:001215435500001</t>
  </si>
  <si>
    <t>https://www.sciencedirect.com/science/article/abs/pii/S014098832400197X?via%3Dihub</t>
  </si>
  <si>
    <t>10.1016/j.eneco.2024.107489</t>
  </si>
  <si>
    <t>WOS:001215435500001</t>
  </si>
  <si>
    <t>1500*2</t>
  </si>
  <si>
    <t>OPREAN-STAN CAMELIA</t>
  </si>
  <si>
    <t>A bootstrap subsample rolling window causality method for analyzing the relationship between natural gas consumption and economic growth</t>
  </si>
  <si>
    <t>Camelia Oprean-Stan, Stan S.E.</t>
  </si>
  <si>
    <t>https://www.scopus.com/record/display.uri?eid=2-s2.0-85206229219&amp;origin=resultslist&amp;sort=plf-f&amp;src=s&amp;sot=b&amp;sdt=b&amp;s=TITLE%28A+bootstrap+subsample+rolling+window+causality+method+for+analyzing+the+relationship+between+natural+gas+consumption+and+economic+growth%29&amp;sessionSearchId=9118a780a1e072954dca216445af8245</t>
  </si>
  <si>
    <t>https://www.scopus.com/record/display.uri?eid=2-s2.0-85206223849&amp;origin=resultslist&amp;sort=plf-f&amp;src=s&amp;sot=b&amp;sdt=b&amp;s=ALL%28Option+pricing+using+the+Black-Scholes+methodology+vs.+using+the+Feynman-Kac+theorem%3A+Comparative+approach%29&amp;sessionSearchId=9118a780a1e072954dca216445af8245</t>
  </si>
  <si>
    <t xml:space="preserve">DOI: 10.3726/b21691 </t>
  </si>
  <si>
    <t>85-103</t>
  </si>
  <si>
    <t>Exploring the relationship between google trends and cryptocurrency metrics</t>
  </si>
  <si>
    <t>Orăștean Ramona, Mărginean Silvia, Sava Raluca</t>
  </si>
  <si>
    <t>1842-4120</t>
  </si>
  <si>
    <t>https://www.webofscience.com/wos/woscc/full-record/WOS:001228061000018</t>
  </si>
  <si>
    <t xml:space="preserve">https://sciendo.com/article/10.2478/sbe-2024-0020 </t>
  </si>
  <si>
    <t>10.2478/sbe-2024-0020</t>
  </si>
  <si>
    <t>WOS:001228061000018</t>
  </si>
  <si>
    <t>368-379</t>
  </si>
  <si>
    <t>ORĂȘTEAN RAMONA</t>
  </si>
  <si>
    <t>Exploring the Relationship Between Google Trends and Cryptocurrency Metrics</t>
  </si>
  <si>
    <t>DOI 10.2478/sbe-2024-0020</t>
  </si>
  <si>
    <t>SAVA RALUCA</t>
  </si>
  <si>
    <t>Towards Sustainable Consumption: Quantitative Insights into Consumer Behaviour on Circular Food Products</t>
  </si>
  <si>
    <t>Cristina-Maria Bătușaru (AFT Sibiu), Andreea-Simina Porancea-Răulea (AFT/ULBS), Alina Rădoiu (AFT Sibiu), Ioana-Raluca Sbârcea (ULBS)</t>
  </si>
  <si>
    <t>https://1510q25mp-y-https-www-webofscience-com.z.e-nformation.ro/wos/woscc/full-record/WOS:001310228300009</t>
  </si>
  <si>
    <t>https://sciendo.com/article/10.2478/sbe-2024-0034</t>
  </si>
  <si>
    <t>10.2478/sbe-2024-0034</t>
  </si>
  <si>
    <t>WOS:001310228300009</t>
  </si>
  <si>
    <t>215-237</t>
  </si>
  <si>
    <t>Articol WOS indexat in SCOPUS</t>
  </si>
  <si>
    <t>SBÂRCEA IOANA RALUCA</t>
  </si>
  <si>
    <t>Artificial Intelligence and Smart Manufacturing: An Analysis of Strategic and Performance Narratives</t>
  </si>
  <si>
    <t>Horobet Alexandra (ASE), Tudor Cristiana (ASE), Dinca Zeno (ASE), Dumitrescu Dan Gabriel (ASE), Stoica Eduard Alexandru (ULBS)</t>
  </si>
  <si>
    <t>Amfiteatru Economic</t>
  </si>
  <si>
    <t>1582-9146</t>
  </si>
  <si>
    <t>https://www.webofscience.com/wos/woscc/full-record/WOS:001248217500003</t>
  </si>
  <si>
    <t>https://www.amfiteatrueconomic.ro/temp/Article_3309.pdf</t>
  </si>
  <si>
    <t>https://doi.org/10.24818/EA/2024/66/440</t>
  </si>
  <si>
    <t>WOS:001248217500003</t>
  </si>
  <si>
    <t>440-457</t>
  </si>
  <si>
    <t>STOICA EDUARD ALEXANDRU</t>
  </si>
  <si>
    <t>Conference Discussion "Beyond Conflict, Ukraine's Journey to Recovery Reform and Post-War Reconstruction"</t>
  </si>
  <si>
    <t>Nate Silviu (ULBS),  Stavytskyy Andriy (TSNU Ukraina), Serbu Razvan (ULBS), Stoica Eduard Alexandru (ULBS)</t>
  </si>
  <si>
    <t>Access to Justice in Eastern Europe</t>
  </si>
  <si>
    <t>2663-0575</t>
  </si>
  <si>
    <t>https://www.webofscience.com/wos/woscc/full-record/WOS:001222533700001</t>
  </si>
  <si>
    <t>https://ajee-journal.com/upload/attaches/att_1714589226.pdf</t>
  </si>
  <si>
    <t>https://doi.org/10.33327/AJEE-18-7.2-n000245</t>
  </si>
  <si>
    <t>WOS:001222533700001</t>
  </si>
  <si>
    <t>443-468</t>
  </si>
  <si>
    <t>ESG Rates Divergence on the Emerging Markets in the European Union</t>
  </si>
  <si>
    <t>Vasiu Diana Elena</t>
  </si>
  <si>
    <t>STUDIES IN BUSINESS AND ECONOMICS</t>
  </si>
  <si>
    <t>https://www.webofscience.com/wos/alldb/full-record/WOS:001310228300015</t>
  </si>
  <si>
    <t>https://sciendo.com/article/10.2478/sbe-2024-0038</t>
  </si>
  <si>
    <t>10.2478/sbe-2024-0038</t>
  </si>
  <si>
    <t>WOS:001310228300015</t>
  </si>
  <si>
    <t>274 - 289</t>
  </si>
  <si>
    <t>VASIU DIANA</t>
  </si>
  <si>
    <t>The effect of digitalization on sustainability reporting: The role of sustainability competence, green knowledge integration, and stakeholder pressure</t>
  </si>
  <si>
    <t>Elias Appiah‐Kubi (UPET), Codruța Cornelia Dura (UPET), Dorina Niță (UPET), Imola Drigă (UPET), Ana Preda (UPET), Lia Alexandra Baltador (ULBS)</t>
  </si>
  <si>
    <t>Business Strategy and the Environment</t>
  </si>
  <si>
    <t>Online ISSN:1099-0836</t>
  </si>
  <si>
    <t>https://www.webofscience.com/wos/woscc/full-record/WOS:001357574800001</t>
  </si>
  <si>
    <t>https://onlinelibrary.wiley.com/doi/full/10.1002/bse.4024</t>
  </si>
  <si>
    <t>https://doi.org/10.1002/bse.4024</t>
  </si>
  <si>
    <t xml:space="preserve">
WOS:001357574800001</t>
  </si>
  <si>
    <t>1133-1153</t>
  </si>
  <si>
    <t>BALTADOR LIA</t>
  </si>
  <si>
    <t>Design Thinking in Education: Evaluating the Impact on Student Entrepreneurship Competencies</t>
  </si>
  <si>
    <t>LA Baltador(ULBS), V Grecu(ULBS), ND Panța(ULBS), AM Beju(ULBS)</t>
  </si>
  <si>
    <t>Education Sciences</t>
  </si>
  <si>
    <t> 2227-7102</t>
  </si>
  <si>
    <t>https://www.webofscience.com/wos/woscc/full-record/WOS:001387692300001</t>
  </si>
  <si>
    <t>https://www.mdpi.com/2227-7102/14/12/1311</t>
  </si>
  <si>
    <t>https://doi.org/10.3390/educsci14121311</t>
  </si>
  <si>
    <t>WOS:001387692300001</t>
  </si>
  <si>
    <t>Green banks, golden returns? Unraveling the ESG–Financial performance nexus in European banking</t>
  </si>
  <si>
    <t>Horobet, A. (ASE București), Rahat, B. (Excelia Business School, La Rochelle, France), Floarea, A. M.(ASE București), &amp; Belascu, L. (ULBS)</t>
  </si>
  <si>
    <t>Review of Accounting and Finance</t>
  </si>
  <si>
    <t>1475-7702 / 1758-7700</t>
  </si>
  <si>
    <t>https://1510q1a3s-y-https-www-webofscience-com.z.e-nformation.ro/wos/woscc/full-record/WOS:001367516400001</t>
  </si>
  <si>
    <t>https://www.emerald.com/insight/content/doi/10.1108/raf-09-2024-0373/full/html?skipTracking=true</t>
  </si>
  <si>
    <t>10.1108/RAF-09-2024-0373</t>
  </si>
  <si>
    <t>WOS:001367516400001</t>
  </si>
  <si>
    <t>Wos - ESCI</t>
  </si>
  <si>
    <t>BELAȘCU LUCIAN</t>
  </si>
  <si>
    <t>Exploring the Synergy Between Artificial Intelligence and Human Resources: A Qualitative Review of Business Management Literature</t>
  </si>
  <si>
    <t>Aura Girlovan (ASE București), Alexandra Horobet (ASE București), Cosmin-Alin Botoroga (ASE București), Lucian Belascu (ULBS), Lucian Paul (ULBS)</t>
  </si>
  <si>
    <t>1842-4120 / 2344-5416</t>
  </si>
  <si>
    <t>https://1510q1a3s-y-https-www-webofscience-com.z.e-nformation.ro/wos/woscc/full-record/WOS:001403052700017</t>
  </si>
  <si>
    <t>https://sciendo-parsed.s3.eu-central-1.amazonaws.com/67913c65082aa65dea3d644e/10.2478_sbe-2024-0047.pdf?X-Amz-Algorithm=AWS4-HMAC-SHA256&amp;X-Amz-Content-Sha256=UNSIGNED-PAYLOAD&amp;X-Amz-Credential=ASIA6AP2G7AKCWJIQMPT%2F20250414%2Feu-central-1%2Fs3%2Faws4_request&amp;X-Amz-Date=20250414T150536Z&amp;X-Amz-Expires=3600&amp;X-Amz-Security-Token=IQoJb3JpZ2luX2VjEI%2F%2F%2F%2F%2F%2F%2F%2F%2F%2F%2FwEaDGV1LWNlbnRyYWwtMSJIMEYCIQDNgIdOTdj49XCLcE%2F1RPPBlpVkVaaKcZ7mGskWEjm%2BWAIhAJS5HtEA3ofNot7q621CdZ0isaYm1gTbMSOzjD6VEXsZKrsFCBgQAhoMOTYzMTM0Mjg5OTQwIgw%2BWwvj%2B8aH6PCDiQAqmAWJ1J2BMIaJ66bHKJBR8ZRif4Fvq60i81WZoKdXwEYmav7oCyhTdLzo5nb0kzvNSRGXF1E5YFJRd6NrLropVTRGT9hmFNkwySd%2FxWLtrE1y%2FfWqDTdwhi2URCApmm6ssdGGKvBwpZiI4L36osZ7vCqb6Ne7YqaVFDy3H8WiSx%2BAfSCZU8YbsS1Tene9WswUcK3LcPgmorUepZkUhEfWMmPySMyc5pcP0JZ5n6jd8ifnRsiYocuVJVHlzx7gaeDHqFPXntXmUukZrbZ%2BjQjtqXL%2FCRg3Ascly9ox8HGwjfeXK92wHQvTroYcQfIsyuyklEPXH8YJVRW7Ip5ZtLlruOiMy1N6qlSVaXiA6NOvIJSr6uNdKb2nHhsEKpY1p24DpV1kTofv87SEdsqDBkJddEmSPWCtXbD5DuqtCbASY%2BUR9VhPaom3v2%2FwRWU5CfPmyOaPyKrWXBJJYkGCjiFpzDycgTq0b1Dt7cu0ckUdVJsmxdk4Dez6idEjQ1odnQtREItLpm%2BCz2jxGdZ%2BbXRMqhEso%2BOSsg2u52Y%2FLEmYrOVCTiCMHqiYLQEMuAB4NQZ3ho95hQXr0kkIMee%2BlEpOR4370pWWbEymtoOn2NksDG83DRtPxZ7ng%2FKXyFR2whG1T9ymaiaAcT8h9HpVnDwc0HXekHWBKoKkJhBuL3x5lqQu5m17pkQk%2FQbxXs895mgtqADxFno2WOLo%2FvMUI6KGYHem5%2BuaxvABa855njYXGjfEeo%2FTMu1pravFZK8zzqVRwQGMnw0j7F94dQcH55ULhMHMQ9KI9rcNOLGp%2BglrIN8H%2B8KjGFzTHa%2B5ahWO0WHpjG2mg9PnFLLLzt0X1RQANC0JV9o4Mc7dR1r%2BJsGawWbjQl4%2FS2GAwrpkMPbF9L8GOrABTJn0o5IxTSFtS8IkYbk9z4maTIvodqI8tWVqfVdvteH5dTYRm%2F9RCq1qIf6hQSfgRLVZzQ1PpHHCt%2Fg%2FrPgynJCXY6sXQwgfDsEA32T7sllJQDdanph8j0CtJR%2BA%2Bx8Y%2Fy10VOCUDEksmJYcsJBFkadyZ2I6KKpPgofneNo4Ht5Gcq4K1dF%2F3hMbicMLQMai%2BJEvXcypdJWIxTQclyYrPIh1UFPlhGjkflJmveEx1Ho%3D&amp;X-Amz-Signature=ffbd3266da8c8f101395b90e289e24958f97a10d8c233a006ccde58fa0499c1e&amp;X-Amz-SignedHeaders=host&amp;x-amz-checksum-mode=ENABLED&amp;x-id=GetObject</t>
  </si>
  <si>
    <t>10.2478/sbe-2024-0047</t>
  </si>
  <si>
    <t>WOS:001403052700017</t>
  </si>
  <si>
    <t>115-136</t>
  </si>
  <si>
    <t>Digital transformation and competition policy: analysing EU's regulatory response to emerging technologies</t>
  </si>
  <si>
    <t>Alexandra Horobet (ASE București), Cristiana-Ioana Coman (ASE București), Lucian Belascu (ULBS), Ioannis (Kostakis Harokopio University, Athens, Greece), Eugenia Busmachiu (ASEM, Republica Modova)</t>
  </si>
  <si>
    <t>Eastern Journal of European Studies </t>
  </si>
  <si>
    <t>2068-651X / 
2068-6633</t>
  </si>
  <si>
    <t>https://1510q1a3s-y-https-www-webofscience-com.z.e-nformation.ro/wos/woscc/full-record/WOS:001397050200009</t>
  </si>
  <si>
    <t>https://ejes.uaic.ro/articles/EJES2024_1502_09_HOR.pdf</t>
  </si>
  <si>
    <t>10.47743/ejes-2024-0209</t>
  </si>
  <si>
    <t>WOS:001397050200009</t>
  </si>
  <si>
    <t>165-193</t>
  </si>
  <si>
    <t>Green marketing horizon: Industry sustainability through marketing and innovation</t>
  </si>
  <si>
    <t>Gonghang Chen Business College, Qingdao University, Qingdao, Shandong, China), Aemon Sabir School of Management Sciences, Ghulam Ishaq Khan Institute of Engineering Sciences and Technology, Khyber Pakhtunkhwa, Pakistan), Muhammad Faisal Rasheed (School of Finance, Yunnan University of Finance and Economics, Kunming, 650221, China), Lucian Belascu (ULBS), Chi-Wei Su (School of Economics, Qingdao University, Qingdao, Shandong, China)</t>
  </si>
  <si>
    <t>Journal of Innovation &amp; Knowledge</t>
  </si>
  <si>
    <t>2530-7614 / 2444-569X</t>
  </si>
  <si>
    <t>https://1510q1a3s-y-https-www-webofscience-com.z.e-nformation.ro/wos/woscc/full-record/WOS:001356582900001</t>
  </si>
  <si>
    <t>https://1510a1a4y-y-https-www-sciencedirect-com.z.e-nformation.ro/science/article/pii/S2444569X24001458?via%3Dihub</t>
  </si>
  <si>
    <t>10.1016/j.jik.2024.100606</t>
  </si>
  <si>
    <t>WOS:001356582900001</t>
  </si>
  <si>
    <t>100606</t>
  </si>
  <si>
    <t>Wos- Q1 (după AIS &amp; IF)</t>
  </si>
  <si>
    <t>Pollution haven hypothesis and EKC dynamics: moderating effect of FDI. A study in Shanghai Cooperation Organization countries</t>
  </si>
  <si>
    <t>Parveen Kumar (Department of Humanities and Social Sciences, National Institute of Technology, Kurukshetra, Haryana, India), Magdalena Radulescu Department of Finance, Accounting and Economics, National University of Science and Technology Politehnica Bucharest), Hemlata Sharma (Department of Economics Kurukshetra University, Kurukshatra, India), Lucian Belascu (ULBS), Razvan Serbu  (ULBS)</t>
  </si>
  <si>
    <t>Environmental Research Communications</t>
  </si>
  <si>
    <t>2515-7620</t>
  </si>
  <si>
    <t>https://1510q1a3s-y-https-www-webofscience-com.z.e-nformation.ro/wos/woscc/full-record/WOS:001367163200001</t>
  </si>
  <si>
    <t>https://iopscience.iop.org/article/10.1088/2515-7620/ad9381/pdf</t>
  </si>
  <si>
    <t>10.1088/2515-7620/ad9381</t>
  </si>
  <si>
    <t>WOS:001367163200001</t>
  </si>
  <si>
    <t>Wos- Q2 (după AIS)</t>
  </si>
  <si>
    <t>Improving efficiency and sustainability via supply chain optimization through CNNs and BiLSTM</t>
  </si>
  <si>
    <t>Surjeet Dalal (Department of Computer Science and Engineering, Amity University, Haryana, Gurugram, India), Umesh Kumar Lilhore (Department of Computer Science and Engineering, Galgotias University, Greater Noida, Uttar Pradesh, India), Sarita Simaiya (Department of Computer Science and Engineering, Galgotias University, Greater Noida, Uttar Pradesh, India), Magdalena Radulescu (ULBS), Lucian Belascu (ULBS)</t>
  </si>
  <si>
    <t>Technological Forecasting and Social Change</t>
  </si>
  <si>
    <t>0040-1625 / 
1873-5509</t>
  </si>
  <si>
    <t>https://1510q1a3s-y-https-www-webofscience-com.z.e-nformation.ro/wos/woscc/full-record/WOS:001345506500001</t>
  </si>
  <si>
    <t>https://www.sciencedirect.com/science/article/pii/S0040162524006395</t>
  </si>
  <si>
    <t>10.1016/j.techfore.2024.123841</t>
  </si>
  <si>
    <t>WOS:001345506500001</t>
  </si>
  <si>
    <t>123841</t>
  </si>
  <si>
    <t>Wos- Q1 (după AIS și după IF). Articol publicat în revistă clasată pe locul 1 în domeniul REGIONAL &amp; URBAN PLANNING</t>
  </si>
  <si>
    <t>Exploring the Nexus between Greenhouse Emissions, Environmental Degradation and Green Energy in Europe: A Critique of the Environmental Kuznets Curve</t>
  </si>
  <si>
    <r>
      <rPr>
        <rFont val="Arial Narrow"/>
        <color theme="1"/>
        <sz val="10.0"/>
      </rPr>
      <t xml:space="preserve">Alexandra Horobet (ASE Bucuresti), Lucian Belascu (ULBS), Magdalena Radulescu (Azerbaijan State Univ Econ UNEC, UNEC Res Methods Applicat Ctr, Baku, Azerbaijan), Daniel Balsalobre-Lorente (Univ Castilla La Mancha, Dept Appl Econ 1, Cuenca, Spain), Cosmin-Alin Botoroga </t>
    </r>
    <r>
      <rPr>
        <rFont val="Arial Narrow"/>
        <b/>
        <color theme="1"/>
        <sz val="10.0"/>
      </rPr>
      <t>(</t>
    </r>
    <r>
      <rPr>
        <rFont val="Arial Narrow"/>
        <color theme="1"/>
        <sz val="10.0"/>
      </rPr>
      <t>ASE Bucuresti</t>
    </r>
    <r>
      <rPr>
        <rFont val="Arial Narrow"/>
        <b/>
        <color theme="1"/>
        <sz val="10.0"/>
      </rPr>
      <t>)</t>
    </r>
    <r>
      <rPr>
        <rFont val="Arial Narrow"/>
        <color theme="1"/>
        <sz val="10.0"/>
      </rPr>
      <t>, Cristina-Carmencita Negreanu (ASE Bucuresti)</t>
    </r>
  </si>
  <si>
    <t>ENERGIES</t>
  </si>
  <si>
    <t>1996-1073</t>
  </si>
  <si>
    <t>https://1510q1bkq-y-https-www-webofscience-com.z.e-nformation.ro/wos/woscc/full-record/WOS:001341493300001</t>
  </si>
  <si>
    <t>https://www.mdpi.com/1996-1073/17/20/5109</t>
  </si>
  <si>
    <t>10.3390/en17205109</t>
  </si>
  <si>
    <t>WOS:001341493300001</t>
  </si>
  <si>
    <t>1-29</t>
  </si>
  <si>
    <t>Wos - Q3 (după AIS și IF))</t>
  </si>
  <si>
    <t>The impact of renewable energy consumption and energy poverty on pollution in Central and Eastern European countries</t>
  </si>
  <si>
    <t>Mihaela Simionescu (Academia Română&amp;Universitatea din București, Magdalena Radulescu (ULBS&amp;Azerbaijan State Univ Econ UNEC, UNEC Res Methods Applicat Ctr, Baku, Azerbaijan), Lucian Belascu (ULBS)</t>
  </si>
  <si>
    <t>RENEWABLE ENERGY</t>
  </si>
  <si>
    <t>0960-1481 / 1879-0682</t>
  </si>
  <si>
    <t>https://1510q1bkq-y-https-www-webofscience-com.z.e-nformation.ro/wos/woscc/full-record/WOS:001321912500001</t>
  </si>
  <si>
    <t>https://1510a1bn4-y-https-www-sciencedirect-com.z.e-nformation.ro/science/article/pii/S0960148124014654?via%3Dihub</t>
  </si>
  <si>
    <t>10.1016/j.renene.2024.121397</t>
  </si>
  <si>
    <t>WOS:001321912500001</t>
  </si>
  <si>
    <t>121397</t>
  </si>
  <si>
    <t>Wos - Q1 (după AIS și IF)</t>
  </si>
  <si>
    <t>Technology-driven advancements: Mapping the landscape of algorithmic trading literature</t>
  </si>
  <si>
    <t>Alexandra Horobet (ASE București), Sabri Boubaker (EM Normandie Business School, Métis Lab, France), Lucian Belascu (ULBS), Cristina Carmencita Negreanu (ASE București), Zeno Dinca (ASE București),</t>
  </si>
  <si>
    <t>https://1510q1bkq-y-https-www-webofscience-com.z.e-nformation.ro/wos/woscc/full-record/WOS:001314743500001</t>
  </si>
  <si>
    <t>https://1510a1bn4-y-https-www-sciencedirect-com.z.e-nformation.ro/science/article/pii/S0040162524005444?via%</t>
  </si>
  <si>
    <t>10.1016/j.techfore.2024.123746</t>
  </si>
  <si>
    <t>WOS:001314743500001</t>
  </si>
  <si>
    <t>Financial development and environmental degradation: insights from European countries</t>
  </si>
  <si>
    <t>Alexandra Horobet (ASE Bucuresti), Magdalena Radulescu (ULBS&amp;Univ Politehnica Bucuresti&amp;Azerbaijan State Univ Econ UNEC, UNEC Res Methods Applicat Ctr, Baku, Azerbaijan), Taoufik Bouraoui (Rennes Sch Business, Rennes, France), Irina Mnohoghitnei (ASE Bucuresti), Daniel Balsalobre-Lorente, Lucian Belascu (ULBS)</t>
  </si>
  <si>
    <t>APPLIED ECONOMICS</t>
  </si>
  <si>
    <t>0003-6846 / 1466-4283</t>
  </si>
  <si>
    <t>https://1510q1c6o-y-https-www-webofscience-com.z.e-nformation.ro/wos/woscc/full-record/WOS:001243825200001</t>
  </si>
  <si>
    <t>https://151031c74-y-https-www-tandfonline-com.z.e-nformation.ro/doi/full/10.1080/00036846.2024.2364087</t>
  </si>
  <si>
    <t>10.1080/00036846.2024.2364087</t>
  </si>
  <si>
    <t>WOS:001243825200001</t>
  </si>
  <si>
    <t>1  16</t>
  </si>
  <si>
    <t>Wos - Q2 (după factor de impact</t>
  </si>
  <si>
    <t>Seeing through the haze: greenwashing and the cost of capital in technology firms</t>
  </si>
  <si>
    <t>Alexandra Horobet (ASE Bucuresti), Alexandra Smedoiu-Popoviciu  (ASE Bucuresti), Robert Oprescu (ASE Bucuresti), Lucian Belascu (ULBS), Alma Pentescu (ULBS)</t>
  </si>
  <si>
    <t>ENVIRONMENT DEVELOPMENT AND SUSTAINABILITY</t>
  </si>
  <si>
    <t>1387-585X / 1573-2975</t>
  </si>
  <si>
    <t>https://1510q1c6o-y-https-www-webofscience-com.z.e-nformation.ro/wos/woscc/full-record/WOS:001197368000002</t>
  </si>
  <si>
    <t>https://link.springer.com/content/pdf/10.1007/s10668-024-04817-w.pdf</t>
  </si>
  <si>
    <t>10.1007/s10668-024-04817-w</t>
  </si>
  <si>
    <t>WOS:001197368000002</t>
  </si>
  <si>
    <t>1-32</t>
  </si>
  <si>
    <t>Wos - Q2 (după AIS și IF)</t>
  </si>
  <si>
    <t>APPROACHES TO TAX EVASION: A BIBLIOMETRIC AND MAPPING ANALYSIS OF WEB OF SCIENCE INDEXED STUDIES</t>
  </si>
  <si>
    <t>Liliana Barbu (ULBS), Alexandra Horobeț  (ASE Bucuresti), Lucian Belașcu (ULBS), Anca Gabriela Ilie  (ASE Bucuresti)</t>
  </si>
  <si>
    <t>1611-1699 / 2029-4433</t>
  </si>
  <si>
    <t>https://1510q1c6o-y-https-www-webofscience-com.z.e-nformation.ro/wos/woscc/full-record/WOS:001154923100002</t>
  </si>
  <si>
    <t>https://journals.vilniustech.lt/index.php/JBEM/article/view/20691</t>
  </si>
  <si>
    <t>10.3846/jbem.2024.20691</t>
  </si>
  <si>
    <t>Wos - Q2 (după IF)</t>
  </si>
  <si>
    <t>ESG ACTIONS, CORPORATE DISCOURSE, AND MARKET ASSESSMENT NEXUS: EVIDENCE FROM THE OIL AND GAS SECTOR</t>
  </si>
  <si>
    <t>Alexandra Horobet (ASE Bucuresti), Vlad Bulai (ASE Bucuresti), Magdalena Radulescu (ULBS&amp;Univ Pitesti), Lucian Belascu (ULBS), Dan Gabriel Dumitrescu (ASE Bucuresti)</t>
  </si>
  <si>
    <t>https://1510q1c6o-y-https-www-webofscience-com.z.e-nformation.ro/wos/woscc/full-record/WOS:001314199800001</t>
  </si>
  <si>
    <t>https://journals.vilniustech.lt/index.php/JBEM/article/view/21070</t>
  </si>
  <si>
    <t>10.3846/jbem.2024.21070</t>
  </si>
  <si>
    <t>WOS:001314199800001</t>
  </si>
  <si>
    <t>153–174</t>
  </si>
  <si>
    <t>Corruption and Organised Crime Signalling Indicators for Foreign Investors as Applied to Eastern European Countries</t>
  </si>
  <si>
    <t>Cazacu, Mihai  (ASE Bucuresti), Horobet, Alexandra  (ASE Bucuresti), Nastase, Marian (Universitatea din București), Belascu, Lucian (ULBS)</t>
  </si>
  <si>
    <t>ECONOMIES OF THE BALKAN AND EASTERN EUROPEAN COUNTRIES-VOLUME 2021, EBEEC</t>
  </si>
  <si>
    <t>2518-668X</t>
  </si>
  <si>
    <t>https://1510q1c6o-y-https-www-webofscience-com.z.e-nformation.ro/wos/woscc/full-record/WOS:001186076300003</t>
  </si>
  <si>
    <t>https://kneopen.com/KnE-Social/article/view/9884/</t>
  </si>
  <si>
    <t>10.18502/kss.v5i9.9884</t>
  </si>
  <si>
    <t>WOS:001186076300003</t>
  </si>
  <si>
    <t>38-61</t>
  </si>
  <si>
    <t>2021, dar INDEXAT în Wos ÎN DATA DE 1 NOIEMBRIE 2024 și nedeclarat anterior</t>
  </si>
  <si>
    <t>Wos - Proceedings Paper</t>
  </si>
  <si>
    <t>International Research Conference on Economies of the Balkan and Eastern European Countries (EBEEC)</t>
  </si>
  <si>
    <t>Neapolis Univ Pafos, Pafos, Cipru</t>
  </si>
  <si>
    <t>Academic business incubators as a tool in implementing entrepreneurship education–theoretical approach</t>
  </si>
  <si>
    <t>Camelia Budac (ULBS), Livia Ilie (ULBS)</t>
  </si>
  <si>
    <t>https://www.webofscience.com/wos/woscc/full-record/WOS:001355837700003</t>
  </si>
  <si>
    <t>https://sciendo.com/article/10.2478/sbe-2024-0023</t>
  </si>
  <si>
    <t>DOI10.2478/sbe-2024-0023</t>
  </si>
  <si>
    <t>WOS:001355837700003</t>
  </si>
  <si>
    <t>37-48</t>
  </si>
  <si>
    <t>BUDAC CAMELIA</t>
  </si>
  <si>
    <t>THE IMPACT OF DIGITAL MARKETING ON CONSUMER BEHAVIOUR</t>
  </si>
  <si>
    <t>vol.19</t>
  </si>
  <si>
    <t>2344-5416</t>
  </si>
  <si>
    <t>https://1510q1lq9-y-https-www-webofscience-com.z.e-nformation.ro/wos/woscc/full-record/WOS:001355837700007</t>
  </si>
  <si>
    <t>https://sciendo.com/article/10.2478/sbe-2024-0027</t>
  </si>
  <si>
    <t>https://doi.org/10.2478/sbe-2024-0027</t>
  </si>
  <si>
    <t>WOS:001355837700007</t>
  </si>
  <si>
    <t>96-109</t>
  </si>
  <si>
    <t>ESCI/SCOPUS</t>
  </si>
  <si>
    <t>DURALIA OANA</t>
  </si>
  <si>
    <t>Internal Communication in Organisations - A Study on Companies of the Sibiu City Area</t>
  </si>
  <si>
    <t>Fuciu Mircea (ULBS); Serban(Sims) Anca (ULBS)</t>
  </si>
  <si>
    <t xml:space="preserve">
STUDIES IN BUSINESS AND ECONOMICS</t>
  </si>
  <si>
    <t>https://www.webofscience.com/wos/woscc/full-record/WOS:001403052700015</t>
  </si>
  <si>
    <t xml:space="preserve">https://sciendo.com/article/10.2478/sbe-2024-0046 </t>
  </si>
  <si>
    <t xml:space="preserve">https://doi.org/10.2478/sbe-2024-0046 </t>
  </si>
  <si>
    <t>WOS:001403052700015</t>
  </si>
  <si>
    <t>104-114</t>
  </si>
  <si>
    <t>FUCIU MIRCEA</t>
  </si>
  <si>
    <t>https://sciendo-parsed.s3.eu-central-1.amazonaws.com/66e0438e7d402026d60a202a/10.2478_sbe-2024-0023.pdf?X-Amz-Algorithm=AWS4-HMAC-SHA256&amp;X-Amz-Content-Sha256=UNSIGNED-PAYLOAD&amp;X-Amz-Credential=ASIA6AP2G7AKIHV44ZFG%2F20250519%2Feu-central-1%2Fs3%2Faws4_request&amp;X-Amz-Date=20250519T080604Z&amp;X-Amz-Expires=3600&amp;X-Amz-Security-Token=IQoJb3JpZ2luX2VjEND%2F%2F%2F%2F%2F%2F%2F%2F%2F%2FwEaDGV1LWNlbnRyYWwtMSJHMEUCIQCXrAALDfDo2t4SlxxgfCiLWs8dI0df%2Febz%2B6%2FusIeOYwIgb3nqfi%2BYb06p%2FX1egTlcToCQvCVddUflapBVijx%2B8B0qxQUIif%2F%2F%2F%2F%2F%2F%2F%2F%2F%2FARACGgw5NjMxMzQyODk5NDAiDOMt543FNhOTNZPddyqZBbKeI56viYZnic%2Fs5Ob7YlOsyEo5t%2FCdUx%2Fv5I5bTdmpAn7RPHtJZZPTdRqB%2F5NQLhNrQV6aSnKHSmYlfj65MosVB6Cs2w71F60wMMFVL4t%2BcGN8v1uzrUSYKzqDWJiezRK7drkMgV0Ki%2BH6WkovQnfLwbVTVv55WH%2Fso1I8giLmbeNl8TPhkH2ealou1yAYSsWaAwjm%2FGz0eUsIP6LU93Kp6rec%2Bu6H4s%2Br4aT9r7ZT5utaBzd6N%2FF3OuvTVaMq7HSYErA%2BQULi3wRr1DehmwAZG8gayLUVO%2FR4MXxKjvyMI6yh6GiKoIhkUsA4AX0Pu9tr7wJIcXISX8xqhz%2FQNGOIrHhfdZl%2F9hSWZwELJ94Vst9xeVWG%2F%2BNWmgvcO4ArbM5w8dADZ0CNV4vOQFCKuvV8UZdWgekKHsBJYSSadtpNM2yyqoh04TKaMuoerWPRqzNFkOIItp009UeExQurlXI%2B6MQMNX3O%2F%2B2tPJBRUy6LgtUOXVmPKYdnfsxSWnqy0YuxGYoLlElObg0zOHEp3B2TmqDElDPiN7JlQKkIAFB6%2F9mpAY4mpoCo45f5QicGy8fYeqVn1q5lEbpc%2FpCV2oUPA2Fv%2FdML6qunAWVzql5dnN5%2Bk2miYbE2sCdrERF6D0onU1mEBI4Igsmvu%2F3ubTfREzkZxrxiHPXH%2B03wY8K9FHc8joi2Kl8SFcN%2F3VuZYxSQtoeHVYLn8t7j1fw4VFv09BsvyKDtO2bpp1MTUbZuNmG08hqixhf9iGjMzYg9S4JqtJe9h3bf7mlP%2F0N7RSOOFOpteg7L982JHmieafmTO3vCu6xzFPuSle%2BGsv3NNjhUylfLSekkWaOAUl%2B1U7SmlVQCIshFrBLKp4u3TEGa1KEQQBd08XXPMI3Kq8EGOrEBf5SNuzjVcr204ohOKuCAdMRINkxunGAZcCgfAlV1jNLbuxFjkWtPBjdrxaehyQn8BDHZWQ%2BKLeLsMX1f4vB8wvOP5TGeg2lLFxFBvd3dPSmpNhb%2BHyyhorxxy9kUIEPAVh2q9MrLHLGuXT%2FH9%2FbemrQAJqzFvw1jNOhrTLJU7DBDO8jk0bqWJzLJwNEp%2FLeVzzjpkFX8auNsZPLKkXQ4OCBNFwDRxH%2BRyy9nkKau1dEl&amp;X-Amz-Signature=0d1266139b83e59b26552c5303c17f45149e8abef99b2bf6a4e5e5d126499eff&amp;X-Amz-SignedHeaders=host&amp;x-amz-checksum-mode=ENABLED&amp;x-id=GetObject</t>
  </si>
  <si>
    <t>ILIE LIVIA</t>
  </si>
  <si>
    <t>EXPLORING THE SYNERGY BETWEEN ARTIFICIAL INTELLIGENCE AND HUMAN RESOURCES: A QUALITATIVE REVIEW OF BUSINESS MANAGEMENT LITERATURE</t>
  </si>
  <si>
    <t xml:space="preserve">Aura GIRLOVAN Bucharest University of Economic Studies, Romania Alexandra HOROBET Bucharest University of Economic Studies, Romania Cosmin-Alin BOTOROGA Bucharest University of Economic Studies, Romania Lucian BELASCU Lucian Blaga University of Sibiu, Romania Paul LUCIAN Lucian Blaga University of Sibiu, Romania </t>
  </si>
  <si>
    <t>FSEC 3</t>
  </si>
  <si>
    <t>eISSN:
2344-5416</t>
  </si>
  <si>
    <t>https://www.scopus.com/record/display.uri?eid=2-s2.0-85216529387&amp;origin=resultslist&amp;sort=plf-f&amp;src=s&amp;sot=b&amp;sdt=b&amp;s=DOI%2810.2478%2Fsbe-2024-0047%29&amp;sessionSearchId=aa73dd6f101015cba557b025eb7a032a</t>
  </si>
  <si>
    <t>https://sciendo.com/fr/article/10.2478/sbe-2024-0047</t>
  </si>
  <si>
    <t>DOI 10.2478/sbe-2024-0047</t>
  </si>
  <si>
    <t>LUCIAN PAUL</t>
  </si>
  <si>
    <t>https://1510q3f8t-y-https-www-webofscience-com.z.e-nformation.ro/wos/woscc/full-record/WOS:001228061000018</t>
  </si>
  <si>
    <t>https://sciendo.com/issue/SBE/19/1</t>
  </si>
  <si>
    <t>WOS ESCI</t>
  </si>
  <si>
    <t>MĂRGINEAN SILVIA</t>
  </si>
  <si>
    <t>The Independence of Central Banks:  a reductio ad absurdum</t>
  </si>
  <si>
    <t>Ioana Negru (ULBS), Delia-Elena Diaconasu (Univ.Alexandru Ioan Cuza, iasi), Ion Pohoata (Univ. Alexandru Ioan Cuza Iasi)</t>
  </si>
  <si>
    <t>Journal of Philosophical Economics</t>
  </si>
  <si>
    <t>XVII</t>
  </si>
  <si>
    <t xml:space="preserve">1844-8208 </t>
  </si>
  <si>
    <t>https://www.scopus.com/record/display.uri?eid=2-s2.0-85201711929&amp;origin=resultslist&amp;sort=plf-f&amp;src=s&amp;sot=b&amp;sdt=b&amp;s=%28TITLE-ABS-KEY%28the+AND+independence+AND+of+AND+central+AND+banks%29+AND+AUTH%28Negru%2C+Ioana%29%29&amp;sessionSearchId=360bbbf9bf3362bce572b03b348e9a23</t>
  </si>
  <si>
    <t>chrome-extension://efaidnbmnnnibpcajpcglclefindmkaj/https://jpe.episciences.org/13209/pdf</t>
  </si>
  <si>
    <t>10.46298/jpe.12256</t>
  </si>
  <si>
    <t>85-118</t>
  </si>
  <si>
    <t>ESCI si Scopus</t>
  </si>
  <si>
    <t>NEGRU IOANA</t>
  </si>
  <si>
    <t>Trendul călătoriilor sustenabile cu trenul printre tinerii din Generația Z: analiza pieței din România</t>
  </si>
  <si>
    <t>uiu Nistoreanu, Luciana-Floriana Poenaru, Vlad Diaconescu, Virgil Nicula și Anca Atanase</t>
  </si>
  <si>
    <t>Volum: 26,</t>
  </si>
  <si>
    <t xml:space="preserve"> nr. Special 18/2024</t>
  </si>
  <si>
    <t>ISSN: 1582 - 9146</t>
  </si>
  <si>
    <t>https://www.webofscience.com/wos/woscc/full-record/WOS:001379092800009</t>
  </si>
  <si>
    <t>https://www.amfiteatrueconomic.ro/RevistaDetalii_RO.aspx?Cod=1232</t>
  </si>
  <si>
    <t>DOI:10.24818/EA/2024/S18/1140</t>
  </si>
  <si>
    <t>Pagina 913 - 932</t>
  </si>
  <si>
    <t xml:space="preserve"> Q1</t>
  </si>
  <si>
    <t>NICULA VIRGIL</t>
  </si>
  <si>
    <t>Do Loyal Customers Buy Differently? Examining Customers’ Loyalty in a Self-Service Setting. </t>
  </si>
  <si>
    <r>
      <rPr>
        <rFont val="Arial Narrow"/>
        <color theme="1"/>
        <sz val="10.0"/>
      </rPr>
      <t xml:space="preserve">Țichindelean, M. (ULBS), </t>
    </r>
    <r>
      <rPr>
        <rFont val="Arial Narrow"/>
        <b/>
        <color theme="1"/>
        <sz val="10.0"/>
      </rPr>
      <t>Ogrean, C.</t>
    </r>
    <r>
      <rPr>
        <rFont val="Arial Narrow"/>
        <color theme="1"/>
        <sz val="10.0"/>
      </rPr>
      <t xml:space="preserve"> (ULBS), &amp; Herciu, M. (ULBS)</t>
    </r>
  </si>
  <si>
    <t>https://magazines.ulbsibiu.ro/eccsf/RePEc/blg/journl/19119tichindelean.pdf</t>
  </si>
  <si>
    <t>OGREAN CLAUDIA</t>
  </si>
  <si>
    <r>
      <rPr>
        <rFont val="Arial Narrow"/>
        <b/>
        <color theme="1"/>
        <sz val="10.0"/>
      </rPr>
      <t>Ogrean, C.</t>
    </r>
    <r>
      <rPr>
        <rFont val="Arial Narrow"/>
        <color theme="1"/>
        <sz val="10.0"/>
      </rPr>
      <t xml:space="preserve"> (ULBS), Herciu, M. (ULBS), &amp; Tichindelean, M. (ULBS)</t>
    </r>
  </si>
  <si>
    <t>https://magazines.ulbsibiu.ro/eccsf/RePEc/blg/journl/19220ogrean.pdf</t>
  </si>
  <si>
    <r>
      <rPr>
        <rFont val="Arial Narrow"/>
        <b/>
        <color theme="1"/>
        <sz val="10.0"/>
      </rPr>
      <t>Ogrean, C.</t>
    </r>
    <r>
      <rPr>
        <rFont val="Arial Narrow"/>
        <color theme="1"/>
        <sz val="10.0"/>
      </rPr>
      <t xml:space="preserve"> (ULBS), Pirvu, B. C. (ULBS), &amp; Herciu, M. (ULBS)</t>
    </r>
  </si>
  <si>
    <t>https://magazines.ulbsibiu.ro/eccsf/RePEc/blg/journl/19320ogrean.pdf</t>
  </si>
  <si>
    <t>Baltador Lia (ULBS), Grecu Valentin (ULBS), Panța Nancy (ULBS), Beju Anabella (ULBS)</t>
  </si>
  <si>
    <t>2227-7102</t>
  </si>
  <si>
    <t>10.3390/educsci14121311</t>
  </si>
  <si>
    <t>1311 (1-25)</t>
  </si>
  <si>
    <t>PANȚA NANCY</t>
  </si>
  <si>
    <r>
      <rPr>
        <rFont val="Arial Narrow"/>
        <color theme="1"/>
        <sz val="10.0"/>
      </rPr>
      <t xml:space="preserve">Horobeț Alexandra (ASE), Smedoiu-Popoviciu Alexandra (ASE), Oprescu Robert (ASE), Belașcu Lucian (ULBS), </t>
    </r>
    <r>
      <rPr>
        <rFont val="Arial Narrow"/>
        <b/>
        <color theme="1"/>
        <sz val="10.0"/>
      </rPr>
      <t>Pentescu Alma</t>
    </r>
    <r>
      <rPr>
        <rFont val="Arial Narrow"/>
        <color theme="1"/>
        <sz val="10.0"/>
      </rPr>
      <t xml:space="preserve"> (ULBS)</t>
    </r>
  </si>
  <si>
    <t>Environment, Development and Sustainability</t>
  </si>
  <si>
    <t>1387-585X, eISSN 1573-2975</t>
  </si>
  <si>
    <t>https://www.webofscience.com/wos/woscc/full-record/WOS:001197368000002</t>
  </si>
  <si>
    <t>https://link.springer.com/article/10.1007/s10668-024-04817-w</t>
  </si>
  <si>
    <t>https://doi.org/10.1007/s10668-024-04817-w</t>
  </si>
  <si>
    <t>Q2 / Q3</t>
  </si>
  <si>
    <t>PENTESCU ALMA</t>
  </si>
  <si>
    <t> Exploring The Generation Z Travel Trends And Behavior</t>
  </si>
  <si>
    <t xml:space="preserve">Roxana Elena Popșa </t>
  </si>
  <si>
    <t>https://www.webofscience.com/wos/woscc/full-record/WOS:001228061000012</t>
  </si>
  <si>
    <t>https://ideas.repec.org/a/blg/journl/v19y2024i1p189-199.html</t>
  </si>
  <si>
    <t>https://sciendo.com/article/10.2478/sbe-2024-0010</t>
  </si>
  <si>
    <t>WOS:001228061000012</t>
  </si>
  <si>
    <t>189-199</t>
  </si>
  <si>
    <t>POPȘA ROXANA</t>
  </si>
  <si>
    <t>https://151093ldu-y-https-www-scopus-com.z.e-nformation.ro/record/display.uri?eid=2-s2.0-85206229696&amp;origin=resultslist&amp;sort=plf-f&amp;src=s&amp;sot=b&amp;sdt=b&amp;s=AUTH%28R%C4%83zvan+%C8%98erbu%29&amp;relpos=1</t>
  </si>
  <si>
    <t>ȘERBU RĂZVAN</t>
  </si>
  <si>
    <t>Is greenwashing impacting on green brand trust and purchase intentions? Mediating role of environmental knowledge</t>
  </si>
  <si>
    <t>Nicoleta Isac, Asad Javed, Magdalena Radulescu, Irina Daniela L Cismasu, Zahid Yousaf, Razvan Sorin Serbu</t>
  </si>
  <si>
    <t>1387-585X.               1573-2975</t>
  </si>
  <si>
    <t xml:space="preserve">https://www.webofscience.com/wos/woscc/full-record/WOS:001137176900002 </t>
  </si>
  <si>
    <t>https://www.researchgate.net/profile/Isac-Nicoleta/publication/376447965_Is_Greenwashing_Impacting_on_Green_Brand_Trust_and_Purchase_Intentions_Mediating_Role_of_Environmental_Knowledge/links/659997c22468df72d3ff6ed9/Is-Greenwashing-Impacting-on-Green-Brand-Trust-and-Purchase-Intentions-Mediating-Role-of-Environmental-Knowledge.pdf</t>
  </si>
  <si>
    <t>10.1007/s10668-023-04352-0</t>
  </si>
  <si>
    <t>WOS:001137176900002</t>
  </si>
  <si>
    <t>1-18</t>
  </si>
  <si>
    <t>Parveen Kumar, Magdalena Radulescu, Hemlata Sharma, Lucian Belascu, Razvan Serbu</t>
  </si>
  <si>
    <t>https://www.webofscience.com/wos/woscc/full-record/WOS:001367163200001</t>
  </si>
  <si>
    <t>https://iopscience.iop.org/article/10.1088/2515-7620/ad9381/meta</t>
  </si>
  <si>
    <t>Q3</t>
  </si>
  <si>
    <t>Fuciu Mircea (ULBS), Sims Anca (ULBS)</t>
  </si>
  <si>
    <t>https://sciendo.com/article/10.2478/sbe-2024-0046</t>
  </si>
  <si>
    <t>DOI10.2478/sbe-2024-0046</t>
  </si>
  <si>
    <t>SIMS ANCA</t>
  </si>
  <si>
    <t>How are artificial intelligence, carbon market, and energy sector connected? A systematic analysis of time-frequency spillovers</t>
  </si>
  <si>
    <t>Yingying Xu, Xuefeng Shao, Cristina Tanasescu</t>
  </si>
  <si>
    <t xml:space="preserve">
0140-9883</t>
  </si>
  <si>
    <t>https://www.webofscience.com/wos/woscc/full-record/WOS:001215430400001</t>
  </si>
  <si>
    <t>https://www.sciencedirect.com/science/article/abs/pii/S0140988324001853</t>
  </si>
  <si>
    <t>https://doi.org/10.1016/j.eneco.2024.107477</t>
  </si>
  <si>
    <t>WOS:001215430400001</t>
  </si>
  <si>
    <t>TĂNĂSESCU CRISTINA</t>
  </si>
  <si>
    <t>Emerging trends in play-to-earn (P2E) games</t>
  </si>
  <si>
    <t>Andreea Raluca Duguleană, Cristina Roxana Tănăsescu, Mihai Duguleană</t>
  </si>
  <si>
    <t>Journal of Theoretical and Applied Electronic Commerce Research</t>
  </si>
  <si>
    <t>0718-1876</t>
  </si>
  <si>
    <t>https://www.webofscience.com/wos/woscc/full-record/WOS:001192906000001</t>
  </si>
  <si>
    <t>https://www.mdpi.com/0718-1876/19/1/26</t>
  </si>
  <si>
    <t>https://doi.org/10.3390/jtaer19010026</t>
  </si>
  <si>
    <t>WOS:001192906000001</t>
  </si>
  <si>
    <t>486-506</t>
  </si>
  <si>
    <t>Conceptual and methodological issues to calculate the sustainable GDP</t>
  </si>
  <si>
    <t>Emil Dinga, Cristina Tanasescu</t>
  </si>
  <si>
    <t>59-83</t>
  </si>
  <si>
    <t>DETERMINANTS OF MIGRATION: A MACRO LEVEL PERSPECTIVE</t>
  </si>
  <si>
    <t>Flavius Ilie Radac; Vasile Paul Bresfelean; Tanasescu Cristina Roxana; Cristian Bologa</t>
  </si>
  <si>
    <t>Proceedings of 11th SWS International Scientific Conference on Social Sciences - ISCSS 2024</t>
  </si>
  <si>
    <t xml:space="preserve">11
</t>
  </si>
  <si>
    <t xml:space="preserve">
1.1</t>
  </si>
  <si>
    <t>2682-9959</t>
  </si>
  <si>
    <t>https://ssalibrary.at/sgem_jresearch_publication_view.php?page=view&amp;editid1=5468</t>
  </si>
  <si>
    <t>10.35603/sws.iscss.2024/s03/21</t>
  </si>
  <si>
    <t>11th SWS International Scientific Conference on Social Sciences - ISCSS 2024</t>
  </si>
  <si>
    <t>Bulgaria</t>
  </si>
  <si>
    <t>978-3-903438-10-1</t>
  </si>
  <si>
    <r>
      <rPr>
        <rFont val="Arial Narrow"/>
        <color theme="1"/>
        <sz val="10.0"/>
      </rPr>
      <t xml:space="preserve">Ogrean, C. (ULBS), Herciu, M.(ULBS), </t>
    </r>
    <r>
      <rPr>
        <rFont val="Arial Narrow"/>
        <b/>
        <color theme="1"/>
        <sz val="10.0"/>
      </rPr>
      <t>Țichindelean Mihai (ULBS)</t>
    </r>
  </si>
  <si>
    <t>DOI10.2478/sbe-2024-0040</t>
  </si>
  <si>
    <t>307 - 331</t>
  </si>
  <si>
    <t>ESCI/Scopus</t>
  </si>
  <si>
    <t>ȚICHINDELEAN MIHAI</t>
  </si>
  <si>
    <t>Do Loyal Customers Buy Differently? Examining Customers’ Loyalty in a Self-Service Setting</t>
  </si>
  <si>
    <r>
      <rPr>
        <rFont val="Arial Narrow"/>
        <color theme="1"/>
        <sz val="10.0"/>
      </rPr>
      <t xml:space="preserve">Ogrean, C. (ULBS), Herciu, M.(ULBS), </t>
    </r>
    <r>
      <rPr>
        <rFont val="Arial Narrow"/>
        <b/>
        <color theme="1"/>
        <sz val="10.0"/>
      </rPr>
      <t>Țichindelean Mihai (ULBS)</t>
    </r>
  </si>
  <si>
    <t>DOI10.2478/sbe-2024-0019</t>
  </si>
  <si>
    <t>350 - 367</t>
  </si>
  <si>
    <t>Does experience matter? Unraveling the drivers of expert and non-expert mobile consumers</t>
  </si>
  <si>
    <t>Simona Vinerean (ULBS), Dan-Cristian Dabija (UBB, Romania), Gandolfo Dominici (University of Palermo, Italy)</t>
  </si>
  <si>
    <t xml:space="preserve">0718-1876 </t>
  </si>
  <si>
    <t>https://www.webofscience.com/wos/woscc/full-record/WOS:001256582600001</t>
  </si>
  <si>
    <t>https://www.mdpi.com/0718-1876/19/2/50</t>
  </si>
  <si>
    <t>https://doi.org/10.3390/jtaer19020050</t>
  </si>
  <si>
    <t>958-974</t>
  </si>
  <si>
    <t>VINEREAN-OPREANA ANCA-SIMONA</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</si>
  <si>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</si>
  <si>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</si>
  <si>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</si>
  <si>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</si>
  <si>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</si>
  <si>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</si>
  <si>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</si>
  <si>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</si>
  <si>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</si>
  <si>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</si>
  <si>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</si>
  <si>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</si>
  <si>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</si>
  <si>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Stoica Eduard Alexandru (Universitatea Lucian Blaga din Sibiu), Bogoslov Ioana Andreea (Universitatea Lucian Blaga din Sibiu), Alina O’Connor (Georgetown University, Washington, DC, USA)</t>
  </si>
  <si>
    <t>Ukraine's Journey to Recovery, Reform and Post-War Reconstruction: A Blueprint for Security, Resilience and Development</t>
  </si>
  <si>
    <t>Springer Nature Switzerland</t>
  </si>
  <si>
    <t>978-3-031-66433-5</t>
  </si>
  <si>
    <t>189-202</t>
  </si>
  <si>
    <t>Stoica Eduard Alexandru (ULBS), Bogoslov Ioana Andreea (ULBS), Bayraktar Dorin (TNT Computers)</t>
  </si>
  <si>
    <t>Smart Innovation, Systems and Technologies - Proceedings of 22nd International Conference on Informatics in Economy</t>
  </si>
  <si>
    <t>Springer, Singapore</t>
  </si>
  <si>
    <t>978-981-99-6959-3</t>
  </si>
  <si>
    <t>121-136</t>
  </si>
  <si>
    <t>Răzvan Șerbu (ULBS), Bogdan Mârza (ULBS)</t>
  </si>
  <si>
    <t>Ukraine's Journey to Recovery, Reform and Post-War Reconstruction</t>
  </si>
  <si>
    <t>Springer</t>
  </si>
  <si>
    <t>13</t>
  </si>
  <si>
    <t>Camelia Oprean-Stan</t>
  </si>
  <si>
    <t xml:space="preserve">Peter Lang AG </t>
  </si>
  <si>
    <t>1 - 234, 234 pg.</t>
  </si>
  <si>
    <t>234*5</t>
  </si>
  <si>
    <t>Stoica Eduard Alexandru (ULBS), Bogoslov Ioana Andreea (ULBS), Alina O’Connor (Georgetown University, Washington, DC, USA)</t>
  </si>
  <si>
    <t>Ukraine's Journey to Recovery, Reform and Post-War Reconstruction: A Blueprint for Security, Resilience and Development / The Digital Battle eld: Exploring
the Intersection of Ukraine’s War,
Digitalization and Economic Development</t>
  </si>
  <si>
    <t>Smart Innovation, Systems and Technologies - Proceedings of 22nd International Conference on Informatics in Economy / Exploring the Relationship Between AI Adoption and the Integration of Digital Technology in Enterprises</t>
  </si>
  <si>
    <r>
      <rPr>
        <rFont val="Arial Narrow"/>
        <color rgb="FF222222"/>
        <sz val="10.0"/>
      </rPr>
      <t xml:space="preserve">Horobet, A. (ASE), </t>
    </r>
    <r>
      <rPr>
        <rFont val="Arial Narrow"/>
        <b/>
        <color rgb="FF222222"/>
        <sz val="10.0"/>
      </rPr>
      <t>Ogrean, C.</t>
    </r>
    <r>
      <rPr>
        <rFont val="Arial Narrow"/>
        <color rgb="FF222222"/>
        <sz val="10.0"/>
      </rPr>
      <t xml:space="preserve"> (ULBS), Alexandru, D. (ULBS), &amp; Oprescu, R. (ASE)</t>
    </r>
  </si>
  <si>
    <r>
      <rPr>
        <rFont val="Arial Narrow"/>
        <color rgb="FF222222"/>
        <sz val="10.0"/>
      </rPr>
      <t xml:space="preserve">Cap. An Overview of Cabinet Demographics. In: Stan &amp; Vancea (Eds), </t>
    </r>
    <r>
      <rPr>
        <rFont val="Arial Narrow"/>
        <i/>
        <color rgb="FF222222"/>
        <sz val="10.0"/>
      </rPr>
      <t>Post-Communist Progress and Stagnation at 35: The Case of Romania</t>
    </r>
  </si>
  <si>
    <t>Palgrave Maccmillan; https://www.scopus.com/record/display.uri?eid=2-s2.0-85207568771&amp;origin=resultslist&amp;sort=plf-f&amp;src=s&amp;sid=9503767699ee20ff45d170a469b069e9&amp;sot=anl&amp;sdt=aut&amp;s=AU-ID%28%22Ogrean%2C+Claudia%22+24833533600%29&amp;sl=36&amp;sessionSearchId=9503767699ee20ff45d170a469b069e9&amp;relpos=3</t>
  </si>
  <si>
    <t>978-303155750-7, 978-303155749-1</t>
  </si>
  <si>
    <t>33-55</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</si>
  <si>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</si>
  <si>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</si>
  <si>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</si>
  <si>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</si>
  <si>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</si>
  <si>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</si>
  <si>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</si>
  <si>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</si>
  <si>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</si>
  <si>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</si>
  <si>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</si>
  <si>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</si>
  <si>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</si>
  <si>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</si>
  <si>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</si>
  <si>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</si>
  <si>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</si>
  <si>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</si>
  <si>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Cristescu Marian Pompiliu</t>
  </si>
  <si>
    <t>Centru de Excelență și Educație pentru Dezvoltarea Comunităților Energetice în România/ Centre of Excellence and Education for the Development of Energy Communities in Romania” (CEED-ECR)</t>
  </si>
  <si>
    <t>UEFISCDI -  competitia "Centre de Excelenta" https://uefiscdi.gov.ro/centre-de-excelenta-coex</t>
  </si>
  <si>
    <t>partener</t>
  </si>
  <si>
    <t>https://www.ulbsibiu.ro/wp-content/uploads/documents/ca/2024/Anexa-3_Proiecte-competitia-UEFISCDI-2024.pdf      https://uefiscdi.gov.ro/centre-de-excelenta-coex</t>
  </si>
  <si>
    <t>8.250.000</t>
  </si>
  <si>
    <t>Fostering Excellence in Research on State-Church-Body Politics</t>
  </si>
  <si>
    <t>Horizon Europe</t>
  </si>
  <si>
    <t>Beneficiar</t>
  </si>
  <si>
    <t>Vlase Ionela</t>
  </si>
  <si>
    <t>https://cordis.europa.eu/project/id/101184092</t>
  </si>
  <si>
    <t>2,5 mil. euro</t>
  </si>
  <si>
    <t>Centrul pentru Studii privind Creșterea Incluzivă, Educația și Migrația (GEM): Valorificarea ecosistemelor de date pentru a depăși sărăcia de învățare</t>
  </si>
  <si>
    <t>UEFISCDI</t>
  </si>
  <si>
    <t>Partener</t>
  </si>
  <si>
    <t>https://uefiscdi.gov.ro/centre-de-excelenta-coex</t>
  </si>
  <si>
    <t>5 mil. lei</t>
  </si>
  <si>
    <t>ERA CHAIR</t>
  </si>
  <si>
    <t>Beneficiar/coordonator</t>
  </si>
  <si>
    <t>Alin Opreana</t>
  </si>
  <si>
    <t>MIHAIU DIANA MARIETA</t>
  </si>
  <si>
    <t>Stoica Eduard Aelxandru</t>
  </si>
  <si>
    <t xml:space="preserve"> 101188383 — ENOPA</t>
  </si>
  <si>
    <t>HORIZON-WIDERA-2024-ERA-01</t>
  </si>
  <si>
    <t>https://ec.europa.eu/research/participants/grants/101188383?ticket=ST-25312916-VT8VG3KiJkuQKqXtNzq7jpqkzii0zwYbQqQT5LZa9zVnyyzX5sFaGTzzzf09AKRaChN2mZa2UAs7rku0PHO9WXmI-jpJZscgsw0KH6zb5WbDGXD-BJoSSMgUznQIU0FDtYwxvDkyIbPifVUZOQXozwIEXKFQl8DXet29EJdSPDXr3ZjaFlu3I1LKzGdyjEBBzRY9q0O#!/processes</t>
  </si>
  <si>
    <t>200225 EUR</t>
  </si>
  <si>
    <t>OPREANA Alin</t>
  </si>
  <si>
    <t>MIPE</t>
  </si>
  <si>
    <t>OPREANA ALIN</t>
  </si>
  <si>
    <t>VINEREAN Simona (ULBS)</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</si>
  <si>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</si>
  <si>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</si>
  <si>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</si>
  <si>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</si>
  <si>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</si>
  <si>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</si>
  <si>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</si>
  <si>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</si>
  <si>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</si>
  <si>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</si>
  <si>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</si>
  <si>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</si>
  <si>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</si>
  <si>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</si>
  <si>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</si>
  <si>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</si>
  <si>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</si>
  <si>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</si>
  <si>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Bogoslov Ioana Andreea (Universitatea Lucian Blaga din Sibiu), Lungu Anca Elena (Universitatea Alexandru Ioan Cuza din Iași), Eduard Alexandru Stoica (Universitatea Lucian Blaga din Sibiu), Mircea Radu Georgescu (Universitatea Alexandru Ioan Cuza din Iași)</t>
  </si>
  <si>
    <t>From Decision to Survival—Shifting the Paradigm in Entrepreneurship during the COVID-19 Pandemic</t>
  </si>
  <si>
    <t>Capolupo, N., Virglerova, Z., Rosa, A., &amp; Palmucci, D. N. (2024). The relationship between biases and entrepreneurial Decision-Making. Evidence from Italian and Czech SMEs. International Entrepreneurship and Management Journal, 20(4), 3323-3348.</t>
  </si>
  <si>
    <t>https://www.webofscience.com/wos/woscc/full-record/WOS:001208180900001</t>
  </si>
  <si>
    <t>Web of Science</t>
  </si>
  <si>
    <t>Sun, Y., Ma, Q., &amp; Gan, L. (2024). The impact of curbing housing speculation on household entrepreneurship in China. Sustainability, 16(5), 1913.</t>
  </si>
  <si>
    <t>https://www.webofscience.com/wos/woscc/full-record/WOS:001183062000001</t>
  </si>
  <si>
    <t>Laachach, A., Laaraj, N., &amp; Farissi, N. (2024). The effects of the COVID-19 pandemic on tourism entrepreneurial intention among university students: the role of entrepreneurship education. Industry and Higher Education, 38(3), 246-264.</t>
  </si>
  <si>
    <t>https://www.webofscience.com/wos/woscc/full-record/WOS:001044115200001</t>
  </si>
  <si>
    <t>Dvorski Lacković, I., &amp; Miloš Sprčić, D. (2024). Enterprise risk management and organizational performance: exploring mediation effects of entrepreneurial orientation. Risk Management, 26(3), 13.</t>
  </si>
  <si>
    <t>https://www.webofscience.com/wos/woscc/full-record/WOS:001201183200002</t>
  </si>
  <si>
    <t>Siddiqui, A., &amp; Rokade, V. (2024). Small entrepreneur of central india in covid-19 pandemic. Revista Gestão &amp; Tecnologia, 24(4), 334-356.</t>
  </si>
  <si>
    <t>https://www.webofscience.com/wos/woscc/full-record/WOS:001422199500001</t>
  </si>
  <si>
    <t>Bogoslov Ioana Andreea (Universitatea Lucian Blaga din Sibiu), Lungu Anca Elena (Universitatea Alexandru Ioan Cuza din Iași), Stoica Eduard Alexandru (Universitatea Lucian Blaga din Sibiu), Georgescu Mircea Radu (Universitatea Alexandru Ioan Cuza din Iași)</t>
  </si>
  <si>
    <t>Managing Efficiency in Digital Transformation – EU Member States Performance during the COVID-19 Pandemic</t>
  </si>
  <si>
    <t>Horváthová, J., &amp; Mokrišová, M. (2024). Measuring the Efficiency of Introducing Businesses’ Digitalization Elements over Time in Relation to Their Performance. Engineering Proceedings, 68(1), 13.</t>
  </si>
  <si>
    <t>https://www.scopus.com/record/display.uri?eid=2-s2.0-85218084276&amp;origin=resultslist&amp;sort=plf-f&amp;src=s&amp;sot=b&amp;sdt=b&amp;s=TITLE-ABS-KEY%28Measuring+the+Efficiency+of+Introducing+Businesses%27+Digitalization+Elements+over+Time+in+Relation+to+Their+Performance%29</t>
  </si>
  <si>
    <t>Vasilev, J., &amp; Iliev, I. (2024). Influence of Personal and Reactive Anxiety on Personality Characteristics, Cognitive Abilities and Performance of Basketball Actions. Studies in Business and Economics, 19(2), 263-273.</t>
  </si>
  <si>
    <t>https://www.webofscience.com/wos/woscc/full-record/WOS:001310228300020</t>
  </si>
  <si>
    <t>Gökgöz, F., &amp; Başbilen, G. D. (2024). Investigating the R&amp;D and Innovation Economic Efficiencies of the Renewable Energy Sectors in EU. In The Costs of Climate Change Mitigation Innovations (pp. 8-35). CRC Press.</t>
  </si>
  <si>
    <t>https://www.scopus.com/record/display.uri?eid=2-s2.0-85191253592&amp;origin=resultslist&amp;sort=plf-f&amp;src=s&amp;sot=b&amp;sdt=b&amp;s=TITLE-ABS-KEY%28Investigating+the+R%26D+and+Innovation+Economic+Efficiencies+of+the+Renewable+Energy+Sectors+in+EU%29</t>
  </si>
  <si>
    <t>Horváthová, J., &amp; Mokrišová, M. (2024). The Use of the Data Envelopment Analysis–Malmquist Approach to Measure the Performance of Digital Transformation in EU Countries. Economies, 12(11), 291.</t>
  </si>
  <si>
    <t>https://www.webofscience.com/wos/woscc/full-record/WOS:001364347000001</t>
  </si>
  <si>
    <t>European Green Deal Impact on Entrepreneurship and Competition: A Free Market Approach</t>
  </si>
  <si>
    <t>Taneja, S., Bansal, N., &amp; Ozen, E. (2024). What was, is and will be: A bibliometric analysis of European Green Deal (EGD). International Journal of technology management &amp; sustainable development, 23(1), 85-104.</t>
  </si>
  <si>
    <t>https://www.scopus.com/record/display.uri?eid=2-s2.0-85193253538&amp;origin=resultslist&amp;sort=plf-f&amp;src=s&amp;sot=cite&amp;sdt=a&amp;s=ref%282-s2.0-85139908408%29&amp;relpos=4</t>
  </si>
  <si>
    <t>MAVROEIDIS, A., STAVROPOULOS, P., ROUSSIS, I., FOLINA, A., BILALIS, D., &amp; KAKABOUKI, I. (2024). A “Teal” Deal for European agriculture. Notulae Scientia Biologicae, 16(2), 12015-12015.</t>
  </si>
  <si>
    <t>https://www.scopus.com/record/display.uri?eid=2-s2.0-85198702227&amp;origin=resultslist&amp;sort=plf-f&amp;src=s&amp;sot=cite&amp;sdt=a&amp;s=ref%282-s2.0-85139908408%29&amp;relpos=3</t>
  </si>
  <si>
    <t>Kwilinski, A., Lyulyov, O., &amp; Pimonenko, T. (2024). Green economic development and entrepreneurship transformation. Entrepreneurial Business &amp; Economics Review, 12(4).</t>
  </si>
  <si>
    <t>https://www.webofscience.com/wos/woscc/full-record/WOS:001384619700009</t>
  </si>
  <si>
    <t>Bogoslov Ioana Andreea (Universitatea Lucian Blaga din Sibiu), Eduard Alexandru Stoica (Universitatea Lucian Blaga din Sibiu), Mircea Radu Georgescu (Universitatea Alexandru Ioan Cuza din Iași)</t>
  </si>
  <si>
    <t>The Labor Market in Relation to Digitalization—Perspectives on the European Union</t>
  </si>
  <si>
    <t>Bogoslov Ioana Andreea (Universitatea Lucian Blaga din Sibiu), Lungu Anca Elena (Universitatea Alexandru Ioan Cuza din Iași)</t>
  </si>
  <si>
    <t>The Relationship between Entrepreneurship and Digitalization-Spotlight on the EU Countries</t>
  </si>
  <si>
    <t>Plečko, S., &amp; Bradač Hojnik, B. (2024). Sustainable business practices and the role of digital technologies: a cross-regional analysis. Systems, 12(3), 97.</t>
  </si>
  <si>
    <t>https://www.webofscience.com/wos/woscc/full-record/WOS:001192902300001</t>
  </si>
  <si>
    <t>Shi, L. (2024). Global Perspectives on AI Competence Development: Analyzing National AI Strategies in Education and Workforce Policies. Human Resource Development Review, 15344843251332360.</t>
  </si>
  <si>
    <t>https://www.webofscience.com/wos/woscc/full-record/WOS:001464137400001</t>
  </si>
  <si>
    <t>GAMIFICATION IN E-COMMERCE: ADVANTAGES, CHALLENGES, AND FUTURE TRENDS</t>
  </si>
  <si>
    <t>Vilkaite-Vaitone, N., Kirse, S., Adomaviciute-Sakalauske, K., Dikcius, V., &amp; Zimaitis, I. (2024). The usefulness of gamification for enhancing customer loyalty to small e-tailers. EuroMed Journal of Business.</t>
  </si>
  <si>
    <t>https://www.webofscience.com/wos/woscc/full-record/WOS:001138816600001</t>
  </si>
  <si>
    <t>Sarker, M. F. H., Ahmed, S. F., Kawser, U., Hossen, M. S., Obaidullah, M., Khan, S., ... &amp; Sohel, M. S. (2024). Is e-business breaking down barriers for Bangladesh’s young female entrepreneurs during the COVID-19 pandemic? A qualitative study. SN Social Sciences, 4(6), 107.</t>
  </si>
  <si>
    <t>https://www.scopus.com/record/display.uri?eid=2-s2.0-85211086857&amp;origin=resultslist&amp;sort=plf-f&amp;src=s&amp;sot=cite&amp;sdt=b&amp;s=ABS%28In+Bangladesh%2C+where+women+constitute+more+than+50%25+of+the+population%2C+a+disparity+in+their+advancement+compared+to+men+persists+due+to+numerous+barriers.+However%2C+the+emergence+of+the+COVID-19+pandemic+saw+a+surge+in+women+venturing+into+e-business+as+entrepreneurs.+This+study+aims+to+investigate+how+e-business+contributing+to+women+empowerment+in+Bangladesh+during+the+Covid-19+pandemic.+Employing+a+qualitative+interpretive+phenomenological+approach+and+a+purposive+sample+of+30+women+engaged+in+e-commerce%2C+this+research+illuminates+the+pivotal+role+of+e-business+in+empowering+women+in+Bangladesh.+Participants+involved+in+e-commerce+reported+achieving+financial+independence+and+autonomy%2C+experiencing+a+positive+transformation+in+family+dynamics%2C+challenging+traditional+gender+norms%2C+and+garnering+recognition+within+their+communities.+E-commerce+not+only+equipped+them+with+technical+and+financial+management+skills+but+also+provided+access+to+diverse+markets%2C+transcending+geographical+boundaries%2C+and+enhancing+their+customer+outreach+throughout+Bangladesh.+The+findings+of+this+study+hold+significance+for+policymakers+and+contribute+to+the+existing+literature+on+women+in+e-commerce%2C+offering+insights+into+the+transformative+impact+of+E-business+on+women%E2%80%99s+empowerment+in+Bangladesh.%29&amp;sessionSearchId=60097e06dcfba1b3f0777d933c23c8ad</t>
  </si>
  <si>
    <t>Mihaiu Diana (ULBS), Șerban Radu (ULBS), Opreana Alin (ULBS), Țichindelean Mihai (ULBS), Brătian Vasile (ULBS), Barbu Liliana (ULBS)</t>
  </si>
  <si>
    <t>The Impact of Mergers and Acquisitions and Sustainability on Company Performance in the Pharmaceutical Sector</t>
  </si>
  <si>
    <t>Lin, XG; Zhang, Y; Jin, KN; Lin, Q, Mergers between State-owned and Private Enterprises: The Impact on Carbon Emissions, Profits, and Welfare; JOURNAL OF SYSTEMS SCIENCE AND SYSTEMS ENGINEERING</t>
  </si>
  <si>
    <t>https://link.springer.com/article/10.1007/s11518-024-5613-0</t>
  </si>
  <si>
    <t>WOS</t>
  </si>
  <si>
    <t>Begum, NA; Shaik, S, Mapping the landscape: a bibliometric review of mergers and acquisitions through the lens of sustainability; COMPETITIVENESS REVIEW</t>
  </si>
  <si>
    <t>https://www.emerald.com/insight/content/doi/10.1108/cr-04-2024-0085/full/html</t>
  </si>
  <si>
    <t>Mihaiu Diana (ULBS), Șerban Radu (ULBS), Opreana Alin (ULBS), Țichindelean Mihai (ULBS), Bratian Vasile (ULBS), Bărbu Liliana (ULBS)</t>
  </si>
  <si>
    <t>Saha, K; Yarnall, M; Paladini, S, Sustainable practices in the animal health industry: A stakeholder-based view; BUSINESS STRATEGY AND THE ENVIRONMENT</t>
  </si>
  <si>
    <t>https://onlinelibrary.wiley.com/doi/full/10.1002/bse.3633</t>
  </si>
  <si>
    <t>Liu, JJ; Ge, ZZ ; Wang, YH, Role of environmental, social, and governance rating data in predicting financial risk and risk management; CORPORATE SOCIAL RESPONSIBILITY AND ENVIRONMENTAL MANAGEMENT</t>
  </si>
  <si>
    <t>https://onlinelibrary.wiley.com/doi/abs/10.1002/csr.2567</t>
  </si>
  <si>
    <t>Bade, C; Olsacher, A; Boehme, P; Truebel, H; Bürger, L; Fehring, L, Sustainability in the pharmaceutical industry-An assessment of sustainability maturity and effects of sustainability measure implementation on supply chain security; CORPORATE SOCIAL RESPONSIBILITY AND ENVIRONMENTAL MANAGEMENT</t>
  </si>
  <si>
    <t>https://onlinelibrary.wiley.com/doi/full/10.1002/csr.2564</t>
  </si>
  <si>
    <t>Brătian Vasile (ULBS), Acu Ana-Maria(ULBS); Mihaiu Diana (ULBS); Șerban Radu (ULBS)</t>
  </si>
  <si>
    <t>Geometric Brownian Motion (GBM) of Stock Indexes and Financial Market Uncertainty in the Context of Non-Crisis and Financial Crisis Scenarios</t>
  </si>
  <si>
    <t>Glova, AMG; Barrios, EB; Modelling Mixed-Frequency Time Series with Structural Change; 
COMPUTATIONAL ECONOMICS</t>
  </si>
  <si>
    <t>https://link.springer.com/article/10.1007/s10614-024-10672-8</t>
  </si>
  <si>
    <t>Bratian Vasile (ULBS), Acu Ana-Maria(ULBS); Mihaiu Diana (ULBS); Șerban Radu (ULBS)</t>
  </si>
  <si>
    <t>Mohamed, A; Rigo-Mariani, R; Debusschere, V; Pin, L, Operational Planning Strategies to Mitigate Price Uncertainty in Day-Ahead Market for a Battery Energy System; 
IEEE ACCESS</t>
  </si>
  <si>
    <t>https://ieeexplore.ieee.org/document/10559821</t>
  </si>
  <si>
    <t>Brătian Vasile (ULBS), Acu Ana-Maria(ULBS); Oprean-Stan Camelia (ULBS); Dinga Emil (Academia Română); Ionescu Gabriela (Academia Română)</t>
  </si>
  <si>
    <t>Efficient or Fractal Market Hypothesis? A Stock Indexes Modelling Using Geometric Brownian Motion and Geometric Fractional Brownian Motion</t>
  </si>
  <si>
    <t>Munis, RA; Camargo, DA; Rocha, QS; Pandolfo, PT; da Silva, RBG; Simoes, D, Economic analysis of the feller buncher in Brazilian Eucalyptus plantations: modeling with time series; 
INTERNATIONAL JOURNAL OF FOREST ENGINEERING</t>
  </si>
  <si>
    <t>https://www.tandfonline.com/doi/full/10.1080/14942119.2023.2290800</t>
  </si>
  <si>
    <t>Oprean-Stan Camelia (ULBS), Stan Sebastian (AFT), Brătian Vasile (ULBS)</t>
  </si>
  <si>
    <t>Corporate Sustainability and Intangible Resources Binomial: New Proposal on Intangible Resources Recognition and Evaluation</t>
  </si>
  <si>
    <t>Awuah-Gyawu, M; Muntaka, SA; Owusu-Bio, MK; Fianko, AO, Assessing the effects of sustainable supply chain management practices on operational performance: the role of business regulatory compliance and corporate sustainability culture; 
BENCHMARKING-AN INTERNATIONAL JOURNAL</t>
  </si>
  <si>
    <t>https://www.emerald.com/insight/content/doi/10.1108/bij-10-2023-0721/full/html</t>
  </si>
  <si>
    <t>Yilmaz, MK; Aksoy, M; Khan, A, Moderating role of corporate governance and ownership structure on the relationship of corporate sustainability performance and dividend policy; 
JOURNAL OF SUSTAINABLE FINANCE &amp; INVESTMENT</t>
  </si>
  <si>
    <t>https://www.tandfonline.com/doi/abs/10.1080/20430795.2022.2100311</t>
  </si>
  <si>
    <t>Oprean Camelia (ULBS), Bratian Vasile (ULBS)</t>
  </si>
  <si>
    <t>THE ROLE OF PORTFOLIO IN RISK REDUCTION THROUGH DIVERSIFICATION</t>
  </si>
  <si>
    <t>Grumann, L; Madaleno, M; Vieira, E, The green finance dilemma: No impact without risk - a multiple case study on renewable energy investments; GREEN FINANCE</t>
  </si>
  <si>
    <t>https://www.aimspress.com/article/doi/10.3934/GF.2024018</t>
  </si>
  <si>
    <t>Dinga Emil (Academia Română), Oprean-Stan Camelia (ULBS), Tănăsescu Cristina (ULBS), Brătian Vasile (ULBS), Ioescu Gabriela (Academia Română)</t>
  </si>
  <si>
    <t>Financial Market Analysis and Behaviour: The Adaptive Preference Hypothesis</t>
  </si>
  <si>
    <t>Sagala, Gaffar Hafiz; Őri, Dóra; Antifragility, resilience and collaborative networks of SMEs: a theoretical foundation; European Journal of Innovation Management</t>
  </si>
  <si>
    <t>https://www.emerald.com/insight/content/doi/10.1108/ejim-09-2023-0797/full/html</t>
  </si>
  <si>
    <t>WOS, SCOPUS</t>
  </si>
  <si>
    <t>Sinha, Amit, Daily and Weekly Geometric Brownian Motion Stock Index Forecasts; Journal of Risk and Financial Management</t>
  </si>
  <si>
    <t>https://www.mdpi.com/1911-8074/17/10/434</t>
  </si>
  <si>
    <t xml:space="preserve">Sathasivam, Saratha;
Adebayo, Salaudeen Abdulwaheed;
Zaini, Nurul Nasyrah; Forecasting Stock Price Fluctuation Using Geometric Brownian Motion Modelling; Mathematical Modelling for Engineering and Physical Applications: Practical Examples and Case Studies; Taylor&amp;Francis Group
</t>
  </si>
  <si>
    <t>https://www.taylorfrancis.com/chapters/edit/10.1201/9781032678573-2/forecasting-stock-price-fluctuation-using-geometric-brownian-motion-modelling-sabastine-emmanuel-saratha-sathasivam-salaudeen-abdulwaheed-adebayo-nurul-nasyrah-zaini</t>
  </si>
  <si>
    <t>Rashid S.F.A;
Ibrahim S.N.I.;
Laham M.F; Incorporating long memory into the modeling of gold prices; Mathematical Modeling and Computing</t>
  </si>
  <si>
    <t>https://science.lpnu.ua/mmc/all-volumes-and-issues/volume-11-number-4-2024/incorporating-long-memory-modeling-gold-prices</t>
  </si>
  <si>
    <t>Entropy-based behavioural efficiency of the financial market</t>
  </si>
  <si>
    <t>Kopczewski, Tomasz;
Bil, Łukasz; Exploring stock markets dynamics: a two-dimensional entropy approach in return/volume space; Bank i Kredyt</t>
  </si>
  <si>
    <t>https://www.semanticscholar.org/paper/Exploring-stock-markets-dynamics%3A-a-two-dimensional-Kopczewski-Bil/426b098f196c52da29ec59d898f3e7f22fa86f60</t>
  </si>
  <si>
    <t xml:space="preserve">Basumatary, Dharitri;
Sar, Ashok Kumar; Study on sustainability reports of healthcare sector in India: Evidence from five leading Indian pharmaceutical companies; Journal of Medicinal and Pharmaceutical Chemistry Research </t>
  </si>
  <si>
    <t>https://jmpcr.samipubco.com/article_189337.html</t>
  </si>
  <si>
    <t>Brătian Vasile( ULBS)</t>
  </si>
  <si>
    <t xml:space="preserve">THE LIVING LOGICAL SYSTEM PARADIGM THE ECONOMIC CONCEPT AND THE CONCEPT OF LIVING LOGICAL SYSTEM – NECCESARY AND SUFFICIENT PREDICATES </t>
  </si>
  <si>
    <t>Jeffrey Yi-Lin Forrest; Systems Science and the Logic of Systemic Reasoning; Springer</t>
  </si>
  <si>
    <t>https://link.springer.com/chapter/10.1007/978-981-99-7273-9_2</t>
  </si>
  <si>
    <t>Springer, SCOPUS</t>
  </si>
  <si>
    <t>Deng, Deqiang;
Zhang, Jiayang;
Wang, Jingyi;
Zong, Xiuran; Sustainable performance evaluation of pharmaceutical companies: sustainable balanced scorecard and hybrid MCDM approach; Frontiers in Public Health</t>
  </si>
  <si>
    <t>https://www.frontiersin.org/journals/public-health/articles/10.3389/fpubh.2024.1495156/full</t>
  </si>
  <si>
    <t>Verma, Ruchita;
Sharma, Dhanraj;
Rathore, Janaki Singh; Analysing the Reaction for M&amp;A of Rivals in an Emerging Market Economy; Data- Driven Modelling and Predictive Analytics in Business and Finance: Concepts, Designs, Technologies, and Applications</t>
  </si>
  <si>
    <t>https://www.taylorfrancis.com/chapters/edit/10.1201/9781032618845-15/analysing-reaction-rivals-emerging-market-economy-ruchita-verma-dhanraj-sharma-janaki-singh-rathore</t>
  </si>
  <si>
    <t>Suidarma, I. Made;
Jacko Remses, Re Dream J.S.; Using mergers and acquisitions to increase stock returns in the banking sector: A case study on the Indonesian stock exchange; Asian Economic and Financial Review (citarea nu a fost declarată în 2023)</t>
  </si>
  <si>
    <t>https://archive.aessweb.com/index.php/5002/article/view/4935</t>
  </si>
  <si>
    <t>Purba, John Tampil;
Gumulya, Devanny;
Hariandja, Evo;
Pramono, Rudy; Valuable, Rare, Inimitable, Non-Substitutable of Resources in Building Innovation Capability for Sustainable Development: Evidence from Creative Social Enterprises; International Journal of Sustainable Development and Planning (citarea nu a fost declarată în 2023)</t>
  </si>
  <si>
    <t>https://www.iieta.org/journals/ijsdp/paper/10.18280/ijsdp.180211</t>
  </si>
  <si>
    <t>Zhou, Lihong;
Yu, Hao;
Li, Peng;
Wang, Chengshan; Stochastic Robust Operation Optimization for Park-level Integrated Energy System in Multi-stakeholder; Dianli Xitong Zidonghua/Automation of Electric Power Systems (citarea nu a fost declarată în 2023)</t>
  </si>
  <si>
    <t>https://pure.bit.edu.cn/en/publications/%E5%A4%9A-%E4%B8%BB-%E4%BD%93-%E5%B8%82-%E5%9C%BA-%E4%B8%8B-%E7%9A%84-%E5%9B%AD-%E5%8C%BA-%E7%BB%BC-%E5%90%88-%E8%83%BD-%E6%BA%90-%E7%B3%BB-%E7%BB%9F-%E9%9A%8F-%E6%9C%BA-%E9%B2%81-%E6%A3%92-%E8%BF%90-%E8%A1%8C-%E4%BC%98-%E5%8C%96</t>
  </si>
  <si>
    <t>Chidzalo, Patrick;
Abonongo, John;
Naryongo, Raphael; Enhancing Reliability and Accuracy in Stochastic Growth Modeling: Method of Three Selected Points Approach; Computational Journal of Mathematical and Statistical Sciences (citarea nu a fost declarată în 2023)</t>
  </si>
  <si>
    <t>https://cjmss.journals.ekb.eg/article_323694.html</t>
  </si>
  <si>
    <t>Aheer, Anirudh Kumar;
Pradhan, Ashish Kumar; Srivastava R; Application of Feedforward Neural Network in Portfolio Optimization and Geometric Brownian Motion in Stock Price Prediction; 2023 4th International Conference on Electronics and Sustainable Communication Systems, ICESC 2023 - Proceedings (citarea nu a fost declarată în 2023)</t>
  </si>
  <si>
    <t>https://ieeexplore.ieee.org/document/10193046</t>
  </si>
  <si>
    <t>Gospodinova, Evgeniya;
Lebamovski, Penio;
Georgieva-Tsaneva, Galya;
Negreva, Mariya; Evaluation of the Methods for Nonlinear Analysis of Heart Rate Variability; Fractal and Fractional (citarea nu a fost declarată în 2023)</t>
  </si>
  <si>
    <t>https://www.mdpi.com/2504-3110/7/5/388</t>
  </si>
  <si>
    <t>Brătian Vasile (ULBS)</t>
  </si>
  <si>
    <t xml:space="preserve">PORTFOLIO OPTIMIZATION - APPLICATION OF SHARPE MODEL USING LAGRANGE </t>
  </si>
  <si>
    <t>Shshank Chaube; Construct an Empirical Study on the Concept, Modern Portfolio Theory Using Markowitz Model; JOURNAL OF ALGEBRAIC STATISTICS (citarea nu a fost declarată în 2018)</t>
  </si>
  <si>
    <t>https://publishoa.com/index.php/journal/article/view/1440</t>
  </si>
  <si>
    <t>Plopeanu Aurelian Petrus (Univ. Alexandru Ioan Cuza Iasi), Homocianu Daniela (Univ. Alexandru Ioan Cuza Iasi), Mihăilă Alin Adrian (Univ. Babeș Bolyai Cluj Napoca), Emil Crișan (Univ. Babeș Bolyai Cluj Napoca), Bodea Gabriela (Univ. Babeș Bolyai Cluj Napoca), Bratu Renate (Univ. Lucian Blaga Sibiu), Airinei Dinu (Univ. Alexandru Ioan Cuza Iasi)</t>
  </si>
  <si>
    <t>Exploring the Influence of Personal Motivations, Beliefs and Attitudes on Students' Post-Graduation Migration Intentions: Evidence from Three Major Romanian Universities</t>
  </si>
  <si>
    <t>Potapova, Y., Malenova, AY., Malenov, AA - Dispositional Predictors of Migration Attitudes in Omsk Students: A Socio-Demographic Aspect - PSYHOLOGY JOURNAL OF THE HIGHER SCHOOL OF ECONOMICS</t>
  </si>
  <si>
    <t>https://www.webofscience.com/wos/woscc/full-record/WOS:001406618600005</t>
  </si>
  <si>
    <t>Mârza Bogdan (Univ. Lucian Blaga Sibiu), Bratu Renate (Univ. Lucian Blaga Sibiu), Șerbu Răzvan (Univ. Lucian Blaga Sibiu), Stan Sebastian (AFT Sibiu), Oprean Camelia Stan (Univ. Lucian Blaga Sibiu)</t>
  </si>
  <si>
    <t>Applying AHP and fuzzy AHP management methods to assess the level of financial and digital inclusio</t>
  </si>
  <si>
    <t>Zhang, H; Guo, YW; Hou, Y (Hou, Y.) [1] ; Tang, L ; Deveci, M - Improved Whale Optimization Algorithm for supply chain financial risk assessment of cloud warehouse platform - 
ADVANCES IN PRODUCTION ENGINEERING &amp; MANAGEMENT</t>
  </si>
  <si>
    <t>https://www.webofscience.com/wos/woscc/full-record/WOS:001381758500008</t>
  </si>
  <si>
    <t>WoS</t>
  </si>
  <si>
    <t>Ruan, CL; Xiong, JY; Li, ZH; Zhu, YR; Cai, QQ  - Study on decision-making for orthodontic treatment plans based on analytic hierarchy process - BMC ORAL HEALTH</t>
  </si>
  <si>
    <t>https://www.webofscience.com/wos/woscc/full-record/WOS:001207746400004</t>
  </si>
  <si>
    <t>Liu, ZJ; Liu, XP; Zhou, LY - A Hybrid CNN and LSTM based Model for Financial Crisis Prediction - TEHNICKI VJESNIK-TECHNICAL GAZETTE</t>
  </si>
  <si>
    <t>https://www.webofscience.com/wos/woscc/full-record/WOS:001137634900037</t>
  </si>
  <si>
    <t>Irudaya Rajan, Anand Cherian, Naurin Alencherry - International Student Migration
Family-Mediated Migration Trajectories - India Migration Report 2023</t>
  </si>
  <si>
    <t>https://www.taylorfrancis.com/chapters/oa-edit/10.4324/9781003490234-2/international-student-migration-irudaya-rajan-anand-cherian-naurin-alencherry</t>
  </si>
  <si>
    <t>TAYLOR&amp;FRANCIS</t>
  </si>
  <si>
    <t>Bratu Renate (Univ. Lucian Blaga Sibiu)</t>
  </si>
  <si>
    <t>Contemporary Aspects of Financial - Banking Responsibility</t>
  </si>
  <si>
    <t>Mohammed Najm Abed Saleh; Durgham Hassan Abed; Ghassan Dhahir Mohammed AL-Thabhawee - Psychological bias and its impact on the quality of strategic decision an analytical study of the opinions of a sample of managers in the misan governorate health department, AIP Conference Proceedings 3092, 020014 (2024), https://doi.org/10.1063/5.0199694</t>
  </si>
  <si>
    <t>https://www.scopus.com/record/display.uri?eid=2-s2.0-85188288648&amp;origin=resultslist&amp;sort=plf-f&amp;src=s&amp;sot=b&amp;sdt=b&amp;s=TITLE-ABS-KEY%28Psychological+bias+and+its+impact+on+the+quality+of+strategic+decision+an+analytical+study+of+the+opinions+of+a+sample+of+managers+in+the+misan+governorate+health+department%29</t>
  </si>
  <si>
    <t>Vasiu Diana (Univ. Lucian Blaga Sibiu), Bratu Renate (Univ. Lucian Blaga Sibiu)</t>
  </si>
  <si>
    <t>AN OVERVIEW ON ENVIRONMENTAL SOCIAL AND GOVERNANCE – ESG-TOPICS FROM THE FINANCIAL MARKETS’ PERSPECTIVE</t>
  </si>
  <si>
    <t xml:space="preserve">Najaf, Khakan, Ali, Mohsin; Asiaei, Kaveh; Dhiaf, Mohamed (2024) - The Impact of carbon emissions on market performance: fintech versus non-fintech; </t>
  </si>
  <si>
    <t>https://www.scopus.com/record/display.uri?eid=2-s2.0-85199117027&amp;origin=resultslist&amp;sort=plf-f&amp;src=s&amp;sot=b&amp;sdt=b&amp;s=TITLE-ABS-KEY%28The+Impact+of+carbon+emissions+on+market+performance%3A+fintech+versus+non-fintech%29&amp;sessionSearchId=18a65aaac8b9aa4ec7bbdcd0f54c3239</t>
  </si>
  <si>
    <t>Barbu L, Mihaiu DM, Șerban R-A, Opreana A. (ULBS)</t>
  </si>
  <si>
    <t>Knowledge Mapping of Optimal Taxation Studies: A Bibliometric Analysis and Network Visualization. Sustainability. 2022; 14(2):1043. https://doi.org/10.3390/su14021043</t>
  </si>
  <si>
    <t>Figuerola-Wischke, A., Merigó, J.M., Gil-Lafuente, A.M., Kydland, F.E. and Amiguet, L. (2024), The Scandinavian Journal of Economics at 125: a bibliometric overview. Scandinavian Journal of Economics, 126: 643-697. https://doi.org/10.1111/sjoe.12582</t>
  </si>
  <si>
    <t>https://onlinelibrary.wiley.com/doi/epdf/10.1111/sjoe.12582</t>
  </si>
  <si>
    <t>Barbu, L.(ULBS)</t>
  </si>
  <si>
    <t>Global trends in the scientific research of the health economics: a bibliometric analysis from 1975 to 2022. Health Economics Review 13, 31. https://doi.org/10.1186/s13561-023-00446-7</t>
  </si>
  <si>
    <t>Al Meslamani, A. Z. (2024). Challenges in health economics research: insights from real-world examples. Journal of Medical Economics, 27(1), 215–218. https://doi.org/10.1080/13696998.2024.2310466 WOS:001158928400001</t>
  </si>
  <si>
    <t>https://www.tandfonline.com/doi/full/10.1080/13696998.2024.2310466</t>
  </si>
  <si>
    <t xml:space="preserve">Liliana, Bunescu, Mihaiu Diana, Comaniciu Carmen.(ULBS) </t>
  </si>
  <si>
    <t>Is There a Correlation between Government Expenditures, Population, Money Supply, and Government Revenues?. International Journal of Arts &amp; Sciences, pp: 241-254, 2011</t>
  </si>
  <si>
    <t>Linda Tiague Zanfacka, Borice Augustin Ngounoub, Edmond Noubissi Domguiab, Eric Xaverie Possi Tebengc, Financial stability in sub-Saharan Africa: Does monetary policy matter? Heliyon, Volume 10, Issue 15, 2024, https://doi.org/10.1016/j.heliyon.2024.e34786</t>
  </si>
  <si>
    <t>https://www.cell.com/heliyon/fulltext/S2405-8440(24)10817-1</t>
  </si>
  <si>
    <t>Mihaiu DM, Șerban R-A, Opreana A, Țichindelean M, Brătian V, Barbu L. (ULBS)</t>
  </si>
  <si>
    <t>The Impact of Mergers and Acquisitions and Sustainability on Company Performance in the Pharmaceutical Sector. Sustainability. 2021; 13(12):6525. https://doi.org/10.3390/su13126525</t>
  </si>
  <si>
    <t>Bade, C., Olsacher, A., Boehme, P., Truebel, H., Bürger, L., Fehring, L. (2024). Sustainability in the pharmaceutical industry - An assessment of sustainability maturity and effects of sustainability measure implementation on supply chain security. Corporate Social Responsibility and Environmental Management, 31(1), 224–242. https://doi.org/10.1002/csr.2564 
WOS:001027271400001</t>
  </si>
  <si>
    <t>https://onlinelibrary.wiley.com/action/showCitFormats?doi=10.1002%2Fcsr.2564</t>
  </si>
  <si>
    <t>Scopus , WoS</t>
  </si>
  <si>
    <t>Lin, X., Zhang, Y., Jin, K. et al. Mergers between State-owned and Private Enterprises: The Impact on Carbon Emissions, Profits, and Welfare. Journal of Systems Science and Systems Engineering. (2024). https://doi.org/10.1007/s11518-024-5613-0</t>
  </si>
  <si>
    <t>Liu, J., Ge, Z., &amp; Wang, Y. (2024). Role of environmental, social, and governance rating data in predicting financial risk and risk management. Corporate Social Responsibility and Environmental Management, 31(1), 260–273. https://doi.org/10.1002/csr.2567 WOS:001049145100001</t>
  </si>
  <si>
    <t>https://onlinelibrary.wiley.com/action/showCitFormats?doi=10.1002%2Fcsr.2567</t>
  </si>
  <si>
    <t>Scopus,WoS</t>
  </si>
  <si>
    <t>Saha, K., Yarnall, M., &amp; Paladini, S. (2024). Sustainable practices in the animal health industry: A stakeholder-based view. Business Strategy and the Environment, 33(4), 3356–3382. https://doi.org/10.1002/bse.3633</t>
  </si>
  <si>
    <t>Scopus, WoS</t>
  </si>
  <si>
    <t>Opreana A, Vinerean S, Mihaiu DM, Barbu L, Șerban R-A. (ULBS)</t>
  </si>
  <si>
    <t xml:space="preserve">Fuzzy Analytic Network Process with Principal Component Analysis to Establish a Bank Performance Model under the Assumption of Country Risk. Mathematics.  11(14):3257. https://doi.org/10.3390/math11143257 (2023) </t>
  </si>
  <si>
    <t>Ionașcu, A.E.; Goswami, S.S.; Dănilă, A.; Horga, M.-G.; Barbu, C.A.; Şerban-Comǎnescu, A.(2024). Analyzing Primary Sector Selection for Economic Activity in Romania: An Interval-Valued Fuzzy Multi-Criteria Approach. Mathematics, 12, 1157. https://doi.org/10.3390/math12081157</t>
  </si>
  <si>
    <t>https://www.mdpi.com/2227-7390/12/8/1157</t>
  </si>
  <si>
    <t>Xiang, H.; Farid, H.M.A.; Riaz, M (2024). Linear Programming-Based Fuzzy Alternative Ranking Order Method Accounting for Two-Step Normalization for Comprehensive Evaluation of Digital Economy Development in Provincial Regions. Axioms, 13, 109. https://doi.org/10.3390/axioms13020109</t>
  </si>
  <si>
    <t>https://www.mdpi.com/2075-1680/13/2/109</t>
  </si>
  <si>
    <t>Keh, CG., Gan, PT., Gamal, A.A.M. et al. Financial development-economic growth nexus: a bibliometric analysis. Environment, Development and Sustainability (2024). https://doi.org/10.1007/s10668-024-05147-7</t>
  </si>
  <si>
    <t>https://link.springer.com/article/10.1007/s10668-024-05147-7#citeas</t>
  </si>
  <si>
    <t xml:space="preserve">Scopus </t>
  </si>
  <si>
    <t>Barbu, L., Horobeț, A., Belașcu, L., &amp; Ilie, A. G. (ULBS, ASE, ULBS, ASE)</t>
  </si>
  <si>
    <t>Approaches to tax evasion: a bibliometric and mapping analysis of Web of Science indexed studies. Journal of Business Economics and Management, 25(1), 1–20. https://doi.org/10.3846/jbem.2024.20691 (2024).</t>
  </si>
  <si>
    <t>Hakam, S. L., Rahayu, A., Wibowo, L. A., Hakam, L. I., Nugroho, M. A., &amp; Fuadi, S. S. (2024). Compliance Behavior in Environmental Tax Policy. Journal of Risk and Financial Management, 17(12), 542. https://doi.org/10.3390/jrfm17120542</t>
  </si>
  <si>
    <t>https://www.mdpi.com/1911-8074/17/12/542</t>
  </si>
  <si>
    <t>Scopus</t>
  </si>
  <si>
    <t>Lyeonov, S., Draskovic, V., Kubaščikova, Z., &amp; Fenyves, V. (2024). Artificial intelligence and machine learning in combating illegal financial operations: Bibliometric analysis. Human Technology, 20(2), 325–360. https://doi.org/10.14254/1795-6889.2024.20-2.5</t>
  </si>
  <si>
    <t>https://ht.csr-pub.eu/index.php/ht/article/view/456</t>
  </si>
  <si>
    <t>Wang, J. et al. (2024) ‘A visual knowledge map analysis of coal mine intensity based on CiteSpace software and web of science core database’, International Journal of Mining, Reclamation and Environment, 39(1), pp. 56–73. doi: 10.1080/17480930.2024.2377921.</t>
  </si>
  <si>
    <t>https://www.tandfonline.com/doi/abs/10.1080/17480930.2024.2377921?casa_token=eDL3-sOhkswAAAAA:QENqcpJYT9V8WDp_DpdfbbDOEa7uI5XqFXcON1bBNNRYaXGOiFFGwZ6CEVjJfdflU-gh8xroygLn</t>
  </si>
  <si>
    <t>Bunescu, L., Comaniciu, C. (2014), (ULBS)</t>
  </si>
  <si>
    <t>Analysis of correlation between tax revenues and other economic indicators in European Union member states. Studies in Business and Economics, 9(1),45-57.</t>
  </si>
  <si>
    <t>Emmanuel, A. O. (2024) “Tax Revenue, Capital Market Performance and Foreign Direct Investment in an Emerging Economy”, International Journal of Economics and Financial Issues, 14(4), pp. 290–298. doi: 10.32479/ijefi.16043.</t>
  </si>
  <si>
    <t>https://www.econjournals.net.tr/index.php/ijefi/article/view/16043/8081</t>
  </si>
  <si>
    <t>Liliana, Bunescu, Mihaiu Diana, Comaniciu Carmen. (ULBS)</t>
  </si>
  <si>
    <t xml:space="preserve">Is There a Correlation between Government Expenditures, Population, Money Supply, and Government Revenues?. International Journal of Arts &amp; Sciences, pp: 241-254.  2011. </t>
  </si>
  <si>
    <t>Zanfack, L.T., Ngounou, B.A. &amp; Domguia, E.N. Sub-Saharan Africa: Is Monetary Policy the Miracle Cure for Financial Stability?.  Journal of Quantitative Economics . 23, 175–209 (2025). https://doi.org/10.1007/s40953-024-00423-9</t>
  </si>
  <si>
    <t>https://link.springer.com/article/10.1007/s40953-024-00423-9</t>
  </si>
  <si>
    <t>Basumatary, D., Sar, A. K. (2024). 'Study on sustainability reports of healthcare sector in India: Evidence from five leading Indian pharmaceutical companies', Journal of Medicinal and Pharmaceutical Chemistry Research, 6(6), pp. 756-766. doi: 10.48309/jmpcr.2024.429192.1059</t>
  </si>
  <si>
    <t>Barbu, L. (ULBS)</t>
  </si>
  <si>
    <t xml:space="preserve">Global trends in the scientific research of the health economics: a bibliometric analysis from 1975 to 2022. Health Economics Review 13, 31. https://doi.org/10.1186/s13561-023-00446-7 (2023). </t>
  </si>
  <si>
    <t>Sajter, D. (2024). Trendovi I Teme U Hrvatskoj Ekonomskoj Znanosti. Ekonomska Misao i Praksa-Economic Thought and Practice, (0), 0-0. Retrieved from https://hrcak.srce.hr/311737</t>
  </si>
  <si>
    <t>https://hrcak.srce.hr/311737</t>
  </si>
  <si>
    <t>Vasconcelos, F. N. P. de e Prado, J. W. do (2024) “Compliance em foco: uma revisão bibliométrica da produção acadêmica”, Revista de Gestão e Secretariado, 15(10), p. e4223. doi: 10.7769/gesec.v15i10.4223.</t>
  </si>
  <si>
    <t>https://ojs.revistagesec.org.br/secretariado/article/view/4223</t>
  </si>
  <si>
    <t>Begum N., A. and Shaik, S. (2025), "Mapping the landscape: a bibliometric review of mergers and acquisitions through the lens of sustainability", Competitiveness Review, Vol. 35 No. 3, pp. 529-553. https://doi.org/10.1108/CR-04-2024-0085</t>
  </si>
  <si>
    <t>Bunescu L, Mihaiu D., (ULBS)</t>
  </si>
  <si>
    <t>A Short Analysis On The Sensitivity Of Tax Revenues In Romania During 2000-2009 Annals of the University of Oradea, Economic Science Series 19 (1)</t>
  </si>
  <si>
    <t>Chunchao Liu, Maonian Lin, Na Lu, Clustering Research on Influencing Factors of Local Green Finance and Taxation Based on Factor Analysis Method, In book: Intelligent Computing Technology and Automation, IOS Press, 2024, DOI: 10.3233/ATDE231235 Proceedings of the 16th International Conference (ICICTA 2023), Xi’an, China, 24-25 October 2023, 978-1-64368-487-1</t>
  </si>
  <si>
    <t>https://www.researchgate.net/publication/377950040_Clustering_Research_on_Influencing_Factors_of_Local_Green_Finance_and_Taxation_Based_on_Factor_Analysis_Method</t>
  </si>
  <si>
    <t>carte IOS Press</t>
  </si>
  <si>
    <t>Alex Khang, Rashmi Gujrati, Hayri Uygun, R. K. Tailor, Sanjaya Gaur, Data-Driven Modelling and Predictive Analytics in Business and Finance, Taylor &amp; Francis Group, 2024</t>
  </si>
  <si>
    <t>https://books.google.ro/books?hl=ro&amp;lr=&amp;id=1AEJEQAAQBAJ&amp;oi=fnd&amp;pg=PA274&amp;ots=GJkKz6gYm0&amp;sig=nol3mcVlccIcTo7WhG6k-J_E8VQ&amp;redir_esc=y#v=onepage&amp;q=MIHAIU&amp;f=false</t>
  </si>
  <si>
    <t>Carte Taylor&amp;Francis</t>
  </si>
  <si>
    <t>arbu L, Mihaiu DM, Șerban R-A, Opreana A. (ULBS)</t>
  </si>
  <si>
    <t>BKnowledge Mapping of Optimal Taxation Studies: A Bibliometric Analysis and Network Visualization. Sustainability. 2022; 14(2):1043. https://doi.org/10.3390/su14021043</t>
  </si>
  <si>
    <t>Hemel, Daniel j.,  CAPITAL TAXATION IN THE MIDDLE OF HISTORY, NEW YORK UNIVERSITY LAW REVIEW, Volume 99, Issue 5, Page 1554-1634, 2024,</t>
  </si>
  <si>
    <t>https://www.webofscience.com/wos/woscc/full-record/WOS:001349568300002</t>
  </si>
  <si>
    <t>WoS, Scopus</t>
  </si>
  <si>
    <r>
      <rPr>
        <rFont val="Arial Narrow"/>
        <sz val="10.0"/>
      </rPr>
      <t xml:space="preserve">Ravšelj, D., Umek, L., Tosun, M.S. &amp; Aristovnik, A. (2024). Mapping Fiscal Research Trajectories through Bibliometric Analysis: Echoes of Global Crises in Central and Eastern Europe. NISPAcee Journal of Public Administration and Policy, 17(1), 2024. 169-197. </t>
    </r>
    <r>
      <rPr>
        <rFont val="Arial Narrow"/>
        <sz val="10.0"/>
        <u/>
      </rPr>
      <t xml:space="preserve">https://doi.org/10.2478/nispa-2024-0008
</t>
    </r>
  </si>
  <si>
    <t>https://www.webofscience.com/wos/woscc/full-record/WOS:001238945000005, https://sciendo.com/article/10.2478/nispa-2024-0008</t>
  </si>
  <si>
    <t>Barbu, L. (2023). (ULBS)</t>
  </si>
  <si>
    <t>Christine M. Ambrosino, Kelvin D. Gorospe, Lisa B. Limeri, Seaenna Correa-Garcia, and Malia Ana J. Rivera, Exploring Science Identity and Latent Factors of Student Gains in a Place-based Marine Science CURE Designed to Provide Access to Hawaiʻi Students from Historically Marginalized Ethnicities, CBE—Life Sciences Education, 2024, 23:4, https://doi.org/10.1187/cbe.24-02-0038</t>
  </si>
  <si>
    <t>https://www.webofscience.com/wos/woscc/full-record/WOS:001362520100001, https://www.lifescied.org/doi/10.1187/cbe.24-02-0038</t>
  </si>
  <si>
    <t>Bunescu Liliana (ULBS)     Comaniciu Carmen (ULBS)</t>
  </si>
  <si>
    <t xml:space="preserve">Analysis of correlation between tax revenues and other economic indicators in European Union Member States, Studies in Business and Economics, No. 9/2014 , Issue 1
</t>
  </si>
  <si>
    <t>Emmanuel, A. O., Eloho, O. O. E., Dabor, A. O., Dabor, E. L., &amp; Aggreh, M. (2024). Tax revenue, capital market performance and foreign direct investment in an emerging economy. International Journal of Economics and Financial Issues, 14(4), 290-298.</t>
  </si>
  <si>
    <t>https://1510930g9-y-https-www-scopus-com.z.e-nformation.ro/record/display.uri?eid=2-s2.0-85198921332&amp;origin=resultslist&amp;sort=plf-f&amp;src=s&amp;sot=b&amp;sdt=b&amp;s=TITLE-ABS-KEY%28Tax+revenue%2C+capital+market+performance+and+foreign+direct+investment+in+an+emerging+economy.%29</t>
  </si>
  <si>
    <t>SCOPUS, RePEc and IDEAS (Impact Factor: 1.067), Cabell's Directory of Publishing Opportunities in Economics &amp; Finance, EBSCO, ProQuest - ABI/INFORM, Crossref, DOAJ, IndexCopernicus, Google Scholar</t>
  </si>
  <si>
    <t>COMANICIU CARMEN</t>
  </si>
  <si>
    <t>Bunescu Liliana (ULBS) Mihaiu Diana (ULBS) Comaniciu Carmen (ULBS)</t>
  </si>
  <si>
    <t xml:space="preserve">Is there a correlation between government expenditures, population, money supply and government revenues?, International Journal of Arts &amp; Sciences
No. 4(12)/2011
</t>
  </si>
  <si>
    <t>Zanfack, L. T., Ngounou, B. A., Domguia, E. N., &amp; Tebeng, E. X. P. (2024). Financial stability in sub-Saharan Africa: Does monetary policy matter?. Heliyon, 10(15).</t>
  </si>
  <si>
    <t>https://www.sciencedirect.com/science/article/pii/S2405844024108171</t>
  </si>
  <si>
    <t>Scopus; Directory of Open Access Journals (DOAJ), SCImago Journal Rank (SJR); SNIP</t>
  </si>
  <si>
    <t>Zanfack, L. T., Ngounou, B. A., &amp; Domguia, E. N. (2024). Sub-Saharan Africa: Is Monetary Policy the Miracle Cure for Financial Stability?. Journal of Quantitative Economics, 1-35.</t>
  </si>
  <si>
    <t>https://1510q30n6-y-https-www-webofscience-com.z.e-nformation.ro/wos/woscc/full-record/WOS:001350455500002</t>
  </si>
  <si>
    <t>Mihaiu Diana Marieta(ULB Sibiu), Opreana Alin(ULB Sibiu, Cristescu Marian Pompiliu(ULB Sibiu)</t>
  </si>
  <si>
    <t>EFFICIENCY, EFFECTIVENESS AND PERFORMANCE OF THE PUBLIC SECTOR</t>
  </si>
  <si>
    <r>
      <rPr>
        <rFont val="Arial Narrow"/>
        <color theme="1"/>
        <sz val="10.0"/>
      </rPr>
      <t xml:space="preserve">SEYUN KIM, JONATHAN HO., YINAN LI, BONNIE FAN, WILLA YUNQI YANG, JESSIE RAMEY, SARAH EFOX, HAIYI ZHU, JOHN ZIMMERMAN, MOTAHHARE ESLAMI, </t>
    </r>
    <r>
      <rPr>
        <rFont val="Arial Narrow"/>
        <i/>
        <color theme="1"/>
        <sz val="10.0"/>
      </rPr>
      <t>Integrating Equity in Public Sector Data-Driven Decision Making: Exploring the Desired Futures of Underserved Stakeholders</t>
    </r>
    <r>
      <rPr>
        <rFont val="Arial Narrow"/>
        <color theme="1"/>
        <sz val="10.0"/>
      </rPr>
      <t>, Proceedings of the ACM on Human-Computer Interaction, Volume 8, Issue CSCW2, Article No.: 366, Pages 1 – 39, https://doi.org/10.1145/3686905</t>
    </r>
  </si>
  <si>
    <t>https://www.scopus.com/record/display.uri?eid=2-s2.0-85209387560&amp;origin=resultslist&amp;sort=plf-f&amp;src=s&amp;sot=b&amp;sdt=b&amp;s=TITLE%28Integrating+Equity+in+Public+Sector+Data-Driven+Decision+Making%3A+Exploring+the+Desired+Futures+of+Underserved+Stakeholders%29&amp;sessionSearchId=6809f0539f43dc7379c0acf65d96b2e1</t>
  </si>
  <si>
    <t>Liu XQ, Yuan YL, Gao WJ, Luo YF, Longitudinal trajectories of self-esteem, related predictors, and impact on depression among students over a four-year period at college in China, HUMANITIES &amp; SOCIAL SCIENCES COMMUNICATIONS, eISSN: 2662-9992, Volume 11, Issue 1, DOI:10.1057/s41599-024-03136-9, Article Number: 615, Published: MAY 13 2024, Indexed:2024-06-06, WOS:001221733800005</t>
  </si>
  <si>
    <t>https://www.webofscience.com/wos/woscc/full-record/WOS:001221733800005</t>
  </si>
  <si>
    <r>
      <rPr>
        <rFont val="Arial Narrow"/>
        <color theme="1"/>
        <sz val="10.0"/>
      </rPr>
      <t xml:space="preserve">Rosmaizura Mohd Zain, Jagan Jeevan, Nurul Haqimin Mohd Salleh, Abdul Hafaz Ngah, Ainon Ramli, Mohd Zaimmudin, Mohd Zain, Liafisu Sina Yekini, Ali Nur Dirie, </t>
    </r>
    <r>
      <rPr>
        <rFont val="Arial Narrow"/>
        <i/>
        <color theme="1"/>
        <sz val="10.0"/>
      </rPr>
      <t>Future Opportunities for Port City Development: A Reciprocal Evaluation for Competitive Advantage for Malaysian Seaports</t>
    </r>
    <r>
      <rPr>
        <rFont val="Arial Narrow"/>
        <color theme="1"/>
        <sz val="10.0"/>
      </rPr>
      <t>, Journal of Maritime Research, Volume 21, Issue 1, Pages 265 – 282, 2024, ISSN: 1697-4840, www.jmr.unican.es</t>
    </r>
  </si>
  <si>
    <t>https://www.scopus.com/record/display.uri?eid=2-s2.0-85193567335&amp;origin=resultslist&amp;sort=plf-f&amp;src=s&amp;sot=b&amp;sdt=b&amp;s=TITLE%28Future+Opportunities+for+Port+City+Development%3A+A+Reciprocal+Evaluation+for+Competitive+Advantage+for+Malaysian+Seaports%29</t>
  </si>
  <si>
    <r>
      <rPr>
        <rFont val="Arial Narrow"/>
        <color theme="1"/>
        <sz val="10.0"/>
      </rPr>
      <t xml:space="preserve">Shang Huping, Liu Hongmei, Liu Wei, </t>
    </r>
    <r>
      <rPr>
        <rFont val="Arial Narrow"/>
        <i/>
        <color theme="1"/>
        <sz val="10.0"/>
      </rPr>
      <t>Unveiling the origins of non-performance-oriented behavior in China’s local governments: a game theory perspective on the performance-based promotion system</t>
    </r>
    <r>
      <rPr>
        <rFont val="Arial Narrow"/>
        <color theme="1"/>
        <sz val="10.0"/>
      </rPr>
      <t>, Humanities and Social Sciences Communications, Open Access, Volume 11, Issue 1, December 2024, Article number 617, ISSN:2662-9992, DOI:10.1057/s41599-024-03106-1</t>
    </r>
  </si>
  <si>
    <t>https://www.scopus.com/record/display.uri?eid=2-s2.0-85192876300&amp;origin=resultslist&amp;sort=plf-f&amp;src=s&amp;sot=b&amp;sdt=b&amp;s=TITLE%28Unveiling+the+origins+of+non-performance-oriented+behavior+in+China%E2%80%99s+local+governments%3A+a+game+theory+perspective+on+the+performance-based+promotion+system%29</t>
  </si>
  <si>
    <t>Md. Zahidul Islam, Thuraya Farhana Said, Wardah Azimah Sumardi, Safayet Rahman, Nurul Amirah Ishak, An Empirical Investigation of Organisational Factors and Organisational Effectiveness: The Mediating Role of Knowledge Sharing, International Journal of Public Administration, Volume 47, Issue 8, 2024, Pages 532-550, Published online: 18 Dec 2022, https://doi.org/10.1080/01900692.2022.2154788</t>
  </si>
  <si>
    <t>https://www.tandfonline.com/doi/full/10.1080/01900692.2022.2154788?casa_token=H8_bE-eemR8AAAAA%3A-FDqP4WTiywoi7ceQmAJGeqnRoLXBU5rIpW40fspcJFJFvNiCSQVkUiyCmh9IWWnqxXLEPuLM_JR</t>
  </si>
  <si>
    <t>WoS, SCOPUS</t>
  </si>
  <si>
    <t>Krisada Prachumrasee, Panpun Ronghanam, Kasipat Thonmanee, Pakpoom Phonsungnoen, Pathompohn Mangma, Prasongchai Setthasuravich, Grichawat Lowatcharin, From Traditional to Digital: Transforming Local Administrative Organization Workflows in Thailand Through Social Listening Tools, Social Sciences, Open Access, Volume 13, Issue 12, December 2024, Article number 666</t>
  </si>
  <si>
    <t>https://www.mdpi.com/2076-0760/13/12/666</t>
  </si>
  <si>
    <t>Ofhani Munyai, Azwinndini G. Mudau, Ntsieni S. Mashau, Protocol to develop strategies to improve the effectiveness and efficiency of Village Health Workers in service delivery in a selected district of Zimbabwe, METHODSX, ISSN: 2215-0161, Volume 13, DOI:10.1016/j.mex.2024.102850, Article Number:102850, Published: DEC 2024, Indexed: 2024-07-22</t>
  </si>
  <si>
    <t>https://www.sciencedirect.com/science/article/pii/S2215016124003030</t>
  </si>
  <si>
    <t>Maha Aljuwaieda, Mohammed Almaneia, Lampros Litosa, Konstantinos Salonitis, Lean Thinking and Resource Efficiency in the Design of Public Services, Procedia CIRP, Open Access, Volume 128, Pages 894 – 899, 2024, 34th CIRP Design Conference, CIRP 2024, Cranfield, 3 June 2024 through 5 June 2024, Code 203381, Available online at www.sciencedirect.com</t>
  </si>
  <si>
    <t>https://www.scopus.com/record/display.uri?eid=2-s2.0-85208806549&amp;origin=resultslist&amp;sort=plf-f&amp;src=s&amp;sot=b&amp;sdt=b&amp;s=TITLE%28Lean+Thinking+and+Resource+Efficiency+in+the+Design+of+Public+Services%29&amp;sessionSearchId=ce69f3959af24b6869c578f0ea0ef7a9</t>
  </si>
  <si>
    <t>Kpeli, Parrendah Adwoa, Adu-Poku, Manfred, Owusu, Kingsley Kofi, Amidu, Mohammed, Globalization, Institutional Quality and Management of Natural Resources in Africa, Advances in African Economic, Social and Political Development, Volume Part: F2882, Pages: 225 – 256, 2024</t>
  </si>
  <si>
    <t>https://www.scopus.com/record/display.uri?eid=2-s2.0-85195969849&amp;origin=resultslist&amp;sort=plf-f&amp;src=s&amp;sot=b&amp;sdt=b&amp;s=TITLE%28Globalization%2C+Institutional+Quality+and+Management+of+Natural+Resources+in+Africa%29&amp;sessionSearchId=ce69f3959af24b6869c578f0ea0ef7a9</t>
  </si>
  <si>
    <t>Bongkot Jenjarrussakul, Kalayanee Senasu, Sufficiency-Thinking-Based Human Resource Development Advancing Sustainability in Thai Public Administration, Journal of Multidisciplinary in Social Sciences, Volume 20, Issue 2, May-August 2024, pp: 75-85, ISSN: 2673-0235</t>
  </si>
  <si>
    <t>https://www.scopus.com/record/display.uri?eid=2-s2.0-85202857756&amp;origin=resultslist&amp;sort=plf-f&amp;src=s&amp;sot=b&amp;sdt=b&amp;s=TITLE%28Sufficiency+Thinking-Based+Human+Resource+Development+Advancing+Sustainability+in+Thai+Public+Administration%29&amp;sessionSearchId=ce69f3959af24b6869c578f0ea0ef7a9</t>
  </si>
  <si>
    <t>Goodluck Chidi ADIELE, Peter Mezenye ALIKORNWO, ENTERPRISE INFORMATION SYSTEM: UPSHOT FOR ADMINISTRATIVE EFFICIENCY OF LOCAL CONSTRUCTION FIRMS, International Journal of Leadership, Quality Education and African Development (IJLQEAD), Volume-1, Issue-1, July-September, 2024, https://doi.org/10.5281/zenodo.13881673</t>
  </si>
  <si>
    <t>https://www.ijlqead.com.ng/assets/vol.%2c-1(1)-adiele%2c-g.-c.%2c---alikornwo%2c-p.-m.-(2024)..pdf</t>
  </si>
  <si>
    <t>Halaskova M, Linhartova V, Gavurova B, Niroda P, INDICATORS OF GOVERNMENT EFFECTIVENESS IN EUROPEAN COUNTRIES: EMPIRICAL ANALYSIS WITH THE USE OF PANEL DATA, TRANSFORMATIONS IN BUSINESS &amp; ECONOMICS, ISSN:1648-4460, Volume 22, Issue 1, Page:280-298, Published: 2023, Indexed: 2023-10-28, WOS:001073534400016</t>
  </si>
  <si>
    <t>https://www.webofscience.com/wos/woscc/full-record/WOS:001073534400016</t>
  </si>
  <si>
    <t>Martin F.M., Ciovica Laurentiu*, Cristescu Marian Pompiliu(ULB Sibiu)</t>
  </si>
  <si>
    <t>Implication of Human Capital in the Development of SMEs through the ICT Adoption</t>
  </si>
  <si>
    <t>Zárská V., Ivanová E., THE IMPORTANCE OF RESEARCH, INNOVATION AND DIGITIZATION IN THE 21ST CENTURY, CHALLENGES, TRENDS AND INSPIRATIONS WITHIN THE LABOR MARKET 2022, Page:319-326, Published: 2023, Indexed:2024-07-10, Document Type: Proceedings Paper, CHALLENGES, TRENDS AND INSPIRATIONS WITHIN THE LABOR MARKET 2022, Slovak, Proceedings Paper, International scientific conference of the Challenges, Trends and Inspirations within the Labor Market, NOV 10-11, 2022, Trencin, SLOVAKIA, ISBN:978-80-8075-985-8, WOS:001239084800037</t>
  </si>
  <si>
    <t>https://www.webofscience.com/wos/woscc/full-record/WOS:001239084800037</t>
  </si>
  <si>
    <t>Aminullah Erman, Fizzanty Trina, Nawawi Nawawi, Suryanto Joko, Pranata Nika, Maulana Ikbal, Ariyani Luthfina, Wicaksono Adityo, Suardi Ikval. Azis Nyimas, Latifah Letty, Interactive Components of Digital MSMEs Ecosystem for Inclusive Digital Economy in Indonesia, Journal of the Knowledge EconomyOpen AccessVolume 15, Issue 1, Pages 487 – 517, March 2024</t>
  </si>
  <si>
    <t>https://www.scopus.com/record/display.uri?eid=2-s2.0-85141714554&amp;origin=resultslist&amp;sort=plf-f&amp;src=s&amp;sot=b&amp;sdt=b&amp;s=TITLE%28Interactive+Components+of+Digital+MSMEs+Ecosystem+for+Inclusive+Digital+Economy+in+Indonesia%29&amp;sessionSearchId=ce69f3959af24b6869c578f0ea0ef7a9</t>
  </si>
  <si>
    <t>Fuping Bai, Mengting Shang, Yujie Huang, Donghui Liu, Digital investment, intellectual capital and enterprise value: evidence from China, Journal of Intellectual Capital, ISSN: 1469-1930, Volume 25, Issue 1, Page: 210-232, DOI:10.1108/JIC-07-2022-0149 Article publication date: 22 December 2023, Issue publication date: 2 January 2024</t>
  </si>
  <si>
    <t>https://www.webofscience.com/wos/woscc/full-record/WOS:001129413500001</t>
  </si>
  <si>
    <t>Kiseľáková D., Košíková M., Miškufová M., Loumová V., DRIVING FACTORS OF THE DIGITAL ECONOMY – HOW COUNTRIES CAN MANAGE THEIR DIGITAL DEVELOPMENT, POLISH JOURNAL OF MANAGEMENT STUDIES, Volume 29, Issue 2, Page: 311-327, DOI: 10.17512/pjms.2024.29.2.16, Published: 2024</t>
  </si>
  <si>
    <t>https://pjms.zim.pcz.pl/article/546198/en</t>
  </si>
  <si>
    <t>Barkley Elretha, Jokonya Osden, Factors Affecting SMEs Emerging Technologies Adoption in Developing Countries: A Literature Review, Procedia Computer Science, Open Access, Volume 239, Pages 1966 – 1973, 2024, 2023 International Conference on ENTERprise Information Systems, CENTERIS 2023 - International Conference on Project MANagement, ProjMAN 2023 - International Conference on Health and Social Care Information Systems and Technologies, HCist 2023, Porto, 8 November 2023 through 10 November 2023, Code 201303, ISSN:1877-0509, DOI:10.1016/j.procs.2024.06.381</t>
  </si>
  <si>
    <t>https://www.scopus.com/record/display.uri?eid=2-s2.0-85201266245&amp;origin=resultslist&amp;sort=plf-f&amp;src=s&amp;sot=b&amp;sdt=b&amp;s=TITLE%28Factors+Affecting+SMEs+Emerging+Technologies+Adoption+in+Developing+Countries%3A+A+Literature+Review%29&amp;sessionSearchId=ce69f3959af24b6869c578f0ea0ef7a9</t>
  </si>
  <si>
    <t>Nungky Viana Feranita, Andrias Dwi Mahendrawan, Asmuni Asmuni, Determinants of Digital Technology Adoption Among Women Entrepreneurs, Journal of Women's Entrepreneurship and Education, Open Access, Volume 2024, Issue 1-2, Pages 66 – 92, 2024, ISSN:1821-1283, DOI:10.28934/jwee24.12.pp66-92</t>
  </si>
  <si>
    <t>https://www.scopus.com/record/display.uri?eid=2-s2.0-85192898674&amp;origin=resultslist&amp;sort=plf-f&amp;src=s&amp;sot=b&amp;sdt=b&amp;s=TITLE%28Determinants+of+Digital+Technology+Adoption+Among+Women+Entrepreneurs%29&amp;sessionSearchId=ce69f3959af24b6869c578f0ea0ef7a9</t>
  </si>
  <si>
    <t>Ceptureanu, S.I., Ceptureanu, E.G., Cristescu M.P-ULB Sibiu, Dhesi G*</t>
  </si>
  <si>
    <t>Analysis of social media impact on opportunity recognition. A social networks and entrepreneurial alertness mixed approach</t>
  </si>
  <si>
    <t>Tajpour Mehdi, Hosseini Elahe, Ratten Vanessa, Bahman-Zangi Behrooz, Soleymanian Seydeh Mersedeh, The Role of Entrepreneurial Thinking Mediated by Social Media on the Sustainability of Small and Medium-Sized Enterprises in Iran, Sustainability (Switzerland), Open Access, Volume 15, Issue 5, March 2023, Article number 4518</t>
  </si>
  <si>
    <t>https://www.scopus.com/record/display.uri?eid=2-s2.0-85149979854&amp;origin=resultslist&amp;sort=plf-f&amp;src=s&amp;sot=b&amp;sdt=b&amp;s=TITLE%28The+Role+of+Entrepreneurial+Thinking+Mediated+by+Social+Media+on+the+Sustainability+of+Small+and+Medium-Sized+Enterprises+in+Iran%29&amp;sessionSearchId=bce752132b1c5e42619f99a19b2c653b</t>
  </si>
  <si>
    <t>Siva Prakash C.S. Dutta Goutam, Cordova Wilson, Martel Gabriel Rojas, Alvi Shaista, Rao Parayitam Chennakesava, Integrating TAM and TPB towards behavioural intention to use social networking sites by small and medium business entrepreneurs, Journal of Infrastructure, Policy and Development, Open Access, Volume 8, Issue 8, 2024, Article number 5811, ISSN:2572-7923, DOI:10.24294/jipd.v8i8.5811</t>
  </si>
  <si>
    <t>https://www.scopus.com/record/display.uri?eid=2-s2.0-85202527578&amp;origin=resultslist&amp;sort=plf-f&amp;src=s&amp;sot=b&amp;sdt=b&amp;s=TITLE%28Integrating+TAM+and+TPB+towards+behavioural+intention+to+use+social+networking+sites+by+small+and+medium+business+entrepreneurs%29&amp;sessionSearchId=84a16a5bf9e2a69c247b849a9d6e03db</t>
  </si>
  <si>
    <t>Pinheiro Beatriz, Henriques Inês, Almeida Lara, Franco, Mário, Entrepreneurial alertness as a determinant of success in the SME context: a qualitative study, International Journal of Organizational Analysis, Volume 32, Issue 3, Pages 545 – 564, 21 February 2024, DOI: 10.1108/IJOA-11-2022-3501</t>
  </si>
  <si>
    <t>https://www.scopus.com/record/display.uri?eid=2-s2.0-85153604078&amp;origin=resultslist&amp;sort=plf-f&amp;src=s&amp;sot=b&amp;sdt=b&amp;s=TITLE%28Entrepreneurial+alertness+as+a+determinant+of+success+in+the+SME+context%3A+a+qualitative+study%29&amp;sessionSearchId=ce69f3959af24b6869c578f0ea0ef7a9</t>
  </si>
  <si>
    <t>Mahendrakar Rekha, Soundararajan K., The Role of Digital Platforms in the Growth of Women-Owned Start-Ups in North Karnataka Region, Studies in Big Data, Volume 159, Pages 143 – 149, 2024, Book Series, ISSN: 2197-6503, DOI: 10.1007/978-3-031-71213-5_13</t>
  </si>
  <si>
    <t>https://www.scopus.com/record/display.uri?eid=2-s2.0-85210158391&amp;origin=resultslist&amp;sort=plf-f&amp;src=s&amp;sot=b&amp;sdt=b&amp;s=TITLE%28The+Role+of+Digital+Platforms+in+the+Growth+of+Women-Owned+Start-Ups+in+North+Karnataka+Region%29&amp;sessionSearchId=ce69f3959af24b6869c578f0ea0ef7a9</t>
  </si>
  <si>
    <t>Cristescu M.P-ULB Sibiu, RA Nerisanu-ULB Sibiu, DA Mara-ULB Sibiu, SV Oprea-ASE București</t>
  </si>
  <si>
    <t>Using market news sentiment analysis for stock market prediction</t>
  </si>
  <si>
    <t>Bassant A. Abdelfattah, Saad M. Darwish, Saleh M. Elkaffas, Enhancing the Prediction of Stock Market Movement Using Neutrosophic-Logic-Based Sentiment Analysis, JOURNAL OF THEORETICAL AND APPLIED ELECTRONIC COMMERCE RESEARCH, Volume19, Issue1, Page:116-134, DOI10.3390/jtaer19010007, Published: MAR 2024, Indexed: 2024-03-31, ISSN: 0718-1876</t>
  </si>
  <si>
    <t>https://www.mdpi.com/0718-1876/19/1/7</t>
  </si>
  <si>
    <t>Kovacs Erik-Robert, Cotfas Liviu-Adrian, Delcea Camelia, January 6th on Twitter: measuring social media attitudes towards the Capitol riot through unhealthy online conversation and sentiment analysis, JOURNAL OF INFORMATION AND TELECOMMUNICATION, Volume 8, Issue 1, Page:108-129, ISSN:
2475-1839 DOI:10.1080/24751839.2023.2262067, Published: JAN 2 2024</t>
  </si>
  <si>
    <t>https://www.tandfonline.com/doi/full/10.1080/24751839.2023.2262067#references-Section</t>
  </si>
  <si>
    <t>Fu K., Zhang Y.B., Incorporating Multi-Source Market Sentiment and Price Data for Stock Price Prediction, MATHEMATICS, Volume 12, Issue 10, DOI:10.3390/math12101572, Article Number: 1572, Published: MAY 2024, ISSN: 2227-7390</t>
  </si>
  <si>
    <t>https://www.mdpi.com/2227-7390/12/10/1572</t>
  </si>
  <si>
    <t>Tamandi M, Modeling Bitcoin Price Dynamics: Overcoming Kurtosis and Skewness Challenges for Enhanced Predictive Accuracy, COMPUTATIONAL ECONOMICS, ISSN: 0927-7099, DOI:10.1007/s10614-024-10652-y, Early Access: JUN 2024, Indexed: 2024-06-23</t>
  </si>
  <si>
    <t>https://link.springer.com/article/10.1007/s10614-024-10652-y</t>
  </si>
  <si>
    <t>Xiao Panzhang, Stock Market Prediction Based on Financial News, Text Data Mining, and Investor Sentiment Analysis, INTERNATIONAL JOURNAL OF INFORMATION SYSTEM MODELING AND DESIGN, Volume 15, Issue 1, DOI:10.4018/IJISMD.361593, Article Number: 361593, Published: 2024, ISSN: 1947-8186</t>
  </si>
  <si>
    <t>https://www.scopus.com/record/display.uri?eid=2-s2.0-85210764314&amp;origin=resultslist&amp;sort=plf-f&amp;src=s&amp;sot=b&amp;sdt=b&amp;s=TITLE%28Stock+Market+Prediction+Based+on+Financial+News%2C+Text+Data+Mining%2C+and+Investor+Sentiment+Analysis%29&amp;sessionSearchId=ce69f3959af24b6869c578f0ea0ef7a9</t>
  </si>
  <si>
    <t>Muhammad Rikzam Kamal, Affandy Pujiono, Zainal Arifin Hasibuan, Systematic Literature Review on Aspect-Based Sentiment Analysis: Insights from Community Reports, Proceedings - 2024 International of Seminar on Application for Technology of Information and Communication: Smart And Emerging Technology for a Better Life, iSemantic 2024, Pages: 392 – 397, 2024, 2024 International of Seminar on Application for Technology of Information and Communication, iSemantic 2024, Semarang, 21 September 2024 through 22 September 2024, Code 204572, DOI: 10.1109/iSemantic63362.2024.10762054, ISBN:979-835036664-8</t>
  </si>
  <si>
    <t>https://www.scopus.com/record/display.uri?eid=2-s2.0-85213351744&amp;origin=resultslist&amp;sort=plf-f&amp;src=s&amp;sot=b&amp;sdt=b&amp;s=TITLE%28Systematic+Literature+Review+on+Aspect-Based+Sentiment+Analysis%3A+Insights+from+Community+Reports%29&amp;sessionSearchId=ce69f3959af24b6869c578f0ea0ef7a9</t>
  </si>
  <si>
    <t>Vijaya Ahire, Swati Borase, Enhancing Stock Market Predictions with Social Media Sentiment and Multi- Headed Attention Mechanisms, International Research Journal of Multidisciplinary Scope, Open Access, Volume 5, Issue 4, Pages 912 – 924, October 2024, ISSN: 2582-631X, DOI: 10.47857/irjms.2024.v05i04.01491</t>
  </si>
  <si>
    <t>https://www.scopus.com/record/display.uri?eid=2-s2.0-85210442866&amp;origin=resultslist&amp;sort=plf-f&amp;src=s&amp;sot=b&amp;sdt=b&amp;s=TITLE%28Enhancing+Stock+Market+Predictions+with+Social+Media+Sentiment+and+Multi-+Headed+Attention+Mechanisms%29&amp;sessionSearchId=ce69f3959af24b6869c578f0ea0ef7a9</t>
  </si>
  <si>
    <t>Stoyanova M.*, Vasilev J.,* Cristescu M.P-ULB Sibiu</t>
  </si>
  <si>
    <t>Big data in property management</t>
  </si>
  <si>
    <t>Nacheva Radka, Hired by Artificial Intelligence: Digital Inclusion Practices for People With Disabilities, Journal of Underrepresented and Minority Progress, Open Access, Volume 8, Issue 2, Pages: 10 - 4130 October 2024, ISSN:2574-3465, DOI:10.32674/66c03968</t>
  </si>
  <si>
    <t>https://www.scopus.com/record/display.uri?eid=2-s2.0-85208635958&amp;origin=resultslist&amp;sort=plf-f&amp;src=s&amp;sot=b&amp;sdt=b&amp;s=TITLE%28Hired+by+Artificial+Intelligence%3A+Digital+Inclusion+Practices+for+People+With+Disabilities%29&amp;sessionSearchId=ce69f3959af24b6869c578f0ea0ef7a9</t>
  </si>
  <si>
    <t>Polkowski Zdzislaw, Mishra Jyoti Prakash, Mishra Sambit Kumar, Analytical concepts of causal inference and intensification of data prioritizing meta-heuristic approach, Proceedings of the 16th International Conference on Electronics, Computers and Artificial Intelligence, ECAI 20242024 16th International Conference on Electronics, Computers and Artificial Intelligence, ECAI 2024, Iasi, 27 June 2024 through 28 June 2024, Code 201456, ISBN: 979-835037115-4, DOI:10.1109/ECAI61503.2024.10607577</t>
  </si>
  <si>
    <t>https://www.scopus.com/record/display.uri?eid=2-s2.0-85201178768&amp;origin=resultslist&amp;sort=plf-f&amp;src=s&amp;sot=b&amp;sdt=b&amp;s=TITLE%28Analytical+concepts+of+causal+inference+and+intensification+of+data+prioritizing+meta-heuristic+approach%29&amp;sessionSearchId=ce69f3959af24b6869c578f0ea0ef7a9</t>
  </si>
  <si>
    <t>Sulova Snezhana, Marinova, Olga, METADATA MANAGEMENT FRAMEWORK FOR BUSINESS INTELLIGENCE DRIVEN DATA LAKES, Business Management, Volume 2024, Issue 2, Pages 22 – 42, 2024, ISSN:0861-6604, DOI:10.58861/tae.bm.2024.2.02</t>
  </si>
  <si>
    <t>https://www.scopus.com/record/display.uri?eid=2-s2.0-85206600855&amp;origin=resultslist&amp;sort=plf-f&amp;src=s&amp;sot=b&amp;sdt=b&amp;s=TITLE%28Metadata+Management+Framework+For+Business+Intelligence+Driven+Data+Lakes%29&amp;sessionSearchId=ce69f3959af24b6869c578f0ea0ef7a9</t>
  </si>
  <si>
    <t>Turygina V.F., Ford V., Kozlova A.A, Toxic Advice: Why Software Engineers Are So Cranky. Case for IT education, AIP Conference Proceedings, Volume 3094, Issue 17, June 2024, Article number 480010International Conference of Numerical Analysis and Applied Mathematics 2022, ICNAAM 2022, Heraklion, 19 September 2022 through 25 September 2022, Code 200075, ISSN:0094-243X, ISBN:978-073544954-1, DOI:10.1063/5.0210334</t>
  </si>
  <si>
    <t>https://www.scopus.com/record/display.uri?eid=2-s2.0-85196541987&amp;origin=resultslist&amp;sort=plf-f&amp;src=s&amp;sot=b&amp;sdt=b&amp;s=TITLE%28Toxic+advice%3A+Why+software+engineers+are+so+Cranky.+Case+for+IT+education%29&amp;sessionSearchId=ce69f3959af24b6869c578f0ea0ef7a9</t>
  </si>
  <si>
    <t>SV Oprea-ASE București, A Bâra-ASE București, AI Andreescu-ASE București, Cristescu Marian Pompiliu-ULB Sibiu</t>
  </si>
  <si>
    <t>Conceptual architecture of a blockchain solution for E-voting in elections at the university level</t>
  </si>
  <si>
    <t>Gupta Yash, Verma Rishabh, Sharma S.S.P.M.B., Kumar Indrajeet, An IoT Application Based Decentralized Electronic Voting System Using Blockchain, Lecture Notes of the Institute for Computer Sciences, Social-Informatics and Telecommunications Engineering, LNICST, Volume 537, Pages 148 – 161, 2024, 4th EAI International Conference on Cognitive Computing and Cyber Physical Systems, IC4S 2023, Bhimavaram, 4 August 2023 through 6 August 2023, Code 306529, ISSN:1867-8211, ISBN:978-303148890-0, DOI:10.1007/978-3-031-48891-7_12</t>
  </si>
  <si>
    <t>https://www.scopus.com/record/display.uri?eid=2-s2.0-85182598356&amp;origin=resultslist&amp;sort=plf-f&amp;src=s&amp;sot=b&amp;sdt=b&amp;s=TITLE%28An+IoT+Application+Based+Decentralized+Electronic+Voting+System+Using+Blockchain%29&amp;sessionSearchId=84a16a5bf9e2a69c247b849a9d6e03db</t>
  </si>
  <si>
    <t>Abhigyan Ayush, Ghosh Soham, Brindha R., Strategic Integration of Blockchain Technology to Establish a Robust and Secure E-Voting System, Proceedings of the 3rd International Conference on Applied Artificial Intelligence and Computing, ICAAIC 2024, Pages: 1442 – 1448, 2024, 3rd International Conference on Applied Artificial Intelligence and Computing, ICAAIC 2024, Salem. 5 June 2024 through 7 June 2024, Code: 200775, ISBN:979-835037519-0, DOI:10.1109/ICAAIC60222.2024.10575586</t>
  </si>
  <si>
    <t>https://www.scopus.com/record/display.uri?eid=2-s2.0-85198721641&amp;origin=resultslist&amp;sort=plf-f&amp;src=s&amp;sot=b&amp;sdt=b&amp;s=TITLE%28Strategic+Integration+of+Blockchain+Technology+to+Establish+a+Robust+and+Secure+E-Voting+System%29&amp;sessionSearchId=ce69f3959af24b6869c578f0ea0ef7a9</t>
  </si>
  <si>
    <t>R. Menaka, M. Gowthami, S. Hemalatha, B. Jeevananthan, R. Kaviyakeerthana, V. Manoj, Proof of Stake Based Voting System Using Block Chain, Proceedings of the 2024 13th International Conference on System Modeling and Advancement in Research Trends, SMART 2024, Pages: 495 – 498, 2024, 13th International Conference on System Modeling and Advancement in Research Trends, SMART 2024, Moradabad, 6 December 2024 through 7 December 2024, Code 207130, ISBN:979-835038058-3, DOI:10.1109/SMART63812.2024.10882186</t>
  </si>
  <si>
    <t>https://www.scopus.com/record/display.uri?eid=2-s2.0-105000018096&amp;origin=resultslist&amp;sort=plf-f&amp;src=s&amp;sot=b&amp;sdt=b&amp;s=TITLE%28Proof+of+Stake+Based+Voting+System+Using+Block+Chain%29&amp;sessionSearchId=ce69f3959af24b6869c578f0ea0ef7a9</t>
  </si>
  <si>
    <t>Tazeen Sayed, Archana Said, Aarti Madane, Falguni Takawale, Sanskruti Pawar, A Blockchain-Based E-Voting System Integrating SHA-256, PoW and RSA Encryption, Lecture Notes in Networks and Systems, Volume 1110 LNNS, Pages 523 – 533, 2024, 8th International Conference on Information and Communication Technology for Intelligent Systems, ICTIS 2024, Las Vegas, 22 May 2024 through 23 May 2024, Code: 320469, ISSN:2367-3370, ISBN: 978-981976677-2, DOI:10.1007/978-981-97-6678-9_46</t>
  </si>
  <si>
    <t>https://www.scopus.com/record/display.uri?eid=2-s2.0-85208584087&amp;origin=resultslist&amp;sort=plf-f&amp;src=s&amp;sot=b&amp;sdt=b&amp;s=TITLE%28A+Blockchain-Based+E-Voting+System+Integrating+SHA-256%2C+PoW+and+RSA+Encryption%29&amp;sessionSearchId=ce69f3959af24b6869c578f0ea0ef7a9</t>
  </si>
  <si>
    <t>K. Sumathi, V Srivathsan, M Karthick Raj, S Hasan Sultan, Embedded C Based Smart Voting System With Biometric, 2024 International Conference on Communication, Computing and Internet of Things, IC3IoT 2024 – Proceedings 2024, 2024 International Conference on Communication, Computing and Internet of Things, IC3IoT 2024, Chennai, 17 April 2024 through 18 April 2024, Code: 200155, ISBN:979-835035268-9, DOI:10.1109/IC3IoT60841.2024.10550244</t>
  </si>
  <si>
    <t>https://www.scopus.com/record/display.uri?eid=2-s2.0-85196761290&amp;origin=resultslist&amp;sort=plf-f&amp;src=s&amp;sot=b&amp;sdt=b&amp;s=TITLE%28Embedded+C+Based+Smart+Voting+System+With+Biometric%29&amp;sessionSearchId=ce69f3959af24b6869c578f0ea0ef7a9</t>
  </si>
  <si>
    <t>Kodepogu Koteswara Rao, Dharmateja Mudigonda, Kumar Jillela Manoj, Gopi Krishna, Muraboina Hari Pavan, Ramu Kodali, Student Voting on ICP Blockchain: A Decentralized Web3 Approach-An Infrastructure Protection System, International Journal of Safety and Security Engineering, Open Access, Volume 14, Issue 1, Pages 91 – 98, February 2024, ISSN:2041-9031, DOI:10.18280/ijsse.140109</t>
  </si>
  <si>
    <t>https://www.scopus.com/record/display.uri?eid=2-s2.0-85187661522&amp;origin=resultslist&amp;sort=plf-f&amp;src=s&amp;sot=b&amp;sdt=b&amp;s=TITLE%28Student+Voting+on+ICP+Blockchain%3A+A+Decentralized+Web3+Approach-An+Infrastructure+Protection+System%29&amp;sessionSearchId=ce69f3959af24b6869c578f0ea0ef7a9</t>
  </si>
  <si>
    <t>Egocheaga Joaquin, Angulo William, Salas Cesar, VOTUM: Secure and Transparent E-Voting System, Lecture Notes in Networks and Systems, Volume 1011 LNNS, Pages 89 – 99, 2024, 9th International Congress on Information and Communication Technology, ICICT 2024, London, 19 February 2024 through 22 February 2024, Code: 316059, ISSN:2367-3370, ISBN:978-981974580-7, DOI:10.1007/978-981-97-4581-4_8</t>
  </si>
  <si>
    <t>https://www.scopus.com/record/display.uri?eid=2-s2.0-85202626127&amp;origin=resultslist&amp;sort=plf-f&amp;src=s&amp;sot=b&amp;sdt=b&amp;s=TITLE%28VOTUM%3A+Secure+and+Transparent+E-Voting+System%29&amp;sessionSearchId=ce69f3959af24b6869c578f0ea0ef7a9</t>
  </si>
  <si>
    <t>Soubhagya Kumar Gochhi, Soumya Sahoo, Prabeer Kishore Samanta, Sanjeeb Kumar Panda, Jyoti Ranjan Sahoo, Blockchain-Based Comparative Analysis of E-Voting Systems: A Review, Proceedings of 2nd International Conference on Advancements in Smart, Secure and Intelligent Computing, ASSIC 2024, 2024, 2nd International Conference on Advancements in Smart, Secure and Intelligent Computing, ASSIC 2024, Bhubaneswar, 27 January 2024 through 29 January 2024, Code: 199226, ISBN:979-835037018-8, DOI:10.1109/ASSIC60049.2024.10507924</t>
  </si>
  <si>
    <t>https://www.scopus.com/record/display.uri?eid=2-s2.0-85192978562&amp;origin=resultslist&amp;sort=plf-f&amp;src=s&amp;sot=b&amp;sdt=b&amp;s=TITLE%28Blockchain-Based+Comparative+Analysis+of+E-Voting+Systems%3A+A+Review%29&amp;sessionSearchId=ce69f3959af24b6869c578f0ea0ef7a9</t>
  </si>
  <si>
    <t>Cristescu Marian Pompiliu-ULB Sibiu, Ciovica Laurentiu*</t>
  </si>
  <si>
    <t>Estimation of the Reliability of Distributed Applications</t>
  </si>
  <si>
    <t>Anuj Kumar Yadav, C.L.P. Gupta, Quantification of Reliability in Object-Oriented Software: Functionality Perspective, 2024 IEEE 1st Karachi Section Humanitarian Technology Conference, Khi-HTC 2024, 2024 1st IEEE Karachi Section Humanitarian Technology Conference, Khi-HTC 2024, Tandojam, 8 January 2024 through 9 January 2024, Code: 198557, ISBN:979-835037304-2, DOI:10.1109/KHI-HTC60760.2024.10482059</t>
  </si>
  <si>
    <t>https://www.scopus.com/record/display.uri?eid=2-s2.0-85190648090&amp;origin=resultslist&amp;sort=plf-f&amp;src=s&amp;sot=b&amp;sdt=b&amp;s=TITLE-ABS-KEY%28Quantification+of+Reliability+in+Object-Oriented+Software%3A+Functionality+Perspective%29&amp;sessionSearchId=37de83804f880c7bbfb4414c83d15816</t>
  </si>
  <si>
    <t>Cristescu Marian Pompiliu - ULB Sibiu, Nerișanu, R.A.</t>
  </si>
  <si>
    <t>Sustainable Development with Schumpeter Extended Endogenous Type of Innovation and Statistics in European Countries</t>
  </si>
  <si>
    <t>Hu Xuhua, Larbi-Siaw O., Thompson E.T., Diminishing returns or inverted U? The curvilinear relationship between eco-innovation and firms' sustainable business performance: the impact of market turbulence, KYBERNETES, Volume 53, Issue 11, Page: 4723-4746, DOI:10.1108/K-01-2023-0003, Published: NOV 12 2024, ISSN:
0368-492X, DOI:
10.1108/K-01-2023-0003</t>
  </si>
  <si>
    <t>https://www.scopus.com/record/display.uri?eid=2-s2.0-85165508480&amp;origin=resultslist&amp;sort=plf-f&amp;src=s&amp;sot=b&amp;sdt=b&amp;s=TITLE-ABS-KEY%28The+curvilinear+relationship+between+eco-innovation+and+firms%27+sustainable+business+performance%29</t>
  </si>
  <si>
    <t>Dogaru V.- U.V. Timișoara, Brândaș C.- U.V. Timișoara, Cristescu M.P-ULB Sibiu</t>
  </si>
  <si>
    <t xml:space="preserve"> An urban system optimization model based on CO2 sequestration index: A big data analytics approach</t>
  </si>
  <si>
    <t>Vasilev Julian, Iliev Ilko, Influence of Personal and Reactive Anxiety on Personality Characteristics, Cognitive Abilities and Performance of Basketball Actions, STUDIES IN BUSINESS AND ECONOMICS, Volume19, Issue 2, Page:263-273, DOI:10.2478/sbe-2024-0037, Published: AUG 1 2024, ISSN:1842-4120</t>
  </si>
  <si>
    <t>https://www.scopus.com/record/display.uri?eid=2-s2.0-85204493664&amp;origin=resultslist&amp;sort=plf-f&amp;src=s&amp;sot=b&amp;sdt=b&amp;s=TITLE%28INFLUENCE+OF+PERSONAL+AND+REACTIVE+ANXIETY+ON+PERSONALITY+CHARACTERISTICS%2C+COGNITIVE+ABILITIES+AND+PERFORMANCE+OF+BASKETBALL+ACTIONS%29&amp;sessionSearchId=bce752132b1c5e42619f99a19b2c653b</t>
  </si>
  <si>
    <t>Cristescu Marian Pompiliu - ULB Sibiu</t>
  </si>
  <si>
    <t>Using OLAP data cubes in business intelligence</t>
  </si>
  <si>
    <t>Ruixiang Liu,Peng Yue,Boyi Shangguan,Jianya Gong,Longgang Xiang, Binbin Lu, RTGDC: a real-time ingestion and processing approach in geospatial data cube for digital twin of earth, International Journal of Digital Earth, Open Access, Volume 17, Issue 1, 2024, Article number 2365386, ISSN:17538947, DOI:10.1080/17538947.2024.2365386</t>
  </si>
  <si>
    <t>https://www.scopus.com/record/display.uri?eid=2-s2.0-85196551535&amp;origin=resultslist&amp;sort=plf-f&amp;src=s&amp;sot=b&amp;sdt=b&amp;s=TITLE%28RTGDC%3A+a+real-time+ingestion+and+processing+approach+in+geospatial+data+cube+for+digital+twin+of+earth%29&amp;sessionSearchId=bce752132b1c5e42619f99a19b2c653b</t>
  </si>
  <si>
    <t>Cristescu M.P-ULB Sibiu, RA Nerisanu-ULB Sibiu, DA Mara-ULB Sibiu, Ionela Maniu-ULB Sibiu</t>
  </si>
  <si>
    <t>Analyzing the Impact of Financial News Sentiments on Stock Prices—A Wavelet Correlation</t>
  </si>
  <si>
    <t>Yue Nuoya, Hou Junjun, A Study of GGDP Transition Impact on the Sustainable Development by Mathematical Modelling Investigation, Mathematics, Open Access, Volume 12, Issue 19, October 2024, Article number: 3005, ISSN:2227-7390, DOI:10.3390/math12193005</t>
  </si>
  <si>
    <t>https://www.scopus.com/record/display.uri?eid=2-s2.0-85206568877&amp;origin=resultslist&amp;sort=plf-f&amp;src=s&amp;sot=b&amp;sdt=b&amp;s=TITLE%28A+Study+of+GGDP+Transition+Impact+on+the+Sustainable+Development+by+Mathematical+Modelling+Investigation%29&amp;sessionSearchId=bce752132b1c5e42619f99a19b2c653b</t>
  </si>
  <si>
    <t>Muntean M-UV Timișoara, Brândaș C-UV Timișoara, Cristescu Marian Pompiliu (ULB Sibiu), Mațiu D*</t>
  </si>
  <si>
    <t>IMPROVING CLOUD INTEGRATION USING DESIGN SCIENCE RESEARCH</t>
  </si>
  <si>
    <t>Time Andrei, Pacheco Diego A. de J., Ionescu Sorin Cristian, Integrating technical and business aspects in Software as a Service: Systematic literature review, trends, and research directions, Information Development, 2024, ISSN:0266-6669, DOI:10.1177/02666669241287499</t>
  </si>
  <si>
    <t>https://www.scopus.com/record/display.uri?eid=2-s2.0-85206438314&amp;origin=resultslist&amp;sort=plf-f&amp;src=s&amp;sot=b&amp;sdt=b&amp;s=TITLE%28Integrating+technical+and+business+aspects+in+Software+as+a+Service%3A+Systematic+literature+review%2C+trends%2C+and+research+directions%29&amp;sessionSearchId=bce752132b1c5e42619f99a19b2c653b</t>
  </si>
  <si>
    <t>Iovescu Daniel, Tudose Cătălin, Real-Time Document Collaboration-System Architecture and Design, Applied Sciences (Switzerland), Open Access, Volume 14, Issue 18, September 2024, Article number 8356, ISSN:2076-3417, DOI:10.3390/app14188356</t>
  </si>
  <si>
    <t>https://www.scopus.com/record/display.uri?eid=2-s2.0-85205264419&amp;origin=resultslist&amp;sort=plf-f&amp;src=s&amp;sot=b&amp;sdt=b&amp;s=TITLE%28Real-Time+Document+Collaboration%E2%80%94System+Architecture+and+Design%29&amp;sessionSearchId=bce752132b1c5e42619f99a19b2c653b</t>
  </si>
  <si>
    <t>Jiexuan Cui, Ye Deng, Qian Hao, Integrating big data collaboration models: advancements in health security and infectious disease early warning systems, International Journal of Data Mining and Bioinformatics, Volume 28, Issue 3-4, Pages: 471 – 491, 2024, ISSN:1748-5673, DOI:10.1504/IJDMB.2024.139486</t>
  </si>
  <si>
    <t>https://www.scopus.com/record/display.uri?eid=2-s2.0-85197691427&amp;origin=resultslist&amp;sort=plf-f&amp;src=s&amp;sot=b&amp;sdt=b&amp;s=TITLE%28Integrating+big+data+collaboration+models%3A+advancements+in+health+security+and+infectious+disease+early+warning+systems%29&amp;sessionSearchId=bce752132b1c5e42619f99a19b2c653b</t>
  </si>
  <si>
    <t>Liviu Constantin Stoica, Cristescu Marian Pompiliu (ULB Sibiu), Ana-Maria Ramona Stancu</t>
  </si>
  <si>
    <t>Relationship between consumer behavior and marketing strategies</t>
  </si>
  <si>
    <t>Elisabeth Figueiredo, Paulo Almeida Pereira, Célia Ribeiro, Clotilde Paulino Passos, Joaquim Antunes, ANALYSIS OF THE FACTORS THAT INFLUENCE THE SUCCESS OF RELATIONSHIP MARKETING IN ACADEMIC LIBRARIES, Revista Brasileira de Marketing, Open Access, Volume 23, Issue 3, Pages: 1202 – 1276, July 2024, ISSN:2177-5184, DOI:10.5585/remark.v23i3.25269</t>
  </si>
  <si>
    <t>https://www.scopus.com/record/display.uri?eid=2-s2.0-85200637584&amp;origin=resultslist&amp;sort=plf-f&amp;src=s&amp;sot=b&amp;sdt=b&amp;s=TITLE%28ANALYSIS+OF+THE+FACTORS+THAT+INFLUENCE+THE+SUCCESS+OF+RELATIONSHIP+MARKETING%29&amp;sessionSearchId=bce752132b1c5e42619f99a19b2c653b</t>
  </si>
  <si>
    <t>Bara A.(ASE București), Georgescu I.A.(ASE București), Oprea S.V.(ASE București), Cristescu Marian Pompiliu (ULB Sibiu)</t>
  </si>
  <si>
    <t>Begum A. Benazir, Bhuvanesh R., Babu R.R.M. Mathesh, Bitcoin Price Prognosis Using Machine Learning, Proceedings of the 9th International Conference on Communication and Electronics Systems, ICCES 2024, Pages 1784 – 1790, 2024, 9th International Conference on Communication and Electronics Systems, ICCES 2024, Coimbatore, 16 December 2024 through 18 December 2024, Code: 206607, ISBN:979-835037797-2, DOI:10.1109/ICCES63552.2024.10860083</t>
  </si>
  <si>
    <t>https://www.scopus.com/record/display.uri?eid=2-s2.0-85218415046&amp;origin=resultslist&amp;sort=plf-f&amp;src=s&amp;sot=b&amp;sdt=b&amp;s=TITLE%28Bitcoin+Price+Prognosis+Using+Machine+Learning%29&amp;sessionSearchId=bce752132b1c5e42619f99a19b2c653b</t>
  </si>
  <si>
    <t>Krulicky T., Jura A., Raj R.K.M., Navigating the Dynamics of Brent Crude Oil Prices: Factors, Trends, and Insights, ACTA MONTANISTICA SLOVACA, Volume 29, Issue 1, Page: 86-102, DOI:10.46544/AMS.v29i1.08</t>
  </si>
  <si>
    <t xml:space="preserve">https://www.webofscience.com/wos/woscc/full-record/WOS:001291898500008       https://actamont.tuke.sk/pdf/2024/n1/8krulicky.pdf </t>
  </si>
  <si>
    <t>Hakimi Ali, Salimi Mohsen, Amidpour Majid, Renewable energy and cryptocurrency: A dual approach to economic viability and environmental sustainability, Heliyon, Open Access, Volume 10, Issue 2230, November 2024, Article number e39765, ISSN:24058440, DOI:10.1016/j.heliyon.2024.e39765</t>
  </si>
  <si>
    <t>https://www.scopus.com/record/display.uri?eid=2-s2.0-85208468413&amp;origin=resultslist&amp;sort=plf-f&amp;src=s&amp;sot=b&amp;sdt=b&amp;s=TITLE%28Renewable+energy+and+cryptocurrency%3A+A+dual+approach+to+economic+viability+and+environmental+sustainability%29&amp;sessionSearchId=bce752132b1c5e42619f99a19b2c653b</t>
  </si>
  <si>
    <t>Cristescu MP – ULB Sibiu, Nerișanu RA, Mara DA</t>
  </si>
  <si>
    <t>Using data mining in the sentiment analysis process on the financial market</t>
  </si>
  <si>
    <t>Bashiri Hadis, Naderi Hassan, Comprehensive review and comparative analysis of transformer models in sentiment analysis, Knowledge and Information Systems, Volume 66, Issue 12, Pages 7305 – 7361, December 2024, ISSN:0219-1377, DOI:10.1007/s10115-024-02214-3</t>
  </si>
  <si>
    <t>https://www.scopus.com/record/display.uri?eid=2-s2.0-85203251658&amp;origin=resultslist&amp;sort=plf-f&amp;src=s&amp;sot=b&amp;sdt=b&amp;s=TITLE%28Comprehensive+review+and+comparative+analysis+of+transformer+models+in+sentiment+analysis%29&amp;sessionSearchId=bce752132b1c5e42619f99a19b2c653b</t>
  </si>
  <si>
    <t>Dragomirescu Oana-Alexandra, Bostan Andreea-Izabela, The Use of Blockchain Technology for Managing a Voting Process, Smart Innovation, Systems and Technologies, Volume 367, Pages 107 – 119, 2024, 22nd International Conference on Informatics in Economy, IE 2023, Bucharest, 25 May 2023 through 26 May 2023, Code 307699, ISSN:2190-3018, ISBN:978-981996959-3, DOI:10.1007/978-981-99-6529-8_10</t>
  </si>
  <si>
    <t>https://www.scopus.com/record/display.uri?eid=2-s2.0-85185717036&amp;origin=resultslist&amp;sort=plf-f&amp;src=s&amp;sot=b&amp;sdt=b&amp;s=TITLE%28The+Use+of+Blockchain+Technology+for+Managing+a+Voting+Process%29&amp;sessionSearchId=84a16a5bf9e2a69c247b849a9d6e03db</t>
  </si>
  <si>
    <t>Hajian Berenjestanaki Mohammad, Barzegar Hamid R., El Ioini Nabil, Pahl Claus, Blockchain-Based E-Voting Systems: A Technology Review, Electronics (Switzerland), Open Access, Volume 13, Issue 1, January 2024, Article number 17, ISSN:2079-9292, DOI:10.3390/electronics13010017</t>
  </si>
  <si>
    <t>https://www.scopus.com/record/display.uri?eid=2-s2.0-85181947513&amp;origin=resultslist&amp;sort=plf-f&amp;src=s&amp;sot=b&amp;sdt=b&amp;s=TITLE%28Blockchain-Based+E-Voting+Systems%3A+A+Technology+Review%29&amp;sessionSearchId=bce752132b1c5e42619f99a19b2c653b</t>
  </si>
  <si>
    <t>Samayamanthula Venkata Chinnaiah Gupta, Kodati Satya Prasad, Neural-Based Secured Decentralized E-Voting Framework using Blur Image Broadcasting, Annals of Emerging Technologies in Computing (AETiC), Vol. 8, No. 4, 2024, ISSN: 2516-0281, EISSN:2516-029X</t>
  </si>
  <si>
    <t>https://www.scopus.com/record/display.uri?eid=2-s2.0-85206875859&amp;origin=resultslist&amp;sort=plf-f&amp;src=s&amp;sot=b&amp;sdt=b&amp;s=TITLE%28Neural-Based+Secured+Decentralized+E-Voting+Framework+using+Blur+Image+Broadcasting%29&amp;sessionSearchId=bce752132b1c5e42619f99a19b2c653b</t>
  </si>
  <si>
    <t>Cristescu, M. P. - ULB Sibiu, Mara, D. A. - ULB Sibiu, Culda, L. C. - ULB Sibiu, Nerișanu, R. A., Bâra A. – ASE București, Oprea, S.V. – ASE București</t>
  </si>
  <si>
    <t>The Impact of Data Science Solutions on the Company Turnover</t>
  </si>
  <si>
    <t>Morshed A., EVALUATING THE INFLUENCE OF ADVANCED ANALYTICS ON CLIENT MANAGEMENT SYSTEMS IN UAE TELECOM FIRMS, Innovation Marketing, 2024, VL. 20, IS 4, DOI: 10.21511/im.20(4).2024.04, PG 12, WOS:001357981800004, DA 2025-04-24</t>
  </si>
  <si>
    <t>https://www.scopus.com/record/display.uri?eid=2-s2.0-85208237555&amp;origin=resultslist&amp;sort=plf-f&amp;src=s&amp;sot=b&amp;sdt=b&amp;s=TITLE%28Evaluating+the+influence+of+advanced+analytics+on+client+management+systems+in+UAE+telecom+firms%29&amp;sessionSearchId=bce752132b1c5e42619f99a19b2c653b</t>
  </si>
  <si>
    <t>Cristescu, M. P., Flori, M., &amp; Nerisanu, R. A.</t>
  </si>
  <si>
    <t>Applying a Sustainable Vector Model to Generate Innovation</t>
  </si>
  <si>
    <r>
      <rPr>
        <rFont val="Arial Narrow"/>
        <color theme="1"/>
        <sz val="10.0"/>
      </rPr>
      <t xml:space="preserve">Vasilev, J., Iliev, I., </t>
    </r>
    <r>
      <rPr>
        <rFont val="Arial Narrow"/>
        <i/>
        <color theme="1"/>
        <sz val="10.0"/>
      </rPr>
      <t>Digital Competences, Dependencies Between Mental Indicators and Defensive Tactical Performance Indicators for Students Playing Basketball</t>
    </r>
    <r>
      <rPr>
        <rFont val="Arial Narrow"/>
        <color theme="1"/>
        <sz val="10.0"/>
      </rPr>
      <t>, TEM Journal
, 12(1), pp. 445–451, Volume 12, Issue 1, Page: 445-451, DOI10.18421/TEM121-54
Published FEB 2023, Indexed 2023-03-22</t>
    </r>
  </si>
  <si>
    <t>https://www.scopus.com/record/display.uri?eid=2-s2.0-85149697371&amp;origin=resultslist&amp;sort=plf-f&amp;src=s&amp;sot=b&amp;sdt=b&amp;s=TITLE%28Digital+Competences%2C+Dependencies+Between+Mental+Indicators+and+Defensive+Tactical+Performance+Indicators+for+Students+Playing+Basketball%29&amp;sessionSearchId=bce752132b1c5e42619f99a19b2c653b</t>
  </si>
  <si>
    <t>Cristescu M.P-ULB Sibiu, RA Nerisanu, Flori, M., Stoica, F., &amp; Stoica, F. L.</t>
  </si>
  <si>
    <t>Analysing the stock market as an economic lever, using a qualitative and a quantitative model</t>
  </si>
  <si>
    <r>
      <rPr>
        <rFont val="Arial Narrow"/>
        <color theme="1"/>
        <sz val="10.0"/>
      </rPr>
      <t xml:space="preserve">Vasilev, J., Iliev, I., </t>
    </r>
    <r>
      <rPr>
        <rFont val="Arial Narrow"/>
        <i/>
        <color theme="1"/>
        <sz val="10.0"/>
      </rPr>
      <t>Digital Competences, Dependencies Between Mental Indicators and Defensive Tactical Performance Indicators for Students Playing Basketball</t>
    </r>
    <r>
      <rPr>
        <rFont val="Arial Narrow"/>
        <color theme="1"/>
        <sz val="10.0"/>
      </rPr>
      <t>, TEM Journal
, 12(1), pp. 445–451, Volume 12, Issue 1, Page: 445-451, DOI10.18421/TEM121-54
Published FEB 2023, Indexed 2023-03-22</t>
    </r>
  </si>
  <si>
    <t>He Jun, Li Tingrou, Chen Lin, Gao, Yunwei, The impact of poverty alleviation policy on the industrial structure: Evidence from the Qinba Mountain contiguous poverty-stricken areas, Heliyon, Open Access, Volume 10, Issue 915, May 2024, Article number e30151</t>
  </si>
  <si>
    <t>https://www.scopus.com/record/display.uri?eid=2-s2.0-85191177982&amp;origin=resultslist&amp;sort=plf-f&amp;src=s&amp;sot=b&amp;sdt=b&amp;s=TITLE%28The+impact+of+poverty+alleviation+policy+on+the+industrial+structure%3A+Evidence+from+the+Qinba+Mountain+contiguous+poverty-stricken+areas%29&amp;sessionSearchId=bce752132b1c5e42619f99a19b2c653b</t>
  </si>
  <si>
    <t>Zhang Haojue, Yuan Yilin, Xin Xianwei, Qu, Yanbo, Identity-Based Integrity Verification and Public Auditing Scheme in Cloud Storage System Against Malicious Auditors, Tehnicki Vjesnik, Open Access, Volume 30, Issue 2, Pages 408 – 415, 2023</t>
  </si>
  <si>
    <t>https://www.scopus.com/record/display.uri?eid=2-s2.0-85149312193&amp;origin=resultslist&amp;sort=plf-f&amp;src=s&amp;sot=b&amp;sdt=b&amp;s=TITLE%28Identity-Based+Integrity+Verification+and+Public+Auditing+Scheme+in+Cloud+Storage+System+Against+Malicious+Auditors%29&amp;sessionSearchId=bce752132b1c5e42619f99a19b2c653b</t>
  </si>
  <si>
    <t>Ileanu, B. V., Ausloos, M.*, Herteliu, C., Cristescu Marian Pompiliu (ULB Sibiu)</t>
  </si>
  <si>
    <t>Intriguing behavior when testing the impact of quotation marks usage in Google search results</t>
  </si>
  <si>
    <t>Bhutto Arabella, Converting ideas to innovation with lean canvas for invention, Converting Ideas to Innovation With Lean Canvas for Invention, Pages 1 – 156,               6 October 2023, ISBN:978-166848342-8, 978-166848341-1, DOI:10.4018/978-1-6684-8341-1</t>
  </si>
  <si>
    <t>https://www.scopus.com/record/display.uri?eid=2-s2.0-85175977328&amp;origin=resultslist&amp;sort=plf-f&amp;src=s&amp;sot=cite&amp;sdt=a&amp;s=ref%282-s2.0-85047113230%29&amp;relpos=4</t>
  </si>
  <si>
    <t>Cristescu M.P.- ULB Sibiu,Cristescu, C.I.*</t>
  </si>
  <si>
    <t>Open source software reliability: Features and tendence</t>
  </si>
  <si>
    <t>De Jesus Jimenez Puello Jose, Sanchez-Galan Javier E., Dominguez Danilo, Proposal of a multi-model maturity environment for open source software and its application to machine learning platforms, 7th International Congress on Ambient Intelligence, Software Engineering, and e-Health and Mobile Health, AmITIC 2024, 2024, 7th International Congress on Ambient Intelligence, Software Engineering, and e-Health and Mobile Health, AmITIC 2024, David, 25 September 2024 through 27 September 2024, Code 204155, ISBN:979-835036453-8, DOI:10.1109/AmITIC62658.2024.10747644</t>
  </si>
  <si>
    <t>https://www.scopus.com/record/display.uri?eid=2-s2.0-85212243255&amp;origin=resultslist&amp;sort=plf-f&amp;src=s&amp;sot=b&amp;sdt=b&amp;s=TITLE%28Propuesta+de+un+Entorno+Multimodelo+de+Madurez+para+Software+Libre+y+su+Aplicaci%C2%B4on+a+Plataformas+de+Aprendizaje+Autom%C2%B4atico%29&amp;sessionSearchId=84a16a5bf9e2a69c247b849a9d6e03db</t>
  </si>
  <si>
    <t>Ogrean, C. (ULBS); Herciu, M. (ULBS)</t>
  </si>
  <si>
    <t>(2021). Digital transformation as strategic shift-a bibliometric analysis. Studies in Business and Economics, 16(3), 136-151.</t>
  </si>
  <si>
    <t>Baltador, L. A., Grecu, V., Panța, N. D., &amp; Beju, A. M. (2024). Design Thinking in Education: Evaluating the Impact on Student Entrepreneurship Competencies. Education Sciences, 14(12), 1311.</t>
  </si>
  <si>
    <t>Cruz-Martínez, G. A., Vega-Muñoz, A., Salazar-Sepúlveda, G., &amp; Toledo-Aceituno, P. (2024). Analysis of studies on digital strategy: Bibliometric research of three decades. Sustainability, 16(20), 8789.</t>
  </si>
  <si>
    <t>https://www.webofscience.com/wos/woscc/full-record/WOS:001341580600001</t>
  </si>
  <si>
    <t>Țîmbalari, C., Barbu, A. L. N., &amp; Mihai-Gabriel, C. (2024). Clustering Corporate Governance and Leadership. A Bibliometric Analysis. Studies in Business and Economics, 19(1), 255-275.</t>
  </si>
  <si>
    <t>https://www.webofscience.com/wos/woscc/full-record/WOS:001228061000004</t>
  </si>
  <si>
    <t>Ganga-Contreras, F., Suarez-Amaya, W., Alarcón-Henríquez, N., Viancos-González, P., Henríquez-Fuentes, F., &amp; Abello-Romero, J. (2024). Scientific production of the relationship between leadership, higher education and digital transformation: A bibliometric analysis. Interciencia, 49(1), 8-18.</t>
  </si>
  <si>
    <t>https://www.webofscience.com/wos/woscc/full-record/WOS:001163316600006</t>
  </si>
  <si>
    <t>Milton Datta, P., &amp; Acton, T. (2024). Can legacy firms digitally transform?. Journal of Information Technology Teaching Cases, 20438869241274174.</t>
  </si>
  <si>
    <t>https://151092ia2-y-https-www-scopus-com.z.e-nformation.ro/record/display.uri?eid=2-s2.0-85204777125&amp;origin=resultslist&amp;sort=plf-f&amp;src=s&amp;sot=cite&amp;sdt=a&amp;s=ref%282-s2.0-85124047729%29&amp;relpos=4</t>
  </si>
  <si>
    <r>
      <rPr>
        <rFont val="Arial Narrow"/>
        <color theme="1"/>
        <sz val="10.0"/>
      </rPr>
      <t>Terchilă, S. (2024, June). Integrating CSR in External Communication Strategies: Economic and Social Impact. In </t>
    </r>
    <r>
      <rPr>
        <rFont val="Arial Narrow"/>
        <i/>
        <color theme="1"/>
        <sz val="10.0"/>
      </rPr>
      <t>International Conference on CSR, Sustainability, Ethics and Governance</t>
    </r>
    <r>
      <rPr>
        <rFont val="Arial Narrow"/>
        <color theme="1"/>
        <sz val="10.0"/>
      </rPr>
      <t> (pp. 119-135). Cham: Springer Nature Switzerland.</t>
    </r>
  </si>
  <si>
    <t>https://link.springer.com/chapter/10.1007/978-3-031-86337-0_8</t>
  </si>
  <si>
    <t>ED.INT. DE PRESTIGIU - SPRINGER</t>
  </si>
  <si>
    <t>Vysochan, V. H., &amp; Olha Vysochan, A. Y. (2024). Accounting in the context of a circular economy for sustainable development: A systematic network study. Journal of Sustainability Research, 6(1).</t>
  </si>
  <si>
    <t>https://151092ia2-y-https-www-scopus-com.z.e-nformation.ro/record/display.uri?eid=2-s2.0-85188844576&amp;origin=resultslist&amp;sort=plf-f&amp;src=s&amp;sot=cite&amp;sdt=a&amp;s=ref%282-s2.0-85124047729%29&amp;sessionSearchId=aa83e5f4aebce611ba89cbaff8f44385&amp;relpos=5</t>
  </si>
  <si>
    <t>Herciu, M. (ULBS); Ogrean, C. (ULBS)</t>
  </si>
  <si>
    <t>(2014). An overview on European Union sustainable competitiveness. Procedia Economics and Finance, 16, 651-656.</t>
  </si>
  <si>
    <t>Cahyadi, A., Marwa, T., Wahyudi, T., Muizzuddin, Sulastri, Maulana, A., &amp; Szabó, K. (2024). Exploring the Mediating Role of Innovation in the Nexus Between National Culture and Sustainable Competitiveness. Administrative Sciences, 14(12), 310.</t>
  </si>
  <si>
    <t>https://www.webofscience.com/wos/woscc/full-record/WOS:001384183100001</t>
  </si>
  <si>
    <t>Cahyadi, A., Raneo, A. P., Marwa, T., Adam, M., &amp; Szabó, K. (2024). Emerging Economies: An Investigation of National Culture and Sustainable Development. Economies, 12(9).</t>
  </si>
  <si>
    <t>https://www.webofscience.com/wos/woscc/full-record/WOS:001323427800001</t>
  </si>
  <si>
    <t>Kara, K., Yalçın, G. C., Acar, A. Z., Simic, V., Konya, S., &amp; Pamucar, D. (2024). The MEREC-AROMAN method for determining sustainable competitiveness levels: A case study for Turkey. Socio-Economic Planning Sciences, 91, 101762.</t>
  </si>
  <si>
    <t>https://www.webofscience.com/wos/woscc/full-record/WOS:001125314000001</t>
  </si>
  <si>
    <t>Boza, S., Núñez-Mejía, A., &amp; Mora, M. (2023/2024). Rethinking the international competitiveness of olive oil in Spain and Chile: governance of sustainable practices. International Food and Agribusiness Management Review, 27(1), 56-75.</t>
  </si>
  <si>
    <t>https://www.webofscience.com/wos/woscc/full-record/WOS:001262446400004</t>
  </si>
  <si>
    <t>(2021). Romania’s SMEs on the Way to EU’s Twin Transition to Digitalization and Sustainability. Studies in Business and Economics, 16(2), 282-295.</t>
  </si>
  <si>
    <t>Castro, R., &amp; Moreira, A. C. (2024). Unveiling paradoxes: navigating SMEs readiness in the post-pandemic normality. Cogent Business &amp; Management, 11(1), 2330114.</t>
  </si>
  <si>
    <t>https://www.webofscience.com/wos/woscc/full-record/WOS:001192310500001</t>
  </si>
  <si>
    <t>Holl, A., &amp; Rama, R. (2024). SME digital transformation and the COVID-19 pandemic: a case study of a hard-hit metropolitan area. Science and Public Policy, 51(6), 1212-1226.</t>
  </si>
  <si>
    <t>https://www.webofscience.com/wos/woscc/full-record/WOS:001285026900001</t>
  </si>
  <si>
    <t>Burinskienė, A., &amp; Nalivaikė, J. (2024). Digital and sustainable (twin) transformations: A case of SMEs in the European Union. Sustainability, 16(4), 1533.</t>
  </si>
  <si>
    <t>https://www.webofscience.com/wos/woscc/full-record/WOS:001172685300001</t>
  </si>
  <si>
    <t>Nicolescu, A. C., Lobonț, O. R., Vătavu, S., &amp; Bozga, E. (2024). Entrepreneurship and digitalisation in EU: twinning insights through a panel threshold regression. Journal of Business Economics and Management, 25(2), 315-336.</t>
  </si>
  <si>
    <t>https://www.webofscience.com/wos/woscc/full-record/WOS:001223349400001</t>
  </si>
  <si>
    <t>Majid, S. (2024). Digitalisation as a Tool to Enhance Eco-efficiency Measures: A Systematic Literature Review. Scientific Papers of the University of Pardubice. Series D, Faculty of Economics &amp; Administration, 32(2).</t>
  </si>
  <si>
    <t>https://www.webofscience.com/wos/woscc/full-record/WOS:001356217200002</t>
  </si>
  <si>
    <t>Tripathi, V., &amp; Dwivedi, A. (2024). Key research issues and agendas in start-up post-COVID-19. International Journal of Entrepreneurship and Small Business, 53(1), 1-20.</t>
  </si>
  <si>
    <t>https://151092idy-y-https-www-scopus-com.z.e-nformation.ro/record/display.uri?eid=2-s2.0-85200727427&amp;origin=resultslist&amp;sort=plf-f&amp;src=s&amp;sot=cite&amp;sdt=a&amp;s=ref%282-s2.0-85117839080%29&amp;sessionSearchId=bf0f918e684cf71498957bff17af3ed3&amp;relpos=11</t>
  </si>
  <si>
    <t>Astuty, E., Sudirman, I. D., &amp; Aryanto, R. (2024, August). The Trigger Chain of Digitalization and Sustainability. In 2024 3rd International Conference on Creative Communication and Innovative Technology (ICCIT) (pp. 1-6). IEEE.</t>
  </si>
  <si>
    <t>https://151092idy-y-https-www-scopus-com.z.e-nformation.ro/record/display.uri?eid=2-s2.0-85207844947&amp;origin=resultslist&amp;sort=plf-f&amp;src=s&amp;sot=cite&amp;sdt=a&amp;s=ref%282-s2.0-85117839080%29&amp;sessionSearchId=bf0f918e684cf71498957bff17af3ed3&amp;relpos=10</t>
  </si>
  <si>
    <t>Bhandari, A. (2024). Capabilities to Develop a Sustainable Entrepreneurial Strategy. Strategies and Frameworks for Relearning in Organizations, 309.</t>
  </si>
  <si>
    <t>https://151092idy-y-https-www-scopus-com.z.e-nformation.ro/record/display.uri?eid=2-s2.0-86000209912&amp;origin=resultslist&amp;sort=plf-f&amp;src=s&amp;sot=cite&amp;sdt=a&amp;s=ref%282-s2.0-85117839080%29&amp;sessionSearchId=bf0f918e684cf71498957bff17af3ed3&amp;relpos=6</t>
  </si>
  <si>
    <t>Călinescu, Gabriela. "Artificial Intelligence – Opportunities and Challenges for Small and Medium Enterprises in Romania. A Case Study on the Exonia Group" Proceedings of the International Conference on Business Excellence, vol. 18, no. 1, The Bucharest University of Economic Studies, 2024, pp. 1363-1371. https://doi.org/10.2478/picbe-2024-0112</t>
  </si>
  <si>
    <t>https://www.webofscience.com/wos/woscc/full-record/WOS:001262143700023</t>
  </si>
  <si>
    <t>Tulbure, Adriana, et al. "The Role of AI in Content Development among Romanian Small Businesses" Proceedings of the International Conference on Business Excellence, vol. 18, no. 1, The Bucharest University of Economic Studies, 2024, pp. 2353-2364. https://doi.org/10.2478/picbe-2024-0199</t>
  </si>
  <si>
    <t>https://www.webofscience.com/wos/woscc/full-record/WOS:001262084900018</t>
  </si>
  <si>
    <t>Holl, A., Rama, R., &amp; Hammond, H. (2024). COVID-19 and Business Digitalization: Unveiling the Effects of Concurrent Strategies. Journal of the Knowledge Economy, 1-35.</t>
  </si>
  <si>
    <t>https://link.springer.com/content/pdf/10.1007/s13132-024-02374-1.pdf</t>
  </si>
  <si>
    <t>Rahman, M.F.W., Kistyanto, A., Roziqin, A., Ridlwan, A.A., Hermanto, F.Y. (2024)., 	
Resilience capital roadmap during and post COVID-19: A recovery-based framework, in Strategies and Frameworks for Relearning in Organizations, pp. 157–188, IGI-GLOBAL</t>
  </si>
  <si>
    <t>https://www.scopus.com/record/display.uri?eid=2-s2.0-86000209912&amp;origin=resultslist&amp;sort=plf-f&amp;src=s&amp;sot=mulcite&amp;sdt=mulcite&amp;cluster=scopubyr%2C%222024%22%2Ct&amp;s=REFEIDNSS%282-s2.0-85117839080%29&amp;citeCnt=1&amp;relpos=1</t>
  </si>
  <si>
    <r>
      <rPr>
        <rFont val="Arial Narrow"/>
        <color theme="1"/>
        <sz val="10.0"/>
      </rPr>
      <t>Zherlitsyn, D., Kolarov, K., &amp; Rekova, N. (2024). Digital Transformation in the EU: Bibliometric Analysis and Digital Economy Trends Highlights. </t>
    </r>
    <r>
      <rPr>
        <rFont val="Arial Narrow"/>
        <i/>
        <color theme="1"/>
        <sz val="10.0"/>
      </rPr>
      <t>Digital</t>
    </r>
    <r>
      <rPr>
        <rFont val="Arial Narrow"/>
        <color theme="1"/>
        <sz val="10.0"/>
      </rPr>
      <t>, </t>
    </r>
    <r>
      <rPr>
        <rFont val="Arial Narrow"/>
        <i/>
        <color theme="1"/>
        <sz val="10.0"/>
      </rPr>
      <t>5</t>
    </r>
    <r>
      <rPr>
        <rFont val="Arial Narrow"/>
        <color theme="1"/>
        <sz val="10.0"/>
      </rPr>
      <t>(1), 1.</t>
    </r>
  </si>
  <si>
    <t>https://www.scopus.com/record/display.uri?eid=2-s2.0-105000897655&amp;origin=resultslist&amp;sort=plf-f&amp;src=s&amp;sot=b&amp;sdt=b&amp;s=TITLE-ABS-KEY%28Digital+Transformation+in+the+EU%3A+Bibliometric+Analysis+and+Digital+Economy+Trends+Highlights%29&amp;sessionSearchId=cfe663f21270735c1e9974a2d883af26</t>
  </si>
  <si>
    <t>Herciu, M. (ULBS)</t>
  </si>
  <si>
    <t>(2013) Measuring international competitiveness of Romania by using porter's diamond and revealed comparative advantage. Procedia Economics and Finance, 6, 273-279.</t>
  </si>
  <si>
    <t>Mohammad Shafiee, M., &amp; Pourghanbary Zadeh, F. (2024). Developing a scale for export competitiveness: a mixed method approach in the minerals industry in Iran. Competitiveness Review: An International Business Journal, 34(2), 245-276.</t>
  </si>
  <si>
    <t>https://www.webofscience.com/wos/woscc/full-record/WOS:000913639000001</t>
  </si>
  <si>
    <t>Sauzéat, N., Khaled, M., &amp; Jean-Michel, D. (2024, April). Urbanization of Industrial Sector: A Proposal. In Conference on Industrial Engineering and Applications (pp. 61-76). Singapore: Springer Nature Singapore.</t>
  </si>
  <si>
    <t>https://link.springer.com/chapter/10.1007/978-981-97-6492-1_6</t>
  </si>
  <si>
    <t>SPRINGER SCOPUS</t>
  </si>
  <si>
    <t>刘铮奇, 陈勇, 蒋宏飞, &amp; 吴良笑. (2024). 中国与东盟各国人造板贸易国际竞争力比较分析. Journal of Forestry, 4(3).</t>
  </si>
  <si>
    <t>https://journals.caf.ac.cn/data/article/lczcyj/preview/pdf/20240307.pdf</t>
  </si>
  <si>
    <r>
      <rPr>
        <rFont val="Arial Narrow"/>
        <color rgb="FF000000"/>
        <sz val="10.0"/>
      </rPr>
      <t>(2017). Does capital structure influence company profitability?.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(3), 50-62.</t>
    </r>
  </si>
  <si>
    <t>Seo, W., Kim, B., Bang, S., &amp; Kang, Y. (2024). Identifying Key Financial Variables Predicting the Financial Performance of Construction Companies. Journal of Construction Engineering and Management, 150(3), 04024007.</t>
  </si>
  <si>
    <t>https://www.webofscience.com/wos/woscc/full-record/WOS:001142819900017</t>
  </si>
  <si>
    <t>(2017). Does capital structure influence company profitability?. Studies in Business and Economics, 12(3), 50-62.</t>
  </si>
  <si>
    <t>Koralun-Bereźnicka, J., Gostkowska-Drzewicka, M., &amp; Majerowska, E. (2024). Corporate capital structure in Europe: the role of country, industry and firm size. Routledge.</t>
  </si>
  <si>
    <t>https://www.taylorfrancis.com/books/mono/10.4324/9781003517894/corporate-capital-structure-europe-julia-koralun-bere%C5%BAnicka-magdalena-gostkowska-drzewicka-ewa-majerowska</t>
  </si>
  <si>
    <t>Edit internationala Routledge</t>
  </si>
  <si>
    <t>Zhang, Y. (2023, August - first online: : 27 February 2024 ). Baidu’s Financial Competitiveness Research Based on DuPont Analysis Method. In International Conference on Economic Management and Green Development (pp. 738-751). Singapore: Springer Nature Singapore.</t>
  </si>
  <si>
    <t>https://link.springer.com/chapter/10.1007/978-981-97-0523-8_70</t>
  </si>
  <si>
    <r>
      <rPr>
        <rFont val="Arial Narrow"/>
        <color rgb="FF000000"/>
        <sz val="10.0"/>
      </rPr>
      <t>(2015). Wealth, competitiveness, and intellectual capital–sources for economic development. </t>
    </r>
    <r>
      <rPr>
        <rFont val="Arial Narrow"/>
        <i/>
        <color rgb="FF000000"/>
        <sz val="10.0"/>
      </rPr>
      <t>Procedia Economics and Finance</t>
    </r>
    <r>
      <rPr>
        <rFont val="Arial Narrow"/>
        <color rgb="FF000000"/>
        <sz val="10.0"/>
      </rPr>
      <t>, </t>
    </r>
    <r>
      <rPr>
        <rFont val="Arial Narrow"/>
        <i/>
        <color rgb="FF000000"/>
        <sz val="10.0"/>
      </rPr>
      <t>27</t>
    </r>
    <r>
      <rPr>
        <rFont val="Arial Narrow"/>
        <color rgb="FF000000"/>
        <sz val="10.0"/>
      </rPr>
      <t>, 556-566.</t>
    </r>
  </si>
  <si>
    <t>Malik, A., Tahir, M., &amp; Rafiq, M. (2024). Open Access Publishing Behavior of University Faculty Members:: Examining the Moderating Role of Self-efficacy. Qualitative and Quantitative Methods in Libraries, 13(3), 369-398.</t>
  </si>
  <si>
    <t>https://www.webofscience.com/wos/woscc/full-record/WOS:001335233600005</t>
  </si>
  <si>
    <t>(2017). Drivers of firm performance: exploring quantitative and qualitative approaches. Studies in business and economics, 12(1), 79-84.</t>
  </si>
  <si>
    <t>Rofiaty, R., Yulianti, N. A., Pradana, B. I., Arif, M., &amp; Salsabil, I. (2024). Fostering Business Success Through Green Practices: The Role of Green Entrepreneurship and Innovation in Enhancing Firm Performance. International Journal of Sustainable Development &amp; Planning, 19(3).</t>
  </si>
  <si>
    <t>https://151092ik2-y-https-www-scopus-com.z.e-nformation.ro/sourceid/5200153101</t>
  </si>
  <si>
    <t>Biju, A. V. N., Aparna, A. S., Treesa, J., &amp; Nikhil, N. K. (2024). Does surveillance capitalism trigger the financial performance of information technology firms? A reflection from FAANG business models. Digital Finance, 6(1), 179-201.</t>
  </si>
  <si>
    <t>https://link.springer.com/article/10.1007/s42521-024-00109-0</t>
  </si>
  <si>
    <t>(2016). ISO 26000–An integrative approach of corporate social responsibility. Studies in Business and Economics, 11(1), 73-79.</t>
  </si>
  <si>
    <t>Stahl, B. C. (2024). From corporate digital responsibility to responsible digital ecosystems. Sustainability, 16(12), 4972.</t>
  </si>
  <si>
    <t>https://www.webofscience.com/wos/woscc/full-record/WOS:001256445300001</t>
  </si>
  <si>
    <t>Matarazzo, A., Costanzo, M. R., &amp; Catalfo, P. (2024). The role of corporate social responsibility for sustainability of products. In Design and Assessment of Sustainable Products (pp. 141-156). Routledge.</t>
  </si>
  <si>
    <t>https://www.taylorfrancis.com/chapters/edit/10.4324/9781032710693-10/role-corporate-social-responsibility-sustainability-products-agata-matarazzo-massimo-riccardo-costanzo-pierluigi-catalfo</t>
  </si>
  <si>
    <t>(2020). Business models addressing sustainability challenges—Towards a new research agenda. Sustainability, 12(9), 3534.</t>
  </si>
  <si>
    <t>Bratu, I. A., Câmpu, V. R., Budău, R., Stanciu, M. A., &amp; Enescu, C. M. (2024). Subsidies for Forest Environment and Climate: A Viable Solution for Forest Conservation in Romania?. Forests, 15(9), 1533.</t>
  </si>
  <si>
    <t>https://www.webofscience.com/wos/woscc/full-record/WOS:001323460800001</t>
  </si>
  <si>
    <t>Nascimento, T. C., Nass, P. P., Schetinger, L. C., Nörnberg, M. L., Caetano, P. A., Dias, R. R., ... &amp; Zepka, L. Q. (2024). Uses of Microorganisms for Carotenoid Production: Contribution of Modern Technologies in Food Sustainability. In Carotenoids: Trends and Advances (pp. 203-225). Cham: Springer Nature Switzerland.</t>
  </si>
  <si>
    <t>https://link.springer.com/chapter/10.1007/978-3-031-75322-0_9</t>
  </si>
  <si>
    <t xml:space="preserve">Springer </t>
  </si>
  <si>
    <t>Belias, D., Rossidis, I., Stavrinoudis, T., &amp; Kakarougkas, C. (2024). The Relationship Between Change Management and Business Ethics: An Investigation on the Latest Developments-Key Issues on This Topic. In Organizational Behavior and Human Resource Management for Complex Work Environments (pp. 148-165). IGI Global.</t>
  </si>
  <si>
    <t>https://www.igi-global.com/chapter/the-relationship-between-change-management-and-business-ethics/350063</t>
  </si>
  <si>
    <t>IGI-GlobalSCOPUS</t>
  </si>
  <si>
    <t>Riptanti (2024) Inclusivity in the sustainability of micro and small enterprises based on digital technology: A case study in central Java, Indonesia</t>
  </si>
  <si>
    <t>https://151092iqm-y-https-www-scopus-com.z.e-nformation.ro/record/display.uri?eid=2-s2.0-85204735130&amp;origin=recordpage</t>
  </si>
  <si>
    <t>Gorski (2024) Exploring Research Trends in Sustainable Business Models: A Bibliometric Analysis</t>
  </si>
  <si>
    <t>https://151092iqm-y-https-www-scopus-com.z.e-nformation.ro/record/display.uri?eid=2-s2.0-85188333943&amp;origin=recordpage</t>
  </si>
  <si>
    <t>SCOPUS SPRINGER</t>
  </si>
  <si>
    <t>Bole, D. K. (2024). Business Sustainability: Benefits and Challenges. In Management for Sustainable Development (pp. 185-210).</t>
  </si>
  <si>
    <t>https://www.taylorfrancis.com/chapters/edit/10.1201/9781003505754-9/business-sustainability-benefits-challenges-dhruv-kishore-bole</t>
  </si>
  <si>
    <t>Taylor&amp;Francis SCOPUS</t>
  </si>
  <si>
    <t>(2017). Financing small businesses: From venture capital to crowdfunding. Studies in Business and Economics, 12(2), 63-69.</t>
  </si>
  <si>
    <t>Figueiredo, R., &amp; Bendelá, F. (2024). The Role of Equity Crowdfunding in the Brazilian Entrepreneurial Ecosystem: An Empirical Analysis. Administrative Sciences, 14(9), 213.</t>
  </si>
  <si>
    <t>https://www.webofscience.com/wos/woscc/full-record/WOS:001324010900001</t>
  </si>
  <si>
    <t>Park, S. Y., &amp; Loo, B. T. (2024). The use of crowdfunding and social media platforms in strategic start-up communication: a big-data analysis. In Start-up and Entrepreneurial Communication (pp. 197-215). Routledge.</t>
  </si>
  <si>
    <t>https://www.taylorfrancis.com/chapters/edit/10.4324/9781003481171-15/use-crowdfunding-social-media-platforms-strategic-start-communication-big-data-analysis-sun-young-park-boon-thau-loo</t>
  </si>
  <si>
    <r>
      <rPr>
        <rFont val="Arial Narrow"/>
        <color rgb="FF000000"/>
        <sz val="10.0"/>
      </rPr>
      <t>(2018). Business Sustainable Competitiveness a Synergistic, Long-Run Approach of a Company's Resources and Results. </t>
    </r>
    <r>
      <rPr>
        <rFont val="Arial Narrow"/>
        <i/>
        <color rgb="FF000000"/>
        <sz val="10.0"/>
      </rPr>
      <t>Studies in business and economics</t>
    </r>
    <r>
      <rPr>
        <rFont val="Arial Narrow"/>
        <color rgb="FF000000"/>
        <sz val="10.0"/>
      </rPr>
      <t>, </t>
    </r>
    <r>
      <rPr>
        <rFont val="Arial Narrow"/>
        <i/>
        <color rgb="FF000000"/>
        <sz val="10.0"/>
      </rPr>
      <t>13</t>
    </r>
    <r>
      <rPr>
        <rFont val="Arial Narrow"/>
        <color rgb="FF000000"/>
        <sz val="10.0"/>
      </rPr>
      <t>(3), 26-44.</t>
    </r>
  </si>
  <si>
    <t>Anton, C. E., Zamfirache, A., Albu, R. G., Suciu, T., Sofian, S. M., &amp; Ghiță-Pîrnuță, O. A. (2024). Sustainable entrepreneurship: Romanian entrepreneurs’ funding sources in the present-day context of sustainability. Sustainability, 16(2), 654.</t>
  </si>
  <si>
    <t>https://www.webofscience.com/wos/woscc/full-record/WOS:001151331800001</t>
  </si>
  <si>
    <t>(2018). Business Sustainable Competitiveness a Synergistic, Long-Run Approach of a Company's Resources and Results. Studies in business and economics, 13(3), 26-44.</t>
  </si>
  <si>
    <t>Aivaz, K. A., &amp; Șerbănescu, M. (2024). Ecosystem Services Evaluation of the Danube Delta: An Analysis Using Hierarchical Multifactor Regression. Studies in Business and Economics, 19(1), 5-21.</t>
  </si>
  <si>
    <t>https://www.webofscience.com/wos/woscc/full-record/WOS:001228061000010</t>
  </si>
  <si>
    <t>Ziaei, M., &amp; Roshani, A. (2024). Driving sustainable competitiveness: the synergy of digitalization and eco-innovation in the EU. Environment, Development and Sustainability, 1-27.</t>
  </si>
  <si>
    <t>https://www.webofscience.com/wos/woscc/full-record/WOS:001382803300001</t>
  </si>
  <si>
    <t>(2022). Fostering innovation in Romania. Insights from the smart specialization strategies. Studies in Business and Economics, 17(2), 319-337.</t>
  </si>
  <si>
    <t>Horobeț, A., Coman, C. I., Belascu, L., Kostakis, I., &amp; Busmachiu, E. (2024). Digital transformation and competition policy: analysing EU's regulatory response to emerging technologies. Eastern Journal of European Studies, 15(2).</t>
  </si>
  <si>
    <t>https://www.webofscience.com/wos/woscc/full-record/WOS:001397050200009</t>
  </si>
  <si>
    <t>Hamidi, S., &amp; Berrado, A. (2024). Data analytics for national innovation research: a systematic literature review. International Journal of Technological Learning, Innovation and Development, 15(3), 270-306.</t>
  </si>
  <si>
    <t>https://151092iqm-y-https-www-scopus-com.z.e-nformation.ro/record/display.uri?eid=2-s2.0-85188829935&amp;origin=resultslist&amp;sort=plf-f&amp;src=s&amp;sot=cite&amp;sdt=a&amp;s=ref%282-s2.0-85140652732%29&amp;sessionSearchId=03700f776e892ad5c59e73294ae081c8&amp;relpos=1</t>
  </si>
  <si>
    <t>Herciu, M. (ULBS), Ogrean, C. (ULBS), &amp; Belascu, L. (ULBS)</t>
  </si>
  <si>
    <r>
      <rPr>
        <rFont val="Arial Narrow"/>
        <color rgb="FF000000"/>
        <sz val="10.0"/>
      </rPr>
      <t>(2011). Culture and national competitiveness. </t>
    </r>
    <r>
      <rPr>
        <rFont val="Arial Narrow"/>
        <i/>
        <color rgb="FF000000"/>
        <sz val="10.0"/>
      </rPr>
      <t>African Journal of Business Management</t>
    </r>
    <r>
      <rPr>
        <rFont val="Arial Narrow"/>
        <color rgb="FF000000"/>
        <sz val="10.0"/>
      </rPr>
      <t>, </t>
    </r>
    <r>
      <rPr>
        <rFont val="Arial Narrow"/>
        <i/>
        <color rgb="FF000000"/>
        <sz val="10.0"/>
      </rPr>
      <t>5</t>
    </r>
    <r>
      <rPr>
        <rFont val="Arial Narrow"/>
        <color rgb="FF000000"/>
        <sz val="10.0"/>
      </rPr>
      <t>(8), 3056.</t>
    </r>
  </si>
  <si>
    <t>(2011). Culture and national competitiveness. African Journal of Business Management, 5(8), 3056.</t>
  </si>
  <si>
    <t>Herciu, M., Ogrean, C., Mihaiu, D., Serban, R., Aivaz, K. A., &amp; Tichindelean, M.</t>
  </si>
  <si>
    <t>(2023). IMPROVING BUSINESS MODELS FOR THE CIRCULAR ECONOMY: DEVELOPING A FRAMEWORK FOR CIRCULAR FASHION. Transformations in Business &amp; Economics, 22(3).</t>
  </si>
  <si>
    <t>Munteanu, I., Ionescu-Feleagă, L., &amp; Ionescu, B. Ș. (2024). Financial Strategies for Sustainability: Examining the Circular Economy Perspective. Sustainability, 16(20), 8942.</t>
  </si>
  <si>
    <t>https://www.webofscience.com/wos/woscc/full-record/WOS:001341693500001</t>
  </si>
  <si>
    <t>Șerban, R. A. (ULBS), Mihaiu, D. M. (ULBS), Herciu, M. (ULBS), &amp; Ogrean, C. (ULBS)</t>
  </si>
  <si>
    <r>
      <rPr>
        <rFont val="Arial Narrow"/>
        <color rgb="FF000000"/>
        <sz val="10.0"/>
      </rPr>
      <t>(2023). A Sectoral-Based Approach to the Link Between Financial Performance and Sustainability.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(1), 367-377.</t>
    </r>
  </si>
  <si>
    <t>Kismawadi, E. R. (2024). Analysis of key influencing factors on the financial performance of Jakarta Islamic Index 30 industrial firms. Journal of Islamic Accounting and Business Research.</t>
  </si>
  <si>
    <t>https://www.webofscience.com/wos/woscc/full-record/WOS:001270857700001</t>
  </si>
  <si>
    <t xml:space="preserve">Șerban, R. A., Mihaiu, D. M., Țichindelean, M., Ogrean, C., &amp; Herciu, M. </t>
  </si>
  <si>
    <t>(2023)Factors of sustainable competitiveness at company level: a comparison of four global economic sectors. Journal of Business Economics and Management, 24(3), 449-470.</t>
  </si>
  <si>
    <t>Xue, Q., Jin, Y., &amp; Zhang, C. (2024). ESG rating results and corporate total factor productivity. International Review of Financial Analysis, 95, 103381.</t>
  </si>
  <si>
    <t>https://www.webofscience.com/wos/woscc/full-record/WOS:001256231200001</t>
  </si>
  <si>
    <t>Davidenko, L. M., Miller, M. A., &amp; Sherimova, N. M. (2024). Technologies of Eco-Branding of the Region's Industrial Complex Check for updates. In Finance, Economics, and Industry for Sustainable Development: Proceedings of the 4th International Scientific Conference on Sustainable Development (ESG 2023), St. Petersburg 2023 (p. 413). Springer Nature.</t>
  </si>
  <si>
    <t>https://151092iqm-y-https-www-scopus-com.z.e-nformation.ro/record/display.uri?eid=2-s2.0-85199567143&amp;origin=resultslist&amp;sort=plf-f&amp;src=s&amp;sot=cite&amp;sdt=a&amp;s=ref%282-s2.0-85175013006%29&amp;relpos=3</t>
  </si>
  <si>
    <t>Springer SCOPUS</t>
  </si>
  <si>
    <t>Varga, J., &amp; Csiszarik-Kocsir, A. (2024). The scope of digital tools and opportunities in the life of Hungarian and Slovakian enterprises and their impact on business competitiveness. The Eurasia Proceedings of Science Technology Engineering and Mathematics, 28, 73-80.</t>
  </si>
  <si>
    <t>https://151092iqm-y-https-www-scopus-com.z.e-nformation.ro/record/display.uri?eid=2-s2.0-85205555650&amp;origin=resultslist&amp;sort=plf-f&amp;src=s&amp;sot=cite&amp;sdt=a&amp;s=ref%282-s2.0-85175013006%29&amp;sessionSearchId=fa8c1521ca577faa718b3288944d012e&amp;relpos=2</t>
  </si>
  <si>
    <r>
      <rPr>
        <rFont val="Arial Narrow"/>
        <color theme="1"/>
        <sz val="10.0"/>
      </rPr>
      <t>Zatonatskiy, D., Leonov, S., Cieśliński, W., &amp; Vasa, L. (2024). Determinants of global migration: The impact of ESG investments and foreign direct investment. </t>
    </r>
    <r>
      <rPr>
        <rFont val="Arial Narrow"/>
        <i/>
        <color theme="1"/>
        <sz val="10.0"/>
      </rPr>
      <t>Economics &amp; Sociology</t>
    </r>
    <r>
      <rPr>
        <rFont val="Arial Narrow"/>
        <color theme="1"/>
        <sz val="10.0"/>
      </rPr>
      <t>, </t>
    </r>
    <r>
      <rPr>
        <rFont val="Arial Narrow"/>
        <i/>
        <color theme="1"/>
        <sz val="10.0"/>
      </rPr>
      <t>17</t>
    </r>
    <r>
      <rPr>
        <rFont val="Arial Narrow"/>
        <color theme="1"/>
        <sz val="10.0"/>
      </rPr>
      <t>(1), 215-235.</t>
    </r>
  </si>
  <si>
    <t>https://www.webofscience.com/wos/woscc/full-record/WOS:001197006800017</t>
  </si>
  <si>
    <t xml:space="preserve">Herciu, M. </t>
  </si>
  <si>
    <t>(2019). Sustainability And profitability can coexist. Improving business models. Fluxos &amp; Riscos-Revista de Estudos Sociais, 5(4), 15-33.</t>
  </si>
  <si>
    <t>STATISTICAL DEPENDENCIES BETWEEN NON-FINANCIAL DISCLOSURES AND EX-POST FINANCIAL PERFORMANCE IN THE BULGARIAN ROAD FREIGHT TRANSPORTATION INDUSTRY (2024)</t>
  </si>
  <si>
    <t>https://www.webofscience.com/wos/woscc/full-record/WOS:001293511100014</t>
  </si>
  <si>
    <t>(2016). Some insights on the changing architecture of the world’s top 100 multinationals. Studies in Business and Economics, 11(3), 90-106.</t>
  </si>
  <si>
    <t>Chukwudumogu, C. (2024). Inter-Nation Equity And The Regulation of Tax Competition via the Global Minimum Tax Rule: A Case for Improvement. Intertax, 52(10).</t>
  </si>
  <si>
    <t>https://www.webofscience.com/wos/woscc/full-record/WOS:001301419300004</t>
  </si>
  <si>
    <t xml:space="preserve">Țichindelean, M., Ogrean, C., &amp; Herciu, M. </t>
  </si>
  <si>
    <t>(2024). Do Loyal Customers Buy Differently? Examining Customers’ Loyalty in a Self-Service Setting. Studies in Business and Economics, 19(1), 350-367.</t>
  </si>
  <si>
    <t>Dorokhova, L., Beloeva, S., Venelinova, N., &amp; Dorokhov, O. (2024). Consumer service modeling: the study of buyerâ€™ s queues in pharmacies. Access Journal, 5(3), 511-525.</t>
  </si>
  <si>
    <t>https://www.webofscience.com/wos/woscc/full-record/WOS:001334258600008</t>
  </si>
  <si>
    <t xml:space="preserve">Ogrean, C., &amp; Herciu, M. </t>
  </si>
  <si>
    <t>(2022). Sustainability Performance and Reporting–A Strategic Issue for Electric Car Automakers. Studies in Business and Economics, 17(3), 288-305.</t>
  </si>
  <si>
    <t>Najar Saavedra, et al., (2024). Sustainability Reports, Environmental, Social and Governance Factors, a bibliometric analysis. Revista Venezolana de GerenciaOpen AccessVolume 29, Issue 108, Pages 1726 - 174323 September 2024</t>
  </si>
  <si>
    <t>https://151092iqm-y-https-www-scopus-com.z.e-nformation.ro/record/display.uri?eid=2-s2.0-85214575389&amp;origin=recordpage</t>
  </si>
  <si>
    <t>Herciu M</t>
  </si>
  <si>
    <t>(2014). A synergistic approach of cross-cultural management and leadership style. Journal of International Studies, 7(2), 106-115.</t>
  </si>
  <si>
    <t>Knap-Stefaniuk, A. (2024). Exploring workforce skills in Industry 5.0 amid cultural diversity. In Organizational Development, Innovation, and Economy 5.0 (pp. 74-85). Routledge.</t>
  </si>
  <si>
    <t>https://151092iqm-y-https-www-scopus-com.z.e-nformation.ro/record/display.uri?eid=2-s2.0-85207546213&amp;origin=recordpage</t>
  </si>
  <si>
    <t>scopus</t>
  </si>
  <si>
    <t>Abdelzaher, D. M., &amp; Onumonu, M. (2024). Building synergistic mindsets in international business education: the unmet demands of a VUCA marketplace. Critical Perspectives on International Business.</t>
  </si>
  <si>
    <t>https://www.emerald.com/insight/content/doi/10.1108/cpoib-05-2022-0050/full/html</t>
  </si>
  <si>
    <r>
      <rPr>
        <rFont val="Arial Narrow"/>
        <color rgb="FF000000"/>
        <sz val="10.0"/>
      </rPr>
      <t>(2019). Ambidexterity–a new paradigm for organizations facing complexity. </t>
    </r>
    <r>
      <rPr>
        <rFont val="Arial Narrow"/>
        <i/>
        <color rgb="FF000000"/>
        <sz val="10.0"/>
      </rPr>
      <t>Studies in Business and Economics</t>
    </r>
    <r>
      <rPr>
        <rFont val="Arial Narrow"/>
        <color rgb="FF000000"/>
        <sz val="10.0"/>
      </rPr>
      <t>, </t>
    </r>
    <r>
      <rPr>
        <rFont val="Arial Narrow"/>
        <i/>
        <color rgb="FF000000"/>
        <sz val="10.0"/>
      </rPr>
      <t>14</t>
    </r>
    <r>
      <rPr>
        <rFont val="Arial Narrow"/>
        <color rgb="FF000000"/>
        <sz val="10.0"/>
      </rPr>
      <t>(3), 145-159.</t>
    </r>
  </si>
  <si>
    <t>Chakma, R., Paul, J., &amp; Dhir, S. (2021 - index 2024). Organizational ambidexterity: A review and research agenda. IEEE Transactions on Engineering Management, 71, 121-137.</t>
  </si>
  <si>
    <t>https://151092iqm-y-https-www-scopus-com.z.e-nformation.ro/record/display.uri?eid=2-s2.0-85118277777&amp;origin=recordpage</t>
  </si>
  <si>
    <t>(2019). Ambidexterity–a new paradigm for organizations facing complexity. Studies in Business and Economics, 14(3), 145-159.</t>
  </si>
  <si>
    <r>
      <rPr>
        <rFont val="Arial Narrow"/>
        <color theme="1"/>
        <sz val="10.0"/>
      </rPr>
      <t>Morita, M., Machuca, J. A., Marin-Garcia, J. A., &amp; Alfalla-Luque, R. (index. 2024,2025). Drivers of supply chain adaptability: insights into mobilizing supply chain processes. A multi-country and multi-sector empirical research. </t>
    </r>
    <r>
      <rPr>
        <rFont val="Arial Narrow"/>
        <i/>
        <color theme="1"/>
        <sz val="10.0"/>
      </rPr>
      <t>Operations Management Research</t>
    </r>
    <r>
      <rPr>
        <rFont val="Arial Narrow"/>
        <color theme="1"/>
        <sz val="10.0"/>
      </rPr>
      <t>, </t>
    </r>
    <r>
      <rPr>
        <rFont val="Arial Narrow"/>
        <i/>
        <color theme="1"/>
        <sz val="10.0"/>
      </rPr>
      <t>18</t>
    </r>
    <r>
      <rPr>
        <rFont val="Arial Narrow"/>
        <color theme="1"/>
        <sz val="10.0"/>
      </rPr>
      <t>(1), 373-399.</t>
    </r>
  </si>
  <si>
    <t>https://www.webofscience.com/wos/woscc/full-record/WOS:001198459900001</t>
  </si>
  <si>
    <r>
      <rPr>
        <rFont val="Arial Narrow"/>
        <color rgb="FF000000"/>
        <sz val="10.0"/>
      </rPr>
      <t>(2020). Digital transformation of Centru region–Romania. Needs assessment. </t>
    </r>
    <r>
      <rPr>
        <rFont val="Arial Narrow"/>
        <i/>
        <color rgb="FF000000"/>
        <sz val="10.0"/>
      </rPr>
      <t>Studies in Business and Economics</t>
    </r>
    <r>
      <rPr>
        <rFont val="Arial Narrow"/>
        <color rgb="FF000000"/>
        <sz val="10.0"/>
      </rPr>
      <t>, </t>
    </r>
    <r>
      <rPr>
        <rFont val="Arial Narrow"/>
        <i/>
        <color rgb="FF000000"/>
        <sz val="10.0"/>
      </rPr>
      <t>15</t>
    </r>
    <r>
      <rPr>
        <rFont val="Arial Narrow"/>
        <color rgb="FF000000"/>
        <sz val="10.0"/>
      </rPr>
      <t>(2), 270-281.</t>
    </r>
  </si>
  <si>
    <t>Singh, P., Kautish, S., Singh, A., Siddiqui, U., &amp; Kumar, A. (2024). Digital Transformation Strategy in Business: A Systematic Literature Review and Future Research Agenda. Using Strategy Analytics for Business Value Creation and Competitive Advantage, 1-28.</t>
  </si>
  <si>
    <t>https://www.igi-global.com/chapter/digital-transformation-strategy-in-business/352124</t>
  </si>
  <si>
    <t>IGI-Global</t>
  </si>
  <si>
    <t>(2020). Digital transformation of Centru region–Romania. Needs assessment. Studies in Business and Economics, 15(2), 270-281.</t>
  </si>
  <si>
    <r>
      <rPr>
        <rFont val="Arial Narrow"/>
        <color theme="1"/>
        <sz val="10.0"/>
      </rPr>
      <t>Zherlitsyn, D., Kolarov, K., &amp; Rekova, N. (2024). Digital Transformation in the EU: Bibliometric Analysis and Digital Economy Trends Highlights. </t>
    </r>
    <r>
      <rPr>
        <rFont val="Arial Narrow"/>
        <i/>
        <color theme="1"/>
        <sz val="10.0"/>
      </rPr>
      <t>Digital</t>
    </r>
    <r>
      <rPr>
        <rFont val="Arial Narrow"/>
        <color theme="1"/>
        <sz val="10.0"/>
      </rPr>
      <t>, </t>
    </r>
    <r>
      <rPr>
        <rFont val="Arial Narrow"/>
        <i/>
        <color theme="1"/>
        <sz val="10.0"/>
      </rPr>
      <t>5</t>
    </r>
    <r>
      <rPr>
        <rFont val="Arial Narrow"/>
        <color theme="1"/>
        <sz val="10.0"/>
      </rPr>
      <t>(1), 1.</t>
    </r>
  </si>
  <si>
    <t>(2018). Market capitalization, enterprise value and brand value of the world's most reputable companies. Economic and social development: Book of proceedings, 420-428.</t>
  </si>
  <si>
    <t>Madrah, M. Y., &amp; Suharko, D. D. S. Cultural intermediary in higher education based on ethical relation. Int J Eval &amp; Res Educ ISSN, 2252(8822), 8822.</t>
  </si>
  <si>
    <t>https://core.ac.uk/download/pdf/599437422.pdf</t>
  </si>
  <si>
    <t>Вахович, І., Кривов'язюк, І., Ковальчук, Н., Ковальська, Л., Дорош, В., &amp; Бурбан, О. (2024). Assessment of the impact of financial and non-financial instruments on equity and cash flows as the basis for decision-making to increase enterprise market capitalization. Financial and credit activity problems of theory and practice, 4(57), 218-232.</t>
  </si>
  <si>
    <t>https://fkd.net.ua/index.php/fkd/article/view/4439</t>
  </si>
  <si>
    <t>Wos</t>
  </si>
  <si>
    <t xml:space="preserve">Herciu, M., Ogrean, C., &amp; Belascu, L. </t>
  </si>
  <si>
    <r>
      <rPr>
        <rFont val="Arial Narrow"/>
        <color rgb="FF000000"/>
        <sz val="10.0"/>
      </rPr>
      <t>(2011). A Du Pont analysis of the 20 most profitable companies in the world. </t>
    </r>
    <r>
      <rPr>
        <rFont val="Arial Narrow"/>
        <i/>
        <color rgb="FF000000"/>
        <sz val="10.0"/>
      </rPr>
      <t>Group</t>
    </r>
    <r>
      <rPr>
        <rFont val="Arial Narrow"/>
        <color rgb="FF000000"/>
        <sz val="10.0"/>
      </rPr>
      <t>, </t>
    </r>
    <r>
      <rPr>
        <rFont val="Arial Narrow"/>
        <i/>
        <color rgb="FF000000"/>
        <sz val="10.0"/>
      </rPr>
      <t>13</t>
    </r>
    <r>
      <rPr>
        <rFont val="Arial Narrow"/>
        <color rgb="FF000000"/>
        <sz val="10.0"/>
      </rPr>
      <t>(1.58), 18-93.</t>
    </r>
  </si>
  <si>
    <r>
      <rPr>
        <rFont val="Arial Narrow"/>
        <color theme="1"/>
        <sz val="10.0"/>
      </rPr>
      <t>Zhang, Y. (2023, August - first online: 27 February 2024). Baidu’s Financial Competitiveness Research Based on DuPont Analysis Method. In </t>
    </r>
    <r>
      <rPr>
        <rFont val="Arial Narrow"/>
        <i/>
        <color theme="1"/>
        <sz val="10.0"/>
      </rPr>
      <t>International Conference on Economic Management and Green Development</t>
    </r>
    <r>
      <rPr>
        <rFont val="Arial Narrow"/>
        <color theme="1"/>
        <sz val="10.0"/>
      </rPr>
      <t> (pp. 738-751). Singapore: Springer Nature Singapore.</t>
    </r>
  </si>
  <si>
    <r>
      <rPr>
        <rFont val="Arial Narrow"/>
        <color rgb="FF000000"/>
        <sz val="10.0"/>
      </rPr>
      <t>(2022). EXPLORING ROMANIA’S DIGITAL GAP–WHAT IS UNDER THE WATER, IF THIS IS ONLY THE TIP OF THE ICEBERG?.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(1), 312-322.</t>
    </r>
  </si>
  <si>
    <r>
      <rPr>
        <rFont val="Arial Narrow"/>
        <color theme="1"/>
        <sz val="10.0"/>
      </rPr>
      <t>Pîrciog, C. S., Grigorescu, A., &amp; Lincaru, C. (2024, March). The 2030 Scenarios for Basic Digital Upskilling and Reskilling in Romania. In </t>
    </r>
    <r>
      <rPr>
        <rFont val="Arial Narrow"/>
        <i/>
        <color theme="1"/>
        <sz val="10.0"/>
      </rPr>
      <t>International Conference on Business Excellence</t>
    </r>
    <r>
      <rPr>
        <rFont val="Arial Narrow"/>
        <color theme="1"/>
        <sz val="10.0"/>
      </rPr>
      <t> (pp. 221-251). Cham: Springer Nature Switzerland.</t>
    </r>
  </si>
  <si>
    <t>https://www.scopus.com/record/display.uri?eid=2-s2.0-105000833994&amp;origin=resultslist&amp;sort=plf-f&amp;src=s&amp;sot=b&amp;sdt=b&amp;s=TITLE-ABS-KEY%28The+2030+Scenarios+for+Basic+Digital+Upskilling+and+Reskilling+in+Romania%29&amp;sessionSearchId=d16df03bc56289cffcaf16e2d5867530</t>
  </si>
  <si>
    <t>MARINA Alexandra-Gabriela (ULBS)</t>
  </si>
  <si>
    <t>PERSPECTIVES OF DIFFERENT STAKEHOLDER GROUPS ABOUT THE ALIGNMENT OF IFRS FOR SMES WITH IFRS STANDARD</t>
  </si>
  <si>
    <t>Segotso, T., Mvunabandi, J. D., &amp; Phesa, M. (2024). A Systematic Literature Review of the Challenges of Adopting and Implementing IFRS for SMEs in South Africa. International Journal of Economics and Financial Issues, 14(5), 131–147. https://doi.org/10.32479/ijefi.16133</t>
  </si>
  <si>
    <t>https://www.econjournals.org.tr/index.php/ijefi/article/view/16133</t>
  </si>
  <si>
    <t>MARINA ALEXANDRA GABRIELA</t>
  </si>
  <si>
    <t>MOROȘAN Adrian (ULBS)
GEMENEL Ioana (ULBS)
MARINA Alexandra-Gabriela (ULBS)</t>
  </si>
  <si>
    <t>INTEGRATED REPORTING – A ROMANIAN PERSPECTIVE</t>
  </si>
  <si>
    <t>Bucurean, R.-C. and Bucurean (Roiban), R.-N. (2024), "ESG Reporting in Romania – A Challenge of Ensuring a Greener Financial System", Grima, S., Maditinos, D., Noja, G.G., Stankevičienė, J., Tarczynska-Luniewska, M. and Thalassinos, E. (Ed.) Exploring ESG Challenges and Opportunities: Navigating Towards a Better Future (Contemporary Studies in Economic and Financial Analysis, Vol. 116), Emerald Publishing Limited, Leeds, pp. 113-125. https://doi.org/10.1108/S1569-375920240000116007</t>
  </si>
  <si>
    <t>https://www.emerald.com/insight/content/doi/10.1108/s1569-375920240000116007/full/html</t>
  </si>
  <si>
    <t>Mârza Bogdan (ULBS), Angelescu Carmen (USAMVB), Tindeche Cristina (USAMVB)</t>
  </si>
  <si>
    <t>Agricultural Insurances and Food Security. The New Climate Change Challenges</t>
  </si>
  <si>
    <t>Y Xiao, C Yang, L Zhang; The Impact of a Full-Cost Insurance Policy on Fertilizer Reduction and Efficiency: The Case of China; Agriculture</t>
  </si>
  <si>
    <t>https://www.mdpi.com/2077-0472/14/9/1598</t>
  </si>
  <si>
    <t>WOS, Scopus</t>
  </si>
  <si>
    <t>U. C. Mohanty, Palash Sinha, M. M. Nageswara Rao, Dillip Kumar Swain, K. K. Singh; Climate Risk Management in Agriculture; Springer Cham</t>
  </si>
  <si>
    <t>https://link.springer.com/book/10.1007/978-3-031-51862-1</t>
  </si>
  <si>
    <t>WOS, Springer</t>
  </si>
  <si>
    <t>Sava Raluca (ULBS), Mârza Bogdan (ULBS), Eșanu Nicolae (ULBS)</t>
  </si>
  <si>
    <t>Financial reporting for SMEs–past and perspectives</t>
  </si>
  <si>
    <t>Wijekoon, N., Sharma, U. and Samkin, G.; SME owners and accountants' perceptions of financial information in small- and medium-sized entities: a Sri Lanka case study; Journal of Accounting in Emerging Economies</t>
  </si>
  <si>
    <t>https://www.emerald.com/insight/content/doi/10.1108/jaee-10-2021-0308/full/html</t>
  </si>
  <si>
    <t>WOS, Emerald</t>
  </si>
  <si>
    <t>Xiaoxue Gao; Unlocking the path to digital financial accounting: A study on Chinese SMEs and startups; Global Finance Journal</t>
  </si>
  <si>
    <t>https://www.sciencedirect.com/science/article/pii/S1044028324000425?casa_token=4612osm0BeEAAAAA:ZMR9GIoKbIwZEjBCm0xAaaNS2ZPwYIYMoxvNxYI2VaUxqEllPrBdUJMa-KIruHExDeLwLYcvGQ</t>
  </si>
  <si>
    <t>WOS, Elsevier</t>
  </si>
  <si>
    <t>Mărcuță Liviu (USAMVB), Mărcuță Alina (USAMVB), Mârza Bogdan (ULBS)</t>
  </si>
  <si>
    <t>Modern tendencies in changing the consumers’ preferences</t>
  </si>
  <si>
    <t>Kramer, M.P., Adamashvili, N., Vrontis, D., Hanf, J.H. and Galati, A.; The dual role of blockchain in mediating credence attributes and moderating sensing capabilities in the wine sector;  International Journal of Organizational Analysis</t>
  </si>
  <si>
    <t>https://www.emerald.com/insight/content/doi/10.1108/ijoa-08-2024-4737/full/html</t>
  </si>
  <si>
    <t>Dragoș SMEDESCU, Valentina TUDOR, Cosmina SMEDESCU, Razvan PANAIT,  Alexandru FINTINERU; MARKET TRENDS IN THE EUROPEAN UNION BEVERAGE INDUSTRY; Scientific Papers Series Management, Economic Engineering in Agriculture and Rural Development</t>
  </si>
  <si>
    <t>https://managementjournal.usamv.ro/pdf/vol.24_2/Art94.pdf</t>
  </si>
  <si>
    <t>Smedescu Cosmina, Smedescu Dragos, Marcuta Liviu, Marcuta Alina, Tudor Valentina Constanta; EXPLORING THE RISE OF ORGANIC AGRICULTURE IN EUROPE: COMPARATIVE ANALYSIS AND THE ROMANIAN PERSPECTIVE; Scientific Papers Series Management, Economic Engineering in Agriculture and Rural Development</t>
  </si>
  <si>
    <t>https://managementjournal.usamv.ro/pdf/vol.23_2/Art65.pdf</t>
  </si>
  <si>
    <t>Sirbu, C; RENEWABLE ENERGY, AN INFLUENTIAL FACTOR IN THE DEVELOPMENT OF THE DANUBE TRANSPORT CORRIDORS ROMANIA - BULGARIA AND A SUPPORT MECHANISM IN INTERMODAL CONNECTIONS; Scientific Papers Series Management, Economic Engineering in Agriculture and Rural Development; 2023</t>
  </si>
  <si>
    <t>https://managementjournal.usamv.ro/pdf/vol.23_2/Art64.pdf</t>
  </si>
  <si>
    <t xml:space="preserve">Serbu Răzvan (ULBS), Mârza Bogdan (ULBS), Borza Sorin (ULBS) </t>
  </si>
  <si>
    <t>A Spatial Analytic Hierarchy Process for Identification of Water Pollution with GIS Software in an Eco-Economy Environment</t>
  </si>
  <si>
    <t>Parastatidou, E., Voudouris, K., &amp; Kazakis, N.; Determination of Site Suitability for a Sanitary Landfill Using GIS and Boolean Logic: The Case of the Regional Unit of Chalkidiki, Northern Greece; Environments</t>
  </si>
  <si>
    <t>https://www.mdpi.com/2076-3298/11/8/175</t>
  </si>
  <si>
    <t>Borza Sorin (ULBS), Ința Marinela (ULBS), Șerbu Răzvan (ULBS), Mârza Bogdan (ULBS)</t>
  </si>
  <si>
    <t>Multi-criteria analysis of pollution caused by auto traffic in a geographical area limited to applicability for an eco-economy environment</t>
  </si>
  <si>
    <t>Faiboun, N., Klungboonkrong, P., Udomsri, R., &amp; Jaensirisak, S.; Empowering Urban Public Transport Planning Process for Medium-Sized Cities in Developing Countries: Innovative Decision Support Framework for Sustainability; Sustainability</t>
  </si>
  <si>
    <t>https://www.mdpi.com/2071-1050/16/11/4731</t>
  </si>
  <si>
    <t>Bogdan Mârza (ULBS), Liviu Mărcuţă (USAMVB), Alina Mărcuţă (USAMVB)</t>
  </si>
  <si>
    <t>Statistical analysis of the indicators that have influenced the standard of living in Romania during the economic crisis</t>
  </si>
  <si>
    <t>Patrachioiu, NF; Ciubuc, MD; Bratu, VC; Surleanu, CA; EVOLUTION OF POPULATION AND GROSS DOMESTIC PRODUCT IN THE SOUTH-WEST OLTENIA REGION, ROMANIA, IN THE PERIOD 2020-2023; Scientific Papers Series Management, Economic Engineering in Agriculture &amp; Rural Development</t>
  </si>
  <si>
    <t>https://managementjournal.usamv.ro/pdf/vol.24_3/Art69.pdf</t>
  </si>
  <si>
    <t>Chiriacescu, MP; STUDY ON THE USE OF COMPUTER BASED INFORMATION SYSTEMS IN PRODUCTION MANAGEMENT; Scientific Papers Series Management, Economic Engineering in Agriculture &amp; Rural Development; 2023</t>
  </si>
  <si>
    <t>Liviu Mărcuță (USAMVB), Bogdan Mârza (ULBS), Alina Mărcuță (USAMVB)</t>
  </si>
  <si>
    <t>The role of neuromarketing in identifying consumer preferences</t>
  </si>
  <si>
    <t>Ü. Kaya, D. Akay and S. Ş. Ayan; EEG-Based Emotion Recognition in Neuromarketing Using Fuzzy Linguistic Summarization; IEEE Transactions on Fuzzy Systems</t>
  </si>
  <si>
    <t>https://ieeexplore.ieee.org/abstract/document/10506578?casa_token=zg0qHWRsuMcAAAAA:vWRkn9SiqjVKLi-y1L2md5QbeXyEKNqBfqs0ym8hCIv1O7dCadyGKc77lHYrmr3TDqb4PIL3ymXB</t>
  </si>
  <si>
    <t>Bogdan Marza (ULBS), Alina MĂRCUȚĂ (USAMVB), Liviu MĂRCUȚĂ (USAMVB)</t>
  </si>
  <si>
    <t>THE IMPACT OF CREATIVE ACCOUNTING ON THE PREPARING AND PRESENTATION OF FINANCIAL STATEMENTS</t>
  </si>
  <si>
    <t>MARCUTA Alina, RADOI Delia, NUTA Alina Cristina, NUTA Florian Marcel, MARCUTA Liviu; BIBLIOMETRIC STUDY ON THE IMPORTANCE OF USING CREATIVE ACCOUNTING IN FINANCIAL REPORTING; Scientific Papers Series Management, Economic Engineering in Agriculture &amp; Rural Development</t>
  </si>
  <si>
    <t>https://managementjournal.usamv.ro/pdf/vol.24_1/Art59.pdf</t>
  </si>
  <si>
    <t>MARCUTA Alina, NUTA Alina Cristina, NUTA Florian Marcel, TINDECHE Cristiana, TUDOR Valentina Constanta, MARCUTA Liviu; STUDY ON ESTIMATING THE RISK OF MANIPULATION OF FINANCIAL INFORMATION BY ECONOMIC ENTITIES; Scientific Papers Series Management, Economic Engineering in Agriculture &amp; Rural Development</t>
  </si>
  <si>
    <t>https://managementjournal.usamv.ro/pdf/vol.24_3/Art59.pdf</t>
  </si>
  <si>
    <t>MARCUTA Alina, PASCU Silvia Vasilica, DRAGOMIR Teodor, MARCUTA Liviu; STUDY ON MEASURING THE PERCEPTION OF ROMANIAN ENTREPRENEURS REGARDING THE ROLE OF ACCOUNTING INFORMATION IN DECISION MAKING; Scientific Papers Series Management, Economic Engineering in Agriculture &amp; Rural Development</t>
  </si>
  <si>
    <t>https://managementjournal.usamv.ro/pdf/vol.24_3/Art60.pdf</t>
  </si>
  <si>
    <t>Bogdan Mârza (ULBS), Renate Bratu (ULBS), Răzvan Șerbu (ULBS), Sebastian Stan (AFT), Camelia Oprean-Stan (ULBS)</t>
  </si>
  <si>
    <t>Applying ahp and fuzzy ahp management methods to assess the level of financial and digital inclusion</t>
  </si>
  <si>
    <t>Ruan C., Xiong J., Li Z. et al.; Study on decision-making for orthodontic treatment plans based on analytic hierarchy process; BMC Oral Health</t>
  </si>
  <si>
    <t>https://link.springer.com/article/10.1186/s12903-024-04281-y</t>
  </si>
  <si>
    <t>Zhang Hao, Ma Ran, Tang Lei; An Improved Whale Optimization Algorithm for Supply Chain Financial Risk Assessment of Cloud Warehouse Platform; Advances in Production Engineering &amp; Management</t>
  </si>
  <si>
    <t>https://apem-journal.org/Archives/2024/APEM19-3_395-407.pdf</t>
  </si>
  <si>
    <t>Zhengjun LIU, Xiping LIU, Liying ZHOU; A Hybrid CNN and LSTM based Model for Financial Crisis Prediction; Tehnicki Vjesnik - Technical Gazette</t>
  </si>
  <si>
    <t>https://www.webofscience.com/wos/woscc/full-record/WOS:001137634900037?AlertId=6b0d2161-1856-48df-abd9-cfb45d22ce4f</t>
  </si>
  <si>
    <r>
      <rPr>
        <rFont val="Arial Narrow"/>
        <color theme="1"/>
        <sz val="10.0"/>
      </rPr>
      <t xml:space="preserve">SEYUN KIM, JONATHAN HO., YINAN LI, BONNIE FAN, WILLA YUNQI YANG, JESSIE RAMEY, SARAH EFOX, HAIYI ZHU, JOHN ZIMMERMAN, MOTAHHARE ESLAMI, </t>
    </r>
    <r>
      <rPr>
        <rFont val="Arial Narrow"/>
        <i/>
        <color theme="1"/>
        <sz val="10.0"/>
      </rPr>
      <t>Integrating Equity in Public Sector Data-Driven Decision Making: Exploring the Desired Futures of Underserved Stakeholders</t>
    </r>
    <r>
      <rPr>
        <rFont val="Arial Narrow"/>
        <color theme="1"/>
        <sz val="10.0"/>
      </rPr>
      <t>, Proceedings of the ACM on Human-Computer Interaction, Volume 8, Issue CSCW2, Article No.: 366, Pages 1 – 39, https://doi.org/10.1145/3686905</t>
    </r>
  </si>
  <si>
    <r>
      <rPr>
        <rFont val="Arial Narrow"/>
        <color theme="1"/>
        <sz val="10.0"/>
      </rPr>
      <t xml:space="preserve">Rosmaizura Mohd Zain, Jagan Jeevan, Nurul Haqimin Mohd Salleh, Abdul Hafaz Ngah, Ainon Ramli, Mohd Zaimmudin, Mohd Zain, Liafisu Sina Yekini, Ali Nur Dirie, </t>
    </r>
    <r>
      <rPr>
        <rFont val="Arial Narrow"/>
        <i/>
        <color theme="1"/>
        <sz val="10.0"/>
      </rPr>
      <t>Future Opportunities for Port City Development: A Reciprocal Evaluation for Competitive Advantage for Malaysian Seaports</t>
    </r>
    <r>
      <rPr>
        <rFont val="Arial Narrow"/>
        <color theme="1"/>
        <sz val="10.0"/>
      </rPr>
      <t>, Journal of Maritime Research, Volume 21, Issue 1, Pages 265 – 282, 2024, ISSN: 1697-4840, www.jmr.unican.es</t>
    </r>
  </si>
  <si>
    <r>
      <rPr>
        <rFont val="Arial Narrow"/>
        <color theme="1"/>
        <sz val="10.0"/>
      </rPr>
      <t xml:space="preserve">Shang Huping, Liu Hongmei, Liu Wei, </t>
    </r>
    <r>
      <rPr>
        <rFont val="Arial Narrow"/>
        <i/>
        <color theme="1"/>
        <sz val="10.0"/>
      </rPr>
      <t>Unveiling the origins of non-performance-oriented behavior in China’s local governments: a game theory perspective on the performance-based promotion system</t>
    </r>
    <r>
      <rPr>
        <rFont val="Arial Narrow"/>
        <color theme="1"/>
        <sz val="10.0"/>
      </rPr>
      <t>, Humanities and Social Sciences Communications, Open Access, Volume 11, Issue 1, December 2024, Article number 617, ISSN:2662-9992, DOI:10.1057/s41599-024-03106-1</t>
    </r>
  </si>
  <si>
    <t>Radu-Alexandru Șerban (ULBS), Diana Mihaiu (ULBS), Mihai Țichindelean (ULBS)</t>
  </si>
  <si>
    <t>Environment, social, and governance score and value added impacts on market capitalization: A sectoral-based approach</t>
  </si>
  <si>
    <t>Rubino, M., Mastrorocco, I., &amp; Garegnani, G. M. (2024). The influence of market and institutional factors on ESG rating disagreement. Corporate Social Responsibility and Environmental Management, 31(5), 3916-3926.</t>
  </si>
  <si>
    <t>https://onlinelibrary.wiley.com/doi/abs/10.1002/csr.2787</t>
  </si>
  <si>
    <t>Li, X., Saat, M. M., Khatib, S. F., &amp; Liu, Y. (2024). Sustainable development and firm value: How ESG performance shapes corporate success—a systematic literature review. Business Strategy &amp; Development, 7(4), e70026.</t>
  </si>
  <si>
    <t>https://onlinelibrary.wiley.com/doi/abs/10.1002/bsd2.70026</t>
  </si>
  <si>
    <t>Mahanta, A., Sahu, N. C., Behera, P. K., &amp; Kumar, P. (2024). Variations in financial performance of firms with ESG integration in business: The mediating role of corporate efficiency using DEA. Green Finance, 6(3), 518-562.</t>
  </si>
  <si>
    <t>https://www.aimspress.com/article/id/66d6e6e5ba35de7444b3ce98</t>
  </si>
  <si>
    <t>Yadav, A., &amp; Asongu, S. A. (2024). The Role of ESG Performance in Moderating the Impact of Financial Distress on Company Value: Evidence of Wavelet‐Enhanced Quantile Regression With Indian Companies. Business Strategy and the Environment.</t>
  </si>
  <si>
    <t>https://onlinelibrary.wiley.com/doi/full/10.1002/bse.4118</t>
  </si>
  <si>
    <t>Shobhwani, K., &amp; Lodha, S. (2024). Impact of ESG Disclosure Scores on Financial, Operating and Market-Based Performance: Evidence from NSE-100 Companies. NMIMS Management Review, 32(3), 211-223.</t>
  </si>
  <si>
    <t>https://journals.sagepub.com/doi/full/10.1177/09711023241306219</t>
  </si>
  <si>
    <t>Gürsoy, A., &amp; Erbuğa, G. S. (2024). A Literature Review on ESG Score and Its Impact on Firm Performance. Sustainability Development through Green Economics, 114, 157-171.</t>
  </si>
  <si>
    <t>https://www.emerald.com/insight/content/doi/10.1108/s1569-375920240000114010/full/html</t>
  </si>
  <si>
    <t>Vasiu, D. E. (2024). ESG Rates Divergence on the Emerging Markets in the European Union. Studies in Business and Economics, 19(2), 274-289.</t>
  </si>
  <si>
    <t>Barbosa, I. D. S., Silva, J. C. Q. D., Klann, R. C., &amp; Silva, D. M. D. (2024). ESG Practices and the Relevance of Accounting Information: The Moderating Effect of Corruption Levels in G20 Countries. BAR-Brazilian Administration Review, 21, e240016.</t>
  </si>
  <si>
    <t>https://www.scielo.br/j/bar/a/XkpL7RYXNmhkMjHbsgG4KxR/</t>
  </si>
  <si>
    <t>Вахович, І., Кривов'язюк, І., Ковальчук, Н., Ковальська, Л., Дорош, В., &amp; Бурбан, О. (2024). Assessment of the impact of financial and non-financial instruments on equity and cash flows as the basis for decision-making to increase enterprise market capitalization. Financial and credit activity problems of theory and practice, 4(57), 218-232.</t>
  </si>
  <si>
    <t>https://bar.anpad.org.br/index.php/bar/article/view/668</t>
  </si>
  <si>
    <t>Liliana Barbu (ULBS), Diana Marieta Mihaiu (ULBS), Radu-Alexandru Șerban (ULBS), Alin Opreana (ULBS)</t>
  </si>
  <si>
    <t>Knowledge mapping of optimal taxation studies: A bibliometric analysis and network visualization</t>
  </si>
  <si>
    <t>Figuerola‐Wischke, A., Merigó, J. M., Gil‐Lafuente, A. M., Kydland, F. E., &amp; Amiguet, L. (2024). The Scandinavian Journal of Economics at 125: a bibliometric overview. The Scandinavian Journal of Economics, 126(4), 643-697.</t>
  </si>
  <si>
    <t>https://onlinelibrary.wiley.com/doi/abs/10.1111/sjoe.12582</t>
  </si>
  <si>
    <t>Keh, C. G., Gan, P. T., Gamal, A. A. M., &amp; Ramli, N. (2024). Financial development-economic growth nexus: A bibliometric analysis. Environment, Development and Sustainability, 1-28.</t>
  </si>
  <si>
    <t>https://link.springer.com/article/10.1007/s10668-024-05147-7</t>
  </si>
  <si>
    <t>Diana Marieta Mihaiu (ULBS), Radu-Alexandru Șerban (ULBS), Alin Opreana (ULBS), Mihai Țichindelean (ULBS), Vasile Brătian (ULBS), Liliana Barbu (ULBS)</t>
  </si>
  <si>
    <t>The impact of mergers and acquisitions and sustainability on company performance in the pharmaceutical sector</t>
  </si>
  <si>
    <t>Bade, C., Olsacher, A., Boehme, P., Truebel, H., Bürger, L., &amp; Fehring, L. (2024). Sustainability in the pharmaceutical industry—An assessment of sustainability maturity and effects of sustainability measure implementation on supply chain security. Corporate Social Responsibility and Environmental Management, 31(1), 224-242.</t>
  </si>
  <si>
    <t>Liu, J., Ge, Z., &amp; Wang, Y. (2024). Role of environmental, social, and governance rating data in predicting financial risk and risk management. Corporate Social Responsibility and Environmental Management, 31(1), 260-273.</t>
  </si>
  <si>
    <t>Saha, K., Yarnall, M., &amp; Paladini, S. (2024). Sustainable practices in the animal health industry: A stakeholder‐based view. Business Strategy and the Environment, 33(4), 3356-3382.</t>
  </si>
  <si>
    <t>Begum N, A., &amp; Shaik, S. (2024). Mapping the landscape: a bibliometric review of mergers and acquisitions through the lens of sustainability. Competitiveness Review: An International Business Journal.</t>
  </si>
  <si>
    <t>Khang, A., Gujrati, R., Uygun, H., Tailor, R. K., &amp; Gaur, S. (Eds.). (2024). Data-driven modelling and predictive analytics in business and finance: concepts, designs, technologies, and applications. CRC Press.</t>
  </si>
  <si>
    <t>https://www.routledge.com/Data-Driven-Modelling-and-Predictive-Analytics-in-Business-and-Finance-Concepts-Designs-Technologies-and-Applications/Khang-Gujrati-Uygun-Tailor-Gaur/p/book/9781032600628</t>
  </si>
  <si>
    <t>Lin, X., Zhang, Y., Jin, K., &amp; Lin, Q. (2024). Mergers between State-owned and Private Enterprises: The Impact on Carbon Emissions, Profits, and Welfare. Journal of Systems Science and Systems Engineering, 1-31.</t>
  </si>
  <si>
    <t>Verma, R., Sharma, D., &amp; Rathore, J. S. Analysing the Reaction for M&amp;A of Rivals in an Emerging Market Economy. In Data-Driven Modelling and Predictive Analytics in Business and Finance (pp. 274-293). Auerbach Publications.</t>
  </si>
  <si>
    <t>Mihaela Herciu (ULBS), Claudia Ogrean (ULBS), Diana Mihaiu (ULBS), Radu-Alexandru Șerban (ULBS), Kamer Ainur Aivaz (UOC), Mihai Tichindelean (ULBS)</t>
  </si>
  <si>
    <t>Improving Business Models for the Circular Economy: Developing a Framework for Circular Fashion</t>
  </si>
  <si>
    <t>Munteanu, I., Ionescu-Feleagă, L., &amp; Ionescu, B. Ș. (2024). Financial Strategies for Sustainability: Examining the Circular Economy Perspective. Sustainability, 16(20), 8942.</t>
  </si>
  <si>
    <t>https://www.mdpi.com/2071-1050/16/20/8942</t>
  </si>
  <si>
    <t>Aivaz, K. A., &amp; Petre, I. C. (2024). Systematic Investigation of the Influence of Religion on Business Management: A Bibliometric Approach. Studies in Business and Economics, 19(2), 5-22.</t>
  </si>
  <si>
    <t>https://sciendo.com/article/10.2478/sbe-2024-0021</t>
  </si>
  <si>
    <t>Vasile Brătian (ULBS), Ana Maria Acu (ULBS), Diana Marieta Mihaiu (ULBS), Radu-Alexandru Șerban (ULBS)</t>
  </si>
  <si>
    <t>Geometric Brownian Motion (GBM) of stock indexes and financial market uncertainty in the context of non-crisis and financial crisis scenarios</t>
  </si>
  <si>
    <t>Sinha, A. (2024). Daily and weekly geometric Brownian motion stock index forecasts. Journal of Risk and Financial Management, 17(10), 434.</t>
  </si>
  <si>
    <t>Glova, A. M. G., &amp; Barrios, E. B. (2024). Modelling Mixed-Frequency Time Series with Structural Change. Computational Economics, 1-22.</t>
  </si>
  <si>
    <t>Radu-Alexandru Șerban (ULBS), Diana Mihaiu (ULBS), Mihai Țichindelean (ULBS), Claudia Ogrean (ULBS), Mihaela Herciu (ULBS)</t>
  </si>
  <si>
    <t>Factors of sustainable competitiveness at company level: a comparison of four global economic sectors</t>
  </si>
  <si>
    <t>https://www.sciencedirect.com/science/article/pii/S1057521924003132?casa_token=0NowAPej6CEAAAAA:CTXk6bDf_t2IrqNmBdei36rwI5D1h0lqO3bm6z3KfXM9nkfhdD4w8UHT19EVQcvTk-astZLOsA</t>
  </si>
  <si>
    <t>https://books.google.ro/books?hl=ro&amp;lr=&amp;id=AzwPEQAAQBAJ&amp;oi=fnd&amp;pg=PA413&amp;ots=g9EP52ekaa&amp;sig=UyybAG3Y2S5iZgjLroQ3zS5lnDs&amp;redir_esc=y#v=onepage&amp;q&amp;f=false</t>
  </si>
  <si>
    <t>http://www.epstem.net/en/pub/issue/86246/1519224</t>
  </si>
  <si>
    <t>Radu-Alexandru Șerban (ULBS), Diana Mihaiu (ULBS), Claudia Ogrean (ULBS), Mihaela Herciu (ULBS)</t>
  </si>
  <si>
    <t>A sectoral-based approach to the link between financial performance and sustainability</t>
  </si>
  <si>
    <t>https://www.emerald.com/insight/content/doi/10.1108/jiabr-09-2023-0324/full/html</t>
  </si>
  <si>
    <t>Ahmadi, A. (2024). The Effect of ESG Controversies on the Sustainable Investment. Energy RESEARCH LETTERS, 5(Early View).</t>
  </si>
  <si>
    <t>https://erl.scholasticahq.com/article/124855</t>
  </si>
  <si>
    <t>Alin Opreana (ULBS), Simona Vinerean (ULBS), Diana Marieta Mihaiu (ULBS), Liliana Barbu (ULBS), Radu-Alexandru Șerban (ULBS)</t>
  </si>
  <si>
    <t>Fuzzy analytic network process with principal component analysis to establish a bank performance model under the assumption of country risk</t>
  </si>
  <si>
    <t>Ionașcu, A. E., Goswami, S. S., Dănilă, A., Horga, M. G., Barbu, C. A., &amp; Şerban-Comǎnescu, A. (2024). Analyzing primary sector selection for economic activity in Romania: An interval-valued fuzzy multi-criteria approach. Mathematics, 12(8), 1157.</t>
  </si>
  <si>
    <t>Xiang, H., Farid, H. M. A., &amp; Riaz, M. (2024). Linear programming-based fuzzy alternative ranking order method accounting for two-step normalization for comprehensive evaluation of digital economy development in provincial regions. Axioms, 13(2), 109.</t>
  </si>
  <si>
    <r>
      <rPr>
        <rFont val="Arial Narrow"/>
        <sz val="10.0"/>
      </rPr>
      <t xml:space="preserve">Ravšelj, D., Umek, L., Tosun, M.S. &amp; Aristovnik, A. (2024). Mapping Fiscal Research Trajectories through Bibliometric Analysis: Echoes of Global Crises in Central and Eastern Europe. NISPAcee Journal of Public Administration and Policy, 17(1), 2024. 169-197. </t>
    </r>
    <r>
      <rPr>
        <rFont val="Arial Narrow"/>
        <sz val="10.0"/>
        <u/>
      </rPr>
      <t xml:space="preserve">https://doi.org/10.2478/nispa-2024-0008
</t>
    </r>
  </si>
  <si>
    <t>Mihaiu Diana Marieta (ULBS)</t>
  </si>
  <si>
    <t xml:space="preserve">MEASURING PERFORMANCE IN THE PUBLIC SECTOR: BETWEEN NECESSITY AND DIFFICULTY.
</t>
  </si>
  <si>
    <t>Talab, Hassnain Raghib, and Huassain Ali Huassain Hijab. "AI-Enhanced Programs and Performance Budgets for Sustainable Government Spending Rationalization." 2024 International Conference on Trends in Quantum Computing and Emerging Business Technologies. IEEE, 2024.</t>
  </si>
  <si>
    <t>https://www.scopus.com/record/display.uri?eid=2-s2.0-85204431471&amp;origin=recordpage</t>
  </si>
  <si>
    <t>Alin Opreana (ULBS),  Diana Marieta Mihaiu (ULBS)</t>
  </si>
  <si>
    <t>Correlation analysis between the health system and human development level within the European Union</t>
  </si>
  <si>
    <t>Mgammal, Mahfoudh Hussein. "The impact of tobacco taxes, VAT, and affordability on the human development index: a global perspective on future economic trends." Cogent Economics &amp; Finance 12.1 (2024): 2429771.</t>
  </si>
  <si>
    <t>https://www.tandfonline.com/journals/oaef20/about-this-journal#abstracting-and-indexing</t>
  </si>
  <si>
    <t>Chatterjee, Nilendu, and Tonmoy Chatterjee. "Inquiring the Effects of Government Intervention on Gender Life Expectancy Gap in Developed Nations: Theories and Empirics." Good Governance and Economic Development. Routledge India, 2024. 26-47.</t>
  </si>
  <si>
    <t>https://www.taylorfrancis.com/chapters/edit/10.4324/9781003530657-4/inquiring-effects-government-intervention-gender-life-expectancy-gap-developed-nations-nilendu-chatterjee-tonmoy-chatterjee</t>
  </si>
  <si>
    <t>O Alin, T Mihai, M Diana, T Cosmin</t>
  </si>
  <si>
    <t>Forecasting Passenger Traffic For A Regional Airport</t>
  </si>
  <si>
    <t>Yarde, Kareem, and Chrystal Zhang. "Sustaining Airlinks through Destination Stakeholders' Collaboration." Strategies for Sustainable Air Services Development. Routledge, 2024. 237-261.</t>
  </si>
  <si>
    <t>https://www.taylorfrancis.com/chapters/edit/10.4324/9780429260681-12/sustaining-airlinks-destination-stakeholders-collaboration-kareem-yarde-chrystal-zhang</t>
  </si>
  <si>
    <t>Mihaiu Diana M</t>
  </si>
  <si>
    <t>Financial Synergies of Mergers and Acquisitions: Between Intentions and Achievements</t>
  </si>
  <si>
    <t>Verma, Ashima, and Rachna Agrawal. "Has the product patent regime impacted mergers and acquisitions? Unveiling with a systematic literature review." FIIB Business Review 13.4 (2024): 414-427.</t>
  </si>
  <si>
    <t>https://journals.sagepub.com/doi/full/10.1177/23197145211031314?casa_token=Sxhgsj5u_q4AAAAA%3AW7HpfnisZvLD7E1zqzUhOQLBfW3kIS5kkCs9Dw5jNELqtuT9rN4I3hoqsq2fQHvHh60TVIRhJro</t>
  </si>
  <si>
    <t>Moroșan Adrian (ULBS)</t>
  </si>
  <si>
    <t>The Relative Strength Index Revisited</t>
  </si>
  <si>
    <r>
      <rPr>
        <rFont val="Arial Narrow"/>
        <color theme="1"/>
        <sz val="10.0"/>
      </rPr>
      <t>Abolmakarem, S., Abdi, F., Khalili-Damghani, K., &amp; Didehkhani, H. (2024). A multi-stage machine learning approach for stock price prediction: Engineered and derivative indices. </t>
    </r>
    <r>
      <rPr>
        <rFont val="Arial Narrow"/>
        <i/>
        <color theme="1"/>
        <sz val="10.0"/>
      </rPr>
      <t>Intelligent Systems with Applications</t>
    </r>
    <r>
      <rPr>
        <rFont val="Arial Narrow"/>
        <color theme="1"/>
        <sz val="10.0"/>
      </rPr>
      <t>, </t>
    </r>
    <r>
      <rPr>
        <rFont val="Arial Narrow"/>
        <i/>
        <color theme="1"/>
        <sz val="10.0"/>
      </rPr>
      <t>24</t>
    </r>
    <r>
      <rPr>
        <rFont val="Arial Narrow"/>
        <color theme="1"/>
        <sz val="10.0"/>
      </rPr>
      <t>, 200449.</t>
    </r>
  </si>
  <si>
    <t>https://www.sciencedirect.com/science/article/pii/S2667305324001236</t>
  </si>
  <si>
    <t>MOROȘAN ADRIAN</t>
  </si>
  <si>
    <t>Oprean-Stan, C; Oncioiu, I; Iuga, IC; Stan, S</t>
  </si>
  <si>
    <t>Impact of Sustainability Reporting and Inadequate Management of ESG Factors on Corporate Performance and Sustainable Growth</t>
  </si>
  <si>
    <t>Setyaningsih, S., Widjojo, R., &amp; Kelle, P. (2024). Challenges and opportunities in sustainability reporting: a focus on small and medium enterprises (SMEs). Cogent Business &amp; Management, 11(1), 2298215.</t>
  </si>
  <si>
    <t>https://151032p0g-y-https-www-tandfonline-com.z.e-nformation.ro/doi/full/10.1080/23311975.2023.2298215</t>
  </si>
  <si>
    <t>Tamasiga, P., Onyeaka, H., Bakwena, M., &amp; Ouassou, E. H. (2024). Beyond compliance: evaluating the role of environmental, social and governance disclosures in enhancing firm value and performance. SN Business &amp; Economics, 4(10), 118.</t>
  </si>
  <si>
    <t>https://link.springer.com/article/10.1007/s43546-024-00714-6</t>
  </si>
  <si>
    <r>
      <rPr>
        <rFont val="Arial Narrow"/>
        <color theme="1"/>
        <sz val="10.0"/>
      </rPr>
      <t>Abhishek, N., Suraj, N., Rahiman, H. U., Nawaz, N., Kodikal, R., Kulal, A., &amp; Raj, K. (2024). Digital transformation in accounting: elevating effectiveness across accounting, auditing, reporting and regulatory compliance. </t>
    </r>
    <r>
      <rPr>
        <rFont val="Arial Narrow"/>
        <i/>
        <color theme="1"/>
        <sz val="10.0"/>
      </rPr>
      <t>Journal of Accounting &amp; Organizational Change</t>
    </r>
    <r>
      <rPr>
        <rFont val="Arial Narrow"/>
        <color theme="1"/>
        <sz val="10.0"/>
      </rPr>
      <t>, (ahead-of-print).</t>
    </r>
  </si>
  <si>
    <t>https://www.emerald.com/insight/content/doi/10.1108/jaoc-01-2024-0039/full/html</t>
  </si>
  <si>
    <t>Zhao, Y., Gao, Y., &amp; Hong, D. (2024). Sustainable innovation and economic resilience: deciphering esg ratings’ role in lowering debt financing costs. Journal of the Knowledge Economy, 1-35.</t>
  </si>
  <si>
    <t>https://link.springer.com/article/10.1007/s13132-024-02129-y</t>
  </si>
  <si>
    <t>wos</t>
  </si>
  <si>
    <t>Rauf, F., Wanqiu, W., Naveed, K., &amp; Zhang, Y. (2024). Green R &amp; D investment, ESG reporting, and corporate green innovation performance. Plos one, 19(3), e0299707.</t>
  </si>
  <si>
    <t>https://journals.plos.org/plosone/article?id=10.1371/journal.pone.0299707</t>
  </si>
  <si>
    <r>
      <rPr>
        <rFont val="Arial Narrow"/>
        <color theme="1"/>
        <sz val="10.0"/>
      </rPr>
      <t>Alhasnawi, M. Y., Alshdaifat, S. M., Aziz, N. H. A., &amp; Almasoodi, M. F. (2024, June). Artificial intelligence and environmental, social and governance: a bibliometric analysis review. In </t>
    </r>
    <r>
      <rPr>
        <rFont val="Arial Narrow"/>
        <i/>
        <color theme="1"/>
        <sz val="10.0"/>
      </rPr>
      <t>International Conference on Explainable Artificial Intelligence in the Digital Sustainability</t>
    </r>
    <r>
      <rPr>
        <rFont val="Arial Narrow"/>
        <color theme="1"/>
        <sz val="10.0"/>
      </rPr>
      <t> (pp. 123-143). Cham: Springer Nature Switzerland.</t>
    </r>
  </si>
  <si>
    <t>https://link.springer.com/chapter/10.1007/978-3-031-63717-9_8</t>
  </si>
  <si>
    <t>Monteiro, A. P., Cepêda, C., &amp; da Silva, A. F. (2024). Does the Workforce and Sustainability Reports Strengthen the Relationship between Gender Diversity and Sustainability Performance Reporting?. Administrative Sciences, 14(6), 105.</t>
  </si>
  <si>
    <t>https://www.mdpi.com/2076-3387/14/6/105</t>
  </si>
  <si>
    <t>Yildiz, F., Dayi, F., Yucel, M., &amp; Cilesiz, A. (2024). The impact of ESG criteria on firm value: A strategic analysis of the airline industry. Sustainability, 16(19), 8300.</t>
  </si>
  <si>
    <t>https://www.mdpi.com/2071-1050/16/19/8300</t>
  </si>
  <si>
    <t>Yuan, H., Luan, H., &amp; Wang, X. (2024). The Impact of ESG Rating Events on Corporate Green Technology Innovation under Sustainable Development: Perspectives Based on Informal Environmental Regulation of Social Systems. Sustainability, 16(19), 8308.</t>
  </si>
  <si>
    <t>https://www.mdpi.com/2071-1050/16/19/8308</t>
  </si>
  <si>
    <t>Kaur, C., &amp; Dharni, K. (2024). Influence of performance measures and sample characteristics on the relationship between corporate environmental management and firm performance: A meta‐analytic review. Business Strategy &amp; Development, 7(2), e367.</t>
  </si>
  <si>
    <t>https://onlinelibrary.wiley.com/doi/abs/10.1002/bsd2.367</t>
  </si>
  <si>
    <t>Wiley, WoS</t>
  </si>
  <si>
    <t>Jyoti, G., &amp; Khanna, A. (2024). How does sustainability performance affect firms' market performance? An empirical investigation in the Indian context. Environment, Development and Sustainability, 26(8), 20457-20483.</t>
  </si>
  <si>
    <t>https://link.springer.com/article/10.1007/s10668-023-03482-9</t>
  </si>
  <si>
    <t>Hluszko, C., Barros, M. V., de Souza, A. M., Huarachi, D. A. R., Ulloa, M. I. C., Moretti, V., ... &amp; de Francisco, A. C. (2024). Sustainability in practice: Analyzing Environmental, Social and Governance practices in leading Latin American organizations' reports. Cleaner Production Letters, 100069.</t>
  </si>
  <si>
    <t>https://www.sciencedirect.com/science/article/pii/S2666791624000150</t>
  </si>
  <si>
    <t>Lee, M. S. (2024). The relationship between green innovation and sustainable growth in Korean companies: Moderated mediation effect of ESG score by industry. Sustainable Development, 32(3), 2797-2810.</t>
  </si>
  <si>
    <t>https://onlinelibrary.wiley.com/doi/abs/10.1002/sd.2807</t>
  </si>
  <si>
    <t>Javed, M. Y., Hasan, M., Aqil, M., Ziaur Rehman, M., &amp; Salar, S. A. (2024). Exploring Sustainable Investments: How They Drive Firm Performance in Indian Private and Publicly Listed Companies. Sustainability, 16(16), 7240.</t>
  </si>
  <si>
    <t>https://www.mdpi.com/2071-1050/16/16/7240</t>
  </si>
  <si>
    <t>Resende, S., Monje‐Amor, A., &amp; Calvo, N. (2024). Enterprise risk management and firm performance: The mediating role of corporate social responsibility in the European Union region. Corporate Social Responsibility and Environmental Management, 31(4), 2852-2864.</t>
  </si>
  <si>
    <t>https://onlinelibrary.wiley.com/doi/full/10.1002/csr.2719</t>
  </si>
  <si>
    <t>Ding, H., Wang, Z., Xu, H., &amp; Lin, Z. (2024). A Study on the Impact of Board Characteristics on the Environmental, Social, and Governance (ESG) Responsibilities of Listed Companies—Evidence from Chinese Listings. Sustainability, 16(23), 10490</t>
  </si>
  <si>
    <t>https://www.mdpi.com/2071-1050/16/23/10490</t>
  </si>
  <si>
    <t>Zhang, X., Miao, L., Mu, G., &amp; Wu, K. S. (2024). Concave and convex effects of ESG performance on corporate sustainable development: Evidence from China. Oeconomia Copernicana, 15(2), 595-636.</t>
  </si>
  <si>
    <t>https://www.ceeol.com/search/article-detail?id=1265141</t>
  </si>
  <si>
    <t>Bataleblu, A. A., Rauch, E., &amp; Cochran, D. S. (2024). Resilient Sustainability Assessment Framework from a Transdisciplinary System-of-Systems Perspective. Sustainability, 16(21), 9400.</t>
  </si>
  <si>
    <t>https://www.mdpi.com/2071-1050/16/21/9400</t>
  </si>
  <si>
    <t>Almulhim, A. A., Aljughaiman, A. A., Al Barrak, T., Chebbi, K., &amp; Amin, N. (2024). The power of ESG in shaping dividend policy: Illuminating the role of financial sustainability in an emerging market. PloS one, 19(12), e0312290.</t>
  </si>
  <si>
    <t>https://journals.plos.org/plosone/article?id=10.1371/journal.pone.0312290</t>
  </si>
  <si>
    <t>Kim, M., Kang, J., Jeon, I., Lee, J., Park, J., Youm, S., ... &amp; Moon, J. (2024). Differential Impacts of Environmental, Social, and Governance News Sentiment on Corporate Financial Performance in the Global Market: An Analysis of Dynamic Industries Using Advanced Natural Language Processing Models. Electronics, 13(22), 4507.</t>
  </si>
  <si>
    <t>https://www.mdpi.com/2079-9292/13/22/4507</t>
  </si>
  <si>
    <t>Zhang, Z., Chen, Y., &amp; Shan, Z. (2024). The effect and mediating mechanism of environmental, social, and governance information disclosure on sustainable growth rate: evidence from China. Environment, Development and Sustainability, 1-23.</t>
  </si>
  <si>
    <t>https://link.springer.com/article/10.1007/s10668-024-05459-8</t>
  </si>
  <si>
    <t>Belykh, V. (2024). Multifactor Trend Model of Sustainable Company Growth in the Context of Competition and Inflation. Корпоративные финансы, 18(4), 111-124. ISSN: 2073-0438</t>
  </si>
  <si>
    <t>https://cyberleninka.ru/article/n/multifactor-trend-model-of-sustainable-company-growth-in-the-context-of-competition-and-inflation</t>
  </si>
  <si>
    <t>Resende, S., Monje-Amor, A., &amp; Calvo, N. (2024). The Effect of Enterprise Risk Management on Firm Performance: the Mediating Role of Research &amp; Development Investment. International Journal of Innovation Management, 28(05n06), 2450023.</t>
  </si>
  <si>
    <t>https://www.worldscientific.com/doi/abs/10.1142/S1363919624500233</t>
  </si>
  <si>
    <t>Li, Q., Tang, W., &amp; Li, Z. (2024). ESG systems and financial performance in industries with significant environmental impact: a comprehensive analysis. Frontiers in Sustainability, 5, 1454822.</t>
  </si>
  <si>
    <t>https://www.frontiersin.org/journals/sustainability/articles/10.3389/frsus.2024.1454822/full</t>
  </si>
  <si>
    <t>Foltean, N. I., Bogdan, V., &amp; Rus, L. (2024). The Moderating Effect Analysis of Companies' ESG Performance on the Relationship Between the Relevance and Accurate Reporting of Information and Financial Performance. In Exploring ESG Challenges and Opportunities: Navigating Towards a Better Future (pp. 83-112). Emerald Publishing Limited.</t>
  </si>
  <si>
    <t>https://www.emerald.com/insight/content/doi/10.1108/s1569-375920240000116006/full/html</t>
  </si>
  <si>
    <t>Emerald</t>
  </si>
  <si>
    <t>Bucurean, R. C., &amp; Bucurean, R. N. (2024). ESG Reporting in Romania–A Challenge of Ensuring a Greener Financial System. In Exploring ESG Challenges and Opportunities: Navigating Towards a Better Future (pp. 113-125). Emerald Publishing Limited.</t>
  </si>
  <si>
    <t>Bartell, S. M. (2024). Biophysical Economy: Theory, Challenges, and Sustainability. CRC Press.</t>
  </si>
  <si>
    <t>https://books.google.ro/books?hl=ro&amp;lr=&amp;id=UzgxEQAAQBAJ&amp;oi=fnd&amp;pg=PT9&amp;ots=eSjYABp5Wr&amp;sig=3D90Kqx2HeJtqZECYEcVthuzHtM&amp;redir_esc=y#v=onepage&amp;q&amp;f=false</t>
  </si>
  <si>
    <t>CRC Press, Scopus</t>
  </si>
  <si>
    <t>Tamasiga, P, Onyeaka, H, Bakwena, M &amp; Ouassou, EH 2024, 'Beyond compliance: evaluating the role of environmental, social and governance disclosures in enhancing firm value and performance', SN Business &amp; Economics, vol. 4, no. 10, 118. https://doi.org/10.1007/s43546-024-00714-6</t>
  </si>
  <si>
    <t>chrome-extension://efaidnbmnnnibpcajpcglclefindmkaj/https://pure-oai.bham.ac.uk/ws/portalfiles/portal/239943304/43546_2024_Article_714.pdf</t>
  </si>
  <si>
    <t>RUSb, L. (2024). Natalia Ioana Folteana, Victoria Bogdanb and. Exploring ESG Challenges and Opportunities: Navigating Towards a Better Future, 83.</t>
  </si>
  <si>
    <t>https://books.google.ro/books?hl=ro&amp;lr=&amp;id=Ml8zEQAAQBAJ&amp;oi=fnd&amp;pg=PA83&amp;ots=jFW-0nJorf&amp;sig=7RaSSN6hPfsWSW55BjkdrqBO_Sk&amp;redir_esc=y#v=onepage&amp;q&amp;f=false</t>
  </si>
  <si>
    <t>Hluszko, C., Barros, M. V., de Souza, A. M., Huarachi, D. A. R., Ulloa, M. I. C., Moretti, V., ... &amp; de Francisco, A. C. Cleaner Production Letters.</t>
  </si>
  <si>
    <t>https://www.researchgate.net/profile/Cleiton-Hluszko-2/publication/383834969_Sustainability_in_practice_Analyzing_Environmental_Social_and_Governance_practices_in_leading_Latin_American_organizations'_reports/links/66df3672b1606e24c21ce0ff/Sustainability-in-practice-Analyzing-Environmental-Social-and-Governance-practices-in-leading-Latin-American-organizations-reports.pdf</t>
  </si>
  <si>
    <t>Elsevier</t>
  </si>
  <si>
    <t>Radhakrishna, H., &amp; Lappay, K. T. (2024). Capital Structure Decisions Influencing Non-Financial Performance of Companies (ESG). In Intersecting Environmental Social Governance and AI for Business Sustainability (pp. 143-163). IGI Global Scientific Publishing.</t>
  </si>
  <si>
    <t>https://www.igi-global.com/chapter/capital-structure-decisions-influencing-non-financial-performance-of-companies-esg/337005</t>
  </si>
  <si>
    <t xml:space="preserve">Idea Group Publishing                                                                                   </t>
  </si>
  <si>
    <t xml:space="preserve">Zhang, X., Khan, K., Shao, X., Oprean-Stan, C., &amp; Zhang, Q. (2024). </t>
  </si>
  <si>
    <t>The rising role of artificial intelligence in renewable energy development in China. Energy Economics, 132, 107489.</t>
  </si>
  <si>
    <t>Naeem, G., Asif, M., &amp; Khalid, M. (2024). Industry 4.0 digital technologies for the advancement of renewable energy: Functions, applications, potential and challenges. Energy Conversion and Management: X, 100779.</t>
  </si>
  <si>
    <t>https://www.sciencedirect.com/science/article/pii/S2590174524002575</t>
  </si>
  <si>
    <t>Lee, C. C., &amp; Wang, T. (2024). The impact of renewable energy policies on the energy transition-–an empirical analysis of Chinese cities. Energy Economics, 138, 107838.</t>
  </si>
  <si>
    <t>https://www.sciencedirect.com/science/article/pii/S0140988324005462?casa_token=TfDEtziVhK4AAAAA:JiutJex-HpgdJrf4YbUxh6JJoHuXB0QDDLjZGorPVudF9TlT7szTgE_KtDSoLgmVn-jBhYmT_xk</t>
  </si>
  <si>
    <t>Dong, Z., Tan, C., Ma, B., &amp; Ning, Z. (2024). The impact of artificial intelligence on the energy transition: The role of regulatory quality as a guardrail, not a wall. Energy Economics, 140, 107988.</t>
  </si>
  <si>
    <t>https://www.sciencedirect.com/science/article/pii/S0140988324006960?casa_token=2bzpAos-BBAAAAAA:SF72xUPvo5Ooj_R7e5sI63o50PooRjNjdHPVOWjignBfrWAuk8gmwSFVtypZB4Dut2y83piBChc</t>
  </si>
  <si>
    <t>Asl, M. G., Jabeur, S. B., Nammouri, H., &amp; Miled, K. B. H. (2024). Dynamic connectedness of quantum computing, artificial intelligence, and big data stocks on renewable and sustainable energy. Energy Economics, 140, 108017.</t>
  </si>
  <si>
    <t>https://www.sciencedirect.com/science/article/pii/S0140988324007254?casa_token=LljakZtkRKMAAAAA:VzI3FZSYGG-gVMIpYUDFtp74QjQekOX5PjJ5hJEYWzpl3RpyKIImOhLqTVwlc0AQj5GBS2bw-28</t>
  </si>
  <si>
    <t>Wang, Y., Zhao, W., &amp; Ma, X. (2024). The spatial spillover impact of artificial intelligence on energy efficiency: Empirical evidence from 278 Chinese cities. Energy, 312, 133497.</t>
  </si>
  <si>
    <t>https://www.sciencedirect.com/science/article/pii/S0360544224032730?casa_token=_AuPXMbkBMoAAAAA:o0mSZkny5J-A6mUSn-GLmBSchQlboxqK5pGvwAmUKYhMd9F90bqMBPr9o7qv5AREsQOgFWr_RcQ</t>
  </si>
  <si>
    <t>Torres, L. F. O., Luna, E. G., &amp; Sáenz, E. M. (2024). Estudio del uso y contribución de la inteligencia artificial para la operación en redes eléctricas. Revista UIS Ingenierías, 23(2), 31-46.</t>
  </si>
  <si>
    <t>https://dialnet.unirioja.es/servlet/articulo?codigo=10133832</t>
  </si>
  <si>
    <t>Bergougui, B. (2024). Algeria's pathway to COP28 and SDGs: Asymmetric impact of environmental technology, energy productivity, and material resource efficiency on environmental sustainability. Energy Strategy Reviews, 55, Article 101541. https://doi.org/10.1016/j.esr.2024.101541</t>
  </si>
  <si>
    <t>https://pure.eur.nl/en/publications/algerias-pathway-to-cop28-and-sdgs-asymmetric-impact-of-environme</t>
  </si>
  <si>
    <t>Lin, B., &amp; Zhu, Y. (2024). Latent Information in the Evolving Energy Structure: The Intersection of Artificial Intelligence Development and Social Progress. Journal of Global Information Management (JGIM), 32(1), 1-21.</t>
  </si>
  <si>
    <t>https://www.igi-global.com/article/latent-information-in-the-evolving-energy-structure/358476</t>
  </si>
  <si>
    <t xml:space="preserve">Wang, X., Sun, X., Oprean-Stan, C., &amp; Chang, T. (2023). </t>
  </si>
  <si>
    <t>What role does global value chain participation play in emissions embodied in trade? New evidence from value-added trade. Economic Analysis and Policy, 80, 1205-1223.</t>
  </si>
  <si>
    <t>Liu, F., Su, C. W., Tao, R., &amp; Lobonţ, O. R. (2024). Does economic and climate policy uncertainty matter the oil market?. Resources Policy, 95, 105188.</t>
  </si>
  <si>
    <t>https://www.sciencedirect.com/science/article/pii/S0301420724005555?casa_token=Ewz1HFTY5AIAAAAA:OfFhl5a-LXe_l0WWXBVlHy9ZTK3uRPUduIjNTo_WajH4XryM2zlOR-7Kvz2sjqyeE3Xl_cLrA4M</t>
  </si>
  <si>
    <t>Zhang, X., Cui, J., Dong, F., Xu, L., Zhu, X., &amp; Li, Y. (2024). Carbon inequality under domestic value chain fragmentation. Journal of Cleaner Production, 471, 143309.</t>
  </si>
  <si>
    <t>https://www.sciencedirect.com/science/article/pii/S0959652624027586?casa_token=_s5qaEF0wSQAAAAA:lSce5CvwCal3hmwBhNoglZ_o2EioEnFZwA0RcTn-ZV4AVvPFte_TeWuk1-hQHrEDwXwUWALbCiQ</t>
  </si>
  <si>
    <r>
      <rPr>
        <rFont val="Arial Narrow"/>
        <color theme="1"/>
        <sz val="10.0"/>
      </rPr>
      <t>Liu, F., Su, C. W., Tao, R., Qin, M., &amp; Umar, M. (2024). Fintech and aluminium: Strategic enablers of climate change mitigation and sustainable mineral policy. </t>
    </r>
    <r>
      <rPr>
        <rFont val="Arial Narrow"/>
        <i/>
        <color theme="1"/>
        <sz val="10.0"/>
      </rPr>
      <t>Resources Policy</t>
    </r>
    <r>
      <rPr>
        <rFont val="Arial Narrow"/>
        <color theme="1"/>
        <sz val="10.0"/>
      </rPr>
      <t>, </t>
    </r>
    <r>
      <rPr>
        <rFont val="Arial Narrow"/>
        <i/>
        <color theme="1"/>
        <sz val="10.0"/>
      </rPr>
      <t>91</t>
    </r>
    <r>
      <rPr>
        <rFont val="Arial Narrow"/>
        <color theme="1"/>
        <sz val="10.0"/>
      </rPr>
      <t>, 104934.</t>
    </r>
  </si>
  <si>
    <t>https://www.sciencedirect.com/science/article/pii/S0301420724003015?casa_token=DF32hVqD5MoAAAAA:r7vP3ZlUW3Jnbet-0sb04fbTbeUJoFSO595yQXkkO3StPJRjwthViVRV4eOvm0ZGPsuF5uIwkZ8</t>
  </si>
  <si>
    <t>Yang, L., Li, Y., Sun, J., Zhang, Y., Shao, J., &amp; Xing, H. (2024). Revisiting the carbon-economic inequality within global value chain considering corporate heterogeneity: Evidence from China's trade. Technological Forecasting and Social Change, 205, 123519.</t>
  </si>
  <si>
    <t>https://www.sciencedirect.com/science/article/pii/S0040162524003159?casa_token=P5gP1ovMVN4AAAAA:85E5-VgRdSvye2IrPfC3nXIXYc4udfDerDeeTpQOEu4Sikq6x36x7o5I-1o-IdDtC68Rhm9b0fo</t>
  </si>
  <si>
    <t>Cao, F., Su, C. W., Sun, D., Qin, M., &amp; Umar, M. (2024). US monetary policy: The pushing hands of crude oil price?. Energy Economics, 134, 107555.</t>
  </si>
  <si>
    <t>https://www.sciencedirect.com/science/article/pii/S0140988324002639?casa_token=IgdGAH1lRGQAAAAA:lnQTgTzoKWI915uKhOyKEhrft7sCJWrN_XyzERUmSOENdKVcCygmbRfnqpAlIi_6h-hA2ju47YU</t>
  </si>
  <si>
    <t>Guo, J., Xie, J., Liu, X., &amp; Yang, T. (2024). How do global value chains respond to climate change? A case study of Chinese manufacturing firms. Journal of Environmental Management, 368, 122083.</t>
  </si>
  <si>
    <t>https://www.sciencedirect.com/science/article/pii/S0301479724020693?casa_token=dwmcjTycDxMAAAAA:9N4xogTKhmpIlsch0CoI56T_IB-wm9vSt240uhcH6rJjYSdqltCa1XeEecgff2qDQ-Fej8QsGBY</t>
  </si>
  <si>
    <t>Cao, F., &amp; Su, C. W. (2024). Employment creator or disrupter? Novel evidence for German import energy. Energy Sources, Part B: Economics, Planning, and Policy, 19(1), 2372838.</t>
  </si>
  <si>
    <t>https://www.tandfonline.com/doi/abs/10.1080/15567249.2024.2372838</t>
  </si>
  <si>
    <t>Tang, Y., Zhu, S., &amp; Qiao, X. (2024). Dynamic linkages between element input structure, global value chain, and carbon emissions: evidence from a heterogeneous panel cointegration model. Applied Economics, 1-17.</t>
  </si>
  <si>
    <t>https://www.tandfonline.com/doi/abs/10.1080/00036846.2024.2425444</t>
  </si>
  <si>
    <t xml:space="preserve">Oprean-Stan, C., Stan, S., &amp; Brătian, V. (2020). </t>
  </si>
  <si>
    <t>Corporate sustainability and intangible resources binomial: New proposal on intangible resources recognition and evaluation. Sustainability, 12(10), 4150.</t>
  </si>
  <si>
    <t>Yilmaz, M. K., Aksoy, M., &amp; Khan, A. (2024). Moderating role of corporate governance and ownership structure on the relationship of corporate sustainability performance and dividend policy. Journal of Sustainable Finance &amp; Investment, 14(4), 988-1017.</t>
  </si>
  <si>
    <t>Awuah-Gyawu, M., Abdul Muntaka, S., Owusu-Bio, M. K., &amp; Otchere Fianko, A. (2024). Assessing the effects of sustainable supply chain management practices on operational performance: the role of business regulatory compliance and corporate sustainability culture. Benchmarking: An International Journal.</t>
  </si>
  <si>
    <t>Dinga, E., Oprean-Stan, C., Tănăsescu, C. R., Brătian, V., &amp; Ionescu, G. M. (2022). </t>
  </si>
  <si>
    <t>Financial market analysis and behaviour: the adaptive preference hypothesis. Routledge.</t>
  </si>
  <si>
    <t>Sagala, G. H., &amp; Őri, D. (2024). Antifragility, resilience and collaborative networks of SMEs: a theoretical foundation. European Journal of Innovation Management.</t>
  </si>
  <si>
    <t xml:space="preserve">Li, X., Umar, M., Zhu, C. B., &amp; Oprean-Stan, C. (2023). </t>
  </si>
  <si>
    <t>Can geopolitical risk stably predict crude oil prices? A multi-dimensional perspective. Resources Policy, 85, 103785.</t>
  </si>
  <si>
    <t>Gao, W., Wei, J., Zhang, H., &amp; Zhang, H. (2024). The higher-order moments connectedness between rare earth and clean energy markets and the role of geopolitical risk: New insights from a TVP-VAR framework. Energy, 305, 132280.</t>
  </si>
  <si>
    <t>https://www.sciencedirect.com/science/article/pii/S0360544224020541?casa_token=CahMht2ZWKIAAAAA:aOgMTV8ZfedMjR3KuADGGO6-l9ydEr_PzXcyLiYqgzzWPB_SvyrnNbKFiTv52zfuVgbcg6PUu_s</t>
  </si>
  <si>
    <t>Chen, X., Yao, Y., Wang, L., &amp; Huang, S. (2024). How EPU, VIX, and GPR interact with the dynamic connectedness among commodity and financial markets: Evidence from wavelet analysis. The North American Journal of Economics and Finance, 74, 102217.</t>
  </si>
  <si>
    <t>https://www.sciencedirect.com/science/article/pii/S1062940824001426?casa_token=f49hTHozY4QAAAAA:1JpyvpAHFRKsLymPL6yYKla12-t7OMnydvAxYufgExPn1HK_yjisQLCp6hpznvvvyjVHgpXBo78</t>
  </si>
  <si>
    <t>Jiang, W., Zhang, Y., &amp; Wang, K. H. (2024). Analyzing the connectedness among geopolitical risk, traditional energy and carbon markets. Energy, 298, 131411.</t>
  </si>
  <si>
    <t>https://www.sciencedirect.com/science/article/pii/S0360544224011848?casa_token=3lBC4fs32hMAAAAA:E7MsXkiDt-MvxA2M-jEGAg77_kzFwTBNm8lrWptACY_vzkXXDfuPygbqBHc78ZgX1Db9J8BllwE</t>
  </si>
  <si>
    <t>Dutta, A., Uddin, G. S., Sheng, L. W., Park, D., &amp; Zhu, X. (2024). Volatility dynamics of agricultural futures markets under uncertainties. Energy Economics, 136, 107754.</t>
  </si>
  <si>
    <t>https://www.sciencedirect.com/science/article/pii/S0140988324004626</t>
  </si>
  <si>
    <t>Li, Y., Chen, Y., &amp; Lean, H. H. (2024). Geopolitical risk and crude oil price predictability: Novel decomposition ensemble approach based ternary interval number series. Resources Policy, 92, 104966.</t>
  </si>
  <si>
    <t>https://www.sciencedirect.com/science/article/pii/S0301420724003337?casa_token=_TkUkwR4WooAAAAA:aKbaWB4-HkK1P5GBj5PcjZtHbY3butbLrqBenb_CyNUxqKjKj4MhUk9Py9HoEbvJ_A5qYur8_VE</t>
  </si>
  <si>
    <t>Song, M., Nasir, M. A., &amp; Arfi, W. B. (2024). Geopolitical risk implications for natural resource governance and conflict resolution. Resources Policy, 105079.</t>
  </si>
  <si>
    <t>https://www.sciencedirect.com/science/article/pii/S030142072400446X?casa_token=piQ8fQZ6DJgAAAAA:ITyLTDOM-yADEyyfHXZNQRad8cAUblOoD9MTxvyvJ0ONmbNT9TpAHcan27FKXCe7L-8bjZJZMkU</t>
  </si>
  <si>
    <t>Wang, Z., &amp; Dong, Z. (2024). Volatility spillover effects among geopolitical risks and international and Chinese crude oil markets——A study utilizing time-varying networks. Resources Policy, 96, 105225.</t>
  </si>
  <si>
    <t>https://www.sciencedirect.com/science/article/pii/S0301420724005920?casa_token=kPzfVhtUVEMAAAAA:lgNquFzI3XeFAANKkb7T9-RlcD5B-7Agvfj_8tFw0ZNV0e-QFVCVkvt0YqpspNZNXmtWc30ci50</t>
  </si>
  <si>
    <t>Jiang, Z., Jia, X., &amp; Liao, J. (2024). Natural resources, renewable energy, and healthcare expenditure in the pursuit of sustainable development amidst inflation reduction act of 2022. Resources Policy, 89, 104563.</t>
  </si>
  <si>
    <t>https://www.sciencedirect.com/science/article/pii/S0301420723012746?casa_token=16TmLyE8geYAAAAA:i9nvKopS9_f3gE6-G672effKBNQyP1NsfNkNBNXJN8dbp6n_RRBUgjhS67w7YxDNKo3C1HDrwS8</t>
  </si>
  <si>
    <t>Li, J., Hong, Z., Yu, L., Zhang, C., &amp; Ren, J. (2024). Do OPEC+ policies help predict the oil price: A novel news-based predictor. Heliyon, 10(14).</t>
  </si>
  <si>
    <t>https://www.cell.com/heliyon/fulltext/S2405-8440(24)10468-9</t>
  </si>
  <si>
    <t xml:space="preserve">Oprean, C., &amp; Tănăsescu, C. (2014). </t>
  </si>
  <si>
    <t>Fractality evidence and long-range dependence on capital markets: A Hurst exponent evaluation. Fractals, 22(04), 1450010.</t>
  </si>
  <si>
    <t>Moudud-Ul-Huq, S., &amp; Rahman, M. S. (2024). Stock market efficiency of the BRICS countries pre-, during, and post covid-19 pandemic: a multifractal detrended fluctuation analysis. Computational Economics, 1-63.</t>
  </si>
  <si>
    <t>https://link.springer.com/article/10.1007/s10614-024-10607-3</t>
  </si>
  <si>
    <t xml:space="preserve">Brătian, V., Acu, A. M., Oprean-Stan, C., Dinga, E., &amp; Ionescu, G. M. (2021). </t>
  </si>
  <si>
    <t>Efficient or fractal market hypothesis? A stock indexes modelling using geometric brownian motion and geometric fractional brownian motion. Mathematics, 9(22), 2983.</t>
  </si>
  <si>
    <t>Munis, R. A., Camargo, D. A., Rocha, Q. S., Pandolfo, P. T., da Silva, R. B. G., &amp; Simões, D. (2024). Economic analysis of the feller buncher in Brazilian Eucalyptus plantations: modeling with time series. International Journal of Forest Engineering, 35(2), 296-302.</t>
  </si>
  <si>
    <t>https://www.tandfonline.com/doi/abs/10.1080/14942119.2023.2290800%4010.1080/tfocoll.2023.0.issue-TIFE_2023_MECAFOR</t>
  </si>
  <si>
    <t xml:space="preserve">Oprean, C., Tănăsescu, C., &amp; Bucur, A. (2017). </t>
  </si>
  <si>
    <t>A new proposal for efficiency quantification of capital markets in the context of complex non-linear dynamics and chaos. Economic research-Ekonomska istraživanja, 30(1), 1669-1692.</t>
  </si>
  <si>
    <t>Karahan, C. C., Odabaşı, A., &amp; Tiryaki, C. S. (2024). Wired together: Integration and efficiency in European electricity markets. Energy Economics, 133, 107505.</t>
  </si>
  <si>
    <t>https://www.sciencedirect.com/science/article/pii/S0140988324002135?casa_token=SrVuJR4UvRMAAAAA:5H5vPFNAeuCJR948lJbWGkSVV_jXIT3DvFO0yHD6wguQuLFB5eOGLR6Fn7ql3tfedswa_lDlHZM</t>
  </si>
  <si>
    <t>Belhenniche, A., Bucur, A., Guran, L., &amp; Branga, A. N. (2024). Using computational techniques of fixed point theory for studying the stationary infinite horizon problem from the financial field. AIMS Mathematics, 9(1), 2369-2388.</t>
  </si>
  <si>
    <t>https://www.aimspress.com/article/doi/10.3934/math.2024117</t>
  </si>
  <si>
    <t>Peykani, P., Sargolzaei, M., Botshekan, M. H., Oprean-Stan, C., &amp; Takaloo, A. (2023).</t>
  </si>
  <si>
    <t xml:space="preserve"> Optimization of asset and liability management of banks with minimum possible changes. Mathematics, 11(12), 2761.</t>
  </si>
  <si>
    <t>Mirović, V., Kalaš, B., Milenković, N., Andrašić, J., &amp; Đaković, M. (2024). Modelling profitability determinants in the banking sector: The case of the Eurozone. Mathematics, 12(6), 897.</t>
  </si>
  <si>
    <t>https://www.mdpi.com/2227-7390/12/6/897</t>
  </si>
  <si>
    <t xml:space="preserve">Stan, S. E., Oprean-Stan, C., &amp; Țîțu, A. M. (2020). </t>
  </si>
  <si>
    <t>Digitalization-Sustainable Development Convergence: Metrics and Effects in Romania. Management of Sustainable Development, 12(1), 10-54989.</t>
  </si>
  <si>
    <t>Tundys, B., &amp; Bretyn, A. (2024). Inclusive Growth, Energy Poverty and Digital and Social Development: Cross-Country Analysis of the European Union. Energies (19961073), 17(19).</t>
  </si>
  <si>
    <t>https://www.mdpi.com/1996-1073/17/19/4830</t>
  </si>
  <si>
    <t xml:space="preserve">Kong, F., Gao, Z., &amp; Oprean-Stan, C. (2023). </t>
  </si>
  <si>
    <t>Green bond in China: An effective hedge against global supply chain pressure?. Energy Economics, 128, 107167.</t>
  </si>
  <si>
    <t>Zhong, Y., Chen, X., Wang, Z., &amp; Lin, R. F. Y. (2024). The nexus among artificial intelligence, supply chain and energy sustainability: A time-varying analysis. Energy Economics, 132, 107479.</t>
  </si>
  <si>
    <t>https://www.sciencedirect.com/science/article/pii/S0140988324001877?casa_token=65Ox-LDseaoAAAAA:632PdqpPgG2xw9JU0Ts-3ZS_-mokn4ccErmInsjuf_NWeBxEpqHDYGdW7zaTGm9zUv5rjQg3pBY</t>
  </si>
  <si>
    <t>Nguyen, N. T., Nguyen, M. T. N., Do, T. T. H., Le, T. Q., &amp; Nguyen, N. H. U. (2024). Hedging Carbon Price Risk on EU ETS: A Comparison of Green Bonds from the EU, US, and China. Sustainability, 16(14), 5886.</t>
  </si>
  <si>
    <t>https://www.mdpi.com/2071-1050/16/14/5886</t>
  </si>
  <si>
    <t>Wang, K. H., &amp; Li, S. M. (2024). Green bonds and carbon prices: a dynamic relationship revealed. Environment, Development and Sustainability, 1-24.</t>
  </si>
  <si>
    <t>https://link.springer.com/article/10.1007/s10668-024-05651-w</t>
  </si>
  <si>
    <t>Su, C. W., &amp; Qin, M. (2024). Unravelling Dynamics and Connectedness: Distinguishing The Influence of Sustainable Finance and Artificial Intelligence on Energy Sustainability in China. Bulletin of Monetary Economics and Banking, 27(4), 741-766.</t>
  </si>
  <si>
    <t>https://bulletin.bmeb-bi.org/bmeb/vol27/iss4/8/?utm_source=bulletin.bmeb-bi.org%2Fbmeb%2Fvol27%2Fiss4%2F8&amp;utm_medium=PDF&amp;utm_campaign=PDFCoverPages</t>
  </si>
  <si>
    <t xml:space="preserve">MÂRZA, B., BRATU, R., ŞERBU, R., STAN, S., &amp; OPREAN-STAN, C. (2021). </t>
  </si>
  <si>
    <t>APPLYING AHP AND FUZZY AHP MANAGEMENT METHODS TO ASSESS THE LEVEL OF FINANCIAL AND DIGITAL INCLUSION. Economic Computation &amp; Economic Cybernetics Studies &amp; Research, 55(4).</t>
  </si>
  <si>
    <t>Ruan, C., Xiong, J., Li, Z., Zhu, Y., &amp; Cai, Q. (2024). Study on decision-making for orthodontic treatment plans based on analytic hierarchy process. BMC Oral Health, 24(1), 488.</t>
  </si>
  <si>
    <t>Zhang, H., Guo, Y. W., Hou, Y., Tang, L., &amp; Deveci, M. (2024). Improved Whale Optimization Algorithm for supply chain financial risk assessment of cloud warehouse platform. Advances in Production Engineering &amp; Management, 19(3), 395-407.</t>
  </si>
  <si>
    <t>https://www.proquest.com/docview/3150322320?pq-origsite=gscholar&amp;fromopenview=true&amp;sourcetype=Scholarly%20Journals</t>
  </si>
  <si>
    <t xml:space="preserve">Burduşel, E. N., &amp; Oprean, C. (2011). </t>
  </si>
  <si>
    <t>A HOLISTIC APPROACH TO HIGHER EDUCATION: CHALLENGES AND CHANGES FOR THE SUSTAINABLE UNIVERSITY. Management of Sustainable Development, 3(1).</t>
  </si>
  <si>
    <t>Tammam, A. H., Mohamed, E. S., Mahmoud, S. A., Fawzy, M. S., Alrumayh, A., &amp; Mohamed, A. S. (2024). Research capacity building requirements for researchers: An experience from a public institute. International Journal of Advanced and Applied Sciences, 11(4), 62-71.</t>
  </si>
  <si>
    <t>https://www.researchgate.net/profile/Manal-Fawzy/publication/380829557_Research_capacity_building_requirements_for_researchers_An_experience_from_a_public_institute/links/66df33d8f84dd1716cdfa89f/Research-capacity-building-requirements-for-researchers-An-experience-from-a-public-institute.pdf</t>
  </si>
  <si>
    <t xml:space="preserve">DRAGOE, S. I., &amp; Oprean-Stan, C. (2020, May). </t>
  </si>
  <si>
    <t>Bitcoin, the mother of all bubbles or the future of money?. In International conference Knowledge-Based Organization (Vol. 26, No. 2).</t>
  </si>
  <si>
    <t>An, S., Kim, J., Choi, G., Jang, H., &amp; Ahn, K. (2024). The effect of rare events on information-leading role: evidence from real estate investment trusts and overall stock markets. Humanities and Social Sciences Communications, 11(1), 1-10.</t>
  </si>
  <si>
    <t>https://www.nature.com/articles/s41599-024-04146-3</t>
  </si>
  <si>
    <t xml:space="preserve">RUSU, R., &amp; OPREAN-STAN, C. (2023). </t>
  </si>
  <si>
    <t>THE IMPACT OF DIGITALISATION AND SUSTAINABILITY ON INCLUSIVENESS: INCLUSIVE GROWTH DETERMINANTS. Economic Computation &amp; Economic Cybernetics Studies &amp; Research, 57(4).</t>
  </si>
  <si>
    <t xml:space="preserve">Peykani, P., Nouri, M., Pishvaee, M. S., Oprean-Stan, C., &amp; Mohammadi, E. (2023). </t>
  </si>
  <si>
    <t>Credibilistic multi-period mean-entropy rolling portfolio optimization problem based on multi-stage scenario tree. Mathematics, 11(18), 3889.</t>
  </si>
  <si>
    <t>Kaur, S., Singh, A., &amp; Aggarwal, A. (2024). Mean-Variance optimal portfolio selection integrated with support vector and fuzzy support vector machines. Journal of Fuzzy Extension and Applications, 5(3), 434-468.</t>
  </si>
  <si>
    <t>https://www.journal-fea.com/article_202834.html</t>
  </si>
  <si>
    <t>Bitcoin in the scientific literature - a bibliometric study, Studies in Business and Economics, 14(3), 2019, pp. 160-174</t>
  </si>
  <si>
    <r>
      <rPr>
        <rFont val="Arial Narrow"/>
        <color theme="1"/>
        <sz val="10.0"/>
      </rPr>
      <t xml:space="preserve">Anas, M., Shahzad, S.J.H. &amp; Yarovaya, L., The use of high-frequency data in cryptocurrency research: a meta-review of literature with bibliometric analysis, </t>
    </r>
    <r>
      <rPr>
        <rFont val="Arial Narrow"/>
        <i/>
        <color theme="1"/>
        <sz val="10.0"/>
      </rPr>
      <t xml:space="preserve">Financial Innovation, </t>
    </r>
    <r>
      <rPr>
        <rFont val="Arial Narrow"/>
        <color theme="1"/>
        <sz val="10.0"/>
      </rPr>
      <t>10(90), 2024</t>
    </r>
  </si>
  <si>
    <t>https://doi.org/10.1186/s40854-023-00595-y</t>
  </si>
  <si>
    <r>
      <rPr>
        <rFont val="Arial Narrow"/>
        <color theme="1"/>
        <sz val="10.0"/>
      </rPr>
      <t xml:space="preserve">Kvedaravičiūtė, E., Šapkauskienė, A., Development of central bank digital currencies: a bibliometric analysis, </t>
    </r>
    <r>
      <rPr>
        <rFont val="Arial Narrow"/>
        <i/>
        <color theme="1"/>
        <sz val="10.0"/>
      </rPr>
      <t>EuroMed Journal of Business</t>
    </r>
    <r>
      <rPr>
        <rFont val="Arial Narrow"/>
        <color theme="1"/>
        <sz val="10.0"/>
      </rPr>
      <t>, 2024</t>
    </r>
  </si>
  <si>
    <t xml:space="preserve">https://doi.org/10.1108/EMJB-10-2023-0270 </t>
  </si>
  <si>
    <t>SCOPUS, WoS (ESCI)</t>
  </si>
  <si>
    <r>
      <rPr>
        <rFont val="Arial Narrow"/>
        <color theme="1"/>
        <sz val="10.0"/>
      </rPr>
      <t xml:space="preserve">Saikia, S., Maurya, A., Verma, M.K., Emerging trends and performance measurement of cryptocurrency research during 2013–2022: a systematic review based on computational mapping, </t>
    </r>
    <r>
      <rPr>
        <rFont val="Arial Narrow"/>
        <i/>
        <color theme="1"/>
        <sz val="10.0"/>
      </rPr>
      <t>Global Knowledge, Memory and Communication</t>
    </r>
    <r>
      <rPr>
        <rFont val="Arial Narrow"/>
        <color theme="1"/>
        <sz val="10.0"/>
      </rPr>
      <t>, 2024</t>
    </r>
  </si>
  <si>
    <t xml:space="preserve">https://doi.org/10.1108/GKMC-09-2023-0343 </t>
  </si>
  <si>
    <r>
      <rPr>
        <rFont val="Arial Narrow"/>
        <color theme="1"/>
        <sz val="10.0"/>
      </rPr>
      <t xml:space="preserve">Țimbalari, C., Neagoe, A., Cristian, M., Clustering corporate governance leadership: a bibliometric analysis, </t>
    </r>
    <r>
      <rPr>
        <rFont val="Arial Narrow"/>
        <i/>
        <color theme="1"/>
        <sz val="10.0"/>
      </rPr>
      <t>Studies in Business and Economics</t>
    </r>
    <r>
      <rPr>
        <rFont val="Arial Narrow"/>
        <color theme="1"/>
        <sz val="10.0"/>
      </rPr>
      <t xml:space="preserve">, 19(1), 2024  </t>
    </r>
  </si>
  <si>
    <t xml:space="preserve">https://sciendo.com/article/10.2478/sbe-2024-0014?tab=references </t>
  </si>
  <si>
    <r>
      <rPr>
        <rFont val="Arial Narrow"/>
        <color theme="1"/>
        <sz val="10.0"/>
      </rPr>
      <t xml:space="preserve">Ribeiro, H.C.M., Bitcoin: behavior, profile, and trends of scientific production in Brazil,  </t>
    </r>
    <r>
      <rPr>
        <rFont val="Arial Narrow"/>
        <i/>
        <color theme="1"/>
        <sz val="10.0"/>
      </rPr>
      <t>International Journal of Innovation</t>
    </r>
    <r>
      <rPr>
        <rFont val="Arial Narrow"/>
        <color theme="1"/>
        <sz val="10.0"/>
      </rPr>
      <t>, 12(2), e26211, 2024</t>
    </r>
  </si>
  <si>
    <t>https://doi.org/10.5585/2024.26211</t>
  </si>
  <si>
    <r>
      <rPr>
        <rFont val="Arial Narrow"/>
        <color theme="1"/>
        <sz val="10.0"/>
      </rPr>
      <t xml:space="preserve">Duan, R.,  Analysis of Research Trends in Mine Safety/Mining Safety (MS) from the Perspective of a Comparative Vision, </t>
    </r>
    <r>
      <rPr>
        <rFont val="Arial Narrow"/>
        <i/>
        <color theme="1"/>
        <sz val="10.0"/>
      </rPr>
      <t>Journal of Scientometric Research</t>
    </r>
    <r>
      <rPr>
        <rFont val="Arial Narrow"/>
        <color theme="1"/>
        <sz val="10.0"/>
      </rPr>
      <t>, 13(2), 496–516, 2024</t>
    </r>
  </si>
  <si>
    <t>https://doi.org/10.5530/jscires.13.2.40</t>
  </si>
  <si>
    <t>Romanenko V., Miliavskyi Y., Kantsedal H., Automated control problem for dynamic processes applied to cryptocurrency in financial markets
(2024) in: Recent Developments in Automatic Control Systems, pp. 417 - 444</t>
  </si>
  <si>
    <t>https://www.scopus.com/inward/record.uri?eid=2-s2.0-85188566166&amp;partnerID=40&amp;md5=ee52b1f4e26e03b4e5885626834c6018</t>
  </si>
  <si>
    <r>
      <rPr>
        <rFont val="Arial Narrow"/>
        <color theme="1"/>
        <sz val="10.0"/>
      </rPr>
      <t xml:space="preserve">Dinu N.-R., Titei A., Munteanu I., Dobre I.-C., Jeflea F.-V., A SHORT REVIEW ON INFLATION AND ITS IMPACT ON ECONOMIC GROWTH AND SOME CORRESPONDING MACROECONOMIC PARAMETERS, </t>
    </r>
    <r>
      <rPr>
        <rFont val="Arial Narrow"/>
        <i/>
        <color theme="1"/>
        <sz val="10.0"/>
      </rPr>
      <t>Transformations in Business and Economics</t>
    </r>
    <r>
      <rPr>
        <rFont val="Arial Narrow"/>
        <color theme="1"/>
        <sz val="10.0"/>
      </rPr>
      <t>, 23 (3), pp. 403 - 420, 2024</t>
    </r>
  </si>
  <si>
    <t>https://www.scopus.com/record/display.uri?eid=2-s2.0-85211375311&amp;origin=resultslist&amp;sort=plf-f&amp;src=s&amp;sot=b&amp;sdt=b&amp;s=TITLE-ABS-KEY%28A+SHORT+REVIEW+ON+INFLATION+AND+ITS+IMPACT+ON+ECONOMIC+GROWTH+AND+SOME+CORRESPONDING+MACROECONOMIC+PARAMETERS%29&amp;sessionSearchId=c92a08044c79fdbb4a3d2be389fd476e</t>
  </si>
  <si>
    <t xml:space="preserve">Mărginean Silvia, Orăștean Ramona </t>
  </si>
  <si>
    <t>Measuring the digital economy: EU countries in global rankings, Revista Economică, 11(1), 2017</t>
  </si>
  <si>
    <r>
      <rPr>
        <rFont val="Arial Narrow"/>
        <color theme="1"/>
        <sz val="10.0"/>
      </rPr>
      <t xml:space="preserve">Üzeyir Fidan, Convergence or divergence?
Trends in the digitalisation index cluster
over the years, </t>
    </r>
    <r>
      <rPr>
        <rFont val="Arial Narrow"/>
        <i/>
        <color theme="1"/>
        <sz val="10.0"/>
      </rPr>
      <t>Regional Statistics</t>
    </r>
    <r>
      <rPr>
        <rFont val="Arial Narrow"/>
        <color theme="1"/>
        <sz val="10.0"/>
      </rPr>
      <t>, 14(6), 2024</t>
    </r>
  </si>
  <si>
    <t>https://www.researchgate.net/profile/Uezeyir-Fidan/publication/385776351_Convergence_or_divergence_Trends_in_the_digitalisation_index_cluster_over_the_years/links/6734b5e0a78ba469f060a748/Convergence-or-divergence-Trends-in-the-digitalisation-index-cluster-over-the-years.pdf</t>
  </si>
  <si>
    <t>Orăștean Ramona, Sava Raluca, Mărginean Silvia</t>
  </si>
  <si>
    <t>Measuring healthcare digitalisation in the European Union: trends and challenges, Revista Economica, 74(4), 2022</t>
  </si>
  <si>
    <r>
      <rPr>
        <rFont val="Arial Narrow"/>
        <color theme="1"/>
        <sz val="10.0"/>
      </rPr>
      <t xml:space="preserve">Solomou T. et al., Empowering Citizens Through Translated Patient Summary Access, pp. 497-501, </t>
    </r>
    <r>
      <rPr>
        <rFont val="Arial Narrow"/>
        <i/>
        <color theme="1"/>
        <sz val="10.0"/>
      </rPr>
      <t>Studies in Health Technology and Informatics</t>
    </r>
    <r>
      <rPr>
        <rFont val="Arial Narrow"/>
        <color theme="1"/>
        <sz val="10.0"/>
      </rPr>
      <t>, 2024</t>
    </r>
  </si>
  <si>
    <t>https://ebooks.iospress.nl/doi/10.3233/SHTI240457</t>
  </si>
  <si>
    <r>
      <rPr>
        <rFont val="Arial Narrow"/>
        <color theme="1"/>
        <sz val="10.0"/>
      </rPr>
      <t xml:space="preserve">Toshev A, Petkova-Gueorguieva E, Mihaylova AA, Kirkov V, Madzharov VG, Lebanova H, Stoev S, Gueorguiev S., Digitalization of health care and aspects of implementing electronic prescriptions in Bulgaria, </t>
    </r>
    <r>
      <rPr>
        <rFont val="Arial Narrow"/>
        <i/>
        <color theme="1"/>
        <sz val="10.0"/>
      </rPr>
      <t xml:space="preserve">Pharmacia, </t>
    </r>
    <r>
      <rPr>
        <rFont val="Arial Narrow"/>
        <color theme="1"/>
        <sz val="10.0"/>
      </rPr>
      <t>71:1-6, 2024</t>
    </r>
  </si>
  <si>
    <t>https://doi. org/10.3897/pharmacia.71.e130302</t>
  </si>
  <si>
    <t>Mărginean Silvia, Orăștean Ramona</t>
  </si>
  <si>
    <t>Health Spending Patterns and COVID-19 Crisis in European Union: A Cross-Country Analysis, Systems, 10(6), 2022, 238</t>
  </si>
  <si>
    <r>
      <rPr>
        <rFont val="Arial Narrow"/>
        <color theme="1"/>
        <sz val="10.0"/>
      </rPr>
      <t xml:space="preserve">Coccia, M., Benati, I., Negative effects of high public debt on health systems facing pandemic crisis: Lessons from COVID-19 in Europe to prepare for future emergencies, </t>
    </r>
    <r>
      <rPr>
        <rFont val="Arial Narrow"/>
        <i/>
        <color theme="1"/>
        <sz val="10.0"/>
      </rPr>
      <t>AIMS Public Health</t>
    </r>
    <r>
      <rPr>
        <rFont val="Arial Narrow"/>
        <color theme="1"/>
        <sz val="10.0"/>
      </rPr>
      <t>, 11(2):477-498, 2024</t>
    </r>
  </si>
  <si>
    <t>https://www.aimspress.com/article/doi/10.3934/publichealth.2024024</t>
  </si>
  <si>
    <r>
      <rPr>
        <rFont val="Arial Narrow"/>
        <color theme="1"/>
        <sz val="10.0"/>
      </rPr>
      <t xml:space="preserve">Papadimitriou, E., Pooyan Afghari, A., van Gelder, P., Latent class models for capturing unobserved heterogeneity in major global causes of mortality: The cases of traffic crashes and COVID-19, </t>
    </r>
    <r>
      <rPr>
        <rFont val="Arial Narrow"/>
        <i/>
        <color theme="1"/>
        <sz val="10.0"/>
      </rPr>
      <t>Transportation Research Interdisciplinary Perspectives</t>
    </r>
    <r>
      <rPr>
        <rFont val="Arial Narrow"/>
        <color theme="1"/>
        <sz val="10.0"/>
      </rPr>
      <t>, 26, 2024</t>
    </r>
  </si>
  <si>
    <t>https://doi.org/10.1016/j.trip.2024.101147</t>
  </si>
  <si>
    <t>Mărginean Silvia, Orăștean Ramona, Sava Raluca</t>
  </si>
  <si>
    <t>The road to the economics of Brexit: a new direction in economic research, 
Journal of Business Economics and Management, 21(6), 2020, 1665-1682</t>
  </si>
  <si>
    <r>
      <rPr>
        <rFont val="Arial Narrow"/>
        <color theme="1"/>
        <sz val="10.0"/>
      </rPr>
      <t xml:space="preserve">Aursulesei, T.M, Maha, L.G., Topliceanu, S. C., Viorica, E. D., Assessing the Prospective Impact of Brexit on the Global Architecture of Power. A Multidimensional Approach Focusing on UK and EU, </t>
    </r>
    <r>
      <rPr>
        <rFont val="Arial Narrow"/>
        <i/>
        <color theme="1"/>
        <sz val="10.0"/>
      </rPr>
      <t xml:space="preserve">Journal of Business Economics and Management, </t>
    </r>
    <r>
      <rPr>
        <rFont val="Arial Narrow"/>
        <color theme="1"/>
        <sz val="10.0"/>
      </rPr>
      <t>25(2), 2024, pp. 396–418</t>
    </r>
  </si>
  <si>
    <t>https://doi.org/10.3846/jbem.2024.21222</t>
  </si>
  <si>
    <r>
      <rPr>
        <rFont val="Arial Narrow"/>
        <color theme="1"/>
        <sz val="10.0"/>
      </rPr>
      <t xml:space="preserve">Mahdi S.N., Imjai T., Wattanapanich C., Garcia R., Kaur H., Musarat M.A., Life Cycle Cost Analysis of Flexible Pavements Reinforced with Geo-Synthetics: A Case Study of New Construction or Repair Overlays in Thailand's Roads, </t>
    </r>
    <r>
      <rPr>
        <rFont val="Arial Narrow"/>
        <i/>
        <color theme="1"/>
        <sz val="10.0"/>
      </rPr>
      <t>Engineered Science</t>
    </r>
    <r>
      <rPr>
        <rFont val="Arial Narrow"/>
        <color theme="1"/>
        <sz val="10.0"/>
      </rPr>
      <t>, 28, 1071, 2024</t>
    </r>
  </si>
  <si>
    <t>https://www.scopus.com/record/display.uri?eid=2-s2.0-85192764080&amp;origin=resultslist&amp;sort=plf-f&amp;src=s&amp;sot=cite&amp;sdt=a&amp;s=ref%282-s2.0-85093103763%29</t>
  </si>
  <si>
    <r>
      <rPr>
        <rFont val="Arial Narrow"/>
        <color theme="1"/>
        <sz val="10.0"/>
      </rPr>
      <t xml:space="preserve">Kordoš M., The impact of Brexit on Slovak healthcare professionals in United Kingdom - the fallouts and consequences, </t>
    </r>
    <r>
      <rPr>
        <rFont val="Arial Narrow"/>
        <i/>
        <color theme="1"/>
        <sz val="10.0"/>
      </rPr>
      <t>Economics and Sociology</t>
    </r>
    <r>
      <rPr>
        <rFont val="Arial Narrow"/>
        <color theme="1"/>
        <sz val="10.0"/>
      </rPr>
      <t>, 17(2), 273 - 291, 2024</t>
    </r>
  </si>
  <si>
    <t>https://www.scopus.com/record/display.uri?eid=2-s2.0-85199336787&amp;origin=resultslist&amp;sort=plf-f&amp;src=s&amp;sot=cite&amp;sdt=a&amp;s=ref%282-s2.0-85093103763%29&amp;relpos=2</t>
  </si>
  <si>
    <t>Orăștean Ramona, Mărginean Silvia</t>
  </si>
  <si>
    <t>Renminbi internationalization process: a quantitative literature review, International Journal of Financial Studies, 11(1), 2023</t>
  </si>
  <si>
    <r>
      <rPr>
        <rFont val="Arial Narrow"/>
        <color theme="1"/>
        <sz val="10.0"/>
      </rPr>
      <t xml:space="preserve">Pranajaya, E., Alexandri, M.B., Chan, A., Hermanto, B., Examining the Influence of Financial Inclusion on Investment Decision: A Bibliometric Review, </t>
    </r>
    <r>
      <rPr>
        <rFont val="Arial Narrow"/>
        <i/>
        <color theme="1"/>
        <sz val="10.0"/>
      </rPr>
      <t>Heliyon</t>
    </r>
    <r>
      <rPr>
        <rFont val="Arial Narrow"/>
        <color theme="1"/>
        <sz val="10.0"/>
      </rPr>
      <t>, 10(3), 2024</t>
    </r>
  </si>
  <si>
    <t xml:space="preserve">https://www.cell.com/heliyon/fulltext/S2405-8440(24)01810-3?uuid=uuid%3A4bcb7ee8-c105-4a8f-8c6a-b2b3530becb2 </t>
  </si>
  <si>
    <t>Chinese currency internationalization -present and expectations, Procedia Economics and Finance, 6, 2013</t>
  </si>
  <si>
    <r>
      <rPr>
        <rFont val="Arial Narrow"/>
        <color theme="1"/>
        <sz val="10.0"/>
      </rPr>
      <t xml:space="preserve">Lei Y., Impact of RMB internationalization on China’s competitiveness in financial services trade based on the VAR model: Evidence from China-US, </t>
    </r>
    <r>
      <rPr>
        <rFont val="Arial Narrow"/>
        <i/>
        <color theme="1"/>
        <sz val="10.0"/>
      </rPr>
      <t>PLoS ONE,</t>
    </r>
    <r>
      <rPr>
        <rFont val="Arial Narrow"/>
        <color theme="1"/>
        <sz val="10.0"/>
      </rPr>
      <t xml:space="preserve"> 19(6): e0302845, 2024 </t>
    </r>
  </si>
  <si>
    <t>https://doi.org/10.1371/journal.pone.0302845</t>
  </si>
  <si>
    <t>Financial Markets-Structural Changes and Recent Developments, Reference Module in Social Sciences, 2023.</t>
  </si>
  <si>
    <r>
      <rPr>
        <rFont val="Arial Narrow"/>
        <color theme="1"/>
        <sz val="10.0"/>
      </rPr>
      <t xml:space="preserve">Abdullahi Ahmed Abdirahman, Abdirahman Osman Hashi, Ubaid Mohamed Dahir, Mohamed Abdirahman Elmi, Octavio Ernest Romo Rodriguez, Enhancing Security in Mobile Wallet Payments: Machine Learning-Based Fraud Detection Across Prominent Wallet Platforms, </t>
    </r>
    <r>
      <rPr>
        <rFont val="Arial Narrow"/>
        <i/>
        <color theme="1"/>
        <sz val="10.0"/>
      </rPr>
      <t>SSRG International Journal of Electronics and Communication Engineering</t>
    </r>
    <r>
      <rPr>
        <rFont val="Arial Narrow"/>
        <color theme="1"/>
        <sz val="10.0"/>
      </rPr>
      <t>, 11(3), pp. 96-105, 2024</t>
    </r>
  </si>
  <si>
    <t>https://doi.org/10.14445/23488549/IJECE-V11I3P110</t>
  </si>
  <si>
    <t>Reconstruction of the role internal auditors in preventing fraud in the regional government: case study inspectorate of Malang City
Mubarak, Ahmad Rizki; Irianto, Gugus; Andayani, Wuryan.  International Journal of Research in Business and Social Science;</t>
  </si>
  <si>
    <t xml:space="preserve">Petraşcu Daniela (ULBS), Tieanu Alexandra (fără afiliere) </t>
  </si>
  <si>
    <t xml:space="preserve">International Journal of Research in Business and Social Science, Research in Business &amp; Social Science[Istanbul Vol. 13, Iss. 4,  (2024): 315-323. </t>
  </si>
  <si>
    <t>IJRBS VOL 13 NO 4 (2024) ISSN: 2147-4478</t>
  </si>
  <si>
    <t>315-323</t>
  </si>
  <si>
    <t>DOI:10.20525/ijrbs.v13i4.3296</t>
  </si>
  <si>
    <t>Index Copernicus (Journals Master List), ProQuest, ProQuest(ABI/INFORM), ProQuest Business Premium Collection,ProQuest's IBSS Database, ProQuest's Social Sciences Database, EBSCO, W.H.O. Database, Core, Ulrich's, Mendeley, RePEc, EconPapers, IDEAS, BASE, EDIRC, Dimensions, Scope Database, Scilit, Sherpa Romeo, Google Scholar,  Semantic Scholar, JTOCs, DRJI, EconBiz, WorldCat, EuroPub, Asos Index, OAI, OAJI,  Rice Bibliography, AqEcon, and WAICENTO</t>
  </si>
  <si>
    <t>PETRAȘCU DANIELA</t>
  </si>
  <si>
    <t>Sava Raluca (ULBS)</t>
  </si>
  <si>
    <t xml:space="preserve"> Using Interactive  Methods in Teaching Accounting , STUDIES IN BUSINESS AND ECONOMICS,  11 (2) , pp.130-139</t>
  </si>
  <si>
    <t>Zhou, QY; Zhang, HF and Li, FB, 
The Impact of Online Interactive Teaching on University Students' Deep Learning-The Perspective of Self-Determination MDPI EDUCATION SCIENCE 14 (6), 2024</t>
  </si>
  <si>
    <t>https://www.webofscience.com/wos/woscc/full-record/WOS:001255892000001</t>
  </si>
  <si>
    <t>Mărginean Silvia, Orăștean Ramona, Sava Raluca (ULBS)</t>
  </si>
  <si>
    <t>The Road to the Economics of Brexit: A new direction in economic research, Journal of Business Economics and Management, 21(6), 2020, pp. 1665–1682, ISSN 1611-1699</t>
  </si>
  <si>
    <t>Kordos M. THE IMPACT OF BREXIT ON SLOVAK HEALTHCARE PROFESSIONALS IN THE UNITED KINGDOM - THE FALLOUTS AND CONSEQUENCES, 
ECONOMICS &amp; SOCIOLOGY
17(2) pp. 273-291</t>
  </si>
  <si>
    <t>https://www.webofscience.com/wos/woscc/full-record/WOS:001261791900013</t>
  </si>
  <si>
    <t>The road to the economics of Brexit: a new direction in economic research, 
Journal of Business Economics and Management 21 (6), 1665-1682</t>
  </si>
  <si>
    <t>Mahdi S.N., Imjai T., Wattanapanich C., Garcia R., Kaur H., Musarat M.A., “Life Cycle Cost Analysis of Flexible Pavements Reinforced with Geo-Synthetics: A Case Study of New Construction or Repair Overlays in Thailand's Roads”, Engineered Science, 28 (2024), art. no. 1071, DOI: 10.30919/es1071</t>
  </si>
  <si>
    <t>https://www.scopus.com/inward/record.uri?eid=2-s2.0-85192764080&amp;doi=10.30919%2fes1071&amp;partnerID=40&amp;md5=65f8a6bde26f0d80641e180354bdd24e</t>
  </si>
  <si>
    <r>
      <rPr>
        <rFont val="Arial Narrow"/>
        <color theme="1"/>
        <sz val="10.0"/>
      </rPr>
      <t xml:space="preserve">Aursulesei, T.M, Maha, L.G., Topliceanu, S. C., Viorica, E. D., Assessing the Prospective Impact of Brexit on the Global Architecture of Power. A Multidimensional Approach Focusing on UK and EU, </t>
    </r>
    <r>
      <rPr>
        <rFont val="Arial Narrow"/>
        <i/>
        <color theme="1"/>
        <sz val="10.0"/>
      </rPr>
      <t xml:space="preserve">Journal of Business Economics and Management, </t>
    </r>
    <r>
      <rPr>
        <rFont val="Arial Narrow"/>
        <color theme="1"/>
        <sz val="10.0"/>
      </rPr>
      <t>25(2), 2024, pp. 396–418</t>
    </r>
  </si>
  <si>
    <t>https://www.webofscience.com/wos/woscc/full-record/WOS:001231104200001</t>
  </si>
  <si>
    <t>Bitcoin in the Scientific Literature - A Bibliometric Study, Studies in Business and Economics, 14(3), pp. 160-174, 2019, ISSN 1842-4120</t>
  </si>
  <si>
    <t>Dinu, N. R., Titei, A., Munteanu, I., Dobre, I. C.,  Jeflea, F.V. A Short Review on Inflation and its Impact on Economic Growth and some Corespponding Macroeconomic Parameters, 2024
TRANSFORMATIONS IN BUSINESS &amp; ECONOMICS 23 (3) , pp.403-420</t>
  </si>
  <si>
    <t>https://www.webofscience.com/wos/woscc/full-record/WOS:001382613000021</t>
  </si>
  <si>
    <t>Duyan RY, Analysis of Research Trends in Mine  Safety/Mining Safety (MS) from the Perspective of a Comparative Vision
2024, JOURNAL OF SCIENTOMETRIC RESEARCH 13 (2) , pp.496-516</t>
  </si>
  <si>
    <t>https://www.webofscience.com/wos/woscc/full-record/WOS:001307133500014</t>
  </si>
  <si>
    <t>Ribeiro, HCM, Bitcoin: behavior, profile, and trends of scientific production in Brazil
2024, INTERNATIONAL JOURNAL OF INNOVATION 12 (2)</t>
  </si>
  <si>
    <t>https://www.webofscience.com/wos/woscc/full-record/WOS:001292739500001</t>
  </si>
  <si>
    <t>Romanenko V., Miliavskyi Y., Kantsedal H., Automated control problem for dynamic processes applied to cryptocurrency in financial markets (2024) in: Recent Developments in Automatic Control Systems, pp. 417 - 444</t>
  </si>
  <si>
    <t>Timbalari, C; Neagoe, AL and Cristian, MG, Clustering Corporate Governance and Leadership. A Bibliometric Analysis, 2024
STUDIES IN BUSINESS AND ECONOMICS 19 (1) , pp.255-275</t>
  </si>
  <si>
    <t>Kvedaraviciute, E and Sapkauskien, A, Development of central bank digital currencies: a bibliometric analysis, 2024, EUROMED JOURNAL OF BUSINESS</t>
  </si>
  <si>
    <t>https://www.webofscience.com/wos/woscc/full-record/WOS:001154511500001</t>
  </si>
  <si>
    <t>Saikia, S; Maurya, A and Verma, MK, Emerging trends and performance measurement of cryptocurrency research during 2013-2022: a systematic review based on computational mapping, GLOBAL KNOWLEDGE MEMORY AND COMMUNICATION, 2024</t>
  </si>
  <si>
    <t>https://www.webofscience.com/wos/woscc/full-record/WOS:001137739600001</t>
  </si>
  <si>
    <t>Sava, R; Mârza, B and Esanu, N</t>
  </si>
  <si>
    <t>Financial Reporting for SMEs - Past and Perspectives, INTERNATIONAL ECONOMIC CONFERENCE OF SIBIU 2013 POST CRISIS ECONOMY: CHALLENGES AND OPPORTUNITIES, IECS 2013
Volume6Page713-718</t>
  </si>
  <si>
    <t>Gao, XX, Unlocking the path to digital financial accounting: A study on Chinese SMEs and startups, 2024, 
GLOBAL FINANCE JOURNAL
Volume61</t>
  </si>
  <si>
    <t>https://www.webofscience.com/wos/woscc/full-record/WOS:001237197200001</t>
  </si>
  <si>
    <t>Wijekoon, N; Sharma, U and Samkin, G, SME owners and accountants' perceptions of financial information in small- and medium-sized entities: a Sri Lanka case study, 2024
JOURNAL OF ACCOUNTING IN EMERGING ECONOMIES 14 (2) , pp.422-449</t>
  </si>
  <si>
    <t>https://www.webofscience.com/wos/woscc/full-record/WOS:000986515400001</t>
  </si>
  <si>
    <r>
      <rPr>
        <rFont val="Arial Narrow"/>
        <color theme="1"/>
        <sz val="10.0"/>
      </rPr>
      <t>Solomou T. et al., Empowering Citizens Through Translated Patient Summary Access, pp. 497-501, </t>
    </r>
    <r>
      <rPr>
        <rFont val="Arial Narrow"/>
        <i/>
        <color theme="1"/>
        <sz val="10.0"/>
      </rPr>
      <t>Studies in Health Technology and Informatics</t>
    </r>
    <r>
      <rPr>
        <rFont val="Arial Narrow"/>
        <color theme="1"/>
        <sz val="10.0"/>
      </rPr>
      <t>, 2024</t>
    </r>
  </si>
  <si>
    <r>
      <rPr>
        <rFont val="Arial Narrow"/>
        <color theme="1"/>
        <sz val="10.0"/>
      </rPr>
      <t>Toshev A, Petkova-Gueorguieva E, Mihaylova AA, Kirkov V, Madzharov VG, Lebanova H, Stoev S, Gueorguiev S., Digitalization of health care and aspects of implementing electronic prescriptions in Bulgaria, </t>
    </r>
    <r>
      <rPr>
        <rFont val="Arial Narrow"/>
        <i/>
        <color theme="1"/>
        <sz val="10.0"/>
      </rPr>
      <t>Pharmacia, </t>
    </r>
    <r>
      <rPr>
        <rFont val="Arial Narrow"/>
        <color theme="1"/>
        <sz val="10.0"/>
      </rPr>
      <t>71:1-6, 2024</t>
    </r>
  </si>
  <si>
    <t>Sbarcea Ioana Raluca</t>
  </si>
  <si>
    <t>BANKS DIGITALIZATION - A CHALLENGE FOR THE ROMANIAN BANKING SECTOR</t>
  </si>
  <si>
    <t>Enhancing satisfaction and word of mouth of young mobile banking users through system quality and individual performance, 
Listen
Management
Enhancing satisfaction and word of mouth of young mobile banking users through system quality and individual performance
Duong Luu Thi Thuy, Uyen Nguyen Thi,Quyen Vo Hanh &amp; Nguyet Nguyen Thi My, Cogent Business &amp; Management, Volume 11, 2024 - Issue 1</t>
  </si>
  <si>
    <t>https://1510q25mp-y-https-www-webofscience-com.z.e-nformation.ro/wos/woscc/full-record/WOS:001206275300001</t>
  </si>
  <si>
    <t>Evaluating Drivers of Fintech Adoption in the Netherlands, Muhammad Ashfaq, and Lingli Shao, Global Business Review</t>
  </si>
  <si>
    <t>https://journals.sagepub.com/doi/full/10.1177/09721509211027402#body-ref-bibr35-09721509211027402</t>
  </si>
  <si>
    <t>Stoica Eduard Alexandru (ULBS), Sitea Daria Maria (ULBS)</t>
  </si>
  <si>
    <t>BLOCKCHAIN DIRUPTING FINTECH AND THE BANKING SYSTEM</t>
  </si>
  <si>
    <t>Khan, M., Ranade, M., Patvardhan, N., &amp; Joshi, A. (2024, August). Perceptions and Impact of Blockchain
Technology and Fintech: A Survey-Based Study. In 2024
First International
Conference on
Pioneering
Developments in Computer Science &amp; Digital Technologies
(IC2SDT) (pp. 1-5).
IEEE</t>
  </si>
  <si>
    <t>https://151092uov-y-https-www-scopus-com.z.e-nformation.ro/record/display.uri?eid=2-s2.0-85207066241&amp;origin=resultslist&amp;sort=plf-f&amp;src=s&amp;sot=b&amp;sdt=b&amp;s=TITLE-ABS-KEY%28Perceptions+and+Impact+of+Blockchain+Technology+and+Fintech%3A+A+Survey-Based+Study%29</t>
  </si>
  <si>
    <t>SITEA DARIA</t>
  </si>
  <si>
    <t>Cristian Mihai Gabriel (ULBS), Lazăr Maria (ULBS), Sitea Daria Maria (ULBS), Carolina Țîmbalari (ULBS)</t>
  </si>
  <si>
    <t>MAPPING THE COVID-19 ECONOMY: AN EXPLORATORY BIBLIOMETRIC ANALYSIS</t>
  </si>
  <si>
    <t>Saher, L., Tabák, L., Lyeonov, S., &amp; Vasa, L. (2024). Inclusive growth: Literature review. Journal of International Studies, 17(1)</t>
  </si>
  <si>
    <t>https://www.jois.eu/?875,en_inclusive-growth-literature-review</t>
  </si>
  <si>
    <t>Andriy Stavytskyy (Taras Shevchenko National University of Kyiv), Ganna Kharlamova (Taras Shevchenko National University of Kyiv), Eduard Alexandru Stoica (Universitatea Lucian Blaga din Sibiu)</t>
  </si>
  <si>
    <t>The Analysis of the Digital Economy and Society Index in the EU</t>
  </si>
  <si>
    <t>FSEC 2</t>
  </si>
  <si>
    <t>Jaya, I. G. N. M., Pahlevi, S. M., Susenna, A., Agustina, L., Kusumasari, D., Sukma, Y. A. A., ... &amp; Kristiani, F. (2024). Framework for Monitoring the Spatiotemporal Distribution and Clustering of the Digital Society Index of Indonesia. Sustainability (2071-1050), 16(24).</t>
  </si>
  <si>
    <t>https://www.webofscience.com/wos/alldb/full-record/WOS:001386610600001</t>
  </si>
  <si>
    <t>https://www.webofscience.com/wos/alldb/full-record/WOS:001397050200009</t>
  </si>
  <si>
    <t>Dreyling, R., Lemmik, J., Tammet, T., &amp; Pappel, I. (2024). An Artificial Intelligence Maturity Model for the Public Sector: A Design Science Approach. TalTech Journal of European Studies, 14(2).</t>
  </si>
  <si>
    <t>https://www.webofscience.com/wos/alldb/full-record/WOS:001365757500004</t>
  </si>
  <si>
    <t>https://www.webofscience.com/wos/alldb/full-record/WOS:001364347000001</t>
  </si>
  <si>
    <t>Zainuddin, M., Al Mahi, M., Hassan, M. K., &amp; Khan, S. A. (2024). Platform economy deconstructed: intellectual bases and emerging ethical issues. Research in International Business and Finance, 102497.</t>
  </si>
  <si>
    <t>https://www.webofscience.com/wos/alldb/full-record/WOS:001285800000001</t>
  </si>
  <si>
    <t>Traversa, S., &amp; Ivaldi, E. (2024). eGovernment Implementation in Italy. Regional Index for NRRP Goals Evaluation. Social Indicators Research, 1-20.</t>
  </si>
  <si>
    <t>https://www.webofscience.com/wos/alldb/full-record/WOS:001240466600001</t>
  </si>
  <si>
    <t>Savastano, M., Spremić, M., Stojcic, N., &amp; Gobbi, L. (2024). Digital economy: towards a conceptual research framework based on bibliometric and in-depth analyses. Management &amp; Marketing, 19(2), 275-306.</t>
  </si>
  <si>
    <t>https://www.webofscience.com/wos/alldb/full-record/WOS:001270048700005</t>
  </si>
  <si>
    <t>Török, L. (2024). Digital Transformation of Hungary’s Economy between 2015 and 2021: Results and Future Objectives. Sustainability, 16(11), 4684.</t>
  </si>
  <si>
    <t>https://www.webofscience.com/wos/alldb/full-record/WOS:001245292200001</t>
  </si>
  <si>
    <t>Zhong, H., Wang, B., &amp; Zhang, S. (2024). Spatial analysis of digital economy and its driving factors: A case study of the Yangtze River Delta City Cluster in China. Plos one, 19(5), e0300443.</t>
  </si>
  <si>
    <t>https://www.webofscience.com/wos/alldb/full-record/WOS:001236995300082</t>
  </si>
  <si>
    <t>Štofková, K. R., Bajza, F., Janošková, P., &amp; Kováčiková, M. (2024). Proposal of innovative smart solutions for retail store in order to support competitiveness and sustainable development. Frontiers in Computer Science, 6, 1328913.</t>
  </si>
  <si>
    <t>https://www.webofscience.com/wos/alldb/full-record/WOS:001229001000001</t>
  </si>
  <si>
    <t>Lnenicka, M., Luterek, M., &amp; Majo, L. T. (2024). Analysis of e-government and digital society indicators over the years: a comparative study of the EU member states. Digital Policy, Regulation and Governance, 26(5), 560-582.</t>
  </si>
  <si>
    <t>https://www.webofscience.com/wos/alldb/full-record/WOS:001214289900001</t>
  </si>
  <si>
    <t>Chołodecki, M. (2024). The future EU postal regulation. What can be learnt from the telecommunication regulations. Computer Law &amp; Security Review, 52, 105938.</t>
  </si>
  <si>
    <t>https://www.webofscience.com/wos/alldb/full-record/WOS:001174923300001</t>
  </si>
  <si>
    <t>Hu, X., Jiang, Y., Guo, P., &amp; Li, M. (2024). How does China's big data policy affect the digital economy of cities? Evidence from national big data comprehensive pilot zones. Heliyon, 10(2).</t>
  </si>
  <si>
    <t>https://www.webofscience.com/wos/alldb/full-record/WOS:001164703700001</t>
  </si>
  <si>
    <t>Sarantis, D., Soares, D., Susar, D., Aquaro, V., &amp; Zundel, A. M. (2024, October). Assessing digital government at the local level: An analysis of worldwide municipalities’ survey. In Proceedings of the 17th International Conference on Theory and Practice of Electronic Governance (pp. 215-222).</t>
  </si>
  <si>
    <t>https://www.webofscience.com/wos/alldb/full-record/WOS:001426394800028</t>
  </si>
  <si>
    <t>Fidan, Ü. (2024). Convergence or divergence? Trends in the digitalisation index cluster over the years. Regional Statistics, 14(6), 1050-1068.</t>
  </si>
  <si>
    <t>https://www.webofscience.com/wos/alldb/full-record/WOS:001434228900002</t>
  </si>
  <si>
    <t xml:space="preserve">
Basar, S &amp; Topalli, N (2024). The Relationship Between Digitalization and The Natural Resource Curse Approach: OAPEC Countries, EKONOMI POLITIKA &amp; FINANS ARASTIRMALARI DERGISI, 9(4), 896-924</t>
  </si>
  <si>
    <t>https://www.webofscience.com/wos/alldb/full-record/WOS:001390416100015</t>
  </si>
  <si>
    <t>Kiseľáková, D., Košíková, M., Miškufová, M., &amp; Loumová, V. (2024). Driving factors of the digital economy-how countries can manage their digital development. Polish Journal of Management Studies, 29.</t>
  </si>
  <si>
    <t>https://www.webofscience.com/wos/alldb/full-record/WOS:001293879700016</t>
  </si>
  <si>
    <t>Wen, T., Qi, S., &amp; Qian, Y. (2024). Index measurement and analysis on spatial-temporal evolution of China's new economy based on the DPSIR model. International Review of Economics &amp; Finance, 90, 252-264.</t>
  </si>
  <si>
    <t>https://www.webofscience.com/wos/alldb/full-record/WOS:001141673100001</t>
  </si>
  <si>
    <t>Török, L. (2024). The relationship between digital development and economic growth in the European Union. International Review of Applied Sciences and Engineering, 15(3), 375-389.</t>
  </si>
  <si>
    <t>https://www.scopus.com/record/display.uri?eid=2-s2.0-85187721534&amp;origin=resultslist&amp;sort=plf-f&amp;src=s&amp;sot=cite&amp;sdt=b&amp;s=TITLE%28The+relationship+between+digital+development+and+economic+growth+in+the+European+Union%29&amp;sessionSearchId=60097e06dcfba1b3f0777d933c23c8ad</t>
  </si>
  <si>
    <t>Aldhaen, E. (2024). The influence of digital competence of academicians on students’ engagement at university level: moderating effect of the pandemic outbreak. Competitiveness Review: An International Business Journal, 34(1), 51-71.</t>
  </si>
  <si>
    <t>https://www.scopus.com/record/display.uri?eid=2-s2.0-85159644566&amp;origin=resultslist&amp;sort=plf-f&amp;src=s&amp;sid=881cde4b5151106c61de2647417a266c&amp;sot=a&amp;sdt=b&amp;s=TITLE%28The+influence+of+digital+competence+of+academicians+on+students%27+engagement+at+university+level%3A+moderating+effect+of+the+pandemic+outbreak%29&amp;sl=144&amp;sessionSearchId=881cde4b5151106c61de2647417a266c</t>
  </si>
  <si>
    <t>Du, C., &amp; Wang, C. (2024). Digitization and carbon emissions: how does the development of China’s digital economy affect carbon intensity?. Environmental Science and Pollution Research, 31(18), 26895-26915.</t>
  </si>
  <si>
    <t>https://www.scopus.com/record/display.uri?eid=2-s2.0-85186854943&amp;origin=resultslist&amp;sort=plf-f&amp;src=s&amp;sid=881cde4b5151106c61de2647417a266c&amp;sot=a&amp;sdt=b&amp;s=TITLE%28Digitization+and+carbon+emissions%3A+how+does+the+development+of%29&amp;sl=144&amp;sessionSearchId=881cde4b5151106c61de2647417a266c</t>
  </si>
  <si>
    <t>Wang, Z., &amp; Zhang, Z. (2024). The carbon emission reduction effect and mechanism analysis of digital economy: Evidence of prefecture-level cities in China. Applied Economics, 56(53), 6803-6820.</t>
  </si>
  <si>
    <t>https://www.scopus.com/record/display.uri?eid=2-s2.0-85175629441&amp;origin=resultslist&amp;sort=plf-f&amp;src=s&amp;sid=881cde4b5151106c61de2647417a266c&amp;sot=a&amp;sdt=b&amp;s=TITLE%28The+carbon+emission+reduction+effect+and+mechanism+analysis+of+digital+economy%3A+Evidence+of+prefecture-level+cities+in+China%29&amp;sl=144&amp;sessionSearchId=881cde4b5151106c61de2647417a266c</t>
  </si>
  <si>
    <t>Subkhan, F., Maarif, M. S., Rochman, N. T., &amp; Nugraha, Y. (2024, September). Digital Economy: Reinforcing Competitive Economy of Smart Cities, A Fuzzy-AHP Approach. In 2024 International Conference on ICT for Smart Society (ICISS) (pp. 1-10). IEEE.</t>
  </si>
  <si>
    <t>https://www.scopus.com/record/display.uri?eid=2-s2.0-85211771354&amp;origin=resultslist&amp;sort=plf-f&amp;src=s&amp;sid=881cde4b5151106c61de2647417a266c&amp;sot=a&amp;sdt=b&amp;s=TITLE%28Digital+Economy%3A+Reinforcing+Competitive+Economy+of+Smart+Cities%2C+A+Fuzzy-AHP+Approach%29&amp;sl=144&amp;sessionSearchId=881cde4b5151106c61de2647417a266c</t>
  </si>
  <si>
    <t>Doroiman, M. M., &amp; Sîrghi, N. (2024). An Empirical Assessment of the Impact of EU Digital Policies on Economic Growth. In Economic Development and Resilience by EU Member States (pp. 67-82). Emerald Publishing Limited.</t>
  </si>
  <si>
    <t>https://www.scopus.com/record/display.uri?eid=2-s2.0-85208956891&amp;origin=resultslist&amp;sort=plf-f&amp;src=s&amp;sid=881cde4b5151106c61de2647417a266c&amp;sot=a&amp;sdt=b&amp;s=TITLE%28An+Empirical+Assessment+of+the+Impact+of+EU+Digital+Policies+on+Economic+Growth%29&amp;sl=144&amp;sessionSearchId=881cde4b5151106c61de2647417a266c</t>
  </si>
  <si>
    <t>https://www.scopus.com/record/display.uri?eid=2-s2.0-85183202343&amp;origin=resultslist&amp;sort=plf-f&amp;src=s&amp;sid=881cde4b5151106c61de2647417a266c&amp;sot=a&amp;sdt=b&amp;s=TITLE%28The+future+EU+postal+regulation.+What+can+be+learnt+from+the+telecommunication+regulations%29&amp;sl=144&amp;sessionSearchId=881cde4b5151106c61de2647417a266c</t>
  </si>
  <si>
    <t>Rhaya, F., &amp; El Ouazzani, Y. (2024, May). ICT and the Digital Divide: Analyzing ICT Indicators in Morocco Using PCA. In International Conference on Digital Economy (pp. 149-165). Cham: Springer Nature Switzerland.</t>
  </si>
  <si>
    <t>https://www.scopus.com/record/display.uri?eid=2-s2.0-85211390135&amp;origin=resultslist&amp;sort=plf-f&amp;src=s&amp;sid=881cde4b5151106c61de2647417a266c&amp;sot=a&amp;sdt=b&amp;s=TITLE%28ICT+and+the+Digital+Divide%3A+Analyzing+ICT+Indicators+in+Morocco+Using+PCA%29&amp;sl=144&amp;sessionSearchId=881cde4b5151106c61de2647417a266c</t>
  </si>
  <si>
    <t>Kovtoniuk, K., Molchanova, E., Oliinyk, A., Huliaieva, L., Kulyk, Y., &amp; Demkiv, Y. (2024, September). Cost-Effectiveness of Digitalisation in Europe. In 2024 14th International Conference on Advanced Computer Information Technologies (ACIT) (pp. 280-283). IEEE.</t>
  </si>
  <si>
    <t>https://www.scopus.com/record/display.uri?eid=2-s2.0-85207833409&amp;origin=resultslist&amp;sort=plf-f&amp;src=s&amp;sid=881cde4b5151106c61de2647417a266c&amp;sot=a&amp;sdt=b&amp;s=TITLE%28Cost-Effectiveness+of+Digitalisation+in+Europe%29&amp;sl=144&amp;sessionSearchId=881cde4b5151106c61de2647417a266c</t>
  </si>
  <si>
    <t>Lungu Anca Elena (Universitatea Alexandru Ioan Cuza din Iași), Bogoslov Ioana Andreea (Universitatea Lucian Blaga din Sibiu), Eduard Alexandru Stoica (Universitatea Lucian Blaga din Sibiu), Mircea Radu Georgescu (Universitatea Alexandru Ioan Cuza din Iași)</t>
  </si>
  <si>
    <t>Yadav, U. S., Tripathi, R., Tripathi, M. A., Ghosal, I., Kumar, A., Mandal, M., &amp; Singh, A. (2023). Digital and innovative entrepreneurship in the Indian handicraft sector after the COVID-19 pandemic: challenges and opportunities. Journal of Innovation and Entrepreneurship, 12(1), 69.</t>
  </si>
  <si>
    <t>https://www.scopus.com/record/display.uri?eid=2-s2.0-85174165927&amp;origin=resultslist&amp;sort=plf-f&amp;src=s&amp;sot=cite&amp;sdt=b&amp;s=TITLE%28Digital+and+innovative+entrepreneurship+in+the+Indian+handicraft+sector+after+the+COVID-19+pandemic%3A+challenges+and+opportunities%29&amp;sessionSearchId=60097e06dcfba1b3f0777d933c23c8ad</t>
  </si>
  <si>
    <t>Stoica Eduard Alexandru (ULBS), Özyirmidokuz-Kahya Esra (EU, Turkiye)</t>
  </si>
  <si>
    <t>Mining customer feedback documents. International Journal of Knowledge Engineering</t>
  </si>
  <si>
    <t>Ballandies, M. C., Holzwarth, V., Sunderland, B., Pournaras, E., &amp; Brocke, J. V. (2024). Advancing Customer Feedback Systems with Blockchain: When Design Science Research Meets Value-Sensitive Design. Business &amp; Information Systems Engineering, 1-23.</t>
  </si>
  <si>
    <t>https://www.scopus.com/record/display.uri?eid=2-s2.0-85195604703&amp;origin=resultslist&amp;sort=plf-f&amp;src=s&amp;sid=881cde4b5151106c61de2647417a266c&amp;sot=a&amp;sdt=b&amp;s=TITLE-ABS-KEY%28Advancing+Customer+Feedback+Systems+with+Blockchain%3A+When+Design+Science+Research+Meets+Value-Sensitive+Design%29&amp;sl=144&amp;sessionSearchId=881cde4b5151106c61de2647417a266c</t>
  </si>
  <si>
    <t>Rodríguez, A. A., &amp; Calvario, G. (2024, August). Value Proposition Design with Artificial Intelligence: A Methodology for Business Model Innovation. In 2024 Portland International Conference on Management of Engineering and Technology (PICMET) (pp. 1-6). IEEE.</t>
  </si>
  <si>
    <t>https://www.scopus.com/record/display.uri?eid=2-s2.0-85204390309&amp;origin=resultslist&amp;sort=plf-f&amp;src=s&amp;sid=881cde4b5151106c61de2647417a266c&amp;sot=a&amp;sdt=b&amp;s=TITLE-ABS-KEY%28Value+Proposition+Design+with+Artificial+Intelligence%3A+A+Methodology+for+Business+Model+Innovation%29&amp;sl=144&amp;sessionSearchId=881cde4b5151106c61de2647417a266c</t>
  </si>
  <si>
    <t>Tokunova, A., Zvonar, V., Polozhentsev, D., Pavlova, V., &amp; Fedoruk, O. (2024). Economic consequences of artificial intelligence and labor automation: employment recovery, transformation of labor markets, and dynamics of social structure in the context of digital transformation. Financial Engineering</t>
  </si>
  <si>
    <t>https://www.scopus.com/record/display.uri?eid=2-s2.0-85182920661&amp;origin=resultslist&amp;sort=plf-f&amp;src=s&amp;sid=881cde4b5151106c61de2647417a266c&amp;sot=a&amp;sdt=b&amp;s=TITLE%28Economic+consequences+of+artificial+intelligence+and+labor+automation%3A+employment+recovery%2C+transformation+of+labor+markets%2C+and+dynamics+of+social+structure+in+the+context+of+digital+transformation%29&amp;sl=144&amp;sessionSearchId=881cde4b5151106c61de2647417a266c</t>
  </si>
  <si>
    <t>Artificial intelligence and smart manufacturing: An analysis of strategic and performance narratives</t>
  </si>
  <si>
    <t>Paraschiv, D. M., Atif, M., Petrariu, I. R., Gheorghe, M., Dieaconescu, R. I., &amp; Istudor, M. (2024). SHAPING EUROPE'S DIGITAL AND SUSTAINABLE FUTURE: ANALYSIS OF THE DIGITAL ECONOMY AND SOCIETY INDEX IN THE PRE-AND POST-PANDEMIC PERIOD. The AMFITEATRU ECONOMIC journal, 26(Special 18), 1012-1012.</t>
  </si>
  <si>
    <t>https://www.webofscience.com/wos/woscc/full-record/WOS:001379092800002</t>
  </si>
  <si>
    <t>Blockchain disrupting fintech and the banking system</t>
  </si>
  <si>
    <t>Khan, M., Ranade, M., Patvardhan, N., &amp; Joshi, A. (2024, August). Perceptions and Impact of Blockchain Technology and Fintech: A Survey-Based Study. In 2024 First International Conference on Pioneering Developments in Computer Science &amp; Digital Technologies (IC2SDT) (pp. 1-5). IEEE.</t>
  </si>
  <si>
    <t>https://www.scopus.com/record/display.uri?eid=2-s2.0-85207066241&amp;origin=resultslist&amp;sort=plf-f&amp;src=s&amp;sid=881cde4b5151106c61de2647417a266c&amp;sot=a&amp;sdt=b&amp;s=TITLE%28Perceptions+and+Impact+of+Blockchain+Technology+and+Fintech%3A+A+Survey-Based+Study%29&amp;sl=144&amp;sessionSearchId=881cde4b5151106c61de2647417a266c</t>
  </si>
  <si>
    <t>Vasiu Diana, Ilie Livia</t>
  </si>
  <si>
    <t>Sustainable growth rate: An analysis regarding the most traded companies on the Bucharest Stock Exchange</t>
  </si>
  <si>
    <t>FSCE2</t>
  </si>
  <si>
    <r>
      <rPr>
        <rFont val="Arial Narrow"/>
        <color theme="1"/>
        <sz val="10.0"/>
      </rPr>
      <t>Ahmeti, Ardi, and Alban Elshani. "THE EFFECT OF PROFITABILITY AS A MEDIATOR IN THE RELATIONSHIP BETWEEN WORKING CAPITAL MANAGEMENT AND THE SUSTAINABLE GROWTH OF SMALL AND MEDIUM-SIZED ENTERPRISES IN SELECTED WESTERN BALKAN COUNTRIES." </t>
    </r>
    <r>
      <rPr>
        <rFont val="Arial Narrow"/>
        <i/>
        <color theme="1"/>
        <sz val="10.0"/>
      </rPr>
      <t>Economic Studies</t>
    </r>
    <r>
      <rPr>
        <rFont val="Arial Narrow"/>
        <color theme="1"/>
        <sz val="10.0"/>
      </rPr>
      <t> 33.7 (2024).</t>
    </r>
  </si>
  <si>
    <t>https://www.scopus.com/record/display.uri?eid=2-s2.0-85209076147&amp;origin=resultslist&amp;sort=plf-f&amp;src=s&amp;sot=b&amp;sdt=b&amp;s=TITLE-ABS-KEY%28The+Effect+of+Profitability+as+a+Mediator+in+the+Relationship+between+Working+Capital+Management+and+the+Sustainable+Growth+of+Small+and+Medium-Sized+Enterprises+in+Selected+Western+Balkan+Countries%29</t>
  </si>
  <si>
    <t>Ilie, Livia,  Diana Vasiu.</t>
  </si>
  <si>
    <t> Capital structure and profitability. The case of companies listed in Romania</t>
  </si>
  <si>
    <r>
      <rPr>
        <rFont val="Arial Narrow"/>
        <color theme="1"/>
        <sz val="10.0"/>
      </rPr>
      <t>Chudy-Laskowska, Katarzyna, and Sabina Rokita. "Profitability of Energy Sector Companies in Poland: Do Internal Factors Matter?." </t>
    </r>
    <r>
      <rPr>
        <rFont val="Arial Narrow"/>
        <i/>
        <color theme="1"/>
        <sz val="10.0"/>
      </rPr>
      <t>Energies</t>
    </r>
    <r>
      <rPr>
        <rFont val="Arial Narrow"/>
        <color theme="1"/>
        <sz val="10.0"/>
      </rPr>
      <t> 17.20 (2024): 5135.</t>
    </r>
  </si>
  <si>
    <t>https://www.mdpi.com/1996-1073/17/20/5135</t>
  </si>
  <si>
    <t>Scopus, Web of Science</t>
  </si>
  <si>
    <t>Vasiu Diana Elena</t>
  </si>
  <si>
    <t>ENVIRONMENTAL, SOCIAL AND GOVERNANCE PERFORMANCE ON THE ROMANIAN CAPITAL MARKET.</t>
  </si>
  <si>
    <r>
      <rPr>
        <rFont val="Arial Narrow"/>
        <color theme="1"/>
        <sz val="10.0"/>
      </rPr>
      <t>Vezeteu, Cosmin-Dănuț, and Raluca-Ioana Stănciulescu. "ESG Risks and Financial Performance. Analysis of Romanian-Listed Companies." </t>
    </r>
    <r>
      <rPr>
        <rFont val="Arial Narrow"/>
        <i/>
        <color theme="1"/>
        <sz val="10.0"/>
      </rPr>
      <t>Proceedings of the International Conference on Business Excellence</t>
    </r>
    <r>
      <rPr>
        <rFont val="Arial Narrow"/>
        <color theme="1"/>
        <sz val="10.0"/>
      </rPr>
      <t>. Vol. 18. No. 1. Sciendo, 2024.</t>
    </r>
  </si>
  <si>
    <t>https://www.webofscience.com/wos/woscc/summary/7758a60b-24b0-472c-aa63-43b0ece48621-01646ed9d8/relevance/1</t>
  </si>
  <si>
    <t>Web of Science - Conference Proceedings Citation Inde</t>
  </si>
  <si>
    <r>
      <rPr>
        <rFont val="Arial Narrow"/>
        <color theme="1"/>
        <sz val="10.0"/>
      </rPr>
      <t>Miron, Alina-Andrea, and O. J. O. G. Silviu. "Analysis of the Communication of Social Responsibility by Energy Companies in Romania." </t>
    </r>
    <r>
      <rPr>
        <rFont val="Arial Narrow"/>
        <i/>
        <color theme="1"/>
        <sz val="10.0"/>
      </rPr>
      <t>Proceedings of the International Conference on Business Excellence</t>
    </r>
    <r>
      <rPr>
        <rFont val="Arial Narrow"/>
        <color theme="1"/>
        <sz val="10.0"/>
      </rPr>
      <t>. Vol. 18. No. 1. Sciendo, 2024.</t>
    </r>
  </si>
  <si>
    <t>https://www.webofscience.com/wos/woscc/full-record/WOS:001262084800036</t>
  </si>
  <si>
    <t>Web of Science - Conference Proceedings Citation Index</t>
  </si>
  <si>
    <t>A 360 DEGREE LOOK ON THE CONCEPT OF FINANCIAL PERFORMANCE.</t>
  </si>
  <si>
    <r>
      <rPr>
        <rFont val="Arial Narrow"/>
        <color theme="1"/>
        <sz val="10.0"/>
      </rPr>
      <t>Aghel, Mohamed, SM Ferdous Azam, and Md Kassim Aza Azlina. "Visualization of global research trends and future research directions of financial performance in higher education sector using bibliometric analysis." </t>
    </r>
    <r>
      <rPr>
        <rFont val="Arial Narrow"/>
        <i/>
        <color theme="1"/>
        <sz val="10.0"/>
      </rPr>
      <t>Journal of Applied Research in Higher Education</t>
    </r>
    <r>
      <rPr>
        <rFont val="Arial Narrow"/>
        <color theme="1"/>
        <sz val="10.0"/>
      </rPr>
      <t> (2024).</t>
    </r>
  </si>
  <si>
    <t>https://www.webofscience.com/wos/woscc/full-record/WOS:001272256900001</t>
  </si>
  <si>
    <t>Scopus and Emerging Sources Citation Index </t>
  </si>
  <si>
    <t>VINEREAN Simona (ULBS), Budac Camelia (ULBS), Lia Baltador (ULBS), Dan-Cristian Dabija (UBB)</t>
  </si>
  <si>
    <t>Assessing the effects of the COVID-19 pandemic on M-commerce adoption: an adapted UTAUT2 approach. Electronics 11 (8), 1269. 2022.</t>
  </si>
  <si>
    <t>Makudza, F; Masaire, RF; Makwara, T; Sibanda, L; Machaka, THT, Modelling mobile advertising, consumer response and mobile shopping behavior. A post COVID-19 pandemic perspective, COGENT BUSINESS &amp; MANAGEMENT, 2024, 11(1), WOS:001251070700001</t>
  </si>
  <si>
    <t>Al-Adwan, AS; Jafar, RMS; Sitar-Taut, DA, Breaking into the black box of consumers' perceptions on metaverse commerce: An integrated model of UTAUT 2 and dual-factor theory, ASIA PACIFIC MANAGEMENT REVIEW, 2024, 29(4), WOS:001403368600001</t>
  </si>
  <si>
    <t>Gharaibeh, MK, Predicting customer intention to adopt mobile commerce in Jordan, HUMAN SYSTEMS MANAGEMENT, 2024, 43(6), WOS:001481207500002</t>
  </si>
  <si>
    <t>Cao, PT, E-commerce behavioral intention of Vietnam Gen Z by using the UTAUT2 model, JOURNAL OF ADVANCES IN MANAGEMENT RESEARCH, 2024, WOS:001328332400001</t>
  </si>
  <si>
    <t>Wu, CZ; Lim, GG, Investigating older adults users' willingness to adopt wearable devices by integrating the technology acceptance model (UTAUT2) and the Technology Readiness Index theory, FRONTIERS IN PUBLIC HEALTH, 2024, 12, WOS:001337037200001</t>
  </si>
  <si>
    <t>Yaqub, MZ; Badghish, S; Yaqub, RMS; Ali, I; Ali, NS, Integrating and extending the SOR model, TAM and the UTAUT to assess M-commerce adoption during COVID times, JOURNAL OF ECONOMIC AND ADMINISTRATIVE SCIENCES, 2024, WOS:001311345200001</t>
  </si>
  <si>
    <t>Kao, WK, What has changed us? Investigating consumers' behaviors for m-commerce: Comparing the pre- and post-pandemic eras, JOURNAL OF MARKETING COMMUNICATIONS, 2024, WOS:001275333900001</t>
  </si>
  <si>
    <t>Bilos, A; Budimir, B, Understanding the Adoption Dynamics of ChatGPT among Generation Z: Insights from a Modified UTAUT2 Model, JOURNAL OF THEORETICAL AND APPLIED ELECTRONIC COMMERCE RESEARCH, 2024, 19(2), WOS:001256818200001</t>
  </si>
  <si>
    <t>Tang, XP; Hanif, MS; Haider, N; Rizwan, A; Khurshid, A, From Friends to Feedback: Effect of Social Influence on Mobile Shopping in the Post-COVID Era, SUSTAINABILITY, 2024, 16(12), WOS:001255929800001</t>
  </si>
  <si>
    <t>Singh, P; Malik, G, Mixed Method Approach towards Continuous Use of Chatbots in Healthcare Apps: An Integration of Humanizing Experience Theory, SERVICES MARKETING QUARTERLY, 2024, 45(3), WOS:001238136000001</t>
  </si>
  <si>
    <t>Emmanuel, CP; Qin, S; Hossain, SFA; Rashed, M, Exploring the Impact of Device System Quality on Mobile Shopping Adoption among University Students: Symmetrical and Asymmetrical Approaches, SAGE OPEN, 2024, 14(2), WOS:001240185800001</t>
  </si>
  <si>
    <t>Nguyen, GD; Dao, THT, The Moderating Role of Flow Experience on Mobile Commerce Continuance Intention: The Integrative View of User Adaptation, Expectation-Confirmation, and Task-Technology Models, SAGE OPEN, 2024, 14(2), WOS:001230870100001</t>
  </si>
  <si>
    <t>Sinha, N; Paul, J; Singh, N, Mobile payments for bottom of the pyramid: Towards a positive social change, TECHNOLOGICAL FORECASTING AND SOCIAL CHANGE, 2024, 202, WOS:001218996700001</t>
  </si>
  <si>
    <t>Valaskova, K; Nagy, M; Grecu, G, Digital twin simulation modeling, artificial intelligence-based Internet of Manufacturing Things systems, and virtual machine and cognitive computing algorithms in the Industry 4.0-based Slovak labor market, OECONOMIA COPERNICANA, 2024, 15(1), WOS:001198847600009</t>
  </si>
  <si>
    <t>Grigore, MID; Nita, A; Draguleasa, IA; Mazilu, M, Geotourism, a New Perspective of Post-COVID-19-Pandemic Relaunch through Travel Agencies-Case Study: Bucegi Natural Park, Romania, SUSTAINABILITY, 2024, 16(3), WOS:001160189300001</t>
  </si>
  <si>
    <t>Erdem, IK; Çelik, K, Why do people use mobile food ordering apps?: Extended UTAUT2, UPRAVLENETS-THE MANAGER, 2024, 15(3), WOS:001292107000007</t>
  </si>
  <si>
    <t>Fokina, VV; Pakhalov, AM, Online shopping behaviour of the elderly The role of individual characteristics, perceived benefits and risks, UPRAVLENETS-THE MANAGER, 2024, 15(3), WOS:001292107000002</t>
  </si>
  <si>
    <t>Siyal, AW; Chen, HZ; Shah, SJ; Shahzad, F; Bano, S, Customization at a glance: Investigating consumer experiences in mobile commerce applications, JOURNAL OF RETAILING AND CONSUMER SERVICES, 2024, 76, WOS:001103684900001</t>
  </si>
  <si>
    <t>Prodanova, J; Chopdar, PK, The interplay of app characteristics and smartphone addiction in mobile shopping behaviour, INTERNATIONAL JOURNAL OF CONSUMER STUDIES, 2024, 48(1), WOS:001075651200001</t>
  </si>
  <si>
    <t>Zhu, JJ; Li, X; Jiang, YS; Ma, WJ, Predicting elderly users' intention of digital payments during COVID-19: an extension of the theory of planned behavior model, INTERNATIONAL JOURNAL OF SOCIAL ECONOMICS, 2024, 51(2), WOS:001052060000001</t>
  </si>
  <si>
    <t>Raj, LV; Amilan, S; Aparna, K; Swaminathan, K, Factors influencing the adoption of cashless transactions during COVID-19: an extension of enhanced UTAUT with pandemic precautionary measures, JOURNAL OF FINANCIAL SERVICES MARKETING, 2024, 29(2), WOS:000952309000001</t>
  </si>
  <si>
    <t>Luong, H; Dao, NL; Nguyen, TT; La, UTT; Tran, NTL; Duong, HT, Continuous Behavior of Using Food Delivery Mobile Applications in Vietnam after Covid-19 Pandemic, JOURNAL OF DISTRIBUTION SCIENCE, 2023, 21(3), WOS:001350720500005</t>
  </si>
  <si>
    <t>Zhou, X; Zhang, M, A Study of the Influence of ESG Performance, Social Influence, Facilitating Conditions, Hedonic Motivation, Price Value and Habit on Tourists' Behavioral Intentions towards Sports Complexes, PRACE KOMISJI GEOGRAFII PRZEMYSLU POLSKIEGO TOWARZYSTWA GEOGRAFICZNEGO-STUDIES OF THE INDUSTRIAL GEOGRAPHY COMMISSION OF THE POLISH GEOGRAPHICAL SOCIETY, 2023, 37(4), WOS:001137299500004</t>
  </si>
  <si>
    <t>Ahmad Samed Al-Adwan, Rana Muhammad Sohail Jafar, Dan-Andrei Sitar-Tăut,
Breaking into the black box of consumers’ perceptions on metaverse commerce: An integrated model of UTAUT 2 and dual-factor theory,
Asia Pacific Management Review, Volume 29, Issue 4, 2024</t>
  </si>
  <si>
    <t>https://www.sciencedirect.com/science/article/pii/S1029313224000307</t>
  </si>
  <si>
    <t>Desculțu Grigore M-I, Niță A, Drăguleasa I-A, Mazilu M. Geotourism, a New Perspective of Post-COVID-19-Pandemic Relaunch through Travel Agencies—Case Study: Bucegi Natural Park, Romania. Sustainability. 2024; 16(3):985. https://doi.org/10.3390/su16030985</t>
  </si>
  <si>
    <t>https://www.mdpi.com/2071-1050/16/3/985</t>
  </si>
  <si>
    <t>Valaskova K., Nagy M.
THE ROLE OF INDUSTRY 4.0 IN THE CONTEXT OF ECONOMIC PERFORMANCE OF ENTERPRISES: A LITERATURE REVIEW
(2024) Economics and Culture, 21 (2)</t>
  </si>
  <si>
    <t>https://www.scopus.com/record/display.uri?eid=2-s2.0-85213486426&amp;origin=resultslist&amp;sort=plf-f&amp;src=s&amp;sot=b&amp;sdt=b&amp;s=TITLE%28THE+ROLE+OF+INDUSTRY+4.0+IN+THE+CONTEXT+OF+ECONOMIC+PERFORMANCE+OF+ENTERPRISES%3A+A+LITERATURE+REVIEW%29&amp;sessionSearchId=95f06f881babedadda33c6612d65316a</t>
  </si>
  <si>
    <t xml:space="preserve">Moussa Barry, Ahasanul Haque, Muhammad Tahir Jan, Factors influencing the intention to use m-commerce in
Malaysian: an extended IS success model, International Journal of Advances in Applied Sciences (IJAAS)
Vol. 13, No. 4, December 2024, pp. 957~969 
</t>
  </si>
  <si>
    <t>https://d1wqtxts1xzle7.cloudfront.net/120696959/20_21025_IJAAS_Acc28Aug24_Rev7Jul24_Rec4Nov23_Edit_I_praf_ms_-libre.pdf?1736308528=&amp;response-content-disposition=inline%3B+filename%3DFactors_influencing_the_intention_to_use.pdf&amp;Expires=1747656075&amp;Signature=TG2uZwYDQv6M1xIqQHjETcIZIEW-RWnsJQx8AeNkCHtRXGUytrfOys~DY8f0sMZr~PYuTOwrPPFK05sjwJNcQwZzArhRwhID6vMFITQqvIHnZ0xNBRf-fXHz3rW0mftZPLAg5H6vHah0nGrFSjPEkRokCUFZBRbgGfk2wO7Y4UrNB3TEl-laaFt7sYh-8AsIppCowv~FikFYN3N-75XdSthhE9EFsnn7m-UTeVrlvlrBQtGusWa1~LHfmTFvbA3ARfdB~NIUyBgKjeZdbN6PCcHZQdzOJwXO4KlDVNWben7KkIXkPQ-JzFE11bxmbPQs69PHY19Y6KnFwP-HwK-Bpg__&amp;Key-Pair-Id=APKAJLOHF5GGSLRBV4ZA</t>
  </si>
  <si>
    <t>Baltador Lia, Budac Camelia</t>
  </si>
  <si>
    <t>Open Government – A Long Way Ahead for Romania</t>
  </si>
  <si>
    <t>Mariana Cernicova-Buca, Experiences in "Letting the Public in": Tentative Conclusions on the Administration-Public Tango for Co-Responsible Local Governance, 
CHANGING SOCIETIES &amp; PERSONALITIES</t>
  </si>
  <si>
    <t>https://www.webofscience.com/wos/woscc/full-record/WOS:001237960600008</t>
  </si>
  <si>
    <t>Isac, C (UPET) ; Iordache, AMM (ROM_AMERICANA) ; Baltador, L (ULBS) ; Coculescu, C (ROM-Americana) ; Nita, D (UPET)</t>
  </si>
  <si>
    <t xml:space="preserve">Ndibalema, IC; John, E and Msuya, OW, Exploring the role of entrepreneurial self-efficacy into performance of graduate-owned small and medium-sized enterprises in Tanzania, Journal of Applied Research in Higher Education
</t>
  </si>
  <si>
    <t>https://www.webofscience.com/wos/woscc/full-record/WOS:001325657900001</t>
  </si>
  <si>
    <t>Baltador Lia(ULBS), Grecu, V(ULBS)</t>
  </si>
  <si>
    <t>Developing Sustainable Entrepreneurs Through Social Entrepreneurship Education</t>
  </si>
  <si>
    <t>Li, Y and Huang, YT, Sustainable Development Goals (SDGs) and Local Self- Government: Approaches and Strategies for Sustainable Education, Lex Localis-Journal of Local Self-Government</t>
  </si>
  <si>
    <t>WOS:001294357200013</t>
  </si>
  <si>
    <t>Simionescu, M. (Univ. București), Radulescu, M. (Politehnica București), &amp; Belascu, L. (ULBS)</t>
  </si>
  <si>
    <t>The impact of renewable energy consumption and energy poverty on pollution in Central and Eastern European countries. Renewable Energy, 236, 121397.</t>
  </si>
  <si>
    <t>Musibau, H., Gold, K. L., Abdulrasheed, Z., &amp; Muili, H. A. (2025). Poland's net-zero pathways: Moderating role of carbon tax and renewable energy on electricity generation through a novel multivariate quantile-on-quantile regression approach. Journal of Environmental Management, 380, 124848.</t>
  </si>
  <si>
    <t>https://www.sciencedirect.com/science/article/pii/S0301479725008242</t>
  </si>
  <si>
    <t>Bąk, I., Barej-Kaczmarek, E., Oesterreich, M., Szczecińska, B., Wawrzyniak, K., &amp; Sulikowski, P. (2024). The Impact of the Production and Consumption of Renewable Energy on Economic Growth—The Case of Poland. Sustainability, 16(24), 11062.</t>
  </si>
  <si>
    <t>https://www.mdpi.com/2071-1050/16/24/11062</t>
  </si>
  <si>
    <t>Bąk, I., Wawrzyniak, K., &amp; Oesterreich, M. (2024). Assessment of Impact of Use of Renewable Energy Sources on Level of Energy Poverty in EU Countries. Energies, 17(24), 6241.</t>
  </si>
  <si>
    <t>https://www.mdpi.com/1996-1073/18/3/573</t>
  </si>
  <si>
    <t>Sztorc, M. (2025). The Behavior of European Union Companies in Terms of Increasing Energy Efficiency from the Perspective of Achieving Climate Neutrality. Energies, 18(3), 573.</t>
  </si>
  <si>
    <t>Rosas, C., Avendaño, J., &amp; Hernández, C. (2024). Operating Limits and Control Variables in Photovoltaic Solar Plants with a Net Effective Capacity of 5 MW Connected to the SIN in Colombia. International Journal of Energy Production and Management. 2024. Vol. 9. Iss. 3, 9(3), 187-199.</t>
  </si>
  <si>
    <t>https://www.iieta.org/journals/ijepm/paper/10.18280/ijepm.090308</t>
  </si>
  <si>
    <t>Horobet, A. (ASE Bucuresti), Radulescu, M. (ULBS), Bouraoui, T. (Ecole de Commerce, Franta), Mnohoghitnei, I. (ASE Bucuresti), Balsalobre-Lorente, D. (Spania), &amp; Belascu, L. (ULBS)</t>
  </si>
  <si>
    <t>Financial development and environmental degradation: insights from European countries. Applied Economics, 1-16.</t>
  </si>
  <si>
    <t>Onifade, S. T., Musah, M., Gyamfi, B. A., Agozie, D. Q., &amp; Opoku‐Mensah, E. (2024). Quest for SDG‐13: The Aptness of Green Investments and Information and Communications Technology (ICT) to Emission Mitigation Among Central‐African States. Sustainable Development.</t>
  </si>
  <si>
    <t>https://onlinelibrary.wiley.com/doi/full/10.1002/sd.3290</t>
  </si>
  <si>
    <t>Horobet, A. (ASE Bucuresti), Smedoiu-Popoviciu, A.  (ASE Bucuresti), Oprescu, R.  (ASE Bucuresti), Belascu, L. (ULBS), &amp; Pentescu, A. (ULBS)</t>
  </si>
  <si>
    <t>Seeing through the haze: greenwashing and the cost of capital in technology firms. Environment, Development and Sustainability, 1-32.</t>
  </si>
  <si>
    <t>Zhao, W. (2024). Decision on the introduction of blockchain technology in green supply chains considering altruistic preferences. Journal of Modelling in Management, 19(6), 2277-2299.</t>
  </si>
  <si>
    <t>https://www.emerald.com/insight/content/doi/10.1108/jm2-03-2024-0092/full/html?casa_token=ceNNp7ALNjoAAAAA:peHdB6tLa--UxPVcupQOpkPUey0I1Fpz3e1ar1mYdgmo_8sRY5CnuVDsVWU7RSlq3KBYhI6VWZB99LTM01SLOWrOAxwA86cotp-2ytwH78Cnz4BRUZwa</t>
  </si>
  <si>
    <t>Horobet, A. (ASE Bucuresti), Bulai, V. (ASE Bucuresti), Radulescu, M. (ULBS), Belascu, L. (ULBS), &amp; Dumitrescu, D. G. (ASE Bucuresti)</t>
  </si>
  <si>
    <t>ESG actions, corporate discourse, and market assessment nexus: evidence from the oil and gas sector. Journal of Business Economics and Management, 25(1), 153-174.</t>
  </si>
  <si>
    <t>Işık, C., Ongan, S., Islam, H., &amp; Menegaki, A. N. (2024). A roadmap for sustainable global supply chain distribution: Exploring the interplay of ECON-ESG factors, technological advancement and SDGs on natural resources. Resources Policy, 95, 105114.</t>
  </si>
  <si>
    <t>https://www.sciencedirect.com/science/article/pii/S0301420724004811?casa_token=wfnw_--ILzUAAAAA:O4kCFc5ND2uCwn4ctRqw4inVIdLZ6xY1_MrVMHiztU4pbQDYQKpZ4bn2GF1YYdH-ow2U_dSg6sY</t>
  </si>
  <si>
    <t>Barbu, L. (ULBS), Horobeț, A.(ASE Bucuresti), Belașcu, L. (ULBS), &amp; Ilie, A. G. (ASE Bucuresti)</t>
  </si>
  <si>
    <r>
      <rPr>
        <rFont val="Arial Narrow"/>
        <color rgb="FF000000"/>
        <sz val="10.0"/>
      </rPr>
      <t xml:space="preserve"> Approaches to tax evasion: a bibliometric and mapping analysis of Web of Science indexed studies. </t>
    </r>
    <r>
      <rPr>
        <rFont val="Arial Narrow"/>
        <i/>
        <color rgb="FF000000"/>
        <sz val="10.0"/>
      </rPr>
      <t>Journal of Business Economics and Management</t>
    </r>
    <r>
      <rPr>
        <rFont val="Arial Narrow"/>
        <color rgb="FF000000"/>
        <sz val="10.0"/>
      </rPr>
      <t>, </t>
    </r>
    <r>
      <rPr>
        <rFont val="Arial Narrow"/>
        <i/>
        <color rgb="FF000000"/>
        <sz val="10.0"/>
      </rPr>
      <t>25</t>
    </r>
    <r>
      <rPr>
        <rFont val="Arial Narrow"/>
        <color rgb="FF000000"/>
        <sz val="10.0"/>
      </rPr>
      <t>(1), 1-20.</t>
    </r>
  </si>
  <si>
    <t>Lyeonov, S., Draskovic, V., Kubaščikova, Z., &amp; Fenyves, V. (2024). Artificial intelligence and machine learning in combating illegal financial operations: Bibliometric analysis. Human Technology, 20(2), 325-360.</t>
  </si>
  <si>
    <r>
      <rPr>
        <rFont val="Arial Narrow"/>
        <color rgb="FF000000"/>
        <sz val="10.0"/>
      </rPr>
      <t xml:space="preserve"> Approaches to tax evasion: a bibliometric and mapping analysis of Web of Science indexed studies. </t>
    </r>
    <r>
      <rPr>
        <rFont val="Arial Narrow"/>
        <i/>
        <color rgb="FF000000"/>
        <sz val="10.0"/>
      </rPr>
      <t>Journal of Business Economics and Management</t>
    </r>
    <r>
      <rPr>
        <rFont val="Arial Narrow"/>
        <color rgb="FF000000"/>
        <sz val="10.0"/>
      </rPr>
      <t>, </t>
    </r>
    <r>
      <rPr>
        <rFont val="Arial Narrow"/>
        <i/>
        <color rgb="FF000000"/>
        <sz val="10.0"/>
      </rPr>
      <t>25</t>
    </r>
    <r>
      <rPr>
        <rFont val="Arial Narrow"/>
        <color rgb="FF000000"/>
        <sz val="10.0"/>
      </rPr>
      <t>(1), 1-20.</t>
    </r>
  </si>
  <si>
    <t>Wang, J., Huang, Y., Li, J., Ali Asad, M. W., &amp; Chang, P. (2024). A visual knowledge map analysis of coal mine intensity based on CiteSpace software and web of science core database. International Journal of Mining, Reclamation and Environment, 39(1), 56-73.</t>
  </si>
  <si>
    <t>https://www.tandfonline.com/doi/full/10.1080/17480930.2024.2377921?casa_token=DU7cyHe6ETkAAAAA%3AHy9IS301eIWkG4dLmdeo_8jaqZo91KcvBb2zApdqhSgh0ogvifpeVrmN7fL7yI99BHsUGUQJAWfFBA</t>
  </si>
  <si>
    <r>
      <rPr>
        <rFont val="Arial Narrow"/>
        <color rgb="FF000000"/>
        <sz val="10.0"/>
      </rPr>
      <t xml:space="preserve"> Approaches to tax evasion: a bibliometric and mapping analysis of Web of Science indexed studies. </t>
    </r>
    <r>
      <rPr>
        <rFont val="Arial Narrow"/>
        <i/>
        <color rgb="FF000000"/>
        <sz val="10.0"/>
      </rPr>
      <t>Journal of Business Economics and Management</t>
    </r>
    <r>
      <rPr>
        <rFont val="Arial Narrow"/>
        <color rgb="FF000000"/>
        <sz val="10.0"/>
      </rPr>
      <t>, </t>
    </r>
    <r>
      <rPr>
        <rFont val="Arial Narrow"/>
        <i/>
        <color rgb="FF000000"/>
        <sz val="10.0"/>
      </rPr>
      <t>25</t>
    </r>
    <r>
      <rPr>
        <rFont val="Arial Narrow"/>
        <color rgb="FF000000"/>
        <sz val="10.0"/>
      </rPr>
      <t>(1), 1-20.</t>
    </r>
  </si>
  <si>
    <t>Hakam, S. L., Rahayu, A., Wibowo, L. A., Hakam, L. I., Nugroho, M. A., &amp; Fuadi, S. S. (2024). Compliance Behavior in Environmental Tax Policy. Journal of Risk and Financial Management, 17(12), 542.</t>
  </si>
  <si>
    <r>
      <rPr>
        <rFont val="Arial Narrow"/>
        <color rgb="FF000000"/>
        <sz val="10.0"/>
      </rPr>
      <t xml:space="preserve"> Approaches to tax evasion: a bibliometric and mapping analysis of Web of Science indexed studies. </t>
    </r>
    <r>
      <rPr>
        <rFont val="Arial Narrow"/>
        <i/>
        <color rgb="FF000000"/>
        <sz val="10.0"/>
      </rPr>
      <t>Journal of Business Economics and Management</t>
    </r>
    <r>
      <rPr>
        <rFont val="Arial Narrow"/>
        <color rgb="FF000000"/>
        <sz val="10.0"/>
      </rPr>
      <t>, </t>
    </r>
    <r>
      <rPr>
        <rFont val="Arial Narrow"/>
        <i/>
        <color rgb="FF000000"/>
        <sz val="10.0"/>
      </rPr>
      <t>25</t>
    </r>
    <r>
      <rPr>
        <rFont val="Arial Narrow"/>
        <color rgb="FF000000"/>
        <sz val="10.0"/>
      </rPr>
      <t>(1), 1-20.</t>
    </r>
  </si>
  <si>
    <t>Velásquez, W. J. C., Rivera, R. J. C., &amp; Sanchez, J. A. R. (2024). Evasión tributaria: Tendencias, retos y oportunidades. Una revisión sistemática. International Journal of Professional Business Review: Int. J. Prof. Bus. Rev., 9(9), 2.</t>
  </si>
  <si>
    <t>https://dialnet.unirioja.es/servlet/articulo?codigo=9722465</t>
  </si>
  <si>
    <t xml:space="preserve">Tudor, C. D. (ASE Bucuresti), Horobet, A. (ASE Bucuresti), Mnohoghithei, I. (ASE Bucuresti), Sova, R. (ASE Bucuresti), &amp; Belascu, L. (ULBS) </t>
  </si>
  <si>
    <t>Decarbonization through carbon intensity mitigation: Evidence from global and incomebased panels. Economic research-Ekonomska istraživanja, 36(3).</t>
  </si>
  <si>
    <t>Popescu, C. E., Pentescu, A., &amp; Shivarov, A. (2023). Sustainability, ESG ratings and corporate performance in the manufacturing sector: a research review. European Journal of Interdisciplinary Studies, 15(2), 186-209.</t>
  </si>
  <si>
    <t>https://ideas.repec.org/a/jis/ejistu/y2023i02id533.html</t>
  </si>
  <si>
    <t>Saqib, N. (Pakistan), Usman, M. (Pakistan), Radulescu, M. (ULBS), Șerbu, R. S. (ULBS), Kamal, M.(Pakistan), &amp; Belascu, L. A. (ULBS)</t>
  </si>
  <si>
    <t>Synergizing green energy, natural resources, global integration, and environmental taxation: Pioneering a sustainable development goal framework for carbon neutrality targets. Energy &amp; Environment, 0958305X231215319.</t>
  </si>
  <si>
    <t>Huang, L. (2024). Fintech inclusion in natural resource utilization, trade openness, resource productivity, recycling and minimizing waste generation: Does technology really drive economies toward green growth?. Resources Policy, 90, 104855.</t>
  </si>
  <si>
    <t>https://www.sciencedirect.com/science/article/pii/S0301420724002228?casa_token=JJwKV4ecsMsAAAAA:mSinfFninD1QDtbfH_k3j0zCrtiAqi4EfL6LH2Z77aBrO1g74tPTxmIfmsKGobUdRooY9AzA8Ys</t>
  </si>
  <si>
    <t>Ozkan, O., Eweade, B. S., &amp; Usman, O. (2024). Assessing the impact of resource efficiency, renewable energy R&amp;D spending, and green technologies on environmental sustainability in Germany: evidence from a wavelet quantile-on-quantile regression. Journal of Cleaner Production, 450, 141992.</t>
  </si>
  <si>
    <t>https://www.sciencedirect.com/science/article/pii/S0959652624014409?casa_token=mDbg5Eu_1ggAAAAA:AhKD4ue_6GazCfA7jy4w7cPrPKk04Hiw4a6btg-0xlydOZbEji65lKIxbbNtJuEeNyDh659KdUc</t>
  </si>
  <si>
    <t>Sabău-Popa, C. D., Bele, A. M., Bucurean, M., Mociar-Coroiu, S. I., &amp; Tarcă, N. N. (2024). A Panel Analysis Regarding the Influence of Sustainable Development Indicators on Green Taxes. Sustainability, 16(10), 4072.</t>
  </si>
  <si>
    <t>https://www.mdpi.com/2071-1050/16/10/4072</t>
  </si>
  <si>
    <t>Tang, Y., Li, K., Tan, Q., &amp; Liu, J. (2024). Renewable energy and institutional quality effect on carbon dioxide emissions empirical study: a multi-factor analysis. Applied Economics, 1-13.</t>
  </si>
  <si>
    <t>https://www.tandfonline.com/doi/full/10.1080/00036846.2024.2387862?casa_token=B5h3AW9PwMMAAAAA%3AdKdQ782GNoOn7DDl34CIDDmM467oKmiqQph1LicpZJIjU4_yrzvXOM9pjW41ULi9KhpfQ8GkBaIeVA</t>
  </si>
  <si>
    <t>Dumitrescu, D. G. (ASE Bucuresti), Horobeť, A. (ASE Bucuresti), Tudor, C. D. (ASE Bucuresti), &amp; Belaşcu, L. (ULBS)</t>
  </si>
  <si>
    <t>Renewables and Decarbonisation: Implications for Energy Policy in the European Union. Amfiteatru Economic, 25(63), 345-361.</t>
  </si>
  <si>
    <t>Gajdzik, B., Nagaj, R., Wolniak, R., Bałaga, D., Žuromskaitė, B., &amp; Grebski, W. W. (2024). Renewable energy share in European industry: analysis and extrapolation of trends in EU countries. Energies, 17(11), 2476.</t>
  </si>
  <si>
    <t>https://www.mdpi.com/1996-1073/17/11/2476</t>
  </si>
  <si>
    <t>Bodislav, D. A., Moraru, L. C., Georgescu, R. I., Grigore, G. E., Vlăduț, O., Staicu, G. I., &amp; Chenic, A. Ș. (2025). Recyclable Consumption and Its Implications for Sustainable Development in the EU. Sustainability, 17(7), 3110.</t>
  </si>
  <si>
    <t>https://www.mdpi.com/2071-1050/17/7/3110</t>
  </si>
  <si>
    <t>Niță, D., Stoicuța, N., Nițescu, A., Isac, C., &amp; Dobre-Baron, O. (2025). The impact of the transition to a green economy on Romania’s economic growth. Energy, Sustainability and Society, 15(1), 19.</t>
  </si>
  <si>
    <t>https://link.springer.com/article/10.1186/s13705-025-00520-4</t>
  </si>
  <si>
    <t>Horobet, A.  (ASE Bucuresti), Popovici, O. C.  (ASE Bucuresti), Bulai, V.  (ASE Bucuresti), Belascu, L. (ULBS), &amp; Rosca, E. (ULBS)</t>
  </si>
  <si>
    <t>Foreign versus local ownership and performance in Eastern Versus Western EU: A random forest application. Engineering Economics, 34(2), 123-138.</t>
  </si>
  <si>
    <t>Susanto, I. R., Soewarno, N., &amp; Tjahjadi, B. (2024). Investment strategy and future performance: The moderating effect of ownership. Business: Theory and Practice, 25(1), 321-332.</t>
  </si>
  <si>
    <t>https://journals.vilniustech.lt/index.php/BTP/article/view/18615</t>
  </si>
  <si>
    <t>Kun, Z. (2024). Towards Achieving Sustainable Development in China: What Role Does Digital Technologies and Green Technologies Play?. Engineering Economics, 35(2), 222-235.</t>
  </si>
  <si>
    <t>https://www.inzeko.ktu.lt/index.php/EE/article/view/33422</t>
  </si>
  <si>
    <t>Cazacu, M. (ASE Bucuresti), Horobet, A. (ASE Bucuresti), &amp; Belascu, L. (ULBS)</t>
  </si>
  <si>
    <t>Researching the impact of corruption and organized crime on FDI in Europe: a literature review. KnE Social Sciences, 1-15.</t>
  </si>
  <si>
    <t>Kobets, Y., Diakur, M., Kyslyi, A., Shulga, M., &amp; Toropchyna, I. (2024). The influence of the digital state on preventing and detecting corruption in Ukraine. Theoretical and Practical Research in Economic Fields, 15(2), 365-374.</t>
  </si>
  <si>
    <t>https://www.proquest.com/docview/3078766077?pq-origsite=gscholar&amp;fromopenview=true&amp;sourcetype=Scholarly%20Journals</t>
  </si>
  <si>
    <t>Horobeţ, A.  (ASE Bucuresti), Mnohoghitnei, I. (ASE Bucuresti), Belaşcu, L. (ULBS), &amp; Croitoru, I. M. (Politehnica Bucuresti)</t>
  </si>
  <si>
    <t>ESG reporting and capital market investors: Insights from the global technology and Fintech industries. Studies in Business and Economics, 18(2), 178-195.</t>
  </si>
  <si>
    <t>Rabbani, M. R. (2024). Impact of digital advancements on accounting, auditing and reporting literature: insights, practice implications and future research directions. Journal of Accounting &amp; Organizational Change.</t>
  </si>
  <si>
    <t>https://www.emerald.com/insight/content/doi/10.1108/jaoc-01-2024-0028/full/html?casa_token=h6hkunMstbsAAAAA:fo8DK0Ispj0u3vEJefaCTfw1k13zkwxa1GaQ-mB15VvuJh58djpOKYA-UrU_9gNrF0IYKjwwQoibb6cv0JEJoxA_czIdGTTsv0_711BLjrWh_s1_hogk</t>
  </si>
  <si>
    <t>Mitan, A., Vătămănescu, E. M., Dincă, V. M., &amp; Ghigiu, M. A. (2024). Intertwining entrepreneurial motivation and the global mindset: a look into entrepreneurial profiles and business outcomes. Business Process Management Journal, 30(6), 1848-1873.</t>
  </si>
  <si>
    <t>https://www.emerald.com/insight/content/doi/10.1108/bpmj-11-2023-0864/full/html</t>
  </si>
  <si>
    <t>Vătămănescu, E. M., Dinu, E., Gazzola, P., &amp; Dabija, D. C. (2024). Framing consumer empowerment in the digital economy: From networks and engagement toward sustainable purchase. Business Ethics, the Environment &amp; Responsibility.</t>
  </si>
  <si>
    <t>https://onlinelibrary.wiley.com/doi/full/10.1111/beer.12691</t>
  </si>
  <si>
    <t>Vătămănescu, E. M., Dabija, D. C., Ciuciuc, V. E., &amp; Alexandru, V. A. (2024). Delving into the Architecture of International B2B Relationship Marketing During the COVID-19 Pandemic: From Business Convergence to Partnership Effectiveness. Journal of Business-to-Business Marketing, 1-25.</t>
  </si>
  <si>
    <t>https://www.tandfonline.com/doi/full/10.1080/1051712X.2024.2386530?casa_token=kQXfrSq_lFcAAAAA%3AQzTgJioqE_YY-XT9CE0O4NKd_FNNeKsJ20NH22f6MRRWqIharwefqcgwu7MJYVw1-36z3VgOgkF6Ig</t>
  </si>
  <si>
    <t>Misaroș, M., Stan, O. P., Enyedi, S., Stan, A., Donca, I., &amp; Miclea, L. C. (2024). A Method for Assessing the Reliability of the Pepper Robot in Handling Office Documents: A Case Study. Biomimetics, 9(9), 558.</t>
  </si>
  <si>
    <t>https://www.mdpi.com/2313-7673/9/9/558</t>
  </si>
  <si>
    <t>Horobet, A.  (ASE Bucuresti), Tudor, C. D.  (ASE Bucuresti), Belascu, L. (ULBS), &amp; Dumitrescu, D. G.  (ASE Bucuresti)</t>
  </si>
  <si>
    <t>The role of distinct electricity sources on pollution abatement: evidence from a wide global panel. Frontiers in Environmental Science, 10, 996515.</t>
  </si>
  <si>
    <t>Zaidi, S. A. H., Ashraf, R. U., Khan, I., &amp; Li, M. (2024). Impact of natural resource depletion on energy intensity: Moderating role of globalization, financial inclusion and trade. Resources Policy, 94, 105112.</t>
  </si>
  <si>
    <t>https://www.sciencedirect.com/science/article/pii/S0301420724004793</t>
  </si>
  <si>
    <t>Lulek, A., Sadowska, B., Walasek, R., &amp; Brabec, Z. (2024). The impact of energy companies on the environment and local communities-disclosures in non-financial reports of companies. Economics and Environment, 89(2), 786-786.</t>
  </si>
  <si>
    <t>https://ekonomiaisrodowisko.pl/journal/article/view/786</t>
  </si>
  <si>
    <t>Fu, B., &amp; Li, H. (2024). Marine environmental governance for nuclear pollution: From the perspective of China's response to Japan's Fukushima nuclear wastewater discharge. Marine Policy, 167, 106242.</t>
  </si>
  <si>
    <t>https://www.sciencedirect.com/science/article/pii/S0308597X24002409</t>
  </si>
  <si>
    <t>Horobeţ, A. (ASE Bucuresti), Mnohoghitnei, I. (ASE Bucuresti), Dumitrescu, D. G. (ASE Bucuresti), Curea, S. C. (ASE Bucuresti), &amp; Belaşcu, L. (ULBS)</t>
  </si>
  <si>
    <t>An empirical assessment of the financial development–environmental quality nexus in the European union. Amfiteatru Economic, 24(61), 613-629.</t>
  </si>
  <si>
    <t>Wijethunga, A. W. G. C. N., Rahman, M. M., &amp; Sarker, T. (2024). Environmental impact of financial Market's development in Australia. Environmental and Sustainability Indicators, 23, 100438.</t>
  </si>
  <si>
    <t>https://www.sciencedirect.com/science/article/pii/S2665972724001065</t>
  </si>
  <si>
    <t>Stolbov, M., &amp; Shchepeleva, M. (2024). Environmental performance, financial development, systemic risk and economic uncertainty: What are the linkages?. Environmental and Sustainability Indicators, 22, 100389.</t>
  </si>
  <si>
    <t>https://www.sciencedirect.com/science/article/pii/S2665972724000576</t>
  </si>
  <si>
    <t>Rahim, A., &amp; Chen, H. (2024). The influence of economic determinants on CO2 emissions in Belt and Road Initiative (BRI) countries. Environmental Science and Pollution Research, 1-14.</t>
  </si>
  <si>
    <t>https://link.springer.com/article/10.1007/s11356-024-35288-1</t>
  </si>
  <si>
    <t>Horobet, A. (ASE Bucuresti), Mnohoghitnei, I. (ASE Bucuresti), Zlatea, E. M. L. (ASE Bucuresti), &amp; Belascu, L. (ULBS)</t>
  </si>
  <si>
    <t>The interplay between digitalization, education, and financial development: A european case study. Journal of Risk and Financial Management, 15(3), 135.</t>
  </si>
  <si>
    <t>Zhong, Y., Chen, X., Yao, X., Wang, Z., &amp; Chang, H. L. (2024). Natural resources and the trilemma of financial development, institutions, and markets: Sustainable development pathway via natural resources for China. Resources Policy, 90, 104759.</t>
  </si>
  <si>
    <t>https://www.sciencedirect.com/science/article/pii/S0301420724001260?casa_token=RW4YqrqTUmQAAAAA:NE4-E7yiDJNe_QUEG52igWKEvoO7v6_UM8nNnoJFarK2B_h_kUJi-PrwYAZzsXHE_1mxcIud670</t>
  </si>
  <si>
    <t>Li, R., Gan, Y., Bao, Y., Zhou, Y., Si, D., &amp; Liu, Q. (2024). Natural resources efficiency in terms of digital economy: Institutional efficiency and digital economy from the lens of natural resources. Resources Policy, 93, 105063.</t>
  </si>
  <si>
    <t>https://www.sciencedirect.com/science/article/pii/S0301420724004306?casa_token=oam58z7NApEAAAAA:k0pvxqlQue7jDZisDef_BqOpnG-WeMtEh184pLqpAI7ne1gvxrHcja3vVT8mc91q7FHtk4sifFk</t>
  </si>
  <si>
    <t>Li, S., Chen, L., Jiang, T., Wang, Y., &amp; Shen, C. (2024). Multidimensional financial development and natural resources: a path for sustainable development via natural resources and digitalization. Resources Policy, 88, 104400.</t>
  </si>
  <si>
    <t>https://www.sciencedirect.com/science/article/abs/pii/S030142072301111X?casa_token=_W1Fg86aKY8AAAAA:1VR24fFwfqK2zaouIo-GWGdNChKZBaWeO_51gX1wNk_Ld0tLXS_iokfdIIbrjzmZfRidhmzvWSE</t>
  </si>
  <si>
    <t xml:space="preserve">Alexandra, H. (ASE Bucuresti), Melisa, G. (ASE Bucuresti), &amp; Lucian, B. (ULBS). </t>
  </si>
  <si>
    <t>High-Tech Industries Performance in the European Union. In Digitalization and Big Data for Resilience and Economic Intelligence: 4th International Conference on Economics and Social Sciences, ICESS 2021, Bucharest, Romania (pp. 1-21). Cham: Springer International Publishing.</t>
  </si>
  <si>
    <t>Shi, Y., Tan, Q., Liu, Z., Yang, G., &amp; Zhang, M. (2024). Does the openness of the Boundary Shell system influence the sustainable development of the high-tech industry?. Plos one, 19(2), e0298180.</t>
  </si>
  <si>
    <t>https://journals.plos.org/plosone/article?id=10.1371/journal.pone.0298180</t>
  </si>
  <si>
    <t>Paraschiv, D. M., Atif, M., Petrariu, I. R., Gheorghe, M., Dieaconescu, R. I., &amp; Istudor, M. (2024). SHAPING EUROPE'S DIGITAL AND SUSTAINABLE FUTURE: ANALYSIS OF THE DIGITAL ECONOMY AND SOCIETY INDEX IN THE PRE-AND POST-PANDEMIC PERIOD. The AMFITEATRU ECONOMIC journal, 26(Special 18), 1012-1012.</t>
  </si>
  <si>
    <t>https://ideas.repec.org/a/aes/amfeco/v26y2024ispecial18p1012.html</t>
  </si>
  <si>
    <t>Horobet, A. (ASE Bucuresti), Zlatea, M. L. E. (ASE Bucuresti), Belascu, L. (ULBS), &amp; Dumitrescu, D. G. (ASE Bucuresti)</t>
  </si>
  <si>
    <t>Oil price volatility and airlines’ stock returns: Evidence from the global aviation industry. Journal of Business Economics and Management, 23(2), 284-304.</t>
  </si>
  <si>
    <t>Hašková, S., Šuleř, P., &amp; Divoká, L. (2024). The impact of the Russia-Ukraine war on the competitiveness of European airlines. Business, Management and Economics Engineering, 22(2), 255-277.</t>
  </si>
  <si>
    <t>https://journals.vilniustech.lt/index.php/BMEE/article/view/20207</t>
  </si>
  <si>
    <t>Alıcı, A. (2024). Analysis of Macroeconomic Factors Affecting Airline Stock Prices. Anduli, Revista Andaluza de Ciencias Sociales, (25), 93-137.</t>
  </si>
  <si>
    <t>https://revistascientificas.us.es/index.php/anduli/article/view/22342</t>
  </si>
  <si>
    <t>Boţoroga, C. A. (ASE Bucuresti), Horobeţ, A. (ASE Bucuresti), Belaşcu, L. (ULBS), Popoviciu, A. S.(ASE Bucuresti), &amp; Gîrlovan, A. (ASE Bucuresti)</t>
  </si>
  <si>
    <t>Assessing the nexus between education, economic growth, and innovation: an empirical analysis. Studies in Business and Economics, 17(3), 18-34.</t>
  </si>
  <si>
    <t>Vysochan, O., Hyk, V., &amp; Vysochan, O. (2024). Towards the creation of a cluster theory-based accounting system. International Journal of Networking and Virtual Organisations, 31(1), 43-62.</t>
  </si>
  <si>
    <t>https://www.inderscienceonline.com/doi/abs/10.1504/IJNVO.2024.141553?journalCode=ijnvo</t>
  </si>
  <si>
    <t>Osuizugbo, I. C., Oshodi, O. S., Ibrahim, K., &amp; Njogo, B. O. (2024). Influence of technology-related factors on zero-carbon building development in Lagos Nigeria. Smart and Sustainable Built Environment.</t>
  </si>
  <si>
    <t>https://www.emerald.com/insight/content/doi/10.1108/sasbe-02-2024-0069/full/html?casa_token=M5bGhQxmvo8AAAAA%3AZbbTZF2xKjPk2Zbasneci7TLBUdgvcNHjH47nXsNfHNELsLeBzGA0p0_AKh5QtGPE2K0SfGvZpBLnxFh3rgHmHbkzhBia3IlzLnCXYrNHZqt22RsBYyJ</t>
  </si>
  <si>
    <t>Boţoroga, C. A. (ASE Bucuresti), Horobeţ, A. (ASE Bucuresti),Belaşcu, L. (ULBS), Popoviciu, A. S.(ASE Bucuresti), &amp; Gîrlovan, A. (ASE Bucuresti)</t>
  </si>
  <si>
    <t>Osuizugbo, I. C., Orekan, A. A., Omer, M. M., &amp; Simon, R. F. (2024). An exploratory factor analysis on technological-related barriers to the construction of zero-energy buildings in Nigeria. International Journal of Building Pathology and Adaptation.</t>
  </si>
  <si>
    <t>https://www.emerald.com/insight/content/doi/10.1108/ijbpa-05-2024-0091/full/html?casa_token=K90cVnZJ6Z8AAAAA:gnXVRK4P0fsnqE7wyRe1UAOMsSSKdXJ8qIGf1WVJN4_hTWZFJfS0dohSMEKArAl2jMECEFhZ0C8ERshvBml2hcDqlYD51yMl5V2dYVkMcGzcnuUdzk9s</t>
  </si>
  <si>
    <t>Belaşcu, L. (ULBS), Horobeț, A. (ASE Bucuresti), &amp; Mnohoghitnei, I. (ASE Bucuresti)</t>
  </si>
  <si>
    <t>Bitcoin is so Last Decade–How Decentralized Finance (DeFi) could Shape the Digital Economy. European Journal of Interdisciplinary Studies, (01).</t>
  </si>
  <si>
    <t>Alamsyah, A., Kusuma, G. N. W., &amp; Ramadhani, D. P. (2024). A review on decentralized finance ecosystems. Future Internet, 16(3), 76.</t>
  </si>
  <si>
    <t>https://www.mdpi.com/1999-5903/16/3/76</t>
  </si>
  <si>
    <t>Smolo, E., &amp; Mahomed, Z. (2024). Digital currencies and their compatibility in the Islamic finance industry. In The Future of Islamic Finance: From Shari'ah Law to Fintech (pp. 189-206). Emerald Publishing Limited.</t>
  </si>
  <si>
    <t>https://www.emerald.com/insight/content/doi/10.1108/978-1-83549-906-120241012/full/html</t>
  </si>
  <si>
    <t>Editura internațională de prestigiu -Emerald</t>
  </si>
  <si>
    <t>Oben, R. J., &amp; Özdamlı, F. (2024). Decentralized Finance (DeFi): Benefits, Risks, and Risk-Mitigation Strategies. Istanbul Business Research, 53(3).</t>
  </si>
  <si>
    <t>https://openurl.ebsco.com/EPDB%3Agcd%3A1%3A35282401/detailv2?sid=ebsco%3Aplink%3Ascholar&amp;id=ebsco%3Agcd%3A183018011&amp;crl=c&amp;link_origin=scholar.google.com</t>
  </si>
  <si>
    <t>Mirdala, R. (2024). Revolutionizing Finance: Decentralized Finance as a Disruptive Challenge to Traditional Finance. Theoretical and Practical Research in Economic Fields, 15(3), 517-538.</t>
  </si>
  <si>
    <t>https://www.proquest.com/docview/3124145886?pq-origsite=gscholar&amp;fromopenview=true&amp;sourcetype=Scholarly%20Journals</t>
  </si>
  <si>
    <t>Dangcalan, V. P., Barbadillo, J. D. V., Bueno, E. G. E., Santiago Jr, C. S., &amp; Centeno, Z. J. R. (2024, June). Decentralized Finance (DeFi) Wallets: A Review of its Efficiency, Usability, and Effectiveness. In International Conference on Frontiers of Intelligent Computing: Theory and Applications (pp. 237-246). Singapore: Springer Nature Singapore.</t>
  </si>
  <si>
    <t>https://link.springer.com/chapter/10.1007/978-981-96-0147-9_20</t>
  </si>
  <si>
    <t xml:space="preserve">Editură internațională de prestigiu / Springer </t>
  </si>
  <si>
    <t>Belascu, L. (UBS), &amp; Horobet, A. (ASE Bucuresti)</t>
  </si>
  <si>
    <t>Considerations Upon the Effects of Covid-19 Pandemic on the Romanian Economic Environment. Studies in Business and Economics no, 17, 1.</t>
  </si>
  <si>
    <t>Gajdosikova, D., &amp; Vojtekova, S. (2024). Comparative Analysis of Business Environment Dynamics in Central and Eastern Europe: A Multi-Criteria Approach. Economies, 12(12), 320.</t>
  </si>
  <si>
    <t>https://www.mdpi.com/2227-7099/12/12/320</t>
  </si>
  <si>
    <t>Horobet, A. (ASE Bucuresti), Popovici, O. C. (ASE Bucuresti), &amp; Belașcu, L. (ULBS)</t>
  </si>
  <si>
    <t>Shaping competitiveness for driving FDI in CEE countries. Romanian Journal of European Affairs, 21(2).</t>
  </si>
  <si>
    <t>Wibisono, E. (2024). Exploring the role of regional research and development support in enhancing foreign investment in Poland: A spatial analysis perspectives. European Spatial Research and Policy, 31(2), 37-65.</t>
  </si>
  <si>
    <t>https://www.ceeol.com/search/article-detail?id=1324593</t>
  </si>
  <si>
    <t>Zekos, G. I. (2024). Defining Competition and AI Developments. In Artificial Intelligence and Competition: Economic and Legal Perspectives in the Digital Age (pp. 9-65). Cham: Springer Nature Switzerland.</t>
  </si>
  <si>
    <t>https://link.springer.com/chapter/10.1007/978-3-031-48083-6_2</t>
  </si>
  <si>
    <t>Editura internațională de prestigiu - Springer</t>
  </si>
  <si>
    <t>Bulai, V. C. (ASE Bucuresti), Horobet, A. (ASE Bucuresti), Popovici, O. C. (ASE Bucuresti), Belascu, L. (ULBS), &amp; Dumitrescu, S. A. (ASE Bucuresti)</t>
  </si>
  <si>
    <t>A VaR-based methodology for assessing carbon price risk across European Union economic sectors. Energies, 14(24), 8424.</t>
  </si>
  <si>
    <t>Dmytrenko, D., Prokop, V., &amp; Zapletal, D. (2024). The impact of environmental policy stringency and environmental taxes on GHG emissions in Western and Central European countries. Energy Systems, 1-19.</t>
  </si>
  <si>
    <t>https://link.springer.com/article/10.1007/s12667-023-00651-7</t>
  </si>
  <si>
    <t>Li, X., Qi, M., Zhang, Y., &amp; Xu, J. (2024). How does carbon trading price matter for bank loans? Evidence from Chinese banking sector. Finance Research Letters, 68, 106020.</t>
  </si>
  <si>
    <t>https://www.sciencedirect.com/science/article/abs/pii/S154461232401050X?casa_token=0db1-O6ogd4AAAAA:1Alqft02lhf4FnPzTwDnJIVYro9cF2bUUIQC3Wb7qX9JEz43PFTZQ3HSgrjU9hF1AkeG2LbQCes</t>
  </si>
  <si>
    <t>Ansaram, K., &amp; Mazza, P. (2024). Dependence structure among carbon markets around the world: New evidence from GARCH-copula analysis. The Energy Journal, 45(2), 237-260.</t>
  </si>
  <si>
    <t>https://journals.sagepub.com/doi/full/10.5547/01956574.45.2.kans?casa_token=SwQjG2EySAcAAAAA%3AGKjsgWVMGot4FG03ZDWyGVwew_tqW0ARZ8I3IAc3gKuSmlL99sAUNSam9qpiKcNNRx-0WWlmQTGMUQ</t>
  </si>
  <si>
    <t>Horobet, A. (ASE Bucuresti), Curea, S. C. (ASE Bucuresti), Smedoiu Popoviciu, A. (ASE Bucuresti), Botoroga, C. A.(ASE Bucuresti), Belascu, L. (ULBS), &amp; Dumitrescu, D. G. (ASE Bucuresti)</t>
  </si>
  <si>
    <t>Solvency risk and corporate performance: A case study on European retailers. Journal of Risk and Financial Management, 14(11), 536.</t>
  </si>
  <si>
    <t>Vilani, L., Zanin, A., Lizot, M., Trentin, M. G., Afonso, P., &amp; Lima, J. D. D. (2024). A Framework for Investment and Risk Assessment of Agricultural Projects. Journal of Risk and Financial Management, 17(9), 378.</t>
  </si>
  <si>
    <t>https://www.mdpi.com/1911-8074/17/9/378</t>
  </si>
  <si>
    <t>Maheshwari, S., &amp; Naik, D. R. (2024). Efficiency in Operations of NASDAQ Listed Technology Companies from 2011 to 2023. Journal of Risk and Financial Management, 17(5), 205.</t>
  </si>
  <si>
    <t>https://www.mdpi.com/1911-8074/17/5/205</t>
  </si>
  <si>
    <t>Mushafiq, M., Sami, S. A., Sohail, M. K., &amp; Sindhu, M. I. (2024). Merton-type default risk and financial performance: the dynamic panel moderation of firm size. Journal of Economic and Administrative Sciences, 40(2), 168-181.</t>
  </si>
  <si>
    <t>https://www.emerald.com/insight/content/doi/10.1108/jeas-09-2021-0181/full/html?casa_token=QYL-ozrP2SUAAAAA%3AVRAsWpvmj52jdu7hSMG403WlKyhgJaDPRTJN4pUrffvwjULUxM0VFTc3NZv4kB_fFOXoUc8Po8Bm0cwEgniz2SZt7BM0nXx-HayZ7UK_MPYO5rkUsBgI</t>
  </si>
  <si>
    <t>Salotti, B. M., &amp; Carvalho, J. V. D. F. (2024). On the edge: The impacts of cash flow at risk on the shareholders’ equity of public companies in Brazil. Revista Contabilidade &amp; Finanças, 35(94), e1907.</t>
  </si>
  <si>
    <t>https://www.scielo.br/j/rcf/a/V3XRtvjRLFmWMSZrPpLksJQ/?lang=en</t>
  </si>
  <si>
    <t>Sadhishkumar, V., &amp; Swarupa, P. U. (2024). The efficiency of leverage, liquidity, and profitability on the corporate performance of selected manufacturing companies. International Journal of Indian Culture and Business Management, 33(1), 1-21.</t>
  </si>
  <si>
    <t>https://www.inderscienceonline.com/doi/abs/10.1504/IJICBM.2024.141583</t>
  </si>
  <si>
    <t>Pletnev, D., &amp; Naumova, K. (2024). Service Sector High-Growth Firms in the Covid-19 Pandemic: Russian Case Check for updates. In Eurasian Business and Economics Perspectives: Proceedings of the 40th Eurasia Business and Economics Society Conference (Vol. 27, p. 129). Springer Nature.</t>
  </si>
  <si>
    <t>https://books.google.bg/books?hl=en&amp;lr=&amp;id=wOEREQAAQBAJ&amp;oi=fnd&amp;pg=PA129&amp;ots=vXj_Led8F0&amp;sig=_Itg-Tp1GpnnnNnubjwn3Icaey4&amp;redir_esc=y#v=onepage&amp;q&amp;f=false</t>
  </si>
  <si>
    <t>Meirelles Salotti, B., &amp; de França Carvalho, J. V. (2024). On the edge: The impacts of cash flow at risk on the shareholders' equity of public companies in Brazil. Revista Contabilidade &amp; Finanças-USP, 34(94).</t>
  </si>
  <si>
    <t>https://openurl.ebsco.com/EPDB%3Agcd%3A8%3A14913864/detailv2?sid=ebsco%3Aplink%3Ascholar&amp;id=ebsco%3Agcd%3A179408086&amp;crl=c&amp;link_origin=scholar.google.com</t>
  </si>
  <si>
    <t>Belascu, L. (ULBS), Dumitrescu, D. G. (ASE Bucuresti), Popoviciu, A. S. (ASE Bucuresti), &amp; Horobet, A. (ASE Bucuresti)</t>
  </si>
  <si>
    <t>What drives profitability in the Romanian ICT sector?. Amfiteatru Economic, 23(15), 899-913.</t>
  </si>
  <si>
    <t>Horvatinović, T., Mikić, M., &amp; Kovač, I. (2024). An entrepreneurial way of looking at the firm-industry debate. JEEMS Journal of East European Management Studies, 29(4), 626-649.</t>
  </si>
  <si>
    <t>https://www.nomos-elibrary.de/de/10.5771/0949-6181-2024-4-626.pdf</t>
  </si>
  <si>
    <t>Simionescu, A. A. (Univ de Medicina Carol Davila Bucuresti), Horobeţ, A. (ASE Bucuresti), Marin, E. (Univ de Medicina Carol Davila Bucuresti), &amp; Belașcu, L. (ULBS)</t>
  </si>
  <si>
    <t>Who indicates caesarean section? A cross-sectional survey in a tertiary level maternity on patients and doctors' profiles at childbirth. Obstetrică şi Ginecologie, 69(2).</t>
  </si>
  <si>
    <t>Galle, A., Berghman, H., D’Hauwers, S., Vaerewijck, N., Valente, E. P., Mariani, I., ... &amp; Lazzerini, M. (2024). Quality of care at childbirth during the COVID-19 pandemic in Belgium: a cross-sectional study based on WHO standards. BMJ open, 14(12), e086937.</t>
  </si>
  <si>
    <t>https://bmjopen.bmj.com/content/14/12/e086937.abstract</t>
  </si>
  <si>
    <t>Roșca, I., Constantin, A. T., Popescu, D. E., Jura, A. M. C., Miu, A., &amp; Turenschi, A. (2024). Are we able to prevent neonatal readmission? A retrospective analysis from a pediatrics department in Ploiești, Romania. Medicina, 60(5), 705.</t>
  </si>
  <si>
    <t>https://www.mdpi.com/1648-9144/60/5/705</t>
  </si>
  <si>
    <t xml:space="preserve">Horobet, A. (ASE Bucuresti), Radulescu, M. (ULBS), Belascu, L. (ULBS), &amp; Dita, S. M. (ULBS). </t>
  </si>
  <si>
    <t>Determinants of bank profitability in CEE countries: Evidence from GMM panel data estimates. Journal of Risk and Financial Management, 14(7), 307.</t>
  </si>
  <si>
    <t>Laporšek, S., Švagan, B., Stubelj, M., &amp; Stubelj, I. (2024). Profitability Drivers in European Banks: Analyzing Internal and External Factors in the Post-2009 Financial Landscape. Risks, 13(1), 2.</t>
  </si>
  <si>
    <t>https://www.mdpi.com/2227-9091/13/1/2#</t>
  </si>
  <si>
    <t>Al-Shaghdari, F., Ibrahim, K. M. S., &amp; Muhammad, T. (2024). A Comprehensive Panel Data Analysis on the Empirical Financial Performance of Islamic Banking in Malaysia. In Business Sustainability with Artificial Intelligence (AI): Challenges and Opportunities: Volume 1 (pp. 1103-1117). Cham: Springer Nature Switzerland.</t>
  </si>
  <si>
    <t>https://link.springer.com/chapter/10.1007/978-3-031-71526-6_98</t>
  </si>
  <si>
    <t>Editura internațională de prestigiu, Springer</t>
  </si>
  <si>
    <t>Ansari, G. G., &amp; Sen Gupta, R. (2024). Does ICT Investment Affect Market Share and Customer Acquisition Cost? A Comparative Analysis of Domestic and Foreign Banks Operating in India. Journal of Risk and Financial Management, 17(9), 421.</t>
  </si>
  <si>
    <t>https://www.mdpi.com/1911-8074/17/9/421</t>
  </si>
  <si>
    <t>Bernardelli, M., Korzeb, Z., &amp; Niedziółka, P. (2024). What drives the profitability of banking sectors in the European Union? The machine learning approach. International Journal of Management and Economics, 60(4), 272-284.</t>
  </si>
  <si>
    <t>https://sciendo-parsed.s3.eu-central-1.amazonaws.com/679b9902082aa65dea3ddc12/10.2478_ijme-2024-0022.pdf?X-Amz-Algorithm=AWS4-HMAC-SHA256&amp;X-Amz-Content-Sha256=UNSIGNED-PAYLOAD&amp;X-Amz-Credential=ASIA6AP2G7AKKUPJFWSU%2F20250518%2Feu-central-1%2Fs3%2Faws4_request&amp;X-Amz-Date=20250518T054112Z&amp;X-Amz-Expires=3600&amp;X-Amz-Security-Token=IQoJb3JpZ2luX2VjELX%2F%2F%2F%2F%2F%2F%2F%2F%2F%2FwEaDGV1LWNlbnRyYWwtMSJIMEYCIQDnsfjXk%2FQ2SzqOjhgV2Uvw721M6%2B9MFv9io8pdRnZYngIhAKnCXR1pl5p80GtORXRHVExRFuPAF3suVajLLmAgQljAKr0FCG4QAhoMOTYzMTM0Mjg5OTQwIgzYZxmfLytl3VreBtsqmgV%2FYzSifa6%2B6fDGE9pHFkZvk%2BvxNwmeYz%2BrPzkje%2FVfyhv3bfhgZQysfWYAen6GhhuvUnHR0Rw8FocIcJWroiPGSoS0kt59arCUCAk9Wznbn8%2BakFk93AMkc7GAy3%2FiwKXTjkH75fV8zXM37IxNrJ%2BPTikrwY%2BdqTv14%2B0e72XXYlQdkzrgLgtsRJ0H2NdTMPQhRTMcv8VeISxVcdnWKb5X7jQwIr0IP0q3JoQSgUmGYgiI3CT4ot7h588hY%2BGew81Na1tEw3c6Jh2SJ22Ba91enwTPVmDfd4HWi3zMaBqmbZTjAvBZZpfhGh%2FTtrlYb9w7JMI%2Bqw2hSSCLhgzgIxI%2B%2F%2FPIWjoXFR4XKVr%2FWqhFJTt6qU%2BFyjG2jYcQMxmGw0BfvVygtdK9Zh75CT5zMVGNdZmj4cFlfb0Ome5DqwI%2BXztxdBlKHBX6%2FiwH0jWHv41X1DtSPF3YN%2BZRpV12l%2BX3tyAzbtpxR6fclIhvYHaABQLv1SWz0x1BKKniIg0fwS7dMzcWm2AOcs6yT6Xvl9EHjMBMMbX%2Bg9JsMVbyLCwTS4JA4A0SXj29wcQb1aXMYOpJ4gNhspEu6o%2BMZchEiJKRUg7XPApT%2FzO2oaMJ5zQh442fzRQnbWDXn99AJVFovnNv31SgyJSaO9B4YPM%2Fsz%2BFTGNtl7zAjKoDdo8P5lDEjKCM7EgGUfR99uaT6PHyf06zkSGN3XyzJZ5gurLKIBEdxRfTZ%2B28DHRKoefswKhNlXT8rwxXtez6%2BVNzSYj1hUqNT8KAJQrPU0YmLBWJwDWAFLw9TFlkPRf07pVgLP77ybLGwdDFH%2F46UXrMz56UWmwmAhg9IacCQlwucIZqXIIr%2BiKjLisTfYsxMn%2BoNjPlrqzrlRgGcDBXZDAwjtKlwQY6sAFT1DhZQKK%2BQl34OrUdLec%2BbXgJEj2ImAyubYlbn88kXGiykv9rmd7p2fcLHA4Yjex0pE4WmjxfMM5O0X%2F1%2BX0rzoVrpBbReH%2FuAKEqZ%2FQF1MGGWIRbaFyWarkkTlIMuP0LRJg8aB0ouCCauLgTOa2lUONIdcI%2FmN6kcz0YfdOLBMsCu7oh9shI2KSltgukEFK3PrXRFBt5bW%2F8gFgv15ySRWISMf4RjQE1HNUAgzvRmg%3D%3D&amp;X-Amz-Signature=0c6d9ae877a0dcfd60d5c329d6bab5a573fc184a5b95b32a87e57c2d5a865b62&amp;X-Amz-SignedHeaders=host&amp;x-amz-checksum-mode=ENABLED&amp;x-id=GetObject</t>
  </si>
  <si>
    <t>Akhtar, S., Azmi, S. N., Khan, P. A., Jan, A. A., &amp; Ansari, Z. (2024). Unveiling the financial landscape: analyzing profitability, productivity, and efficiency of banks in an emerging economy using the CAMELS framework and panel analysis. Cogent Business &amp; Management, 11(1), 2399747.</t>
  </si>
  <si>
    <t>https://www.tandfonline.com/doi/full/10.1080/23311975.2024.2399747</t>
  </si>
  <si>
    <t>Chand, S. A., Kumar, R. R., Stauvermann, P. J., &amp; Shahbaz, M. (2024). Determinants of bank profitability—do institutions, globalization, and global uncertainty matter for banks in Island economies? The case of Fiji. Journal of Risk and Financial Management, 17(6), 218.</t>
  </si>
  <si>
    <t>https://www.mdpi.com/1911-8074/17/6/218</t>
  </si>
  <si>
    <t>Giziene, V., Laskiene, D., Stravinskas, T., Petrike, I., &amp; Juodzbalyte, I. (2024). The impact of macroeconomic factors on the performance of commercial banks: the case of Lithuania. Inžinerinė ekonomika, 35(5), 614-629.</t>
  </si>
  <si>
    <t>https://epubl.ktu.edu/object/elaba:219038311/</t>
  </si>
  <si>
    <t>Rahmani, S., Iranzadeh, S., &amp; Alavimatin, Y. (2024). A meta-analysis of the factors affecting the banking industry’s profitability using the CMA software. International Journal of Nonlinear Analysis and Applications, 15(4), 51-64.</t>
  </si>
  <si>
    <t>https://ijnaa.semnan.ac.ir/article_7785.html</t>
  </si>
  <si>
    <t>Horobet, A. (ASE Bucuresti), Popovici, O. C. (ASE Bucuresti),  Zlatea, E. (ASE Bucuresti), Belascu, L. (ULBS), Dumitrescu, D. G. (ASE Bucuresti), &amp; Curea, S. C. (ASE Bucuresti)</t>
  </si>
  <si>
    <t>Long-run dynamics of gas emissions, economic growth, and low-carbon energy in the European Union: the fostering effect of FDI and trade. Energies, 14(10), 2858.</t>
  </si>
  <si>
    <t>Caglar, A. E., Daştan, M., Avci, S. B., Ahmed, Z., &amp; Gönenç, S. (2024, November). Modeling the influence of mineral rents and low‐carbon energy on environmental quality: New insights from a sustainability perspective. In Natural resources forum (Vol. 48, No. 4, pp. 1456-1476). Oxford, UK: Blackwell Publishing Ltd.</t>
  </si>
  <si>
    <t>https://onlinelibrary.wiley.com/doi/full/10.1111/1477-8947.12472</t>
  </si>
  <si>
    <t>Editura internațională de prestigiu/Oxford, UK: Blackwell Publishing Ltd.</t>
  </si>
  <si>
    <t>Fatima, N., Xuhua, H., Alnafisah, H., &amp; Akhtar, M. R. (2024). Synergy for climate actions in G7 countries: Unraveling the role of environmental policy stringency between technological innovation and CO2 emission interplay with DOLS, FMOLS and MMQR approaches. Energy Reports, 12, 1344-1359.</t>
  </si>
  <si>
    <t>https://www.sciencedirect.com/science/article/pii/S235248472400461X</t>
  </si>
  <si>
    <t>Török, L. (2024). The Trend in Environmental Load in the European Union during the Period of 2012–2022. Energies, 17(14), 3473.</t>
  </si>
  <si>
    <t>https://www.mdpi.com/1996-1073/17/14/3473</t>
  </si>
  <si>
    <t>Fakhrullah, Xiao, D., Jan, N., Khan, S., &amp; Suplata, M. (2024). Environmental Stewardship and Economic Prosperity: A Comprehensive Assessment of CO2 Emissions and Sustainable Development Goals in European Countries. Journal of the Knowledge Economy, 1-22.</t>
  </si>
  <si>
    <t>https://link.springer.com/article/10.1007/s13132-024-02169-4</t>
  </si>
  <si>
    <t>Maalel, N. (2024). Renewable energy transition, trade openness, and CO2 emissions nexus in the middle east. International Journal of Energy Economics and Policy, 14(3), 434-441.</t>
  </si>
  <si>
    <t>https://www.zbw.eu/econis-archiv/bitstream/11159/653658/1/1889891010_0.pdf</t>
  </si>
  <si>
    <t>Zhao, S., He, G., Zheng, Z., Zhang, S., Wu, T., Wang, S., &amp; Liu, X. (2024). Research on the Coupling of Regional Low-Carbon Economy and Energy Structure Based on Multi Algorithm Optimization: A Case Study of Anhui Province. Polish Journal of Environmental Studies, 33(4).</t>
  </si>
  <si>
    <t>https://www.pjoes.com/pdf-182881-110560?filename=110560.pdf</t>
  </si>
  <si>
    <t>Slovenski, I., Wells, N., &amp; Evans, D. (2024). Patterns of cesarean birth rates in the public and private hospitals of Romania. Discover Public Health, 21(1), 246.</t>
  </si>
  <si>
    <t>https://link.springer.com/article/10.1186/s12982-024-00378-5</t>
  </si>
  <si>
    <t xml:space="preserve">Horobet, A.  (ASE Bucuresti), Simionescu, A. A. (Univ de Medicina Carol Davila Bucuresti), Dumitrescu, D. G  (ASE Bucuresti)., &amp; Belascu, L. (ULBS). </t>
  </si>
  <si>
    <t>Europe’s war against COVID-19: A map of countries’ disease vulnerability using mortality indicators. International Journal of Environmental Research and Public Health, 17(18), 6565.</t>
  </si>
  <si>
    <t>Burnazovic, E., Yee, A., Levy, J., Gore, G., &amp; Rahimi, S. A. (2024). Application of Artificial intelligence in COVID-19-related geriatric care: A scoping review. Archives of Gerontology and Geriatrics, 116, 105129.</t>
  </si>
  <si>
    <t>https://www.sciencedirect.com/science/article/pii/S0167494323002078?casa_token=TQuRQMZsdC4AAAAA:nefCTtyy7SEHzxjUBqv_Cp6f_g5KMb-B48xdz7KCYHOkv8yfbUfVDVNN4C36xnxIjZj__9v5Ook</t>
  </si>
  <si>
    <t>Vrînceanu, G. (ASE Bucuresti), Horobeț, A. (ASE Bucuresti), Popescu, C. (ASE Bucuresti), &amp; Belaşcu, L. (ULBS)</t>
  </si>
  <si>
    <t>The influence of oil price on renewable energy stock prices: An analysis for entrepreneurs. Studia Universitatis Vasile Goldiș Arad, Seria Științe Economice, 30(2), 24-35.</t>
  </si>
  <si>
    <t>Dorigoni, S., &amp; Anzalone, G. A. (2024). Production of energy from renewable sources and financial performance of European utilities: A panel-data analysis. Energy Policy, 194, 114323.</t>
  </si>
  <si>
    <t>https://www.sciencedirect.com/science/article/pii/S0301421524003434</t>
  </si>
  <si>
    <t>Curea, S. C. (ASE Bucuresti), Belascu, L. (ULBS), &amp; Barsan, A. M. (Univ Bucuresti)</t>
  </si>
  <si>
    <t>An exploratory study of financial performance in CEE Countries. KnE Social Sciences, 286-300.</t>
  </si>
  <si>
    <t>Niftiyev, I., Delia, D., Iordan, M., &amp; Horga, P. (2024). A Multivariate Performance Analysis of the Plastics Manufacturers: Comparative Analysis of European Regions. Studies in Business and Economics, 19(1), 167-188.</t>
  </si>
  <si>
    <t>https://sciendo-parsed.s3.eu-central-1.amazonaws.com/664cb4f4dd1c3d1f87125b23/10.2478_sbe-2024-0009.pdf?X-Amz-Algorithm=AWS4-HMAC-SHA256&amp;X-Amz-Content-Sha256=UNSIGNED-PAYLOAD&amp;X-Amz-Credential=ASIA6AP2G7AKKYYORPLM%2F20250518%2Feu-central-1%2Fs3%2Faws4_request&amp;X-Amz-Date=20250518T111413Z&amp;X-Amz-Expires=3600&amp;X-Amz-Security-Token=IQoJb3JpZ2luX2VjELv%2F%2F%2F%2F%2F%2F%2F%2F%2F%2FwEaDGV1LWNlbnRyYWwtMSJGMEQCIGc6s6wg2zFmTErnX3QbcTEKYv4CjMn%2F3vL0vgdoKh%2BvAiBOfVZVmk%2FaRkIQ%2BHGwSFK7PM%2BRpdBWMCLGXonW0HDVViq9BQh0EAIaDDk2MzEzNDI4OTk0MCIMP3WyxBasTOKNc4yKKpoFlRv2zdWuFz0H8PqX0SvR7sJHGXi7VBemlzEGjasmAKKL2efEoqy6hM4TDBmQ%2BCYUg49%2BjeNJm3C4CoBp4J%2F01Kk4WJAuMtIbzimQzy5lnD0CxTAfpynuojT8BoGcXjnKahxUDjPsdZGhBbVR6cfmvD4oax1Ww2IsxbJW91q%2FAJJusUgPKF6yxl3SUZowyWCnEl5O%2FF5siMrJrlagLZBMW91o8Z98os%2BT9Zl0Q4k3xQb%2FgqR4ByHEqOnr2ZpkZjXrKIhsX%2B4oUPi7K%2BdTJq6inqg6ECg7BmWgG55vYY4T1ai98yjt%2FIn3ZI%2Fr8mYQTRpCvjq4mnHmM8xFdcRmqMb07PP74q4SdD7sJVmYZJK8bC5ZPXaK7dBwN%2BRl8n6Q7Crq0Hi2fR5PE7xV6yCqO1diVi0cH1amFR9I8KjT7ND%2Ff%2BEb67HXP0Ju%2FYLUg6e4uKG2YyRPgh6IQq4oJcY76w4jQqTlUXpn97avFRIPOMjbgl2tULbCgHPG7adSk4OCHrEtYHc7sLaGaE9OnGRaANV0h6PvA3qInVVN9JiaWD0c5Z6JGyovEVtXmbb1JVXUhVt%2FW7Ml9xn7rbP1zUVrp1SyW%2BiQurSa%2FO0ClyVQ8DcTtEUu6So3Va2476aZVukbrDybw1YHi1B8ZQVqs%2FVusabcdRRBqh7Jvg8BaPv3klmf0GJ%2BHptZZR3rGe%2FC809TxkBeRei6yC06W4RKysFPdPxIJMoHT6SilaBQBKTkwuOqVBmO%2FzHYohxPlK5fM63ewRsd4s541DZYt04QIIz6NzZlkNeHex3mukwy0z5apSQXQc5meKahqD4SWBUYiYWHUueMleBIm0aCbaZONSFwz6%2FNK0cdG%2FoNPRFh95iR9lN8pqww%2B1L0pYUPD%2FRkMKr9psEGOrIBWymttKym0dHpYdryZjJ5DsTgt51oA9y6mlWuPHIDRWpVPSyq6wH4AWx6PsHlF%2BOXIOS5hwcduaAilqqwtan7AJhPTtQvIwydrlEqUhg%2FcLP5CzqliWdhoO8TeQMnI%2BoRfHFn5Js3H4BNI%2Fin1IYsqxZeAcwQRa8cxhmgPgdbFTPZZeANcCJOw9LBwrNNVTp7vtcBqXM%2BulmPJv%2F0q56Q1nFXfH%2BxtsIfBC5689hqPmPpiA%3D%3D&amp;X-Amz-Signature=561d12bd24730d5dc4529f2fba720f132bca090f4c008ddc0942b5927147057a&amp;X-Amz-SignedHeaders=host&amp;x-amz-checksum-mode=ENABLED&amp;x-id=GetObject</t>
  </si>
  <si>
    <t>Mošnja-Škare, L. (2024). Financial Performance (Dis) parity in Post-transition Europe. Contemporary Economics, 18(1), 1-16.</t>
  </si>
  <si>
    <t>https://www.ceeol.com/search/article-detail?id=1237717</t>
  </si>
  <si>
    <t>Rădulescu, M. (ULBS), Cirstea Cornelia G.,  (ULBS) &amp; Belascu, L. A. (ULBS)</t>
  </si>
  <si>
    <t>FDIs and commercial balance in CEE countries: Special focus on the manufacturing economic sectors: a VAR analysis. International Journal of Business and Economic Sciences Applied Research (IJBESAR), 13(2), 7-18.</t>
  </si>
  <si>
    <t>Karelis, S., &amp; Kyrkilis, D. (2024). Foreign Direct Investments Country. In Economic Growth, Prosperity and Sustainability in the Economies of the Balkans and Eastern European Countries: Proceedings of the 15th International Conference on the Economies of the Balkan and Eastern European Countries (EBEEC) in Chios, Greece, 2023 (p. 47). Springer Nature.</t>
  </si>
  <si>
    <t>https://books.google.ro/books?hl=ro&amp;lr=&amp;id=o48YEQAAQBAJ&amp;oi=fnd&amp;pg=PA47&amp;ots=euQit-952N&amp;sig=1nzYx-m3cAhHZTfLqsdtUg-j5_8&amp;redir_esc=y#v=onepage&amp;q&amp;f=false</t>
  </si>
  <si>
    <t>Bulai, V. C. (ASE Bucuresti), Horobeț, A.(ASE Bucuresti) &amp; Belascu, L. (ULBS)</t>
  </si>
  <si>
    <t>Improving local governments’ financial sustainability by using open government data: An application of high-granularity estimates of personal income levels in Romania. Sustainability, 11(20), 5632.</t>
  </si>
  <si>
    <t>Kawashita, I., Baptista, A. A., Soares, D., &amp; Andrade, M. (2024). Open government data use: The Brazilian states and federal district cases. Plos one, 19(3), e0298157.</t>
  </si>
  <si>
    <t>https://journals.plos.org/plosone/article?id=10.1371/journal.pone.0298157</t>
  </si>
  <si>
    <t>Horobet, A.  (ASE Bucuresti), Belascu, L. (ULBS), Curea, Ș. C. (ASE Bucuresti) &amp; Pentescu, A. (ULBS)</t>
  </si>
  <si>
    <t>Ownership concentration and performance recovery patterns in the European Union. Sustainability, 11(4), 953.</t>
  </si>
  <si>
    <t>Margaret, I., Schoubben, F., &amp; Verwaal, E. (2024). When do investors see value in international environmental management certification of multinational corporations? A study of ISO 14001 certification after the Paris Agreement. Global Strategy Journal, 14(1), 25-55.</t>
  </si>
  <si>
    <t>https://sms.onlinelibrary.wiley.com/doi/full/10.1002/gsj.1490</t>
  </si>
  <si>
    <t>Heryán, T., Růčková, P., &amp; Cerulli, G. (2024). Financial Performance Among Top10 Automotive Leaders in the Eu: Essential Techniques to Investigate the Structure of Moments While Using the GMM With Dynamic Panel Data. Studia Universitatis Vasile Goldiș Arad, Seria Științe Economice, 34(3), 26-59.</t>
  </si>
  <si>
    <t>https://www.ceeol.com/search/article-detail?id=1250426</t>
  </si>
  <si>
    <t>Ajlouni, Abdullah, Francisco Bastida, and Mohammad Nurunnabi. "Corporate Governance and Employee Productivity: Evidence from Jordan." International Journal of Financial Studies 12.4 (2024): 97.</t>
  </si>
  <si>
    <t>https://www.mdpi.com/2227-7072/12/4/97</t>
  </si>
  <si>
    <t>Horobet, A. (ASE Bucuresti), Belascu, L. (ULBS), Polychronidou, P. (Grecia), &amp; Karasavvoglou, A. (Grecia)</t>
  </si>
  <si>
    <t>Global, regional and local perspectives on the economies of southeastern Europe. In Proceedings of the 11th international conference on the economies of the Balkan and Eastern European Countries (EBEEC) in Bucharest, Romania.</t>
  </si>
  <si>
    <t>Giourgali, A., &amp; Poulaki, I. (2024). Current Crises and Sustainable Development Goals—A Regional Approach. In Digital Economy and Green Growth: Opportunities and Challenges for Urban and Regional Ecosystems (pp. 193-213). Cham: Springer Nature Switzerland.</t>
  </si>
  <si>
    <t>https://link.springer.com/chapter/10.1007/978-3-031-66669-8_11</t>
  </si>
  <si>
    <t>Horobet, A. (ASE Bucuresti), Vrinceanu, G. (ASE Bucuresti), Popescu, C. (ASE Bucuresti), &amp; Belascu, L. (ULBS)</t>
  </si>
  <si>
    <t>Oil price and stock prices of EU financial companies: Evidence from panel data modeling. Energies, 12(21), 4072.</t>
  </si>
  <si>
    <t>Bhullar, P. S., Gupta, P. K., Kiranmai, J., &amp; Tandon, D. (2024). Interdependence Between Energy Commodities and Global Stock Indices: A Volatility Transmission Approach. FIIB Business Review, 23197145241288974.</t>
  </si>
  <si>
    <t>https://journals.sagepub.com/doi/full/10.1177/23197145241288974?casa_token=ejTNSVdTp4gAAAAA%3AJrL-KmYYcschx3Ll-N0igKYZtyqwfsj95OLQV3fZfbZUiel7JHdJqmpVWEJquaF2UCffV0vhQ843</t>
  </si>
  <si>
    <t>Hanif, M. (2024). Co-movement of Oil and Stock Markets During COVID-19: Evidence from the Gulf Corporation Council. Contemporary Review of the Middle East, 11(3), 338-359.</t>
  </si>
  <si>
    <t>https://journals.sagepub.com/doi/full/10.1177/23477989241260199?casa_token=QEdH4uLdEUsAAAAA%3A-ZB19o1ylL5KjsqXajUNnZ2bW1tSZvMdTj1C-PdCmKdtB8DvoyiEW6XcGFKXy4qzQCGu_SS4wjYD</t>
  </si>
  <si>
    <t>Stefania Cristina Curea (ASE), Lucian Belascu (ULBS), Ana Maria Barsan (Univ Bucuresti)</t>
  </si>
  <si>
    <t>An Exploratory Study of Financial Performance in CEE Countries</t>
  </si>
  <si>
    <t>Niftiyev, I., David, D., Iordan, M., &amp; Horga, P. (2024). A Multivariate Performance Analysis of the Plastics Manufacturers: Comparative Analysis of European Regions. Studies in Business and Economics, 19(1), 167-188.</t>
  </si>
  <si>
    <t>https://sciendo.com/article/10.2478/sbe-2024-0009</t>
  </si>
  <si>
    <t xml:space="preserve">Dănăcică, D. E. (Univ Constantin Brancusi din Tg Jiu) , Belașcu, L. (ULBS), &amp; Ilie, L. (ULBS) </t>
  </si>
  <si>
    <t>The interactive causality between higher education and economic growth in Romania. International Review of Business Research Papers, 6(4), 491-500.</t>
  </si>
  <si>
    <t>Girón, A., Cicchiello, A. F., Ferilli, G. B., Kazemikhasragh, A., &amp; Kazemi, Z. (2024). Gender Equality and Countries’ Financial and Economic Well-Being: New Evidence from Emerging Economies. Journal of Economic Issues, 58(3), 1035-1049.</t>
  </si>
  <si>
    <t>https://www.tandfonline.com/doi/abs/10.1080/00213624.2024.2382052?casa_token=t9dkcb-N4TYAAAAA:_9SKDbI2oT33EPHJHIjC_pusiGC3IUFKi8YblV-ycGeYGByOZaWCLuOFRr32QPORAzB1SDB-imw3</t>
  </si>
  <si>
    <t>Mihaela, H. (ULBS), Claudia, O. (ULBS), &amp; Lucian, B. (ULBS)</t>
  </si>
  <si>
    <t>Culture and national competitiveness. African Journal of Business Management, 5(8), 3056.</t>
  </si>
  <si>
    <t>Aivaz, K. A., &amp; Șerbănescu, M. (2024). Ecosystem Services Evaluation of the Danube Delta: An Analysis Using Hierarchical Multifactor Regression. Studies in Business and Economics, 19(1), 5-21.</t>
  </si>
  <si>
    <t>https://sciendo-parsed.s3.eu-central-1.amazonaws.com/664cb4f4dd1c3d1f87125b23/10.2478_sbe-2024-0001.pdf?X-Amz-Algorithm=AWS4-HMAC-SHA256&amp;X-Amz-Content-Sha256=UNSIGNED-PAYLOAD&amp;X-Amz-Credential=ASIA6AP2G7AKNWDCER76%2F20250519%2Feu-central-1%2Fs3%2Faws4_request&amp;X-Amz-Date=20250519T055235Z&amp;X-Amz-Expires=3600&amp;X-Amz-Security-Token=IQoJb3JpZ2luX2VjEM3%2F%2F%2F%2F%2F%2F%2F%2F%2F%2FwEaDGV1LWNlbnRyYWwtMSJGMEQCID5pLpz2Q9MgZ4UsNR661K0KM1bkkiepX2QhMznVvDJUAiBlYPK%2B1ZElM2o8Uw5yNEiY0rCQ0Ydvkym6uWu1pV5KoCrGBQiG%2F%2F%2F%2F%2F%2F%2F%2F%2F%2F8BEAIaDDk2MzEzNDI4OTk0MCIMbOQFqmhSrtKyzOfWKpoFtdFNp5ju1ETFvmdEroSYbB27JDD2HuSr6Ac0rX9rkBRsMYemy90ae7tsbBs3qtBTR7oqarlKK6uiLxQk75sSs3u%2BjUDP7hBtHOQPi9Vz%2BQGFcBbELsv1L1zORCXhq0dC2OtIl1it10z1Z1rtjA2X3czLn7yzxJy8yOiGLvBwXUDIabhXX3KoDF9L0zGqQ2dWB7K6pobjdqcaj2fMEreh8toGm%2BOhSvCtWvG0jUIm%2BDMGVb4W34Qm0VtcTiPjw2qvBk%2B3NdR9aoT71VIn82e2h5QZQY1UaLrbiYR3%2FKG7F1t5lZyV4wMMsxXVEwb%2Ftpg%2F8zD24jyzNRUsavvcFzgFAxj0%2BxDMIB79bQniQVJOcDX694WveU0%2FLbDJ4q4ZZWZ9CFGLo3Q3p2XH8zviZtq0fMKH6Tg3sjr5rTadt51dSKTUBWhxpw7Mx41fNCEIDsTif6DHh09C3VPB44DZ6s2mEOTBJ24r3VtX%2Ff5ENVIyV3hIAuarBzbhCJE%2BsZdoQJoiF2AcohJu16MCny5BTWydtFoypzrh5I5dGPjkVxMt3kKv820leWvubtsNze286uAUG0UAXh9XHzfNCHO1yK0YHkaIN%2FH5DS0BsjqSPPkBXnqx71dGK63Ni0ILXKcLeygAhDUZLSWr3H4nJEsYXZAreiWrblyrnMPmB7GqqAzA0vQ5lJY2uVghg1%2FNZWp%2FG0VG4DcueS1Cq0ZpMIlEQV4Sd170zuzwPzqz6FemFBZYdqKIMXxZu35q%2Bf6sSo3MbQ1RkZRuL87B7Q2rprfPmFFfOzvNLDhMyoY7zWs6UkKlghooDeSz%2BCC5GFcSlKIULy8AehKkKtdksIAY7Bdvvg%2FcGTI4c95k%2FGbrkkaqPyOihQY3MNoZZvHsRExHMNn1qsEGOrIBsUshl7YVNUfZbHdX4KVLW%2BBFExXwl8AXByRuJIdStmPwPOSJIueJ4p5gYr%2FIh0yKSsKG9IQYTkozWbTN3ko2iYTCmIH3uReqksbLCTgGpFRO%2BakuFe4l59UjPXIXSejUAWwB%2FRZ%2BJI%2FTxoK0u6xeqZ4gPU9cQTlAXxPTFpdUIDlrGNrlEBsNthwMwv2xNAKxpO3nzzKRe7YvkKIVQHwuvEK%2BWVMmZYcJqKpxMijF6j0m%2FQ%3D%3D&amp;X-Amz-Signature=968971acebfb9336c9d986922676aa5bf72ca25d46fe28f673e998b4f899f2ff&amp;X-Amz-SignedHeaders=host&amp;x-amz-checksum-mode=ENABLED&amp;x-id=GetObject</t>
  </si>
  <si>
    <t>Cahyadi, A., Marwa, T., Wahyudi, T., Muizzuddin, Sulastri, Maulana, A., &amp; Szabó, K. (2024). Exploring the Mediating Role of Innovation in the Nexus Between National Culture and Sustainable Competitiveness. Administrative Sciences, 14(12), 310.</t>
  </si>
  <si>
    <t>https://www.mdpi.com/2076-3387/14/12/310</t>
  </si>
  <si>
    <t>Herciu, Mihaela (ULBS) Ogrean, Claudia (ULBS), Belascu, Lucian (ULBS)</t>
  </si>
  <si>
    <t>Leveraging tangible and intangible assets by using a possible firm competitiveness index</t>
  </si>
  <si>
    <t>Derkacz, A. J., Dudziak, A., Stopka, O., &amp; Stopková, M. (2023). Profitability Determinants of Transport Service and Warehouse Enterprises: A Case Study from Poland. Periodica Polytechnica Transportation Engineering, 51(3), 275-286.</t>
  </si>
  <si>
    <t>https://www.pp.bme.hu/tr/article/view/21402</t>
  </si>
  <si>
    <t>Ioana Radu (ASE), Alexandra Horobet (ASE), Lucian Belascu (ULBS)</t>
  </si>
  <si>
    <t>Romanian equity investments and currency risk: a Euro-based perspective</t>
  </si>
  <si>
    <t>Tan, W. (2024). Risk Assessment of Financial Markets in the Era of Big Data Based on Eviews Econometric Model. Applied Mathematics and Nonlinear Sciences, 9(1). https://doi.org/10.2478/amns.2023.1.00392</t>
  </si>
  <si>
    <t>https://sciendo.com/article/10.2478/amns.2023.1.00392</t>
  </si>
  <si>
    <t xml:space="preserve">Horobet, A. (ASE), Curea, S. C. (ASE), Smedoiu Popoviciu, A. (ASE), Botoroga, C. A. (ASE), Belascu, L. (ULBS), &amp; Dumitrescu, D. G. (ASE). </t>
  </si>
  <si>
    <t>Pletnev, D., Lipina, E., &amp; Naumova, K. (1996, July). Orthodox Gazelles Performance and Advantages During the Pandemic (Russian Case). In European Conference on Object-Oriented Programming (pp. 3-18). Cham: Springer Nature Switzerland.</t>
  </si>
  <si>
    <t>https://link.springer.com/chapter/10.1007/978-3-031-69237-6_1</t>
  </si>
  <si>
    <t>https://www.tandfonline.com/doi/full/10.1080/23311975.2024.2368102</t>
  </si>
  <si>
    <t>https://journals.sagepub.com/doi/10.3233/HSM-230126?icid=int.sj-full-text.similar-articles.8</t>
  </si>
  <si>
    <t>https://emerald.66557.net/insight/content/doi/10.1108/jamr-10-2023-0302/full/html</t>
  </si>
  <si>
    <t>https://www.frontiersin.org/journals/public-health/articles/10.3389/fpubh.2024.1449594/full</t>
  </si>
  <si>
    <t>https://www.emerald.com/insight/content/doi/10.1108/jeas-09-2023-0259/full/html</t>
  </si>
  <si>
    <t>https://www.tandfonline.com/doi/full/10.1080/13527266.2024.2375511</t>
  </si>
  <si>
    <t>https://www.mdpi.com/0718-1876/19/2/45</t>
  </si>
  <si>
    <t>https://www.mdpi.com/2071-1050/16/12/5134</t>
  </si>
  <si>
    <t>https://www.tandfonline.com/doi/full/10.1080/15332969.2024.2349342</t>
  </si>
  <si>
    <t>https://journals.sagepub.com/doi/10.1177/21582440241248325</t>
  </si>
  <si>
    <t>https://journals.sagepub.com/doi/10.1177/21582440241253889</t>
  </si>
  <si>
    <t>https://www.sciencedirect.com/science/article/pii/S0040162524001094</t>
  </si>
  <si>
    <t>https://journals.economic-research.pl/oc/article/view/2814</t>
  </si>
  <si>
    <t>https://www.webofscience.com/wos/woscc/full-record/WOS:001292107000007</t>
  </si>
  <si>
    <t>https://www.webofscience.com/wos/woscc/full-record/WOS:001292107000002</t>
  </si>
  <si>
    <t>https://www.sciencedirect.com/science/article/pii/S0969698923003533</t>
  </si>
  <si>
    <t>https://onlinelibrary.wiley.com/doi/abs/10.1111/ijcs.12992</t>
  </si>
  <si>
    <t>https://www.emerald.com/insight/content/doi/10.1108/ijse-11-2022-0759/full/html</t>
  </si>
  <si>
    <t>https://link.springer.com/article/10.1057/s41264-023-00218-8</t>
  </si>
  <si>
    <t>https://www.webofscience.com/wos/woscc/full-record/WOS:001350720500005</t>
  </si>
  <si>
    <t>https://www.webofscience.com/wos/woscc/full-record/WOS:001137299500004</t>
  </si>
  <si>
    <t>Budac Camelia (ULBS), Ilie Livia (ULBS)</t>
  </si>
  <si>
    <t>Dragomir, CC, Zamfirache, A; Foris, T, Experience of Student Entrepreneurs in the Implementation of Businesses Financed with Non-Reimbursable Funds, STUDIES IN BUSINESS AND ECONOMICS, Volume 19, Issue 3, Page87-103</t>
  </si>
  <si>
    <t>https://www.webofscience.com/wos/woscc/full-record/WOS:001403052700003</t>
  </si>
  <si>
    <t>Budac Camelia (ULBS), Țîmbalari Carolina (ULBS)</t>
  </si>
  <si>
    <t>Global research trends in sustainable or green consumer behavior–a bibliometric analysis</t>
  </si>
  <si>
    <t>Hermanto Hermanto, Widji Astuti, Pudjo Sugito, Boge Triatmanto, Can green attitude complement the influence of green marketing on green purchase intention for fast food products?, Journal of Economics and Management
Volume 46 (2024): Issue 1</t>
  </si>
  <si>
    <t>https://sciendo.com/article/10.22367/jem.2024.46.20</t>
  </si>
  <si>
    <t>Budac Camelia (ULBS)</t>
  </si>
  <si>
    <t>Theoretical Approaches on Successful Email Marketing Campaigns</t>
  </si>
  <si>
    <t>Surana, R., Tiwari, P. (2024). Comprehensive Analysis of Email Marketing Tools for Enhancing Customer- Business Relationship. In: Rathore, V.S., Manuel R. S. Tavares, J., Tuba, E., Devedzic, V. (eds) Emerging Trends in Expert Applications and Security. ICE-TEAS 2024. Lecture Notes in Networks and Systems, vol 1030. Springer, Singapore.</t>
  </si>
  <si>
    <t>https://link.springer.com/chapter/10.1007/978-981-97-3745-1_3</t>
  </si>
  <si>
    <t>Strategic considerations on how brands should deal with generation Z</t>
  </si>
  <si>
    <t>Cadar, RL; Sedík, P ; Predanócyová, K; Pocol, CB, FROM FIELD TO CONSUMER: A COMPREHENSIVE ANALYSIS OF MEDICINAL AND AROMATIC PLANT PRODUCT PREFERENCES THROUGH GENERATIONS, 
SCIENTIFIC PAPERS-SERIES MANAGEMENT ECONOMIC ENGINEERING IN AGRICULTURE AND RURAL DEVELOPMENT</t>
  </si>
  <si>
    <t>https://www.webofscience.com/wos/woscc/full-record/WOS:001264962000023</t>
  </si>
  <si>
    <t>Daou, A., El Zeenni, L., Hourani, A., Talhouk, S.N. (2024). Ecotourism and Grand Challenges: A Gen-Z Perspective in the Context of Lebanon. In: Maingi, S.W., Gowreesunkar, V.G., Korstanje, M.E. (eds) Tourist Behaviour and the New Normal, Volume II. Palgrave Macmillan, Cham. https://doi.org/10.1007/978-3-031-45866-8_18</t>
  </si>
  <si>
    <t>https://link.springer.com/chapter/10.1007/978-3-031-45866-8_18</t>
  </si>
  <si>
    <t>Tse, WTS, Intergenerational knowledge sharing in sustainable tourism: social learning theory perspective, 
ASIA PACIFIC JOURNAL OF TOURISM RESEARCH
Volume29Issue11Page1369-1381</t>
  </si>
  <si>
    <t>https://www.webofscience.com/wos/woscc/full-record/WOS:001320805900001</t>
  </si>
  <si>
    <t>Siamak Seyfi  and C. Michael Hall, Chapter 15: Is Gen Z a pro-SDG generation? A critical review and reflection, în The Elgar Companion to Tourism and the Sustainable Development Goals, 2024, Print ISBN: 9781802203202, Editura Edward Elgar</t>
  </si>
  <si>
    <t>https://www.elgaronline.com/edcollchap/book/9781802203219/book-part-9781802203219-25.xml</t>
  </si>
  <si>
    <t>carte editura de prestigiu</t>
  </si>
  <si>
    <t>Seyfi, S., Hall, C. M., Vo-Thanh, T., &amp; Zaman, M. (2023). How does digital media engagement influence sustainability-driven political consumerism among Gen Z tourists?. Journal of Sustainable Tourism, 31(11), 2441-2459.</t>
  </si>
  <si>
    <t>https://www.tandfonline.com/doi/full/10.1080/09669582.2022.2112588?casa_token=Qf38yJ7lz_QAAAAA%3AWGg35H4yC4iWFGH5VLeSz1KTWRvQkpcuvz7bCz8dyFZ0Xc1hc8-RNDyBVV21kQF2eM-r1JZa74pF</t>
  </si>
  <si>
    <t>Seyfi, S., Hall, C. M., &amp; Strzelecka, M. (2023). Introduction: gen Z, tourism, and sustainable consumption. In Gen Z, Tourism, and Sustainable Consumption (pp. 3-17). Routledge.</t>
  </si>
  <si>
    <t>https://www.taylorfrancis.com/chapters/edit/10.4324/9781003289586-2/introduction-siamak-seyfi-michael-hall-marianna-strzelecka</t>
  </si>
  <si>
    <t>Apostu(Budac) Camelia</t>
  </si>
  <si>
    <t>The Role Of The Brand In Bringing Competitive Advantages</t>
  </si>
  <si>
    <t>Singh, S., Singh, G., &amp; Dhir, S. (2022). Impact of digital marketing on the competitiveness of the restaurant industry. Journal of Foodservice Business Research, 27(2), 109–137. https://doi.org/10.1080/15378020.2022.2077088</t>
  </si>
  <si>
    <t>https://www.tandfonline.com/doi/full/10.1080/15378020.2022.2077088</t>
  </si>
  <si>
    <t>Linking online marketing practices in Romania to global trends</t>
  </si>
  <si>
    <t>Ungureanu, A. (2023, May). A Micro Economic Analysis of the Romanian Online Advertising Market—Toward More Fair Value Sharing?. In International Conference Economies of The Balkan And Eastern European Countries (pp. 169-188). Cham: Springer Nature Switzerland.</t>
  </si>
  <si>
    <t>https://link.springer.com/chapter/10.1007/978-3-031-58437-4_9</t>
  </si>
  <si>
    <t>Duralia Oana(ULBS)</t>
  </si>
  <si>
    <t>The Impact of the Current Crisis Generated by the COVID-19 Pandemic on Consumer Behavior</t>
  </si>
  <si>
    <t>Bayat, M; Baydas, A and Yasar, ME; Investigation of the Effect of Covid-19 on the New Normal Behavior of Individuals in Respect to Online Shopping; NTERNATIONAL JOURNAL OF CONTEMPORARY ECONOMICS AND ADMINISTRATIVE SCIENCES
Volume14Issue2Page909-935
DOI10.5281/zenodo.14632891</t>
  </si>
  <si>
    <t>https://1510q1lx1-y-https-www-webofscience-com.z.e-nformation.ro/wos/woscc/full-record/WOS:001408861800001</t>
  </si>
  <si>
    <t>Leong, CK ; Yung, SFC; Hua, AYC; Chyi, LS; 
Volume24Issue2Page134-166
DOI10.1080/15313220.2023.2291755</t>
  </si>
  <si>
    <t>https://1510q1lx1-y-https-www-webofscience-com.z.e-nformation.ro/wos/woscc/full-record/WOS:001139423600001</t>
  </si>
  <si>
    <t>Consumer Perception of Competitiveness-Theoretical-Instrumental Approach</t>
  </si>
  <si>
    <t>Wang, M; Zhang, JY; Wang, FH; Peng, C ; Yi, TY; 
ELECTRONIC COMMERCE RESEARCH,
DOI10.1007/s10660-024-09884-9</t>
  </si>
  <si>
    <t>https://1510q1lx1-y-https-www-webofscience-com.z.e-nformation.ro/wos/woscc/full-record/WOS:001283856500001</t>
  </si>
  <si>
    <t>Consumer Behavior and Competition-Factors of a Successful Marketing Strategy</t>
  </si>
  <si>
    <t>J. Su and C. Kongjit, "Factors exploration Towards Product Selection of Chinese Consumer on the Online Platform," 2024 Joint International Conference on Digital Arts, Media and Technology with ECTI Northern Section Conference on Electrical, Electronics, Computer and Telecommunications Engineering (ECTI DAMT &amp; NCON), Chiang-mai, Thailand, 2024, pp. 122-127, doi: 10.1109/ECTIDAMTNCON60518.2024.10480092</t>
  </si>
  <si>
    <t>https://151091m0c-y-https-www-scopus-com.z.e-nformation.ro/record/display.uri?eid=2-s2.0-85190649250&amp;origin=resultslist&amp;sort=plf-f&amp;src=s&amp;sot=cite&amp;sdt=a&amp;s=ref%282-s2.0-85147146236%29</t>
  </si>
  <si>
    <t>Barbara Kucharska, Grzegorz Maciejewski, Mirosława Malinowska, Kajetan Suchecki; COVID-19 Pandemic as a Catalyst for Change – Consumer's Perspective; ISBN 978-3-8325-5837-6
176 pages, year of publication: 2024; https://doi.org/10.30819/5837</t>
  </si>
  <si>
    <t>https://151091m0c-y-https-www-scopus-com.z.e-nformation.ro/record/display.uri?eid=2-s2.0-85208822810&amp;origin=resultslist&amp;sort=plf-f&amp;src=s&amp;sot=cite&amp;sdt=a&amp;s=ref%282-s2.0-85096755311%29&amp;relpos=1</t>
  </si>
  <si>
    <t xml:space="preserve"> Adrián Mendieta-Aragón &amp; Raquel Arguedas-Sanz, Proximity tourism in the new normal: Toward a more sustainable tourism behavior in Spain,Tourist Behaviour and the New NormalVolume 2, Pages 261 - 2796 February 2024</t>
  </si>
  <si>
    <t>https://151091m0c-y-https-www-scopus-com.z.e-nformation.ro/record/display.uri?eid=2-s2.0-85202273026&amp;origin=resultslist&amp;sort=plf-f&amp;src=s&amp;sot=cite&amp;sdt=a&amp;s=ref%282-s2.0-85096755311%29&amp;sessionSearchId=f80301256df2f293e1aa89947366800f&amp;relpos=2</t>
  </si>
  <si>
    <t>Ka Leong, C., Ching Yung, S. F., Ching Hua, A. Y., &amp; Seow Chyi, L. (2024). Post-pandemic education: hospitality program revisit. Journal of Teaching in Travel &amp; Tourism, 24(2), 134–166. https://doi.org/10.1080/15313220.2023.2291755</t>
  </si>
  <si>
    <t>https://151091m0c-y-https-www-scopus-com.z.e-nformation.ro/record/display.uri?eid=2-s2.0-85181889416&amp;origin=resultslist&amp;sort=plf-f&amp;src=s&amp;sot=cite&amp;sdt=a&amp;s=ref%282-s2.0-85096755311%29&amp;sessionSearchId=f80301256df2f293e1aa89947366800f&amp;relpos=3</t>
  </si>
  <si>
    <t>Changes In Brand-Related Consumer Loyalty In The Current Pandemic Context</t>
  </si>
  <si>
    <t>Khan, D., Armannsdottir, G., &amp; Pich, C. (2024). Political brand culture of Pakistan Tehreek-e-Insaf: An internal perspective. International Journal of Market Research, 67(2-3), 189-216. https://doi.org/10.1177/14707853241302670 (Original work published 2025)</t>
  </si>
  <si>
    <t>https://1510q1ox5-y-https-www-webofscience-com.z.e-nformation.ro/wos/woscc/full-record/WOS:001362215800001</t>
  </si>
  <si>
    <t>Applying Sustainable Marketing Strategies – The Key To Obtaining Competitive Advantages On The Industrial Products Market</t>
  </si>
  <si>
    <r>
      <rPr>
        <rFont val="Arial Narrow"/>
        <color rgb="FF222222"/>
        <sz val="10.0"/>
      </rPr>
      <t>Armutcu, Barış, Rasim Zuferi, and Ahmet Tan. "Green product consumption behaviour, green economic growth and sustainable development: unveiling the main determinants." </t>
    </r>
    <r>
      <rPr>
        <rFont val="Arial Narrow"/>
        <i/>
        <color rgb="FF222222"/>
        <sz val="10.0"/>
      </rPr>
      <t>Journal of Enterprising Communities: People and Places in the Global Economy</t>
    </r>
    <r>
      <rPr>
        <rFont val="Arial Narrow"/>
        <color rgb="FF222222"/>
        <sz val="10.0"/>
      </rPr>
      <t> 18.4 (2024): 798-819.</t>
    </r>
  </si>
  <si>
    <t>https://www.emerald.com/insight/content/doi/10.1108/jec-05-2023-0074/full/html</t>
  </si>
  <si>
    <r>
      <rPr>
        <rFont val="Arial Narrow"/>
        <color rgb="FF222222"/>
        <sz val="10.0"/>
      </rPr>
      <t>Armutcu, Barış, et al. "The role of social media in consumers’ intentions to buy green food: evidence from Türkiye." </t>
    </r>
    <r>
      <rPr>
        <rFont val="Arial Narrow"/>
        <i/>
        <color rgb="FF222222"/>
        <sz val="10.0"/>
      </rPr>
      <t>British Food Journal</t>
    </r>
    <r>
      <rPr>
        <rFont val="Arial Narrow"/>
        <color rgb="FF222222"/>
        <sz val="10.0"/>
      </rPr>
      <t> 126.5 (2024): 1923-1940.</t>
    </r>
  </si>
  <si>
    <t>https://www.emerald.com/insight/content/doi/10.1108/bfj-11-2022-0988/full/html</t>
  </si>
  <si>
    <t>Considerations Regarding the Relevance of Direct Foreign Investments in the Global Economy</t>
  </si>
  <si>
    <t>Ionut Marius CROITORU, Cosmin Alexandru SPIRIDON, Florin Ionut BRATILOVEANU, Romanita JUMANCA, DIRECT FOREIGN INVESTMENTS AT EUROPEAN LEVEL. BIBLIOMETRIC AND COMPARATIVE ANALYSIS, ACTA TECHNICA NAPOCENSIS, Series:APPLIED MATHEMATICS, MECHANICS and ENGINEERING,  Vol 67, No 2 (2024)</t>
  </si>
  <si>
    <t>https://atna-mam.utcluj.ro/index.php/Acta/article/view/2479</t>
  </si>
  <si>
    <t>FRĂTICIU LUCIA</t>
  </si>
  <si>
    <t>Cetina Iuliana (ASE); Dumitrescu Luigi (ULBS); Fuciu Mircea (ULBS); Orzan Gheorghe (ASE); Stoicescu Cristina (ASE)</t>
  </si>
  <si>
    <t>MODELLING THE INFLUENCES OF ONLINE SOCIAL NETWORKS ON CONSUMERS' BUYING BEHAVIOUR</t>
  </si>
  <si>
    <t>Singh P, Khoshaim L, Nuwisser B, Alhassan I. How Information Technology (IT) Is Shaping Consumer Behavior in the Digital Age: A Systematic Review and Future Research Directions. Sustainability. 2024; 16(4):1556. https://doi.org/10.3390/su16041556</t>
  </si>
  <si>
    <t xml:space="preserve">https://www.mdpi.com/2071-1050/16/4/1556 ; https://www.webofscience.com/wos/woscc/summary/1603b34f-4900-4560-a5f5-6160d5c7c4ab-015ffe750b/date-descending/1 </t>
  </si>
  <si>
    <t>Dumitrescu Luigi (ULBS); Fuciu Mircea (ULBS)</t>
  </si>
  <si>
    <t>CONSUMER BEHAVIOUR IN THE TOURIST SEGMENTATION PROCESS - A MARKETING RESEARCH</t>
  </si>
  <si>
    <t>Cowlessur, Sanjeev K., Basava, Annappa, Pati, Bibudhendu, PIONEER: An Interest-Aware POI Recommendation Engine, 
COMPUTACION Y SISTEMAS, DOI10.13053/CyS-28-1-4454, indexed at 2024-05-03</t>
  </si>
  <si>
    <t xml:space="preserve">https://www.webofscience.com/wos/woscc/full-record/WOS:001198119600005 </t>
  </si>
  <si>
    <t>Fuciu Mircea (ULBS)</t>
  </si>
  <si>
    <t>NEW MARKETING TENDENCIES IN THE ROMANIAN WINE INDUSTRY</t>
  </si>
  <si>
    <t xml:space="preserve">Cichi, Daniela Doloris, Capruciu, Ramona, Stoica, Felicia, Cichi, Mihai, Costea, Dorin Constantin, Maracineanu, Liviu Cristian, AMPELOGRAPHIC AND BIOPRODUCTIVE CHARACTERISTICS OF CABERNET SAUVIGNON CLONES IN OLTENIA WINEGROWING REGION, SOUTH-WEST ROMANIA, 
SCIENTIFIC PAPERS-SERIES B-HORTICULTURE, published in 2024, </t>
  </si>
  <si>
    <t xml:space="preserve">https://www.webofscience.com/wos/woscc/full-record/WOS:001460708100031 </t>
  </si>
  <si>
    <t>Mazurkiewicz-Pizło A. PECULIARITIES OF POLISH WINE CONSUMERS: IMPLICATIONS FOR WINE BUSINESS MANAGEMENT. Problems of Agricultural Economics. 2024;378(1):93-116. doi:10.30858/zer/179607.</t>
  </si>
  <si>
    <t xml:space="preserve">https://www.webofscience.com/wos/woscc/full-record/WOS:001208458000005 </t>
  </si>
  <si>
    <t>Gorski Hortensia (AFT) Fuciu Mircea (ULBS), Croitor Natalia (THIMM Packaging)</t>
  </si>
  <si>
    <t>Research on Corporate Social Responsibility in the Development Region Centre in Romania</t>
  </si>
  <si>
    <t>Pandey, S., Sinha, S., &amp; Rishi, P. (2024). Integrating Corporate Social Responsibility (CSR) and Sustainability Linkages with Employees’ Perceptions and Competence-Mediating Role of CSR Culture. Journal of Human Values, 30(3), 294-310. https://doi.org/10.1177/09716858241255505 (Original work published 2024)</t>
  </si>
  <si>
    <t>https://www.webofscience.com/wos/woscc/full-record/WOS:001253443500001</t>
  </si>
  <si>
    <t>Hortensia Gorski (AFT), Mircea Fuciu (ULBS), Luigi Dumitrescu (ULBS</t>
  </si>
  <si>
    <t>Sustainability and corporate social responsibility (CSR): Essential topics for business education</t>
  </si>
  <si>
    <t>Diaz-Cruces, E., Rocasolano, M. M., &amp; Zamora-Ledezma, C. (2024). Evolución del nexo entre derecho al clima y la sostenibilidad corporativa: Análisis bibliométrico basado en Scopus. European Public &amp; Social Innovation Review, 9, 1-19.</t>
  </si>
  <si>
    <t>https://www.scopus.com/record/display.uri?eid=2-s2.0-85205698482&amp;origin=recordpage</t>
  </si>
  <si>
    <t> Mircea Fuciu (ULBS); Luigi Dumitrescu (ULBS)</t>
  </si>
  <si>
    <t xml:space="preserve"> From marketing 1.0 to marketing 4.0–the evolution of the marketing concept in the context of the 21st century</t>
  </si>
  <si>
    <t>Fiore, M., Galati, A., Figurek, A., Vrontis, D., &amp; Thrassou, A. (2024). Overview of agribusiness managerial and marketing advancements. In Agribusiness Innovation and Contextual Evolution, Volume I: Strategic, Managerial and Marketing Advancements (pp. 1-22). Cham: Springer International Publishing.</t>
  </si>
  <si>
    <t>https://link.springer.com/chapter/10.1007/978-3-031-45738-8_1</t>
  </si>
  <si>
    <t>SPRINGER</t>
  </si>
  <si>
    <t>Mapila, K., &amp; Moloi, T. (2024). Lessons on Digital Transformation in the Marketing Environment. In Digital Transformation in South Africa: Perspectives from an Emerging Economy (pp. 81-93). Cham: Springer Nature Switzerland.</t>
  </si>
  <si>
    <t>https://link.springer.com/chapter/10.1007/978-3-031-52403-5_7</t>
  </si>
  <si>
    <t>Femi-Oladunni, O., Ruiz-Palomino, P., &amp; Pérez Jiménez, I. R. (2024). Assessing food preferences in Spain: a historical perspective including attributes and values. Journal of Historical Research in Marketing, 16(3), 212-242.</t>
  </si>
  <si>
    <t>https://www.emerald.com/insight/content/doi/10.1108/jhrm-07-2023-0034/full/html</t>
  </si>
  <si>
    <t>EMERALD</t>
  </si>
  <si>
    <t>Gallery, C., &amp; Conlon, J. (2024). Fashion Business and Digital Transformation: Technology and Innovation across the Fashion Industry. Routledge.</t>
  </si>
  <si>
    <t>https://www.taylorfrancis.com/books/edit/10.4324/9781003364559/fashion-business-digital-transformation-charlene-gallery-jo-conlon</t>
  </si>
  <si>
    <t>TAYLOR AND FRANCIS</t>
  </si>
  <si>
    <t>R. Dimitrova, K. Rasheva-Yordanova and I. Iliev, "Marketing 4.0: Opportunities and Challenges of Extended Reality Marketing," 2024 47th MIPRO ICT and Electronics Convention (MIPRO), Opatija, Croatia, 2024, pp. 933-938, doi: 10.1109/MIPRO60963.2024.10569665</t>
  </si>
  <si>
    <t>https://ieeexplore.ieee.org/abstract/document/10569665</t>
  </si>
  <si>
    <t>Ghosh, J., &amp; Sinha, V. K. (2024). Big data analytics in industry 4.0 in legal perspective: past, present and future. In Digital Transformation: Industry 4.0 to Society 5.0 (pp. 151-177). Singapore: Springer Nature Singapore.</t>
  </si>
  <si>
    <t>https://link.springer.com/chapter/10.1007/978-981-99-8118-2_7</t>
  </si>
  <si>
    <t>Toska, A. (2024). Online Marketing in Islamic Perspective: The Case of Halal Companies in Kosovo. In Strategic Islamic Business and Management: Solutions for Sustainability (pp. 109-123). Cham: Springer Nature Switzerland.</t>
  </si>
  <si>
    <t>https://link.springer.com/chapter/10.1007/978-3-031-61778-2_6</t>
  </si>
  <si>
    <t>Gallery, C. (2024). Marketing to the hyper-connected consumer. In Fashion Business and Digital Transformation (pp. 143-177). Routledge.</t>
  </si>
  <si>
    <t>https://www.taylorfrancis.com/chapters/edit/10.4324/9781003364559-10/marketing-hyper-connected-consumer-charlene-gallery</t>
  </si>
  <si>
    <t>Routledge.</t>
  </si>
  <si>
    <t>Atasoy, A., &amp; Basal, M. (2024). New Marketing Approaches and Consumer Trends in Line With Technological Developments. In Navigating the Shifting Landscape of Consumer Behavior (pp. 113-138). IGI Global Scientific Publishing.</t>
  </si>
  <si>
    <t>https://www.igi-global.com/chapter/new-marketing-approaches-and-consumer-trends-in-line-with-technological-developments/338585</t>
  </si>
  <si>
    <t xml:space="preserve"> IGI Global Scientific Publishing.</t>
  </si>
  <si>
    <t>Hortensi Gorski (AFT), Mircea Fuciu (ULBS), Natalia Croitor (THIMM)</t>
  </si>
  <si>
    <t>Pandey, S., Sinha, S., &amp; Rishi, P. (2024). Integrating Corporate Social Responsibility (CSR) and Sustainability Linkages with Employees’ Perceptions and Competence-Mediating Role of CSR Culture. Journal of Human Values, 30(3), 294-310.</t>
  </si>
  <si>
    <t>https://journals.sagepub.com/doi/abs/10.1177/09716858241255505  https://www.webofscience.com/wos/woscc/full-record/WOS:001253443500001</t>
  </si>
  <si>
    <t xml:space="preserve">Mircea FUCIU (ULBS) </t>
  </si>
  <si>
    <t>CHANGES IN THE ORGANIZATION'S MARKETING ACTIVITY IN LIGHT OF THE SARS-COV-2 PANDEMIC</t>
  </si>
  <si>
    <t>Chemsripong, S. (2024). Influence of business model and marketing environment of Thai gems and jewellery during COVID-19 pandemic: opportunities and challenges. International Journal of Learning and Change, 16(2-3), 262-282.</t>
  </si>
  <si>
    <t>https://www.inderscienceonline.com/doi/abs/10.1504/IJLC.2024.137499 https://www.scopus.com/record/display.uri?eid=2-s2.0-85188672892&amp;origin=resultslist&amp;sort=plf-f&amp;src=s&amp;sot=b&amp;sdt=b&amp;s=TITLE-ABS-KEY%28Influence+of+business+model+and+marketing+environment+of+Thai+gems+and+jewellery+during+COVID-19+pandemic%3A+opportunities+and+challenges%29&amp;sessionSearchId=e680c4ff5b2f28a0437c133f4ce3ed66</t>
  </si>
  <si>
    <t>Binnui, A., &amp; Iamsaard, N. Marketing Promotion with 8P’s Strategy for Processed Palm Oil Products for Sustaining Small Business’s Growth.</t>
  </si>
  <si>
    <t>chrome-extension://efaidnbmnnnibpcajpcglclefindmkaj/https://gmsarnjournal.com/home/wp-content/uploads/2024/03/vol18no4-14.pdf    https://www.scopus.com/record/display.uri?eid=2-s2.0-85190245164&amp;origin=resultslist&amp;sort=plf-f&amp;src=s&amp;sot=b&amp;sdt=b&amp;s=TITLE-ABS-KEY%28Marketing+Promotion+with+8P%E2%80%99s+Strategy+for+Processed+Palm+Oil+Products+for+Sustaining+Small+Business%E2%80%99s+Growth%29&amp;sessionSearchId=e680c4ff5b2f28a0437c133f4ce3ed66</t>
  </si>
  <si>
    <t>The rise of Instagram–Evolution, statistics, advantages and disadvantages</t>
  </si>
  <si>
    <t>Taylor, J., &amp; Armes, G. (2024). Social comparison on Instagram, and its relationship with self-esteem and body-esteem. Discover Psychology, 4(1), 126.</t>
  </si>
  <si>
    <t>https://link.springer.com/article/10.1007/s44202-024-00241-3</t>
  </si>
  <si>
    <t>Arigi, J. P., Hidayat, Z., Putra, D. O., &amp; Gulo, A. (2024). Analysis of metrosexual consumer lifestyle in urban areas: A phenomenological study of male-targeted beauty consumers on social media. Humanities, Arts and Social Sciences Studies, 768-780.</t>
  </si>
  <si>
    <t>https://so02.tci-thaijo.org/index.php/hasss/article/view/264857</t>
  </si>
  <si>
    <t>Singh, V., Agarwal, J., Kaushik, V., Singh, S. P., &amp; Kumar, N. (2024, May). Identifying Spam Accounts on Instagram: An Analysis of User Activity Data Using Machine Learning. In 2024 International Conference on Communication, Computer Sciences and Engineering (IC3SE) (pp. 1658-1662). IEEE.</t>
  </si>
  <si>
    <t>https://ieeexplore.ieee.org/abstract/document/10593608     https://www.scopus.com/record/display.uri?eid=2-s2.0-85200667569&amp;origin=resultslist&amp;sort=plf-f&amp;src=s&amp;sot=b&amp;sdt=b&amp;s=TITLE-ABS-KEY%28Identifying+Spam+Accounts+on+Instagram%3A+An+Analysis+of+User+Activity+Data+Using+Machine+Learning%29&amp;sessionSearchId=e680c4ff5b2f28a0437c133f4ce3ed66</t>
  </si>
  <si>
    <t>Hortensia Gorski (AFT), Mircea Fuciu (ULBS), Luigi Dumitrescu (ULBS)</t>
  </si>
  <si>
    <t>Sarwar, H., Ishaq, M. I., &amp; Franzoni, S. (2024). Influence of HRM on CSR and performance of upscale hotels in developed and developing countries. Environment, Development and Sustainability, 26(1), 335-357.</t>
  </si>
  <si>
    <t>https://link.springer.com/article/10.1007/s10668-022-02711-x</t>
  </si>
  <si>
    <t>Mircea Fuciu (ULBS), Luigi Dumitrescu (ULBS)</t>
  </si>
  <si>
    <t>ON INTERNAL MARKETING--CONCEPT, MODELS, ADVANTAGES AND DISADVANTAGES.</t>
  </si>
  <si>
    <t>Gonçalves, J. S., Neves, M. S., Sousa, B. B., &amp; Ferreira, J. (2024). The Importance of Internal Marketing in Companies and Its Relation With Happiness at Work. In Resilience of Multicultural and Multigenerational Leadership and Workplace Experience (pp. 162-181). IGI Global.</t>
  </si>
  <si>
    <t>https://www.igi-global.com/chapter/the-importance-of-internal-marketing-in-companies-and-its-relation-with-happiness-at-work/346894</t>
  </si>
  <si>
    <t>IGI GLOBAL</t>
  </si>
  <si>
    <t>Mircea Fuciu (ULBS)</t>
  </si>
  <si>
    <t>Effects of the SARS-COV-2 Pandemic on the Marketing and the Consumption Activity</t>
  </si>
  <si>
    <t>Pereira, V., Jayawardena, N. S., Sindhwani, R., Behl, A., &amp; Laker, B. (2024). Using firm-level intellectual capital to achieve strategic sustainability: examination of phenomenon of business failure in terms of the critical events. Journal of Intellectual Capital, 25(5/6), 841-866.</t>
  </si>
  <si>
    <t>https://www.emerald.com/insight/content/doi/10.1108/jic-03-2024-0074/full/html</t>
  </si>
  <si>
    <t>Can social media addiction influence the consumers' loyalty for a certain brand or product</t>
  </si>
  <si>
    <t>Tariq, B., Ramayah, T., Griffiths, M. D., Ariza-Montes, A., &amp; Han, H. (2024). Understanding the moderating role of chronotypes for online mobile gaming in-app purchase intention. European Research on Management and Business Economics, 30(3), 100252.</t>
  </si>
  <si>
    <t>https://www.sciencedirect.com/science/article/pii/S2444883424000123</t>
  </si>
  <si>
    <t>Science Direct / Elsevier</t>
  </si>
  <si>
    <t>Ahmeti, Ardi, and Alban Elshani. "THE EFFECT OF PROFITABILITY AS A MEDIATOR IN THE RELATIONSHIP BETWEEN WORKING CAPITAL MANAGEMENT AND THE SUSTAINABLE GROWTH OF SMALL AND MEDIUM-SIZED ENTERPRISES IN SELECTED WESTERN BALKAN COUNTRIES." Economic Studies 33.7 (2024).</t>
  </si>
  <si>
    <t>Chudy-Laskowska, Katarzyna, and Sabina Rokita. "Profitability of Energy Sector Companies in Poland: Do Internal Factors Matter?." Energies 17.20 (2024): 5135.</t>
  </si>
  <si>
    <t>Ilie L (ULBS)</t>
  </si>
  <si>
    <t>Intellectual property rights: an economic approach</t>
  </si>
  <si>
    <t>Marlena Jankowska ▸,Mirosław Pawełczyk  ▸,  The Intellectual Property Philosophies and Brand Strategies: Converging Theories and Integrative Approaches, No. 5 (2024): Law &amp; Social Bonds Nr 5 (52) 2024</t>
  </si>
  <si>
    <t>https://prawoiwiez.edu.pl/index.php/piw/article/view/1004</t>
  </si>
  <si>
    <t>Challenges for financial managers in a changing economic environment</t>
  </si>
  <si>
    <t>Meshal Alhusaynan, Majed Almashari, AN EFFECTIVE RULE-COMPLIANCE SIMULATION MODEL IN TRADING FOR EFFICIENT PORTFOLIO MANAGEMENT, Advances and Applications in Statistics, 91(2), 217–255. https://doi.org/10.17654/0972361724014</t>
  </si>
  <si>
    <t>https://www.pphmjopenaccess.com/index.php/aas/article/view/1346</t>
  </si>
  <si>
    <t>Lucian Paul-ULBS</t>
  </si>
  <si>
    <t>Absorption of European Funds by Romania During 2014-2020</t>
  </si>
  <si>
    <t>Diego Sande Veiga,Do the structural funds in innovation influence the growth of companies?
analysis through the ERDF-Innterconnect program in Andalusia differentiating by business size and role in the project Regional Research = Journal of Regional Research,</t>
  </si>
  <si>
    <t>chrome-extension://efaidnbmnnnibpcajpcglclefindmkaj/https://investigacionesregionales.org/wp-content/uploads/sites/3/2024/01/99031-Sande-Veiga.pdf</t>
  </si>
  <si>
    <t>Economic globalization: From microeconomic foundation to national determinants. Procedia Economics and Finance, 2015, 27: 731-735.</t>
  </si>
  <si>
    <r>
      <rPr>
        <rFont val="Arial Narrow"/>
        <color theme="1"/>
        <sz val="10.0"/>
      </rPr>
      <t>Ölmez, Fevzi, Emre Bilgiç, and Esra Aydın. "Understanding determinants of outward foreign direct investment: the role of economic policy uncertainty, institutional quality, and globalization." </t>
    </r>
    <r>
      <rPr>
        <rFont val="Arial Narrow"/>
        <i/>
        <color rgb="FF222222"/>
        <sz val="10.0"/>
      </rPr>
      <t>Journal of Economics, Finance and Administrative Science</t>
    </r>
    <r>
      <rPr>
        <rFont val="Arial Narrow"/>
        <color rgb="FF222222"/>
        <sz val="10.0"/>
      </rPr>
      <t> 29.58 (2024): 387-409.</t>
    </r>
  </si>
  <si>
    <t>https://www.emerald.com/insight/content/doi/10.1108/jefas-05-2023-0143/full/html</t>
  </si>
  <si>
    <t>WOS (ESCI)</t>
  </si>
  <si>
    <r>
      <rPr>
        <rFont val="Arial Narrow"/>
        <color theme="1"/>
        <sz val="10.0"/>
      </rPr>
      <t>Hashemidaran, Hasan, Ali Asghar Bagheri Keshtly, and Shahabeddin Shokri. "The effect of economic globalization on the export of cut flowers." </t>
    </r>
    <r>
      <rPr>
        <rFont val="Arial Narrow"/>
        <i/>
        <color rgb="FF222222"/>
        <sz val="10.0"/>
      </rPr>
      <t>Cadernos de Educação Tecnologia e Sociedade</t>
    </r>
    <r>
      <rPr>
        <rFont val="Arial Narrow"/>
        <color rgb="FF222222"/>
        <sz val="10.0"/>
      </rPr>
      <t> 17.se3 (2024): 200-215.</t>
    </r>
  </si>
  <si>
    <t>https://brajets.com/brajets/article/view/1756</t>
  </si>
  <si>
    <t>Anas, Muhammad, Syed Jawad Hussain Shahzad, and Larisa Yarovaya. "The use of high-frequency data in cryptocurrency research: a meta-review of literature with bibliometric analysis." Financial Innovation 10.1 (2024): 90.</t>
  </si>
  <si>
    <t>https://link.springer.com/article/10.1186/s40854-023-00595-y</t>
  </si>
  <si>
    <t>Kvedaravičiūtė, Evelina, and Alfreda Šapkauskienė. "Development of central bank digital currencies: a bibliometric analysis." EuroMed Journal of Business (2024).</t>
  </si>
  <si>
    <t>https://www.emerald.com/insight/content/doi/10.1108/emjb-10-2023-0270/full/html</t>
  </si>
  <si>
    <r>
      <rPr>
        <rFont val="Arial Narrow"/>
        <color theme="1"/>
        <sz val="10.0"/>
      </rPr>
      <t>Saikia, Swagota, Alka Maurya, and Manoj Kumar Verma. "Emerging trends and performance measurement of cryptocurrency research during 2013–2022: a systematic review based on computational mapping." </t>
    </r>
    <r>
      <rPr>
        <rFont val="Arial Narrow"/>
        <i/>
        <color rgb="FF222222"/>
        <sz val="10.0"/>
      </rPr>
      <t>Global Knowledge, Memory and Communication</t>
    </r>
    <r>
      <rPr>
        <rFont val="Arial Narrow"/>
        <color rgb="FF222222"/>
        <sz val="10.0"/>
      </rPr>
      <t> (2024).</t>
    </r>
  </si>
  <si>
    <t>https://www.emerald.com/insight/content/doi/10.1108/gkmc-09-2023-0343/full/html</t>
  </si>
  <si>
    <t>Dinu N.-R., Titei A., Munteanu I., Dobre I.-C., Jeflea F.-V., “A short review on inflation and its impact on economic growth and some corresponding macroeconomic parameters” (2024) Transformations in Business and Economics, 23 (3), pp. 403 - 420</t>
  </si>
  <si>
    <t>https://151093gdv-y-https-www-scopus-com.z.e-nformation.ro/record/display.uri?eid=2-s2.0-85211375311&amp;origin=recordpage</t>
  </si>
  <si>
    <r>
      <rPr>
        <rFont val="Arial Narrow"/>
        <color theme="1"/>
        <sz val="10.0"/>
      </rPr>
      <t>Țîmbalari, Carolina, Aida Lavinia Neagoe Barbu, and Cristian Mihai-Gabriel. "Clustering Corporate Governance and Leadership. A Bibliometric Analysis." </t>
    </r>
    <r>
      <rPr>
        <rFont val="Arial Narrow"/>
        <i/>
        <color rgb="FF222222"/>
        <sz val="10.0"/>
      </rPr>
      <t>Studies in Business and Economics</t>
    </r>
    <r>
      <rPr>
        <rFont val="Arial Narrow"/>
        <color rgb="FF222222"/>
        <sz val="10.0"/>
      </rPr>
      <t> 19.1 (2024): 255-275.</t>
    </r>
  </si>
  <si>
    <t>Ribeiro, Henrique César Melo. "Bitcoin: comportamento, perfil e tendência da produção científica no Brasil." International Journal of Innovation 12.2 (2024): e26211-e26211.</t>
  </si>
  <si>
    <t>https://periodicos.uninove.br/innovation/article/view/26211</t>
  </si>
  <si>
    <t xml:space="preserve">	Romanenko V., Miliavskyi Y., Kantsedal H., Automated control problem for dynamic processes applied to cryptocurrency in financial markets
(2024) in: Recent Developments in Automatic Control Systems, pp. 417 - 444</t>
  </si>
  <si>
    <t>https://www.scopus.com/record/display.uri?eid=2-s2.0-85188566166&amp;origin=inward&amp;txGid=9b8038779cc0192d9fb88d91efa6b8b9</t>
  </si>
  <si>
    <t>Duan, Ruiyun. "Analysis of Research Trends in Mine Safety/Mining Safety (MS) from the Perspective of a Comparative Vision." Journal of Scientometric Research 13.2 (2024): 496-516.</t>
  </si>
  <si>
    <t>https://pdfs.semanticscholar.org/6841/59f5f51f389380b599a84ee380bdf4ea3b7f.pdf</t>
  </si>
  <si>
    <t>Mărginean Silvia (ULBS), Chenic Alina Ștefania (ASE)</t>
  </si>
  <si>
    <t>"Effects of raising minimum wage: Theory, evidence and future challenges
S Mărginean, AŞ Chenic
Procedia Economics and Finance 6, 96-102"</t>
  </si>
  <si>
    <t>Umar, Bushra, et al. "Exploring Labor Rights Violations in Pakistan's Textile Industry: The Impact of Hiring Contract Workers." International Journal of Trends and Innovations in Business &amp; Social Sciences 2.1 (2024): 98-110.</t>
  </si>
  <si>
    <t>https://journals.irapa.org/index.php/TIBS/article/view/734</t>
  </si>
  <si>
    <t>Renminbi internationalization process: a quantitative literature review, R Orăștean, SC Mărginean
International Journal of Financial Studies 11 (1), 15</t>
  </si>
  <si>
    <r>
      <rPr>
        <rFont val="Arial Narrow"/>
        <color theme="1"/>
        <sz val="10.0"/>
      </rPr>
      <t>Pranajaya, Eko, et al. "Examining the influence of financial inclusion on investment decision: A bibliometric review." </t>
    </r>
    <r>
      <rPr>
        <rFont val="Arial Narrow"/>
        <i/>
        <color rgb="FF222222"/>
        <sz val="10.0"/>
      </rPr>
      <t>Heliyon</t>
    </r>
    <r>
      <rPr>
        <rFont val="Arial Narrow"/>
        <color rgb="FF222222"/>
        <sz val="10.0"/>
      </rPr>
      <t> 10.3 (2024).</t>
    </r>
  </si>
  <si>
    <t>https://www.cell.com/heliyon/fulltext/S2405-8440(24)01810-3?uuid=uuid%3A4bcb7ee8-c105-4a8f-8c6a-b2b3530becb2</t>
  </si>
  <si>
    <t>Health Spending Patterns and COVID-19 Crisis in European Union: A Cross-Country Analysis, Systems, 10 (6), 238</t>
  </si>
  <si>
    <t>Coccia, Mario, and Igor Benati. "Negative effects of high public debt on health systems facing pandemic crisis: Lessons from COVID-19 in Europe to prepare for future emergencies." AIMS Public Health 11.2 (2024): 477.</t>
  </si>
  <si>
    <t>WOS (ESCI), SCOPUS</t>
  </si>
  <si>
    <r>
      <rPr>
        <rFont val="Arial Narrow"/>
        <color theme="1"/>
        <sz val="10.0"/>
      </rPr>
      <t>Papadimitriou, Eleonora, Amir Pooyan Afghari, and Pieter van Gelder. "Latent class models for capturing unobserved heterogeneity in major global causes of mortality: The cases of traffic crashes and COVID-19." </t>
    </r>
    <r>
      <rPr>
        <rFont val="Arial Narrow"/>
        <i/>
        <color rgb="FF222222"/>
        <sz val="10.0"/>
      </rPr>
      <t>Transportation Research Interdisciplinary Perspectives</t>
    </r>
    <r>
      <rPr>
        <rFont val="Arial Narrow"/>
        <color rgb="FF222222"/>
        <sz val="10.0"/>
      </rPr>
      <t> 26 (2024): 101147.</t>
    </r>
  </si>
  <si>
    <t>https://www.sciencedirect.com/science/article/pii/S2590198224001337</t>
  </si>
  <si>
    <r>
      <rPr>
        <rFont val="Arial Narrow"/>
        <color theme="1"/>
        <sz val="10.0"/>
      </rPr>
      <t>Aursulesei, Tudor-Mugurel, et al. "Assessing the prospective impact of Brexit on the global architecture of power: A multidimensional approach focusing on UK and EU." </t>
    </r>
    <r>
      <rPr>
        <rFont val="Arial Narrow"/>
        <i/>
        <color rgb="FF222222"/>
        <sz val="10.0"/>
      </rPr>
      <t>Business Economics and Management (JBEM)</t>
    </r>
    <r>
      <rPr>
        <rFont val="Arial Narrow"/>
        <color rgb="FF222222"/>
        <sz val="10.0"/>
      </rPr>
      <t> 25.2 (2024): 396-418.</t>
    </r>
  </si>
  <si>
    <t>https://www.econstor.eu/handle/10419/317685</t>
  </si>
  <si>
    <t>Kordoš M., “The impact of Brexit on Slovak healthcare professionals in the United Kingdom – the fallouts and consequences”, (2024) Economics and Sociology, 17 (2), pp. 273 - 291, DOI: 10.14254/2071-789X.2024/17-2/14</t>
  </si>
  <si>
    <t>https://www.scopus.com/inward/record.uri?eid=2-s2.0-85199336787&amp;doi=10.14254%2f2071-789X.2024%2f17-2%2f14&amp;partnerID=40&amp;md5=36e7dcf197731f60fe85af49e6192554</t>
  </si>
  <si>
    <t>Measuring healthcare digitalisation in the European Union: trends and challenges, Revista Economica, 74(4), pp. 64-74</t>
  </si>
  <si>
    <r>
      <rPr>
        <rFont val="Arial Narrow"/>
        <color theme="1"/>
        <sz val="10.0"/>
      </rPr>
      <t>Solomou, Theodoros, et al. "Empowering Citizens Through Translated Patient Summary Access and Sharing in Digital Health Ecosystems." </t>
    </r>
    <r>
      <rPr>
        <rFont val="Arial Narrow"/>
        <i/>
        <color rgb="FF222222"/>
        <sz val="10.0"/>
      </rPr>
      <t>Studies in Health Technology and Informatics</t>
    </r>
    <r>
      <rPr>
        <rFont val="Arial Narrow"/>
        <color rgb="FF222222"/>
        <sz val="10.0"/>
      </rPr>
      <t> 316 (2024): 497-501</t>
    </r>
  </si>
  <si>
    <r>
      <rPr>
        <rFont val="Arial Narrow"/>
        <color theme="1"/>
        <sz val="10.0"/>
      </rPr>
      <t>Toshev, Atanas, et al. "Digitalization of health care and aspects of implementing electronic prescriptions in Bulgaria." </t>
    </r>
    <r>
      <rPr>
        <rFont val="Arial Narrow"/>
        <i/>
        <color rgb="FF222222"/>
        <sz val="10.0"/>
      </rPr>
      <t>Pharmacia</t>
    </r>
    <r>
      <rPr>
        <rFont val="Arial Narrow"/>
        <color rgb="FF222222"/>
        <sz val="10.0"/>
      </rPr>
      <t> 71 (2024): 1-6.</t>
    </r>
  </si>
  <si>
    <t>Measuring the digital economy: European Union countries in glbal rankings, Revista economică 69 (5), 73-80</t>
  </si>
  <si>
    <t>Fidan, Üzeyir. "Convergence or divergence? Trends in the digitalisation index cluster over the years." Regional Statistics 14.6 (2024): 1050-1068.</t>
  </si>
  <si>
    <t>https://151093gwa-y-https-www-scopus-com.z.e-nformation.ro/record/display.uri?eid=2-s2.0-85217503190&amp;origin=resultslist&amp;sort=plf-f&amp;src=s&amp;sot=b&amp;sdt=b&amp;s=AUTH%28FIDAN+UZEYIR%29&amp;sessionSearchId=8129ab8a920916655ab30142b10b26d2&amp;relpos=1</t>
  </si>
  <si>
    <t>Negru Ioana (ULBS)</t>
  </si>
  <si>
    <t>Plurality to Pluralism in Economic Pedagogy: The role of Critical Thinking</t>
  </si>
  <si>
    <t>Imko Meyenburg, Pluralism in Economics and the Question of Ontological Pluralism, Journal of Economic Methodology</t>
  </si>
  <si>
    <t>https://www.tandfonline.com/doi/full/10.1080/1350178X.2024.2343490</t>
  </si>
  <si>
    <t>Negru Ioana (ULBS) si Vinca Bigo (Marseille)</t>
  </si>
  <si>
    <t>From Fragmentation to Ontologically Reflexive Pluralism</t>
  </si>
  <si>
    <t>Imko Meyenburg, Pluralism in Economics and the Question of Ontological Pluralism, Journal of Econom</t>
  </si>
  <si>
    <t>Reflections on Pluralism in Economics</t>
  </si>
  <si>
    <t>Negru Ioana (ULBS), Andrew Mearman (Univ. Leeds, UK), Ali Douai (Franta)</t>
  </si>
  <si>
    <t>Prospects for a heterodox economics of the environment and sustainability</t>
  </si>
  <si>
    <t>Clive Spash, Foundations of social ecological economics : The fight for revolutionary change in economic thought, Manchester University Press 2024</t>
  </si>
  <si>
    <t>https://www.torrossa.com/it/resources/an/5835748</t>
  </si>
  <si>
    <t>Editura de prestigiu, Manchester University Press</t>
  </si>
  <si>
    <t>Keerti Manisha si Inderpal Singh, Investigating Green Economy Studies Using a Bibliometric Analysis, Journal of Knowledge Economy</t>
  </si>
  <si>
    <t>https://link.springer.com/article/10.1007/s13132-024-02237-9</t>
  </si>
  <si>
    <t>Nathalie Berta, Alain Roux, The endless expansion of carbon offsetting: sequestration by agricultural soils in historical perspective, Cambridge Journal of Economics</t>
  </si>
  <si>
    <t>https://academic.oup.com/cje/article-abstract/48/3/451/7616021</t>
  </si>
  <si>
    <t>Mathematical modelling in the wake of the crisis: a blessing or a curse? What does the economics profession have to say</t>
  </si>
  <si>
    <t>Te-Anne Robbins, Navigating Risk and Uncertainty within the IMF Technocratic Trap, Cap. 26, Oxford Handbook of the International Monetary Fund
Mark Hibben (ed.), Bessma Momani (ed.), Oxford University Press</t>
  </si>
  <si>
    <t>https://academic.oup.com/edited-volume/58800/chapter-abstract/489174133?redirectedFrom=fulltext</t>
  </si>
  <si>
    <t>Oxford University Press</t>
  </si>
  <si>
    <t>Negru Ioana (ULBS) si Wilfred Dolfsma (Netherlands)</t>
  </si>
  <si>
    <t>The Ethical formation of Economists</t>
  </si>
  <si>
    <t xml:space="preserve">Why my doctor is a Kantian and my car mechanic is an Aristotelian: bringing marketplace ethics into the classroom
Jonathan B. Wigh, Advances in Economics Educationt
</t>
  </si>
  <si>
    <t>https://www.elgaronline.com/view/journals/aee/3/1/article-p24.xml</t>
  </si>
  <si>
    <t>Negru Ioana (ULBS) si Jamie Morgan (Univ. Leeds Beckett UK)</t>
  </si>
  <si>
    <t>The Austrian Perspective on the financial crisis: a c ritique</t>
  </si>
  <si>
    <t>Chris Reimann, Predicting financial crises: an evaluation of machine learning algorithms and model explainability for early warning systems, Review of Evolutionary Political Economy</t>
  </si>
  <si>
    <t>https://link.springer.com/article/10.1007/s43253-024-00114-4</t>
  </si>
  <si>
    <t>Negru Ioana (ULBS) and JLS McCombie (University of Cambridge, UK)</t>
  </si>
  <si>
    <t>On economic paradigms, rhetoric and the micro-foundations of economics</t>
  </si>
  <si>
    <t>Finn Olesen, Chapter 13: Lucas, modern macroeconomics and the post Keynesians, in Post-Keynesian Economics for the Future
Edited by Jesper Jespersen, Finn Olesen, and Mikael R. Byrialsen, Edward Elgar, UK</t>
  </si>
  <si>
    <t>https://www.elgaronline.com/edcollchap/book/9781035307517/book-part-9781035307517-22.xml</t>
  </si>
  <si>
    <t>Edward Elgar, UK</t>
  </si>
  <si>
    <t>Negru Ioana (ULBS) and  A. Vercelli (Univ. of Sienna, Italy)</t>
  </si>
  <si>
    <t>On Methodological Pluralism in Economics</t>
  </si>
  <si>
    <t>Paolo Ramazzotti, A unifying theme for stray cats?
Issues in heterodox discourses, PSL Quaterly Review</t>
  </si>
  <si>
    <t>https://u-pad.unimc.it/bitstream/11393/348590/1/PSL4-24_7_Ramazzotti-1.pdf</t>
  </si>
  <si>
    <t>Donatella Privitera,,(Italia), Adrian Nedelcu, Virgil Nicula</t>
  </si>
  <si>
    <t xml:space="preserve"> Gastronomic and food tourism as an economic local resource: Case studies from Romania and Italy</t>
  </si>
  <si>
    <r>
      <rPr>
        <rFont val="Arial Narrow"/>
        <color theme="1"/>
        <sz val="10.0"/>
      </rPr>
      <t>1.KP Sio, B Fraser, L Fredline – A Contemporary systematic literature review of gastronomy tourism and destination image,</t>
    </r>
    <r>
      <rPr>
        <rFont val="Arial Narrow"/>
        <b/>
        <color theme="1"/>
        <sz val="10.0"/>
      </rPr>
      <t xml:space="preserve"> Tourism Recreation Research,</t>
    </r>
    <r>
      <rPr>
        <rFont val="Arial Narrow"/>
        <color theme="1"/>
        <sz val="10.0"/>
      </rPr>
      <t xml:space="preserve"> 2024 - Taylor &amp; Francis</t>
    </r>
  </si>
  <si>
    <t>https://www.tandfonline.com/doi/abs/10.1080/02508281.2021.1997491</t>
  </si>
  <si>
    <t>Donatella Privitera,(Italia), Adrian Nedelcu, Virgil Nicula</t>
  </si>
  <si>
    <r>
      <rPr>
        <rFont val="Arial Narrow"/>
        <color theme="1"/>
        <sz val="10.0"/>
      </rPr>
      <t xml:space="preserve"> Emerging themes in food tourism: a systematic literature review and research agenda,
R Ali, S Irfan, S Hamid - </t>
    </r>
    <r>
      <rPr>
        <rFont val="Arial Narrow"/>
        <b/>
        <color theme="1"/>
        <sz val="10.0"/>
      </rPr>
      <t>British Food Journal</t>
    </r>
    <r>
      <rPr>
        <rFont val="Arial Narrow"/>
        <color theme="1"/>
        <sz val="10.0"/>
      </rPr>
      <t xml:space="preserve">, 2024 - emerald.com
</t>
    </r>
  </si>
  <si>
    <t>https://www.emerald.com/insight/content/doi/10.1108/bfj-11-2022-0939/full/html</t>
  </si>
  <si>
    <t>SCOPUS, WOS</t>
  </si>
  <si>
    <r>
      <rPr>
        <rFont val="Arial Narrow"/>
        <color theme="1"/>
        <sz val="10.0"/>
      </rPr>
      <t xml:space="preserve">Culinary tourism: exploring cultural diplomacy through gastronomy festivals in Turkey and Italy,
C Gündüz, M Rezaei, R Quaglia, M Pironti - </t>
    </r>
    <r>
      <rPr>
        <rFont val="Arial Narrow"/>
        <b/>
        <color theme="1"/>
        <sz val="10.0"/>
      </rPr>
      <t>British Food Journal</t>
    </r>
    <r>
      <rPr>
        <rFont val="Arial Narrow"/>
        <color theme="1"/>
        <sz val="10.0"/>
      </rPr>
      <t xml:space="preserve">, 2024 - emerald.com
</t>
    </r>
  </si>
  <si>
    <t>https://www.emerald.com/insight/content/doi/10.1108/bfj-11-2023-0965/full/html</t>
  </si>
  <si>
    <t>Donatella Privitera, ,(Italia),Adrian Nedelcu, Virgil Nicula</t>
  </si>
  <si>
    <t xml:space="preserve">. Examining the relationship between gastronomic experience, revisit intention, destination image and destination brand love: a moderating role of cewebrity reviews,
SA Kareem, P Venugopal - Leisure/loisir, 2024 - Taylor &amp; Francis
</t>
  </si>
  <si>
    <t>https://www.tandfonline.com/doi/abs/10.1080/14927713.2023.2211582</t>
  </si>
  <si>
    <t>Taylor &amp; Francis</t>
  </si>
  <si>
    <t>Ocean-Based Gastronomic Experience as a Factor of Tourists’ Motivation and Travel Behaviour
T Belly, MH Hanafiah, QS Awang Ali… - Journal of Culinary …, 2024 - Taylor &amp; Francis</t>
  </si>
  <si>
    <t>https://www.tandfonline.com/journals/wcsc20</t>
  </si>
  <si>
    <t>Gastronomic and food tourism as an economic local resource: Case studies from Romania and Italy</t>
  </si>
  <si>
    <t>The role of gastronomy as a driver of rural tourism development: The case of mirandela, CV Da Mota, RI Rodrigues, T Palrão… - European Countryside, 2024 - sciendo.com</t>
  </si>
  <si>
    <t>EUROPEN COUNTRYSIDE is indexed in Web of Science Core Collection since the very beginning (2009).
EUROPEAN COUNTRYSIDE is indexed in SCOPUS. Papers published in 2012 and later were included.</t>
  </si>
  <si>
    <t xml:space="preserve">Climate Change and Its Impact on Romanian Rural Tourism—A Review of Actionable Knowledge
L Velea, A Irimescu, R Bojariu, Z Chitu - Agriculture, 2024 - mdpi.com
</t>
  </si>
  <si>
    <t>https://www.mdpi.com/journal/agriculture</t>
  </si>
  <si>
    <t xml:space="preserve">SP Li - Journal of Risk and Financial Management, 2024 - mdpi.com, Application of the New Importance–Performance Analysis Method to Explore the Strategies of Rural Outdoor Dining Experiences in Taiwan
</t>
  </si>
  <si>
    <t>https://www.mdpi.com/1911-8074/17/5/208</t>
  </si>
  <si>
    <t xml:space="preserve">Confraternities and Confreres Promoting Gastronomic Identity and Local Products: The Bucho Raiano Confraternity in Promoting the Gastronomic Heritage of Inland …
GP Fernandes, AA Costa, R Cerveira - … Gastronomy Tourism and …, 2024 - igi-global.com
</t>
  </si>
  <si>
    <t>https://www.igi-global.com/chapter/confraternities-and-confreres-promoting-gastronomic-identity-and-local-products/342695</t>
  </si>
  <si>
    <t>Mihail Ovidiu Tănase, Puiu Nistoreanu, Răzvan Dina, Bogdan Georgescu, Virgil Nicula, Cosmin Nicolae Mirea</t>
  </si>
  <si>
    <t xml:space="preserve"> Generation Z Romanian students’ relation with rural tourism—An exploratory study</t>
  </si>
  <si>
    <t xml:space="preserve"> Understanding Romanian Generational Preferences and Travel Decision-Making When Choosing a Rural Destination
AR Poruțiu, AM Brata, DE Dumitras, OP Oros… - Sustainability, 2024 - mdpi.com
</t>
  </si>
  <si>
    <t>https://www.mdpi.com/2071-1050/16/10/4074</t>
  </si>
  <si>
    <t>Generation Z Romanian students’ relation with rural tourism—An exploratory study</t>
  </si>
  <si>
    <t xml:space="preserve">. Optimizing Romanian managerial accounting practices through digital technologies: A resource-based and technology-deterministic approach to sustainable …
MF Pantea, TF Cilan, LD Cuc, D Rad… - Electronics, 2024 - mdpi.com
</t>
  </si>
  <si>
    <t>https://www.mdpi.com/2079-9292/13/16/3206</t>
  </si>
  <si>
    <t>Geotourism, a New Perspective of Post-COVID-19-Pandemic Relaunch through Travel Agencies—Case Study: Bucegi Natural Park, Romania, MI Desculțu Grigore, A Niță, IA Drăguleasa, M Mazilu - Sustainability, 2024 - mdpi.com</t>
  </si>
  <si>
    <t xml:space="preserve"> Geographic Indications, Sustainability and Sustainable Development: A Bibliometric Analysis
LOS Martins, VRV de Oliveira, FA Lora… -Journal of Scientometric Research - 2024 - jscires.org
</t>
  </si>
  <si>
    <t>https://jscires.org/jscires-vol-13-issue-3-2024/7739/</t>
  </si>
  <si>
    <t>SCOPUS, ESCI,WOS</t>
  </si>
  <si>
    <t xml:space="preserve">Exploring the Generation Z Travel Trends and Behavior
RE Popşa - Studies in Business and Economics, 2024 - sciendo.com
</t>
  </si>
  <si>
    <t>sciendo.com</t>
  </si>
  <si>
    <t>Turs, ie, C.; Lups, a Matichescu, M. Exploring Sustainable Tourism Through Virtual Travel: Generation Z's Perspectives. Sustainability 2024, 16, 10858</t>
  </si>
  <si>
    <t>https://www.mdpi.com/2071-1050/16/24/10858</t>
  </si>
  <si>
    <t>Virgil Nicula, Simona Spanu</t>
  </si>
  <si>
    <t>THE ROLE OF PARTNERSHIPS IN THE DEVELOPMENT OF THE SHORT CHAINS OF ORGANIC HONEY DISTRIBUTION.</t>
  </si>
  <si>
    <t xml:space="preserve">Bioeconomy for Sustainable Agriculture and Food Production
P Vrabcová - Bioeconomy for Sustainability, 2024 - Springer
</t>
  </si>
  <si>
    <t>https://link.springer.com/chapter/10.1007/978-981-97-1837-5_12</t>
  </si>
  <si>
    <t>Nicula Virgil, Spânu Simona</t>
  </si>
  <si>
    <t xml:space="preserve">Bee tourism: apiculture and sustainable development in rural areas
F Fusté-Forné, E Noguer-Juncà… - Journal of Apicultural …, 2024 - 
</t>
  </si>
  <si>
    <t>https://www.tandfonline.com/doi/full/10.1080/00218839.2024.2442199</t>
  </si>
  <si>
    <t xml:space="preserve"> Bioeconomy for Sustainable Agriculture and Food Production, • Chapter,  01 June 2024
• pp 277–291, P Vrabcová - Bioeconomy for Sustainability, 2024 - Springer
</t>
  </si>
  <si>
    <t xml:space="preserve"> Check for Bioeconomy for Sustainable Agriculture and Food Production Pavla Vrabcová
P Vrabcová - Bioeconomy for Sustainability, 2024 - books.google.com
</t>
  </si>
  <si>
    <t>books.google.com</t>
  </si>
  <si>
    <t>Nicula Virgil, Popșa Elena Roxana</t>
  </si>
  <si>
    <t>Business Tourism Market Developments</t>
  </si>
  <si>
    <t>Mercan, Resul, and Mustafa Sandıkcı. "Bleisure Tourism: Business and Leisure Together." Future Tourism Trends Volume 1: Tourism in the Changing World. Emerald Publishing Limited, ISBN: 978-1-83753-245-2 (Print), ISBN: 978-1-83753-244-5 (Online), 2024, 3-15.</t>
  </si>
  <si>
    <t>https://www.emerald.com/insight/content/doi/10.1108/978-1-83753-244-520241001/full/html</t>
  </si>
  <si>
    <t>Emerald Group</t>
  </si>
  <si>
    <t>Nicula Virgil, Popșa Elena Roxana (ULBS)</t>
  </si>
  <si>
    <t>Business Tourism Market Development</t>
  </si>
  <si>
    <t>Lockstone-Binney, Leonie; Robertson, Martin; Drake, Colin; Dung Le, Jenny:An investigation of the rotation patterns of international association meetings and events.: Event Management, Volume 28, Number 3, 2024, pp. 351-363(13); ISSN: 1525-9951; E-ISSN: 1943-4308</t>
  </si>
  <si>
    <t> https://doi.org/10.3727/152599523X17025088793829</t>
  </si>
  <si>
    <t>Nicula Virgil, Spânu Simona
Nicula Virgil, Spânu Simona
Nicula Virgil, Spânu Simona</t>
  </si>
  <si>
    <t xml:space="preserve">PESTEL analysis applied in tourism evaluation in Braila County.
.
</t>
  </si>
  <si>
    <t xml:space="preserve">Towards a Climate Service for the Tea Industry: A Collaborative Approach Between the UK and China
S New, S Li, T Zhao, E Thompson, N Bown, T Mitchell… - , • Volume 41, pages 2289–2299, (2024)- 
</t>
  </si>
  <si>
    <t>https://link.springer.com/article/10.1007/s00376-024-4302-8</t>
  </si>
  <si>
    <t xml:space="preserve"> Ways to promoting rural, cultural and gastronomical tourism in Mărginimea Sibiului</t>
  </si>
  <si>
    <t xml:space="preserve">.  Exploring Andalusia's rich heritage through surveys: pastoral livestock farming as a tourist attraction resource
FA Ruiz Morales, V Cruz Moriana, M Bermúdez Rus… - Animals, 2024 - 
</t>
  </si>
  <si>
    <t>https://www.mdpi.com/2076-2615/14/3/468</t>
  </si>
  <si>
    <t>Virgil Nicula, Donatella Privitera, (iTALIA), Simona Spânu (ULBS)</t>
  </si>
  <si>
    <t xml:space="preserve"> Street Food and Street Vendors, a Culinary Heritage?</t>
  </si>
  <si>
    <t xml:space="preserve">Spatial and timeframe distribution of diverse pedestrian activities in the street network of southeast asian developing cities
S Miura, M Yoshida, F Nakamura… - Journal of Asian …, 2024 - 
</t>
  </si>
  <si>
    <t>Donatella Privitera, Adrian Nedelcu, Virgil Nicula</t>
  </si>
  <si>
    <t xml:space="preserve">The influence of gastronomic identity factors on food tourism development in the Republic of Serbia and Bosnia and Herzegovina,
B Kalenjuk Pivarski, M Paunić, N Šarenac… - Frontiers in …, 2024 - frontiersin.org
</t>
  </si>
  <si>
    <t>frontiersin.org</t>
  </si>
  <si>
    <t xml:space="preserve">TRADITIONAL ROMANIAN CULINARY PRACTICES AND THEIR HISTORICAL AND CULTURAL SIGNIFICANCE-A REWIEV.
CM DRAGOMIR, SM ILIE… - … . Series E. Land …, 2024 - , Scientific Papers. Series E. Land Reclamation, Earth Observation &amp; Surveying, Environmental Engineering. Vol. XIII, 2024landreclamationjournal.usamv.ro  
WOS:001411932400042
</t>
  </si>
  <si>
    <t>https://landreclamationjournal.usamv.ro/pdf/2024/Art107.pdf</t>
  </si>
  <si>
    <t>Meaningful Gamification in Ecotourism: A Study on Fostering Awareness for Positive Ecotourism Behavior., A Rosmadi, W Zhou, Y Xu - Sustainability (2071-1050), 2024 - search.ebscohost.com</t>
  </si>
  <si>
    <t>https://www.mdpi.com/2071-1050/16/19/8432</t>
  </si>
  <si>
    <t xml:space="preserve">Exploring Sustainable Tourism Through Virtual Travel: Generation Z's Perspectives.
I Mavrin, C Turșie… - Sustainability (2071 …, 2024 - search.ebscohost.com
</t>
  </si>
  <si>
    <t>search.ebscohost.com</t>
  </si>
  <si>
    <t xml:space="preserve">An Exploratory Research to Reveal the Habits, Motivations, and Tendencies of Generation Z to Use Social Media Platforms as A Leisure Activity
Y Yağmur - Advances in Hospitality and Tourism Research (AHTR), 2024 - 
</t>
  </si>
  <si>
    <t>https://www.scopus.com/record/display.uri?eid=2-s2.0-85195580789&amp;origin=resultslist&amp;sort=plf-f&amp;src=s&amp;sot=b&amp;sdt=b&amp;s=TITLE-ABS-KEY%28An+Exploratory+Research+to+Reveal+the+Habits%2C+Motivations%2C+and+Tendencies+of+Generation+Z+to+Use+Social+Media+Platforms+as+A+Leisure+Activity%29&amp;sessionSearchId=5ad2772a8c651ce5df3ce57ef36eafc6</t>
  </si>
  <si>
    <t xml:space="preserve">Developing a Decision Support System for Sustainable Management of Community-Based Ecotourism: A Case Study of CMC Tiga Warna.
R Tiarantika, A Efani - International Journal of Sustainable …, 2024 - </t>
  </si>
  <si>
    <t xml:space="preserve">https://www.scopus.com/record/display.uri?eid=2-s2.0-85196793184&amp;origin=resultslist&amp;sort=plf-f&amp;src=s&amp;sot=b&amp;sdt=b&amp;s=TITLE-ABS-KEY%28Developing+a+Decision+Support+System+for+Sustainable+Management+of+Community-Based+Ecotourism%3A+A+Case+Study+of+CMC+Tiga+Warna%29&amp;sessionSearchId=5ad2772a8c651ce5df3ce57ef36eafc6
</t>
  </si>
  <si>
    <t xml:space="preserve">Exploring Andalusia's Rich Heritage through Surveys: Pastoral Livestock Farming as a Tourist Attraction Resource
J Mancilla-Leytón - Animals: an Open Access Journal From MDPI, 2024 -
</t>
  </si>
  <si>
    <t>https://europepmc.org/article/pmc/pmc10854653</t>
  </si>
  <si>
    <t xml:space="preserve">Flavours of wanderlust: tourist segmentation and the pull of famous local food outlets.
K Berry, S Kumar - International Journal on Food System …, 2024 - 
</t>
  </si>
  <si>
    <t>https://www.scopus.com/record/display.uri?eid=2-s2.0-85208744881&amp;origin=resultslist&amp;sort=plf-f&amp;src=s&amp;sot=b&amp;sdt=b&amp;s=TITLE-ABS-KEY%28Flavours+of+wanderlust%3A+tourist+segmentation+and+the+pull+of+famous+local+food+outlets%29&amp;sessionSearchId=5ad2772a8c651ce5df3ce57ef36eafc6</t>
  </si>
  <si>
    <t xml:space="preserve">Sustainable practices of Generation Z as tourists in publications.
M Ministro, S Eurico, MS Lopes… -- 
Journal of Tourism &amp; Development, 2024, Issue 47, p7
</t>
  </si>
  <si>
    <t>https://www.scopus.com/record/display.uri?eid=2-s2.0-85214809395&amp;origin=resultslist&amp;sort=plf-f&amp;src=s&amp;sot=b&amp;sdt=b&amp;s=TITLE-ABS-KEY%28Sustainable+practices+of+Millennials+and+Generation+Z+as+tourists+in+scientific+research+publications%29&amp;sessionSearchId=5ad2772a8c651ce5df3ce57ef36eafc6</t>
  </si>
  <si>
    <t xml:space="preserve">Herciu, M. (ULBS), &amp; Ogrean, C. (ULBS) </t>
  </si>
  <si>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</si>
  <si>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r>
      <rPr>
        <rFont val="Arial Narrow"/>
        <color rgb="FF222222"/>
        <sz val="10.0"/>
      </rPr>
      <t>Cahyadi, A., Marwa, T., Wahyudi, T., Muizzuddin, Sulastri, Maulana, A., &amp; Szabó, K. (2024). Exploring the Mediating Role of Innovation in the Nexus Between National Culture and Sustainable Competitiveness. </t>
    </r>
    <r>
      <rPr>
        <rFont val="Arial Narrow"/>
        <i/>
        <color rgb="FF222222"/>
        <sz val="10.0"/>
      </rPr>
      <t>Administrative Sciences</t>
    </r>
    <r>
      <rPr>
        <rFont val="Arial Narrow"/>
        <color rgb="FF222222"/>
        <sz val="10.0"/>
      </rPr>
      <t>, </t>
    </r>
    <r>
      <rPr>
        <rFont val="Arial Narrow"/>
        <i/>
        <color rgb="FF222222"/>
        <sz val="10.0"/>
      </rPr>
      <t>14</t>
    </r>
    <r>
      <rPr>
        <rFont val="Arial Narrow"/>
        <color rgb="FF222222"/>
        <sz val="10.0"/>
      </rPr>
      <t>(12), 310.</t>
    </r>
  </si>
  <si>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</si>
  <si>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r>
      <rPr>
        <rFont val="Arial Narrow"/>
        <color rgb="FF222222"/>
        <sz val="10.0"/>
      </rPr>
      <t>Cahyadi, A., Raneo, A. P., Marwa, T., Adam, M., &amp; Szabó, K. (2024). Emerging Economies: An Investigation of National Culture and Sustainable Development. </t>
    </r>
    <r>
      <rPr>
        <rFont val="Arial Narrow"/>
        <i/>
        <color rgb="FF222222"/>
        <sz val="10.0"/>
      </rPr>
      <t>Economies</t>
    </r>
    <r>
      <rPr>
        <rFont val="Arial Narrow"/>
        <color rgb="FF222222"/>
        <sz val="10.0"/>
      </rPr>
      <t>, </t>
    </r>
    <r>
      <rPr>
        <rFont val="Arial Narrow"/>
        <i/>
        <color rgb="FF222222"/>
        <sz val="10.0"/>
      </rPr>
      <t>12</t>
    </r>
    <r>
      <rPr>
        <rFont val="Arial Narrow"/>
        <color rgb="FF222222"/>
        <sz val="10.0"/>
      </rPr>
      <t>(9).</t>
    </r>
  </si>
  <si>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</si>
  <si>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r>
      <rPr>
        <rFont val="Arial Narrow"/>
        <color rgb="FF222222"/>
        <sz val="10.0"/>
      </rPr>
      <t>Boza, S., Núñez-Mejía, A., &amp; Mora, M. (2023-index 2024). Rethinking the international competitiveness of olive oil in Spain and Chile: governance of sustainable practices. </t>
    </r>
    <r>
      <rPr>
        <rFont val="Arial Narrow"/>
        <i/>
        <color rgb="FF222222"/>
        <sz val="10.0"/>
      </rPr>
      <t>International Food and Agribusiness Management Review</t>
    </r>
    <r>
      <rPr>
        <rFont val="Arial Narrow"/>
        <color rgb="FF222222"/>
        <sz val="10.0"/>
      </rPr>
      <t>, </t>
    </r>
    <r>
      <rPr>
        <rFont val="Arial Narrow"/>
        <i/>
        <color rgb="FF222222"/>
        <sz val="10.0"/>
      </rPr>
      <t>27</t>
    </r>
    <r>
      <rPr>
        <rFont val="Arial Narrow"/>
        <color rgb="FF222222"/>
        <sz val="10.0"/>
      </rPr>
      <t>(1), 56-75.</t>
    </r>
  </si>
  <si>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</si>
  <si>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r>
      <rPr>
        <rFont val="Arial Narrow"/>
        <color rgb="FF222222"/>
        <sz val="10.0"/>
      </rPr>
      <t>Kara, K., Yalçın, G. C., Acar, A. Z., Simic, V., Konya, S., &amp; Pamucar, D. (2024). The MEREC-AROMAN method for determining sustainable competitiveness levels: A case study for Turkey. </t>
    </r>
    <r>
      <rPr>
        <rFont val="Arial Narrow"/>
        <i/>
        <color rgb="FF222222"/>
        <sz val="10.0"/>
      </rPr>
      <t>Socio-Economic Planning Sciences</t>
    </r>
    <r>
      <rPr>
        <rFont val="Arial Narrow"/>
        <color rgb="FF222222"/>
        <sz val="10.0"/>
      </rPr>
      <t>, </t>
    </r>
    <r>
      <rPr>
        <rFont val="Arial Narrow"/>
        <i/>
        <color rgb="FF222222"/>
        <sz val="10.0"/>
      </rPr>
      <t>91</t>
    </r>
    <r>
      <rPr>
        <rFont val="Arial Narrow"/>
        <color rgb="FF222222"/>
        <sz val="10.0"/>
      </rPr>
      <t>, 101762.</t>
    </r>
  </si>
  <si>
    <t>https://www.scopus.com/record/display.uri?eid=2-s2.0-85177817636&amp;origin=resultslist&amp;sort=plf-f&amp;src=s&amp;sot=b&amp;sdt=b&amp;s=ALL%28The+MEREC-AROMAN+method+for+determining+sustainable+competitiveness+levels%3A+A+case+study+for+Turkey%29&amp;sessionSearchId=c3379798fec0448b790fcb053df275d7&amp;relpos=22</t>
  </si>
  <si>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</si>
  <si>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t>Xia, F., Thewissen, J., Huang, W., &amp; Yan, S. (2024). Founder-CEO extraversion and sustainability orientation in initial coin offerings. Entrepreneurship Theory and Practice, 48(4), 941-980.</t>
  </si>
  <si>
    <t>https://www.scopus.com/record/display.uri?eid=2-s2.0-85177604224&amp;origin=resultslist&amp;sort=r-f&amp;src=s&amp;sot=b&amp;sdt=b&amp;s=ALL%28Founder-CEO+extraversion+and+sustainability+orientation+in+initial+coin+offerings%29&amp;sessionSearchId=9b30d0b360964ff8260e61f21bdc80ca</t>
  </si>
  <si>
    <t>Ogrean, C. (ULBS), &amp; Herciu, M (ULBS)</t>
  </si>
  <si>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</si>
  <si>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Castro, R., &amp; Moreira, A. C. (2024). </t>
    </r>
    <r>
      <rPr>
        <rFont val="Arial Narrow"/>
        <i/>
        <color rgb="FF222222"/>
        <sz val="10.0"/>
      </rPr>
      <t>Unveiling paradoxes: navigating SMEs readiness in the post-pandemic normality Cogent Business &amp; Management 11 (1): 2330114</t>
    </r>
    <r>
      <rPr>
        <rFont val="Arial Narrow"/>
        <color rgb="FF222222"/>
        <sz val="10.0"/>
      </rPr>
      <t>.</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</si>
  <si>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</si>
  <si>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Holl, A., &amp; Rama, R. (2024). SME digital transformation and the COVID-19 pandemic: a case study of a hard-hit metropolitan area. </t>
    </r>
    <r>
      <rPr>
        <rFont val="Arial Narrow"/>
        <i/>
        <color rgb="FF222222"/>
        <sz val="10.0"/>
      </rPr>
      <t>Science and Public Policy</t>
    </r>
    <r>
      <rPr>
        <rFont val="Arial Narrow"/>
        <color rgb="FF222222"/>
        <sz val="10.0"/>
      </rPr>
      <t>, </t>
    </r>
    <r>
      <rPr>
        <rFont val="Arial Narrow"/>
        <i/>
        <color rgb="FF222222"/>
        <sz val="10.0"/>
      </rPr>
      <t>51</t>
    </r>
    <r>
      <rPr>
        <rFont val="Arial Narrow"/>
        <color rgb="FF222222"/>
        <sz val="10.0"/>
      </rPr>
      <t>(6), 1212-1226.</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</si>
  <si>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</si>
  <si>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Călinescu, G. (2024). Artificial Intelligence–Opportunities and Challenges for Small and Medium Enterprises in Romania. A Case Study on the Exonia Group. In </t>
    </r>
    <r>
      <rPr>
        <rFont val="Arial Narrow"/>
        <i/>
        <color rgb="FF222222"/>
        <sz val="10.0"/>
      </rPr>
      <t>Proceedings of the International Conference on Business Excellence</t>
    </r>
    <r>
      <rPr>
        <rFont val="Arial Narrow"/>
        <color rgb="FF222222"/>
        <sz val="10.0"/>
      </rPr>
      <t> (Vol. 18, No. 1, pp. 1363-1371). Sciendo.</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</si>
  <si>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</si>
  <si>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Tulbure, A., Popescu, A., &amp; NeacȘu, N. A. (2024). The Role of AI in Content Development among Romanian Small Businesses. In </t>
    </r>
    <r>
      <rPr>
        <rFont val="Arial Narrow"/>
        <i/>
        <color rgb="FF222222"/>
        <sz val="10.0"/>
      </rPr>
      <t>Proceedings of the International Conference on Business Excellence</t>
    </r>
    <r>
      <rPr>
        <rFont val="Arial Narrow"/>
        <color rgb="FF222222"/>
        <sz val="10.0"/>
      </rPr>
      <t> (Vol. 18, No. 1, pp. 2353-2364). Sciendo.</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</si>
  <si>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</si>
  <si>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Burinskienė, A., &amp; Nalivaikė, J. (2024). Digital and sustainable (twin) transformations: A case of SMEs in the European Union. </t>
    </r>
    <r>
      <rPr>
        <rFont val="Arial Narrow"/>
        <i/>
        <color rgb="FF222222"/>
        <sz val="10.0"/>
      </rPr>
      <t>Sustainability</t>
    </r>
    <r>
      <rPr>
        <rFont val="Arial Narrow"/>
        <color rgb="FF222222"/>
        <sz val="10.0"/>
      </rPr>
      <t>, </t>
    </r>
    <r>
      <rPr>
        <rFont val="Arial Narrow"/>
        <i/>
        <color rgb="FF222222"/>
        <sz val="10.0"/>
      </rPr>
      <t>16</t>
    </r>
    <r>
      <rPr>
        <rFont val="Arial Narrow"/>
        <color rgb="FF222222"/>
        <sz val="10.0"/>
      </rPr>
      <t>(4), 1533.</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</si>
  <si>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</si>
  <si>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Majid, S. (2024). Digitalisation as a Tool to Enhance Eco-efficiency Measures: A Systematic Literature Review. </t>
    </r>
    <r>
      <rPr>
        <rFont val="Arial Narrow"/>
        <i/>
        <color rgb="FF222222"/>
        <sz val="10.0"/>
      </rPr>
      <t>Scientific Papers of the University of Pardubice. Series D, Faculty of Economics &amp; Administration</t>
    </r>
    <r>
      <rPr>
        <rFont val="Arial Narrow"/>
        <color rgb="FF222222"/>
        <sz val="10.0"/>
      </rPr>
      <t>, </t>
    </r>
    <r>
      <rPr>
        <rFont val="Arial Narrow"/>
        <i/>
        <color rgb="FF222222"/>
        <sz val="10.0"/>
      </rPr>
      <t>32</t>
    </r>
    <r>
      <rPr>
        <rFont val="Arial Narrow"/>
        <color rgb="FF222222"/>
        <sz val="10.0"/>
      </rPr>
      <t>(2).</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</si>
  <si>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</si>
  <si>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Tripathi, V., &amp; Dwivedi, A. (2024). Key research issues and agendas in start-up post-COVID-19. </t>
    </r>
    <r>
      <rPr>
        <rFont val="Arial Narrow"/>
        <i/>
        <color rgb="FF222222"/>
        <sz val="10.0"/>
      </rPr>
      <t>International Journal of Entrepreneurship and Small Business</t>
    </r>
    <r>
      <rPr>
        <rFont val="Arial Narrow"/>
        <color rgb="FF222222"/>
        <sz val="10.0"/>
      </rPr>
      <t>, </t>
    </r>
    <r>
      <rPr>
        <rFont val="Arial Narrow"/>
        <i/>
        <color rgb="FF222222"/>
        <sz val="10.0"/>
      </rPr>
      <t>53</t>
    </r>
    <r>
      <rPr>
        <rFont val="Arial Narrow"/>
        <color rgb="FF222222"/>
        <sz val="10.0"/>
      </rPr>
      <t>(1), 1-20.</t>
    </r>
  </si>
  <si>
    <t>https://www.webofscience.com/wos/woscc/full-record/WOS:001303356000005</t>
  </si>
  <si>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</si>
  <si>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Nicolescu, A. C., Lobonț, O. R., Vătavu, S., &amp; Bozga, E. (2024). Entrepreneurship and digitalisation in EU: twinning insights through a panel threshold regression. </t>
    </r>
    <r>
      <rPr>
        <rFont val="Arial Narrow"/>
        <i/>
        <color rgb="FF222222"/>
        <sz val="10.0"/>
      </rPr>
      <t>Journal of Business Economics and Management</t>
    </r>
    <r>
      <rPr>
        <rFont val="Arial Narrow"/>
        <color rgb="FF222222"/>
        <sz val="10.0"/>
      </rPr>
      <t>, </t>
    </r>
    <r>
      <rPr>
        <rFont val="Arial Narrow"/>
        <i/>
        <color rgb="FF222222"/>
        <sz val="10.0"/>
      </rPr>
      <t>25</t>
    </r>
    <r>
      <rPr>
        <rFont val="Arial Narrow"/>
        <color rgb="FF222222"/>
        <sz val="10.0"/>
      </rPr>
      <t>(2), 315-336.</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</si>
  <si>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</si>
  <si>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</si>
  <si>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Astuty, E., Sudirman, I. D., &amp; Aryanto, R. (2024, August). The Trigger Chain of Digitalization and Sustainability. In </t>
    </r>
    <r>
      <rPr>
        <rFont val="Arial Narrow"/>
        <i/>
        <color rgb="FF222222"/>
        <sz val="10.0"/>
      </rPr>
      <t>2024 3rd International Conference on Creative Communication and Innovative Technology (ICCIT)</t>
    </r>
    <r>
      <rPr>
        <rFont val="Arial Narrow"/>
        <color rgb="FF222222"/>
        <sz val="10.0"/>
      </rPr>
      <t> (pp. 1-6). IEEE.</t>
    </r>
  </si>
  <si>
    <t>https://www.scopus.com/record/display.uri?eid=2-s2.0-85207844947&amp;origin=resultslist&amp;sort=plf-f&amp;src=s&amp;sot=mulcite&amp;sdt=mulcite&amp;cluster=scopubyr%2C%222024%22%2Ct&amp;s=REFEIDNSS%282-s2.0-85117839080%29&amp;citeCnt=1&amp;relpos=5</t>
  </si>
  <si>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</si>
  <si>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Zherlitsyn, D., Kolarov, K., &amp; Rekova, N. (2024). Digital Transformation in the EU: Bibliometric Analysis and Digital Economy Trends Highlights. </t>
    </r>
    <r>
      <rPr>
        <rFont val="Arial Narrow"/>
        <i/>
        <color rgb="FF222222"/>
        <sz val="10.0"/>
      </rPr>
      <t>Digital</t>
    </r>
    <r>
      <rPr>
        <rFont val="Arial Narrow"/>
        <color rgb="FF222222"/>
        <sz val="10.0"/>
      </rPr>
      <t>, </t>
    </r>
    <r>
      <rPr>
        <rFont val="Arial Narrow"/>
        <i/>
        <color rgb="FF222222"/>
        <sz val="10.0"/>
      </rPr>
      <t>5</t>
    </r>
    <r>
      <rPr>
        <rFont val="Arial Narrow"/>
        <color rgb="FF222222"/>
        <sz val="10.0"/>
      </rPr>
      <t>(1), 1.</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</si>
  <si>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</si>
  <si>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theme="1"/>
        <sz val="10.0"/>
      </rPr>
      <t>Holl, A., Rama, R., &amp; Hammond, H. (2024). COVID-19 and Business Digitalization: Unveiling the Effects of Concurrent Strategies. </t>
    </r>
    <r>
      <rPr>
        <rFont val="Arial Narrow"/>
        <i/>
        <color theme="1"/>
        <sz val="10.0"/>
      </rPr>
      <t>Journal of the Knowledge Economy</t>
    </r>
    <r>
      <rPr>
        <rFont val="Arial Narrow"/>
        <color theme="1"/>
        <sz val="10.0"/>
      </rPr>
      <t>, 1-35.</t>
    </r>
  </si>
  <si>
    <t>https://link.springer.com/article/10.1007/s13132-024-02374-1</t>
  </si>
  <si>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</si>
  <si>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t>https://books.google.com/books?hl=ro&amp;lr=&amp;id=z4UoEQAAQBAJ&amp;oi=fnd&amp;pg=PA309&amp;ots=vhAN2Vt5Qv&amp;sig=zs3UZyEOglUi5c9vrx4p9--jRFg</t>
  </si>
  <si>
    <t>ED.INT. DE PRESTIGIU -IDEA GROUP PUBLISHING. IGI-GLOBAL</t>
  </si>
  <si>
    <t>Okręglicka, M. (Polonia), Gorzeń-Mitka, I. (Polonia), &amp; Ogrean, C. (ULBS)</t>
  </si>
  <si>
    <r>
      <rPr>
        <rFont val="Arial Narrow"/>
        <color rgb="FF000000"/>
        <sz val="10.0"/>
      </rPr>
      <t>(2015). Management challenges in the context of a complex view-SMEs perspective. </t>
    </r>
    <r>
      <rPr>
        <rFont val="Arial Narrow"/>
        <i/>
        <color rgb="FF000000"/>
        <sz val="10.0"/>
      </rPr>
      <t>Procedia Economics and Finance</t>
    </r>
    <r>
      <rPr>
        <rFont val="Arial Narrow"/>
        <color rgb="FF000000"/>
        <sz val="10.0"/>
      </rPr>
      <t>, </t>
    </r>
    <r>
      <rPr>
        <rFont val="Arial Narrow"/>
        <i/>
        <color rgb="FF000000"/>
        <sz val="10.0"/>
      </rPr>
      <t>34</t>
    </r>
    <r>
      <rPr>
        <rFont val="Arial Narrow"/>
        <color rgb="FF000000"/>
        <sz val="10.0"/>
      </rPr>
      <t>, 445-452.</t>
    </r>
  </si>
  <si>
    <r>
      <rPr>
        <rFont val="Arial Narrow"/>
        <color theme="1"/>
        <sz val="10.0"/>
      </rPr>
      <t>Le, T. H., &amp; Ngoc-Khuong, M. (index 2024, 2025). Fostering SME‘s organizational effectiveness through strategic orientations, learning capability, and innovation. </t>
    </r>
    <r>
      <rPr>
        <rFont val="Arial Narrow"/>
        <i/>
        <color theme="1"/>
        <sz val="10.0"/>
      </rPr>
      <t>Journal of Small Business Management</t>
    </r>
    <r>
      <rPr>
        <rFont val="Arial Narrow"/>
        <color theme="1"/>
        <sz val="10.0"/>
      </rPr>
      <t>, </t>
    </r>
    <r>
      <rPr>
        <rFont val="Arial Narrow"/>
        <i/>
        <color theme="1"/>
        <sz val="10.0"/>
      </rPr>
      <t>63</t>
    </r>
    <r>
      <rPr>
        <rFont val="Arial Narrow"/>
        <color theme="1"/>
        <sz val="10.0"/>
      </rPr>
      <t>(1), 249-278.</t>
    </r>
  </si>
  <si>
    <t>https://www.webofscience.com/wos/woscc/full-record/WOS:001171775000001</t>
  </si>
  <si>
    <r>
      <rPr>
        <rFont val="Arial Narrow"/>
        <color rgb="FF000000"/>
        <sz val="10.0"/>
      </rPr>
      <t>(2015). Management challenges in the context of a complex view-SMEs perspective. </t>
    </r>
    <r>
      <rPr>
        <rFont val="Arial Narrow"/>
        <i/>
        <color rgb="FF000000"/>
        <sz val="10.0"/>
      </rPr>
      <t>Procedia Economics and Finance</t>
    </r>
    <r>
      <rPr>
        <rFont val="Arial Narrow"/>
        <color rgb="FF000000"/>
        <sz val="10.0"/>
      </rPr>
      <t>, </t>
    </r>
    <r>
      <rPr>
        <rFont val="Arial Narrow"/>
        <i/>
        <color rgb="FF000000"/>
        <sz val="10.0"/>
      </rPr>
      <t>34</t>
    </r>
    <r>
      <rPr>
        <rFont val="Arial Narrow"/>
        <color rgb="FF000000"/>
        <sz val="10.0"/>
      </rPr>
      <t>, 445-452.</t>
    </r>
  </si>
  <si>
    <r>
      <rPr>
        <rFont val="Arial Narrow"/>
        <color rgb="FF222222"/>
        <sz val="10.0"/>
      </rPr>
      <t>Rodgers, M., Mukherjee, S., Melamed, B., Baveja, A., &amp; Kapoor, A. (2024). Solving business problems: the business-driven data-supported process. </t>
    </r>
    <r>
      <rPr>
        <rFont val="Arial Narrow"/>
        <i/>
        <color rgb="FF222222"/>
        <sz val="10.0"/>
      </rPr>
      <t>Annals of Operations Research</t>
    </r>
    <r>
      <rPr>
        <rFont val="Arial Narrow"/>
        <color rgb="FF222222"/>
        <sz val="10.0"/>
      </rPr>
      <t>, </t>
    </r>
    <r>
      <rPr>
        <rFont val="Arial Narrow"/>
        <i/>
        <color rgb="FF222222"/>
        <sz val="10.0"/>
      </rPr>
      <t>332</t>
    </r>
    <r>
      <rPr>
        <rFont val="Arial Narrow"/>
        <color rgb="FF222222"/>
        <sz val="10.0"/>
      </rPr>
      <t>(1), 705-741.</t>
    </r>
  </si>
  <si>
    <t>https://www.webofscience.com/wos/woscc/full-record/WOS:001137183800003</t>
  </si>
  <si>
    <r>
      <rPr>
        <rFont val="Arial Narrow"/>
        <color rgb="FF000000"/>
        <sz val="10.0"/>
      </rPr>
      <t>(2015). Management challenges in the context of a complex view-SMEs perspective. </t>
    </r>
    <r>
      <rPr>
        <rFont val="Arial Narrow"/>
        <i/>
        <color rgb="FF000000"/>
        <sz val="10.0"/>
      </rPr>
      <t>Procedia Economics and Finance</t>
    </r>
    <r>
      <rPr>
        <rFont val="Arial Narrow"/>
        <color rgb="FF000000"/>
        <sz val="10.0"/>
      </rPr>
      <t>, </t>
    </r>
    <r>
      <rPr>
        <rFont val="Arial Narrow"/>
        <i/>
        <color rgb="FF000000"/>
        <sz val="10.0"/>
      </rPr>
      <t>34</t>
    </r>
    <r>
      <rPr>
        <rFont val="Arial Narrow"/>
        <color rgb="FF000000"/>
        <sz val="10.0"/>
      </rPr>
      <t>, 445-452.</t>
    </r>
  </si>
  <si>
    <r>
      <rPr>
        <rFont val="Arial Narrow"/>
        <color rgb="FF222222"/>
        <sz val="10.0"/>
      </rPr>
      <t>Panya, F. (2024). Paternalism as a positive way of HRM in MSMEs during the COVID-19 pandemic. </t>
    </r>
    <r>
      <rPr>
        <rFont val="Arial Narrow"/>
        <i/>
        <color rgb="FF222222"/>
        <sz val="10.0"/>
      </rPr>
      <t>Employee Relations: The International Journal</t>
    </r>
    <r>
      <rPr>
        <rFont val="Arial Narrow"/>
        <color rgb="FF222222"/>
        <sz val="10.0"/>
      </rPr>
      <t>, </t>
    </r>
    <r>
      <rPr>
        <rFont val="Arial Narrow"/>
        <i/>
        <color rgb="FF222222"/>
        <sz val="10.0"/>
      </rPr>
      <t>46</t>
    </r>
    <r>
      <rPr>
        <rFont val="Arial Narrow"/>
        <color rgb="FF222222"/>
        <sz val="10.0"/>
      </rPr>
      <t>(1), 147-169.</t>
    </r>
  </si>
  <si>
    <t>https://www.scopus.com/record/display.uri?eid=2-s2.0-85178216252&amp;origin=resultslist&amp;sort=plf-f&amp;src=s&amp;sot=b&amp;sdt=b&amp;s=TITLE%28Paternalism+as+a+positive+way+of+HRM+in+MSMEs+during+the+COVID-19+pandemic%29&amp;sessionSearchId=c3379798fec0448b790fcb053df275d7</t>
  </si>
  <si>
    <r>
      <rPr>
        <rFont val="Arial Narrow"/>
        <color rgb="FF000000"/>
        <sz val="10.0"/>
      </rPr>
      <t>(2017). Does capital structure influence company profitability?.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(3), 50-62.</t>
    </r>
  </si>
  <si>
    <r>
      <rPr>
        <rFont val="Arial Narrow"/>
        <color rgb="FF222222"/>
        <sz val="10.0"/>
      </rPr>
      <t>Seo, W., Kim, B., Bang, S., &amp; Kang, Y. (2024). Identifying Key Financial Variables Predicting the Financial Performance of Construction Companies. </t>
    </r>
    <r>
      <rPr>
        <rFont val="Arial Narrow"/>
        <i/>
        <color rgb="FF222222"/>
        <sz val="10.0"/>
      </rPr>
      <t>Journal of Construction Engineering and Management</t>
    </r>
    <r>
      <rPr>
        <rFont val="Arial Narrow"/>
        <color rgb="FF222222"/>
        <sz val="10.0"/>
      </rPr>
      <t>, </t>
    </r>
    <r>
      <rPr>
        <rFont val="Arial Narrow"/>
        <i/>
        <color rgb="FF222222"/>
        <sz val="10.0"/>
      </rPr>
      <t>150</t>
    </r>
    <r>
      <rPr>
        <rFont val="Arial Narrow"/>
        <color rgb="FF222222"/>
        <sz val="10.0"/>
      </rPr>
      <t>(3), 04024007.</t>
    </r>
  </si>
  <si>
    <r>
      <rPr>
        <rFont val="Arial Narrow"/>
        <color rgb="FF000000"/>
        <sz val="10.0"/>
      </rPr>
      <t>(2017). Does capital structure influence company profitability?.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(3), 50-62.</t>
    </r>
  </si>
  <si>
    <r>
      <rPr>
        <rFont val="Arial Narrow"/>
        <color theme="1"/>
        <sz val="10.0"/>
      </rPr>
      <t>Koralun-Bereźnicka, J., Gostkowska-Drzewicka, M., &amp; Majerowska, E. (2024). </t>
    </r>
    <r>
      <rPr>
        <rFont val="Arial Narrow"/>
        <i/>
        <color theme="1"/>
        <sz val="10.0"/>
      </rPr>
      <t>Corporate capital structure in Europe: the role of country, industry and firm size</t>
    </r>
    <r>
      <rPr>
        <rFont val="Arial Narrow"/>
        <color theme="1"/>
        <sz val="10.0"/>
      </rPr>
      <t>. Routledge.</t>
    </r>
  </si>
  <si>
    <t>ED.INT. DE PRESTIGIU - ROUTLEDGE</t>
  </si>
  <si>
    <r>
      <rPr>
        <rFont val="Arial Narrow"/>
        <color rgb="FF000000"/>
        <sz val="10.0"/>
      </rPr>
      <t>(2017). Does capital structure influence company profitability?.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(3), 50-62.</t>
    </r>
  </si>
  <si>
    <r>
      <rPr>
        <rFont val="Arial Narrow"/>
        <color rgb="FF000000"/>
        <sz val="10.0"/>
      </rPr>
      <t>(2015). Wealth, competitiveness, and intellectual capital–sources for economic development. </t>
    </r>
    <r>
      <rPr>
        <rFont val="Arial Narrow"/>
        <i/>
        <color rgb="FF000000"/>
        <sz val="10.0"/>
      </rPr>
      <t>Procedia Economics and Finance</t>
    </r>
    <r>
      <rPr>
        <rFont val="Arial Narrow"/>
        <color rgb="FF000000"/>
        <sz val="10.0"/>
      </rPr>
      <t>, </t>
    </r>
    <r>
      <rPr>
        <rFont val="Arial Narrow"/>
        <i/>
        <color rgb="FF000000"/>
        <sz val="10.0"/>
      </rPr>
      <t>27</t>
    </r>
    <r>
      <rPr>
        <rFont val="Arial Narrow"/>
        <color rgb="FF000000"/>
        <sz val="10.0"/>
      </rPr>
      <t>, 556-566.</t>
    </r>
  </si>
  <si>
    <r>
      <rPr>
        <rFont val="Arial Narrow"/>
        <color rgb="FF222222"/>
        <sz val="10.0"/>
      </rPr>
      <t>Malik, A., Tahir, M., &amp; Rafiq, M. (2024). Open Access Publishing Behavior of University Faculty Members:: Examining the Moderating Role of Self-efficacy. </t>
    </r>
    <r>
      <rPr>
        <rFont val="Arial Narrow"/>
        <i/>
        <color rgb="FF222222"/>
        <sz val="10.0"/>
      </rPr>
      <t>Qualitative and Quantitative Methods in Libraries</t>
    </r>
    <r>
      <rPr>
        <rFont val="Arial Narrow"/>
        <color rgb="FF222222"/>
        <sz val="10.0"/>
      </rPr>
      <t>, </t>
    </r>
    <r>
      <rPr>
        <rFont val="Arial Narrow"/>
        <i/>
        <color rgb="FF222222"/>
        <sz val="10.0"/>
      </rPr>
      <t>13</t>
    </r>
    <r>
      <rPr>
        <rFont val="Arial Narrow"/>
        <color rgb="FF222222"/>
        <sz val="10.0"/>
      </rPr>
      <t>(3), 369-398.</t>
    </r>
  </si>
  <si>
    <t xml:space="preserve">Ogrean, C. (ULBS), &amp; Herciu, M. (ULBS) </t>
  </si>
  <si>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</si>
  <si>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Baltador, L. A., Grecu, V., Panța, N. D., &amp; Beju, A. M. (2024). Design Thinking in Education: Evaluating the Impact on Student Entrepreneurship Competencies. </t>
    </r>
    <r>
      <rPr>
        <rFont val="Arial Narrow"/>
        <i/>
        <color rgb="FF222222"/>
        <sz val="10.0"/>
      </rPr>
      <t>Education Sciences</t>
    </r>
    <r>
      <rPr>
        <rFont val="Arial Narrow"/>
        <color rgb="FF222222"/>
        <sz val="10.0"/>
      </rPr>
      <t>, </t>
    </r>
    <r>
      <rPr>
        <rFont val="Arial Narrow"/>
        <i/>
        <color rgb="FF222222"/>
        <sz val="10.0"/>
      </rPr>
      <t>14</t>
    </r>
    <r>
      <rPr>
        <rFont val="Arial Narrow"/>
        <color rgb="FF222222"/>
        <sz val="10.0"/>
      </rPr>
      <t>(12), 1311.</t>
    </r>
  </si>
  <si>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</si>
  <si>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Cruz-Martínez, G. A., Vega-Muñoz, A., Salazar-Sepúlveda, G., &amp; Toledo-Aceituno, P. (2024). Analysis of studies on digital strategy: Bibliometric research of three decades. </t>
    </r>
    <r>
      <rPr>
        <rFont val="Arial Narrow"/>
        <i/>
        <color rgb="FF222222"/>
        <sz val="10.0"/>
      </rPr>
      <t>Sustainability</t>
    </r>
    <r>
      <rPr>
        <rFont val="Arial Narrow"/>
        <color rgb="FF222222"/>
        <sz val="10.0"/>
      </rPr>
      <t>, </t>
    </r>
    <r>
      <rPr>
        <rFont val="Arial Narrow"/>
        <i/>
        <color rgb="FF222222"/>
        <sz val="10.0"/>
      </rPr>
      <t>16</t>
    </r>
    <r>
      <rPr>
        <rFont val="Arial Narrow"/>
        <color rgb="FF222222"/>
        <sz val="10.0"/>
      </rPr>
      <t>(20), 8789.</t>
    </r>
  </si>
  <si>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</si>
  <si>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Țîmbalari, C., Barbu, A. L. N., &amp; Mihai-Gabriel, C. (2024). Clustering Corporate Governance and Leadership. A Bibliometric Analysis.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255-275.</t>
    </r>
  </si>
  <si>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</si>
  <si>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Ganga-Contreras, F., Suarez-Amaya, W., Alarcón-Henríquez, N., Viancos-González, P., Henríquez-Fuentes, F., &amp; Abello-Romero, J. (2024). Scientific production of the relationship between leadership, higher education and digital transformation: A bibliometric analysis. </t>
    </r>
    <r>
      <rPr>
        <rFont val="Arial Narrow"/>
        <i/>
        <color rgb="FF222222"/>
        <sz val="10.0"/>
      </rPr>
      <t>Interciencia</t>
    </r>
    <r>
      <rPr>
        <rFont val="Arial Narrow"/>
        <color rgb="FF222222"/>
        <sz val="10.0"/>
      </rPr>
      <t>, </t>
    </r>
    <r>
      <rPr>
        <rFont val="Arial Narrow"/>
        <i/>
        <color rgb="FF222222"/>
        <sz val="10.0"/>
      </rPr>
      <t>49</t>
    </r>
    <r>
      <rPr>
        <rFont val="Arial Narrow"/>
        <color rgb="FF222222"/>
        <sz val="10.0"/>
      </rPr>
      <t>(1), 8-18.</t>
    </r>
  </si>
  <si>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</si>
  <si>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Milton Datta, P., &amp; Acton, T. (2024). Can legacy firms digitally transform?. </t>
    </r>
    <r>
      <rPr>
        <rFont val="Arial Narrow"/>
        <i/>
        <color rgb="FF222222"/>
        <sz val="10.0"/>
      </rPr>
      <t>Journal of Information Technology Teaching Cases</t>
    </r>
    <r>
      <rPr>
        <rFont val="Arial Narrow"/>
        <color rgb="FF222222"/>
        <sz val="10.0"/>
      </rPr>
      <t>, 20438869241274174.</t>
    </r>
  </si>
  <si>
    <t>https://www.scopus.com/record/display.uri?eid=2-s2.0-85204777125&amp;origin=resultslist&amp;sort=plf-f&amp;src=s&amp;sot=mulcite&amp;sdt=mulcite&amp;cluster=scopubyr%2C%222024%22%2Ct&amp;s=REFEIDNSS%282-s2.0-85124047729%29&amp;citeCnt=1&amp;relpos=3</t>
  </si>
  <si>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</si>
  <si>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Vysochan, V. H., &amp; Olha Vysochan, A. Y. (2024). Accounting in the context of a circular economy for sustainable development: A systematic network study. </t>
    </r>
    <r>
      <rPr>
        <rFont val="Arial Narrow"/>
        <i/>
        <color rgb="FF222222"/>
        <sz val="10.0"/>
      </rPr>
      <t>Journal of Sustainability Research</t>
    </r>
    <r>
      <rPr>
        <rFont val="Arial Narrow"/>
        <color rgb="FF222222"/>
        <sz val="10.0"/>
      </rPr>
      <t>, </t>
    </r>
    <r>
      <rPr>
        <rFont val="Arial Narrow"/>
        <i/>
        <color rgb="FF222222"/>
        <sz val="10.0"/>
      </rPr>
      <t>6</t>
    </r>
    <r>
      <rPr>
        <rFont val="Arial Narrow"/>
        <color rgb="FF222222"/>
        <sz val="10.0"/>
      </rPr>
      <t>(1).</t>
    </r>
  </si>
  <si>
    <t>https://www.scopus.com/record/display.uri?eid=2-s2.0-85188844576&amp;origin=resultslist&amp;sort=plf-f&amp;src=s&amp;sot=mulcite&amp;sdt=mulcite&amp;cluster=scopubyr%2C%222024%22%2Ct&amp;s=REFEIDNSS%282-s2.0-85124047729%29&amp;citeCnt=1&amp;relpos=4</t>
  </si>
  <si>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</si>
  <si>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theme="1"/>
        <sz val="10.0"/>
      </rPr>
      <t>Terchilă, S. (2024, June). Integrating CSR in External Communication Strategies: Economic and Social Impact. In </t>
    </r>
    <r>
      <rPr>
        <rFont val="Arial Narrow"/>
        <i/>
        <color theme="1"/>
        <sz val="10.0"/>
      </rPr>
      <t>International Conference on CSR, Sustainability, Ethics and Governance</t>
    </r>
    <r>
      <rPr>
        <rFont val="Arial Narrow"/>
        <color theme="1"/>
        <sz val="10.0"/>
      </rPr>
      <t> (pp. 119-135). Cham: Springer Nature Switzerland.</t>
    </r>
  </si>
  <si>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</si>
  <si>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Bratu, I. A., Câmpu, V. R., Budău, R., Stanciu, M. A., &amp; Enescu, C. M. (2024). Subsidies for Forest Environment and Climate: A Viable Solution for Forest Conservation in Romania?. </t>
    </r>
    <r>
      <rPr>
        <rFont val="Arial Narrow"/>
        <i/>
        <color rgb="FF222222"/>
        <sz val="10.0"/>
      </rPr>
      <t>Forests</t>
    </r>
    <r>
      <rPr>
        <rFont val="Arial Narrow"/>
        <color rgb="FF222222"/>
        <sz val="10.0"/>
      </rPr>
      <t>, </t>
    </r>
    <r>
      <rPr>
        <rFont val="Arial Narrow"/>
        <i/>
        <color rgb="FF222222"/>
        <sz val="10.0"/>
      </rPr>
      <t>15</t>
    </r>
    <r>
      <rPr>
        <rFont val="Arial Narrow"/>
        <color rgb="FF222222"/>
        <sz val="10.0"/>
      </rPr>
      <t>(9), 1533.</t>
    </r>
  </si>
  <si>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</si>
  <si>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Țîmbalari, C., Barbu, A. L. N., &amp; Mihai-Gabriel, C. (2024). Clustering Corporate Governance and Leadership. A Bibliometric Analysis.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255-275.</t>
    </r>
  </si>
  <si>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</si>
  <si>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Belias, D., Rossidis, I., Stavrinoudis, T., &amp; Kakarougkas, C. (2024). The Relationship Between Change Management and Business Ethics: An Investigation on the Latest Developments-Key Issues on This Topic. In </t>
    </r>
    <r>
      <rPr>
        <rFont val="Arial Narrow"/>
        <i/>
        <color rgb="FF222222"/>
        <sz val="10.0"/>
      </rPr>
      <t>Organizational Behavior and Human Resource Management for Complex Work Environments</t>
    </r>
    <r>
      <rPr>
        <rFont val="Arial Narrow"/>
        <color rgb="FF222222"/>
        <sz val="10.0"/>
      </rPr>
      <t> (pp. 148-165). IGI Global.</t>
    </r>
  </si>
  <si>
    <t>https://www.scopus.com/record/display.uri?eid=2-s2.0-85201902727&amp;origin=resultslist&amp;sort=plf-f&amp;src=s&amp;sot=mulcite&amp;sdt=mulcite&amp;cluster=scopubyr%2C%222024%22%2Ct&amp;s=REFEIDNSS%282-s2.0-85085916101%29&amp;citeCnt=1&amp;relpos=1</t>
  </si>
  <si>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</si>
  <si>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t>Bole, D. K. (2024). Business Sustainability: Benefits and Challenges. In Management for Sustainable Development (pp. 185-210). Apple Academic Press.</t>
  </si>
  <si>
    <t>https://www.scopus.com/record/display.uri?eid=2-s2.0-85217310744&amp;origin=resultslist&amp;sort=plf-f&amp;src=s&amp;sot=mulcite&amp;sdt=mulcite&amp;cluster=scopubyr%2C%222024%22%2Ct&amp;s=REFEIDNSS%282-s2.0-85085916101%29&amp;citeCnt=1&amp;relpos=3</t>
  </si>
  <si>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</si>
  <si>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Riptanti, E. W., Irianto, H., Widiyanti, E., &amp; Prasetyo, A. (2024). Inclusivity in the sustainability of micro and small enterprises based on digital technology: A case study in central Java, Indonesia. </t>
    </r>
    <r>
      <rPr>
        <rFont val="Arial Narrow"/>
        <i/>
        <color rgb="FF222222"/>
        <sz val="10.0"/>
      </rPr>
      <t>Journal of Infrastructure, Policy and Development</t>
    </r>
    <r>
      <rPr>
        <rFont val="Arial Narrow"/>
        <color rgb="FF222222"/>
        <sz val="10.0"/>
      </rPr>
      <t>, </t>
    </r>
    <r>
      <rPr>
        <rFont val="Arial Narrow"/>
        <i/>
        <color rgb="FF222222"/>
        <sz val="10.0"/>
      </rPr>
      <t>8</t>
    </r>
    <r>
      <rPr>
        <rFont val="Arial Narrow"/>
        <color rgb="FF222222"/>
        <sz val="10.0"/>
      </rPr>
      <t>(9).</t>
    </r>
  </si>
  <si>
    <t>https://www.scopus.com/record/display.uri?eid=2-s2.0-85204735130&amp;origin=resultslist&amp;sort=plf-f&amp;src=s&amp;sot=mulcite&amp;sdt=mulcite&amp;cluster=scopubyr%2C%222024%22%2Ct&amp;s=REFEIDNSS%282-s2.0-85085916101%29&amp;citeCnt=1&amp;relpos=4</t>
  </si>
  <si>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</si>
  <si>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Gorski, A. T., &amp; Dumitrașcu, D. D. (2022, May - indexed 2024). Exploring Research Trends in Sustainable Business Models: A Bibliometric Analysis. In </t>
    </r>
    <r>
      <rPr>
        <rFont val="Arial Narrow"/>
        <i/>
        <color rgb="FF222222"/>
        <sz val="10.0"/>
      </rPr>
      <t>International Conference on Modern Trends in Business Hospitality and Tourism</t>
    </r>
    <r>
      <rPr>
        <rFont val="Arial Narrow"/>
        <color rgb="FF222222"/>
        <sz val="10.0"/>
      </rPr>
      <t> (pp. 1-27). Cham: Springer Nature Switzerland.</t>
    </r>
  </si>
  <si>
    <t>https://www.scopus.com/record/display.uri?eid=2-s2.0-85188333943&amp;origin=resultslist&amp;sort=plf-f&amp;src=s&amp;sot=mulcite&amp;sdt=mulcite&amp;cluster=scopubyr%2C%222024%22%2Ct&amp;s=REFEIDNSS%282-s2.0-85085916101%29&amp;citeCnt=1&amp;relpos=5</t>
  </si>
  <si>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</si>
  <si>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Nascimento, T. C., Nass, P. P., Schetinger, L. C., Nörnberg, M. L., Caetano, P. A., Dias, R. R., ... &amp; Zepka, L. Q. (2024). Uses of Microorganisms for Carotenoid Production: Contribution of Modern Technologies in Food Sustainability. In </t>
    </r>
    <r>
      <rPr>
        <rFont val="Arial Narrow"/>
        <i/>
        <color rgb="FF222222"/>
        <sz val="10.0"/>
      </rPr>
      <t>Carotenoids: Trends and Advances</t>
    </r>
    <r>
      <rPr>
        <rFont val="Arial Narrow"/>
        <color rgb="FF222222"/>
        <sz val="10.0"/>
      </rPr>
      <t> (pp. 203-225). Cham: Springer Nature Switzerland.</t>
    </r>
  </si>
  <si>
    <t>https://www.scopus.com/record/display.uri?eid=2-s2.0-105003350336&amp;origin=resultslist&amp;sort=plf-f&amp;src=s&amp;sot=mulcite&amp;sdt=mulcite&amp;cluster=scopubyr%2C%222024%22%2Ct&amp;s=REFEIDNSS%282-s2.0-85085916101%29&amp;citeCnt=1&amp;relpos=6</t>
  </si>
  <si>
    <r>
      <rPr>
        <rFont val="Arial Narrow"/>
        <color rgb="FF000000"/>
        <sz val="10.0"/>
      </rPr>
      <t>(2018). Business sustainable competitiveness a synergistic, long-run approach of a company's resources and results. </t>
    </r>
    <r>
      <rPr>
        <rFont val="Arial Narrow"/>
        <i/>
        <color rgb="FF000000"/>
        <sz val="10.0"/>
      </rPr>
      <t>Studies in business and economics</t>
    </r>
    <r>
      <rPr>
        <rFont val="Arial Narrow"/>
        <color rgb="FF000000"/>
        <sz val="10.0"/>
      </rPr>
      <t>, </t>
    </r>
    <r>
      <rPr>
        <rFont val="Arial Narrow"/>
        <i/>
        <color rgb="FF000000"/>
        <sz val="10.0"/>
      </rPr>
      <t>13</t>
    </r>
    <r>
      <rPr>
        <rFont val="Arial Narrow"/>
        <color rgb="FF000000"/>
        <sz val="10.0"/>
      </rPr>
      <t>(3), 26-44.</t>
    </r>
  </si>
  <si>
    <r>
      <rPr>
        <rFont val="Arial Narrow"/>
        <color rgb="FF222222"/>
        <sz val="10.0"/>
      </rPr>
      <t>Ziaei, M., &amp; Roshani, A. (2024). Driving sustainable competitiveness: the synergy of digitalization and eco-innovation in the EU. </t>
    </r>
    <r>
      <rPr>
        <rFont val="Arial Narrow"/>
        <i/>
        <color rgb="FF222222"/>
        <sz val="10.0"/>
      </rPr>
      <t>Environment, Development and Sustainability</t>
    </r>
    <r>
      <rPr>
        <rFont val="Arial Narrow"/>
        <color rgb="FF222222"/>
        <sz val="10.0"/>
      </rPr>
      <t>, 1-27.</t>
    </r>
  </si>
  <si>
    <r>
      <rPr>
        <rFont val="Arial Narrow"/>
        <color rgb="FF000000"/>
        <sz val="10.0"/>
      </rPr>
      <t>(2018). Business sustainable competitiveness a synergistic, long-run approach of a company's resources and results. </t>
    </r>
    <r>
      <rPr>
        <rFont val="Arial Narrow"/>
        <i/>
        <color rgb="FF000000"/>
        <sz val="10.0"/>
      </rPr>
      <t>Studies in business and economics</t>
    </r>
    <r>
      <rPr>
        <rFont val="Arial Narrow"/>
        <color rgb="FF000000"/>
        <sz val="10.0"/>
      </rPr>
      <t>, </t>
    </r>
    <r>
      <rPr>
        <rFont val="Arial Narrow"/>
        <i/>
        <color rgb="FF000000"/>
        <sz val="10.0"/>
      </rPr>
      <t>13</t>
    </r>
    <r>
      <rPr>
        <rFont val="Arial Narrow"/>
        <color rgb="FF000000"/>
        <sz val="10.0"/>
      </rPr>
      <t>(3), 26-44.</t>
    </r>
  </si>
  <si>
    <r>
      <rPr>
        <rFont val="Arial Narrow"/>
        <color rgb="FF222222"/>
        <sz val="10.0"/>
      </rPr>
      <t>Aivaz, K. A., &amp; Șerbănescu, M. (2024). Ecosystem Services Evaluation of the Danube Delta: An Analysis Using Hierarchical Multifactor Regression.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5-21.</t>
    </r>
  </si>
  <si>
    <r>
      <rPr>
        <rFont val="Arial Narrow"/>
        <color rgb="FF000000"/>
        <sz val="10.0"/>
      </rPr>
      <t>(2018). Business sustainable competitiveness a synergistic, long-run approach of a company's resources and results. </t>
    </r>
    <r>
      <rPr>
        <rFont val="Arial Narrow"/>
        <i/>
        <color rgb="FF000000"/>
        <sz val="10.0"/>
      </rPr>
      <t>Studies in business and economics</t>
    </r>
    <r>
      <rPr>
        <rFont val="Arial Narrow"/>
        <color rgb="FF000000"/>
        <sz val="10.0"/>
      </rPr>
      <t>, </t>
    </r>
    <r>
      <rPr>
        <rFont val="Arial Narrow"/>
        <i/>
        <color rgb="FF000000"/>
        <sz val="10.0"/>
      </rPr>
      <t>13</t>
    </r>
    <r>
      <rPr>
        <rFont val="Arial Narrow"/>
        <color rgb="FF000000"/>
        <sz val="10.0"/>
      </rPr>
      <t>(3), 26-44.</t>
    </r>
  </si>
  <si>
    <r>
      <rPr>
        <rFont val="Arial Narrow"/>
        <color rgb="FF222222"/>
        <sz val="10.0"/>
      </rPr>
      <t>Anton, C. E., Zamfirache, A., Albu, R. G., Suciu, T., Sofian, S. M., &amp; Ghiță-Pîrnuță, O. A. (2024). Sustainable entrepreneurship: Romanian entrepreneurs’ funding sources in the present-day context of sustainability. </t>
    </r>
    <r>
      <rPr>
        <rFont val="Arial Narrow"/>
        <i/>
        <color rgb="FF222222"/>
        <sz val="10.0"/>
      </rPr>
      <t>Sustainability</t>
    </r>
    <r>
      <rPr>
        <rFont val="Arial Narrow"/>
        <color rgb="FF222222"/>
        <sz val="10.0"/>
      </rPr>
      <t>, </t>
    </r>
    <r>
      <rPr>
        <rFont val="Arial Narrow"/>
        <i/>
        <color rgb="FF222222"/>
        <sz val="10.0"/>
      </rPr>
      <t>16</t>
    </r>
    <r>
      <rPr>
        <rFont val="Arial Narrow"/>
        <color rgb="FF222222"/>
        <sz val="10.0"/>
      </rPr>
      <t>(2), 654.</t>
    </r>
  </si>
  <si>
    <t>Herciu, M. (ULBS), Ogrean, C. (ULBS), &amp;  Belascu, L. (ULBS)</t>
  </si>
  <si>
    <r>
      <rPr>
        <rFont val="Arial Narrow"/>
        <color rgb="FF000000"/>
        <sz val="10.0"/>
      </rPr>
      <t>(2011). Culture and national competitiveness. </t>
    </r>
    <r>
      <rPr>
        <rFont val="Arial Narrow"/>
        <i/>
        <color rgb="FF000000"/>
        <sz val="10.0"/>
      </rPr>
      <t>African Journal of Business Management</t>
    </r>
    <r>
      <rPr>
        <rFont val="Arial Narrow"/>
        <color rgb="FF000000"/>
        <sz val="10.0"/>
      </rPr>
      <t>, </t>
    </r>
    <r>
      <rPr>
        <rFont val="Arial Narrow"/>
        <i/>
        <color rgb="FF000000"/>
        <sz val="10.0"/>
      </rPr>
      <t>5</t>
    </r>
    <r>
      <rPr>
        <rFont val="Arial Narrow"/>
        <color rgb="FF000000"/>
        <sz val="10.0"/>
      </rPr>
      <t>(8), 3056.</t>
    </r>
  </si>
  <si>
    <r>
      <rPr>
        <rFont val="Arial Narrow"/>
        <color rgb="FF222222"/>
        <sz val="10.0"/>
      </rPr>
      <t>Cahyadi, A., Marwa, T., Wahyudi, T., Muizzuddin, Sulastri, Maulana, A., &amp; Szabó, K. (2024). Exploring the Mediating Role of Innovation in the Nexus Between National Culture and Sustainable Competitiveness. </t>
    </r>
    <r>
      <rPr>
        <rFont val="Arial Narrow"/>
        <i/>
        <color rgb="FF222222"/>
        <sz val="10.0"/>
      </rPr>
      <t>Administrative Sciences</t>
    </r>
    <r>
      <rPr>
        <rFont val="Arial Narrow"/>
        <color rgb="FF222222"/>
        <sz val="10.0"/>
      </rPr>
      <t>, </t>
    </r>
    <r>
      <rPr>
        <rFont val="Arial Narrow"/>
        <i/>
        <color rgb="FF222222"/>
        <sz val="10.0"/>
      </rPr>
      <t>14</t>
    </r>
    <r>
      <rPr>
        <rFont val="Arial Narrow"/>
        <color rgb="FF222222"/>
        <sz val="10.0"/>
      </rPr>
      <t>(12), 310.</t>
    </r>
  </si>
  <si>
    <r>
      <rPr>
        <rFont val="Arial Narrow"/>
        <color rgb="FF000000"/>
        <sz val="10.0"/>
      </rPr>
      <t>(2011). Culture and national competitiveness. </t>
    </r>
    <r>
      <rPr>
        <rFont val="Arial Narrow"/>
        <i/>
        <color rgb="FF000000"/>
        <sz val="10.0"/>
      </rPr>
      <t>African Journal of Business Management</t>
    </r>
    <r>
      <rPr>
        <rFont val="Arial Narrow"/>
        <color rgb="FF000000"/>
        <sz val="10.0"/>
      </rPr>
      <t>, </t>
    </r>
    <r>
      <rPr>
        <rFont val="Arial Narrow"/>
        <i/>
        <color rgb="FF000000"/>
        <sz val="10.0"/>
      </rPr>
      <t>5</t>
    </r>
    <r>
      <rPr>
        <rFont val="Arial Narrow"/>
        <color rgb="FF000000"/>
        <sz val="10.0"/>
      </rPr>
      <t>(8), 3056.</t>
    </r>
  </si>
  <si>
    <r>
      <rPr>
        <rFont val="Arial Narrow"/>
        <color rgb="FF222222"/>
        <sz val="10.0"/>
      </rPr>
      <t>Aivaz, K. A., &amp; Șerbănescu, M. (2024). Ecosystem Services Evaluation of the Danube Delta: An Analysis Using Hierarchical Multifactor Regression.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5-21.</t>
    </r>
  </si>
  <si>
    <t>Ogrean, C. (ULBS)</t>
  </si>
  <si>
    <r>
      <rPr>
        <rFont val="Arial Narrow"/>
        <color rgb="FF000000"/>
        <sz val="10.0"/>
      </rPr>
      <t xml:space="preserve"> (2018). Relevance Of Big Data For Business And Management. Exploratory Insights (Part I). </t>
    </r>
    <r>
      <rPr>
        <rFont val="Arial Narrow"/>
        <i/>
        <color rgb="FF000000"/>
        <sz val="10.0"/>
      </rPr>
      <t>Studies in Business and Economics no</t>
    </r>
    <r>
      <rPr>
        <rFont val="Arial Narrow"/>
        <color rgb="FF000000"/>
        <sz val="10.0"/>
      </rPr>
      <t>, </t>
    </r>
    <r>
      <rPr>
        <rFont val="Arial Narrow"/>
        <i/>
        <color rgb="FF000000"/>
        <sz val="10.0"/>
      </rPr>
      <t>13</t>
    </r>
    <r>
      <rPr>
        <rFont val="Arial Narrow"/>
        <color rgb="FF000000"/>
        <sz val="10.0"/>
      </rPr>
      <t>, 2.</t>
    </r>
  </si>
  <si>
    <r>
      <rPr>
        <rFont val="Arial Narrow"/>
        <color rgb="FF222222"/>
        <sz val="10.0"/>
      </rPr>
      <t>Ellahi, R. M., Wood, L. C., &amp; Bekhit, A. E. D. A. (2024). Blockchain-Driven Food Supply Chains: A Systematic Review for Unexplored Opportunities. </t>
    </r>
    <r>
      <rPr>
        <rFont val="Arial Narrow"/>
        <i/>
        <color rgb="FF222222"/>
        <sz val="10.0"/>
      </rPr>
      <t>Applied Sciences</t>
    </r>
    <r>
      <rPr>
        <rFont val="Arial Narrow"/>
        <color rgb="FF222222"/>
        <sz val="10.0"/>
      </rPr>
      <t>, </t>
    </r>
    <r>
      <rPr>
        <rFont val="Arial Narrow"/>
        <i/>
        <color rgb="FF222222"/>
        <sz val="10.0"/>
      </rPr>
      <t>14</t>
    </r>
    <r>
      <rPr>
        <rFont val="Arial Narrow"/>
        <color rgb="FF222222"/>
        <sz val="10.0"/>
      </rPr>
      <t>(19), 8944.</t>
    </r>
  </si>
  <si>
    <t>https://www.webofscience.com/wos/woscc/full-record/WOS:001332169700001</t>
  </si>
  <si>
    <r>
      <rPr>
        <rFont val="Arial Narrow"/>
        <color rgb="FF000000"/>
        <sz val="10.0"/>
      </rPr>
      <t xml:space="preserve"> (2018). Relevance Of Big Data For Business And Management. Exploratory Insights (Part I). </t>
    </r>
    <r>
      <rPr>
        <rFont val="Arial Narrow"/>
        <i/>
        <color rgb="FF000000"/>
        <sz val="10.0"/>
      </rPr>
      <t>Studies in Business and Economics no</t>
    </r>
    <r>
      <rPr>
        <rFont val="Arial Narrow"/>
        <color rgb="FF000000"/>
        <sz val="10.0"/>
      </rPr>
      <t>, </t>
    </r>
    <r>
      <rPr>
        <rFont val="Arial Narrow"/>
        <i/>
        <color rgb="FF000000"/>
        <sz val="10.0"/>
      </rPr>
      <t>13</t>
    </r>
    <r>
      <rPr>
        <rFont val="Arial Narrow"/>
        <color rgb="FF000000"/>
        <sz val="10.0"/>
      </rPr>
      <t>, 2.</t>
    </r>
  </si>
  <si>
    <r>
      <rPr>
        <rFont val="Arial Narrow"/>
        <color rgb="FF222222"/>
        <sz val="10.0"/>
      </rPr>
      <t>Adamashvili, N., Zhizhilashvili, N., &amp; Tricase, C. (2024). The integration of the internet of things, artificial intelligence, and blockchain technology for advancing the wine supply chain. </t>
    </r>
    <r>
      <rPr>
        <rFont val="Arial Narrow"/>
        <i/>
        <color rgb="FF222222"/>
        <sz val="10.0"/>
      </rPr>
      <t>Computers</t>
    </r>
    <r>
      <rPr>
        <rFont val="Arial Narrow"/>
        <color rgb="FF222222"/>
        <sz val="10.0"/>
      </rPr>
      <t>, </t>
    </r>
    <r>
      <rPr>
        <rFont val="Arial Narrow"/>
        <i/>
        <color rgb="FF222222"/>
        <sz val="10.0"/>
      </rPr>
      <t>13</t>
    </r>
    <r>
      <rPr>
        <rFont val="Arial Narrow"/>
        <color rgb="FF222222"/>
        <sz val="10.0"/>
      </rPr>
      <t>(3), 72.</t>
    </r>
  </si>
  <si>
    <t>https://www.webofscience.com/wos/woscc/full-record/WOS:001191471300001</t>
  </si>
  <si>
    <r>
      <rPr>
        <rFont val="Arial Narrow"/>
        <color rgb="FF000000"/>
        <sz val="10.0"/>
      </rPr>
      <t xml:space="preserve"> (2018). Relevance Of Big Data For Business And Management. Exploratory Insights (Part I). </t>
    </r>
    <r>
      <rPr>
        <rFont val="Arial Narrow"/>
        <i/>
        <color rgb="FF000000"/>
        <sz val="10.0"/>
      </rPr>
      <t>Studies in Business and Economics no</t>
    </r>
    <r>
      <rPr>
        <rFont val="Arial Narrow"/>
        <color rgb="FF000000"/>
        <sz val="10.0"/>
      </rPr>
      <t>, </t>
    </r>
    <r>
      <rPr>
        <rFont val="Arial Narrow"/>
        <i/>
        <color rgb="FF000000"/>
        <sz val="10.0"/>
      </rPr>
      <t>13</t>
    </r>
    <r>
      <rPr>
        <rFont val="Arial Narrow"/>
        <color rgb="FF000000"/>
        <sz val="10.0"/>
      </rPr>
      <t>, 2.</t>
    </r>
  </si>
  <si>
    <r>
      <rPr>
        <rFont val="Arial Narrow"/>
        <color rgb="FF222222"/>
        <sz val="10.0"/>
      </rPr>
      <t>Tzampazaki, M., Zografos, C., Vrochidou, E., &amp; Papakostas, G. A. (2024). Machine vision—moving from Industry 4.0 to Industry 5.0. </t>
    </r>
    <r>
      <rPr>
        <rFont val="Arial Narrow"/>
        <i/>
        <color rgb="FF222222"/>
        <sz val="10.0"/>
      </rPr>
      <t>Applied Sciences</t>
    </r>
    <r>
      <rPr>
        <rFont val="Arial Narrow"/>
        <color rgb="FF222222"/>
        <sz val="10.0"/>
      </rPr>
      <t>, </t>
    </r>
    <r>
      <rPr>
        <rFont val="Arial Narrow"/>
        <i/>
        <color rgb="FF222222"/>
        <sz val="10.0"/>
      </rPr>
      <t>14</t>
    </r>
    <r>
      <rPr>
        <rFont val="Arial Narrow"/>
        <color rgb="FF222222"/>
        <sz val="10.0"/>
      </rPr>
      <t>(4), 1471.</t>
    </r>
  </si>
  <si>
    <t>https://www.webofscience.com/wos/woscc/full-record/WOS:001170945700001</t>
  </si>
  <si>
    <r>
      <rPr>
        <rFont val="Arial Narrow"/>
        <color rgb="FF000000"/>
        <sz val="10.0"/>
      </rPr>
      <t xml:space="preserve"> (2018). Relevance Of Big Data For Business And Management. Exploratory Insights (Part I). </t>
    </r>
    <r>
      <rPr>
        <rFont val="Arial Narrow"/>
        <i/>
        <color rgb="FF000000"/>
        <sz val="10.0"/>
      </rPr>
      <t>Studies in Business and Economics no</t>
    </r>
    <r>
      <rPr>
        <rFont val="Arial Narrow"/>
        <color rgb="FF000000"/>
        <sz val="10.0"/>
      </rPr>
      <t>, </t>
    </r>
    <r>
      <rPr>
        <rFont val="Arial Narrow"/>
        <i/>
        <color rgb="FF000000"/>
        <sz val="10.0"/>
      </rPr>
      <t>13</t>
    </r>
    <r>
      <rPr>
        <rFont val="Arial Narrow"/>
        <color rgb="FF000000"/>
        <sz val="10.0"/>
      </rPr>
      <t>, 2.</t>
    </r>
  </si>
  <si>
    <r>
      <rPr>
        <rFont val="Arial Narrow"/>
        <color rgb="FF222222"/>
        <sz val="10.0"/>
      </rPr>
      <t>Menne, F., Hasiara, L. O., Setiawan, A., Palisuri, P., Tenrigau, A. M., Waspada, W., ... &amp; Nurhilalia, N. (2024). Sharia accounting model in the perspective of financial innovation. </t>
    </r>
    <r>
      <rPr>
        <rFont val="Arial Narrow"/>
        <i/>
        <color rgb="FF222222"/>
        <sz val="10.0"/>
      </rPr>
      <t>Journal of Open Innovation: Technology, Market, and Complexity</t>
    </r>
    <r>
      <rPr>
        <rFont val="Arial Narrow"/>
        <color rgb="FF222222"/>
        <sz val="10.0"/>
      </rPr>
      <t>, </t>
    </r>
    <r>
      <rPr>
        <rFont val="Arial Narrow"/>
        <i/>
        <color rgb="FF222222"/>
        <sz val="10.0"/>
      </rPr>
      <t>10</t>
    </r>
    <r>
      <rPr>
        <rFont val="Arial Narrow"/>
        <color rgb="FF222222"/>
        <sz val="10.0"/>
      </rPr>
      <t>(1), 100176.</t>
    </r>
  </si>
  <si>
    <t>https://www.scopus.com/record/display.uri?eid=2-s2.0-85183689322&amp;origin=resultslist&amp;sort=plf-f&amp;src=s&amp;sot=mulcite&amp;sdt=mulcite&amp;cluster=scopubyr%2C%222024%22%2Ct&amp;s=REFEIDNSS%282-s2.0-85057605102%29&amp;citeCnt=1&amp;relpos=2</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</si>
  <si>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</si>
  <si>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Girlovan, A., Horobet, A., Botoroga, C. A., Belascu, L., &amp; Paul, L. (2024). Exploring the Synergy Between Artificial Intelligence and Human Resources: A Qualitative Review of Business Management Literature.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(3), 115-136.</t>
    </r>
  </si>
  <si>
    <t>https://www.webofscience.com/wos/woscc/full-record/WOS:001403052700017</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</si>
  <si>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</si>
  <si>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Dissanayake, H., Manta, O., Iddagoda, A., &amp; Palazzo, M. (2024). AI applications in business: Trends and insights using bibliometric analysis. </t>
    </r>
    <r>
      <rPr>
        <rFont val="Arial Narrow"/>
        <i/>
        <color rgb="FF222222"/>
        <sz val="10.0"/>
      </rPr>
      <t>The International Journal of Management Education</t>
    </r>
    <r>
      <rPr>
        <rFont val="Arial Narrow"/>
        <color rgb="FF222222"/>
        <sz val="10.0"/>
      </rPr>
      <t>, </t>
    </r>
    <r>
      <rPr>
        <rFont val="Arial Narrow"/>
        <i/>
        <color rgb="FF222222"/>
        <sz val="10.0"/>
      </rPr>
      <t>22</t>
    </r>
    <r>
      <rPr>
        <rFont val="Arial Narrow"/>
        <color rgb="FF222222"/>
        <sz val="10.0"/>
      </rPr>
      <t>(3), 101075.</t>
    </r>
  </si>
  <si>
    <t>https://www.webofscience.com/wos/woscc/full-record/WOS:001348521600001</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</si>
  <si>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</si>
  <si>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Țîmbalari, C., Barbu, A. L. N., &amp; Mihai-Gabriel, C. (2024). Clustering Corporate Governance and Leadership. A Bibliometric Analysis.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255-275.</t>
    </r>
  </si>
  <si>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</si>
  <si>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Kharchuk, V., Oleksiv, I., Shulyar, R., &amp; Shpak, N. (2024). The intellectual structure of sustainable business development studies. </t>
    </r>
    <r>
      <rPr>
        <rFont val="Arial Narrow"/>
        <i/>
        <color rgb="FF222222"/>
        <sz val="10.0"/>
      </rPr>
      <t>Journal of Eastern European and Central Asian Research (JEECAR)</t>
    </r>
    <r>
      <rPr>
        <rFont val="Arial Narrow"/>
        <color rgb="FF222222"/>
        <sz val="10.0"/>
      </rPr>
      <t>, </t>
    </r>
    <r>
      <rPr>
        <rFont val="Arial Narrow"/>
        <i/>
        <color rgb="FF222222"/>
        <sz val="10.0"/>
      </rPr>
      <t>11</t>
    </r>
    <r>
      <rPr>
        <rFont val="Arial Narrow"/>
        <color rgb="FF222222"/>
        <sz val="10.0"/>
      </rPr>
      <t>(4), 768-782.</t>
    </r>
  </si>
  <si>
    <t>https://www.webofscience.com/wos/woscc/full-record/WOS:001284598100001</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</si>
  <si>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</si>
  <si>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Vysochan, V. H., &amp; Olha Vysochan, A. Y. (2024). Accounting in the context of a circular economy for sustainable development: A systematic network study. </t>
    </r>
    <r>
      <rPr>
        <rFont val="Arial Narrow"/>
        <i/>
        <color rgb="FF222222"/>
        <sz val="10.0"/>
      </rPr>
      <t>Journal of Sustainability Research</t>
    </r>
    <r>
      <rPr>
        <rFont val="Arial Narrow"/>
        <color rgb="FF222222"/>
        <sz val="10.0"/>
      </rPr>
      <t>, </t>
    </r>
    <r>
      <rPr>
        <rFont val="Arial Narrow"/>
        <i/>
        <color rgb="FF222222"/>
        <sz val="10.0"/>
      </rPr>
      <t>6</t>
    </r>
    <r>
      <rPr>
        <rFont val="Arial Narrow"/>
        <color rgb="FF222222"/>
        <sz val="10.0"/>
      </rPr>
      <t>(1).</t>
    </r>
  </si>
  <si>
    <t>https://www.scopus.com/record/display.uri?eid=2-s2.0-85188844576&amp;origin=resultslist&amp;sort=plf-f&amp;src=s&amp;sot=mulcite&amp;sdt=mulcite&amp;cluster=scopubyr%2C%222024%22%2Ct&amp;s=REFEIDNSS%282-s2.0-85173439394%29&amp;citeCnt=1&amp;relpos=3</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</si>
  <si>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</si>
  <si>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theme="1"/>
        <sz val="10.0"/>
      </rPr>
      <t>Radavičiūtė, G., &amp; Meidutė-Kavaliauskienė, I. (2024, September). Twin Transition in Supply Chains and Logistics: A Systematic Literature Review. In </t>
    </r>
    <r>
      <rPr>
        <rFont val="Arial Narrow"/>
        <i/>
        <color theme="1"/>
        <sz val="10.0"/>
      </rPr>
      <t>International Conference TRANSBALTICA: Transportation Science and Technology</t>
    </r>
    <r>
      <rPr>
        <rFont val="Arial Narrow"/>
        <color theme="1"/>
        <sz val="10.0"/>
      </rPr>
      <t> (pp. 187-198). Cham: Springer Nature Switzerland.</t>
    </r>
  </si>
  <si>
    <t>https://link.springer.com/chapter/10.1007/978-3-031-85390-6_19</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</si>
  <si>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</si>
  <si>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theme="1"/>
        <sz val="10.0"/>
      </rPr>
      <t>Farooq, M., Ramzan, M., &amp; Yen, Y. Y. (2024). AI in Management: An Overview. </t>
    </r>
    <r>
      <rPr>
        <rFont val="Arial Narrow"/>
        <i/>
        <color theme="1"/>
        <sz val="10.0"/>
      </rPr>
      <t>Transformative Impacts of AI in Management</t>
    </r>
    <r>
      <rPr>
        <rFont val="Arial Narrow"/>
        <color theme="1"/>
        <sz val="10.0"/>
      </rPr>
      <t>, 1.</t>
    </r>
  </si>
  <si>
    <t>https://books.google.com/books?hl=en&amp;lr=&amp;id=QCQqEQAAQBAJ&amp;oi=fnd&amp;pg=PA1&amp;dq=Chapter+1+AI+in+Management:+An+Overview+Muhammad+Farooq+Emerson+University,+Multan,+Pakistan+Muhammad+Ramzan+Emerson+University,+Multan,+Pakistan&amp;ots=SuKRA007eS&amp;sig=UalZ0-YN0eZuTwARSuK48k9NGBE</t>
  </si>
  <si>
    <r>
      <rPr>
        <rFont val="Arial Narrow"/>
        <color rgb="FF000000"/>
        <sz val="10.0"/>
      </rPr>
      <t>(2017). A snapshot of the world of global multinationals–an industry based analysis of fortune global 500 companies.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(2), 136-154.</t>
    </r>
  </si>
  <si>
    <r>
      <rPr>
        <rFont val="Arial Narrow"/>
        <color rgb="FF222222"/>
        <sz val="10.0"/>
      </rPr>
      <t>Ertem-Eray, T., &amp; Ki, E. J. (2024). Exploring political corporate social responsibility: a qualitative content analysis of multinational corporations' diplomacy efforts during the Russia–Ukraine war. </t>
    </r>
    <r>
      <rPr>
        <rFont val="Arial Narrow"/>
        <i/>
        <color rgb="FF222222"/>
        <sz val="10.0"/>
      </rPr>
      <t>Journal of Communication Management</t>
    </r>
    <r>
      <rPr>
        <rFont val="Arial Narrow"/>
        <color rgb="FF222222"/>
        <sz val="10.0"/>
      </rPr>
      <t>.</t>
    </r>
  </si>
  <si>
    <t>https://www.webofscience.com/wos/woscc/full-record/WOS:001258842800001</t>
  </si>
  <si>
    <r>
      <rPr>
        <rFont val="Arial Narrow"/>
        <color rgb="FF000000"/>
        <sz val="10.0"/>
      </rPr>
      <t>(2023). A sectoral-based approach to the link between financial performance and sustainability.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(1), 367-377.</t>
    </r>
  </si>
  <si>
    <r>
      <rPr>
        <rFont val="Arial Narrow"/>
        <color rgb="FF222222"/>
        <sz val="10.0"/>
      </rPr>
      <t>Kismawadi, E. R. (2024). Analysis of key influencing factors on the financial performance of Jakarta Islamic Index 30 industrial firms. </t>
    </r>
    <r>
      <rPr>
        <rFont val="Arial Narrow"/>
        <i/>
        <color rgb="FF222222"/>
        <sz val="10.0"/>
      </rPr>
      <t>Journal of Islamic Accounting and Business Research</t>
    </r>
    <r>
      <rPr>
        <rFont val="Arial Narrow"/>
        <color rgb="FF222222"/>
        <sz val="10.0"/>
      </rPr>
      <t>.</t>
    </r>
  </si>
  <si>
    <t>Herciu, M. (ULBS), Ogrean, C. (ULBS), Mihaiu, D. (ULBS), Serban, R. (ULBS), Aivaz, K. A. (Ovidius Univ. Ct), &amp; Tichindelean, M. (ULBS)</t>
  </si>
  <si>
    <r>
      <rPr>
        <rFont val="Arial Narrow"/>
        <color rgb="FF000000"/>
        <sz val="10.0"/>
      </rPr>
      <t xml:space="preserve"> (2023). IMPROVING BUSINESS MODELS FOR THE CIRCULAR ECONOMY: DEVELOPING A FRAMEWORK FOR CIRCULAR FASHION. </t>
    </r>
    <r>
      <rPr>
        <rFont val="Arial Narrow"/>
        <i/>
        <color rgb="FF000000"/>
        <sz val="10.0"/>
      </rPr>
      <t>Transformations in Business &amp; Economics</t>
    </r>
    <r>
      <rPr>
        <rFont val="Arial Narrow"/>
        <color rgb="FF000000"/>
        <sz val="10.0"/>
      </rPr>
      <t>, </t>
    </r>
    <r>
      <rPr>
        <rFont val="Arial Narrow"/>
        <i/>
        <color rgb="FF000000"/>
        <sz val="10.0"/>
      </rPr>
      <t>22</t>
    </r>
    <r>
      <rPr>
        <rFont val="Arial Narrow"/>
        <color rgb="FF000000"/>
        <sz val="10.0"/>
      </rPr>
      <t>(3).</t>
    </r>
  </si>
  <si>
    <r>
      <rPr>
        <rFont val="Arial Narrow"/>
        <color rgb="FF222222"/>
        <sz val="10.0"/>
      </rPr>
      <t>Munteanu, I., Ionescu-Feleagă, L., &amp; Ionescu, B. Ș. (2024). Financial Strategies for Sustainability: Examining the Circular Economy Perspective. </t>
    </r>
    <r>
      <rPr>
        <rFont val="Arial Narrow"/>
        <i/>
        <color rgb="FF222222"/>
        <sz val="10.0"/>
      </rPr>
      <t>Sustainability</t>
    </r>
    <r>
      <rPr>
        <rFont val="Arial Narrow"/>
        <color rgb="FF222222"/>
        <sz val="10.0"/>
      </rPr>
      <t>, </t>
    </r>
    <r>
      <rPr>
        <rFont val="Arial Narrow"/>
        <i/>
        <color rgb="FF222222"/>
        <sz val="10.0"/>
      </rPr>
      <t>16</t>
    </r>
    <r>
      <rPr>
        <rFont val="Arial Narrow"/>
        <color rgb="FF222222"/>
        <sz val="10.0"/>
      </rPr>
      <t>(20), 8942.</t>
    </r>
  </si>
  <si>
    <t>Șerban, R. A. (ULBS), Mihaiu, D. M. (ULBS), Țichindelean, M. (ULBS), Ogrean, C. (ULBS), &amp; Herciu, M. (ULBS)</t>
  </si>
  <si>
    <r>
      <rPr>
        <rFont val="Arial Narrow"/>
        <color rgb="FF000000"/>
        <sz val="10.0"/>
      </rPr>
      <t>(2023). Factors of sustainable competitiveness at company level: a comparison of four global economic sectors. </t>
    </r>
    <r>
      <rPr>
        <rFont val="Arial Narrow"/>
        <i/>
        <color rgb="FF000000"/>
        <sz val="10.0"/>
      </rPr>
      <t>Journal of Business Economics and Management</t>
    </r>
    <r>
      <rPr>
        <rFont val="Arial Narrow"/>
        <color rgb="FF000000"/>
        <sz val="10.0"/>
      </rPr>
      <t>, </t>
    </r>
    <r>
      <rPr>
        <rFont val="Arial Narrow"/>
        <i/>
        <color rgb="FF000000"/>
        <sz val="10.0"/>
      </rPr>
      <t>24</t>
    </r>
    <r>
      <rPr>
        <rFont val="Arial Narrow"/>
        <color rgb="FF000000"/>
        <sz val="10.0"/>
      </rPr>
      <t>(3), 449-470.</t>
    </r>
  </si>
  <si>
    <r>
      <rPr>
        <rFont val="Arial Narrow"/>
        <color rgb="FF222222"/>
        <sz val="10.0"/>
      </rPr>
      <t>Xue, Q., Jin, Y., &amp; Zhang, C. (2024). ESG rating results and corporate total factor productivity. </t>
    </r>
    <r>
      <rPr>
        <rFont val="Arial Narrow"/>
        <i/>
        <color rgb="FF222222"/>
        <sz val="10.0"/>
      </rPr>
      <t>International Review of Financial Analysis</t>
    </r>
    <r>
      <rPr>
        <rFont val="Arial Narrow"/>
        <color rgb="FF222222"/>
        <sz val="10.0"/>
      </rPr>
      <t>, </t>
    </r>
    <r>
      <rPr>
        <rFont val="Arial Narrow"/>
        <i/>
        <color rgb="FF222222"/>
        <sz val="10.0"/>
      </rPr>
      <t>95</t>
    </r>
    <r>
      <rPr>
        <rFont val="Arial Narrow"/>
        <color rgb="FF222222"/>
        <sz val="10.0"/>
      </rPr>
      <t>, 103381.</t>
    </r>
  </si>
  <si>
    <r>
      <rPr>
        <rFont val="Arial Narrow"/>
        <color rgb="FF000000"/>
        <sz val="10.0"/>
      </rPr>
      <t>(2023). Factors of sustainable competitiveness at company level: a comparison of four global economic sectors. </t>
    </r>
    <r>
      <rPr>
        <rFont val="Arial Narrow"/>
        <i/>
        <color rgb="FF000000"/>
        <sz val="10.0"/>
      </rPr>
      <t>Journal of Business Economics and Management</t>
    </r>
    <r>
      <rPr>
        <rFont val="Arial Narrow"/>
        <color rgb="FF000000"/>
        <sz val="10.0"/>
      </rPr>
      <t>, </t>
    </r>
    <r>
      <rPr>
        <rFont val="Arial Narrow"/>
        <i/>
        <color rgb="FF000000"/>
        <sz val="10.0"/>
      </rPr>
      <t>24</t>
    </r>
    <r>
      <rPr>
        <rFont val="Arial Narrow"/>
        <color rgb="FF000000"/>
        <sz val="10.0"/>
      </rPr>
      <t>(3), 449-470.</t>
    </r>
  </si>
  <si>
    <r>
      <rPr>
        <rFont val="Arial Narrow"/>
        <color rgb="FF222222"/>
        <sz val="10.0"/>
      </rPr>
      <t>Varga, J., &amp; Csiszarik-Kocsir, A. (2024). The scope of digital tools and opportunities in the life of Hungarian and Slovakian enterprises and their impact on business competitiveness. </t>
    </r>
    <r>
      <rPr>
        <rFont val="Arial Narrow"/>
        <i/>
        <color rgb="FF222222"/>
        <sz val="10.0"/>
      </rPr>
      <t>The Eurasia Proceedings of Science Technology Engineering and Mathematics</t>
    </r>
    <r>
      <rPr>
        <rFont val="Arial Narrow"/>
        <color rgb="FF222222"/>
        <sz val="10.0"/>
      </rPr>
      <t>, </t>
    </r>
    <r>
      <rPr>
        <rFont val="Arial Narrow"/>
        <i/>
        <color rgb="FF222222"/>
        <sz val="10.0"/>
      </rPr>
      <t>28</t>
    </r>
    <r>
      <rPr>
        <rFont val="Arial Narrow"/>
        <color rgb="FF222222"/>
        <sz val="10.0"/>
      </rPr>
      <t>, 73-80.</t>
    </r>
  </si>
  <si>
    <t>https://www.scopus.com/record/display.uri?eid=2-s2.0-85205555650&amp;origin=resultslist&amp;sort=plf-f&amp;src=s&amp;sot=mulcite&amp;sdt=mulcite&amp;cluster=scopubyr%2C%222024%22%2Ct&amp;s=REFEIDNSS%282-s2.0-85175013006%29&amp;citeCnt=1&amp;relpos=1</t>
  </si>
  <si>
    <r>
      <rPr>
        <rFont val="Arial Narrow"/>
        <color rgb="FF000000"/>
        <sz val="10.0"/>
      </rPr>
      <t>(2023). Factors of sustainable competitiveness at company level: a comparison of four global economic sectors. </t>
    </r>
    <r>
      <rPr>
        <rFont val="Arial Narrow"/>
        <i/>
        <color rgb="FF000000"/>
        <sz val="10.0"/>
      </rPr>
      <t>Journal of Business Economics and Management</t>
    </r>
    <r>
      <rPr>
        <rFont val="Arial Narrow"/>
        <color rgb="FF000000"/>
        <sz val="10.0"/>
      </rPr>
      <t>, </t>
    </r>
    <r>
      <rPr>
        <rFont val="Arial Narrow"/>
        <i/>
        <color rgb="FF000000"/>
        <sz val="10.0"/>
      </rPr>
      <t>24</t>
    </r>
    <r>
      <rPr>
        <rFont val="Arial Narrow"/>
        <color rgb="FF000000"/>
        <sz val="10.0"/>
      </rPr>
      <t>(3), 449-470.</t>
    </r>
  </si>
  <si>
    <r>
      <rPr>
        <rFont val="Arial Narrow"/>
        <color rgb="FF222222"/>
        <sz val="10.0"/>
      </rPr>
      <t>Davidenko, L. M., Miller, M. A., &amp; Sherimova, N. M. (2024). Technologies of Eco-Branding of the Region's Industrial Complex Check for updates. In </t>
    </r>
    <r>
      <rPr>
        <rFont val="Arial Narrow"/>
        <i/>
        <color rgb="FF222222"/>
        <sz val="10.0"/>
      </rPr>
      <t>Finance, Economics, and Industry for Sustainable Development: Proceedings of the 4th International Scientific Conference on Sustainable Development (ESG 2023), St. Petersburg 2023</t>
    </r>
    <r>
      <rPr>
        <rFont val="Arial Narrow"/>
        <color rgb="FF222222"/>
        <sz val="10.0"/>
      </rPr>
      <t> (p. 413). Springer Nature.</t>
    </r>
  </si>
  <si>
    <t>https://www.scopus.com/record/display.uri?eid=2-s2.0-85199567143&amp;origin=resultslist&amp;sort=plf-f&amp;src=s&amp;sot=mulcite&amp;sdt=mulcite&amp;cluster=scopubyr%2C%222024%22%2Ct&amp;s=REFEIDNSS%282-s2.0-85175013006%29&amp;citeCnt=1&amp;relpos=2</t>
  </si>
  <si>
    <r>
      <rPr>
        <rFont val="Arial Narrow"/>
        <color rgb="FF000000"/>
        <sz val="10.0"/>
      </rPr>
      <t>(2023). Factors of sustainable competitiveness at company level: a comparison of four global economic sectors. </t>
    </r>
    <r>
      <rPr>
        <rFont val="Arial Narrow"/>
        <i/>
        <color rgb="FF000000"/>
        <sz val="10.0"/>
      </rPr>
      <t>Journal of Business Economics and Management</t>
    </r>
    <r>
      <rPr>
        <rFont val="Arial Narrow"/>
        <color rgb="FF000000"/>
        <sz val="10.0"/>
      </rPr>
      <t>, </t>
    </r>
    <r>
      <rPr>
        <rFont val="Arial Narrow"/>
        <i/>
        <color rgb="FF000000"/>
        <sz val="10.0"/>
      </rPr>
      <t>24</t>
    </r>
    <r>
      <rPr>
        <rFont val="Arial Narrow"/>
        <color rgb="FF000000"/>
        <sz val="10.0"/>
      </rPr>
      <t>(3), 449-470.</t>
    </r>
  </si>
  <si>
    <r>
      <rPr>
        <rFont val="Arial Narrow"/>
        <color rgb="FF222222"/>
        <sz val="10.0"/>
      </rPr>
      <t>Zatonatskiy, D., Leonov, S., Cieśliński, W., &amp; Vasa, L. (2024). Determinants of global migration: The impact of ESG investments and foreign direct investment. </t>
    </r>
    <r>
      <rPr>
        <rFont val="Arial Narrow"/>
        <i/>
        <color rgb="FF222222"/>
        <sz val="10.0"/>
      </rPr>
      <t>Economics &amp; Sociology</t>
    </r>
    <r>
      <rPr>
        <rFont val="Arial Narrow"/>
        <color rgb="FF222222"/>
        <sz val="10.0"/>
      </rPr>
      <t>, </t>
    </r>
    <r>
      <rPr>
        <rFont val="Arial Narrow"/>
        <i/>
        <color rgb="FF222222"/>
        <sz val="10.0"/>
      </rPr>
      <t>17</t>
    </r>
    <r>
      <rPr>
        <rFont val="Arial Narrow"/>
        <color rgb="FF222222"/>
        <sz val="10.0"/>
      </rPr>
      <t>(1), 215-235.</t>
    </r>
  </si>
  <si>
    <r>
      <rPr>
        <rFont val="Arial Narrow"/>
        <color rgb="FF000000"/>
        <sz val="10.0"/>
      </rPr>
      <t>(2022). Fostering innovation in Romania. Insights from the smart specialization strategies.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(2), 319-337.</t>
    </r>
  </si>
  <si>
    <r>
      <rPr>
        <rFont val="Arial Narrow"/>
        <color rgb="FF222222"/>
        <sz val="10.0"/>
      </rPr>
      <t>Horobeț, A., Coman, C. I., Belascu, L., Kostakis, I., &amp; Busmachiu, E. (2024). Digital transformation and competition policy: analysing EU's regulatory response to emerging technologies. </t>
    </r>
    <r>
      <rPr>
        <rFont val="Arial Narrow"/>
        <i/>
        <color rgb="FF222222"/>
        <sz val="10.0"/>
      </rPr>
      <t>Eastern Journal of European Studies</t>
    </r>
    <r>
      <rPr>
        <rFont val="Arial Narrow"/>
        <color rgb="FF222222"/>
        <sz val="10.0"/>
      </rPr>
      <t>, </t>
    </r>
    <r>
      <rPr>
        <rFont val="Arial Narrow"/>
        <i/>
        <color rgb="FF222222"/>
        <sz val="10.0"/>
      </rPr>
      <t>15</t>
    </r>
    <r>
      <rPr>
        <rFont val="Arial Narrow"/>
        <color rgb="FF222222"/>
        <sz val="10.0"/>
      </rPr>
      <t>(2).</t>
    </r>
  </si>
  <si>
    <r>
      <rPr>
        <rFont val="Arial Narrow"/>
        <color rgb="FF000000"/>
        <sz val="10.0"/>
      </rPr>
      <t>(2022). Fostering innovation in Romania. Insights from the smart specialization strategies.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(2), 319-337.</t>
    </r>
  </si>
  <si>
    <r>
      <rPr>
        <rFont val="Arial Narrow"/>
        <color rgb="FF222222"/>
        <sz val="10.0"/>
      </rPr>
      <t>Hamidi, S., &amp; Berrado, A. (2024). Data analytics for national innovation research: a systematic literature review. </t>
    </r>
    <r>
      <rPr>
        <rFont val="Arial Narrow"/>
        <i/>
        <color rgb="FF222222"/>
        <sz val="10.0"/>
      </rPr>
      <t>International Journal of Technological Learning, Innovation and Development</t>
    </r>
    <r>
      <rPr>
        <rFont val="Arial Narrow"/>
        <color rgb="FF222222"/>
        <sz val="10.0"/>
      </rPr>
      <t>, </t>
    </r>
    <r>
      <rPr>
        <rFont val="Arial Narrow"/>
        <i/>
        <color rgb="FF222222"/>
        <sz val="10.0"/>
      </rPr>
      <t>15</t>
    </r>
    <r>
      <rPr>
        <rFont val="Arial Narrow"/>
        <color rgb="FF222222"/>
        <sz val="10.0"/>
      </rPr>
      <t>(3), 270-306.</t>
    </r>
  </si>
  <si>
    <t>https://www.scopus.com/record/display.uri?eid=2-s2.0-85188829935&amp;origin=resultslist&amp;sort=plf-f&amp;src=s&amp;sot=mulcite&amp;sdt=mulcite&amp;cluster=scopubyr%2C%222024%22%2Ct&amp;s=REFEIDNSS%282-s2.0-85140652732%29&amp;citeCnt=1&amp;sessionSearchId=d081acd4d880ffa14fc0830ffd811e37&amp;relpos=1</t>
  </si>
  <si>
    <r>
      <rPr>
        <rFont val="Arial Narrow"/>
        <color rgb="FF000000"/>
        <sz val="10.0"/>
      </rPr>
      <t>(2016). Some insights on the changing architecture of the world’s top 100 multinationals. </t>
    </r>
    <r>
      <rPr>
        <rFont val="Arial Narrow"/>
        <i/>
        <color rgb="FF000000"/>
        <sz val="10.0"/>
      </rPr>
      <t>Studies in Business and Economics</t>
    </r>
    <r>
      <rPr>
        <rFont val="Arial Narrow"/>
        <color rgb="FF000000"/>
        <sz val="10.0"/>
      </rPr>
      <t>, </t>
    </r>
    <r>
      <rPr>
        <rFont val="Arial Narrow"/>
        <i/>
        <color rgb="FF000000"/>
        <sz val="10.0"/>
      </rPr>
      <t>11</t>
    </r>
    <r>
      <rPr>
        <rFont val="Arial Narrow"/>
        <color rgb="FF000000"/>
        <sz val="10.0"/>
      </rPr>
      <t>(3), 90-106.</t>
    </r>
  </si>
  <si>
    <r>
      <rPr>
        <rFont val="Arial Narrow"/>
        <color rgb="FF222222"/>
        <sz val="10.0"/>
      </rPr>
      <t>Chukwudumogu, C. (2024). Inter-Nation Equity And The Regulation of Tax Competition via the Global Minimum Tax Rule: A Case for Improvement. </t>
    </r>
    <r>
      <rPr>
        <rFont val="Arial Narrow"/>
        <i/>
        <color rgb="FF222222"/>
        <sz val="10.0"/>
      </rPr>
      <t>Intertax</t>
    </r>
    <r>
      <rPr>
        <rFont val="Arial Narrow"/>
        <color rgb="FF222222"/>
        <sz val="10.0"/>
      </rPr>
      <t>, </t>
    </r>
    <r>
      <rPr>
        <rFont val="Arial Narrow"/>
        <i/>
        <color rgb="FF222222"/>
        <sz val="10.0"/>
      </rPr>
      <t>52</t>
    </r>
    <r>
      <rPr>
        <rFont val="Arial Narrow"/>
        <color rgb="FF222222"/>
        <sz val="10.0"/>
      </rPr>
      <t>(10).</t>
    </r>
  </si>
  <si>
    <r>
      <rPr>
        <rFont val="Arial Narrow"/>
        <color rgb="FF000000"/>
        <sz val="10.0"/>
      </rPr>
      <t xml:space="preserve"> (2019). Ambidexterity–a new paradigm for organizations facing complexity. </t>
    </r>
    <r>
      <rPr>
        <rFont val="Arial Narrow"/>
        <i/>
        <color rgb="FF000000"/>
        <sz val="10.0"/>
      </rPr>
      <t>Studies in Business and Economics</t>
    </r>
    <r>
      <rPr>
        <rFont val="Arial Narrow"/>
        <color rgb="FF000000"/>
        <sz val="10.0"/>
      </rPr>
      <t>, </t>
    </r>
    <r>
      <rPr>
        <rFont val="Arial Narrow"/>
        <i/>
        <color rgb="FF000000"/>
        <sz val="10.0"/>
      </rPr>
      <t>14</t>
    </r>
    <r>
      <rPr>
        <rFont val="Arial Narrow"/>
        <color rgb="FF000000"/>
        <sz val="10.0"/>
      </rPr>
      <t>(3), 145-159.</t>
    </r>
  </si>
  <si>
    <r>
      <rPr>
        <rFont val="Arial Narrow"/>
        <color theme="1"/>
        <sz val="10.0"/>
      </rPr>
      <t>Morita, M., Machuca, J. A., Marin-Garcia, J. A., &amp; Alfalla-Luque, R. (index. 2024,2025). Drivers of supply chain adaptability: insights into mobilizing supply chain processes. A multi-country and multi-sector empirical research. </t>
    </r>
    <r>
      <rPr>
        <rFont val="Arial Narrow"/>
        <i/>
        <color theme="1"/>
        <sz val="10.0"/>
      </rPr>
      <t>Operations Management Research</t>
    </r>
    <r>
      <rPr>
        <rFont val="Arial Narrow"/>
        <color theme="1"/>
        <sz val="10.0"/>
      </rPr>
      <t>, </t>
    </r>
    <r>
      <rPr>
        <rFont val="Arial Narrow"/>
        <i/>
        <color theme="1"/>
        <sz val="10.0"/>
      </rPr>
      <t>18</t>
    </r>
    <r>
      <rPr>
        <rFont val="Arial Narrow"/>
        <color theme="1"/>
        <sz val="10.0"/>
      </rPr>
      <t>(1), 373-399.</t>
    </r>
  </si>
  <si>
    <r>
      <rPr>
        <rFont val="Arial Narrow"/>
        <color rgb="FF000000"/>
        <sz val="10.0"/>
      </rPr>
      <t xml:space="preserve"> (2019). Ambidexterity–a new paradigm for organizations facing complexity. </t>
    </r>
    <r>
      <rPr>
        <rFont val="Arial Narrow"/>
        <i/>
        <color rgb="FF000000"/>
        <sz val="10.0"/>
      </rPr>
      <t>Studies in Business and Economics</t>
    </r>
    <r>
      <rPr>
        <rFont val="Arial Narrow"/>
        <color rgb="FF000000"/>
        <sz val="10.0"/>
      </rPr>
      <t>, </t>
    </r>
    <r>
      <rPr>
        <rFont val="Arial Narrow"/>
        <i/>
        <color rgb="FF000000"/>
        <sz val="10.0"/>
      </rPr>
      <t>14</t>
    </r>
    <r>
      <rPr>
        <rFont val="Arial Narrow"/>
        <color rgb="FF000000"/>
        <sz val="10.0"/>
      </rPr>
      <t>(3), 145-159.</t>
    </r>
  </si>
  <si>
    <r>
      <rPr>
        <rFont val="Arial Narrow"/>
        <color rgb="FF222222"/>
        <sz val="10.0"/>
      </rPr>
      <t>Chakma, R., Paul, J., &amp; Dhir, S. (2021 - index 2024). Organizational ambidexterity: A review and research agenda. </t>
    </r>
    <r>
      <rPr>
        <rFont val="Arial Narrow"/>
        <i/>
        <color rgb="FF222222"/>
        <sz val="10.0"/>
      </rPr>
      <t>IEEE Transactions on Engineering Management</t>
    </r>
    <r>
      <rPr>
        <rFont val="Arial Narrow"/>
        <color rgb="FF222222"/>
        <sz val="10.0"/>
      </rPr>
      <t>, </t>
    </r>
    <r>
      <rPr>
        <rFont val="Arial Narrow"/>
        <i/>
        <color rgb="FF222222"/>
        <sz val="10.0"/>
      </rPr>
      <t>71</t>
    </r>
    <r>
      <rPr>
        <rFont val="Arial Narrow"/>
        <color rgb="FF222222"/>
        <sz val="10.0"/>
      </rPr>
      <t>, 121-137.</t>
    </r>
  </si>
  <si>
    <t>https://www.scopus.com/record/display.uri?eid=2-s2.0-85118277777&amp;origin=resultslist&amp;sort=plf-f&amp;src=s&amp;sot=mulcite&amp;sdt=mulcite&amp;cluster=scopubyr%2C%222024%22%2Ct&amp;s=REFEIDNSS%282-s2.0-85079751707%29&amp;citeCnt=1</t>
  </si>
  <si>
    <t>Țichindelean, M. (ULBS), Ogrean, C. (ULBS), &amp; Herciu, M. (ULBS)</t>
  </si>
  <si>
    <r>
      <rPr>
        <rFont val="Arial Narrow"/>
        <color rgb="FF000000"/>
        <sz val="10.0"/>
      </rPr>
      <t>(2024). Do Loyal Customers Buy Differently? Examining Customers’ Loyalty in a Self-Service Setting. </t>
    </r>
    <r>
      <rPr>
        <rFont val="Arial Narrow"/>
        <i/>
        <color rgb="FF000000"/>
        <sz val="10.0"/>
      </rPr>
      <t>Studies in Business and Economics</t>
    </r>
    <r>
      <rPr>
        <rFont val="Arial Narrow"/>
        <color rgb="FF000000"/>
        <sz val="10.0"/>
      </rPr>
      <t>, </t>
    </r>
    <r>
      <rPr>
        <rFont val="Arial Narrow"/>
        <i/>
        <color rgb="FF000000"/>
        <sz val="10.0"/>
      </rPr>
      <t>19</t>
    </r>
    <r>
      <rPr>
        <rFont val="Arial Narrow"/>
        <color rgb="FF000000"/>
        <sz val="10.0"/>
      </rPr>
      <t>(1), 350-367.</t>
    </r>
  </si>
  <si>
    <r>
      <rPr>
        <rFont val="Arial Narrow"/>
        <color rgb="FF222222"/>
        <sz val="10.0"/>
      </rPr>
      <t>Dorokhova, L., Beloeva, S., Venelinova, N., &amp; Dorokhov, O. (2024). Consumer service modeling: the study of buyerâ€™ s queues in pharmacies. </t>
    </r>
    <r>
      <rPr>
        <rFont val="Arial Narrow"/>
        <i/>
        <color rgb="FF222222"/>
        <sz val="10.0"/>
      </rPr>
      <t>Access Journal</t>
    </r>
    <r>
      <rPr>
        <rFont val="Arial Narrow"/>
        <color rgb="FF222222"/>
        <sz val="10.0"/>
      </rPr>
      <t>, </t>
    </r>
    <r>
      <rPr>
        <rFont val="Arial Narrow"/>
        <i/>
        <color rgb="FF222222"/>
        <sz val="10.0"/>
      </rPr>
      <t>5</t>
    </r>
    <r>
      <rPr>
        <rFont val="Arial Narrow"/>
        <color rgb="FF222222"/>
        <sz val="10.0"/>
      </rPr>
      <t>(3), 511-525.</t>
    </r>
  </si>
  <si>
    <r>
      <rPr>
        <rFont val="Arial Narrow"/>
        <color rgb="FF000000"/>
        <sz val="10.0"/>
      </rPr>
      <t>(2022). Sustainability Performance and Reporting–A Strategic Issue for Electric Car Automakers.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(3), 288-305.</t>
    </r>
  </si>
  <si>
    <t>https://www.scopus.com/record/display.uri?eid=2-s2.0-85214575389&amp;origin=resultslist&amp;sort=plf-f&amp;src=s&amp;sot=mulcite&amp;sdt=mulcite&amp;cluster=scopubyr%2C%222024%22%2Ct&amp;s=REFEIDNSS%282-s2.0-85147165278%29&amp;citeCnt=1&amp;sessionSearchId=2662b47bb02bbac67a74936c9139553c</t>
  </si>
  <si>
    <t>(2018). Sustainable innovation as competitive advantage in the era of sustainability. In Innovative Business Development—A Global Perspective: 25th International Economic Conference of Sibiu (IECS 2018) 25 (pp. 251-265). Springer International Publishing.</t>
  </si>
  <si>
    <r>
      <rPr>
        <rFont val="Arial Narrow"/>
        <color rgb="FF222222"/>
        <sz val="10.0"/>
      </rPr>
      <t>dos Santos, C. F., de Freitas Rocha Loures, E., &amp; Santos, E. A. P. (2023, June - index 2024). The Perception of Sustainability in an Ethernet Network Cable: A Qualitative Analysis Using the AHP Method. In </t>
    </r>
    <r>
      <rPr>
        <rFont val="Arial Narrow"/>
        <i/>
        <color rgb="FF222222"/>
        <sz val="10.0"/>
      </rPr>
      <t>International Conference on Flexible Automation and Intelligent Manufacturing</t>
    </r>
    <r>
      <rPr>
        <rFont val="Arial Narrow"/>
        <color rgb="FF222222"/>
        <sz val="10.0"/>
      </rPr>
      <t> (pp. 859-867). Cham: Springer Nature Switzerland.</t>
    </r>
  </si>
  <si>
    <t>https://www.scopus.com/record/display.uri?eid=2-s2.0-85172724351&amp;origin=resultslist&amp;sort=plf-f&amp;src=s&amp;sot=mulcite&amp;sdt=mulcite&amp;cluster=scopubyr%2C%222024%22%2Ct&amp;s=REFEIDNSS%282-s2.0-85126245710%29&amp;citeCnt=1</t>
  </si>
  <si>
    <r>
      <rPr>
        <rFont val="Arial Narrow"/>
        <color rgb="FF000000"/>
        <sz val="10.0"/>
      </rPr>
      <t>(2022). EXPLORING ROMANIA’S DIGITAL GAP–WHAT IS UNDER THE WATER, IF THIS IS ONLY THE TIP OF THE ICEBERG?.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(1), 312-322.</t>
    </r>
  </si>
  <si>
    <r>
      <rPr>
        <rFont val="Arial Narrow"/>
        <color rgb="FF222222"/>
        <sz val="10.0"/>
      </rPr>
      <t>Pîrciog, C. S., Grigorescu, A., &amp; Lincaru, C. (2024, March). The 2030 Scenarios for Basic Digital Upskilling and Reskilling in Romania. In </t>
    </r>
    <r>
      <rPr>
        <rFont val="Arial Narrow"/>
        <i/>
        <color rgb="FF222222"/>
        <sz val="10.0"/>
      </rPr>
      <t>International Conference on Business Excellence</t>
    </r>
    <r>
      <rPr>
        <rFont val="Arial Narrow"/>
        <color rgb="FF222222"/>
        <sz val="10.0"/>
      </rPr>
      <t> (pp. 221-251). Cham: Springer Nature Switzerland.</t>
    </r>
  </si>
  <si>
    <r>
      <rPr>
        <rFont val="Arial Narrow"/>
        <color rgb="FF000000"/>
        <sz val="10.0"/>
      </rPr>
      <t>(2020). Digital transformation of Centru region–Romania. Needs assessment. </t>
    </r>
    <r>
      <rPr>
        <rFont val="Arial Narrow"/>
        <i/>
        <color rgb="FF000000"/>
        <sz val="10.0"/>
      </rPr>
      <t>Studies in Business and Economics</t>
    </r>
    <r>
      <rPr>
        <rFont val="Arial Narrow"/>
        <color rgb="FF000000"/>
        <sz val="10.0"/>
      </rPr>
      <t>, </t>
    </r>
    <r>
      <rPr>
        <rFont val="Arial Narrow"/>
        <i/>
        <color rgb="FF000000"/>
        <sz val="10.0"/>
      </rPr>
      <t>15</t>
    </r>
    <r>
      <rPr>
        <rFont val="Arial Narrow"/>
        <color rgb="FF000000"/>
        <sz val="10.0"/>
      </rPr>
      <t>(2), 270-281.</t>
    </r>
  </si>
  <si>
    <r>
      <rPr>
        <rFont val="Arial Narrow"/>
        <color rgb="FF222222"/>
        <sz val="10.0"/>
      </rPr>
      <t>Zherlitsyn, D., Kolarov, K., &amp; Rekova, N. (2024). Digital Transformation in the EU: Bibliometric Analysis and Digital Economy Trends Highlights. </t>
    </r>
    <r>
      <rPr>
        <rFont val="Arial Narrow"/>
        <i/>
        <color rgb="FF222222"/>
        <sz val="10.0"/>
      </rPr>
      <t>Digital</t>
    </r>
    <r>
      <rPr>
        <rFont val="Arial Narrow"/>
        <color rgb="FF222222"/>
        <sz val="10.0"/>
      </rPr>
      <t>, </t>
    </r>
    <r>
      <rPr>
        <rFont val="Arial Narrow"/>
        <i/>
        <color rgb="FF222222"/>
        <sz val="10.0"/>
      </rPr>
      <t>5</t>
    </r>
    <r>
      <rPr>
        <rFont val="Arial Narrow"/>
        <color rgb="FF222222"/>
        <sz val="10.0"/>
      </rPr>
      <t>(1), 1.</t>
    </r>
  </si>
  <si>
    <r>
      <rPr>
        <rFont val="Arial Narrow"/>
        <color rgb="FF000000"/>
        <sz val="10.0"/>
      </rPr>
      <t>(2020). Digital transformation of Centru region–Romania. Needs assessment. </t>
    </r>
    <r>
      <rPr>
        <rFont val="Arial Narrow"/>
        <i/>
        <color rgb="FF000000"/>
        <sz val="10.0"/>
      </rPr>
      <t>Studies in Business and Economics</t>
    </r>
    <r>
      <rPr>
        <rFont val="Arial Narrow"/>
        <color rgb="FF000000"/>
        <sz val="10.0"/>
      </rPr>
      <t>, </t>
    </r>
    <r>
      <rPr>
        <rFont val="Arial Narrow"/>
        <i/>
        <color rgb="FF000000"/>
        <sz val="10.0"/>
      </rPr>
      <t>15</t>
    </r>
    <r>
      <rPr>
        <rFont val="Arial Narrow"/>
        <color rgb="FF000000"/>
        <sz val="10.0"/>
      </rPr>
      <t>(2), 270-281.</t>
    </r>
  </si>
  <si>
    <r>
      <rPr>
        <rFont val="Arial Narrow"/>
        <color theme="1"/>
        <sz val="10.0"/>
      </rPr>
      <t>Singh, P., Kautish, S., Singh, A., Siddiqui, U., &amp; Kumar, A. (2024). Digital Transformation Strategy in Business: A Systematic Literature Review and Future Research Agenda. </t>
    </r>
    <r>
      <rPr>
        <rFont val="Arial Narrow"/>
        <i/>
        <color theme="1"/>
        <sz val="10.0"/>
      </rPr>
      <t>Using Strategy Analytics for Business Value Creation and Competitive Advantage</t>
    </r>
    <r>
      <rPr>
        <rFont val="Arial Narrow"/>
        <color theme="1"/>
        <sz val="10.0"/>
      </rPr>
      <t>, 1-28.</t>
    </r>
  </si>
  <si>
    <r>
      <rPr>
        <rFont val="Arial Narrow"/>
        <color rgb="FF000000"/>
        <sz val="10.0"/>
      </rPr>
      <t>(2018). INTEGRATING RESILIENCE AND SUSTAINABILITY INTO THE CORE ORGANIZATIONAL STRATEGY–IS IT POSSIBLE OR IMPERATIVE?. </t>
    </r>
    <r>
      <rPr>
        <rFont val="Arial Narrow"/>
        <i/>
        <color rgb="FF000000"/>
        <sz val="10.0"/>
      </rPr>
      <t>Economic and Social Development: Book of Proceedings</t>
    </r>
    <r>
      <rPr>
        <rFont val="Arial Narrow"/>
        <color rgb="FF000000"/>
        <sz val="10.0"/>
      </rPr>
      <t>, 526-536.</t>
    </r>
  </si>
  <si>
    <r>
      <rPr>
        <rFont val="Arial Narrow"/>
        <color theme="1"/>
        <sz val="10.0"/>
      </rPr>
      <t>Marquez-Tejon, J., Jimenez-Partearroyo, M., &amp; Benito-Osorio, D. (2024). Organisational resilience management model: a case study of joint stock companies operating in Spain. </t>
    </r>
    <r>
      <rPr>
        <rFont val="Arial Narrow"/>
        <i/>
        <color theme="1"/>
        <sz val="10.0"/>
      </rPr>
      <t>International Entrepreneurship and Management Journal</t>
    </r>
    <r>
      <rPr>
        <rFont val="Arial Narrow"/>
        <color theme="1"/>
        <sz val="10.0"/>
      </rPr>
      <t>, </t>
    </r>
    <r>
      <rPr>
        <rFont val="Arial Narrow"/>
        <i/>
        <color theme="1"/>
        <sz val="10.0"/>
      </rPr>
      <t>20</t>
    </r>
    <r>
      <rPr>
        <rFont val="Arial Narrow"/>
        <color theme="1"/>
        <sz val="10.0"/>
      </rPr>
      <t>(3), 1907-1934.</t>
    </r>
  </si>
  <si>
    <t>https://link.springer.com/article/10.1007/s11365-024-00967-5</t>
  </si>
  <si>
    <r>
      <rPr>
        <rFont val="Arial Narrow"/>
        <color rgb="FF000000"/>
        <sz val="10.0"/>
      </rPr>
      <t xml:space="preserve"> (2014). Perceptions on the strategic value of corporate social responsibility—Some insights from global rankings. </t>
    </r>
    <r>
      <rPr>
        <rFont val="Arial Narrow"/>
        <i/>
        <color rgb="FF000000"/>
        <sz val="10.0"/>
      </rPr>
      <t>J. Int. Stud</t>
    </r>
    <r>
      <rPr>
        <rFont val="Arial Narrow"/>
        <color rgb="FF000000"/>
        <sz val="10.0"/>
      </rPr>
      <t>, </t>
    </r>
    <r>
      <rPr>
        <rFont val="Arial Narrow"/>
        <i/>
        <color rgb="FF000000"/>
        <sz val="10.0"/>
      </rPr>
      <t>7</t>
    </r>
    <r>
      <rPr>
        <rFont val="Arial Narrow"/>
        <color rgb="FF000000"/>
        <sz val="10.0"/>
      </rPr>
      <t>, 128-140.</t>
    </r>
  </si>
  <si>
    <r>
      <rPr>
        <rFont val="Arial Narrow"/>
        <color theme="1"/>
        <sz val="10.0"/>
      </rPr>
      <t>Pol, S. A., Mehendale, S., &amp; Divekar, B. R. (2024). Corporate Social Responsibility and Brand Equity: A Methodological and Thematic Review. In </t>
    </r>
    <r>
      <rPr>
        <rFont val="Arial Narrow"/>
        <i/>
        <color theme="1"/>
        <sz val="10.0"/>
      </rPr>
      <t>Emerging Horizons: Business and Society in the Post-Pandemic Era</t>
    </r>
    <r>
      <rPr>
        <rFont val="Arial Narrow"/>
        <color theme="1"/>
        <sz val="10.0"/>
      </rPr>
      <t> (pp. 25-38). CRC Press.</t>
    </r>
  </si>
  <si>
    <t>https://www.taylorfrancis.com/chapters/edit/10.4324/9781003559962-3/corporate-social-responsibility-brand-equity-methodological-thematic-review-siddhi-pol-smita-mehendale-brig-rajiv-divekar</t>
  </si>
  <si>
    <t>ED.INT. DE PRESTIGIU - TAYLOR &amp; FRANCIS</t>
  </si>
  <si>
    <r>
      <rPr>
        <rFont val="Arial Narrow"/>
        <color rgb="FF000000"/>
        <sz val="10.0"/>
      </rPr>
      <t xml:space="preserve"> (2014). Perceptions on the strategic value of corporate social responsibility—Some insights from global rankings. </t>
    </r>
    <r>
      <rPr>
        <rFont val="Arial Narrow"/>
        <i/>
        <color rgb="FF000000"/>
        <sz val="10.0"/>
      </rPr>
      <t>J. Int. Stud</t>
    </r>
    <r>
      <rPr>
        <rFont val="Arial Narrow"/>
        <color rgb="FF000000"/>
        <sz val="10.0"/>
      </rPr>
      <t>, </t>
    </r>
    <r>
      <rPr>
        <rFont val="Arial Narrow"/>
        <i/>
        <color rgb="FF000000"/>
        <sz val="10.0"/>
      </rPr>
      <t>7</t>
    </r>
    <r>
      <rPr>
        <rFont val="Arial Narrow"/>
        <color rgb="FF000000"/>
        <sz val="10.0"/>
      </rPr>
      <t>, 128-140.</t>
    </r>
  </si>
  <si>
    <r>
      <rPr>
        <rFont val="Arial Narrow"/>
        <color theme="1"/>
        <sz val="10.0"/>
      </rPr>
      <t>Gupta, S., Parrey, A. H., &amp; Jha, S. (2024). A Systematic Review on Effectuation and Causation: Applying Antecedents, Decisions, and Outcomes (ADO) Framework. </t>
    </r>
    <r>
      <rPr>
        <rFont val="Arial Narrow"/>
        <i/>
        <color theme="1"/>
        <sz val="10.0"/>
      </rPr>
      <t>Emerging Horizons: Business and Society in the Post-Pandemic Era</t>
    </r>
    <r>
      <rPr>
        <rFont val="Arial Narrow"/>
        <color theme="1"/>
        <sz val="10.0"/>
      </rPr>
      <t>, 226-240.</t>
    </r>
  </si>
  <si>
    <t>https://www.taylorfrancis.com/chapters/edit/10.4324/9781003559962-18/systematic-review-effectuation-causation-applying-antecedents-decisions-outcomes-ado-framework-sunakshi-gupta-aubid-hussain-parrey-suchita-jha</t>
  </si>
  <si>
    <r>
      <rPr>
        <rFont val="Arial Narrow"/>
        <color rgb="FF000000"/>
        <sz val="10.0"/>
      </rPr>
      <t>(2011). A Du Pont analysis of the 20 most profitable companies in the world. </t>
    </r>
    <r>
      <rPr>
        <rFont val="Arial Narrow"/>
        <i/>
        <color rgb="FF000000"/>
        <sz val="10.0"/>
      </rPr>
      <t>Group</t>
    </r>
    <r>
      <rPr>
        <rFont val="Arial Narrow"/>
        <color rgb="FF000000"/>
        <sz val="10.0"/>
      </rPr>
      <t>, </t>
    </r>
    <r>
      <rPr>
        <rFont val="Arial Narrow"/>
        <i/>
        <color rgb="FF000000"/>
        <sz val="10.0"/>
      </rPr>
      <t>13</t>
    </r>
    <r>
      <rPr>
        <rFont val="Arial Narrow"/>
        <color rgb="FF000000"/>
        <sz val="10.0"/>
      </rPr>
      <t>(1.58), 18-93.</t>
    </r>
  </si>
  <si>
    <r>
      <rPr>
        <rFont val="Arial Narrow"/>
        <color theme="1"/>
        <sz val="10.0"/>
      </rPr>
      <t>Zhang, Y. (2023, August - first online: 27 February 2024). Baidu’s Financial Competitiveness Research Based on DuPont Analysis Method. In </t>
    </r>
    <r>
      <rPr>
        <rFont val="Arial Narrow"/>
        <i/>
        <color theme="1"/>
        <sz val="10.0"/>
      </rPr>
      <t>International Conference on Economic Management and Green Development</t>
    </r>
    <r>
      <rPr>
        <rFont val="Arial Narrow"/>
        <color theme="1"/>
        <sz val="10.0"/>
      </rPr>
      <t> (pp. 738-751). Singapore: Springer Nature Singapore.</t>
    </r>
  </si>
  <si>
    <r>
      <rPr>
        <rFont val="Arial Narrow"/>
        <color rgb="FF000000"/>
        <sz val="10.0"/>
      </rPr>
      <t>(2010). CHANGING THE PATTERNS OF THE GLOBAL ECONOMY-THE EMERGENCE AND EVOLUTION OF THE BRIC COUNTRIES. </t>
    </r>
    <r>
      <rPr>
        <rFont val="Arial Narrow"/>
        <i/>
        <color rgb="FF000000"/>
        <sz val="10.0"/>
      </rPr>
      <t>Studies in Business &amp; Economics</t>
    </r>
    <r>
      <rPr>
        <rFont val="Arial Narrow"/>
        <color rgb="FF000000"/>
        <sz val="10.0"/>
      </rPr>
      <t>, </t>
    </r>
    <r>
      <rPr>
        <rFont val="Arial Narrow"/>
        <i/>
        <color rgb="FF000000"/>
        <sz val="10.0"/>
      </rPr>
      <t>5</t>
    </r>
    <r>
      <rPr>
        <rFont val="Arial Narrow"/>
        <color rgb="FF000000"/>
        <sz val="10.0"/>
      </rPr>
      <t>(2).</t>
    </r>
  </si>
  <si>
    <r>
      <rPr>
        <rFont val="Arial Narrow"/>
        <color theme="1"/>
        <sz val="10.0"/>
      </rPr>
      <t>Karpunina, E. K., Yakovleva, E. A., Shurupova, O. S., Oganesyan, T. L., &amp; Gorbunova, O. N. (2024). Enhancing BRICS scientific and educational potential as a prerequisite for knowledge-based development and digital leadership. </t>
    </r>
    <r>
      <rPr>
        <rFont val="Arial Narrow"/>
        <i/>
        <color theme="1"/>
        <sz val="10.0"/>
      </rPr>
      <t>International Journal of Knowledge-Based Development</t>
    </r>
    <r>
      <rPr>
        <rFont val="Arial Narrow"/>
        <color theme="1"/>
        <sz val="10.0"/>
      </rPr>
      <t>, </t>
    </r>
    <r>
      <rPr>
        <rFont val="Arial Narrow"/>
        <i/>
        <color theme="1"/>
        <sz val="10.0"/>
      </rPr>
      <t>14</t>
    </r>
    <r>
      <rPr>
        <rFont val="Arial Narrow"/>
        <color theme="1"/>
        <sz val="10.0"/>
      </rPr>
      <t>(3), 290-313.</t>
    </r>
  </si>
  <si>
    <t>https://www.webofscience.com/wos/woscc/full-record/WOS:001322165400001</t>
  </si>
  <si>
    <t>Opreana Alin (ULBS), VINEREAN Simona (ULBS)</t>
  </si>
  <si>
    <t>A New Development in Online Marketing: Introducing Digital Inbound Marketing. Expert Journal of Marketing, 3(1), pp.29-34. 2079</t>
  </si>
  <si>
    <t>Davidavičius, S. (2024). Peculiarities of online user’s content search in the context of inbound marketing. Business: Theory and Practice, 25(2), 502-508.</t>
  </si>
  <si>
    <t>https://bmee.vgtu.lt/index.php/BTP/article/view/17177</t>
  </si>
  <si>
    <t>A New Development in Online Marketing: Introducing Digital Inbound Marketing. Expert Journal of Marketing, 3(1), pp.29-34. 2080</t>
  </si>
  <si>
    <t>Oliveira, Z., Teixeira, S., Teixeira, S., &amp; Pratas, J. M. (2024). The Use of Social Media: Influence of Content Marketing for Brazilian Health Industry SMEs. In Connecting With Consumers Through Effective Personalization and Programmatic Advertising (pp. 243-267). IGI Global Scientific Publishing.</t>
  </si>
  <si>
    <t>https://www.igi-global.com/chapter/the-use-of-social-media/336653</t>
  </si>
  <si>
    <t>VINEREAN Simona (ULBS)
Opreana Alin (ULBS)</t>
  </si>
  <si>
    <t>Measuring customer engagement in social media marketing: A higher-order model. Journal of Theoretical and Applied Electronic Commerce Research, 2021, 16(7), pp. 2633-2655</t>
  </si>
  <si>
    <t>Nusair, K., Karatepe, O. M., Okumus, F., Alfarhan, U. F., &amp; Shi, F. (2024). Exploring the pivotal role of community engagement on tourists’ behaviors in social media: A cross-national study. International Journal of Information Management, 74, 102701. Elsevier</t>
  </si>
  <si>
    <t>https://www.sciencedirect.com/science/article/pii/S0268401223000828</t>
  </si>
  <si>
    <t>Measuring customer engagement in social media marketing: A higher-order model. Journal of Theoretical and Applied Electronic Commerce Research, 2021, 16(7), pp. 2633-2656</t>
  </si>
  <si>
    <t>Hussain, K., Nusair, K., Junaid, M., &amp; Aman, W. (2024). A two-actor model for understanding user engagement with content creators: applying social capital theory. Computers in Human Behavior, 156, 108237.</t>
  </si>
  <si>
    <t>https://www.sciencedirect.com/science/article/pii/S0747563224001055</t>
  </si>
  <si>
    <t>Measuring customer engagement in social media marketing: A higher-order model. Journal of Theoretical and Applied Electronic Commerce Research, 2021, 16(7), pp. 2633-2657</t>
  </si>
  <si>
    <t>Lai, Z. J., Leong, M. K., Khoo, K. L., &amp; Sidhu, S. K. (2024). Integrating technology acceptance model and value-based adoption model to determine consumers’ perception of value and intention to adopt AR in online shopping. Asia Pacific Journal of Marketing and Logistics, (ahead-of-print).</t>
  </si>
  <si>
    <t>https://doi.org/10.1108/APJML-03-2024-0386</t>
  </si>
  <si>
    <t>Measuring customer engagement in social media marketing: A higher-order model. Journal of Theoretical and Applied Electronic Commerce Research, 2021, 16(7), pp. 2633-2658</t>
  </si>
  <si>
    <t>Dananjoyo, R., Udin, U., &amp; Idris, A. (2024). Mediating Roles of Customer Engagement and Satisfaction in the Connection Between ERetail Customer Experience and Loyalty. International Journal of Sustainable Development &amp; Planning, 19(2).</t>
  </si>
  <si>
    <t>https://search.ebscohost.com/login.aspx?direct=true&amp;profile=ehost&amp;scope=site&amp;authtype=crawler&amp;jrnl=17437601&amp;AN=175927311&amp;h=gks98AmTvh8m34oDaAzzpyfTm2AXzZ0ddeXDt%2F%2F1xhmvNtIxoeFPOO5WhV%2BA2b4cny8yjJbqDCPrQNAnmCD6DA%3D%3D&amp;crl=c</t>
  </si>
  <si>
    <t>EBSCO, Scopus</t>
  </si>
  <si>
    <t>Measuring customer engagement in social media marketing: A higher-order model. Journal of Theoretical and Applied Electronic Commerce Research, 2021, 16(7), pp. 2633-2659</t>
  </si>
  <si>
    <t>Akter, T., Uddin, M. S., Rahman, R., Uddin, M. S., Islam, M. R., Faisal-E-Alam, M., &amp; Rahman, M. M. (2024). The moderating effect of system quality on the relationship between customer satisfaction and purchase intention: PLS-SEM &amp; fsQCA approaches. Journal of Open Innovation: Technology, Market, and Complexity, 10(4), 100381.</t>
  </si>
  <si>
    <t>https://www.sciencedirect.com/science/article/pii/S2199853124001756</t>
  </si>
  <si>
    <t>Measuring customer engagement in social media marketing: A higher-order model. Journal of Theoretical and Applied Electronic Commerce Research, 2021, 16(7), pp. 2633-2660</t>
  </si>
  <si>
    <t>Chung, K. C., &amp; Tan, P. J. B. (2024). Understanding the dynamics of social interaction in SIoT: Human-machine engagement. Internet of Things, 28, 101337.</t>
  </si>
  <si>
    <t>https://www.sciencedirect.com/science/article/pii/S2542660524002786</t>
  </si>
  <si>
    <t>Measuring customer engagement in social media marketing: A higher-order model. Journal of Theoretical and Applied Electronic Commerce Research, 2021, 16(7), pp. 2633-2661</t>
  </si>
  <si>
    <t>AL Hilal, N. S. H. (2024). The Relationship Between the Sustainability of Brand Marketing Communications and the Well-Being of the Saudi Consumer. Sustainability, 16(21), 9233.</t>
  </si>
  <si>
    <t>https://www.mdpi.com/2071-1050/16/21/9233</t>
  </si>
  <si>
    <t>Measuring customer engagement in social media marketing: A higher-order model. Journal of Theoretical and Applied Electronic Commerce Research, 2021, 16(7), pp. 2633-2662</t>
  </si>
  <si>
    <t>Khandelwal, R, &amp; Kapoor, D (2024). The use of digital tools for customer engagement in the financial services sector. Revolutionizing Customer-Centric …, igi-global.com, https://www.igi-global.com/chapter/the-use-of-digital-tools-for-customer-engagement-in-the-financial-services-sector/344756</t>
  </si>
  <si>
    <t>https://www.igi-global.com/chapter/the-use-of-digital-tools-for-customer-engagement-in-the-financial-services-sector/344756</t>
  </si>
  <si>
    <t>Measuring customer engagement in social media marketing: A higher-order model. Journal of Theoretical and Applied Electronic Commerce Research, 2021, 16(7), pp. 2633-2663</t>
  </si>
  <si>
    <t>Amanatidis, D., Mylona, I., Dossis, M., Kamenidou, I. E., &amp; Mamalis, S. (2024). Consumers’ social media engagement and online behavior: A structural equation modelling analysis. Online Journal of Communication and Media Technologies, 14(1), e202401.</t>
  </si>
  <si>
    <t>https://www.ojcmt.net/article/consumers-social-media-engagement-and-online-behavior-a-structural-equation-modelling-analysis-13857</t>
  </si>
  <si>
    <t>Measuring customer engagement in social media marketing: A higher-order model. Journal of Theoretical and Applied Electronic Commerce Research, 2021, 16(7), pp. 2633-2664</t>
  </si>
  <si>
    <t>Guzmán Ordóñez, A., Arroyo Cañada, F. J., Lasso, E., Sánchez-Torres, J. A., &amp; Escobar-Sierra, M. (2024). Analytical model to measure the effectiveness of content marketing on Twitter: the case of governorates in Colombia. Journal of Marketing Analytics, 12(4), 962-978.</t>
  </si>
  <si>
    <t>https://doi.org/10.1057/s41270-023-00243-5</t>
  </si>
  <si>
    <t>Measuring customer engagement in social media marketing: A higher-order model. Journal of Theoretical and Applied Electronic Commerce Research, 2021, 16(7), pp. 2633-2665</t>
  </si>
  <si>
    <t>Yang, X., Su, X., Lin, J., Liu, J., Miao, M., &amp; Jiang, Y. (2024). How Do We Engage Customers in Official Activity in the Virtual Brand Community? The Effects of Enterprise-Generated Contents on Customer Engagement Behaviors. Journal of Theoretical and Applied Electronic Commerce Research, 19(4), 3520-3546.</t>
  </si>
  <si>
    <t>https://www.mdpi.com/0718-1876/19/4/171</t>
  </si>
  <si>
    <t>Measuring customer engagement in social media marketing: A higher-order model. Journal of Theoretical and Applied Electronic Commerce Research, 2021, 16(7), pp. 2633-2666</t>
  </si>
  <si>
    <t>Krivokuća, M., Bakator, M., Ćoćkalo, D., Vidas-Bubanja, M., Makitan, V., Djordjević, L., ... &amp; Ugrinov, S. (2024). Data Mining Approaches in Predicting Entrepreneurial Intentions Based on Internet Marketing Applications. Applied Sciences, 14(24), 11778.</t>
  </si>
  <si>
    <t>https://www.mdpi.com/2076-3417/14/24/11778</t>
  </si>
  <si>
    <t>Measuring customer engagement in social media marketing: A higher-order model. Journal of Theoretical and Applied Electronic Commerce Research, 2021, 16(7), pp. 2633-2667</t>
  </si>
  <si>
    <t>Fatma, A., &amp; Bhatt, V. (2024). Engagement to Echo: How Positive and Negative Dimensions of Customer Engagement Shape Word-of-Mouth in Tourism. Tourism Review International, 28(4), 257-274.</t>
  </si>
  <si>
    <t>https://www.ingentaconnect.com/content/cog/tri/2024/00000028/00000004/art00001</t>
  </si>
  <si>
    <t>Measuring customer engagement in social media marketing: A higher-order model. Journal of Theoretical and Applied Electronic Commerce Research, 2021, 16(7), pp. 2633-2671</t>
  </si>
  <si>
    <t>Dominique-Ferreira, S., Cabanelas, S., Braga, R., &amp; Ferreira, A. (2024, November). Exploring the Relationship Between Customer Engagement and Price Sensitivity. In International Conference on Design and Digital Communication (pp. 824-837). Cham: Springer Nature Switzerland.</t>
  </si>
  <si>
    <t>https://doi.org/10.1007/978-3-031-77566-6_60</t>
  </si>
  <si>
    <t>Springer International Publishing</t>
  </si>
  <si>
    <t>VINEREAN Simona (ULBS), Alin OPREANA (ULBS)</t>
  </si>
  <si>
    <t>Social Media Marketing Efforts of Luxury Brands on Instagram. Expert Journal of Marketing, 2019. 7(2)pp. 144-152</t>
  </si>
  <si>
    <t>Lyroni, C, &amp; Spais, G (2024). Consumer (brand) happiness of premium fashion brands and value consciousness: The case of clothing and footwear for Gen X and Gen Z as shoppers via digital …. Journal of Marketing Analytics, Springer, https://doi.org/10.1057/s41270-024-00342-x</t>
  </si>
  <si>
    <t>https://doi.org/10.1057/s41270-024-00342-x</t>
  </si>
  <si>
    <t>Social Media Marketing Efforts of Luxury Brands on Instagram. Expert Journal of Marketing, 2019. 7(2)pp. 144-153</t>
  </si>
  <si>
    <t>Khan, A., Hussain, Z., Majeed, M. U., &amp; Padhi, A. (2024). Analyzing the Effectiveness of Influencer Campaigns in Driving Customer Acquisition and Retention: Perspectives from Unilever Pakistan. In Advances in Data Analytics for Influencer Marketing: An Interdisciplinary Approach (pp. 241-256). Cham: Springer Nature Switzerland.</t>
  </si>
  <si>
    <t>https://doi.org/10.1007/978-3-031-65727-6_15</t>
  </si>
  <si>
    <t>Social Media Marketing Efforts of Luxury Brands on Instagram. Expert Journal of Marketing, 2019. 7(2)pp. 144-156</t>
  </si>
  <si>
    <t>Khan, A., Hussain, Z., &amp; Majeed, M. U. (2024). Acquisition and Retention: Perspectives. Advances in Data Analytics for Influencer Marketing: An Interdisciplinary Approach, 9, 241.</t>
  </si>
  <si>
    <t>https://link.springer.com/book/10.1007/978-3-031-65727-6</t>
  </si>
  <si>
    <t>Analyzing mediators of the customer satisfaction-loyalty relation in Internet retailing. Expert Journal of Marketing, 2014, 2(1), pp.1-14</t>
  </si>
  <si>
    <t>Venkatakrishnan, J., Alagiriswamy, R., &amp; Parayitam, S. (2024). Disentangling the relationship between trust, online buying, and customer satisfaction: a three-way interaction model. Journal of Marketing Analytics, 12(4), 806-828.</t>
  </si>
  <si>
    <t>https://idp.springer.com/authorize/casa?redirect_uri=https://link.springer.com/article/10.1057/s41270-023-00228-4&amp;casa_token=WSW5N4VekRwAAAAA:8VndURhl7KTLfCGD6NVTQeFYbL0ccBwud1XzKKwZqJ8LicatTM-xD3qBfjOHZvEFcVDjAzYhgjqNEw</t>
  </si>
  <si>
    <t xml:space="preserve"> Alin Opreana (ULBS), Iuliana Cetina (ASE Bucuresti), Luigi Dumitrescu (ULBS), VINEREAN Simona (ULBS)</t>
  </si>
  <si>
    <t>Relationships among hedonic and utilitarian factors and exogenous and endogenous influences of consumer behavior in tourism. Expert Journal of Marketing 3 (1), 17-28. 2015.</t>
  </si>
  <si>
    <t>Nam, K., Baker, J., &amp; Dutt, C. S. (2024). Does familiarity with the attraction matter? Antecedents of satisfaction with virtual reality for heritage tourism. Information Technology &amp; Tourism, 26(1), 25-57.</t>
  </si>
  <si>
    <t>https://link.springer.com/article/10.1007/s40558-023-00273-w</t>
  </si>
  <si>
    <t>CETINĂ Iuliana (ASE), Simona Vinerean (ULBS), Alin Opreana(ULBS), Violeta RĂDULESCU(ASE), Dumitru Goldbach,  Andreea Radulian(ASE)</t>
  </si>
  <si>
    <t>"THE IMPACT OF THE COVID-19 PANDEMIC ON CONSUMERS'ONLINE SHOPPING BEHAVIOUR-AN EMPIRICAL MODEL." Economic Computation &amp; Economic Cybernetics Studies &amp; Research 56, no. 1 (2022).</t>
  </si>
  <si>
    <t>Pirnau, M., Botezatu, M. A., Priescu, I., Hosszu, A., Tabusca, A., Coculescu, C., &amp; Oncioiu, I. (2024). Content analysis using specific natural language processing methods for big data. Electronics, 13(3), 584.</t>
  </si>
  <si>
    <t>https://www.mdpi.com/2079-9292/13/3/584</t>
  </si>
  <si>
    <t>VINEREAN Simona (ULBS),  Alin OPREANA (ULBS), Tileaga Cosmin, (ULBS), Roxana Popsa (ULBS).</t>
  </si>
  <si>
    <t>The impact of COVID-19 pandemic on residents’ support for sustainable tourism development. Sustainability, 13(22), 12541.</t>
  </si>
  <si>
    <t xml:space="preserve">Vieira, I., Alén, E., Fernandes, D., &amp; Rodrigues, A. P. (2024). Navigating uncertainty: The role of perceived risks in supporting sustainable tourism development in low-density territories. Journal of Destination Marketing &amp; Management, 32, 100895. https://www.sciencedirect.com/science/article/pii/S2212571X2400043X
</t>
  </si>
  <si>
    <t>https://www.sciencedirect.com/science/article/pii/S2212571X2400043X</t>
  </si>
  <si>
    <t>Singh, S., &amp; Dutt, C. S. (2024). The adoption of the UN sustainable development goals in hotels in Dubai. Tourism and Hospitality Research, 24(4), 515-534. https://doi.org/10.1177/14673584231164941</t>
  </si>
  <si>
    <t>https://doi.org/10.1177/14673584231164941</t>
  </si>
  <si>
    <t>Lulu, L., Ramachandran, S., Bidin, S., Subramaniam, T., &amp; Chaoyi, C. (2024). A bibliometric analysis of residents’ perceptions in rural tourism development using citespace. Tourism Planning &amp; Development, 21(4), 438-461. https://doi.org/10.1080/21568316.2023.2209057
WOS:000983609100001
ISSN 2156-8316</t>
  </si>
  <si>
    <t>https://doi.org/10.1080/21568316.2023.2209057</t>
  </si>
  <si>
    <t>Cartier, E. A. (2024). Anti-migration in tourism destinations: An interpretation of population changes and the related socio-cultural impacts. Annals of Tourism Research Empirical Insights, 5(2), 100129. https://www.sciencedirect.com/science/article/pii/S2666957924000119</t>
  </si>
  <si>
    <t>https://www.sciencedirect.com/science/article/pii/S2666957924000119</t>
  </si>
  <si>
    <t>Fu, X., Adejoke, A. B., Salaripour, A., Zali, N., &amp; Reihani, Z. S. (2024). Does Urban Livability Lead to Place Attachment and Behavioural Intentions? Case Study: Isfahan City. Environment and Urbanization ASIA, 15(1), 156-174. https://doi.org/10.1177/09754253241233781</t>
  </si>
  <si>
    <t>https://doi.org/10.1177/09754253241233781</t>
  </si>
  <si>
    <t>Štumpf, P, Vojtko, V, Luštický, M, &amp; ... (2024). Determinants of residents' preferences in local elections in a tourism destination. Current Issues in …, Taylor &amp;Francis, https://doi.org/10.1080/13683500.2022.2162372
WOS:000909889300001
ISSN 1368-3500</t>
  </si>
  <si>
    <t>https://doi.org/10.1080/13683500.2022.2162372</t>
  </si>
  <si>
    <t>Botello, J. G., Palacio, K., Frydenlund, E., Llinás, H., &amp; Padilla, J. J. (2024). Adapting and Validating a Survey to Assess Host Communities Support for Migration. Social Indicators Research, 174(2), 697-720.</t>
  </si>
  <si>
    <t>https://doi.org/10.1007/s11205-024-03397-6</t>
  </si>
  <si>
    <t>Hateftabar, F. (2024). Residents’ Attitudes Toward Tourism. The Wiley Blackwell Companion to Tourism, 364-379.</t>
  </si>
  <si>
    <t>https://doi.org/10.1002/9781119753797.ch25</t>
  </si>
  <si>
    <t>Wiley Publisher</t>
  </si>
  <si>
    <t>Opreana, A. (ULBS), Vinerean, S. (ULBS), Mihaiu, D. M. (ULBS), Barbu, L. (ULBS) Șerban, R. A. (ULBS)</t>
  </si>
  <si>
    <t>Fuzzy analytic network process with principal component analysis to establish a bank performance model under the assumption of country risk. Mathematics, 11(14), 3257. 2023</t>
  </si>
  <si>
    <t>Vinerean-Opreana Simona (ULBS), Opreana Alin (ULBS), Țichindelean Mihai (ULBS)</t>
  </si>
  <si>
    <t>Analyzing Consumer Engagement Programs from the Perspective of a Qualitative Research of Marketing Executives</t>
  </si>
  <si>
    <t>Leong, M. K., &amp; Chaichi, K. (2024). A novel approach to consumer loyalty: a case study of hospitality service organisations among generations X and Y. International Journal of Economics and Business Research, 27(2), 269-293.</t>
  </si>
  <si>
    <t>https://www.scopus.com/sourceid/21100349535</t>
  </si>
  <si>
    <t>SEYUN KIM, JONATHAN HO., YINAN LI, BONNIE FAN, WILLA YUNQI YANG, JESSIE RAMEY, SARAH EFOX, HAIYI ZHU, JOHN ZIMMERMAN, MOTAHHARE ESLAMI, Integrating Equity in Public Sector Data-Driven Decision Making: Exploring the Desired Futures of Underserved Stakeholders, Proceedings of the ACM on Human-Computer Interaction, Volume 8, Issue CSCW2, Article No.: 366, Pages 1 – 39, https://doi.org/10.1145/3686905</t>
  </si>
  <si>
    <t>Rosmaizura Mohd Zain, Jagan Jeevan, Nurul Haqimin Mohd Salleh, Abdul Hafaz Ngah, Ainon Ramli, Mohd Zaimmudin, Mohd Zain, Liafisu Sina Yekini, Ali Nur Dirie, Future Opportunities for Port City Development: A Reciprocal Evaluation for Competitive Advantage for Malaysian Seaports, Journal of Maritime Research, Volume 21, Issue 1, Pages 265 – 282, 2024, ISSN: 1697-4840, www.jmr.unican.es</t>
  </si>
  <si>
    <t>Shang Huping, Liu Hongmei, Liu Wei, Unveiling the origins of non-performance-oriented behavior in China’s local governments: a game theory perspective on the performance-based promotion system, Humanities and Social Sciences Communications, Open Access, Volume 11, Issue 1, December 2024, Article number 617, ISSN:2662-9992, DOI:10.1057/s41599-024-03106-1</t>
  </si>
  <si>
    <r>
      <rPr>
        <rFont val="Arial Narrow"/>
        <sz val="10.0"/>
      </rPr>
      <t xml:space="preserve">Ravšelj, D., Umek, L., Tosun, M.S. &amp; Aristovnik, A. (2024). Mapping Fiscal Research Trajectories through Bibliometric Analysis: Echoes of Global Crises in Central and Eastern Europe. NISPAcee Journal of Public Administration and Policy, 17(1), 2024. 169-197. </t>
    </r>
    <r>
      <rPr>
        <rFont val="Arial Narrow"/>
        <sz val="10.0"/>
        <u/>
      </rPr>
      <t xml:space="preserve">https://doi.org/10.2478/nispa-2024-0008
</t>
    </r>
  </si>
  <si>
    <t>Barbu, L., Mihaiu, D. M., Șerban, R. A., &amp; Opreana, A. (ULBS)</t>
  </si>
  <si>
    <t xml:space="preserve">Knowledge Mapping of Optimal Taxation Studies: A Bibliometric Analysis and Network Visualization. Sustainability (Switzerland), 14(2). https://doi.org/10.3390/su14021043  (2022). </t>
  </si>
  <si>
    <t>Surni, S., Sukristyanto, A. . and Novaria, R. . (2024) “A Systematic Review of Entrepreneurship Development in Coastal Communities: Implications for Women’s Empowerment in the Bajo Tribe in Waktobi Regency”, International Journal of Educational Research &amp;amp; Social Sciences , 5(5), pp. 905–915. doi: 10.51601/ijersc.v5i5.870.</t>
  </si>
  <si>
    <t>https://ijersc.org/index.php/go/article/view/870</t>
  </si>
  <si>
    <t>BDI</t>
  </si>
  <si>
    <t>Knowledge Mapping of Optimal Taxation Studies: A Bibliometric Analysis and Network Visualization. Sustainability. 2022; 14(2):1043. https://doi.org/10.3390/su14021047</t>
  </si>
  <si>
    <t>Friedman A., Sánchez Chinchón A. (2024). Exploring the Landscape of Information Visualization through a Mark Lombardi Lens, Conference: International Conference on Data Analysis and VisualizationAt: Paris, France, 2024</t>
  </si>
  <si>
    <t>https://www.researchgate.net/publication/374164369_Exploring_the_Landscape_of_Information_Visualization_through_a_Mark_Lombardi_Lens</t>
  </si>
  <si>
    <t>articol neindexat</t>
  </si>
  <si>
    <t>Socoliuc, M. I., &amp; Tulvinschi, M. (2024). Exploring the Relationship Between Tax Reform and Tax Optimization-Empirical Research from the Accounting Professional’s Perspective. The Journal of Accounting and Management, 14(3), 62-74.</t>
  </si>
  <si>
    <t>https://www.dj.univ-danubius.ro/index.php/JAM/article/view/3213</t>
  </si>
  <si>
    <t>Google Scholar</t>
  </si>
  <si>
    <t>Setiawati, T., Setiawan, A., &amp; Rozak, R. W. A. (2024). Kesetaraan Gender dan Teknologi dalam Manajemen Pendidikan: Studi Bibliometrik atas Literatur Terbaru. Equalita: Jurnal Studi Gender dan Anak, 6(1), 24-36.</t>
  </si>
  <si>
    <t>https://www.syekhnurjati.ac.id/Jurnal/index.php/equalita/article/view/19532</t>
  </si>
  <si>
    <t>Yu, B., Luo, J., Li, Y., &amp; Fingrut, A. (2024). Research Hotspots and Evolution Trends of “Reused Brick”: A Bibliometric Analysis based on VOSviewer and Citespace 1977-2022.</t>
  </si>
  <si>
    <t>https://www.researchsquare.com/article/rs-4203966/v1</t>
  </si>
  <si>
    <t>Şeren, G. Y., &amp; Geyik, O. VERGİ KAÇAKÇILIĞI KAVRAMININ ULUSLARARASI AKADEMİK MECRADA İZDÜŞÜMÜ: BİBLİYOMETRİK BİR ANALİZ. Dicle Üniversitesi İktisadi ve İdari Bilimler Fakültesi Dergisi, 14(28), 642-666.</t>
  </si>
  <si>
    <t>https://dergipark.org.tr/en/pub/duiibfd/article/1474986</t>
  </si>
  <si>
    <t>Opreana Alin (ULBS)</t>
  </si>
  <si>
    <t>A new perspective of investment modelling at the European Union level, Expert Journal of Economics</t>
  </si>
  <si>
    <t>de Statistică, Institutul Naţional. "Romanian Statistical Review." Revista Română de Statistică-Supliment nr (2024): 1.</t>
  </si>
  <si>
    <t>https://insse.ro/cms/sites/default/files/field/publicatii/revista_romana_statistica_supliment_9_2024.pdf</t>
  </si>
  <si>
    <t>Panta Nancy (ULBS), Popescu Eugen (ULBS)</t>
  </si>
  <si>
    <t>Charting the course of AI in business sustainability: A bibliometric analysis</t>
  </si>
  <si>
    <t xml:space="preserve">Sabri Mekimah, Rahma Zighed, Khaled Mili, Ismail Bengana. Business intelligence in organizational decision-making: a bibliometric analysis of research trends and gaps (2014–2024). Discover Sustainability </t>
  </si>
  <si>
    <t>https://link.springer.com/article/10.1007/s43621-024-00692-7 / https://www.webofscience.com/wos/woscc/full-record/WOS:001386434000003</t>
  </si>
  <si>
    <t>Oleh Vysochan, Vasyl Hyk, Olha Vysochan, Alla Yasinska. Accounting in the Context of a Circular Economy for Sustainable Development: A Systematic Network Study. Journal of Sustainability Research</t>
  </si>
  <si>
    <t>https://www.scopus.com/record/display.uri?eid=2-s2.0-85188844576&amp;origin=resultslist&amp;sort=plf-f&amp;src=s&amp;sot=b&amp;sdt=b&amp;s=TITLE-ABS-KEY%28Accounting+in+the+Context+of+a+Circular+Economy+for+Sustainable+Development%3A+A+Systematic+Network+Study%29&amp;sessionSearchId=9e8c94b3bf4aa00fc5c812ce0bef2b05</t>
  </si>
  <si>
    <t>Peng Liu, Yangjie Lai, Dege Liu. Artificial intelligence research in organizations: a bibliometric approach. Cogent Business &amp; Management</t>
  </si>
  <si>
    <t>https://www.webofscience.com/wos/woscc/full-record/WOS:001321627100001</t>
  </si>
  <si>
    <r>
      <rPr>
        <rFont val="Arial Narrow"/>
        <color rgb="FF000000"/>
        <sz val="10.0"/>
      </rPr>
      <t>Pentescu Alma</t>
    </r>
    <r>
      <rPr>
        <rFont val="Arial Narrow"/>
        <color rgb="FF000000"/>
        <sz val="10.0"/>
      </rPr>
      <t xml:space="preserve"> (ULBS), Cetină Iuliana (ASE), Orzan Gheorghe (ASE)</t>
    </r>
  </si>
  <si>
    <t>Social media's impact on healthcare services, Procedia Economics and Finance, 27, 2015</t>
  </si>
  <si>
    <t>Hameed, K; Naha, R ; Hameed, F., Digital transformation for sustainable health and well-being: a review and future research directions, 
Discover sustainability, 5(1), 2024</t>
  </si>
  <si>
    <t>https://link.springer.com/article/10.1007/s43621-024-00273-8</t>
  </si>
  <si>
    <r>
      <rPr>
        <rFont val="Arial Narrow"/>
        <color rgb="FF000000"/>
        <sz val="10.0"/>
      </rPr>
      <t>Pentescu Alma</t>
    </r>
    <r>
      <rPr>
        <rFont val="Arial Narrow"/>
        <color rgb="FF000000"/>
        <sz val="10.0"/>
      </rPr>
      <t xml:space="preserve"> (ULBS), Cetină Iuliana (ASE), Orzan Gheorghe (ASE)</t>
    </r>
  </si>
  <si>
    <t>Al-Hasan, A, Social media marketing and hospital brand equity: An empirical investigation, Information Development. 2024</t>
  </si>
  <si>
    <t>https://journals.sagepub.com/doi/10.1177/02666669241236199</t>
  </si>
  <si>
    <r>
      <rPr>
        <rFont val="Arial Narrow"/>
        <color rgb="FF000000"/>
        <sz val="10.0"/>
      </rPr>
      <t>Pentescu Alma</t>
    </r>
    <r>
      <rPr>
        <rFont val="Arial Narrow"/>
        <color rgb="FF000000"/>
        <sz val="10.0"/>
      </rPr>
      <t xml:space="preserve"> (ULBS), Cetină Iuliana (ASE), Orzan Gheorghe (ASE)</t>
    </r>
  </si>
  <si>
    <t>Azamakhlaghi, A.; Alimohammadzadeh, K.; Hosseini, SM.; Maher, A.; Jafari, M., Evidence-based performance measurement (a case study of Tehran medical sciences teaching hospitals), Alexandria Journal of Medicine, 60(1), 2024</t>
  </si>
  <si>
    <t>https://www.webofscience.com/wos/woscc/full-record/WOS:001284114700001</t>
  </si>
  <si>
    <r>
      <rPr>
        <rFont val="Arial Narrow"/>
        <color rgb="FF000000"/>
        <sz val="10.0"/>
      </rPr>
      <t>Pentescu Alma</t>
    </r>
    <r>
      <rPr>
        <rFont val="Arial Narrow"/>
        <color rgb="FF000000"/>
        <sz val="10.0"/>
      </rPr>
      <t xml:space="preserve"> (ULBS), Orzan Mihai (ASE), Ștefănescu Cristian Dragoș (UMFCD), Orzan Olguța Anca (UMFCD)</t>
    </r>
  </si>
  <si>
    <t>Modelling patient satisfaction in healthcare, Economic Computation and Economic Cybernetics Studies and Research, Vol. 48, No. 4, 2014</t>
  </si>
  <si>
    <t>Stamate, E; Ciobotaru, OR; Arbune, M. et al., Multidisciplinary Perspectives of Challenges in Infective Endocarditis Complicated by Septic Embolic-Induced Acute Myocardial Infarction, Antibiotics, 13, 2024</t>
  </si>
  <si>
    <t>https://www.mdpi.com/2079-6382/13/6/513</t>
  </si>
  <si>
    <r>
      <rPr>
        <rFont val="Arial Narrow"/>
        <color rgb="FF000000"/>
        <sz val="10.0"/>
      </rPr>
      <t>Pentescu Alma</t>
    </r>
    <r>
      <rPr>
        <rFont val="Arial Narrow"/>
        <color rgb="FF000000"/>
        <sz val="10.0"/>
      </rPr>
      <t xml:space="preserve"> (ULBS), Orzan Mihai (ASE), Ștefănescu Cristian Dragoș (UMFCD), Orzan Olguța Anca (UMFCD)</t>
    </r>
  </si>
  <si>
    <t>Stamate, E.; Piraianu, A.I.; Duca, O.-M.; Ciobotaru, O.R.; Fulga, A.; Fulga, I.; Onisor, C.; Matei, M.N.; Luchian, A.-S.; Dumitrascu, A.G.; et al. The Effect of Increased Intra-Abdominal Pressure on Hemodynamics in Laparoscopic Cholecystectomy—The Experience of a Single Centre. J. Pers. Med. 2024, 14, 871</t>
  </si>
  <si>
    <t>https://www.mdpi.com/2075-4426/14/8/871</t>
  </si>
  <si>
    <r>
      <rPr>
        <rFont val="Arial Narrow"/>
        <color rgb="FF000000"/>
        <sz val="10.0"/>
      </rPr>
      <t>Pentescu Alma</t>
    </r>
    <r>
      <rPr>
        <rFont val="Arial Narrow"/>
        <color rgb="FF000000"/>
        <sz val="10.0"/>
      </rPr>
      <t xml:space="preserve"> (ULBS), Orzan Mihai (ASE), Ștefănescu Cristian Dragoș (UMFCD), Orzan Olguța Anca (UMFCD)</t>
    </r>
  </si>
  <si>
    <t>Calin, AM; Nechita, A; Bratu, AM et al., Possibilities of gynecological drug treatments in vaginal and vulvar candidiasis caused by diabetes associated with oral pathology, Romanian journal of oral rehabilitation, 16(1), 2024</t>
  </si>
  <si>
    <t>https://www.webofscience.com/wos/woscc/full-record/WOS:001207389200004</t>
  </si>
  <si>
    <r>
      <rPr>
        <rFont val="Arial Narrow"/>
        <color rgb="FF000000"/>
        <sz val="10.0"/>
      </rPr>
      <t>Pentescu Alma</t>
    </r>
    <r>
      <rPr>
        <rFont val="Arial Narrow"/>
        <color rgb="FF000000"/>
        <sz val="10.0"/>
      </rPr>
      <t xml:space="preserve"> (ULBS), Orzan Mihai (ASE), Ștefănescu Cristian Dragoș (UMFCD), Orzan Olguța Anca (UMFCD)</t>
    </r>
  </si>
  <si>
    <t>Balaceanu-Gurau, B; Apostol, E; Caraivan, M, Cutaneous Adverse Reactions Associated with Tattoos and Permanent Makeup Pigments, Journal of Clinical Medicine, 13(2), 2024</t>
  </si>
  <si>
    <t>https://www.mdpi.com/2077-0383/13/2/503</t>
  </si>
  <si>
    <r>
      <rPr>
        <rFont val="Arial Narrow"/>
        <color rgb="FF000000"/>
        <sz val="10.0"/>
      </rPr>
      <t>Pentescu Alma</t>
    </r>
    <r>
      <rPr>
        <rFont val="Arial Narrow"/>
        <color rgb="FF000000"/>
        <sz val="10.0"/>
      </rPr>
      <t xml:space="preserve"> (ULBS), Orzan Mihai (ASE), Ștefănescu Cristian Dragoș (UMFCD), Orzan Olguța Anca (UMFCD)</t>
    </r>
  </si>
  <si>
    <t>Noviyani A, Viwattanakulvanid P. Exploring patients' perspectives on healthcare service quality in outpatient settings at a public hospital in Palembang, Indonesia: A qualitative study. Belitung Nurs J. 2024 Nov 24;10(6):703-711. doi: 10.33546/bnj.3594. PMID: 39601032; PMCID: PMC11586620.</t>
  </si>
  <si>
    <t>https://pmc.ncbi.nlm.nih.gov/articles/PMC11586620/</t>
  </si>
  <si>
    <r>
      <rPr>
        <rFont val="Arial Narrow"/>
        <color rgb="FF000000"/>
        <sz val="10.0"/>
      </rPr>
      <t xml:space="preserve">Popescu Consuela Elena (ASE), </t>
    </r>
    <r>
      <rPr>
        <rFont val="Arial Narrow"/>
        <color rgb="FF000000"/>
        <sz val="10.0"/>
      </rPr>
      <t>Pentescu Alma</t>
    </r>
    <r>
      <rPr>
        <rFont val="Arial Narrow"/>
        <color rgb="FF000000"/>
        <sz val="10.0"/>
      </rPr>
      <t xml:space="preserve"> (ULBS), Shivarov Aleksandar (Varna, BG)</t>
    </r>
  </si>
  <si>
    <t>Sustainability, ESG Ratings and Corporate Performance in the Manufacturing Sector: A Research Review, European Journal of Interdisciplinary Studies (EJIST), 15(2), 2024</t>
  </si>
  <si>
    <t>Zatonatskiy, D; Leonov, S; Cieśliński, WB; Vasa, L, Determinants of global migration: The impact of ESG investments and foreign direct investment, Economics and Sociology, 17(1), 2024</t>
  </si>
  <si>
    <t>https://www.economics-sociology.eu/?1022,en_determinants-of-global-migration-the-impact-of-esg-investments-and-foreign-direct-investment</t>
  </si>
  <si>
    <r>
      <rPr>
        <rFont val="Arial Narrow"/>
        <color rgb="FF000000"/>
        <sz val="10.0"/>
      </rPr>
      <t xml:space="preserve">Radu Maria Tatiana (ULBS), Rădulescu Magdalena (ULBS), </t>
    </r>
    <r>
      <rPr>
        <rFont val="Arial Narrow"/>
        <color rgb="FF000000"/>
        <sz val="10.0"/>
      </rPr>
      <t xml:space="preserve">Pentescu Alma </t>
    </r>
    <r>
      <rPr>
        <rFont val="Arial Narrow"/>
        <color rgb="FF000000"/>
        <sz val="10.0"/>
      </rPr>
      <t>(ULBS), Marinov Georgi (Varna, BG), Kharlamova Ganna (Kiev, UA)</t>
    </r>
  </si>
  <si>
    <t>The Effects of Immigration and Unemployment on European Countries: A Comparative Social and Fiscal Perspective, European Journal of Interdisciplinary Studies (EJIST), 15(2), 2024</t>
  </si>
  <si>
    <r>
      <rPr>
        <rFont val="Arial Narrow"/>
        <color rgb="FF000000"/>
        <sz val="10.0"/>
      </rPr>
      <t xml:space="preserve">Radu Maria Tatiana (ULBS), Rădulescu Magdalena (ULBS), </t>
    </r>
    <r>
      <rPr>
        <rFont val="Arial Narrow"/>
        <color rgb="FF000000"/>
        <sz val="10.0"/>
      </rPr>
      <t xml:space="preserve">Pentescu Alma </t>
    </r>
    <r>
      <rPr>
        <rFont val="Arial Narrow"/>
        <color rgb="FF000000"/>
        <sz val="10.0"/>
      </rPr>
      <t>(ULBS), Marinov Georgi (Varna, BG), Kharlamova Ganna (Kiev, UA)</t>
    </r>
  </si>
  <si>
    <t>Saher, L; Tabák, L; Lyeonov, S; Vasa, L, Inclusive growth: Literature review, Journal of International Studies, 17(1), 2024</t>
  </si>
  <si>
    <t>https://jois.eu/?875,en_inclusive-growth-literature-review</t>
  </si>
  <si>
    <r>
      <rPr>
        <rFont val="Arial Narrow"/>
        <color rgb="FF000000"/>
        <sz val="10.0"/>
      </rPr>
      <t xml:space="preserve">Horobeț Alexandra (ASE), Smedoiu-Popoviciu Alexandra (ASE), Oprescu Robert (ASE), Belașcu Lucian (ULBS), </t>
    </r>
    <r>
      <rPr>
        <rFont val="Arial Narrow"/>
        <color rgb="FF000000"/>
        <sz val="10.0"/>
      </rPr>
      <t>Pentescu Alma</t>
    </r>
    <r>
      <rPr>
        <rFont val="Arial Narrow"/>
        <color rgb="FF000000"/>
        <sz val="10.0"/>
      </rPr>
      <t xml:space="preserve"> (ULBS)</t>
    </r>
  </si>
  <si>
    <t>Seeing through the haze: greenwashing and the cost of capital in technology firms, Environment, Development and Sustainability, 2024</t>
  </si>
  <si>
    <t>Zhao, Wx., Decision on the introduction of blockchain technology in green supply chains considering altruistic preferences, Journal of Modelling in Management, 19(6), 2024</t>
  </si>
  <si>
    <t>https://www.webofscience.com/wos/woscc/full-record/WOS:001281046200001</t>
  </si>
  <si>
    <t>Pentescu Alma (ULBS)</t>
  </si>
  <si>
    <t>Cultural Heritage and New Technologies: Exploring Opportunities for Cultural Heritage Sites from Gen Z’s Perspective, Studies in Business and Economics, 18(3), 2023</t>
  </si>
  <si>
    <t>Neglia, G.; Angrisano, M.; Mecca, I.; Fabbrocino, F., Cultural Heritage at Risk in World Conflicts: Digital Tools' Contribution to Its Preservation, Heritage, 7(11), 2024</t>
  </si>
  <si>
    <t>https://www.webofscience.com/wos/woscc/full-record/WOS:001365470700001</t>
  </si>
  <si>
    <t>Susilo, A.; Satinem, Y.; Sarkowi; Kamil; Dwinanda K., The potential of Batu Crip cultural heritage site for nature-based physical activities and learning assisted by digital media for children, Retos-nuevas tendencias en educacion fisica deporte y recreacion, 61, 2024</t>
  </si>
  <si>
    <t>https://www.webofscience.com/wos/woscc/full-record/WOS:001335709900001</t>
  </si>
  <si>
    <r>
      <rPr>
        <rFont val="Arial Narrow"/>
        <color rgb="FF000000"/>
        <sz val="10.0"/>
      </rPr>
      <t xml:space="preserve">Horobeț Alexandra (ASE), Belașcu Lucian (ULBS), Curea Ștefania C. (ASE), </t>
    </r>
    <r>
      <rPr>
        <rFont val="Arial Narrow"/>
        <color rgb="FF000000"/>
        <sz val="10.0"/>
      </rPr>
      <t>Pentescu Alma</t>
    </r>
    <r>
      <rPr>
        <rFont val="Arial Narrow"/>
        <color rgb="FF000000"/>
        <sz val="10.0"/>
      </rPr>
      <t xml:space="preserve"> (ULBS)</t>
    </r>
  </si>
  <si>
    <t>Ownership Concentration and Performance Recovery Patterns in the European Union, Sustainability, 11, 2019</t>
  </si>
  <si>
    <t>Ajlouni, A.; Bastida, F.; Nurunnabi, M., Corporate Governance and Employee Productivity: Evidence from Jordan, International Journal of Financial Studies, 12(4), 2024</t>
  </si>
  <si>
    <t>https://www.webofscience.com/wos/woscc/full-record/WOS:001384667300001</t>
  </si>
  <si>
    <r>
      <rPr>
        <rFont val="Arial Narrow"/>
        <color rgb="FF000000"/>
        <sz val="10.0"/>
      </rPr>
      <t xml:space="preserve">Horobeț Alexandra (ASE), Belașcu Lucian (ULBS), Curea Ștefania C. (ASE), </t>
    </r>
    <r>
      <rPr>
        <rFont val="Arial Narrow"/>
        <color rgb="FF000000"/>
        <sz val="10.0"/>
      </rPr>
      <t>Pentescu Alma</t>
    </r>
    <r>
      <rPr>
        <rFont val="Arial Narrow"/>
        <color rgb="FF000000"/>
        <sz val="10.0"/>
      </rPr>
      <t xml:space="preserve"> (ULBS)</t>
    </r>
  </si>
  <si>
    <t>Heryán, T.; Rucková, P.; Cerulli, G., Financial Performance Among Top10 Automotive Leaders in the EU: Essential Techniques to Investigate the Structure of Moments While Using the GMM with Dynamic Panel Data, Studia Universitatis Vasile Goldis Arad seria Stiinte Economice, 34(3), 2024</t>
  </si>
  <si>
    <t>https://www.webofscience.com/wos/woscc/full-record/WOS:001270046600003</t>
  </si>
  <si>
    <t>Millennials, Peer-to-Peer Accommodation and the Hotel Industry, Ovidius University Annals - Economic Sciences Series, 16(2), 2016</t>
  </si>
  <si>
    <t>Gordan, M.I.; Tudor, V.C.; Popescu, C.A.; Adamov, T.C.; Peț, E.; Milin, I.A.; Iancu, T. Hedonic Pricing Models in Rural Tourism: Analyzing Factors Influencing Accommodation Pricing in Romania Using Geographically Weighted Regression. Agriculture 2024, 14, 1259</t>
  </si>
  <si>
    <t>https://www.mdpi.com/2077-0472/14/8/1259</t>
  </si>
  <si>
    <t>POPA CRISTINA ELENA</t>
  </si>
  <si>
    <t>THE IMPACT OF THE FIRST YEAR OF COVID-19 PANDEMIC ON ROMANIA’S ECONOMIC GROWTH</t>
  </si>
  <si>
    <t xml:space="preserve">Surugiu, MR., Mazilescu, R., Surugiu, C. (2024). Tax Burden During the Pandemic: Lessons Learned and Challenges. In: Vasile, V., Bunduchi, E. (eds) The Economic and Social Impact of the COVID-19 Pandemic . Contributions to Economics. Springer, Cham. </t>
  </si>
  <si>
    <t>https://doi.org/10.1007/978-3-031-47780-5_6</t>
  </si>
  <si>
    <t>POPA CRISTINA</t>
  </si>
  <si>
    <t>THE CHALLENGES OF THE SCHENGEN AREA</t>
  </si>
  <si>
    <r>
      <rPr>
        <rFont val="Arial Narrow"/>
        <color theme="1"/>
        <sz val="10.0"/>
      </rPr>
      <t xml:space="preserve">Greenfield-Gilat, Y., &amp; Feitelson, E. (2024). </t>
    </r>
    <r>
      <rPr>
        <rFont val="Arial Narrow"/>
        <i/>
        <color theme="1"/>
        <sz val="10.0"/>
      </rPr>
      <t>Mobility spaces: Grounding the implications of politically-driven shifts in mobility regimes</t>
    </r>
    <r>
      <rPr>
        <rFont val="Arial Narrow"/>
        <color theme="1"/>
        <sz val="10.0"/>
      </rPr>
      <t>. Environment and Planning F, 3(3), 111-133.</t>
    </r>
  </si>
  <si>
    <t>https://doi.org/10.1177/26349825241255687</t>
  </si>
  <si>
    <t>SAGE</t>
  </si>
  <si>
    <r>
      <rPr>
        <rFont val="Arial Narrow"/>
        <color theme="1"/>
        <sz val="10.0"/>
      </rPr>
      <t xml:space="preserve">Indraswari, F. (2024). </t>
    </r>
    <r>
      <rPr>
        <rFont val="Arial Narrow"/>
        <i/>
        <color theme="1"/>
        <sz val="10.0"/>
      </rPr>
      <t>Rethinking Border Management: A Human Security Approach to Combating Human Trafficking in the Mekong Subregion</t>
    </r>
    <r>
      <rPr>
        <rFont val="Arial Narrow"/>
        <color theme="1"/>
        <sz val="10.0"/>
      </rPr>
      <t>. JAS (Journal of ASEAN Studies), 12(2), 353–382.</t>
    </r>
  </si>
  <si>
    <t>https://doi.org/10.21512/jas.v12i2.11591</t>
  </si>
  <si>
    <r>
      <rPr>
        <rFont val="Arial Narrow"/>
        <color theme="1"/>
        <sz val="10.0"/>
      </rPr>
      <t xml:space="preserve">Rahotă DM, Țîrț DP, Daina LG, Daina CM, Ilea CDN. </t>
    </r>
    <r>
      <rPr>
        <rFont val="Arial Narrow"/>
        <i/>
        <color theme="1"/>
        <sz val="10.0"/>
      </rPr>
      <t>Using Potential Years of Life Lost (PYLL) to Compare Premature Mortality between Romanian Counties to Confirmed COVID-19 Cases in 2020 and 2021</t>
    </r>
    <r>
      <rPr>
        <rFont val="Arial Narrow"/>
        <color theme="1"/>
        <sz val="10.0"/>
      </rPr>
      <t xml:space="preserve">. Healthcare. 2024; 12(12):1189. </t>
    </r>
  </si>
  <si>
    <t xml:space="preserve">https://doi.org/10.3390/healthcare12121189 </t>
  </si>
  <si>
    <t>Popescu N Eugen</t>
  </si>
  <si>
    <t>Entrepreneurship and SMEs innovation in Romania.</t>
  </si>
  <si>
    <t>Olaleye, B. R., Nwosu, T. T., Lekunze, J. N., Sekhampu, T. J., &amp; Olorunsola, F. F. (2024). Exploring Competitive Intelligence Effectiveness on SMEs Performance: The Meditating Influence of Entrepreneurial Orientation. Virtual Economics, 7(3), 25-41.</t>
  </si>
  <si>
    <t>https://www.ceeol.com/search/article-detail?id=1284028</t>
  </si>
  <si>
    <t>SCOPUS https://www.scopus.com/sourceid/21101109914</t>
  </si>
  <si>
    <t>POPESCU EUGEN</t>
  </si>
  <si>
    <t xml:space="preserve">Panța, N. &amp; Popescu, N.E. </t>
  </si>
  <si>
    <t>Charting the Course of AI in Business Sustainability: A Bibliometric Analysis.</t>
  </si>
  <si>
    <t>Mekimah, S., Zighed, R., Mili, K., &amp; Bengana, I. (2024). Business intelligence in organizational decision-making: a bibliometric analysis of research trends and gaps (2014–2024). Discover Sustainability, 5(1), 1-18.</t>
  </si>
  <si>
    <t>https://link.springer.com/article/10.1007/s43621-024-00692-7</t>
  </si>
  <si>
    <t>SCOPUS https://www.scopus.com/sourceid/21101138720</t>
  </si>
  <si>
    <r>
      <rPr>
        <rFont val="Arial Narrow"/>
        <color rgb="FF222222"/>
        <sz val="10.0"/>
      </rPr>
      <t>Vysochan, V. H., &amp; Olha Vysochan, A. Y. (2024). Accounting in the context of a circular economy for sustainable development: A systematic network study. </t>
    </r>
    <r>
      <rPr>
        <rFont val="Arial Narrow"/>
        <i/>
        <color rgb="FF222222"/>
        <sz val="10.0"/>
      </rPr>
      <t>Journal of Sustainability Research</t>
    </r>
    <r>
      <rPr>
        <rFont val="Arial Narrow"/>
        <color rgb="FF222222"/>
        <sz val="10.0"/>
      </rPr>
      <t>, </t>
    </r>
    <r>
      <rPr>
        <rFont val="Arial Narrow"/>
        <i/>
        <color rgb="FF222222"/>
        <sz val="10.0"/>
      </rPr>
      <t>6</t>
    </r>
    <r>
      <rPr>
        <rFont val="Arial Narrow"/>
        <color rgb="FF222222"/>
        <sz val="10.0"/>
      </rPr>
      <t>(1).</t>
    </r>
  </si>
  <si>
    <t>https://wap.hapres.com/htmls/JSR_1568_Detail.html</t>
  </si>
  <si>
    <t>SCOPUS https://www.scopus.com/sourceid/21101100205</t>
  </si>
  <si>
    <r>
      <rPr>
        <rFont val="Arial Narrow"/>
        <color rgb="FF222222"/>
        <sz val="10.0"/>
      </rPr>
      <t>Baltador, L. A., Grecu, V., Panța, N. D., &amp; Beju, A. M. (2024). Design Thinking in Education: Evaluating the Impact on Student Entrepreneurship Competencies. </t>
    </r>
    <r>
      <rPr>
        <rFont val="Arial Narrow"/>
        <i/>
        <color rgb="FF222222"/>
        <sz val="10.0"/>
      </rPr>
      <t>Education Sciences</t>
    </r>
    <r>
      <rPr>
        <rFont val="Arial Narrow"/>
        <color rgb="FF222222"/>
        <sz val="10.0"/>
      </rPr>
      <t>, </t>
    </r>
    <r>
      <rPr>
        <rFont val="Arial Narrow"/>
        <i/>
        <color rgb="FF222222"/>
        <sz val="10.0"/>
      </rPr>
      <t>14</t>
    </r>
    <r>
      <rPr>
        <rFont val="Arial Narrow"/>
        <color rgb="FF222222"/>
        <sz val="10.0"/>
      </rPr>
      <t>(12), 1311.</t>
    </r>
  </si>
  <si>
    <t>SCOPUS https://www.scopus.com/sourceid/21100897500</t>
  </si>
  <si>
    <r>
      <rPr>
        <rFont val="Arial Narrow"/>
        <color rgb="FF222222"/>
        <sz val="10.0"/>
      </rPr>
      <t>Liu, P., Lai, Y., &amp; Liu, D. (2024). Artificial intelligence research in organizations: a bibliometric approach. </t>
    </r>
    <r>
      <rPr>
        <rFont val="Arial Narrow"/>
        <i/>
        <color rgb="FF222222"/>
        <sz val="10.0"/>
      </rPr>
      <t>Cogent Business &amp; Management</t>
    </r>
    <r>
      <rPr>
        <rFont val="Arial Narrow"/>
        <color rgb="FF222222"/>
        <sz val="10.0"/>
      </rPr>
      <t>, </t>
    </r>
    <r>
      <rPr>
        <rFont val="Arial Narrow"/>
        <i/>
        <color rgb="FF222222"/>
        <sz val="10.0"/>
      </rPr>
      <t>11</t>
    </r>
    <r>
      <rPr>
        <rFont val="Arial Narrow"/>
        <color rgb="FF222222"/>
        <sz val="10.0"/>
      </rPr>
      <t>(1), 2408439.</t>
    </r>
  </si>
  <si>
    <t>https://www.tandfonline.com/doi/full/10.1080/23311975.2024.2408439</t>
  </si>
  <si>
    <t>SCOPUS https://www.scopus.com/sourceid/21100855822</t>
  </si>
  <si>
    <r>
      <rPr>
        <rFont val="Arial Narrow"/>
        <color rgb="FF222222"/>
        <sz val="10.0"/>
      </rPr>
      <t>Terchilă, S. (2024). Integrating CSR in External Communication Strategies: Economic and Social Impact. </t>
    </r>
    <r>
      <rPr>
        <rFont val="Arial Narrow"/>
        <i/>
        <color rgb="FF222222"/>
        <sz val="10.0"/>
      </rPr>
      <t>Advancements in Sustainable Development</t>
    </r>
    <r>
      <rPr>
        <rFont val="Arial Narrow"/>
        <color rgb="FF222222"/>
        <sz val="10.0"/>
      </rPr>
      <t>, 119.</t>
    </r>
  </si>
  <si>
    <t>https://link.springer.com/book/10.1007/978-3-031-86337-0#page=133</t>
  </si>
  <si>
    <t>SCOPUS  https://www.scopus.com/sources.uri</t>
  </si>
  <si>
    <r>
      <rPr>
        <rFont val="Arial Narrow"/>
        <color rgb="FF000000"/>
        <sz val="10.0"/>
      </rPr>
      <t>Nicula Virgil,</t>
    </r>
    <r>
      <rPr>
        <rFont val="Arial Narrow"/>
        <color rgb="FF000000"/>
        <sz val="10.0"/>
      </rPr>
      <t xml:space="preserve"> Popșa Elena Roxana (ULBS)</t>
    </r>
  </si>
  <si>
    <r>
      <rPr>
        <rFont val="Arial Narrow"/>
        <color rgb="FF000000"/>
        <sz val="10.0"/>
      </rPr>
      <t>Nicula Virgil,</t>
    </r>
    <r>
      <rPr>
        <rFont val="Arial Narrow"/>
        <color rgb="FF000000"/>
        <sz val="10.0"/>
      </rPr>
      <t xml:space="preserve"> Popșa Elena Roxana (ULBS)</t>
    </r>
  </si>
  <si>
    <t>Lockstone-Binney, Leonie; Robertson, Martin; Drake, Colin; Dung Le, Jenny:An Investigation of the Rotation Patterns of International Association Meetings and Events: Event Management, Volume 28, Number 3, 2024, pp. 351-363(13); ISSN: 1525-9951; E-ISSN: 1943-4308</t>
  </si>
  <si>
    <r>
      <rPr>
        <rFont val="Arial Narrow"/>
        <color rgb="FF000000"/>
        <sz val="10.0"/>
      </rPr>
      <t xml:space="preserve">Simona Vinerean, Alin Opreana, Cosmin Tileagă, </t>
    </r>
    <r>
      <rPr>
        <rFont val="Arial Narrow"/>
        <color rgb="FF000000"/>
        <sz val="10.0"/>
      </rPr>
      <t>Roxana Elena Popșa (ULBS)</t>
    </r>
  </si>
  <si>
    <t>The Impact of COVID-19 Pandemic on Residents’ Support for Sustainable Tourism Development</t>
  </si>
  <si>
    <t>Vieira, Isabel, et al. "Navigating uncertainty: The role of perceived risks in supporting sustainable tourism development in low-density territories." Journal of Destination Marketing &amp; Management 32 (2024): 100895.</t>
  </si>
  <si>
    <r>
      <rPr>
        <rFont val="Arial Narrow"/>
        <color theme="1"/>
        <sz val="10.0"/>
      </rPr>
      <t>Scopus</t>
    </r>
    <r>
      <rPr>
        <rFont val="Arial Narrow"/>
        <color theme="1"/>
        <sz val="10.0"/>
      </rPr>
      <t>, Social Sciences Citation Index (SSCI), SCImago Journal Rank (SJR), SNIP</t>
    </r>
  </si>
  <si>
    <r>
      <rPr>
        <rFont val="Arial Narrow"/>
        <color rgb="FF000000"/>
        <sz val="10.0"/>
      </rPr>
      <t xml:space="preserve">Simona Vinerean, Alin Opreana, Cosmin Tileagă, </t>
    </r>
    <r>
      <rPr>
        <rFont val="Arial Narrow"/>
        <color rgb="FF000000"/>
        <sz val="10.0"/>
      </rPr>
      <t>Roxana Elena Popșa (ULBS)</t>
    </r>
  </si>
  <si>
    <t>Cartier, Elizabeth A. "Anti-migration in tourism destinations: An interpretation of population changes and the related socio-cultural impacts." Annals of Tourism Research Empirical Insights 5.2 (2024): 100129.</t>
  </si>
  <si>
    <r>
      <rPr>
        <rFont val="Arial Narrow"/>
        <color theme="1"/>
        <sz val="10.0"/>
      </rPr>
      <t>Scopus</t>
    </r>
    <r>
      <rPr>
        <rFont val="Arial Narrow"/>
        <color theme="1"/>
        <sz val="10.0"/>
      </rPr>
      <t>, Directory of Open Access Journals (DOAJ), Emerging Sources Citation Index (ESCI), SCImago Journal Rank (SJR), SNIP</t>
    </r>
  </si>
  <si>
    <r>
      <rPr>
        <rFont val="Arial Narrow"/>
        <color rgb="FF000000"/>
        <sz val="10.0"/>
      </rPr>
      <t xml:space="preserve">Simona Vinerean, Alin Opreana, Cosmin Tileagă, </t>
    </r>
    <r>
      <rPr>
        <rFont val="Arial Narrow"/>
        <color rgb="FF000000"/>
        <sz val="10.0"/>
      </rPr>
      <t>Roxana Elena Popșa (ULBS)</t>
    </r>
  </si>
  <si>
    <t>Fu, Xiaoxiao, et al. "Does Urban Livability Lead to Place Attachment and Behavioural Intentions? Case Study: Isfahan City." Environment and Urbanization ASIA (2024): 09754253241233781.</t>
  </si>
  <si>
    <r>
      <rPr>
        <rFont val="Arial Narrow"/>
        <color theme="1"/>
        <sz val="10.0"/>
      </rPr>
      <t>SCOPUS</t>
    </r>
    <r>
      <rPr>
        <rFont val="Arial Narrow"/>
        <color theme="1"/>
        <sz val="10.0"/>
      </rPr>
      <t>, EBSCO, Clarivate Analytics: Emerging Sources Citation Index (ESCI)</t>
    </r>
  </si>
  <si>
    <r>
      <rPr>
        <rFont val="Arial Narrow"/>
        <color rgb="FF000000"/>
        <sz val="10.0"/>
      </rPr>
      <t xml:space="preserve">Simona Vinerean, Alin Opreana, Cosmin Tileagă, </t>
    </r>
    <r>
      <rPr>
        <rFont val="Arial Narrow"/>
        <color rgb="FF000000"/>
        <sz val="10.0"/>
      </rPr>
      <t>Roxana Elena Popșa (ULBS)</t>
    </r>
  </si>
  <si>
    <t>Štumpf, Petr, et al. "Determinants of residents’ preferences in local elections in a tourism destination." Current Issues in Tourism 27.1 (2024): 112-126.</t>
  </si>
  <si>
    <t>https://www.tandfonline.com/doi/full/10.1080/13683500.2022.2162372</t>
  </si>
  <si>
    <r>
      <rPr>
        <rFont val="Arial Narrow"/>
        <color theme="1"/>
        <sz val="10.0"/>
      </rPr>
      <t>Scopus,</t>
    </r>
    <r>
      <rPr>
        <rFont val="Arial Narrow"/>
        <color theme="1"/>
        <sz val="10.0"/>
      </rPr>
      <t xml:space="preserve"> Elsevier BV  GEOBAS , CORE; Social Sciences Citation Index ; Web of ScienceProQuest, EBSCOhost</t>
    </r>
  </si>
  <si>
    <r>
      <rPr>
        <rFont val="Arial Narrow"/>
        <color rgb="FF000000"/>
        <sz val="10.0"/>
      </rPr>
      <t xml:space="preserve">Simona Vinerean, Alin Opreana, Cosmin Tileagă, </t>
    </r>
    <r>
      <rPr>
        <rFont val="Arial Narrow"/>
        <color rgb="FF000000"/>
        <sz val="10.0"/>
      </rPr>
      <t>Roxana Elena Popșa (ULBS)</t>
    </r>
  </si>
  <si>
    <r>
      <rPr>
        <rFont val="Arial Narrow"/>
        <color theme="1"/>
        <sz val="10.0"/>
      </rPr>
      <t>Botello, J.G., Palacio, K., Frydenlund, E. </t>
    </r>
    <r>
      <rPr>
        <rFont val="Arial Narrow"/>
        <i/>
        <color theme="1"/>
        <sz val="10.0"/>
      </rPr>
      <t>et al.</t>
    </r>
    <r>
      <rPr>
        <rFont val="Arial Narrow"/>
        <color theme="1"/>
        <sz val="10.0"/>
      </rPr>
      <t> Adapting and Validating a Survey to Assess Host Communities Support for Migration. </t>
    </r>
    <r>
      <rPr>
        <rFont val="Arial Narrow"/>
        <i/>
        <color theme="1"/>
        <sz val="10.0"/>
      </rPr>
      <t>Soc Indic Res</t>
    </r>
    <r>
      <rPr>
        <rFont val="Arial Narrow"/>
        <color theme="1"/>
        <sz val="10.0"/>
      </rPr>
      <t> </t>
    </r>
    <r>
      <rPr>
        <rFont val="Arial Narrow"/>
        <b/>
        <color theme="1"/>
        <sz val="10.0"/>
      </rPr>
      <t>174</t>
    </r>
    <r>
      <rPr>
        <rFont val="Arial Narrow"/>
        <color theme="1"/>
        <sz val="10.0"/>
      </rPr>
      <t>, 697–720 (2024).</t>
    </r>
  </si>
  <si>
    <t>https://link.springer.com/article/10.1007/s11205-024-03397-6â</t>
  </si>
  <si>
    <r>
      <rPr>
        <rFont val="Arial Narrow"/>
        <color rgb="FF000000"/>
        <sz val="10.0"/>
      </rPr>
      <t xml:space="preserve">Simona Vinerean, Alin Opreana, Cosmin Tileagă, </t>
    </r>
    <r>
      <rPr>
        <rFont val="Arial Narrow"/>
        <color rgb="FF000000"/>
        <sz val="10.0"/>
      </rPr>
      <t>Roxana Elena Popșa (ULBS)</t>
    </r>
  </si>
  <si>
    <t>Hateftabar, F. (2024). Residents’ Attitudes Toward Tourism. In The Wiley Blackwell Companion to Tourism, C.M. Hall (Ed.).</t>
  </si>
  <si>
    <t>https://onlinelibrary.wiley.com/doi/abs/10.1002/9781119753797.ch25</t>
  </si>
  <si>
    <t xml:space="preserve">Wiley </t>
  </si>
  <si>
    <r>
      <rPr>
        <rFont val="Arial Narrow"/>
        <color rgb="FF000000"/>
        <sz val="10.0"/>
      </rPr>
      <t xml:space="preserve">Simona Vinerean, Alin Opreana, Cosmin Tileagă, </t>
    </r>
    <r>
      <rPr>
        <rFont val="Arial Narrow"/>
        <color rgb="FF000000"/>
        <sz val="10.0"/>
      </rPr>
      <t>Roxana Elena Popșa (ULBS)</t>
    </r>
  </si>
  <si>
    <r>
      <rPr>
        <rFont val="Arial Narrow"/>
        <color theme="1"/>
        <sz val="10.0"/>
      </rPr>
      <t>Tela, I.N., Ghani, M.Z.A., Aryanti, D. and Ilona, D., 2024. Community Support Toward Village-Based Tourism Development in Indonesia. </t>
    </r>
    <r>
      <rPr>
        <rFont val="Arial Narrow"/>
        <i/>
        <color theme="1"/>
        <sz val="10.0"/>
      </rPr>
      <t>Journal of Design and Built Environment</t>
    </r>
    <r>
      <rPr>
        <rFont val="Arial Narrow"/>
        <color theme="1"/>
        <sz val="10.0"/>
      </rPr>
      <t>, pp.100-114.</t>
    </r>
  </si>
  <si>
    <t>https://adum.um.edu.my/index.php/jdbe/article/view/55947</t>
  </si>
  <si>
    <t>Roxana Elena Popșa (ULBS)</t>
  </si>
  <si>
    <t>The impact of rural tourism on the socio-economic development of local communities.</t>
  </si>
  <si>
    <t>Seal, M., Mohanta, G., Mathew, R., Sahoo, S.S. . "Predictors of Rural Women Empowerment: A Study on Rural Tourism from an Indian Perspective." International Handbook of Skill, Education, Learning, and Research Development in Tourism and Hospitality. Singapore: Springer Nature Singapore, 2024. 1-22.</t>
  </si>
  <si>
    <t>https://link.springer.com/referenceworkentry/10.1007/978-981-99-3895-7_21-1#DOI</t>
  </si>
  <si>
    <r>
      <rPr>
        <rFont val="Arial Narrow"/>
        <color theme="1"/>
        <sz val="10.0"/>
      </rPr>
      <t>Nur, Andi Cudai and Aslinda, Aslinda and Cante, Slamet Riadi </t>
    </r>
    <r>
      <rPr>
        <rFont val="Arial Narrow"/>
        <i/>
        <color theme="1"/>
        <sz val="10.0"/>
      </rPr>
      <t>Collaboration of Various Parties: Breakthroughs in Improving the Welfare of Rural Communities.</t>
    </r>
    <r>
      <rPr>
        <rFont val="Arial Narrow"/>
        <color theme="1"/>
        <sz val="10.0"/>
      </rPr>
      <t> Jurnal Ilmu Kehidupan dan Sosial Pakistan, 22 (2). pp. 4192-4211</t>
    </r>
  </si>
  <si>
    <t>https://eprints.unm.ac.id/36088/</t>
  </si>
  <si>
    <t>Digitalization: a strategic approach for the travel and tourism industry</t>
  </si>
  <si>
    <t>Šaffová, I., Matušíková, D., &amp; Vargová, T.D. (2024). INNOVATIVE CHANGES IN HISTORICAL TOURISM OBJECTS IN THE CONTEXT OF THE NEED FOR THE IMPLEMENTATION OF DIGITAL TOOLS. Geojournal of Tourism and Geosites, 57(4spl), 1974–1979.</t>
  </si>
  <si>
    <t>https://gtg.webhost.uoradea.ro/PDF/GTG-4spl-2024/gtg.574spl11-1364.pdf</t>
  </si>
  <si>
    <t>Importance of Sustainability in the Hotel Industry</t>
  </si>
  <si>
    <r>
      <rPr>
        <rFont val="Arial Narrow"/>
        <color theme="1"/>
        <sz val="10.0"/>
      </rPr>
      <t>Karnreungsiri, I., &amp; Romprasert, S. (2024). The Sustainable Development of Hotel Business: A Prediction Based on Sustainable Entrepreneurship and Energy Management. </t>
    </r>
    <r>
      <rPr>
        <rFont val="Arial Narrow"/>
        <i/>
        <color theme="1"/>
        <sz val="10.0"/>
      </rPr>
      <t>TWIST</t>
    </r>
    <r>
      <rPr>
        <rFont val="Arial Narrow"/>
        <color theme="1"/>
        <sz val="10.0"/>
      </rPr>
      <t>, </t>
    </r>
    <r>
      <rPr>
        <rFont val="Arial Narrow"/>
        <i/>
        <color theme="1"/>
        <sz val="10.0"/>
      </rPr>
      <t>19</t>
    </r>
    <r>
      <rPr>
        <rFont val="Arial Narrow"/>
        <color theme="1"/>
        <sz val="10.0"/>
      </rPr>
      <t>(4), 216-225.</t>
    </r>
  </si>
  <si>
    <t>https://twistjournal.net/twist/article/view/538</t>
  </si>
  <si>
    <t>Conceptualizing Business Models of International Hotel Chains.</t>
  </si>
  <si>
    <r>
      <rPr>
        <rFont val="Arial Narrow"/>
        <color theme="1"/>
        <sz val="10.0"/>
      </rPr>
      <t>Sala, K., &amp; Szostak, D. (2024). Współczesne uwarunkowania rozwoju hotelarstwa sieciowego w Polsce–wprowadzenie do problematyki funkcjonowania dużych przedsiębiorstw turystycznych. </t>
    </r>
    <r>
      <rPr>
        <rFont val="Arial Narrow"/>
        <i/>
        <color theme="1"/>
        <sz val="10.0"/>
      </rPr>
      <t>Studies of the Industrial Geography Commission of the Polish Geographical Society</t>
    </r>
    <r>
      <rPr>
        <rFont val="Arial Narrow"/>
        <color theme="1"/>
        <sz val="10.0"/>
      </rPr>
      <t>, </t>
    </r>
    <r>
      <rPr>
        <rFont val="Arial Narrow"/>
        <i/>
        <color theme="1"/>
        <sz val="10.0"/>
      </rPr>
      <t>38</t>
    </r>
    <r>
      <rPr>
        <rFont val="Arial Narrow"/>
        <color theme="1"/>
        <sz val="10.0"/>
      </rPr>
      <t>(1), 27-42.</t>
    </r>
  </si>
  <si>
    <t>https://prace-kgp.uken.krakow.pl/article/view/10577/9862</t>
  </si>
  <si>
    <r>
      <rPr>
        <rFont val="Arial Narrow"/>
        <color rgb="FF000000"/>
        <sz val="10.0"/>
      </rPr>
      <t>Web of Science</t>
    </r>
    <r>
      <rPr>
        <rFont val="Arial Narrow"/>
        <color rgb="FF000000"/>
        <sz val="10.0"/>
      </rPr>
      <t xml:space="preserve">; ERIH PLUS; CEEOL; CrossRef; DOAJ 
</t>
    </r>
  </si>
  <si>
    <t>Razvan Serbu</t>
  </si>
  <si>
    <t>An interdisciplinary approach to the significance of digital economy for competitiveness in Romanian rural area through e-agriculture</t>
  </si>
  <si>
    <t xml:space="preserve">Hou, J., Zhang, M., &amp; Li, Y.; Can digital economy truly improve agricultural ecological transformation? New insights from China; Humanities and Social Sciences Communications </t>
  </si>
  <si>
    <t xml:space="preserve">https://www.nature.com/articles/s41599-023-02593-y </t>
  </si>
  <si>
    <t>Razvan Serbu, Sorin Borza</t>
  </si>
  <si>
    <t>Achieving sustainable competitive advantage of Romanian rural area by integrating information technologies: An interdisciplinary approach</t>
  </si>
  <si>
    <t>Ni, Y.; The influence of digital economy on rural per capita disposable income: evidence from China; Environment, Development and Sustainability</t>
  </si>
  <si>
    <t>https://link.springer.com/article/10.1007/s10668-024-05308-8</t>
  </si>
  <si>
    <t>Razvan Serbu,,Laurentiu Paul Baranga, Ovidiu Gheorghe Petru</t>
  </si>
  <si>
    <t>Creditworthiness assessment for credit institutions and for the risk associated with excessive leverage toward sustainable performance</t>
  </si>
  <si>
    <t xml:space="preserve">Mukerjee, K.; A study on lender participation in peer to peer lending; Marketing Intelligence &amp; Planning </t>
  </si>
  <si>
    <t>https://www.emerald.com/insight/content/doi/10.1108/mip-05-2023-0195/full/html</t>
  </si>
  <si>
    <t xml:space="preserve">Mukerjee, K.; Augmented reality and customer engagement in the context of e-banking; Journal of Financial Services Marketing </t>
  </si>
  <si>
    <t>https://link.springer.com/article/10.1057/s41264-024-00290-8</t>
  </si>
  <si>
    <t>Najia Saqib, Muhammad Usman, Magdalena Radulescu, Razvan Șerbu, Mustafa Kamal, Lucian A Belascu</t>
  </si>
  <si>
    <t xml:space="preserve">Synergizing green energy, natural resources, global integration, and environmental taxation: Pioneering a sustainable development goal framework for carbon neutrality targets </t>
  </si>
  <si>
    <t xml:space="preserve">Tang, Y., Li, K., Tan, Q., &amp; Liu, J.; Renewable energy and institutional quality effect on carbon dioxide emissions empirical study: A multi-factor analysis; Applied Economics </t>
  </si>
  <si>
    <t>https://www.tandfonline.com/doi/full/10.1080/00036846.2024.2387862</t>
  </si>
  <si>
    <t xml:space="preserve">Sabău-Popa, C.D., Bele, A.M., Bucurean, M., Mociar-Coroiu, S.I., &amp; Tarcă, N.N.; A Panel Analysis Regarding the Influence of Sustainable Development Indicators on Green Taxes; Sustainability </t>
  </si>
  <si>
    <t xml:space="preserve">Huang, L.; Fintech inclusion in natural resource utilization, trade openness, resource productivity, recycling and minimizing waste generation: Does technology really drive sustainability?; Resources Policy </t>
  </si>
  <si>
    <t>https://www.sciencedirect.com/science/article/abs/pii/S0301420724002228</t>
  </si>
  <si>
    <t>Özkan, O., Eweade, B.S., &amp; Usman, O.; Assessing the impact of resource efficiency, renewable energy R&amp;D spending, and green technologies on environmental sustainability in Germany: Evidence from a Wavelet Quantile-on-Quantile Regression; Journal of Cleaner Production</t>
  </si>
  <si>
    <t>https://www.sciencedirect.com/science/article/abs/pii/S0959652624014409?via%3Dihub</t>
  </si>
  <si>
    <t xml:space="preserve">Nicoleta Isac, Asad Javed, Radulescu Magdalena, Irina Daniela L. Cismasu, Zahid Yousaf, Razvan Serbu </t>
  </si>
  <si>
    <t xml:space="preserve">Mueller, S.; Purpose in Marketing and Advertising: Developing a Definition and Framework for Future Research; Journal of Current Issues &amp; Research in Advertising </t>
  </si>
  <si>
    <t>https://www.tandfonline.com/doi/full/10.1080/10641734.2024.2411063</t>
  </si>
  <si>
    <t>Fang, Z.; Greenwashing Versus Green Authenticity: How Green Social Media Influences Consumer Perceptions and Green Purchase Decisions; Sustainability</t>
  </si>
  <si>
    <t>https://www.mdpi.com/2071-1050/16/23/10723</t>
  </si>
  <si>
    <t xml:space="preserve">Zhao, W.; Decision on the introduction of blockchain technology in green supply chains considering altruistic preferences; Journal of Modelling in Management </t>
  </si>
  <si>
    <t>https://www.emerald.com/insight/content/doi/10.1108/jm2-03-2024-0092/full/html</t>
  </si>
  <si>
    <t xml:space="preserve">Yu, Z., Rosbi, S., &amp; Amlus, M. H.; Mechanisms of Media Persuasion and Positive Internet Word-of-Mouth Driving Green Purchasing Behavior: Evidence from China; Sustainability </t>
  </si>
  <si>
    <t>https://www.mdpi.com/2071-1050/16/15/6521</t>
  </si>
  <si>
    <t>Nazish, M., Khan, Z., Khan, A., &amp; Naved Khan, M.; “Green Intentions, Green Actions”: The Power of Social Media and the Perils of Greenwashing; Journal of Global Marketing</t>
  </si>
  <si>
    <t>https://www.tandfonline.com/doi/full/10.1080/08911762.2024.2429517</t>
  </si>
  <si>
    <t>Zhang, Y., &amp; Yuan, L.; In the clash between consumer green values and company green values, who will win? The role of greenwashing and involvement in environmental campaigns on social media; Journal of Cleaner Production</t>
  </si>
  <si>
    <t>https://www.sciencedirect.com/science/article/abs/pii/S0959652624035522?via%3Dihub</t>
  </si>
  <si>
    <t>Le, N., Do, D. Q., Nguyen, X. T., &amp; Nguyen, T. L. H.; Greenwashing and the purchase behavior toward electric motorbikes: The role of eco-literacy; Journal of Marketing Communications</t>
  </si>
  <si>
    <t>https://www.tandfonline.com/doi/full/10.1080/13527266.2024.2413401</t>
  </si>
  <si>
    <t>Santos, C., Coelho, A., &amp; Cancela, B. L.; The impact of greenwashing on sustainability through green supply chain integration: the moderating role of information sharing; Environment, Development and Sustainability</t>
  </si>
  <si>
    <t>https://link.springer.com/article/10.1007/s10668-024-05009-2</t>
  </si>
  <si>
    <t>Alexa,  L (TUIASI); Maier, V, (UTCN); Serban A (ULBS),  Craciunescu, R (UPB)</t>
  </si>
  <si>
    <t xml:space="preserve">Engineers Changing the World: Education for Sustainability in Romanian Technical Universities-An Empirical Web-Based Content Analysis
</t>
  </si>
  <si>
    <t>A system-based framework for engineering education as sustainable development
Narong, DK, Narong, DK (Narong, David Kongpiwatana) [1]
 (provided by Clarivate) 
Source
EUROPEAN JOURNAL OF ENGINEERING EDUCATION
Volume49Issue5Page911-927
DOI10.1080/03043797.2024.2374481</t>
  </si>
  <si>
    <t>https://www.tandfonline.com/doi/full/10.1080/03043797.2024.2374481#abstract</t>
  </si>
  <si>
    <t>A Systematic Review of the Different Methods Assessing Sustainability Integration in Engineering Curricula
Nakad, M; Gardelle, L and Abboud, RJ, 
SUSTAINABILITY
Volume16Issue11
DOI10.3390/su16114549</t>
  </si>
  <si>
    <t>https://www.webofscience.com/wos/woscc/full-record/WOS:001245290200001</t>
  </si>
  <si>
    <t>Todericiu, R (ULBS) and Serban, A (ULBS)</t>
  </si>
  <si>
    <t xml:space="preserve">
Intellectual Capital and its Relationship with Universities</t>
  </si>
  <si>
    <t>The university as an intellectual capital catalyst for sustainable organisations: conceptualising the nexus, 
Del Gesso, C (Del Gesso, Carla) [1] ; Parravicini, P (Parravicini, Paola) [1] ; Ruffini, R (Ruffini, Renato), INTERNATIONAL JOURNAL OF ORGANIZATIONAL ANALYSIS
DOI10.1108/IJOA-07-2024-4666</t>
  </si>
  <si>
    <t>https://www.webofscience.com/wos/woscc/full-record/WOS:001308746100001</t>
  </si>
  <si>
    <t>Serban A (ULBS), Andanut M (ULBS)</t>
  </si>
  <si>
    <t>Talent Competitiveness and Competitiveness through Talent</t>
  </si>
  <si>
    <t>Evaluation and spatiotemporal evolution of veterinary talent competitiveness: a new perspective of veterinary education
Xu, XH; Arshad, MA; (...); Dong, MD, FRONTIERS IN VETERINARY SCIENCE
Volume11
DOI10.3389/fvets.2024.1415753</t>
  </si>
  <si>
    <t>https://www.webofscience.com/wos/woscc/full-record/WOS:001375923400001</t>
  </si>
  <si>
    <t>Dumitrascu, O (ULBS) ; Serban, A (ULBS)</t>
  </si>
  <si>
    <t>Present State of Research Regarding University Choice and Attractiveness of the Study Area</t>
  </si>
  <si>
    <t>Running a double-blind true social experiment with a goal oriented adaptive AI-based conversational agent in educational research, Cingillioglu, I (Cingillioglu, Ilker) [1] ; Gal, U (Gal, Uri) [2] ; Prokhorov, A (Prokhorov, Artem), INTERNATIONAL JOURNAL OF EDUCATIONAL RESEARCH
Volume124
DOI10.1016/j.ijer.2024.102323</t>
  </si>
  <si>
    <t>https://www.webofscience.com/wos/woscc/full-record/WOS:001184214300001</t>
  </si>
  <si>
    <t>Talent competitiveness and competitiveness through talent</t>
  </si>
  <si>
    <t>Higher education and national governance: comparison of their relationship with talent
Ricardo Chacón, Suhang Fan and Patricio Maturana-Russel, International Journal of Education Economics and DevelopmentVol. 15, No. 3</t>
  </si>
  <si>
    <t>https://www.inderscienceonline.com/doi/abs/10.1504/IJEED.2024.139316</t>
  </si>
  <si>
    <t>The representation of sustainability among university teachers: knowing the present to change the future
Ion Yarritu, Nahia Idoiaga Mondragon, Inge Axpe Saez, Cristina Arriaga 
International Journal of Sustainability in Higher Education
ISSN: 1467-6370</t>
  </si>
  <si>
    <t>https://www.emerald.com/insight/content/doi/10.1108/ijshe-11-2022-0353/full/html</t>
  </si>
  <si>
    <t>R Todericiu (ULBS), A Şerban (ULBS)</t>
  </si>
  <si>
    <t>Intellectual capital and its relationship with universities</t>
  </si>
  <si>
    <t>The university as an intellectual capital catalyst for sustainable organisations: conceptualising the nexus
Carla Del Gesso, Paola Parravicini, Renato Ruffini 
International Journal of Organizational Analysis</t>
  </si>
  <si>
    <t>https://www.emerald.com/insight/content/doi/10.1108/ijoa-07-2024-4666/full/html</t>
  </si>
  <si>
    <t>Toward SDG's 8: How sustainability livelihood affecting survival strategy of woman entrepreneurs in Indonesia, 
Achsania Hendratmi, 
Marhanum Che Mohd Salleh, 
Puji Sucia Sukmaningrum, 
Ririn Tri Ratnasari, World Development Sustainability
Volume 5, December 2024, 100175</t>
  </si>
  <si>
    <t>https://www.sciencedirect.com/science/article/pii/S2772655X24000533</t>
  </si>
  <si>
    <t>Science Direct</t>
  </si>
  <si>
    <t>Chapter Cognition, Human Potential, and Talent Management, Industry 4.0 and People Analytics, https://doi.org/10.1201/9781003414193
BySumit Roy</t>
  </si>
  <si>
    <t>https://www.taylorfrancis.com/chapters/edit/10.1201/9781003414193-1/cognition-human-potential-talent-management-sumit-roy</t>
  </si>
  <si>
    <t>Taylor&amp; Francis</t>
  </si>
  <si>
    <t>Radu-Alexandru Șerban (ULBS)</t>
  </si>
  <si>
    <t>The impact of big data, sustainability, and digitalization on company performance</t>
  </si>
  <si>
    <t>Lull, J. J., Cervelló-Royo, R., &amp; Galdón, J. L. (2024). Crossroads between Big Data and entrepreneurship: current key trends. International Entrepreneurship and Management Journal, 20(4), 2763-2790.</t>
  </si>
  <si>
    <t>https://link.springer.com/article/10.1007/s11365-024-00986-2</t>
  </si>
  <si>
    <t>ȘERBAN RADU</t>
  </si>
  <si>
    <t>Pavelková, D. (2024). Digital transformation adoption and its influence on performance: an empirical study of creative companies in Vietnam. Creativity Studies, 17(2), 660-685.</t>
  </si>
  <si>
    <t>https://transport.vilniustech.lt/index.php/CS/article/view/16961</t>
  </si>
  <si>
    <t>A Xie, X Hu, M Wang, X Zhao, Exploring the Sustainable Development of Web3 Game Token Economy, Sustainability, 2024</t>
  </si>
  <si>
    <t>https://www.mdpi.com/2071-1050/16/15/6587</t>
  </si>
  <si>
    <t>Ramos, MLF, The MTGO Virtual Economy: A Case Study on a "Play-to-Earn" Game That has Existed Since Before Cryptocurrency Was Even Invented, 
GAMES AND CULTURE, 2024</t>
  </si>
  <si>
    <t>https://www.webofscience.com/wos/woscc/full-record/WOS:001294658300001</t>
  </si>
  <si>
    <t>Xiaoqing Wang, Chuan Qin, Yufeng Liu, Cristina Tanasescu, Jiangnan Bao</t>
  </si>
  <si>
    <t>Emerging enablers of green low-carbon development: do digital economy and open innovation matter?</t>
  </si>
  <si>
    <t>Weidong Chen, Lianxiao Yao, The impact of digital economy on carbon total factor productivity: A spatial analysis of major urban agglomerations in China, Journal of Environmental Management
Volume 351, February 2024, 119765</t>
  </si>
  <si>
    <t>https://www.webofscience.com/wos/woscc/full-record/WOS:001138548900001</t>
  </si>
  <si>
    <t>M Liu, S Li, Y Li, J Shi, J Bai , Evaluating the synergistic effects of digital economy and government governance on urban low-carbon transition,  Sustainable Cities and Society, 2024</t>
  </si>
  <si>
    <t>https://www.webofscience.com/wos/woscc/full-record/WOS:001289778100001</t>
  </si>
  <si>
    <t>X Zhang, K Khan, X Shao, C Oprean-Stan, Q Zhang , The rising role of artificial intelligence in renewable energy development in China, Energy Economics, 2024</t>
  </si>
  <si>
    <t>https://www.webofscience.com/wos/woscc/full-record/WOS:001215435500001</t>
  </si>
  <si>
    <t>C Zhang, B Liu, Y Yang, Digital economy and urban innovation level: A quasi-natural experiment from the strategy of “Digital China”, Humanities and Social Sciences Communications</t>
  </si>
  <si>
    <t>https://www.nature.com/articles/s41599-024-03122-1</t>
  </si>
  <si>
    <t>KS Mohammed, OAAJ Sallam, SB Abdelkader, M.Radulescu, Dynamic effects of digital governance and government interventions on natural resources management: Fresh findings from Chinese provinces, Resources Policy, 2024</t>
  </si>
  <si>
    <t>https://www.sciencedirect.com/science/article/pii/S0301420724003714?casa_token=w3BAFEXsobcAAAAA:RfJMK7J_Bq7oa28GNMKye-jDP60Zq-ZxAAXB9ZnbwK1rdum_nIGMOkgPR35lTj2Vsbkq3JI7Kw</t>
  </si>
  <si>
    <t>W Wang, D Li, S Zhou, Y Wang, L Yu, Exploring the key influencing factors of low-carbon innovation from urban characteristics in China using interpretable machine learning, Environmental Impact Assessment Review</t>
  </si>
  <si>
    <t>https://www.webofscience.com/wos/woscc/full-record/WOS:001289741300001</t>
  </si>
  <si>
    <t>Y Lyu, J Zhang, W Wang, Y Li, Y Geng, Toward low carbon development through digital economy: A new perspective of factor market distortion, Technological Forecasting and Social Change</t>
  </si>
  <si>
    <t>https://www.webofscience.com/wos/woscc/full-record/WOS:001301497400001</t>
  </si>
  <si>
    <t>X Dong, KH Wang, R Tao, V Sorana, N Moldovan, Is there a relationship between climate policy uncertainty and green finance? Evidence from bootstrap rolling window test, Economic Analysis and Policy</t>
  </si>
  <si>
    <t>https://www.webofscience.com/wos/woscc/full-record/WOS:001224590300001</t>
  </si>
  <si>
    <t>F Liu, CW Su, R Tao, OR Lobonţ , Does economic and climate policy uncertainty matter the oil market?, Resources Policy, 2024</t>
  </si>
  <si>
    <t>https://www.sciencedirect.com/science/article/pii/S0301420724005555?casa_token=R0b4_n-KcA8AAAAA:Xoj4Rr8bG5Q-zZHSO1ru3aMCbEzy5pEUK7YkyqRPIMogj5iHVCY5r0bJe6xikm_EwBbs7BoUSQ</t>
  </si>
  <si>
    <t>S Ma, Y Gao, H Li, Digital economic, resource curse and the development of low-carbon transformation, Resources Policy, 2024</t>
  </si>
  <si>
    <t>https://www.sciencedirect.com/science/article/pii/S0301420724002988?casa_token=tLBuzZLudWEAAAAA:7_KAx_ewcRbRziAo1KLBaFkhhQDzINqSaag4KZZ2eETr1CzOdzV_OZCgEoEHjAlE6n5-ssdgfA</t>
  </si>
  <si>
    <t>Y Shen, X Zhang , Blue sky protection campaign: Assessing the role of digital technology in reducing air pollution, Systems, 2024</t>
  </si>
  <si>
    <t>https://www.mdpi.com/2079-8954/12/2/55</t>
  </si>
  <si>
    <t>G Zhang, F Chang, J Liu , Carbon emission prediction of 275 cities in China considering artificial intelligence effects and feature interaction: A heterogeneous deep learning modeling framework, Sustainable Cities and Society</t>
  </si>
  <si>
    <t>https://www.sciencedirect.com/science/article/pii/S2210670724006012?casa_token=cW1_SxEORx8AAAAA:Ufxpyh5AUGQ1ncZhxfAwz1UWYIt4LZ0VZ-5T4y2fRX-etJjgadXZwmtbg-4yWSxoKxX26-rUwQ</t>
  </si>
  <si>
    <t>F Liu, CW Su, R Tao, M Qin, M Umar, Fintech and aluminium: Strategic enablers of climate change mitigation and sustainable mineral policy, Resources Policy</t>
  </si>
  <si>
    <t>https://www.sciencedirect.com/science/article/pii/S0301420724003015?casa_token=2Dee0KgVbiYAAAAA:uwOZM2HZ8JJsa2XvEyF10O7andePaEIjFns8gOahmT-DeznqtYMNv2wYhT5sZ1aTCKblHBHP3g</t>
  </si>
  <si>
    <t>Q Li, J Ge, M Huang, X Wu, H Fan, Uncovering the Triple Synergy of New-Type Urbanization, Greening and Digitalization in China, Land, 2024</t>
  </si>
  <si>
    <t>https://www.mdpi.com/2073-445X/13/7/1017</t>
  </si>
  <si>
    <t>Y Chen, X Ji, G Zhao , Does digital infrastructure construction impact urban carbon emission reduction? Evidence from China’s smart city construction, Environmental Science and Pollution Research, 2024</t>
  </si>
  <si>
    <t>https://link.springer.com/article/10.1007/s11356-024-33799-5</t>
  </si>
  <si>
    <t>J Hou, W Li, X Zhang , Research on the impacts of digital economy on carbon emission efficiency at China's City level, PloS One, 2024</t>
  </si>
  <si>
    <t>https://journals.plos.org/plosone/article?id=10.1371/journal.pone.0308001</t>
  </si>
  <si>
    <t>W Song, X Han, Does the digital economy contribute to China's energy transition?, Economic Change and Restructuring, 2024</t>
  </si>
  <si>
    <t>https://www.webofscience.com/wos/woscc/full-record/WOS:001309395000001</t>
  </si>
  <si>
    <t>Y Shi, Y Wang , Possibilities for mitigating the Matthew effect in low-carbon development: Insights from convergence analysis, Energy, 2024</t>
  </si>
  <si>
    <t>https://www.sciencedirect.com/science/article/pii/S0360544223033972?casa_token=DBCMmyP4UNoAAAAA:TMNPdaiNQDJ6o4Oe3Ik0xZfvM-YDsRxvpQKJJFA9nEcXFPz8_2RE1PRj8B8Ra2pe-y9TTPNmCA</t>
  </si>
  <si>
    <t>G Song, F Wang, F Dong, Can digital economy foster synergistic increases in green innovation and corporate value? Evidence from China, PLoS One, 2024</t>
  </si>
  <si>
    <t>https://journals.plos.org/plosone/article?id=10.1371/journal.pone.0304625</t>
  </si>
  <si>
    <t xml:space="preserve">F Cao, CW Su, D Sun, M Qin, M Umar, US monetary policy: The pushing hands of crude oil price?, Energy Economics, 2024 </t>
  </si>
  <si>
    <t>H Alofaysan, Discovering the E-Government and COVID-19 Effect on Sustainable Development: Novel Findings from the China Provinces, Sustainability, 2024</t>
  </si>
  <si>
    <t>https://www.mdpi.com/2071-1050/16/13/5437</t>
  </si>
  <si>
    <t>S Ding, Z Fan, Spatiotemporal Evolution and Obstacle Factor Analysis of Coupling Coordination Between Economic Resilience and Green, Low-Carbon Development in China, Sustainability, 2024</t>
  </si>
  <si>
    <t>https://www.mdpi.com/2071-1050/16/24/11006</t>
  </si>
  <si>
    <t>L Guo, S Yue, Impact of digital economy on co-benefits of air pollution reduction and carbon reduction: Evidence from Chinese cities, Urban Climate, 2024</t>
  </si>
  <si>
    <t>https://www.webofscience.com/wos/woscc/full-record/WOS:001348776600001</t>
  </si>
  <si>
    <t>X Jia, W Guang , The Impact of the Digital Economy on Carbon Emissions Based on Regional Development Imbalance, Systems, 2024</t>
  </si>
  <si>
    <t>https://www.mdpi.com/2079-8954/12/8/291</t>
  </si>
  <si>
    <t xml:space="preserve">Y Chen, S Liu, Y Xiao, Q Zhou , Can Digital Transformation Reduce Enterprise Carbon Intensity? An Empirical Analysis of Chinese Manufacturers, Sustainability, 2024 </t>
  </si>
  <si>
    <t>https://www.mdpi.com/2071-1050/16/12/5236</t>
  </si>
  <si>
    <t>Cao, FZ and Su, CW, Employment creator or disrupter? Novel evidence for German import energy, 
ENERGY SOURCES PART B-ECONOMICS PLANNING AND POLICY, 2024</t>
  </si>
  <si>
    <t>https://www.webofscience.com/wos/woscc/full-record/WOS:001268634300001</t>
  </si>
  <si>
    <t>Wang, CC ; Liu, YB  ; Liu, XW  ; Xia, HB , How does the digital economy impact green manufacturing: A new perspective from the construction of a unified large market in China, 
HUMANITIES &amp; SOCIAL SCIENCES COMMUNICATIONS, 2024</t>
  </si>
  <si>
    <t>https://www.webofscience.com/wos/woscc/full-record/WOS:001381827000006</t>
  </si>
  <si>
    <t>Chen, Y and Xu, ZW, Impact of digital economy development on corporate green governance efficiency, 
TECHNOLOGY ANALYSIS &amp; STRATEGIC MANAGEMENT, 2024</t>
  </si>
  <si>
    <t>https://www.webofscience.com/wos/woscc/full-record/WOS:001308137500001</t>
  </si>
  <si>
    <t>Wang, RQ and Zhao, WQ, Synergistic dance of digital economy and green finance on carbon emissions: Insights from China, 
CHINESE JOURNAL OF POPULATION RESOURCES AND ENVIRONMENT, 2024</t>
  </si>
  <si>
    <t>https://www.webofscience.com/wos/woscc/full-record/WOS:001359031000001</t>
  </si>
  <si>
    <t>Y Zheng, W Chen, W Zou , The impact of digital policies on urban economic resilience under the low-carbon background: A deep identification based on environmental regulation and industrial digital transformation- Heliyon, 2024</t>
  </si>
  <si>
    <t>https://www.cell.com/heliyon/fulltext/S2405-8440(24)15614-9</t>
  </si>
  <si>
    <t>Wang, Z ; Zhang, JL ; He, YH  ; Liu, HC , A study on the potential of digital economy in reducing agricultural carbon emissions, HELIYON, 2024</t>
  </si>
  <si>
    <t>https://www.webofscience.com/wos/woscc/full-record/WOS:001251304800001</t>
  </si>
  <si>
    <t>Tian, LC  ; Sun, K ; Yang, J; Zhao, Y, Does digital economy affect corporate ESG performance? New insights from China, 
INTERNATIONAL REVIEW OF ECONOMICS &amp; FINANCE, 2024</t>
  </si>
  <si>
    <t>https://www.webofscience.com/wos/woscc/full-record/WOS:001266870800001</t>
  </si>
  <si>
    <t>Yang, PL ; Lin, ZH; Zhu, ZN; Ying, FW , Re-evaluating the impact and mechanism of digital economy on regional pollution intensity from the perspective of spatial spillover, 
ENVIRONMENTAL SCIENCE AND POLLUTION RESEARCH, 2024</t>
  </si>
  <si>
    <t>https://www.webofscience.com/wos/woscc/full-record/WOS:001136868100007</t>
  </si>
  <si>
    <t>Shi, YP and Wang, Y, Possibilities for mitigating the Matthew effect in low-carbon development: Insights from convergence analysism, Energy, 2024</t>
  </si>
  <si>
    <t>https://www.webofscience.com/wos/woscc/full-record/WOS:001142899900001</t>
  </si>
  <si>
    <t>H Li, Z Lu, Z Zhang, C Tanasescu</t>
  </si>
  <si>
    <t>How does artificial intelligence affect manufacturing firms' energy intensity?</t>
  </si>
  <si>
    <t>Tong, LJ; Qi, QH and Mu, Q, Study on the Impact of Renewable Energy Technology Innovation on Urban Green Development: A Case Study of the Beijing-Tianjin-Hebei Region, 
SUSTAINABILITY, 2024</t>
  </si>
  <si>
    <t>https://www.webofscience.com/wos/woscc/full-record/WOS:001387993900001</t>
  </si>
  <si>
    <t>Xu, YY; Shao, XF and Tanasescu, C</t>
  </si>
  <si>
    <t>Xu, YY; Zhao, S; Chu, BX ; Zhu, YL,  Emission Reduction Effects of China's National Carbon Market: Evidence Based on the Power Sector, 
ENERGIES, 2024</t>
  </si>
  <si>
    <t>https://www.webofscience.com/wos/woscc/full-record/WOS:001256576100001</t>
  </si>
  <si>
    <t>Pang, DL ; Li, KZ ; Tanasescu, C; Kirikkaleli, D</t>
  </si>
  <si>
    <t>Natural resources utilization, geopolitical risk and economic performance: A novel perspective from China</t>
  </si>
  <si>
    <t>M Song, MA Nasir, WB Arfi, Geopolitical risk implications for natural resource governance and conflict resolution, Resources Policy 2024</t>
  </si>
  <si>
    <t>https://www.sciencedirect.com/science/article/pii/S030142072400446X?casa_token=PmbTyhKEJvQAAAAA:-meB6OlCxDy5HorYJRShFbNGtMJAPSSadaF9VgimM8zQ-CNT7ydCf18PApRAcLQV76MWwYJogUY</t>
  </si>
  <si>
    <t>Green Finance and Climate Challenges: Paving the Way for Economic, Social, and Governance Readiness and Sustainable Development Goals</t>
  </si>
  <si>
    <t>https://link.springer.com/chapter/10.1007/978-3-031-65756-6_5</t>
  </si>
  <si>
    <t>Xia, LK; Li, FR ; Zhou, Y; Xue, PC,  Mineral policy management perspective: Government effectiveness and digitalization for the Russian economy, 
RESOURCES POLICY, 2024</t>
  </si>
  <si>
    <t>https://www.webofscience.com/wos/woscc/full-record/WOS:001207932800001</t>
  </si>
  <si>
    <t>Camelia Oprean, Cristina Tănăsescu</t>
  </si>
  <si>
    <t>Fractality evidence and long-range dependence on capital markets: A Hurst exponent evaluation</t>
  </si>
  <si>
    <t>Moudud-Ul-Huq, S and Rahman, MS, Stock Market Efficiency of the BRICS Countries Pre-, During, and Post Covid-19 Pandemic: A Multifractal Detrended Fluctuation Analysis, 
COMPUTATIONAL ECONOMICS, 2024</t>
  </si>
  <si>
    <t>https://www.webofscience.com/wos/woscc/full-record/WOS:001231102500003</t>
  </si>
  <si>
    <t>Camelia, Oprean ;Cristina, Tanasescu; Amelia, Bucur</t>
  </si>
  <si>
    <t>A new proposal for efficiency quantification of capital markets in the context of complex non-linear dynamics and chaos</t>
  </si>
  <si>
    <t>Karahan, CC; Odabasi, A and Tiryaki, CS, Wired together: Integration and efficiency in European electricity markets, Energy Economics, 2024</t>
  </si>
  <si>
    <t>https://www.webofscience.com/wos/woscc/full-record/WOS:001217513200001</t>
  </si>
  <si>
    <t>Dinga, E; Tanasescu, CR and Ionescu, GM</t>
  </si>
  <si>
    <t xml:space="preserve">
Social Entropy and Normative Network</t>
  </si>
  <si>
    <t>Jia, HZ and Wang, L, Introducing Entropy into Organizational Psychology: An Entropy-Based Proactive Control Model, 
BEHAVIORAL SCIENCES, 2024</t>
  </si>
  <si>
    <t>https://www.webofscience.com/wos/woscc/full-record/WOS:001149027700001</t>
  </si>
  <si>
    <t>Li, ZP ; Yan, ZH ; Yang, J ; Tang, XJ , The Structure Entropy of Social Networks,  JOURNAL OF SYSTEMS SCIENCE &amp; COMPLEXITY, 2024</t>
  </si>
  <si>
    <t>https://www.webofscience.com/wos/woscc/full-record/WOS:001157131000001</t>
  </si>
  <si>
    <t>Zheng, Q; Guo, W; Ding, GF ; Zhang, HZ ; Fu, ZL; Qin, SF; Peng, W, Quantitative evaluation of crowd intelligence innovation system health: An ecosystem perspective, 
ADVANCED ENGINEERING INFORMATICS, 2024</t>
  </si>
  <si>
    <t>https://www.webofscience.com/wos/woscc/full-record/WOS:001204604900001</t>
  </si>
  <si>
    <t>M González de Molina, VM Toledo, The Social and Political Basis of Social Metabolism, Springer, 2024</t>
  </si>
  <si>
    <t>https://link.springer.com/chapter/10.1007/978-3-031-48411-7_5</t>
  </si>
  <si>
    <t>Emil Dinga, Camelia Oprean-Stan, Cristina-Roxana Tănăsescu, Vasile Brătian, Gabriela-Mariana Ionescu</t>
  </si>
  <si>
    <t>Financial market analysis and behaviour: the adaptive preference hypothesis</t>
  </si>
  <si>
    <t>GH Sagala, D Őr, Antifragility, resilience and collaborative networks of SMEs: a theoretical foundation, European Journal of Innovation Management, 2024</t>
  </si>
  <si>
    <t>George Bucăţa (“Nicolae Bălcescu” Land Forces Academy, Sibiu, Romania), Florin Popescu (Carol I National Defence University), Cosmin Tileagă (ULBS)</t>
  </si>
  <si>
    <t>Digital transformation of higher education system</t>
  </si>
  <si>
    <t>Vakulova, I., Steshyts, I., Nykyforov, S., Kryvoruchko, O., &amp; Moroz, V. (2024). The relevance and effectiveness of risk management systems to ensure the quality of education in the field of Soft Skills. Periodicals of Engineering and Natural Sciences, 12(2), 491-500.</t>
  </si>
  <si>
    <t>https://pen.ius.edu.ba/index.php/pen/article/view/51</t>
  </si>
  <si>
    <t>TILEAGĂ COSMIN</t>
  </si>
  <si>
    <t>Iskakova, M., Kaldygozova, S., Ussenova, A., Junissova, A., &amp; Shomanbaeva, A. (2024). Study of the impact of special educational programmes on the psycho-emotional well-being of students. Periodicals of Engineering and Natural Sciences, 12(2), 294-302.</t>
  </si>
  <si>
    <t>https://pen.ius.edu.ba/index.php/pen/article/view/36</t>
  </si>
  <si>
    <t>Tsverukayi, B., &amp; Poshai, L. (2024). Navigating Digital Transformation in Zimbabwe's Higher and Tertiary Education Post the COVID-19 Pandemic: Lessons From Selected State Universities. In Building Resiliency in Higher Education: Globalization, Digital Skills, and Student Wellness (pp. 354-375). IGI Global.</t>
  </si>
  <si>
    <t>https://www.igi-global.com/chapter/navigating-digital-transformation-in-zimbabwes-higher-and-tertiary-education-post-the-covid-19-pandemic/345232</t>
  </si>
  <si>
    <t>S Vinerean(ULBS), A Opreana (ULBS), C Tileagă (ULBS), RE Popșa (ULBS)</t>
  </si>
  <si>
    <t>The impact of COVID-19 pandemic on residents’ support for sustainable tourism development. Sustainability, 13 (22), 12541</t>
  </si>
  <si>
    <t>Bucăța George (“Nicolae Bălcescu” Land Forces Academy, Sibiu, Romania)
Tileagă Cosmin (Lucian Blaga University of Sibiu)</t>
  </si>
  <si>
    <t>Digital renaissance in education: unveiling the transformative potential of digitization in educational institutions</t>
  </si>
  <si>
    <t>Pejić Bach, M.; Suša Vugec, D.; Khawaja, S.; Qureshi, F.H.; Fildor, D. Systemic View of the Role of Higher Educational Institutions in the Great Reset. Systems 2024, 12, 323. https://doi.org/10.3390/systems12090323</t>
  </si>
  <si>
    <t>https://www.mdpi.com/2079-8954/12/9/323</t>
  </si>
  <si>
    <t>TILEAGA Cosmin
(Lucian Blaga University of Sibiu, Romania)
NITU Oana
("Ovidius" University, Constanta, Romania)
NITU Claudiu Valentin
(Dimitrie Cantemir Christian Uniersity, Bucharest, Romania)</t>
  </si>
  <si>
    <t>Economical-financial crisis and the tourism: Trends in the crisis period</t>
  </si>
  <si>
    <t>Leopoldo, Eudes, Queiroz Pereira, Alexandre, &amp; Salinas, Luis. (2024). Producción y financierización de complejos inmobiliario-turísticos en el Sur Global: Nuevos negocios y estrategias en el Nordeste brasileño y el Caribe mexicano. Revista de geografía Norte Grande, (89), 00109. https://dx.doi.org/10.4067/S0718-34022024000300009</t>
  </si>
  <si>
    <t>https://www.scielo.cl/scielo.php?pid=S0718-34022024000300009&amp;script=sci_arttext</t>
  </si>
  <si>
    <t>Cosmin Tileagă (ULBS), Oana Oprişan (Ovidius University of Constanta, Constanta, Romania)</t>
  </si>
  <si>
    <t>The importance of selling techniques in the tourism industry.</t>
  </si>
  <si>
    <t>Chen, C., &amp; Wei, Z. (2024). Role of Artificial Intelligence in travel decision making and tourism product selling. Asia Pacific Journal of Tourism Research, 29(3), 239-253.</t>
  </si>
  <si>
    <t>https://www.tandfonline.com/doi/full/10.1080/10941665.2024.2317390</t>
  </si>
  <si>
    <t>Flights Delay Compensation 261/2004: A Challenge for Airline Companies?</t>
  </si>
  <si>
    <t>Kim, S., &amp; Park, E. (2024). Prediction of flight departure delays caused by weather conditions adopting data-driven approaches. Journal of Big Data, 11(1), 11.</t>
  </si>
  <si>
    <t>https://link.springer.com/article/10.1186/s40537-023-00867-5</t>
  </si>
  <si>
    <t>Personalization–A key element in creating better customer experiences</t>
  </si>
  <si>
    <t>Armijo-Silva, R. A. (2024). Transforming Academic Research: A Business Model for Chemical-Computational Laboratory. TEM Journal, 13(1), 123-130.</t>
  </si>
  <si>
    <t>https://www.ceeol.com/search/article-detail?id=1222832</t>
  </si>
  <si>
    <t>Zhu, H., Wang, L., Li, C., Philbin, S. P., Li, H., Li, H., &amp; Skitmore, M. (2024). Building a digital transformation maturity evaluation model for construction enterprises based on the analytic hierarchy process and decision-making trial and evaluation laboratory method. Buildings, 14(1), 91.</t>
  </si>
  <si>
    <t>https://www.mdpi.com/2075-5309/14/1/91</t>
  </si>
  <si>
    <t>Maryono, M., Suharti, M., &amp; Sari, C. T. (2024). Standardized Hastasawanda Aesthetics in Dance Performing Arts. Journal of Education Culture and Society, 15(2), 683-701.</t>
  </si>
  <si>
    <t>https://jecs.pl/index.php/jecs/article/view/1629</t>
  </si>
  <si>
    <t>O Oana (Ovidius University of Constanta, Constanta, Romania), T Cosmin (ULBS), NC Valentin (Faculty of Dimitrie Cantemir Christian , University Bucharest)</t>
  </si>
  <si>
    <t>Artificial Intelligence-a new field of computer science which any business should consider</t>
  </si>
  <si>
    <t>Soomro, R. B., Memon, S. G., Dahri, N. A., Al-Rahmi, W. M., Aldriwish, K., A. Salameh, A., ... &amp; Saleem, A. (2024). The adoption of digital technologies by small and medium-sized enterprises for sustainability and value creation in Pakistan: The application of a two-staged hybrid SEM-ANN approach. Sustainability, 16(17), 7351.</t>
  </si>
  <si>
    <t>https://www.mdpi.com/2071-1050/16/17/7351</t>
  </si>
  <si>
    <t>Radonjić, A., Duarte, H., &amp; Pereira, N. (2024). Artificial intelligence and HRM: HR managers’ perspective on decisiveness and challenges. European Management Journal, 42(1), 57-66.</t>
  </si>
  <si>
    <t>https://www.sciencedirect.com/science/article/pii/S0263237322000883?casa_token=pk1eljD9zqYAAAAA:s_P9yIXLRmQsDBOPTMiXTlB8-1fETxe6VrpsrVvBJBfAS7DbjpQ2kSmbgaz_pTwT0CwrIyA</t>
  </si>
  <si>
    <t>Claudiu Valentin Nitu  (Faculty of Dimitrie Cantemir Christian , University Bucharest), Cosmin Tileaga (ULBS), Alexandra Ionescu (Ovidius University, Constanta)</t>
  </si>
  <si>
    <t>Evolution of CRM in SCRM</t>
  </si>
  <si>
    <t>Ozay, D., Jahanbakht, M., Shoomal, A., &amp; Wang, S. (2024). Artificial Intelligence (AI)-based Customer Relationship Management (CRM): a comprehensive bibliometric and systematic literature review with outlook on future research. Enterprise Information Systems, 18(7), 2351869.</t>
  </si>
  <si>
    <t>https://www.tandfonline.com/doi/abs/10.1080/17517575.2024.2351869?casa_token=03GVUDo7DhEAAAAA:QTlaZyIT65mepgpCQQo-zT29K7jBKTi7LxoyagIGu85xfTakbhiuywV2yWDG3i8jSz0HQJuyQA</t>
  </si>
  <si>
    <t>Vieira, I., Alén, E., Fernandes, D., &amp; Rodrigues, A. P. (2024). Navigating uncertainty: The role of perceived risks in supporting sustainable tourism development in low-density territories. Journal of Destination Marketing &amp; Management, 32, 100895.</t>
  </si>
  <si>
    <t>Singh, S., &amp; Dutt, C. S. (2024). The adoption of the UN sustainable development goals in hotels in Dubai. Tourism and Hospitality Research, 24(4), 515-534.</t>
  </si>
  <si>
    <t>https://journals.sagepub.com/doi/full/10.1177/14673584231164941?casa_token=SHneqcbEDTIAAAAA%3At8zfGuCd1rteGEo71ssYblxffYSUePny0Au3Km5kzzi_urKdZ1ykBsm9cNyYAFYAMfrwKE7fNg</t>
  </si>
  <si>
    <t>Lulu, L., Ramachandran, S., Bidin, S., Subramaniam, T., &amp; Chaoyi, C. (2024). A bibliometric analysis of residents’ perceptions in rural tourism development using citespace. Tourism Planning &amp; Development, 21(4), 438-461.</t>
  </si>
  <si>
    <t>https://www.tandfonline.com/doi/abs/10.1080/21568316.2023.2209057?casa_token=67EcafqwnuAAAAAA:XGv1uY0n8Ix9amHSj-Q0gKg5CFfHvFXP-BTu9uZ2rL3oX9HovScGMzrk07c-u4xHMzIFSfOAvg</t>
  </si>
  <si>
    <t>Cartier, E. A. (2024). Anti-migration in tourism destinations: An interpretation of population changes and the related socio-cultural impacts. Annals of Tourism Research Empirical Insights, 5(2), 100129.</t>
  </si>
  <si>
    <t>Fu, X., Adejoke, A. B., Salaripour, A., Zali, N., &amp; Reihani, Z. S. (2024). Does Urban Livability Lead to Place Attachment and Behavioural Intentions? Case Study: Isfahan City. Environment and Urbanization ASIA, 15(1), 156-174.</t>
  </si>
  <si>
    <t>https://journals.sagepub.com/doi/full/10.1177/09754253241233781?casa_token=pmH1YoVRMxYAAAAA%3AdnhZblqS7MWmeQJvkuopt6TlifrQT-hGfkchY_pkI5WzBjeYmhMX4tEwUBOxxhzj9636la3qog</t>
  </si>
  <si>
    <t>Štumpf, P., Vojtko, V., Luštický, M., &amp; Janeček, P. (2024). Determinants of residents’ preferences in local elections in a tourism destination. Current Issues in Tourism, 27(1), 112-126.</t>
  </si>
  <si>
    <t>https://www.tandfonline.com/doi/abs/10.1080/13683500.2022.2162372?casa_token=CSNHHLA3PpkAAAAA:yYlc3UN3WNZ7TVYHlFJ1zX8UFkJNFhJmYFkdpUIU-ZKXtPEqIlV5VO5rr3KRztS3-yrk8mztJg</t>
  </si>
  <si>
    <t>https://link.springer.com/article/10.1007/s11205-024-03397-6</t>
  </si>
  <si>
    <t>Podhorodecka, K., &amp; Borek, D. (2024). Economic and Legal Significance of the Polish Tourist Voucher for the Tourism Economy in Poland: Comparison of European Solutions to Stimulate Tourist Demand. International Journal of Contemporary Management, 60(1), 267-279.</t>
  </si>
  <si>
    <t>https://sciendo-parsed.s3.eu-central-1.amazonaws.com/65cb78c1c8e724130865a1df/10.2478_ijcm-2024-0022.pdf?X-Amz-Algorithm=AWS4-HMAC-SHA256&amp;X-Amz-Content-Sha256=UNSIGNED-PAYLOAD&amp;X-Amz-Credential=ASIA6AP2G7AKNJRFU72A%2F20250429%2Feu-central-1%2Fs3%2Faws4_request&amp;X-Amz-Date=20250429T213052Z&amp;X-Amz-Expires=3600&amp;X-Amz-Security-Token=IQoJb3JpZ2luX2VjEP3%2F%2F%2F%2F%2F%2F%2F%2F%2F%2FwEaDGV1LWNlbnRyYWwtMSJHMEUCIBLihfJ7cAenDDncQrrkbTlIpihICEN8fLkjdDFQNGX%2FAiEA7DyPUK2Cvpm2VuaymSDrZecMOdQfXD002S%2BWnp3ZaNcqxgUIlv%2F%2F%2F%2F%2F%2F%2F%2F%2F%2FARACGgw5NjMxMzQyODk5NDAiDFWkFc2xW1TTSDreOSqaBbpYqwhaHFTsEc8l9di%2FcCa0Ie8HzyKQy0XjRy4vL4k1cMvWIXRpsQi2wHQ%2B35TJ6IFK%2B5setsXLmPuioRCKk%2FqaaHQ1wYGKP3gVdUf3Yq%2Br6SvIHHU6tgQMYcGe%2Bzx722reprhQacmqEkV%2BrfjKtN47jcC6vHzTV5Pd3Tkvl2mpHshDbd3x8DFgasKti7MNSy9609FcAGDlRy%2B5xIuZh%2BT4%2BHrxEIs0rDhBvLFB5NtxcU4z8t5b7EM6%2FUCqatIh7gSklszasCzEMJf08wcBK%2Fh12gRhSUdGC6hWP%2BF8qsTAgaibsIRXQ7%2BoxuCX84Oy1WnYx6VK1%2BQOJISZSC%2FTpbnuvMXL6VP7HPCVETBjq7CZ4rqg6mia2yxNZRANjBdUOvUIhoF%2BF5yBBMijPDWoSUM6xt0SB1X11JOcxrN0%2B0b7XJ0HqsEBkJFl134Ng%2F%2BwcMtFsVV1vw1UxUdtcY3FYTsOhvS4y9sD0P2NftX3fIPccOqhDYGcJ8URmuYqo6SUspE%2FXpvIMK%2BwqQhaSpKS1PzAWLOF6kMXaSA7ghZG6nc8zSyMqYNHPE9Vgqkvsb9MTTa6RiCrnaohvxBnfphqM7I1GMSJYtXI54vouJQM%2Fa6NINe5KIPYF6FVaER7U4IXkBNfumxGa9XkYHS%2FC5nGSZhANWrFPtkdPu1mdwRt%2B5uI5H0drDsKGxLfThEOcrK7dQaB7wxVjAnNtn%2Bs%2BnODg%2BHsEgbLtcxTHhJZ3GCpYNy1qEjbXxUShtZE8aLuGw7DSLZaEu2cHrj%2FxeU4gA92yoOFYtnnnk1VFWCJ5eIHPGqNlbi7GfCXnBOEP%2BU3GEDVsXZDKPSTJR%2BadPJ4zjyqLWdId0zMstWttLP9kCLMQdlMXD%2BPYyqlVanqmzD%2B8MTABjqxAXMAOwtlKx%2FVviauPioaQS%2BzBsgdFZwrFr8h%2Fp2e37%2B5QQ%2BoIH2Gfgey2ADybiHXzILm8eF39lLSyvD5sNqcuV0ElchxZMJdNcVpiy4QwK1X6wXgsh8v7msVnlI96%2BUiWJ0FyGSqgpBR87WYpTcolVSscpuQbpELuxaZhpdeb1W5YNtV%2BoDr5bhNj55zGhtFx8UhSsezKs%2BALAY0A94AZKtLtknjKz6rui7ufhYJeSNq0A%3D%3D&amp;X-Amz-Signature=30c1d963d36ed34ddc5b3afcb1e3c4f357313199d56cd62b3c02bc76a24c5fa4&amp;X-Amz-SignedHeaders=host&amp;x-amz-checksum-mode=ENABLED&amp;x-id=GetObject</t>
  </si>
  <si>
    <t>GRAMA B., Todericiu R</t>
  </si>
  <si>
    <t>Change, rezistance to change and organizational cinism</t>
  </si>
  <si>
    <t xml:space="preserve">Relationships among learning organization, resistance to change, job crafting, and innovative work behavior in South Korea: public vs. for-profit sectors
J Kim, DH Lim, SW Yoon, H Kim - Asia Pacific Education Review, 2024 - Springer
</t>
  </si>
  <si>
    <t>https://link.springer.com/article/10.1007/s12564-024-09954-5</t>
  </si>
  <si>
    <t>TODERICIU RAMONA</t>
  </si>
  <si>
    <t>Individual-focused transformational leadership and change-oriented organizational citizenship behavior: mediating and moderating mechanisms of job crafting and employee resilience Parul Malik 
Journal of Organizational Effectiveness: People and Performance
ISSN: 2051-6614</t>
  </si>
  <si>
    <t>htps/www.emerald.com/insight</t>
  </si>
  <si>
    <t xml:space="preserve">S Sabar, BM Sukoco, D Ahlstrom , Cynicism, justice and behavioral support for change: a moderated mediation analysis
- Leadership &amp; Organization …, 2024 - 
</t>
  </si>
  <si>
    <t>https://www.emerald.com/insight/content/doi/10.1108/lodj-11-2023-0649/full/html</t>
  </si>
  <si>
    <t>Borah, Prasad Siba. "Conceptual Approaches to Marketing for Improving HR Practices." Innovative Human Resource Management for SMEs, edited by Shuja Iqbal, et al., IGI Global, 2024, pp. 212-232. https://doi.org/10.4018/979-8-3693-0972-8.ch012</t>
  </si>
  <si>
    <t>https://www.igi-global.com/chapter/conceptual-approaches-to-marketing-for-improving-hr-practices/337916</t>
  </si>
  <si>
    <t xml:space="preserve">Readiness to Change and Change Recipients’ Reactions. An Investigation of the Beneficial Effects of Change Cynicism
Filippo Ferrari
Journal of Change Management 
Reframing Leadership and Organizational Practice
Volume 24, 2024 - Issue 1 </t>
  </si>
  <si>
    <t>https://doi.org/10.1080/14697017.2023.2281921</t>
  </si>
  <si>
    <t xml:space="preserve">D Jeon, J Jeong, Does performance appraisal fairness alleviate police officers' organizational silence?-Considering the moderating effect of trust International Journal of Law, Crime and Justice, 2024 - Elsevier
 </t>
  </si>
  <si>
    <t>https://doi.org/10.1016/j.ijlcj.2024.100703</t>
  </si>
  <si>
    <t>Insights into the meaning of medical students’ studies. An online survey at two medical faculties
Felix Albrecht 1, Gabriele Lutz 2,3, Gina Atzeni 4, Pascal O Berberat 5, Paula Matcau 5, Nana Jedlicska 5, Claudia Kiessling 6,*</t>
  </si>
  <si>
    <t>https://pmc.ncbi.nlm.nih.gov/articles/PMC11474645/</t>
  </si>
  <si>
    <t>Ramona Todericiu, Delia Beca</t>
  </si>
  <si>
    <t>Stimulating the productivity of the knowledge workers</t>
  </si>
  <si>
    <t>Cavit Çolakoğlu,C. Selek Öz  and A. Toygar , Psychometric properties of the Turkish version of the Decent Work Questionnaire and its effect on job satisfaction WORK, 78(4), 1055-1067.</t>
  </si>
  <si>
    <t>https://doi.org/10.3233/WOR-230279</t>
  </si>
  <si>
    <t>Todericiu, R.</t>
  </si>
  <si>
    <t>THE IMPACT OF INTELLECTUAL CAPITAL ON THE SMEs PERFORMANCE: A STUDY OF THE ROMANIAN CENTRAL REGION SMEs</t>
  </si>
  <si>
    <t xml:space="preserve">Madalina-Elena Stratone, Elena-Madalina Vatamanescu,Intellectual capital management as a catalyst for organizational agility and performance in post-COVID-19 Romanian SMEsKybernetes
ISSN: 0368-492X </t>
  </si>
  <si>
    <t>https://www.emerald.com/insight/content/doi/10.1108/k-11-2024-3008/full/html</t>
  </si>
  <si>
    <t>Challenges for Romanian SMEs: A study of the romanian central region SMEs</t>
  </si>
  <si>
    <t xml:space="preserve">Unveiling paradoxes: navigating SMEs readiness in the post-pandemic normality Rafael Castro &amp; António Carrizo Moreira, Cogent Business &amp; Management </t>
  </si>
  <si>
    <t>https://www.tandfonline.com/doi/full/10.1080/23311975.2024.2330114</t>
  </si>
  <si>
    <t>Ramona Todericiu, Anca Şerban</t>
  </si>
  <si>
    <t>MAPPING TRENDS AND HOTSPOTS OF ACCELERATING ECONOMIC TRANSFORMATION IN INDONESIA: UNCOVERING THE ROLE OF GREEN INTELLECTUAL CAPITAL, UNIVERSITY COMPETITIVE ADVANTAGE AND DIGITAL TRANSFORMATION
Authors
Gusti Ayu Ketut Rencana Sari Dewi , I Wayan Ramantha, Ni Putu Sri Harta Mimba , I Gusti Ngurah Agung Suaryana,Tec Empresarial, ,</t>
  </si>
  <si>
    <t>https://revistastecac.cr/index.php/TEC/article/view/202</t>
  </si>
  <si>
    <t>World Development Sustainability,  How sustainability livelihood affecting survival strategy of woman entrepreneurs in Indonesia,
Achsania Hendratmi 
, Marhanum Che Mohd Salleh 
, Puji Sucia Sukmaningrum 
, Ririn Tri Ratnasari ,
Volume 5, December 2024,</t>
  </si>
  <si>
    <t xml:space="preserve">Intellectual capital and its relationship with universities
</t>
  </si>
  <si>
    <t xml:space="preserve">The university as an intellectual capital catalyst for sustainable organisations: conceptualising the nexus, Carla Del Gesso, Paola Parravicini, Renato Ruffini, International Journal of Organizational AnalysisISSN: 1934-8835 </t>
  </si>
  <si>
    <t xml:space="preserve">Emerald Publishing </t>
  </si>
  <si>
    <t>Ramona Todericiu, Alexandra Stăniţ</t>
  </si>
  <si>
    <t xml:space="preserve">Intellectual capital–The key for sustainable competitive advantage for the SME's sector
</t>
  </si>
  <si>
    <t xml:space="preserve">Does organizational ambidexterity mediate the relationship between intellectual capital and financial performance
Noor Taha, Walid Siam, Hashem Alshurafat, Mohannad Obeid Al Shbail, Journal of Intellectual Capital
ISSN: 1469-1930
 </t>
  </si>
  <si>
    <t>https://www.emerald.com/insight/content/doi/10.1108/jic-04-2023-0072/full/html</t>
  </si>
  <si>
    <t>Intellectual capital–The key for sustainable competitive advantage for the SME's sector</t>
  </si>
  <si>
    <t xml:space="preserve">The Influence of Strategic Human Resource Management and Artificial Intelligence in Determining Supply Chain Agility and Supply Chain Resilience
MA Yamin, SD Almuteri, KJ Bogari, AK Ashi - Sustainability, 2024 - mdpi.com
</t>
  </si>
  <si>
    <t>https://www.mdpi.com/2071-1050/16/7/2688</t>
  </si>
  <si>
    <t xml:space="preserve">Entrepreneurial orientation and SMEs performance in an emerging economy: the mediating role of absorptive capacity
Mohammed Awad Alshahrani, Mohammad Asif Salam 
ISSN: 1471-5201
 Journal of Research in Marketing and Entrepreneurship, Vol. 26 No. 1, pp. 1-24. </t>
  </si>
  <si>
    <t>https://www.emerald.com/insight/content/doi/10.1108/jrme-07-2022-0090/full/html</t>
  </si>
  <si>
    <t xml:space="preserve">Intellectual capital and performance: evidence from SMEs in Vietnam
SY Kim, DB Tran - Asia-Pacific Journal of Business Administration, 2024 - emerald.com
</t>
  </si>
  <si>
    <t>https://www.emerald.com/insight/content/doi/10.1108/apjba-08-2022-0343/full/html</t>
  </si>
  <si>
    <t>Suryantini, N. P. S., Moeljadi, Aisjah, S., &amp; Ratnawati, K. (2024). Enhancing sustainable competitive advantage in SMEs: Aligning intellectual capital and business performance model: Acces la success. Calitatea, 25(198), 299-314. doi:https://doi.org/10.47750/QAS/25.198.33</t>
  </si>
  <si>
    <t>https://www.proquest.com/openview/a87f49ce642e53d1a355c880dc2f2095/1?cbl=1046413&amp;pq-origsite=gscholar</t>
  </si>
  <si>
    <t xml:space="preserve">Market-orientation, entrepreneurial-orientation and SMEs’ performance: the mediating roles of marketing capabilities and competitive strategiesJournal of Organizational Effectiveness: People and Performance
Market-orientation, entrepreneurial-orientation and SMEs’ performance, ISSN: 2051-6614
Muhammad Zafar Yaqub, Rana Muhammad Shahid Yaqub, Abdullah Alsabban, Fahad Javed Baig, Saleh Bajaba </t>
  </si>
  <si>
    <t>https://www.emerald.com/insight/content/doi/10.1108/joepp-05-2024-0206/full/html</t>
  </si>
  <si>
    <t>Gross-Golacka, E.,
Brzozowska, A., Balcerzyk, R.,
&amp; El Emary, I. M. M. (2024).
Barriers to Sustainable
Management of Organizational
Intellectual Capital. Marketing
and Management of
Innovations, 15(1), 252–263.
https://doi.org/10.21272/mmi.2
024.1-19</t>
  </si>
  <si>
    <t xml:space="preserve">
http://hdl.handle.net/11159/654490</t>
  </si>
  <si>
    <t>Web of Science (Emerging Sources Citation Index)</t>
  </si>
  <si>
    <t>An international empirical study on the relationship between decision-making information complexity and resource-based view in small and medium-sized enterprises, Systems Research and Behavioral ScienceOnline ISSN:1099-1743
Print ISSN:1092-7026
Norbert Sipos, Edit Bányai, Tímea Venczel-Szakó</t>
  </si>
  <si>
    <t>https://onlinelibrary.wiley.com/doi/full/10.1002/sres.2988</t>
  </si>
  <si>
    <t>John Wiley &amp; Sons</t>
  </si>
  <si>
    <t>Selma Sidahmed Abdelrahim (2024). Intellectual capital, bank longevity, and
size: Pathways to sustainable growth in Saudi banking through competitive
advantage. Banks and Bank Systems, 19(4), 177-193.
doi:10.21511/bbs.19(4).2024.14</t>
  </si>
  <si>
    <t>https://www.businessperspectives.org/images/pdf/applications/publishing/templates/article/assets/21269/BBS_2024_04_Abdelrahim.pdf</t>
  </si>
  <si>
    <t>Ramona Todericiu, Alexandra Stanit</t>
  </si>
  <si>
    <t>Knowledge management practices improvement in public sector administration</t>
  </si>
  <si>
    <t>Jayabalan, Jayamalathi, Magiswary Dorasamy, and Maniam Kaliannan. "Thriving in scarcity: Harnessing intellectual capital for open frugal innovation." Journal of Open Innovation: Technology, Market, and Complexity 10.2 (2024): 100300.</t>
  </si>
  <si>
    <t>https://www.sciencedirect.com/science/article/pii/S2199853124000945</t>
  </si>
  <si>
    <t>Troanca Dumitru (ULBS)</t>
  </si>
  <si>
    <t>Building the project team and project organization – challenges and obstacles.</t>
  </si>
  <si>
    <t>Quantitative Method of Ex-Ante Project Risk Assessment Based on Checklist Method</t>
  </si>
  <si>
    <t>https://journals.pan.pl/dlibra/show-content?id=134013</t>
  </si>
  <si>
    <t>TROANCĂ DUMITRU</t>
  </si>
  <si>
    <r>
      <rPr>
        <rFont val="Arial Narrow"/>
        <color rgb="FF000000"/>
        <sz val="10.0"/>
      </rPr>
      <t xml:space="preserve">Vinerean-Opreana Simona (ULBS), Cetină Iuliana (ASE Buurești), Dumitrescu Luigi (ULBS), </t>
    </r>
    <r>
      <rPr>
        <rFont val="Arial Narrow"/>
        <color rgb="FF000000"/>
        <sz val="10.0"/>
      </rPr>
      <t>Țichindelean Mihai (ULBS)</t>
    </r>
  </si>
  <si>
    <t>The Effects of Social Media Marketing on Online Consumer Behavior</t>
  </si>
  <si>
    <r>
      <rPr>
        <rFont val="Arial Narrow"/>
        <color theme="1"/>
        <sz val="10.0"/>
      </rPr>
      <t>Al Kurdi, B., Nuseir, M. T., Alshurideh, M. T., Alzoubi, H. M., AlHamad, A., &amp; Hamadneh, S. (2024). The impact of social media marketing on online buying behavior via the mediating role of customer perception: evidence from the Abu Dhabi retail industry. In </t>
    </r>
    <r>
      <rPr>
        <rFont val="Arial Narrow"/>
        <i/>
        <color theme="1"/>
        <sz val="10.0"/>
      </rPr>
      <t>Cyber security impact on digitalization and business intelligence: big cyber security for information management: opportunities and challenges</t>
    </r>
    <r>
      <rPr>
        <rFont val="Arial Narrow"/>
        <color theme="1"/>
        <sz val="10.0"/>
      </rPr>
      <t> (pp. 431-449). Cham: Springer International Publishing.</t>
    </r>
  </si>
  <si>
    <t>https://link.springer.com/chapter/10.1007/978-3-031-31801-6_26</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</si>
  <si>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</si>
  <si>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Amanatidis, D., Mylona, I., Dossis, M., Kamenidou, I. E., &amp; Mamalis, S. (2024). Consumers’ social media engagement and online behavior: A structural equation modelling analysis. </t>
    </r>
    <r>
      <rPr>
        <rFont val="Arial Narrow"/>
        <i/>
        <color theme="1"/>
        <sz val="10.0"/>
      </rPr>
      <t>Online Journal of Communication and Media Technologies</t>
    </r>
    <r>
      <rPr>
        <rFont val="Arial Narrow"/>
        <color theme="1"/>
        <sz val="10.0"/>
      </rPr>
      <t>, </t>
    </r>
    <r>
      <rPr>
        <rFont val="Arial Narrow"/>
        <i/>
        <color theme="1"/>
        <sz val="10.0"/>
      </rPr>
      <t>14</t>
    </r>
    <r>
      <rPr>
        <rFont val="Arial Narrow"/>
        <color theme="1"/>
        <sz val="10.0"/>
      </rPr>
      <t>(1), e202401.</t>
    </r>
  </si>
  <si>
    <t>https://www.webofscience.com/wos/woscc/full-record/WOS:001096933200001</t>
  </si>
  <si>
    <t xml:space="preserve">WOS </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</si>
  <si>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</si>
  <si>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Chiu, Y. W. (2024). The knowledge gaps in social media marketing for the agriculture industry. </t>
    </r>
    <r>
      <rPr>
        <rFont val="Arial Narrow"/>
        <i/>
        <color theme="1"/>
        <sz val="10.0"/>
      </rPr>
      <t>International Food and Agribusiness Management Review</t>
    </r>
    <r>
      <rPr>
        <rFont val="Arial Narrow"/>
        <color theme="1"/>
        <sz val="10.0"/>
      </rPr>
      <t>, </t>
    </r>
    <r>
      <rPr>
        <rFont val="Arial Narrow"/>
        <i/>
        <color theme="1"/>
        <sz val="10.0"/>
      </rPr>
      <t>1</t>
    </r>
    <r>
      <rPr>
        <rFont val="Arial Narrow"/>
        <color theme="1"/>
        <sz val="10.0"/>
      </rPr>
      <t>(aop), 1-23.</t>
    </r>
  </si>
  <si>
    <t>https://brill.com/view/journals/ifam/aop/article-10.22434-ifamr1135/article-10.22434-ifamr1135.xml</t>
  </si>
  <si>
    <t>Brill</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</si>
  <si>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</si>
  <si>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Li, X., &amp; Yuan, R. (2024). SEP’s Marketing Strategies to Adapt to Changing Environment: The Case of Fischer™. In </t>
    </r>
    <r>
      <rPr>
        <rFont val="Arial Narrow"/>
        <i/>
        <color theme="1"/>
        <sz val="10.0"/>
      </rPr>
      <t>Sharing Economy Platforms: A Casebook for Understanding Multiplayers in Sharing Economy Platforms</t>
    </r>
    <r>
      <rPr>
        <rFont val="Arial Narrow"/>
        <color theme="1"/>
        <sz val="10.0"/>
      </rPr>
      <t> (pp. 7-20). Singapore: Springer Nature Singapore.</t>
    </r>
  </si>
  <si>
    <t>https://link.springer.com/chapter/10.1007/978-981-97-5404-5_2</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</si>
  <si>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</si>
  <si>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Yahaya, N., Samaila, A., Jallow, M. S., Yahaya, U., &amp; Waziri, H. A. (2024). The Rise of Mumpreneurs in the Islamic Medicine Industry: Reflections From Northern Nigeria. In </t>
    </r>
    <r>
      <rPr>
        <rFont val="Arial Narrow"/>
        <i/>
        <color theme="1"/>
        <sz val="10.0"/>
      </rPr>
      <t>New Practices for Entrepreneurship Innovation</t>
    </r>
    <r>
      <rPr>
        <rFont val="Arial Narrow"/>
        <color theme="1"/>
        <sz val="10.0"/>
      </rPr>
      <t> (pp. 298-320). IGI Global.</t>
    </r>
  </si>
  <si>
    <t>https://www.igi-global.com/chapter/the-rise-of-mumpreneurs-in-the-islamic-medicine-industry/354112</t>
  </si>
  <si>
    <t>Idea Publising Group</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</si>
  <si>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</si>
  <si>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Kumarasamy, P., &amp; Mathiyarasan, M. (2024). Consumer’s Attitude Toward Social Media Advertising, with Special Reference to Facebook in Bangalore City. In </t>
    </r>
    <r>
      <rPr>
        <rFont val="Arial Narrow"/>
        <i/>
        <color theme="1"/>
        <sz val="10.0"/>
      </rPr>
      <t>Artificial Intelligence (AI) and Customer Social Responsibility (CSR)</t>
    </r>
    <r>
      <rPr>
        <rFont val="Arial Narrow"/>
        <color theme="1"/>
        <sz val="10.0"/>
      </rPr>
      <t> (pp. 1003-1013). Cham: Springer Nature Switzerland.</t>
    </r>
  </si>
  <si>
    <t>https://link.springer.com/chapter/10.1007/978-3-031-50939-1_81</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</si>
  <si>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</si>
  <si>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Chaudhary, M., Afshar Alam, M., &amp; Zafar, S. (2024, February). Machine Learning for Management of Data: The Role of Machine Learning in Marketing Mix Modelling and Decision-Making. In </t>
    </r>
    <r>
      <rPr>
        <rFont val="Arial Narrow"/>
        <i/>
        <color theme="1"/>
        <sz val="10.0"/>
      </rPr>
      <t>International Conference On Innovative Computing And Communication</t>
    </r>
    <r>
      <rPr>
        <rFont val="Arial Narrow"/>
        <color theme="1"/>
        <sz val="10.0"/>
      </rPr>
      <t> (pp. 117-132). Singapore: Springer Nature Singapore.</t>
    </r>
  </si>
  <si>
    <t>https://link.springer.com/chapter/10.1007/978-981-97-4152-6_9</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</si>
  <si>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</si>
  <si>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Vemula, R., Mahabub, B. S., Jalaja, V., Nagaraj, K. V., Karumuri, V., &amp; Ketha, M. (2024). Analysis of Social Media Marketing Impact on Consumer Behaviour. In </t>
    </r>
    <r>
      <rPr>
        <rFont val="Arial Narrow"/>
        <i/>
        <color theme="1"/>
        <sz val="10.0"/>
      </rPr>
      <t>Recent Advances in Management and Engineering</t>
    </r>
    <r>
      <rPr>
        <rFont val="Arial Narrow"/>
        <color theme="1"/>
        <sz val="10.0"/>
      </rPr>
      <t> (pp. 250-255). CRC Press.</t>
    </r>
  </si>
  <si>
    <t>https://www.taylorfrancis.com/chapters/edit/10.1201/9781003532026-44/analysis-social-media-marketing-impact-consumer-behaviour-rajesh-vemula-basha-mahabub-jalaja-nagaraj-venkateswarlu-karumuri-manyam-ketha</t>
  </si>
  <si>
    <r>
      <rPr>
        <rFont val="Arial Narrow"/>
        <color rgb="FF000000"/>
        <sz val="10.0"/>
      </rPr>
      <t xml:space="preserve">Vinerean-Opreana Simona (ULBS), Cetină Iuliana (ASE Buurești), Dumitrescu Luigi (ULBS), </t>
    </r>
    <r>
      <rPr>
        <rFont val="Arial Narrow"/>
        <color rgb="FF000000"/>
        <sz val="10.0"/>
      </rPr>
      <t>Țichindelean Mihai (ULBS)</t>
    </r>
  </si>
  <si>
    <t>Manivel, R. (2024). REVIEW ARTICLE ON.</t>
  </si>
  <si>
    <t>https://papers.ssrn.com/sol3/papers.cfm?abstract_id=4890998</t>
  </si>
  <si>
    <r>
      <rPr>
        <rFont val="Arial Narrow"/>
        <color rgb="FF000000"/>
        <sz val="10.0"/>
      </rPr>
      <t xml:space="preserve">Vinerean-Opreana Simona (ULBS), Cetină Iuliana (ASE Buurești), Dumitrescu Luigi (ULBS), </t>
    </r>
    <r>
      <rPr>
        <rFont val="Arial Narrow"/>
        <color rgb="FF000000"/>
        <sz val="10.0"/>
      </rPr>
      <t>Țichindelean Mihai (ULBS)</t>
    </r>
  </si>
  <si>
    <t>Liwenga, B., Ng’atigwa, F., &amp; Nikata, C. The use of Social Media in Enhancing Voluntary Tax Compliance in Tanzania: A Case of Tanzania Revenue Authority (TRA) Headquarters in Dar ES Salaam.</t>
  </si>
  <si>
    <t>chrome-extension://efaidnbmnnnibpcajpcglclefindmkaj/https://www.allmultidisciplinaryjournal.com/uploads/archives/20241111180801_F-24-01.1.pdf</t>
  </si>
  <si>
    <r>
      <rPr>
        <rFont val="Arial Narrow"/>
        <color rgb="FF000000"/>
        <sz val="10.0"/>
      </rPr>
      <t xml:space="preserve">Țichindelean Monica Teodora (ULBS), </t>
    </r>
    <r>
      <rPr>
        <rFont val="Arial Narrow"/>
        <color rgb="FF000000"/>
        <sz val="10.0"/>
      </rPr>
      <t>Țichindelean Mihai (ULBS)</t>
    </r>
  </si>
  <si>
    <t>A Study of Banking Marketers' Perception Regarding the Use of Neuromarketing Techniques in Banking Services</t>
  </si>
  <si>
    <t>Kachhara, G., Jain, J., Opportunities and Challenges in Neuromarketing - Two Sides of One Coin, Educational Administration: Theory and Practice</t>
  </si>
  <si>
    <t>https://www.scopus.com/sourceid/21100943319</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</si>
  <si>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</si>
  <si>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A Comparative Eye Tracking Study of Usability-Towards Sustainable Web Design</t>
  </si>
  <si>
    <t>Alhadreti, O., Assessing the Usability of M-Health Applications: A Comparison of Usability Testing, Heuristics Evaluation and Cognitive Walkthrough Methods, International Journal of Advanced Computer Science and Applications, Vol. 15(11), 374-382, 01.11.2024, ISSN: 2158-107X, WOS:001380651200001</t>
  </si>
  <si>
    <t>https://www.webofscience.com/wos/woscc/full-record/WOS:001380651200001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</si>
  <si>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</si>
  <si>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Cui, G., Chung, SYH., Peng, L., Wang, QF., Clicks for money: Predicting video views through a sentiment analysis of titles and thumbnails, Journal of Business Research, Vol. 183, 01.10.2024, ISSN: 0148-2963, WOS:001278480000001</t>
  </si>
  <si>
    <t>https://www.webofscience.com/wos/woscc/full-record/WOS:001278480000001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</si>
  <si>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</si>
  <si>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Novák, JS., Masner, J., Benda, P., Simek, P., Merunka, V., Eye Tracking, Usability, and User Experience: A Systematic Review, International Journal of Human-Computer Interaction, Vol. 40(17), 4484-4500, 01.09.2024, ISSN: 1044-7318, WOS:001010717900001</t>
  </si>
  <si>
    <t>https://www.webofscience.com/wos/woscc/full-record/WOS:001010717900001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</si>
  <si>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</si>
  <si>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Giannakopoulos, NT., Sakas, DP., Migkos, SP., Neuromarketing and Big Data Analysis of Banking Firms' Website Interfaces and Performance, Electronics, Vol. 13(16), 01.08.2024, ISSN: 2079-9292, WOS:001305891000001</t>
  </si>
  <si>
    <t>https://www.webofscience.com/wos/woscc/full-record/WOS:001305891000001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</si>
  <si>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</si>
  <si>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Milosz, M., Plechawska-Wójcik, M.,  Dzienkowski, M., Testing the Quality of the Mobile Application Interface Using Various Methods-A Case Study of the T1DCoach Application, Applied Sciences-Basel, Vol. 14(15), 01.08.2024, ISSN: 2076-3417, WOS:001286981900001</t>
  </si>
  <si>
    <t>https://www.webofscience.com/wos/woscc/full-record/WOS:001286981900001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</si>
  <si>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</si>
  <si>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Fici, A., Bilucaglia, M., Casiraghi, C., Rossi, C.,  Chiarelli, S., Columbano, M.,  Micheletto, V., Zito, M., Russo, V., From E-Commerce to the Metaverse: A Neuroscientific Analysis of Digital Consumer Behavior, Vol. 14(7), 01.07.2024, ISSN: 2076-328X, WOS:001276682900001</t>
  </si>
  <si>
    <t>https://www.webofscience.com/wos/woscc/full-record/WOS:001276682900001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</si>
  <si>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</si>
  <si>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Luo, YJ., Zhou, TQ., Cui, SL., Ye, YF., Liu, F., Cai, ZP., Fixing the Double Agent Vulnerability of Deep Watermarking: A Patch-Level Solution Against Artwork Plagiarism, IEEE Transactions on Circuits and Systems for Video Technology, Vol. 34(3), 1670-1683, 01.03.2024, ISSN: 1051-8215, WOS:001179365000019</t>
  </si>
  <si>
    <t>https://www.webofscience.com/wos/woscc/full-record/WOS:001179365000019</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</si>
  <si>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</si>
  <si>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r>
      <rPr>
        <rFont val="Arial Narrow"/>
        <color theme="1"/>
        <sz val="10.0"/>
      </rPr>
      <t>Borawska, A., &amp; Mateja, A. (2024). Unveiling the User Experience: A Synthesis of Cognitive Neuroscience Methods in Digital Product Design. In </t>
    </r>
    <r>
      <rPr>
        <rFont val="Arial Narrow"/>
        <i/>
        <color theme="1"/>
        <sz val="10.0"/>
      </rPr>
      <t>Advances in Information Systems Development: Information Systems Development, Organizational Aspects, and Societal Trends</t>
    </r>
    <r>
      <rPr>
        <rFont val="Arial Narrow"/>
        <color theme="1"/>
        <sz val="10.0"/>
      </rPr>
      <t> (pp. 199-218). Cham: Springer Nature Switzerland.</t>
    </r>
  </si>
  <si>
    <t>https://link.springer.com/chapter/10.1007/978-3-031-57189-3_https://link.springer.com/chapter/10.1007/978-3-031-57189-3_10</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</si>
  <si>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</si>
  <si>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r>
      <rPr>
        <rFont val="Arial Narrow"/>
        <color theme="1"/>
        <sz val="10.0"/>
      </rPr>
      <t>Suparmanto, N., Asih, A. M. S., Sudiarso, A., Wijayanto, T., &amp; Santoso, P. I. (2024). Usability Evaluation of An Eye-Tracking for Batik E-Commerce Web-Based Systems. </t>
    </r>
    <r>
      <rPr>
        <rFont val="Arial Narrow"/>
        <i/>
        <color theme="1"/>
        <sz val="10.0"/>
      </rPr>
      <t>International Journal of Electronic Commerce Studies</t>
    </r>
    <r>
      <rPr>
        <rFont val="Arial Narrow"/>
        <color theme="1"/>
        <sz val="10.0"/>
      </rPr>
      <t>, </t>
    </r>
    <r>
      <rPr>
        <rFont val="Arial Narrow"/>
        <i/>
        <color theme="1"/>
        <sz val="10.0"/>
      </rPr>
      <t>15</t>
    </r>
    <r>
      <rPr>
        <rFont val="Arial Narrow"/>
        <color theme="1"/>
        <sz val="10.0"/>
      </rPr>
      <t>(1), 25-50.</t>
    </r>
  </si>
  <si>
    <t>https://www.scopus.com/sourceid/21100247039</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</si>
  <si>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</si>
  <si>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r>
      <rPr>
        <rFont val="Arial Narrow"/>
        <color theme="1"/>
        <sz val="10.0"/>
      </rPr>
      <t>Gómez-Mejía, M., &amp; Rodríguez-Martínez, G. (2024, October). Analyzing Emotional and Attentional Responses to Promotional Images Using a Remote Eye-Tracker Device and Face-Reading Techniques. In </t>
    </r>
    <r>
      <rPr>
        <rFont val="Arial Narrow"/>
        <i/>
        <color theme="1"/>
        <sz val="10.0"/>
      </rPr>
      <t>International Conference on Applied Informatics</t>
    </r>
    <r>
      <rPr>
        <rFont val="Arial Narrow"/>
        <color theme="1"/>
        <sz val="10.0"/>
      </rPr>
      <t> (pp. 37-52). Cham: Springer Nature Switzerland.</t>
    </r>
  </si>
  <si>
    <t>https://link.springer.com/chapter/10.1007/978-3-031-75147-9_3</t>
  </si>
  <si>
    <r>
      <rPr>
        <rFont val="Arial Narrow"/>
        <color rgb="FF000000"/>
        <sz val="10.0"/>
      </rPr>
      <t xml:space="preserve">Șerban Radu-Alexandru (ULBS), Mihaiu Diana-Marieta (ULBS), </t>
    </r>
    <r>
      <rPr>
        <rFont val="Arial Narrow"/>
        <color rgb="FF000000"/>
        <sz val="10.0"/>
      </rPr>
      <t>Țichindelean Mihai (ULBS)</t>
    </r>
  </si>
  <si>
    <t>Environment, Social, and Governance Score and Value Added Impacts on Market Capitalization: A Sectoral-Based Approach</t>
  </si>
  <si>
    <t>Pinheiro, AB., do Prado, NB, de Moraes, GHSM, "We want more diversity, but …": examining the antecedents and outcomes of diversity in organizations, Equality, Diversity and Inclusion</t>
  </si>
  <si>
    <t>https://www.webofscience.com/wos/woscc/full-record/WOS:001414979300001</t>
  </si>
  <si>
    <r>
      <rPr>
        <rFont val="Arial Narrow"/>
        <color rgb="FF000000"/>
        <sz val="10.0"/>
      </rPr>
      <t xml:space="preserve">Șerban Radu-Alexandru (ULBS), Mihaiu Diana-Marieta (ULBS), </t>
    </r>
    <r>
      <rPr>
        <rFont val="Arial Narrow"/>
        <color rgb="FF000000"/>
        <sz val="10.0"/>
      </rPr>
      <t>Țichindelean Mihai (ULBS)</t>
    </r>
  </si>
  <si>
    <t>Barbosa, ID., da Silva, JC., Klann, RC., ESG Practices and the Relevance of Accounting Information: The Moderating Effect of Corruption Levels in G20 Countries, BRAZILIAN ADMINISTRATION REVIEW, Vol. 21(3), 07.11.2024, ISSN: 1807-7692, WOS:001343293100007</t>
  </si>
  <si>
    <t>https://www.webofscience.com/wos/woscc/full-record/WOS:001343293100007</t>
  </si>
  <si>
    <r>
      <rPr>
        <rFont val="Arial Narrow"/>
        <color rgb="FF000000"/>
        <sz val="10.0"/>
      </rPr>
      <t xml:space="preserve">Șerban Radu-Alexandru (ULBS), Mihaiu Diana-Marieta (ULBS), </t>
    </r>
    <r>
      <rPr>
        <rFont val="Arial Narrow"/>
        <color rgb="FF000000"/>
        <sz val="10.0"/>
      </rPr>
      <t>Țichindelean Mihai (ULBS)</t>
    </r>
  </si>
  <si>
    <t>Vakhovych, I., Kryvovyazyuk, I., Kovalchuk, N., Kovalska, L., Dorosh, V., Burban, O., ASSESSMENT OF THE IMPACT OF FINANCIAL AND NON-FINANCIAL INSTRUMENTS ON EQUITY AND CASH FLOWS AS THE BASIS FOR DECISION-MAKING TO INCREASE ENTERPRISE MARKET CAPITALIZATION, FINANCIAL AND CREDIT ACTIVITY-PROBLEMS OF THEORY AND PRACTICE, Vol. 4(57), 218-232, 21.09.2024, ISSN: 2306-4994, WOS:001309762400017</t>
  </si>
  <si>
    <t>https://www.webofscience.com/wos/woscc/full-record/WOS:001309762400017</t>
  </si>
  <si>
    <r>
      <rPr>
        <rFont val="Arial Narrow"/>
        <color rgb="FF000000"/>
        <sz val="10.0"/>
      </rPr>
      <t xml:space="preserve">Șerban Radu-Alexandru (ULBS), Mihaiu Diana-Marieta (ULBS), </t>
    </r>
    <r>
      <rPr>
        <rFont val="Arial Narrow"/>
        <color rgb="FF000000"/>
        <sz val="10.0"/>
      </rPr>
      <t>Țichindelean Mihai (ULBS)</t>
    </r>
  </si>
  <si>
    <t>Shobhwani, K., Lodha, S.,, Impact of ESG Disclosure Scores on Financial, Operating and Market-Based Performance: Evidence from NSE-100 Companies, NMIMS MANAGEMENT REVIEW, Vol. 32(3), 211-223, 01.09.2024, ISSN: 0971-1023, WOS:001380850800002</t>
  </si>
  <si>
    <t>https://www.webofscience.com/wos/woscc/full-record/WOS:001380850800002</t>
  </si>
  <si>
    <r>
      <rPr>
        <rFont val="Arial Narrow"/>
        <color rgb="FF000000"/>
        <sz val="10.0"/>
      </rPr>
      <t xml:space="preserve">Șerban Radu-Alexandru (ULBS), Mihaiu Diana-Marieta (ULBS), </t>
    </r>
    <r>
      <rPr>
        <rFont val="Arial Narrow"/>
        <color rgb="FF000000"/>
        <sz val="10.0"/>
      </rPr>
      <t>Țichindelean Mihai (ULBS)</t>
    </r>
  </si>
  <si>
    <t>Vasiu, DE., ESG Rates Divergence on the Emerging Markets in the European Union, STUDIES IN BUSINESS AND ECONOMICS, Vol. 19(2), 274-289, 01.08.2024. ISSN: 1842-4120, WOS:001310228300015</t>
  </si>
  <si>
    <t>https://www.webofscience.com/wos/woscc/full-record/WOS:001310228300015</t>
  </si>
  <si>
    <r>
      <rPr>
        <rFont val="Arial Narrow"/>
        <color rgb="FF000000"/>
        <sz val="10.0"/>
      </rPr>
      <t xml:space="preserve">Șerban Radu-Alexandru (ULBS), Mihaiu Diana-Marieta (ULBS), </t>
    </r>
    <r>
      <rPr>
        <rFont val="Arial Narrow"/>
        <color rgb="FF000000"/>
        <sz val="10.0"/>
      </rPr>
      <t>Țichindelean Mihai (ULBS)</t>
    </r>
  </si>
  <si>
    <t>Mahanta, A., Sahu, NC., Behera, PK., Kumar, P., Variations in financial performance of firms with ESG integration in business: The mediating role of corporate efficiency using DEA, GREEN FINANCE, Vol. 6(3), 518-562, 14.06.2024, ISSN: 2643-1092, WOS:001309062600001</t>
  </si>
  <si>
    <t>https://www.webofscience.com/wos/woscc/full-record/WOS:001309062600001</t>
  </si>
  <si>
    <r>
      <rPr>
        <rFont val="Arial Narrow"/>
        <color rgb="FF000000"/>
        <sz val="10.0"/>
      </rPr>
      <t xml:space="preserve">Șerban Radu-Alexandru (ULBS), Mihaiu Diana-Marieta (ULBS), </t>
    </r>
    <r>
      <rPr>
        <rFont val="Arial Narrow"/>
        <color rgb="FF000000"/>
        <sz val="10.0"/>
      </rPr>
      <t>Țichindelean Mihai (ULBS)</t>
    </r>
  </si>
  <si>
    <r>
      <rPr>
        <rFont val="Arial Narrow"/>
        <color theme="1"/>
        <sz val="10.0"/>
      </rPr>
      <t>Rubino, M., Mastrorocco, I., &amp; Garegnani, G. M. (2024). The influence of market and institutional factors on ESG rating disagreement. </t>
    </r>
    <r>
      <rPr>
        <rFont val="Arial Narrow"/>
        <i/>
        <color theme="1"/>
        <sz val="10.0"/>
      </rPr>
      <t>Corporate Social Responsibility and Environmental Management</t>
    </r>
    <r>
      <rPr>
        <rFont val="Arial Narrow"/>
        <color theme="1"/>
        <sz val="10.0"/>
      </rPr>
      <t>, </t>
    </r>
    <r>
      <rPr>
        <rFont val="Arial Narrow"/>
        <i/>
        <color theme="1"/>
        <sz val="10.0"/>
      </rPr>
      <t>31</t>
    </r>
    <r>
      <rPr>
        <rFont val="Arial Narrow"/>
        <color theme="1"/>
        <sz val="10.0"/>
      </rPr>
      <t>(5), 3916-3926.</t>
    </r>
  </si>
  <si>
    <t>Wiley</t>
  </si>
  <si>
    <r>
      <rPr>
        <rFont val="Arial Narrow"/>
        <color rgb="FF000000"/>
        <sz val="10.0"/>
      </rPr>
      <t xml:space="preserve">Șerban Radu-Alexandru (ULBS), Mihaiu Diana-Marieta (ULBS), </t>
    </r>
    <r>
      <rPr>
        <rFont val="Arial Narrow"/>
        <color rgb="FF000000"/>
        <sz val="10.0"/>
      </rPr>
      <t>Țichindelean Mihai (ULBS)</t>
    </r>
  </si>
  <si>
    <r>
      <rPr>
        <rFont val="Arial Narrow"/>
        <color theme="1"/>
        <sz val="10.0"/>
      </rPr>
      <t>Li, X., Saat, M. M., Khatib, S. F., &amp; Liu, Y. (2024). Sustainable development and firm value: How ESG performance shapes corporate success—a systematic literature review. </t>
    </r>
    <r>
      <rPr>
        <rFont val="Arial Narrow"/>
        <i/>
        <color theme="1"/>
        <sz val="10.0"/>
      </rPr>
      <t>Business Strategy &amp; Development</t>
    </r>
    <r>
      <rPr>
        <rFont val="Arial Narrow"/>
        <color theme="1"/>
        <sz val="10.0"/>
      </rPr>
      <t>, </t>
    </r>
    <r>
      <rPr>
        <rFont val="Arial Narrow"/>
        <i/>
        <color theme="1"/>
        <sz val="10.0"/>
      </rPr>
      <t>7</t>
    </r>
    <r>
      <rPr>
        <rFont val="Arial Narrow"/>
        <color theme="1"/>
        <sz val="10.0"/>
      </rPr>
      <t>(4), e70026.</t>
    </r>
  </si>
  <si>
    <r>
      <rPr>
        <rFont val="Arial Narrow"/>
        <color rgb="FF000000"/>
        <sz val="10.0"/>
      </rPr>
      <t xml:space="preserve">Șerban Radu-Alexandru (ULBS), Mihaiu Diana-Marieta (ULBS), </t>
    </r>
    <r>
      <rPr>
        <rFont val="Arial Narrow"/>
        <color rgb="FF000000"/>
        <sz val="10.0"/>
      </rPr>
      <t>Țichindelean Mihai (ULBS)</t>
    </r>
  </si>
  <si>
    <r>
      <rPr>
        <rFont val="Arial Narrow"/>
        <color theme="1"/>
        <sz val="10.0"/>
      </rPr>
      <t>Skhvediani, A. E., Gutman, S. S., Rodionova, M. A., &amp; Perfilova, J. A. (2024). Being green as an instrument for increasing firm value: case of US transport and logistics companies. </t>
    </r>
    <r>
      <rPr>
        <rFont val="Arial Narrow"/>
        <i/>
        <color theme="1"/>
        <sz val="10.0"/>
      </rPr>
      <t>International Journal of Logistics Systems and Management</t>
    </r>
    <r>
      <rPr>
        <rFont val="Arial Narrow"/>
        <color theme="1"/>
        <sz val="10.0"/>
      </rPr>
      <t>, </t>
    </r>
    <r>
      <rPr>
        <rFont val="Arial Narrow"/>
        <i/>
        <color theme="1"/>
        <sz val="10.0"/>
      </rPr>
      <t>47</t>
    </r>
    <r>
      <rPr>
        <rFont val="Arial Narrow"/>
        <color theme="1"/>
        <sz val="10.0"/>
      </rPr>
      <t>(1), 105-124.</t>
    </r>
  </si>
  <si>
    <t>https://www.scopus.com/sourceid/4700151504</t>
  </si>
  <si>
    <r>
      <rPr>
        <rFont val="Arial Narrow"/>
        <color rgb="FF000000"/>
        <sz val="10.0"/>
      </rPr>
      <t xml:space="preserve">Șerban Radu-Alexandru (ULBS), Mihaiu Diana-Marieta (ULBS), </t>
    </r>
    <r>
      <rPr>
        <rFont val="Arial Narrow"/>
        <color rgb="FF000000"/>
        <sz val="10.0"/>
      </rPr>
      <t>Țichindelean Mihai (ULBS)</t>
    </r>
  </si>
  <si>
    <r>
      <rPr>
        <rFont val="Arial Narrow"/>
        <color theme="1"/>
        <sz val="10.0"/>
      </rPr>
      <t>Gürsoy, A., &amp; Erbuğa, G. S. (2024). A Literature Review on ESG Score and Its Impact on Firm Performance. </t>
    </r>
    <r>
      <rPr>
        <rFont val="Arial Narrow"/>
        <i/>
        <color theme="1"/>
        <sz val="10.0"/>
      </rPr>
      <t>Sustainability Development through Green Economics</t>
    </r>
    <r>
      <rPr>
        <rFont val="Arial Narrow"/>
        <color theme="1"/>
        <sz val="10.0"/>
      </rPr>
      <t>, </t>
    </r>
    <r>
      <rPr>
        <rFont val="Arial Narrow"/>
        <i/>
        <color theme="1"/>
        <sz val="10.0"/>
      </rPr>
      <t>114</t>
    </r>
    <r>
      <rPr>
        <rFont val="Arial Narrow"/>
        <color theme="1"/>
        <sz val="10.0"/>
      </rPr>
      <t>, 157-171.</t>
    </r>
  </si>
  <si>
    <r>
      <rPr>
        <rFont val="Arial Narrow"/>
        <color rgb="FF000000"/>
        <sz val="10.0"/>
      </rPr>
      <t xml:space="preserve">Șerban Radu-Alexandru (ULBS), Mihaiu Diana-Marieta (ULBS), </t>
    </r>
    <r>
      <rPr>
        <rFont val="Arial Narrow"/>
        <color rgb="FF000000"/>
        <sz val="10.0"/>
      </rPr>
      <t>Țichindelean Mihai (ULBS)</t>
    </r>
  </si>
  <si>
    <t>Barbosa, I. (2024). Artigo ESG, Value Relevance e IPC.</t>
  </si>
  <si>
    <t>https://www.scopus.com/sourceid/19600157006</t>
  </si>
  <si>
    <r>
      <rPr>
        <rFont val="Arial Narrow"/>
        <color rgb="FF000000"/>
        <sz val="10.0"/>
      </rPr>
      <t>Țichindelean Mihai (ULBS)</t>
    </r>
    <r>
      <rPr>
        <rFont val="Arial Narrow"/>
        <color rgb="FF000000"/>
        <sz val="10.0"/>
      </rPr>
      <t>, Dumitrescu Luigi (ULBS), Vinerean Simona (ULBS)</t>
    </r>
  </si>
  <si>
    <t>Using Factor Analysis in Relationship Marketing</t>
  </si>
  <si>
    <r>
      <rPr>
        <rFont val="Arial Narrow"/>
        <color theme="1"/>
        <sz val="10.0"/>
      </rPr>
      <t>Bayraktar, A., Kleftodimos, G., Kyrgiakos, L. S., Kleisiari, C., Vlontzos, G., &amp; Belhouchette, H. (2024). Assessing climate change awareness among mediterranean university students: a comparative study of french and greek universities. </t>
    </r>
    <r>
      <rPr>
        <rFont val="Arial Narrow"/>
        <i/>
        <color theme="1"/>
        <sz val="10.0"/>
      </rPr>
      <t>Journal of Environmental Studies and Sciences</t>
    </r>
    <r>
      <rPr>
        <rFont val="Arial Narrow"/>
        <color theme="1"/>
        <sz val="10.0"/>
      </rPr>
      <t>, </t>
    </r>
    <r>
      <rPr>
        <rFont val="Arial Narrow"/>
        <i/>
        <color theme="1"/>
        <sz val="10.0"/>
      </rPr>
      <t>14</t>
    </r>
    <r>
      <rPr>
        <rFont val="Arial Narrow"/>
        <color theme="1"/>
        <sz val="10.0"/>
      </rPr>
      <t>(4), 666-680.</t>
    </r>
  </si>
  <si>
    <t>https://link.springer.com/article/10.1007/s13412-024-00946-w</t>
  </si>
  <si>
    <r>
      <rPr>
        <rFont val="Arial Narrow"/>
        <color rgb="FF000000"/>
        <sz val="10.0"/>
      </rPr>
      <t>Țichindelean Mihai (ULBS)</t>
    </r>
    <r>
      <rPr>
        <rFont val="Arial Narrow"/>
        <color rgb="FF000000"/>
        <sz val="10.0"/>
      </rPr>
      <t>, Cătoiu Iacob (+)</t>
    </r>
  </si>
  <si>
    <t>Relationship Marketing - Theoretical Consideration</t>
  </si>
  <si>
    <r>
      <rPr>
        <rFont val="Arial Narrow"/>
        <color theme="1"/>
        <sz val="10.0"/>
      </rPr>
      <t>John, S. P., &amp; De Villiers, R. (2024). Factors affecting the success of marketing in higher education: a relationship marketing perspective. </t>
    </r>
    <r>
      <rPr>
        <rFont val="Arial Narrow"/>
        <i/>
        <color theme="1"/>
        <sz val="10.0"/>
      </rPr>
      <t>Journal of Marketing for Higher Education</t>
    </r>
    <r>
      <rPr>
        <rFont val="Arial Narrow"/>
        <color theme="1"/>
        <sz val="10.0"/>
      </rPr>
      <t>, </t>
    </r>
    <r>
      <rPr>
        <rFont val="Arial Narrow"/>
        <i/>
        <color theme="1"/>
        <sz val="10.0"/>
      </rPr>
      <t>34</t>
    </r>
    <r>
      <rPr>
        <rFont val="Arial Narrow"/>
        <color theme="1"/>
        <sz val="10.0"/>
      </rPr>
      <t>(2), 875-894.</t>
    </r>
  </si>
  <si>
    <t>https://www.webofscience.com/wos/woscc/full-record/WOS:000853379800001</t>
  </si>
  <si>
    <r>
      <rPr>
        <rFont val="Arial Narrow"/>
        <color rgb="FF000000"/>
        <sz val="10.0"/>
      </rPr>
      <t xml:space="preserve">Dumitrescu Luigi (ULBS), Stanciu Oana (ULBS), </t>
    </r>
    <r>
      <rPr>
        <rFont val="Arial Narrow"/>
        <color rgb="FF000000"/>
        <sz val="10.0"/>
      </rPr>
      <t xml:space="preserve">Țichindelean Mihai (ULBS), </t>
    </r>
    <r>
      <rPr>
        <rFont val="Arial Narrow"/>
        <color rgb="FF000000"/>
        <sz val="10.0"/>
      </rPr>
      <t>Vinerean-Opreana Simona (ULBS)</t>
    </r>
  </si>
  <si>
    <t>The Importance of Establishing Customer Experiences</t>
  </si>
  <si>
    <r>
      <rPr>
        <rFont val="Arial Narrow"/>
        <color theme="1"/>
        <sz val="10.0"/>
      </rPr>
      <t>Cevher, M. F. (2024). Digital marketing and customer experience strategy: Leveraging digital channels for marketing and customer engagement. In </t>
    </r>
    <r>
      <rPr>
        <rFont val="Arial Narrow"/>
        <i/>
        <color theme="1"/>
        <sz val="10.0"/>
      </rPr>
      <t>Trends, challenges, and practices in contemporary strategic management</t>
    </r>
    <r>
      <rPr>
        <rFont val="Arial Narrow"/>
        <color theme="1"/>
        <sz val="10.0"/>
      </rPr>
      <t> (pp. 149-167). IGI Global Scientific Publishing.</t>
    </r>
  </si>
  <si>
    <t>https://www.igi-global.com/chapter/digital-marketing-and-customer-experience-strategy/336794</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</si>
  <si>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</si>
  <si>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t>Saha, K., Yarnall, M., Paladini, S., Sustainable practices in the animal health industry: A stakeholder-based view, BUSINESS STRATEGY AND THE ENVIRONMENT, Vol. 33(4), 3356-3382, 11.02.2024, ISSN: 0964-4733, WOS:001132877500001</t>
  </si>
  <si>
    <t>https://www.webofscience.com/wos/woscc/full-record/WOS:001132877500001</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</si>
  <si>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</si>
  <si>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t>Lin, XG., Zhang, Y., Jin, KN., Lin, Q., Mergers between State-owned and Private Enterprises: The Impact on Carbon Emissions, Profits, and Welfare, JOURNAL OF SYSTEMS SCIENCE AND SYSTEMS ENGINEERING, 24.10.2024, ISSN: 1004-3756, WOS:001336237000001</t>
  </si>
  <si>
    <t>https://www.webofscience.com/wos/woscc/full-record/WOS:001336237000001</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</si>
  <si>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</si>
  <si>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t>Begum, NA., Shaik, S., Mapping the landscape: a bibliometric review of mergers and acquisitions through the lens of sustainability, COMPETITIVENESS REVIEW, Vol. 35(3), 529-553, 06.08.2024, ISSN: 1059-5422, WOS:001281673200001</t>
  </si>
  <si>
    <t>https://www.webofscience.com/wos/woscc/full-record/WOS:001281673200001</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</si>
  <si>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</si>
  <si>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r>
      <rPr>
        <rFont val="Arial Narrow"/>
        <color theme="1"/>
        <sz val="10.0"/>
      </rPr>
      <t>Bade, C., Olsacher, A., Boehme, P., Truebel, H., Bürger, L., &amp; Fehring, L. (2024). Sustainability in the pharmaceutical industry—An assessment of sustainability maturity and effects of sustainability measure implementation on supply chain security. </t>
    </r>
    <r>
      <rPr>
        <rFont val="Arial Narrow"/>
        <i/>
        <color theme="1"/>
        <sz val="10.0"/>
      </rPr>
      <t>Corporate Social Responsibility and Environmental Management</t>
    </r>
    <r>
      <rPr>
        <rFont val="Arial Narrow"/>
        <color theme="1"/>
        <sz val="10.0"/>
      </rPr>
      <t>, </t>
    </r>
    <r>
      <rPr>
        <rFont val="Arial Narrow"/>
        <i/>
        <color theme="1"/>
        <sz val="10.0"/>
      </rPr>
      <t>31</t>
    </r>
    <r>
      <rPr>
        <rFont val="Arial Narrow"/>
        <color theme="1"/>
        <sz val="10.0"/>
      </rPr>
      <t>(1), 224-242.</t>
    </r>
  </si>
  <si>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</si>
  <si>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r>
      <rPr>
        <rFont val="Arial Narrow"/>
        <color theme="1"/>
        <sz val="10.0"/>
      </rPr>
      <t>Liu, J., Ge, Z., &amp; Wang, Y. (2024). Role of environmental, social, and governance rating data in predicting financial risk and risk management. </t>
    </r>
    <r>
      <rPr>
        <rFont val="Arial Narrow"/>
        <i/>
        <color theme="1"/>
        <sz val="10.0"/>
      </rPr>
      <t>Corporate Social Responsibility and Environmental Management</t>
    </r>
    <r>
      <rPr>
        <rFont val="Arial Narrow"/>
        <color theme="1"/>
        <sz val="10.0"/>
      </rPr>
      <t>, </t>
    </r>
    <r>
      <rPr>
        <rFont val="Arial Narrow"/>
        <i/>
        <color theme="1"/>
        <sz val="10.0"/>
      </rPr>
      <t>31</t>
    </r>
    <r>
      <rPr>
        <rFont val="Arial Narrow"/>
        <color theme="1"/>
        <sz val="10.0"/>
      </rPr>
      <t>(1), 260-273.</t>
    </r>
  </si>
  <si>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</si>
  <si>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r>
      <rPr>
        <rFont val="Arial Narrow"/>
        <color theme="1"/>
        <sz val="10.0"/>
      </rPr>
      <t>Verma, R., Sharma, D., &amp; Rathore, J. S. (2024). 15 Analysing the Reaction. </t>
    </r>
    <r>
      <rPr>
        <rFont val="Arial Narrow"/>
        <i/>
        <color theme="1"/>
        <sz val="10.0"/>
      </rPr>
      <t>Data-Driven Modelling and Predictive Analytics in Business and Finance: Concepts, Designs, Technologies, and Applications</t>
    </r>
    <r>
      <rPr>
        <rFont val="Arial Narrow"/>
        <color theme="1"/>
        <sz val="10.0"/>
      </rPr>
      <t>, 274.</t>
    </r>
  </si>
  <si>
    <t>https://1510946qf-y-https-www-scopus-com.z.e-nformation.ro/record/display.uri?eid=2-s2.0-85198449732&amp;origin=resultslist&amp;sort=plf-f&amp;src=s&amp;sot=cite&amp;sdt=a&amp;s=ref%282-s2.0-85108577368%29&amp;relpos=6</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</si>
  <si>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</si>
  <si>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t>Basumatary, D., &amp; Sar, A. K. (2024). Study on sustainability reports of healthcare sector in India: Evidence from five leading Indian pharmaceutical companies.</t>
  </si>
  <si>
    <t>https://www.scopus.com/sourceid/21101176855</t>
  </si>
  <si>
    <r>
      <rPr>
        <rFont val="Arial Narrow"/>
        <color rgb="FF000000"/>
        <sz val="10.0"/>
      </rPr>
      <t xml:space="preserve">Dumitrescu Luigi (ULBS), Stanciu Oana (ULBS), </t>
    </r>
    <r>
      <rPr>
        <rFont val="Arial Narrow"/>
        <color rgb="FF000000"/>
        <sz val="10.0"/>
      </rPr>
      <t xml:space="preserve">Țichindelean Mihai (ULBS), </t>
    </r>
    <r>
      <rPr>
        <rFont val="Arial Narrow"/>
        <color rgb="FF000000"/>
        <sz val="10.0"/>
      </rPr>
      <t>Vinerean-Opreana Simona (ULBS)</t>
    </r>
  </si>
  <si>
    <t>Disclosing the Promising Power of Social Media - An Important Digital Marketing Tool</t>
  </si>
  <si>
    <r>
      <rPr>
        <rFont val="Arial Narrow"/>
        <color theme="1"/>
        <sz val="10.0"/>
      </rPr>
      <t>Manga, E., Karanikolas, N., &amp; Marinagi, C. (2024). Building a Smarter Government Using Machine Learning Applications: Benefits and Challenges. In </t>
    </r>
    <r>
      <rPr>
        <rFont val="Arial Narrow"/>
        <i/>
        <color theme="1"/>
        <sz val="10.0"/>
      </rPr>
      <t>Digital Economy and Green Growth: Opportunities and Challenges for Urban and Regional Ecosystems</t>
    </r>
    <r>
      <rPr>
        <rFont val="Arial Narrow"/>
        <color theme="1"/>
        <sz val="10.0"/>
      </rPr>
      <t> (pp. 77-98). Cham: Springer Nature Switzerland.</t>
    </r>
  </si>
  <si>
    <t>https://link.springer.com/chapter/10.1007/978-3-031-66669-8_4</t>
  </si>
  <si>
    <r>
      <rPr>
        <rFont val="Arial Narrow"/>
        <color rgb="FF000000"/>
        <sz val="10.0"/>
      </rPr>
      <t>Vinerean-Opreana Simona (ULBS), Opreana Alin (ULBS),</t>
    </r>
    <r>
      <rPr>
        <rFont val="Arial Narrow"/>
        <color rgb="FF000000"/>
        <sz val="10.0"/>
      </rPr>
      <t xml:space="preserve"> Țichindelean Mihai (ULBS)</t>
    </r>
  </si>
  <si>
    <r>
      <rPr>
        <rFont val="Arial Narrow"/>
        <color theme="1"/>
        <sz val="10.0"/>
      </rPr>
      <t>Leong, M. K., &amp; Chaichi, K. (2024). A novel approach to consumer loyalty: a case study of hospitality service organisations among generations X and Y. </t>
    </r>
    <r>
      <rPr>
        <rFont val="Arial Narrow"/>
        <i/>
        <color theme="1"/>
        <sz val="10.0"/>
      </rPr>
      <t>International Journal of Economics and Business Research</t>
    </r>
    <r>
      <rPr>
        <rFont val="Arial Narrow"/>
        <color theme="1"/>
        <sz val="10.0"/>
      </rPr>
      <t>, </t>
    </r>
    <r>
      <rPr>
        <rFont val="Arial Narrow"/>
        <i/>
        <color theme="1"/>
        <sz val="10.0"/>
      </rPr>
      <t>27</t>
    </r>
    <r>
      <rPr>
        <rFont val="Arial Narrow"/>
        <color theme="1"/>
        <sz val="10.0"/>
      </rPr>
      <t>(2), 269-293.</t>
    </r>
  </si>
  <si>
    <r>
      <rPr>
        <rFont val="Arial Narrow"/>
        <color rgb="FF000000"/>
        <sz val="10.0"/>
      </rPr>
      <t xml:space="preserve">Mihaela Herciu (ULBS), Claudia Ogrean (ULBS), Diana Mihaiu (ULBS), Radu Serban (ULBS), Kamer Ainur Aivaz (UOC), </t>
    </r>
    <r>
      <rPr>
        <rFont val="Arial Narrow"/>
        <color rgb="FF000000"/>
        <sz val="10.0"/>
      </rPr>
      <t>Mihai Țichindelean (ULBS)</t>
    </r>
  </si>
  <si>
    <t>Munteanu, I., Ionescu-Feleaga, L., Ionescu, BS.. Financial Strategies for Sustainability: Examining the Circular Economy Perspectives, Sustainability, Vol. 16(20), 01.10.2024, ISSN: 2071-1050, WOS:001341693500001</t>
  </si>
  <si>
    <r>
      <rPr>
        <rFont val="Arial Narrow"/>
        <color rgb="FF000000"/>
        <sz val="10.0"/>
      </rPr>
      <t xml:space="preserve">Mihaela Herciu (ULBS), Claudia Ogrean (ULBS), Diana Mihaiu (ULBS), Radu Serban (ULBS), Kamer Ainur Aivaz (UOC), </t>
    </r>
    <r>
      <rPr>
        <rFont val="Arial Narrow"/>
        <color rgb="FF000000"/>
        <sz val="10.0"/>
      </rPr>
      <t>Mihai Țichindelean (ULBS)</t>
    </r>
  </si>
  <si>
    <t xml:space="preserve">Kamer-Ainur Aivaz, Iustin Cornel Petre , Systematic Investigation of the Influence of Religion on Business Management: A Bibliometric Approach, Sep 10, 2024,https://doi.org/10.2478/sbe-2024-0021
</t>
  </si>
  <si>
    <t>https://1510946qf-y-https-www-scopus-com.z.e-nformation.ro/record/display.uri?eid=2-s2.0-85204296414&amp;origin=resultslist&amp;sort=plf-f&amp;src=s&amp;sot=cite&amp;sdt=a&amp;s=ref%282-s2.0-85180227964%29&amp;relpos=2</t>
  </si>
  <si>
    <t>Sopus</t>
  </si>
  <si>
    <r>
      <rPr>
        <rFont val="Arial Narrow"/>
        <color rgb="FF000000"/>
        <sz val="10.0"/>
      </rPr>
      <t xml:space="preserve">Thierry Tartarin (Saxion), </t>
    </r>
    <r>
      <rPr>
        <rFont val="Arial Narrow"/>
        <color rgb="FF000000"/>
        <sz val="10.0"/>
      </rPr>
      <t>Mihai Țichindelean (ULBS)</t>
    </r>
    <r>
      <rPr>
        <rFont val="Arial Narrow"/>
        <color rgb="FF000000"/>
        <sz val="10.0"/>
      </rPr>
      <t>, Timber Haaker (Saxion)</t>
    </r>
  </si>
  <si>
    <t>Effects of COVID-19 on business models in Romania and the Netherlands, a digitalization perspective</t>
  </si>
  <si>
    <r>
      <rPr>
        <rFont val="Arial Narrow"/>
        <color theme="1"/>
        <sz val="10.0"/>
      </rPr>
      <t>Witek-Hajduk, M. K., &amp; Grudecka, A. (2024). Do entrepreneurial and digital orientations impact e-marketing adoption? The COVID-19 pandemic context. </t>
    </r>
    <r>
      <rPr>
        <rFont val="Arial Narrow"/>
        <i/>
        <color theme="1"/>
        <sz val="10.0"/>
      </rPr>
      <t>International Journal of Management and Economics</t>
    </r>
    <r>
      <rPr>
        <rFont val="Arial Narrow"/>
        <color theme="1"/>
        <sz val="10.0"/>
      </rPr>
      <t>, </t>
    </r>
    <r>
      <rPr>
        <rFont val="Arial Narrow"/>
        <i/>
        <color theme="1"/>
        <sz val="10.0"/>
      </rPr>
      <t>60</t>
    </r>
    <r>
      <rPr>
        <rFont val="Arial Narrow"/>
        <color theme="1"/>
        <sz val="10.0"/>
      </rPr>
      <t>(3), 211-226.</t>
    </r>
  </si>
  <si>
    <t>https://www.scopus.com/sourceid/11300153718</t>
  </si>
  <si>
    <r>
      <rPr>
        <rFont val="Arial Narrow"/>
        <color rgb="FF000000"/>
        <sz val="10.0"/>
      </rPr>
      <t xml:space="preserve">Țichindelean Monica Teodora (ULBS), Cetină Iuliana (ASE București), </t>
    </r>
    <r>
      <rPr>
        <rFont val="Arial Narrow"/>
        <color rgb="FF000000"/>
        <sz val="10.0"/>
      </rPr>
      <t>Țichindelean Mihai (ULBS)</t>
    </r>
  </si>
  <si>
    <t>Studying the user experience in online banking services: an eye-tracking application</t>
  </si>
  <si>
    <r>
      <rPr>
        <rFont val="Arial Narrow"/>
        <color theme="1"/>
        <sz val="10.0"/>
      </rPr>
      <t>Neves Pereira, M. H., Bezerra de Melo, F. L. N., Jerônimo Soares, A. M., Soares Ferreira, P. B., da Silva, M. P., &amp; Morya, E. (2024). EYE-TRACKING AS A PHYSIOLOGICAL CORRELATE OF CONSUMER BEHAVIOR: A SYSTEMATIC LITERATURE REVIEW. </t>
    </r>
    <r>
      <rPr>
        <rFont val="Arial Narrow"/>
        <i/>
        <color theme="1"/>
        <sz val="10.0"/>
      </rPr>
      <t>REMark: Revista Brasileira de Marketing</t>
    </r>
    <r>
      <rPr>
        <rFont val="Arial Narrow"/>
        <color theme="1"/>
        <sz val="10.0"/>
      </rPr>
      <t>, </t>
    </r>
    <r>
      <rPr>
        <rFont val="Arial Narrow"/>
        <i/>
        <color theme="1"/>
        <sz val="10.0"/>
      </rPr>
      <t>23</t>
    </r>
    <r>
      <rPr>
        <rFont val="Arial Narrow"/>
        <color theme="1"/>
        <sz val="10.0"/>
      </rPr>
      <t>(1).</t>
    </r>
  </si>
  <si>
    <t>https://www.scopus.com/sourceid/21101021137</t>
  </si>
  <si>
    <r>
      <rPr>
        <rFont val="Arial Narrow"/>
        <color rgb="FF000000"/>
        <sz val="10.0"/>
      </rPr>
      <t xml:space="preserve">Țichindelean Monica Teodora (ULBS), Cetină Iuliana (ASE București), </t>
    </r>
    <r>
      <rPr>
        <rFont val="Arial Narrow"/>
        <color rgb="FF000000"/>
        <sz val="10.0"/>
      </rPr>
      <t>Țichindelean Mihai (ULBS)</t>
    </r>
  </si>
  <si>
    <t>Zhou, Y.,Kou, Y.,Wang, Y. , Innovation of Automotive Marketing Practical Teaching Model Based on Eye-tracking Technology.12th International Symposium on Project Management, ISPM 2024Volume 2, Pages 1147 - 11522024</t>
  </si>
  <si>
    <t>https://1510946qf-y-https-www-scopus-com.z.e-nformation.ro/record/display.uri?eid=2-s2.0-85206159364&amp;origin=resultslist&amp;sort=plf-f&amp;src=s&amp;sot=cite&amp;sdt=a&amp;s=ref%282-s2.0-85072632482%29&amp;relpos=4</t>
  </si>
  <si>
    <r>
      <rPr>
        <rFont val="Arial Narrow"/>
        <color rgb="FF000000"/>
        <sz val="10.0"/>
      </rPr>
      <t xml:space="preserve">Radu-Alexandru Șerban (ULBS), Diana Marieta Mihaiu (ULBS), </t>
    </r>
    <r>
      <rPr>
        <rFont val="Arial Narrow"/>
        <color rgb="FF000000"/>
        <sz val="10.0"/>
      </rPr>
      <t>Mihai Țichindelean (ULBS)</t>
    </r>
    <r>
      <rPr>
        <rFont val="Arial Narrow"/>
        <color rgb="FF000000"/>
        <sz val="10.0"/>
      </rPr>
      <t>, Claudia Ogrean (ULBS), Mihaela Herciu (ULBS)</t>
    </r>
  </si>
  <si>
    <t>Factors of sustainable competitiveness at company level: A comparison of four global economic sectors</t>
  </si>
  <si>
    <t>Zatonatskiy, Dmytro, Leonov, Serhiy, Cieslinski, Wojciech, Vasa, Laszlo, DETERMINANTS OF GLOBAL MIGRATION: THE IMPACT OF ESG INVESTMENTS AND FOREIGN DIRECT INVESTMENT, ECONOMICS &amp; SOCIOLOGY</t>
  </si>
  <si>
    <r>
      <rPr>
        <rFont val="Arial Narrow"/>
        <color rgb="FF000000"/>
        <sz val="10.0"/>
      </rPr>
      <t xml:space="preserve">Radu-Alexandru Șerban (ULBS), Diana Marieta Mihaiu (ULBS), </t>
    </r>
    <r>
      <rPr>
        <rFont val="Arial Narrow"/>
        <color rgb="FF000000"/>
        <sz val="10.0"/>
      </rPr>
      <t>Mihai Țichindelean (ULBS)</t>
    </r>
    <r>
      <rPr>
        <rFont val="Arial Narrow"/>
        <color rgb="FF000000"/>
        <sz val="10.0"/>
      </rPr>
      <t>, Claudia Ogrean (ULBS), Mihaela Herciu (ULBS)</t>
    </r>
  </si>
  <si>
    <r>
      <rPr>
        <rFont val="Arial Narrow"/>
        <color theme="1"/>
        <sz val="10.0"/>
      </rPr>
      <t>Xue, Q., Jin, Y., &amp; Zhang, C. (2024). ESG rating results and corporate total factor productivity. </t>
    </r>
    <r>
      <rPr>
        <rFont val="Arial Narrow"/>
        <i/>
        <color theme="1"/>
        <sz val="10.0"/>
      </rPr>
      <t>International Review of Financial Analysis</t>
    </r>
    <r>
      <rPr>
        <rFont val="Arial Narrow"/>
        <color theme="1"/>
        <sz val="10.0"/>
      </rPr>
      <t>, </t>
    </r>
    <r>
      <rPr>
        <rFont val="Arial Narrow"/>
        <i/>
        <color theme="1"/>
        <sz val="10.0"/>
      </rPr>
      <t>95</t>
    </r>
    <r>
      <rPr>
        <rFont val="Arial Narrow"/>
        <color theme="1"/>
        <sz val="10.0"/>
      </rPr>
      <t>, 103381.</t>
    </r>
  </si>
  <si>
    <t>https://www.sciencedirect.com/science/article/pii/S1057521924003132?casa_token=EROA90m8Gf4AAAAA:omSuAuQBDXJG8cObuRp1bWUWPFjhaXkw0mW7PIxO2lB3rG2B0K8YqtvNivTgW-tNK0f7DUeCKA</t>
  </si>
  <si>
    <r>
      <rPr>
        <rFont val="Arial Narrow"/>
        <color rgb="FF000000"/>
        <sz val="10.0"/>
      </rPr>
      <t xml:space="preserve">Radu-Alexandru Șerban (ULBS), Diana Marieta Mihaiu (ULBS), </t>
    </r>
    <r>
      <rPr>
        <rFont val="Arial Narrow"/>
        <color rgb="FF000000"/>
        <sz val="10.0"/>
      </rPr>
      <t>Mihai Țichindelean (ULBS)</t>
    </r>
    <r>
      <rPr>
        <rFont val="Arial Narrow"/>
        <color rgb="FF000000"/>
        <sz val="10.0"/>
      </rPr>
      <t>, Claudia Ogrean (ULBS), Mihaela Herciu (ULBS)</t>
    </r>
  </si>
  <si>
    <r>
      <rPr>
        <rFont val="Arial Narrow"/>
        <color theme="1"/>
        <sz val="10.0"/>
      </rPr>
      <t>Davidenko, L. M., Miller, M. A., &amp; Sherimova, N. M. (2024). Technologies of Eco-Branding of the Region's Industrial Complex Check for updates. In </t>
    </r>
    <r>
      <rPr>
        <rFont val="Arial Narrow"/>
        <i/>
        <color theme="1"/>
        <sz val="10.0"/>
      </rPr>
      <t>Finance, Economics, and Industry for Sustainable Development: Proceedings of the 4th International Scientific Conference on Sustainable Development (ESG 2023), St. Petersburg 2023</t>
    </r>
    <r>
      <rPr>
        <rFont val="Arial Narrow"/>
        <color theme="1"/>
        <sz val="10.0"/>
      </rPr>
      <t> (p. 413). Springer Nature.</t>
    </r>
  </si>
  <si>
    <t>https://1510946qf-y-https-www-scopus-com.z.e-nformation.ro/record/display.uri?eid=2-s2.0-85199567143&amp;origin=resultslist&amp;sort=plf-f&amp;src=s&amp;sot=cite&amp;sdt=a&amp;s=ref%282-s2.0-85175013006%29&amp;relpos=3</t>
  </si>
  <si>
    <r>
      <rPr>
        <rFont val="Arial Narrow"/>
        <color rgb="FF000000"/>
        <sz val="10.0"/>
      </rPr>
      <t xml:space="preserve">Radu-Alexandru Șerban (ULBS), Diana Marieta Mihaiu (ULBS), </t>
    </r>
    <r>
      <rPr>
        <rFont val="Arial Narrow"/>
        <color rgb="FF000000"/>
        <sz val="10.0"/>
      </rPr>
      <t>Mihai Țichindelean (ULBS)</t>
    </r>
    <r>
      <rPr>
        <rFont val="Arial Narrow"/>
        <color rgb="FF000000"/>
        <sz val="10.0"/>
      </rPr>
      <t>, Claudia Ogrean (ULBS), Mihaela Herciu (ULBS)</t>
    </r>
  </si>
  <si>
    <t xml:space="preserve">János Varga,  Agnes Csiszarik- Kocsir, The Scope of Digital Tools and Opportunities in the Life of Hungarian and Slovakian Enterprises and Their Impact on Business Competitiveness
 Year 2024, Volume: 28, 73 - 80, 01.08.2024,https://doi.org/10.55549/epstem.1519224
</t>
  </si>
  <si>
    <t>https://1510946qf-y-https-www-scopus-com.z.e-nformation.ro/record/display.uri?eid=2-s2.0-85205555650&amp;origin=resultslist&amp;sort=plf-f&amp;src=s&amp;sot=cite&amp;sdt=a&amp;s=ref%282-s2.0-85175013006%29&amp;sessionSearchId=7dd67a29568b5fa7e75c5ba1f90968c6&amp;relpos=2</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</si>
  <si>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t>
    </r>
  </si>
  <si>
    <t>NEUROMARKETING SERVICES: AN ANALYSIS OF INTERNATIONAL SPECIALISTS’EXPERIENCE</t>
  </si>
  <si>
    <r>
      <rPr>
        <rFont val="Arial Narrow"/>
        <color theme="1"/>
        <sz val="10.0"/>
      </rPr>
      <t>Behl, A., Jayawardena, N., Shankar, A., Gupta, M., &amp; Lang, L. D. (2024). Gamification and neuromarketing: A unified approach for improving user experience. </t>
    </r>
    <r>
      <rPr>
        <rFont val="Arial Narrow"/>
        <i/>
        <color theme="1"/>
        <sz val="10.0"/>
      </rPr>
      <t>Journal of Consumer Behaviour</t>
    </r>
    <r>
      <rPr>
        <rFont val="Arial Narrow"/>
        <color theme="1"/>
        <sz val="10.0"/>
      </rPr>
      <t>, </t>
    </r>
    <r>
      <rPr>
        <rFont val="Arial Narrow"/>
        <i/>
        <color theme="1"/>
        <sz val="10.0"/>
      </rPr>
      <t>23</t>
    </r>
    <r>
      <rPr>
        <rFont val="Arial Narrow"/>
        <color theme="1"/>
        <sz val="10.0"/>
      </rPr>
      <t>(1), 218-228.</t>
    </r>
  </si>
  <si>
    <t>Gamification and neuromarketing: A unified approach for improving user experience - Behl - 2024 - Journal of Consumer Behaviour - Wiley Online Library</t>
  </si>
  <si>
    <r>
      <rPr>
        <rFont val="Arial Narrow"/>
        <color rgb="FF000000"/>
        <sz val="10.0"/>
      </rPr>
      <t>Țichindelean Mihai (ULBS)</t>
    </r>
    <r>
      <rPr>
        <rFont val="Arial Narrow"/>
        <color rgb="FF000000"/>
        <sz val="10.0"/>
      </rPr>
      <t>, Luigi Dumitrescu (ULBS)</t>
    </r>
  </si>
  <si>
    <t>Value chain and customer relationship cycle: Two concepts of relationship marketing</t>
  </si>
  <si>
    <r>
      <rPr>
        <rFont val="Arial Narrow"/>
        <color theme="1"/>
        <sz val="10.0"/>
      </rPr>
      <t>Jacob, J., Chully, A. A., Godwin, B. J., &amp; George, J. P. (2024). Young consumers' green marketing orientation: role of customer citizenship behaviour in determining real estate purchase intention in India. </t>
    </r>
    <r>
      <rPr>
        <rFont val="Arial Narrow"/>
        <i/>
        <color theme="1"/>
        <sz val="10.0"/>
      </rPr>
      <t>International Journal of Housing Markets and Analysis</t>
    </r>
    <r>
      <rPr>
        <rFont val="Arial Narrow"/>
        <color theme="1"/>
        <sz val="10.0"/>
      </rPr>
      <t>, </t>
    </r>
    <r>
      <rPr>
        <rFont val="Arial Narrow"/>
        <i/>
        <color theme="1"/>
        <sz val="10.0"/>
      </rPr>
      <t>17</t>
    </r>
    <r>
      <rPr>
        <rFont val="Arial Narrow"/>
        <color theme="1"/>
        <sz val="10.0"/>
      </rPr>
      <t>(4), 1086-1103.</t>
    </r>
  </si>
  <si>
    <t>Young consumers' green marketing orientation: role of customer citizenship behaviour in determining real estate purchase intention in India | Emerald Insight</t>
  </si>
  <si>
    <r>
      <rPr>
        <rFont val="Arial Narrow"/>
        <color rgb="FF000000"/>
        <sz val="10.0"/>
      </rPr>
      <t xml:space="preserve">M-T. Țichindelean (ULBS), I. Cetină (ASE București), V. Rădulescu (ASE București), </t>
    </r>
    <r>
      <rPr>
        <rFont val="Arial Narrow"/>
        <color rgb="FF000000"/>
        <sz val="10.0"/>
      </rPr>
      <t>Mihai Țichindelean (ULBS)</t>
    </r>
  </si>
  <si>
    <t>USABILITY OF BANKING WEBSITES-AN EYE-TRACKER STUDY.</t>
  </si>
  <si>
    <t>Gombos, N. J., Geszten, D., &amp; Bíró-Szigeti, S. (2024). Examination of Visual Brand Identity Elements of Retail Banking Websites Using Eye-tracking. Periodica Polytechnica Social and Management Sciences.</t>
  </si>
  <si>
    <t>https://www.scopus.com/sourceid/22363</t>
  </si>
  <si>
    <r>
      <rPr>
        <rFont val="Arial Narrow"/>
        <color rgb="FF000000"/>
        <sz val="10.0"/>
      </rPr>
      <t xml:space="preserve">M-T. Țichindelean (ULBS), I. Cetină (ASE București), V. Rădulescu (ASE București), </t>
    </r>
    <r>
      <rPr>
        <rFont val="Arial Narrow"/>
        <color rgb="FF000000"/>
        <sz val="10.0"/>
      </rPr>
      <t>Mihai Țichindelean (ULBS)</t>
    </r>
  </si>
  <si>
    <r>
      <rPr>
        <rFont val="Arial Narrow"/>
        <color theme="1"/>
        <sz val="10.0"/>
      </rPr>
      <t>Koloszár, L., Bednárik, É., Erdős, F., Thinakaran, R., &amp; Takáts, A. (2024). User experience testing methods: Conclusions from the literature. </t>
    </r>
    <r>
      <rPr>
        <rFont val="Arial Narrow"/>
        <i/>
        <color theme="1"/>
        <sz val="10.0"/>
      </rPr>
      <t>Edelweiss Applied Science and Technology</t>
    </r>
    <r>
      <rPr>
        <rFont val="Arial Narrow"/>
        <color theme="1"/>
        <sz val="10.0"/>
      </rPr>
      <t>, </t>
    </r>
    <r>
      <rPr>
        <rFont val="Arial Narrow"/>
        <i/>
        <color theme="1"/>
        <sz val="10.0"/>
      </rPr>
      <t>8</t>
    </r>
    <r>
      <rPr>
        <rFont val="Arial Narrow"/>
        <color theme="1"/>
        <sz val="10.0"/>
      </rPr>
      <t>(5), 1400-1412.</t>
    </r>
  </si>
  <si>
    <t>https://www.scopus.com/sourceid/21101018315</t>
  </si>
  <si>
    <r>
      <rPr>
        <rFont val="Arial Narrow"/>
        <color rgb="FF000000"/>
        <sz val="10.0"/>
      </rPr>
      <t xml:space="preserve">A. Opreana (ULBS), </t>
    </r>
    <r>
      <rPr>
        <rFont val="Arial Narrow"/>
        <color rgb="FF000000"/>
        <sz val="10.0"/>
      </rPr>
      <t>Mihai Țichindelean (ULBS)</t>
    </r>
    <r>
      <rPr>
        <rFont val="Arial Narrow"/>
        <color rgb="FF000000"/>
        <sz val="10.0"/>
      </rPr>
      <t>, MD. Mihaiu (ULBS), C. Tileagă (ULBS)</t>
    </r>
  </si>
  <si>
    <t>Forecasting Passenger Traffic for a Regional Airport</t>
  </si>
  <si>
    <r>
      <rPr>
        <rFont val="Arial Narrow"/>
        <color theme="1"/>
        <sz val="10.0"/>
      </rPr>
      <t>Yarde, K., &amp; Zhang, C. (2024). Sustaining Airlinks through Destination Stakeholders' Collaboration. In </t>
    </r>
    <r>
      <rPr>
        <rFont val="Arial Narrow"/>
        <i/>
        <color theme="1"/>
        <sz val="10.0"/>
      </rPr>
      <t>Strategies for Sustainable Air Services Development</t>
    </r>
    <r>
      <rPr>
        <rFont val="Arial Narrow"/>
        <color theme="1"/>
        <sz val="10.0"/>
      </rPr>
      <t> (pp. 237-261). Routledge.</t>
    </r>
  </si>
  <si>
    <r>
      <rPr>
        <rFont val="Arial Narrow"/>
        <color rgb="FF000000"/>
        <sz val="10.0"/>
      </rPr>
      <t>Mihai Țichindelean (ULBS)</t>
    </r>
    <r>
      <rPr>
        <rFont val="Arial Narrow"/>
        <color rgb="FF000000"/>
        <sz val="10.0"/>
      </rPr>
      <t>, Mihaela Herciu (ULBS), Claudia Ogrean (ULBS),</t>
    </r>
  </si>
  <si>
    <t>Dorokhova, L., Beloeva, S., Venelinova, N., Dorokdov, O., CONSUMER SERVICE MODELING: THE STUDY OF BUYER'S QUEUES IN PHARMACIES, 
ACCESS-ACCESS TO SCIENCE BUSINESS INNOVATION IN THE DIGITAL ECONOMY</t>
  </si>
  <si>
    <r>
      <rPr>
        <rFont val="Arial Narrow"/>
        <color rgb="FF000000"/>
        <sz val="10.0"/>
      </rPr>
      <t>Mihai Țichindelean (ULBS)</t>
    </r>
    <r>
      <rPr>
        <rFont val="Arial Narrow"/>
        <color rgb="FF000000"/>
        <sz val="10.0"/>
      </rPr>
      <t>, Mihaela Herciu (ULBS), Claudia Ogrean (ULBS),</t>
    </r>
  </si>
  <si>
    <r>
      <rPr>
        <rFont val="Arial Narrow"/>
        <color theme="1"/>
        <sz val="10.0"/>
      </rPr>
      <t>JUKNA, T., &amp; GRASIS, J. (2024). Special Issues Latest Issues. </t>
    </r>
    <r>
      <rPr>
        <rFont val="Arial Narrow"/>
        <i/>
        <color theme="1"/>
        <sz val="10.0"/>
      </rPr>
      <t>Statistics</t>
    </r>
    <r>
      <rPr>
        <rFont val="Arial Narrow"/>
        <color theme="1"/>
        <sz val="10.0"/>
      </rPr>
      <t>, </t>
    </r>
    <r>
      <rPr>
        <rFont val="Arial Narrow"/>
        <i/>
        <color theme="1"/>
        <sz val="10.0"/>
      </rPr>
      <t>5</t>
    </r>
    <r>
      <rPr>
        <rFont val="Arial Narrow"/>
        <color theme="1"/>
        <sz val="10.0"/>
      </rPr>
      <t>(1).</t>
    </r>
  </si>
  <si>
    <t>https://www.webofscience.com/wos/woscc/full-record/WOS:000894274600001</t>
  </si>
  <si>
    <t>Content Marketing Strategy. Definition, Objectives and Tactics. Expert Journal of Marketing. Vol.5, Issue 2, pp. 92-98, 2018</t>
  </si>
  <si>
    <t>Pour, M Jami, &amp; Karimi, Z (2024). An integrated framework of digital content marketing implementation: an exploration of antecedents, processes, and consequences. Kybernetes, emerald.com, https://doi.org/10.1108/k-02-2023-0178</t>
  </si>
  <si>
    <t>https://doi.org/10.1108/k-02-2023-0178</t>
  </si>
  <si>
    <t>Sardari, Z Amiri, Mohamadabadi, T Abdoli, &amp; ... (2024). Smart experience and green health tourism: The moderating role of content marketing. Sustainability, mdpi.com, https://www.mdpi.com/2071-1050/16/11/4546</t>
  </si>
  <si>
    <t>https://www.mdpi.com/2071-1050/16/11/4546</t>
  </si>
  <si>
    <t>Schäfer, P (2024). Künstliche Intelligenz und Marketing., Springer, https://doi.org/10.1007/978-3-658-43759-6</t>
  </si>
  <si>
    <t>https://doi.org/10.1007/978-3-658-43759-6</t>
  </si>
  <si>
    <t>Venkatesh, S, &amp; Kavitha, R (2024). Developing a Model of Content Marketing in Creative Economy Marketing Strategies to Influence Consumer Purchase Intentions. Finance and Law in the Metaverse World, Springer, https://doi.org/10.1007/978-3-031-67547-8_47</t>
  </si>
  <si>
    <t>https://doi.org/10.1007/978-3-031-67547-8_47</t>
  </si>
  <si>
    <t>Achen, RM (2024). Content marketing. Encyclopedia of Sport Management, elgaronline.com, https://www.elgaronline.com/abstract/book/9781035317189/ch119.xml</t>
  </si>
  <si>
    <t>https://www.elgaronline.com/abstract/book/9781035317189/ch119.xml</t>
  </si>
  <si>
    <t>Edward Elgar Publisher</t>
  </si>
  <si>
    <t>Importance of strategic social media marketing. Expert Journal of Marketing 5 (1) pp. 28-35. 2017.</t>
  </si>
  <si>
    <t>Alves, J, Teixeira, S, Oliveira, Z, &amp; Teixeira, S (2024). Factors influencing brands' reputation on social media. Management &amp;Marketing, sciendo.com, https://doi.org/10.2478/mmcks-2024-0031</t>
  </si>
  <si>
    <t>https://doi.org/10.2478/mmcks-2024-0031</t>
  </si>
  <si>
    <t>Yahaya, N., Samaila, A., Jallow, M. S., Yahaya, U., &amp; Waziri, H. A. (2024). The Rise of Mumpreneurs in the Islamic Medicine Industry: Reflections From Northern Nigeria. In New Practices for Entrepreneurship Innovation (pp. 298-320). IGI Global.</t>
  </si>
  <si>
    <r>
      <rPr>
        <rFont val="Arial Narrow"/>
        <color theme="1"/>
        <sz val="10.0"/>
      </rPr>
      <t xml:space="preserve">Backhaus, C, Becker, B, &amp; Bosser, F (2024). </t>
    </r>
    <r>
      <rPr>
        <rFont val="Arial Narrow"/>
        <i/>
        <color theme="1"/>
        <sz val="10.0"/>
      </rPr>
      <t>Digital Content Marketing: Creating Value in Practice</t>
    </r>
    <r>
      <rPr>
        <rFont val="Arial Narrow"/>
        <color theme="1"/>
        <sz val="10.0"/>
      </rPr>
      <t>., Routledge</t>
    </r>
  </si>
  <si>
    <t>https://www.routledge.com/Digital-Content-Marketing-Creating-Value-in-Practice/Krowinska-Backhaus-Becker-Bosser/p/book/9781032346793?srsltid=AfmBOopqPlWzulbPMn6l-fn5dshlraJeNbDuZ8CIV9eJSmn3ojcZMWL5
https://www.google.ro/books/edition/Digital_Content_Marketing/TFfgEAAAQBAJ?hl=en&amp;gbpv=1&amp;pg=PA2&amp;printsec=frontcover</t>
  </si>
  <si>
    <t>Routledge</t>
  </si>
  <si>
    <t>VINEREAN Simona (ULBS), Luigi Dumitrescu (ULBS)</t>
  </si>
  <si>
    <t xml:space="preserve">The glocal strategy of global brands. Studies in Business and Economics 5 (3), 147-155. 2010.
</t>
  </si>
  <si>
    <t>Caratù, M., Cherubino, P., Menicocci, S., &amp; Martinez-Levy, A. C. (2024). Does sustainable communication have an impact on international social media audiences? A neuromarketing explorative study between Finland and Italy. Italian Journal of Marketing, 2024(1), 21-54.</t>
  </si>
  <si>
    <t>https://doi.org/10.1007/s43039-023-00086-z</t>
  </si>
  <si>
    <r>
      <rPr>
        <rFont val="Arial Narrow"/>
        <color rgb="FF000000"/>
        <sz val="10.0"/>
      </rPr>
      <t xml:space="preserve">Social Media Marketing Efforts of Luxury Brands on Instagram. </t>
    </r>
    <r>
      <rPr>
        <rFont val="Arial Narrow"/>
        <i/>
        <color rgb="FF000000"/>
        <sz val="10.0"/>
      </rPr>
      <t>Expert Journal of Marketing, 2019. 7</t>
    </r>
    <r>
      <rPr>
        <rFont val="Arial Narrow"/>
        <color rgb="FF000000"/>
        <sz val="10.0"/>
      </rPr>
      <t>(2)pp. 144-152</t>
    </r>
  </si>
  <si>
    <r>
      <rPr>
        <rFont val="Arial Narrow"/>
        <color rgb="FF000000"/>
        <sz val="10.0"/>
      </rPr>
      <t xml:space="preserve">Social Media Marketing Efforts of Luxury Brands on Instagram. </t>
    </r>
    <r>
      <rPr>
        <rFont val="Arial Narrow"/>
        <i/>
        <color rgb="FF000000"/>
        <sz val="10.0"/>
      </rPr>
      <t>Expert Journal of Marketing, 2019. 7</t>
    </r>
    <r>
      <rPr>
        <rFont val="Arial Narrow"/>
        <color rgb="FF000000"/>
        <sz val="10.0"/>
      </rPr>
      <t>(2)pp. 144-153</t>
    </r>
  </si>
  <si>
    <r>
      <rPr>
        <rFont val="Arial Narrow"/>
        <color rgb="FF000000"/>
        <sz val="10.0"/>
      </rPr>
      <t xml:space="preserve">Social Media Marketing Efforts of Luxury Brands on Instagram. </t>
    </r>
    <r>
      <rPr>
        <rFont val="Arial Narrow"/>
        <i/>
        <color rgb="FF000000"/>
        <sz val="10.0"/>
      </rPr>
      <t>Expert Journal of Marketing, 2019. 7</t>
    </r>
    <r>
      <rPr>
        <rFont val="Arial Narrow"/>
        <color rgb="FF000000"/>
        <sz val="10.0"/>
      </rPr>
      <t>(2)pp. 144-156</t>
    </r>
  </si>
  <si>
    <t>Simona VINEREAN (ULBS), Dan Cristian Dabija (UBB), Gandolfo Domonici (Universit of Palermo)</t>
  </si>
  <si>
    <t>Vinerean, S., Dabija, D. C., &amp; Dominici, G. (2024). Does experience matter? Unraveling the drivers of expert and non-expert mobile consumers. Journal of Theoretical and Applied Electronic Commerce Research, 19(2), 958-974.</t>
  </si>
  <si>
    <t>Zhou, K., Gong, Z., Chen, X., &amp; Wei, G. (2024). Selection of a representative decision recommendation using a set of value functions. Kybernetes.</t>
  </si>
  <si>
    <t>https://www.emerald.com/insight/content/doi/10.1108/k-07-2024-1780/full/html</t>
  </si>
  <si>
    <r>
      <rPr>
        <rFont val="Arial Narrow"/>
        <color theme="1"/>
        <sz val="10.0"/>
      </rPr>
      <t>Venkatakrishnan, J., Alagiriswamy, R., &amp; Parayitam, S. (2024). Disentangling the relationship between trust, online buying, and customer satisfaction: a three-way interaction model. </t>
    </r>
    <r>
      <rPr>
        <rFont val="Arial Narrow"/>
        <i/>
        <color theme="1"/>
        <sz val="10.0"/>
      </rPr>
      <t>Journal of Marketing Analytics</t>
    </r>
    <r>
      <rPr>
        <rFont val="Arial Narrow"/>
        <color theme="1"/>
        <sz val="10.0"/>
      </rPr>
      <t>, </t>
    </r>
    <r>
      <rPr>
        <rFont val="Arial Narrow"/>
        <i/>
        <color theme="1"/>
        <sz val="10.0"/>
      </rPr>
      <t>12</t>
    </r>
    <r>
      <rPr>
        <rFont val="Arial Narrow"/>
        <color theme="1"/>
        <sz val="10.0"/>
      </rPr>
      <t>(4), 806-828.</t>
    </r>
  </si>
  <si>
    <r>
      <rPr>
        <rFont val="Arial Narrow"/>
        <color theme="1"/>
        <sz val="10.0"/>
      </rPr>
      <t>Pirnau, M., Botezatu, M. A., Priescu, I., Hosszu, A., Tabusca, A., Coculescu, C., &amp; Oncioiu, I. (2024). Content analysis using specific natural language processing methods for big data. </t>
    </r>
    <r>
      <rPr>
        <rFont val="Arial Narrow"/>
        <i/>
        <color theme="1"/>
        <sz val="10.0"/>
      </rPr>
      <t>Electronics</t>
    </r>
    <r>
      <rPr>
        <rFont val="Arial Narrow"/>
        <color theme="1"/>
        <sz val="10.0"/>
      </rPr>
      <t>, </t>
    </r>
    <r>
      <rPr>
        <rFont val="Arial Narrow"/>
        <i/>
        <color theme="1"/>
        <sz val="10.0"/>
      </rPr>
      <t>13</t>
    </r>
    <r>
      <rPr>
        <rFont val="Arial Narrow"/>
        <color theme="1"/>
        <sz val="10.0"/>
      </rPr>
      <t>(3), 584.</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</si>
  <si>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</si>
  <si>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</si>
  <si>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</si>
  <si>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</si>
  <si>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</si>
  <si>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</si>
  <si>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</si>
  <si>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</si>
  <si>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</si>
  <si>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Al Kurdi, B., Nuseir, M. T., Alshurideh, M. T., Alzoubi, H. M., AlHamad, A., &amp; Hamadneh, S. (2024). The impact of social media marketing on online buying behavior via the mediating role of customer perception: evidence from the Abu Dhabi retail industry. In </t>
    </r>
    <r>
      <rPr>
        <rFont val="Arial Narrow"/>
        <i/>
        <color theme="1"/>
        <sz val="10.0"/>
      </rPr>
      <t>Cyber security impact on digitalization and business intelligence: big cyber security for information management: opportunities and challenges</t>
    </r>
    <r>
      <rPr>
        <rFont val="Arial Narrow"/>
        <color theme="1"/>
        <sz val="10.0"/>
      </rPr>
      <t> (pp. 431-449). Cham: Springer International Publishing.</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</si>
  <si>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</si>
  <si>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Amanatidis, D., Mylona, I., Dossis, M., Kamenidou, I. E., &amp; Mamalis, S. (2024). Consumers’ social media engagement and online behavior: A structural equation modelling analysis. </t>
    </r>
    <r>
      <rPr>
        <rFont val="Arial Narrow"/>
        <i/>
        <color theme="1"/>
        <sz val="10.0"/>
      </rPr>
      <t>Online Journal of Communication and Media Technologies</t>
    </r>
    <r>
      <rPr>
        <rFont val="Arial Narrow"/>
        <color theme="1"/>
        <sz val="10.0"/>
      </rPr>
      <t>, </t>
    </r>
    <r>
      <rPr>
        <rFont val="Arial Narrow"/>
        <i/>
        <color theme="1"/>
        <sz val="10.0"/>
      </rPr>
      <t>14</t>
    </r>
    <r>
      <rPr>
        <rFont val="Arial Narrow"/>
        <color theme="1"/>
        <sz val="10.0"/>
      </rPr>
      <t>(1), e202401.</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</si>
  <si>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</si>
  <si>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Chiu, Y. W. (2024). The knowledge gaps in social media marketing for the agriculture industry. </t>
    </r>
    <r>
      <rPr>
        <rFont val="Arial Narrow"/>
        <i/>
        <color theme="1"/>
        <sz val="10.0"/>
      </rPr>
      <t>International Food and Agribusiness Management Review</t>
    </r>
    <r>
      <rPr>
        <rFont val="Arial Narrow"/>
        <color theme="1"/>
        <sz val="10.0"/>
      </rPr>
      <t>, </t>
    </r>
    <r>
      <rPr>
        <rFont val="Arial Narrow"/>
        <i/>
        <color theme="1"/>
        <sz val="10.0"/>
      </rPr>
      <t>1</t>
    </r>
    <r>
      <rPr>
        <rFont val="Arial Narrow"/>
        <color theme="1"/>
        <sz val="10.0"/>
      </rPr>
      <t>(aop), 1-23.</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</si>
  <si>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</si>
  <si>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Li, X., &amp; Yuan, R. (2024). SEP’s Marketing Strategies to Adapt to Changing Environment: The Case of Fischer™. In </t>
    </r>
    <r>
      <rPr>
        <rFont val="Arial Narrow"/>
        <i/>
        <color theme="1"/>
        <sz val="10.0"/>
      </rPr>
      <t>Sharing Economy Platforms: A Casebook for Understanding Multiplayers in Sharing Economy Platforms</t>
    </r>
    <r>
      <rPr>
        <rFont val="Arial Narrow"/>
        <color theme="1"/>
        <sz val="10.0"/>
      </rPr>
      <t> (pp. 7-20). Singapore: Springer Nature Singapore.</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</si>
  <si>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</si>
  <si>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Yahaya, N., Samaila, A., Jallow, M. S., Yahaya, U., &amp; Waziri, H. A. (2024). The Rise of Mumpreneurs in the Islamic Medicine Industry: Reflections From Northern Nigeria. In </t>
    </r>
    <r>
      <rPr>
        <rFont val="Arial Narrow"/>
        <i/>
        <color theme="1"/>
        <sz val="10.0"/>
      </rPr>
      <t>New Practices for Entrepreneurship Innovation</t>
    </r>
    <r>
      <rPr>
        <rFont val="Arial Narrow"/>
        <color theme="1"/>
        <sz val="10.0"/>
      </rPr>
      <t> (pp. 298-320). IGI Global.</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</si>
  <si>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</si>
  <si>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Kumarasamy, P., &amp; Mathiyarasan, M. (2024). Consumer’s Attitude Toward Social Media Advertising, with Special Reference to Facebook in Bangalore City. In </t>
    </r>
    <r>
      <rPr>
        <rFont val="Arial Narrow"/>
        <i/>
        <color theme="1"/>
        <sz val="10.0"/>
      </rPr>
      <t>Artificial Intelligence (AI) and Customer Social Responsibility (CSR)</t>
    </r>
    <r>
      <rPr>
        <rFont val="Arial Narrow"/>
        <color theme="1"/>
        <sz val="10.0"/>
      </rPr>
      <t> (pp. 1003-1013). Cham: Springer Nature Switzerland.</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</si>
  <si>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</si>
  <si>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Chaudhary, M., Afshar Alam, M., &amp; Zafar, S. (2024, February). Machine Learning for Management of Data: The Role of Machine Learning in Marketing Mix Modelling and Decision-Making. In </t>
    </r>
    <r>
      <rPr>
        <rFont val="Arial Narrow"/>
        <i/>
        <color theme="1"/>
        <sz val="10.0"/>
      </rPr>
      <t>International Conference On Innovative Computing And Communication</t>
    </r>
    <r>
      <rPr>
        <rFont val="Arial Narrow"/>
        <color theme="1"/>
        <sz val="10.0"/>
      </rPr>
      <t> (pp. 117-132). Singapore: Springer Nature Singapore.</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</si>
  <si>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</si>
  <si>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Vemula, R., Mahabub, B. S., Jalaja, V., Nagaraj, K. V., Karumuri, V., &amp; Ketha, M. (2024). Analysis of Social Media Marketing Impact on Consumer Behaviour. In </t>
    </r>
    <r>
      <rPr>
        <rFont val="Arial Narrow"/>
        <i/>
        <color theme="1"/>
        <sz val="10.0"/>
      </rPr>
      <t>Recent Advances in Management and Engineering</t>
    </r>
    <r>
      <rPr>
        <rFont val="Arial Narrow"/>
        <color theme="1"/>
        <sz val="10.0"/>
      </rPr>
      <t> (pp. 250-255). CRC Press.</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</si>
  <si>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</si>
  <si>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rgb="FF000000"/>
        <sz val="10.0"/>
      </rPr>
      <t xml:space="preserve">Vinerean-Opreana Simona (ULBS), Cetină Iuliana (ASE Buurești), Dumitrescu Luigi (ULBS), </t>
    </r>
    <r>
      <rPr>
        <rFont val="Arial Narrow"/>
        <color rgb="FF000000"/>
        <sz val="10.0"/>
      </rPr>
      <t>Țichindelean Mihai (ULBS)</t>
    </r>
  </si>
  <si>
    <t>https://www.allmultidisciplinaryjournal.com/uploads/archives/20241111180801_F-24-01.1.pdf</t>
  </si>
  <si>
    <t>Țichindelean Mihai (ULBS), Dumitrescu Luigi (ULBS), Vinerean Simona (ULBS)</t>
  </si>
  <si>
    <r>
      <rPr>
        <rFont val="Arial Narrow"/>
        <color theme="1"/>
        <sz val="10.0"/>
      </rPr>
      <t>Bayraktar, A., Kleftodimos, G., Kyrgiakos, L. S., Kleisiari, C., Vlontzos, G., &amp; Belhouchette, H. (2024). Assessing climate change awareness among mediterranean university students: a comparative study of french and greek universities. </t>
    </r>
    <r>
      <rPr>
        <rFont val="Arial Narrow"/>
        <i/>
        <color theme="1"/>
        <sz val="10.0"/>
      </rPr>
      <t>Journal of Environmental Studies and Sciences</t>
    </r>
    <r>
      <rPr>
        <rFont val="Arial Narrow"/>
        <color theme="1"/>
        <sz val="10.0"/>
      </rPr>
      <t>, </t>
    </r>
    <r>
      <rPr>
        <rFont val="Arial Narrow"/>
        <i/>
        <color theme="1"/>
        <sz val="10.0"/>
      </rPr>
      <t>14</t>
    </r>
    <r>
      <rPr>
        <rFont val="Arial Narrow"/>
        <color theme="1"/>
        <sz val="10.0"/>
      </rPr>
      <t>(4), 666-680.</t>
    </r>
  </si>
  <si>
    <r>
      <rPr>
        <rFont val="Arial Narrow"/>
        <color rgb="FF000000"/>
        <sz val="10.0"/>
      </rPr>
      <t xml:space="preserve">Dumitrescu Luigi (ULBS), Stanciu Oana (ULBS), </t>
    </r>
    <r>
      <rPr>
        <rFont val="Arial Narrow"/>
        <color rgb="FF000000"/>
        <sz val="10.0"/>
      </rPr>
      <t xml:space="preserve">Țichindelean Mihai (ULBS), </t>
    </r>
    <r>
      <rPr>
        <rFont val="Arial Narrow"/>
        <color rgb="FF000000"/>
        <sz val="10.0"/>
      </rPr>
      <t>Vinerean-Opreana Simona (ULBS)</t>
    </r>
  </si>
  <si>
    <r>
      <rPr>
        <rFont val="Arial Narrow"/>
        <color theme="1"/>
        <sz val="10.0"/>
      </rPr>
      <t>Cevher, M. F. (2024). Digital marketing and customer experience strategy: Leveraging digital channels for marketing and customer engagement. In </t>
    </r>
    <r>
      <rPr>
        <rFont val="Arial Narrow"/>
        <i/>
        <color theme="1"/>
        <sz val="10.0"/>
      </rPr>
      <t>Trends, challenges, and practices in contemporary strategic management</t>
    </r>
    <r>
      <rPr>
        <rFont val="Arial Narrow"/>
        <color theme="1"/>
        <sz val="10.0"/>
      </rPr>
      <t> (pp. 149-167). IGI Global Scientific Publishing.</t>
    </r>
  </si>
  <si>
    <r>
      <rPr>
        <rFont val="Arial Narrow"/>
        <color rgb="FF000000"/>
        <sz val="10.0"/>
      </rPr>
      <t xml:space="preserve">Dumitrescu Luigi (ULBS), Stanciu Oana (ULBS), </t>
    </r>
    <r>
      <rPr>
        <rFont val="Arial Narrow"/>
        <color rgb="FF000000"/>
        <sz val="10.0"/>
      </rPr>
      <t xml:space="preserve">Țichindelean Mihai (ULBS), </t>
    </r>
    <r>
      <rPr>
        <rFont val="Arial Narrow"/>
        <color rgb="FF000000"/>
        <sz val="10.0"/>
      </rPr>
      <t>Vinerean-Opreana Simona (ULBS)</t>
    </r>
  </si>
  <si>
    <r>
      <rPr>
        <rFont val="Arial Narrow"/>
        <color theme="1"/>
        <sz val="10.0"/>
      </rPr>
      <t>Manga, E., Karanikolas, N., &amp; Marinagi, C. (2024). Building a Smarter Government Using Machine Learning Applications: Benefits and Challenges. In </t>
    </r>
    <r>
      <rPr>
        <rFont val="Arial Narrow"/>
        <i/>
        <color theme="1"/>
        <sz val="10.0"/>
      </rPr>
      <t>Digital Economy and Green Growth: Opportunities and Challenges for Urban and Regional Ecosystems</t>
    </r>
    <r>
      <rPr>
        <rFont val="Arial Narrow"/>
        <color theme="1"/>
        <sz val="10.0"/>
      </rPr>
      <t> (pp. 77-98). Cham: Springer Nature Switzerland.</t>
    </r>
  </si>
  <si>
    <r>
      <rPr>
        <rFont val="Arial Narrow"/>
        <color rgb="FF000000"/>
        <sz val="10.0"/>
      </rPr>
      <t>Vinerean-Opreana Simona (ULBS), Opreana Alin (ULBS),</t>
    </r>
    <r>
      <rPr>
        <rFont val="Arial Narrow"/>
        <color rgb="FF000000"/>
        <sz val="10.0"/>
      </rPr>
      <t xml:space="preserve"> Țichindelean Mihai (ULBS)</t>
    </r>
  </si>
  <si>
    <r>
      <rPr>
        <rFont val="Arial Narrow"/>
        <color theme="1"/>
        <sz val="10.0"/>
      </rPr>
      <t>Leong, M. K., &amp; Chaichi, K. (2024). A novel approach to consumer loyalty: a case study of hospitality service organisations among generations X and Y. </t>
    </r>
    <r>
      <rPr>
        <rFont val="Arial Narrow"/>
        <i/>
        <color theme="1"/>
        <sz val="10.0"/>
      </rPr>
      <t>International Journal of Economics and Business Research</t>
    </r>
    <r>
      <rPr>
        <rFont val="Arial Narrow"/>
        <color theme="1"/>
        <sz val="10.0"/>
      </rPr>
      <t>, </t>
    </r>
    <r>
      <rPr>
        <rFont val="Arial Narrow"/>
        <i/>
        <color theme="1"/>
        <sz val="10.0"/>
      </rPr>
      <t>27</t>
    </r>
    <r>
      <rPr>
        <rFont val="Arial Narrow"/>
        <color theme="1"/>
        <sz val="10.0"/>
      </rPr>
      <t>(2), 269-293.</t>
    </r>
  </si>
  <si>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</si>
  <si>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</si>
  <si>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</si>
  <si>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</si>
  <si>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</si>
  <si>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</si>
  <si>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</si>
  <si>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</si>
  <si>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</si>
  <si>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</si>
  <si>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</si>
  <si>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</si>
  <si>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</si>
  <si>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</si>
  <si>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</si>
  <si>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</si>
  <si>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</si>
  <si>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School of Oriental and African Studies, UK, London, University of London</t>
  </si>
  <si>
    <t>Ioana Negru (ULBS) si George DeMartino, University of Denver</t>
  </si>
  <si>
    <t>Ethics and Economics</t>
  </si>
  <si>
    <t>file:///Users/ioananegru/Downloads/ethics%20in%20economics%20seminar%20(1).pdf</t>
  </si>
  <si>
    <t>Am prezentat c artea Teaching Ethics to Economists, 2023, Edward Elgar, UK</t>
  </si>
  <si>
    <t>https://www.elgaronline.com/edcollbook/book/9781802207163/9781802207163.xml</t>
  </si>
  <si>
    <t>Engleza</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</si>
  <si>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</si>
  <si>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</si>
  <si>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</si>
  <si>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</si>
  <si>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</si>
  <si>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</si>
  <si>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</si>
  <si>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</si>
  <si>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</si>
  <si>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</si>
  <si>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</si>
  <si>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</si>
  <si>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</si>
  <si>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</si>
  <si>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</si>
  <si>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</si>
  <si>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</si>
  <si>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</si>
  <si>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</si>
  <si>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</si>
  <si>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</si>
  <si>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</si>
  <si>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</si>
  <si>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</si>
  <si>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</si>
  <si>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</si>
  <si>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</si>
  <si>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</si>
  <si>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</si>
  <si>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</si>
  <si>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</si>
  <si>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</si>
  <si>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</si>
  <si>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</si>
  <si>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</si>
  <si>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</si>
  <si>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</si>
  <si>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</si>
  <si>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</si>
  <si>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</si>
  <si>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</si>
  <si>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</si>
  <si>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</si>
  <si>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Generative Ai Adoption In Teaching Processes: Analyzing Insights From Chatgpt</t>
  </si>
  <si>
    <t>Articol</t>
  </si>
  <si>
    <t>Bogoslov Ioana Andreea (Universitatea Lucian Blaga din Sibiu), Eduard Alexandru Stoica (Universitatea Lucian Blaga din Sibiu)</t>
  </si>
  <si>
    <t>Revista Economică</t>
  </si>
  <si>
    <t>ISSN: 1582-6260</t>
  </si>
  <si>
    <t>7 - 20</t>
  </si>
  <si>
    <t xml:space="preserve">10.56043/reveco-2024-0021 </t>
  </si>
  <si>
    <t>RePEc (Research Papers in Economics), EBSCO (Business Source Corporate Plus), ULRICHSWEB, DOAJ (Directory of Open Access Journals)</t>
  </si>
  <si>
    <t>Determinants In The Standards Review Process: An Analysis Of Ifrs For Smes</t>
  </si>
  <si>
    <t>Frăticiu</t>
  </si>
  <si>
    <t>38 - 47</t>
  </si>
  <si>
    <t>10.56043/reveco-2024-0033</t>
  </si>
  <si>
    <t>CONSIDERATIONS ON INTEGRATING ARTIFICIAL INTELLIGENCE IN ELDERLY CARE CENTERS</t>
  </si>
  <si>
    <t>Bogoslov Ioana Andreea (Universitatea Lucian Blaga din Sibiu), Corman Sorina (Universitatea Lucian Blaga din Sibiu)</t>
  </si>
  <si>
    <t>Pangeea</t>
  </si>
  <si>
    <t>ISSN: 1841-1517</t>
  </si>
  <si>
    <t>33-39</t>
  </si>
  <si>
    <t>10.29302/Pangeea 24.24</t>
  </si>
  <si>
    <t>Index Copernicus, Google Academic, ResearchBib, ErihPlus, Crossref - DOI:10.29302/Pangeea, ProQuest</t>
  </si>
  <si>
    <t>Portfolio optimization under the Mean-Semivariance Behavioral Hypothesis. Empirical evidence of the dependence between optimal portfolio structure and ESG Risk Scores</t>
  </si>
  <si>
    <t>Management of Sustainable Development</t>
  </si>
  <si>
    <t>ONLINE ISSN: 2247 – 0220
PRINT ISSN – L: 2066 – 9380</t>
  </si>
  <si>
    <t>Pages: 1 - 13</t>
  </si>
  <si>
    <t>https://doi.org/10.54989/msd-2024-0011</t>
  </si>
  <si>
    <t>ERIH Plus</t>
  </si>
  <si>
    <t xml:space="preserve">ACCOUNTING INFORMATION – IMPORTANCE, ROLE AND VALUATION </t>
  </si>
  <si>
    <t>Comaniciu Carmen (ULBS)</t>
  </si>
  <si>
    <t>Journal Of Romanian Literary Studies, Issue No. 39/2024</t>
  </si>
  <si>
    <t>2248-3004</t>
  </si>
  <si>
    <t>49-58</t>
  </si>
  <si>
    <t>CEEOL, Index Copernicus, Crossref, BASE, SSRN,  WorldCat, Science OPEN, Science Bib, Google Scholar</t>
  </si>
  <si>
    <t>THE IMPACT OF GOVERNMENT INTEGRITY AND GOVERNMENT SPENDING ON ECONOMIC FREEDOM</t>
  </si>
  <si>
    <t>59-66</t>
  </si>
  <si>
    <t>PERSPECTIVES OF ACCOUNTING PROFESSIONALS ABOUT THE ADOPTION OF IFRS FOR SMES: THE CASE OF ROMANIA</t>
  </si>
  <si>
    <t>Marina Alexandra-Gabriela (ULBS), Tiron -Tudor Adriana (UBB)</t>
  </si>
  <si>
    <t>PORTUGUESE JOURNAL OF MANAGEMENT / EUROPEAN JOURNAL OF MANAGEMENT STUDIES</t>
  </si>
  <si>
    <t>ISSN: 2183-4172 (print), 2635-2648 (online)</t>
  </si>
  <si>
    <t>115-134</t>
  </si>
  <si>
    <t>https://doi.org/10.1108/EJMS-12-2023-0105</t>
  </si>
  <si>
    <t>ERIH Plus, Australian Business Deans Council (ABDC) Journal Quality List, Cabells, CrossRef, Directory of Open Access Journals (DOAJ), EBSCO Discovery Service, Econbiz, Google Scholar, IDEAS, The Keepers, Latindex, Publons, Qualis, Research Papers in Economics (RePEc), ROAD, Summons (ProQuest), WorldCat</t>
  </si>
  <si>
    <t>FROM DATA TO TRENDS: A BIBLIOMETRIC ANALYSIS COVERING 2016-2022</t>
  </si>
  <si>
    <t>Sitea Maria Daria (ULBS), Marina Alexandra-Gabriela (ULBS)</t>
  </si>
  <si>
    <t>Revista Economica</t>
  </si>
  <si>
    <t>ISSN: 1582-6260 (print), 2344-5424 (online)</t>
  </si>
  <si>
    <t>71-83</t>
  </si>
  <si>
    <t>DOI: 10.56043/reveco-2024-0026</t>
  </si>
  <si>
    <t>BDI (RePec, Ebsco Host, UlrichsWeb, Crossref)</t>
  </si>
  <si>
    <t>DETERMINANTS IN THE STANDARDS REVIEW PROCESS: AN ANALYSIS OF IFRS FOR SMES</t>
  </si>
  <si>
    <t>Marina Alexandra-Gabriela (ULBS), Bogoslov Ioana-Andreea (ULBS), Sitea Maria Daria (ULBS)</t>
  </si>
  <si>
    <t>38-47</t>
  </si>
  <si>
    <t>DOI: 10.56043/reveco-2024-0033</t>
  </si>
  <si>
    <t>Financial Performance, Financial Position, Liquidity, Earnings, and Debt in Tourism Companies from Asia and Europe</t>
  </si>
  <si>
    <t>Alin Opreana (ULBS), Simona Vinerean (ULBS), Diana Mihaiu (ULBS), Cosmin Tileaga (ULBS), Radu-Alexandru Șerban (ULBS)</t>
  </si>
  <si>
    <t>Revista de turism - studii si cercetari in turism</t>
  </si>
  <si>
    <t>1844-3265</t>
  </si>
  <si>
    <t>1-12</t>
  </si>
  <si>
    <t>10.4316/rdt.38.730</t>
  </si>
  <si>
    <t>The sustainability reports issued-an influential factor for the stocks quotations?</t>
  </si>
  <si>
    <t>articol</t>
  </si>
  <si>
    <t>Management of Sustainable Development, vol 16/2</t>
  </si>
  <si>
    <t>2247 – 0220; 2066 – 9380</t>
  </si>
  <si>
    <t>27-37</t>
  </si>
  <si>
    <t>https://doi.org/10.54989/msd-2024-0013</t>
  </si>
  <si>
    <t>ERIH plus</t>
  </si>
  <si>
    <t>A new conceptual framework for assessing corporate financial performance. A sustainable approach</t>
  </si>
  <si>
    <t>Rusu R., Oprean-Stan C. (ULBS)</t>
  </si>
  <si>
    <t>2247 – 0220</t>
  </si>
  <si>
    <t>82 - 88</t>
  </si>
  <si>
    <t>https://doi.org/10.54989/msd-2024-0017</t>
  </si>
  <si>
    <t>Erih Plus</t>
  </si>
  <si>
    <t>Fintech evolution in the European Union: trends, drivers and challenges</t>
  </si>
  <si>
    <t>Orăștean Ramona, Mărginean Silvia, Cristian Mihai</t>
  </si>
  <si>
    <t>1582-6260</t>
  </si>
  <si>
    <t>82-90</t>
  </si>
  <si>
    <t>10.56043/reveco-2024-0018</t>
  </si>
  <si>
    <t>ERIH Plus, RePEc</t>
  </si>
  <si>
    <t>Economic transformations and national risk generated by cryptocurrencies</t>
  </si>
  <si>
    <t>Bătușaru Cristina (AFT), Sbârcea Ioana (ULBS)</t>
  </si>
  <si>
    <t>Scientific Bulletin Vol. XXIX, No. 2(58), 2024</t>
  </si>
  <si>
    <t>1224-5178</t>
  </si>
  <si>
    <t>202-213</t>
  </si>
  <si>
    <t>https://doi.org/10.2478/bsaft-2024-0022</t>
  </si>
  <si>
    <t>Sciendo, EBSCO, DOAJ</t>
  </si>
  <si>
    <t>MARINA Alexandra-Gabriela, Lucian Blaga University of Sibiu
BOGOSLOV Ioana Andreea, Lucian Blaga University of Sibiu
SITEA Daria Maria, Lucian Blaga University of Sibiu</t>
  </si>
  <si>
    <t>ISSN: Print: 1582-6260 | Online: 2344-5424</t>
  </si>
  <si>
    <t>ERIH PLUS, RePEc, EBSCO HOST, Ulrichsweb, CABI, Crossref, Index Copernicus International, EconPapaers</t>
  </si>
  <si>
    <t>SITEA Daria Maria, Lucian Blaga University of Sibiu
MARINA Alexandra-Gabriela, Lucian Blaga University of Sibiu</t>
  </si>
  <si>
    <t>71 - 83</t>
  </si>
  <si>
    <t>10.56043/reveco-2024-0026</t>
  </si>
  <si>
    <t>Bogoslov Ioana Andreea (ULBS), Stoica Eduard Alexandru Stoica (ULBS)</t>
  </si>
  <si>
    <t>Enhancing LDA Modeling with BERT for Analyzing Socio-Cultural Dynamics in Solid Waste Management</t>
  </si>
  <si>
    <t>Kahya-Özyirmidokuz Esra (EU Turkiye), Stoica Eduard Alexandru (ULBS), Uyar Kumru (ULBS)</t>
  </si>
  <si>
    <t>Management of Sustainable Development Journal</t>
  </si>
  <si>
    <t>ISSN: 2247-0220</t>
  </si>
  <si>
    <t>59-71</t>
  </si>
  <si>
    <t>http://dx.doi.org/10.54989/msd-2024-0015</t>
  </si>
  <si>
    <t>Crossref
DOAJ
ERIH PLUS
Google Scholar
Index Copernicus
JournalTOCs
Research Papers in Economics (RePeC)
Scholars Portal Journals
ScienceGate
Sherpa Romeo</t>
  </si>
  <si>
    <t>Necesitatea și utilitatea aplicării principiilor de guvernanță corporativă în întreprinderile publice</t>
  </si>
  <si>
    <t xml:space="preserve">Tăvală Florina-Maria </t>
  </si>
  <si>
    <t xml:space="preserve">FSEC2 </t>
  </si>
  <si>
    <t>Acta Universitatis Lucian Blaga. Iurisprudentia, Issue no 1, 2024</t>
  </si>
  <si>
    <t>1582-4608</t>
  </si>
  <si>
    <r>
      <rPr>
        <rFont val="Arial Narrow"/>
        <color theme="1"/>
        <sz val="10.0"/>
      </rPr>
      <t>EBSCO, CEEOL, HeinOnlin</t>
    </r>
    <r>
      <rPr>
        <rFont val="Arial Narrow"/>
        <color theme="1"/>
        <sz val="10.0"/>
      </rPr>
      <t>e</t>
    </r>
  </si>
  <si>
    <t>TĂVALĂ FLORINA</t>
  </si>
  <si>
    <t>Contribuţia auditului public intern în creşterea responsabilităţii entităţilor implicate în formarea şi utilizarea fondurilor publice</t>
  </si>
  <si>
    <t>EBSCO, CEEOL, HeinOnline</t>
  </si>
  <si>
    <t>Divergence Regarding ESG. A Bibliometric Analysis</t>
  </si>
  <si>
    <t xml:space="preserve">VASIU Diana Elena </t>
  </si>
  <si>
    <t>99-112</t>
  </si>
  <si>
    <t>10.54989/msd-2024-0019</t>
  </si>
  <si>
    <t>ERIH PLUS</t>
  </si>
  <si>
    <t xml:space="preserve">Entrepreneurship in Romania: 
Between Challenges and Opportunities in a Changing Context
</t>
  </si>
  <si>
    <t>Expert Journal of Marketing 12(2)</t>
  </si>
  <si>
    <t>ISSN: 2344-6773</t>
  </si>
  <si>
    <t>80-86</t>
  </si>
  <si>
    <t>RePEc, DOAJ</t>
  </si>
  <si>
    <t>THE IMPACT OF OVERTOURISM ON THE SUSTAINABLE DEVELOPMENT STRATEGY OF TOURIST DESTINATIONS</t>
  </si>
  <si>
    <t>2344-5424</t>
  </si>
  <si>
    <t>21-36</t>
  </si>
  <si>
    <t>10.56043/reveco-2024-0022</t>
  </si>
  <si>
    <t>Repec, Ebsco, Ulrichs</t>
  </si>
  <si>
    <t>CORRUPTION AND ORGANIZED CRIME, FDI AND COUNTRIES PERFORMANCE IN THE BUSINESS SECTOR: A RESEARCH REVIEW</t>
  </si>
  <si>
    <t>CAZACU, Mihai(ASE Bucuresti); TROANCĂ, Dumitru(ULBS); MĂRGĂRITA, Ilinca Andrada(ULBS); FRĂTICIU, Lucia(ULBS)</t>
  </si>
  <si>
    <t>Revista Economică,  Vol 76, Issue 2, 2024</t>
  </si>
  <si>
    <t>pp.7-21</t>
  </si>
  <si>
    <t>10.56043/reveco-2024-0011</t>
  </si>
  <si>
    <t>THE NATURAL PRICE OF MONEY MAKES THE INDEPENDENCE OF
CENTRAL BANKS OBSOLETE</t>
  </si>
  <si>
    <t>Ion POHOAȚĂ(Alexandru Ioan Cuza University of Iaşi) ;Delia-Elena DIACONAȘU(Alexandru Ioan Cuza University of Iaşi); Ioana NEGRU(ULBS);Lucia Mariana FRĂTICIU(ULBS)</t>
  </si>
  <si>
    <t>Revista Economică,  Vol. 76, issue 3 Year 2024</t>
  </si>
  <si>
    <t>pp.63-70</t>
  </si>
  <si>
    <t>10.56043/reveco-2024-0025</t>
  </si>
  <si>
    <t>SOME CONSIDERATIONS ABOUT THE CHANGE IN CONSUMER BEHAVIOUR OF THE LAST DECADE</t>
  </si>
  <si>
    <t>Fuciu Mircea (ULBS); Șerban (Sims) Anca (ULBS)</t>
  </si>
  <si>
    <t>Print: 1582-6260 | Online: 2344-5424</t>
  </si>
  <si>
    <t>84-91</t>
  </si>
  <si>
    <t>10.56043/reveco-2024-0027</t>
  </si>
  <si>
    <t>REPEC</t>
  </si>
  <si>
    <t xml:space="preserve">Entrepreneurship in Romania: 
between challenges and opportunities in a changing context
</t>
  </si>
  <si>
    <t>TURNING THE EUROPEAN GREEN DEAL INTO REALITY</t>
  </si>
  <si>
    <t>Lucian Paul -ULBS</t>
  </si>
  <si>
    <t>ISSN
1582-6260</t>
  </si>
  <si>
    <t>37-51</t>
  </si>
  <si>
    <t xml:space="preserve">DOI: 10.56043/reveco-2024-0023 </t>
  </si>
  <si>
    <t>REPEC,EBSCO,Crossref</t>
  </si>
  <si>
    <t>FINTECH EVOLUTION IN THE EUROPEAN UNION: TRENDS, DRIVERS AND CHALLENGES.</t>
  </si>
  <si>
    <t>Orăștean Ramona, Mărginean Silvia, Cristian, Mihai</t>
  </si>
  <si>
    <t>Revista economică</t>
  </si>
  <si>
    <t>Ion Pohoata (UAIC Iasi), Delia-Elena Diaconasu (UAIC Iasi), Ioana Negru (ULBS) si Lucia Mariana Fraticiu (ULBS)</t>
  </si>
  <si>
    <t xml:space="preserve"> 2344-5424</t>
  </si>
  <si>
    <t>63-70</t>
  </si>
  <si>
    <t>DEVELOPMENTS IN THE INTERNATIONAL TOURISM MARKET BEFORE AND AFTER THE PANDEMIC</t>
  </si>
  <si>
    <t>52-62</t>
  </si>
  <si>
    <t>DOI: 10.56043/reveco-2024-0024</t>
  </si>
  <si>
    <t>THE CORRELATION BETWEEN ALMAJULUI VALLEY WATER MILLS AND TOURISM DEVELOPMENT</t>
  </si>
  <si>
    <t>Nicoleta Busa, Iuliana Ioana Merce, Oana Diana Curteanu, Virgil Nicula, Casandra Mariana Mănica</t>
  </si>
  <si>
    <t>JURNAL LUCRĂRI ȘTIINȚIFICE MANAGEMENT AGRICOL</t>
  </si>
  <si>
    <t>SSN print 1453-1410
ISSN online 2069-2307
(former ISSN 1453-1410, E-ISSN 2069-2307)</t>
  </si>
  <si>
    <t>179-186</t>
  </si>
  <si>
    <t>https://lsma.ro/index.php/lsma/article/view/2543</t>
  </si>
  <si>
    <t>International Data Base: EBSCO, CABI full text.</t>
  </si>
  <si>
    <t>TOURISM DEVELOPMENT OF CARAS-SEVERIN COUNTY IN THE PERIOD 2019-2023</t>
  </si>
  <si>
    <t>187-195</t>
  </si>
  <si>
    <t>Artificial Intelligence and its Role in Personalized
Marketing for Effective Customer Engagement</t>
  </si>
  <si>
    <t>Simona VINEREAN (ULBS),  Alin OPREANA (ULBS)</t>
  </si>
  <si>
    <t>Expert Journal of Marketing</t>
  </si>
  <si>
    <t>2344-6773</t>
  </si>
  <si>
    <t>70-79</t>
  </si>
  <si>
    <t>https://marketing.expertjournals.com/ark:/16759/EJM_1206vinerean70-79.pdf</t>
  </si>
  <si>
    <t>DOAJ</t>
  </si>
  <si>
    <t>FINANCIAL PERFORMANCE, FINANCIAL POSITION, LIQUIDITY, EARNINGS, AND DEBT IN TOURISM COMPANIES FROM ASIA AND EUROPE</t>
  </si>
  <si>
    <t xml:space="preserve">OPREANA, Alin (ULBS), Simona VINEREAN (ULBS), Diana MIHAIU (ULBS), Cosmin TILEAGĂ(ULBS),  Radu ȘERBAN (ULBS) </t>
  </si>
  <si>
    <t>Revista de turism-studii si cercetari in turism</t>
  </si>
  <si>
    <t xml:space="preserve"> https://doi.org/10.4316/rdt.38.730</t>
  </si>
  <si>
    <t>5</t>
  </si>
  <si>
    <t>Comparative Insights Into Entrepreneurship In Romania And Serbia: A Gem-Based Analysis</t>
  </si>
  <si>
    <t>Popescu Eugen (ULBS), Panta Nancy (ULBS), Nikitovic Zorana (Visoka škola za poslovnu ekonomiju i preduzetništvo)</t>
  </si>
  <si>
    <t>1582-6260 (print), 2344-5424 (online)</t>
  </si>
  <si>
    <t>96-108</t>
  </si>
  <si>
    <t xml:space="preserve">10.56043/reveco-2024-0020 </t>
  </si>
  <si>
    <t>From Emerging Powers to Economic Leaders: Can BRICS Surpass the G7?</t>
  </si>
  <si>
    <t>Expert Journal of Economics</t>
  </si>
  <si>
    <t>2359-7704</t>
  </si>
  <si>
    <t>25-36</t>
  </si>
  <si>
    <t>https://economics.expertjournals.com/23597704-1203/</t>
  </si>
  <si>
    <t>BDI, RePEc, DOAJ, EconLit, etc. Ulrich’s Periodicals Directory</t>
  </si>
  <si>
    <t>Ten Years of Economic Sanctions and Their Macroeconomic Impact on the Russian Federation</t>
  </si>
  <si>
    <t>https://economics.expertjournals.com/23597704-1204/</t>
  </si>
  <si>
    <t>Economic Retrospectives. Romania: 1945-1948</t>
  </si>
  <si>
    <t>1582-6560</t>
  </si>
  <si>
    <t>91-95</t>
  </si>
  <si>
    <t>10.56043/reveco-2024-0019</t>
  </si>
  <si>
    <t>POPESCU DORIS</t>
  </si>
  <si>
    <t>Popescu N Eugen (ULBS) Panța Nancy (ULBS) Nikitovic Zorana (Faculty of Business Economics and Entrepreneurship - Serbia)</t>
  </si>
  <si>
    <t>2344-5425</t>
  </si>
  <si>
    <t>10.56043/reveco-2024-0020</t>
  </si>
  <si>
    <t>Business Tourism Market – A Global Perspective</t>
  </si>
  <si>
    <t>Expert Journal of Business and Management</t>
  </si>
  <si>
    <t>ISSN 2344-6781</t>
  </si>
  <si>
    <t>74-83</t>
  </si>
  <si>
    <t>https://business.expertjournals.com/23446781-1207/</t>
  </si>
  <si>
    <t>RePEc
DOAJ
Electronic Journals Library
EconBiz
Bielefeld Academic Search Engine
EconPapers
Open Academic Journals Index</t>
  </si>
  <si>
    <t>Some Considerations About The Change In Consumer Behaviour Of The Last Decade</t>
  </si>
  <si>
    <t>DOI: 10.56043/reveco-2024-0027</t>
  </si>
  <si>
    <t>A New Approach to Create Sustained Ponzi-Like Systems by Incorporating Perpetual Liquidity and Time Epochs.</t>
  </si>
  <si>
    <t>37 - 44</t>
  </si>
  <si>
    <t>https://doi.org/10.54989/msd-2024-0004</t>
  </si>
  <si>
    <t>A Study on Macroeconomic Variables’ Effect on Unemployment across Europe</t>
  </si>
  <si>
    <t>Flavius Ilie Radac, Vasile Paul Bresfelean, Cristina Roxana Tănăsescu</t>
  </si>
  <si>
    <t>Revista de Studii Financiare/  9/2024</t>
  </si>
  <si>
    <t xml:space="preserve"> 2559-1347</t>
  </si>
  <si>
    <t>209-222</t>
  </si>
  <si>
    <t>10.55654/JFS.2024.9.SP.14</t>
  </si>
  <si>
    <t>Tileaga Cosmin, Opreana Alin, Vinerean Simona, Mihaiu Diana, Serban Radu</t>
  </si>
  <si>
    <t>Journal of tourism</t>
  </si>
  <si>
    <t>https://doi.org/10.4316/rdt.38.730</t>
  </si>
  <si>
    <t>ErihPlus, Doaj, RePEc</t>
  </si>
  <si>
    <t>Challenges and perspectives of AI in sustainable tourism</t>
  </si>
  <si>
    <t xml:space="preserve"> Tileaga Cosmin, Cristian Mihai</t>
  </si>
  <si>
    <t>14-26</t>
  </si>
  <si>
    <t>https://doi.org/10.54989/msd-2024-0012</t>
  </si>
  <si>
    <t>DIGITAL RENAISSANCE IN EDUCATION:
UNVEILING THE TRANSFORMATIVE
POTENTIAL OF DIGITIZATION
IN EDUCATIONAL INSTITUTIONS</t>
  </si>
  <si>
    <t>Tileaga Cosmin, Bucata George</t>
  </si>
  <si>
    <t>Land Forces Academy Review</t>
  </si>
  <si>
    <t>2247-840X</t>
  </si>
  <si>
    <t>20-37</t>
  </si>
  <si>
    <t>https://www.researchgate.net/publication/378575426_Digital_Renaissance_in_Education_Unveiling_the_Transformative_Potential_of_Digitization_in_Educational_Institutions</t>
  </si>
  <si>
    <t>Sciendo, DoaJ, RePEc</t>
  </si>
  <si>
    <t xml:space="preserve">The Importance of Skills in Career Development </t>
  </si>
  <si>
    <t>Grama B., Todericiu R.</t>
  </si>
  <si>
    <t>142-151</t>
  </si>
  <si>
    <t>https://doi.org/10.54989/msd-2024-0022</t>
  </si>
  <si>
    <t>https://msdjournal.org/</t>
  </si>
  <si>
    <r>
      <rPr>
        <rFont val="Arial Narrow"/>
        <color theme="1"/>
        <sz val="10.0"/>
      </rPr>
      <t>Mihai CAZACU (ASE)</t>
    </r>
    <r>
      <rPr>
        <rFont val="Arial Narrow"/>
        <i/>
        <color theme="1"/>
        <sz val="10.0"/>
      </rPr>
      <t xml:space="preserve">, </t>
    </r>
    <r>
      <rPr>
        <rFont val="Arial Narrow"/>
        <color theme="1"/>
        <sz val="10.0"/>
      </rPr>
      <t>Dumitru TROANCĂ (ULBS), Ilinca Andrada MĂRGĂRITA (ULBS), Lucia FRĂTICIU (ULBS)</t>
    </r>
  </si>
  <si>
    <t>Revista Economica, vol. 76, nr. 2</t>
  </si>
  <si>
    <t>ISSN 1582 -6260</t>
  </si>
  <si>
    <t>7-21</t>
  </si>
  <si>
    <t>DOI: 10.56043</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</si>
  <si>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</si>
  <si>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</si>
  <si>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</si>
  <si>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</si>
  <si>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</si>
  <si>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</si>
  <si>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</si>
  <si>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</si>
  <si>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</si>
  <si>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</si>
  <si>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</si>
  <si>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</si>
  <si>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</si>
  <si>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</si>
  <si>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Direcții privind integrarea tehnologiilor social media în procesele educaționale din învățământul superior economic</t>
  </si>
  <si>
    <t>Editura Universității "Alexandru Ioan Cuza" din Iaşi</t>
  </si>
  <si>
    <t>978-606-714-843-5</t>
  </si>
  <si>
    <t>Martie</t>
  </si>
  <si>
    <t>2*312</t>
  </si>
  <si>
    <t xml:space="preserve">Baze de date : îndrumar de laborator : aplicaţii economice realizate în SQL Server </t>
  </si>
  <si>
    <r>
      <rPr>
        <rFont val="Arial Narrow"/>
        <color theme="1"/>
        <sz val="10.0"/>
      </rPr>
      <t>Marian Pompiliu Cristescu</t>
    </r>
    <r>
      <rPr>
        <rFont val="Arial Narrow"/>
        <color theme="1"/>
        <sz val="10.0"/>
      </rPr>
      <t>, Lia Culda, Alexandru Mara, Raluca Nerişanu</t>
    </r>
  </si>
  <si>
    <t>Universitaria Craiova</t>
  </si>
  <si>
    <t>ISBN 978-606-14-2004-9</t>
  </si>
  <si>
    <t>278*2=556</t>
  </si>
  <si>
    <t>RETHINK FINANCE CHANGING PARADIGMS IN FINANCE</t>
  </si>
  <si>
    <t>Editori volum: Mihaiu Diana Marieta (ULBS), Marta Maciejasz (University of Opole)</t>
  </si>
  <si>
    <t>Uniwersytet Opolski</t>
  </si>
  <si>
    <t>978-83-8332-084-7</t>
  </si>
  <si>
    <t>Decembrie</t>
  </si>
  <si>
    <t>Diana Marieta Mihaiu (ULBS), Radu-Alexandru Șerban (ULBS), Ioana Gemenel (ULBS), Mihai Cristian Gabriel (ULBS), Marta Maciejasz (Opole University), Robert Poskart (Opole University), Florin Grosu (Bold Technology), Lorenzo Costantino (IHF), Stefano Natale (IHF), Mario De Martino(IHF), Ruggero Bertelli (University of Siena)</t>
  </si>
  <si>
    <t>Interculturality in Fragments: AA Reflexive Approach</t>
  </si>
  <si>
    <t>Tileaga Cosmin</t>
  </si>
  <si>
    <t>Editura Academiei Fortelor Terestre Nicolae Balcescu Sibiu</t>
  </si>
  <si>
    <t>978-973-153-572-2</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</si>
  <si>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</si>
  <si>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</si>
  <si>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</si>
  <si>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</si>
  <si>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</si>
  <si>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</si>
  <si>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</si>
  <si>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</si>
  <si>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</si>
  <si>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</si>
  <si>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</si>
  <si>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</si>
  <si>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Programul 5.2 - Subprogramul 5.2.2. - Mobilitati
Proiecte de mobilitate pentru tineri cercetatori din diaspora,</t>
  </si>
  <si>
    <t>MCT - UEFISCDI</t>
  </si>
  <si>
    <t>10/2024-11/2024</t>
  </si>
  <si>
    <t>7986,60</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</si>
  <si>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</si>
  <si>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</si>
  <si>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</si>
  <si>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</si>
  <si>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</si>
  <si>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</si>
  <si>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</si>
  <si>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</si>
  <si>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</si>
  <si>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</si>
  <si>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</si>
  <si>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</si>
  <si>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Sjahruddin, H. ., Chatra, A. ., Ernawati, E., Saefudin, A. ., &amp; Launtu, A. . (2024). Digitalization and Business Transformation: Young MSME Practitioners’ Perspectives on Current Economic Changes. Journal The Winners, 25(1), 25-33. https://doi.org/10.21512/tw.v25i1.11687</t>
  </si>
  <si>
    <t>https://journal.binus.ac.id/index.php/winners/article/view/11687</t>
  </si>
  <si>
    <t>SINTA (S2), Google Scholar, Indonesia OneSearch, GARUDA, DOAJ (Directory of Open Access Journals), Dimensions, Bielefeld Academic Search Engine, WorldCat, ResearchBib, ISJD Neo</t>
  </si>
  <si>
    <t>Ciff, T., &amp; Brouwer, A. ‘Girls Who Code Write the Future’: Underrepresentation of Women in the Ict/It Field in the North of the Netherlands. It Field in the North of the Netherlands.</t>
  </si>
  <si>
    <t>https://papers.ssrn.com/sol3/papers.cfm?abstract_id=5117196</t>
  </si>
  <si>
    <t>Stoica Eduard Alexandru (Universitatea Lucian Blaga din Sibiu), Bogoslov Ioana Andreea (Universitatea Lucian Blaga din Sibiu)</t>
  </si>
  <si>
    <t>A Comprehensive Analysis Regarding DESI Country Progress for Romania Relative to the European Average Trend</t>
  </si>
  <si>
    <t>Șerbu, R. S., &amp; Mârza, B. Ș. (2024). From Crisis to Opportunity: Embracing Sustainable Development Goals and Artificial Intelligence in the Transformative Innovations World. In Ukraine's Journey to Recovery, Reform and Post-War Reconstruction: A Blueprint for Security, Resilience and Development (pp. 49-61). Cham: Springer Nature Switzerland.</t>
  </si>
  <si>
    <t>https://library.oapen.org/bitstream/handle/20.500.12657/94605/978-3-031-66434-2.pdf?sequence=1#page=57</t>
  </si>
  <si>
    <t>Springer Nature</t>
  </si>
  <si>
    <t>Bánhidi, Z., &amp; Dobos, I. (2024). Az EU digitális DESI 2020 mutatók kapcsolata makrogazdasági adatokkal. SZIGMA Matematikai-közgazdasági folyóirat, 55(2-3), 109-126.</t>
  </si>
  <si>
    <t>https://journals.lib.pte.hu/index.php/szigma/article/view/7920</t>
  </si>
  <si>
    <t>BÁNHIDI, Z., &amp; DOBOS, I. (2024). A digitális fejlettség megragadása DESI dimenziók, GDP és AIC mutatók segítségével az EU 2020-as adataival. SZIGMA Matematikai-közgazdasági folyóirat, 55(1), 1-14.</t>
  </si>
  <si>
    <t>https://journals.lib.pte.hu/index.php/szigma/article/view/7803</t>
  </si>
  <si>
    <t>Федорчук, С. В. (2024). Формування іміджу держави в умовах цифрової трансформації: досвід Естонії та України.</t>
  </si>
  <si>
    <t>https://er.nau.edu.ua/items/ff7ed589-23f9-4bff-890a-118022e934f6</t>
  </si>
  <si>
    <t>Wambua, R. N. (2024). A systematic review of digital innovation in Higher Education Institutions in developing countries. African Journal of Education, 7(4), 133.</t>
  </si>
  <si>
    <t>https://www.academia.edu/download/114885028/1032_Article_1530_1_10_20240518.pdf</t>
  </si>
  <si>
    <t>DOAJ, JSTOR's, Google Scholar</t>
  </si>
  <si>
    <t>Villanueva González, P. (2024). Transformación digital: evolución del concepto.</t>
  </si>
  <si>
    <t>https://www.sidalc.net/search/Record/dig-ulead-cr-123456789-267/Description#usercomments</t>
  </si>
  <si>
    <t>Hoza, A. I. The Green Deal and the labour market environment: The future of work in new sustainable economies. In Green Deal Challenges for a Sustainable Future of the EU (pp. 249-264). Presa Universitara Clujeana.</t>
  </si>
  <si>
    <t>https://www.ceeol.com/search/chapter-detail?id=1290662</t>
  </si>
  <si>
    <t>CEEOL</t>
  </si>
  <si>
    <t>Brkić, M. (2024). RIHVATLJIVOST I PRIMJENA ZELENOG RAČUNOVODSTVA I ZELENE REVIZIJE U SAVREMENOM POSLOVANJU PREDUZEĆA. Business Consultant/Poslovni Konsultant, 15(141).</t>
  </si>
  <si>
    <t>https://openurl.ebsco.com/EPDB%3Agcd%3A6%3A8513350/detailv2?sid=ebsco%3Aplink%3Ascholar&amp;id=ebsco%3Agcd%3A183395814&amp;crl=c&amp;link_origin=scholar.google.com</t>
  </si>
  <si>
    <t>EBSCO</t>
  </si>
  <si>
    <t>Paskudzka, K., Kowalska, A. S., Olszańska, A., Szymańska, J., &amp; Král, M. (2024). An Overview on Sustainable Competitiveness in the Visegrad Group Countries–Comparative Analysis.</t>
  </si>
  <si>
    <t>https://digilib.uhk.cz/bitstream/handle/20.500.12603/837/29_2024-01-29_339_346.pdf?sequence=1</t>
  </si>
  <si>
    <t>Google Scholar, CrossRef</t>
  </si>
  <si>
    <t>Siddiqui, A., Siddiqui, O., &amp; Khan, A. T. (2024). Green Marketing Orientations &amp; Its Impact On Customer Engagement And Retention Practices. Library of Progress-Library Science, Information Technology &amp; Computer, 44(3).</t>
  </si>
  <si>
    <t>https://openurl.ebsco.com/EPDB%3Agcd%3A12%3A8444860/detailv2?sid=ebsco%3Aplink%3Ascholar&amp;id=ebsco%3Agcd%3A180918927&amp;crl=c&amp;link_origin=scholar.google.com</t>
  </si>
  <si>
    <t>Çetiner, Ö. (2024). Avrupa yeşil mutabakati konusundaki akademik çalişmalarin görsel haritalama tekniği ile bibliyometrik analizi. Anadolu Üniversitesi İktisadi ve İdari Bilimler Fakültesi Dergisi, 25(1), 275-295.</t>
  </si>
  <si>
    <t>https://dergipark.org.tr/en/pub/anadoluibfd/issue/83764/1293821</t>
  </si>
  <si>
    <t>EBSCO, Asos, SOBİAD, TR Dizin</t>
  </si>
  <si>
    <t>Bogoslov Ioana Andreea (Universitatea Lucian Blaga din Sibiu), Georgescu Mircea Radu (Universitatea Alexandru Ioan Cuza din Iași)</t>
  </si>
  <si>
    <t>IMPORTANCE AND OPPORTUNITIES OF SENTIMENT ANALYSIS IN DEVELOPING E-LEARNING SYSTEMS THROUGH SOCIAL MEDIA</t>
  </si>
  <si>
    <t>Purnama, Y., Mahardika, F., &amp; Haumahu, C. P. (2024). ANALYSIS OF SENTIMENS IN ONLINE DISCUSSION FORUMS AS A TOOL TO IMPROVE SCHOOLER COMPATIBILITY IN DISTANCE LEARNING. Indonesian Journal of Education (INJOE), 4(1), 265-275.</t>
  </si>
  <si>
    <t>https://injoe.org/index.php/INJOE/article/view/119</t>
  </si>
  <si>
    <t>Index Copernicus, Google Scholar</t>
  </si>
  <si>
    <t>Tokunova, A., Zvonar, V., Polozhentsev, D., Pavlova, V., &amp; Fedoruk, O. (2024). Economic consequences of artificial intelligence and labor automation: employment recovery, transformation of labor markets, and dynamics of social structure in the context of digital transformation. Financial Engineering, 2, 1-12.</t>
  </si>
  <si>
    <t>https://wseas.com/journals/fe/2024/a02fe-001(2024).pdf</t>
  </si>
  <si>
    <t>GoogleScholar, SemanticScholar, Resurchify impact factor, Scilit, CNKI, Crossref, Cosmos Impactfactors, International Institute Of Organized Research (I2OR), Polish Scholarly Bibliography (PBN), ResearchBib, JURN, Scientific Indexing Services (SIS), Eurasian Scientific Journal Index, EBSCO, ProQuest, Index Copernicus</t>
  </si>
  <si>
    <t>Facing the new learning normality-Europe at a glance in the context of Coronavirus pandemic.</t>
  </si>
  <si>
    <t>Mohamed, S. E. D., &amp; Melisa, N. (2024). Addressing Faculty Perception of E-Learning Barriers during the COVID-19 Pandemic: A Case Study of Middle East College. Education in a Competitive and Globalizing World, 73.</t>
  </si>
  <si>
    <t>https://www.researchgate.net/profile/Reason-Masengu/publication/379198349_Reframing_the_Impact_Higher_Education_Institutions_HEIs_in_the_Wake_of_COVID-19_in_Zimbabwe/links/65fed036d3a085514245043d/Reframing-the-Impact-Higher-Education-Institutions-HEIs-in-the-Wake-of-COVID-19-in-Zimbabwe.pdf#page=101</t>
  </si>
  <si>
    <t>Mihu Cantemir (Universitatea Lucian Blaga din Sibiu), Bogoslov Ioana Andreea (Universitatea Lucian Blaga din Sibiu), Lungu Anca Elena (Universitatea Alexandru Ioan Cuza din Iași)</t>
  </si>
  <si>
    <t>THE IMPACT OF DIGITAL TRANSFORMATION ON BUSINESS MANAGEMENT.</t>
  </si>
  <si>
    <t>Aríjeníwà, A. F., &amp; Asemah, E. S. Strategic Communication in Emerging Technologies and Digital Environments.</t>
  </si>
  <si>
    <t>https://www.researchgate.net/profile/Adedeji-Arijeniwa/publication/390667952_Strategic_Communication_in_Emerging_Technologies_and_Digital_Environments/links/67f8210cbd3f1930dd5c2347/Strategic-Communication-in-Emerging-Technologies-and-Digital-Environments.pdf</t>
  </si>
  <si>
    <t>Nittler, L. (2024). Applying Practice Theory to Develop Functional Requirements Specifications.</t>
  </si>
  <si>
    <t>https://www.diva-portal.org/smash/record.jsf?pid=diva2%3A1871437&amp;dswid=7007</t>
  </si>
  <si>
    <t>GARUDA, SINTA 4, DIMENSIONS</t>
  </si>
  <si>
    <t>Putra, A. H. P. K., &amp; Rivera, K. M. (2024). Digital Transformation and its Implications for Macroeconomic Performance: A Responsive and Adaptive Management Strategy Approach. Golden Ratio of Mapping Idea and Literature Format, 4(2), 91-110.</t>
  </si>
  <si>
    <t>https://www.goldenratio.id/index.php/grmilf/article/view/355</t>
  </si>
  <si>
    <t xml:space="preserve">Crossref, Relawan Jurnal Indonesia, Scite, Ideas RePec, Dimension - Digital Service, Google Scholar, ROAD, DORA, Garuda
</t>
  </si>
  <si>
    <t>Bogoslov Ioana Andreea (Universitatea Lucian Blaga din Sibiu), Mircea Radu Georgescu (Universitatea Alexandru Ioan Cuza din Iași)</t>
  </si>
  <si>
    <t>Studying the Learning Particularities of New Students Generations-Guidance for Developing Future E-Learning Systems for Higher Education</t>
  </si>
  <si>
    <t>Millidonis, T. (2024). An Integrated Framework of the Effect of Critical Success Factors, Barriers, and Management Actions on Instructor Acceptance of E-learning in Higher Education (Doctoral dissertation, University of Nicosia).</t>
  </si>
  <si>
    <t>https://repository.unic.ac.cy/archive/download/15de73cc-709e-43c5-80b6-16f7c748fa03.pdf</t>
  </si>
  <si>
    <t>Buddle, S. F. (2024). Primary Grade Teachers’ Descriptions of Planning and Implementing Gamified Teaching (Doctoral dissertation, Grand Canyon University).</t>
  </si>
  <si>
    <t>https://www.proquest.com/openview/117e625b2115bce9f65b751e3d785d83/1?cbl=18750&amp;diss=y&amp;pq-origsite=gscholar</t>
  </si>
  <si>
    <t>ProQuest, Google Scholar</t>
  </si>
  <si>
    <t>Durak, E. Ş. (2024). Harnessing Artificial Intelligence (AI) for Psychological Assessment and Treatment in Older Adults. Journal of Aging and Long-Term Care, 7(2), 55-82.</t>
  </si>
  <si>
    <t>https://dergipark.org.tr/en/pub/jaltc/issue/89519/1595910</t>
  </si>
  <si>
    <t>DOAJ, Academic Journal Index, Academic Resource Index, Asos, Crossref</t>
  </si>
  <si>
    <t>EUROPE'S STRUGGLE AND TRANSFORMATION IN AN ALMOST FULLY DIGITIZED WORLD.</t>
  </si>
  <si>
    <t>Khabibullaev, A. (2024). RAQAMLI IQTOSODIYOTNI RIVOJLANTIRISH STRATEGIYALARI. QO ‘QON UNIVERSITETI XABARNOMASI, 10, 38-40.</t>
  </si>
  <si>
    <t>https://herald.kokanduni.uz/index.php/public_html/article/view/904</t>
  </si>
  <si>
    <t xml:space="preserve">CrossRef, Index Copernicus, R Discovery
</t>
  </si>
  <si>
    <t>Rahayu, S. P., Santosa, P. I., &amp; Wibirama, S. (2024, December). A Systematic Review of Gamification and Their Impact on E-commerce Applications. In 2024 International Conference on Information Technology Systems and Innovation (ICITSI) (pp. 487-492). IEEE.</t>
  </si>
  <si>
    <t>https://ieeexplore.ieee.org/abstract/document/10929338</t>
  </si>
  <si>
    <t>Eduard Alexandru Stoica (Universitatea Lucian Blaga din Sibiu), Ioana Andreea Bogoslov (Universitatea Lucian Blaga din Sibiu), Șerbu Răzvan (Universitatea Lucian Blaga din Sibiu)</t>
  </si>
  <si>
    <t>Scientific research perspectives on the relationship between FinTech and education</t>
  </si>
  <si>
    <t>Balawi, A. (2024). The Effect of Transformational and Transactional Leadership Behaviors on Innovation and Work Engagement in the Hungarian Fintech Sector (Doctoral dissertation, University of Pécs (Hungary)).</t>
  </si>
  <si>
    <t>https://www.proquest.com/openview/17dcb4b67322e6491e81c50d32b92d84/1?cbl=2026366&amp;diss=y&amp;pq-origsite=gscholar</t>
  </si>
  <si>
    <r>
      <rPr>
        <rFont val="Arial Narrow"/>
        <color theme="1"/>
        <sz val="10.0"/>
      </rPr>
      <t>Shapkova Kocevska, K., Tashevska, B., Trpkova - Nestorovska, M., &amp; Makreshanska Mladenovska, S. (2024). Crossroads of aspiration: unveiling the migration intentions among university students in North Macedonia. Stanovnistvo, 62(2), 293–320. https://doi.org/10.59954/stnv.651 Macedonia. </t>
    </r>
    <r>
      <rPr>
        <rFont val="Arial Narrow"/>
        <i/>
        <color theme="1"/>
        <sz val="10.0"/>
      </rPr>
      <t>Stanovnistvo</t>
    </r>
    <r>
      <rPr>
        <rFont val="Arial Narrow"/>
        <color theme="1"/>
        <sz val="10.0"/>
      </rPr>
      <t>, </t>
    </r>
    <r>
      <rPr>
        <rFont val="Arial Narrow"/>
        <i/>
        <color theme="1"/>
        <sz val="10.0"/>
      </rPr>
      <t>62</t>
    </r>
    <r>
      <rPr>
        <rFont val="Arial Narrow"/>
        <color theme="1"/>
        <sz val="10.0"/>
      </rPr>
      <t>(2), 293–320. https://doi.org/10.59954/stnv.651</t>
    </r>
  </si>
  <si>
    <t>https://stnv.idn.org.rs/article/view/651</t>
  </si>
  <si>
    <t>Höglund, David (2024). Platsanknytningens roll vid val av plats att bo: Studenters intention till att stanna kvar på platsen efter examen. Luleå University of Technology, Department of Social Sciences, Technology and Arts., Independent thesis Advanced level (professional degree), https://www.diva-portal.org/smash/record.jsf?pid=diva2%3A1870172&amp;dswid=-1322</t>
  </si>
  <si>
    <t>https://www.diva-portal.org/smash/record.jsf?pid=diva2%3A1870172&amp;dswid=-1322</t>
  </si>
  <si>
    <t>Kasiev, N. K., Vishniakov, D.V., (2024). MEDICAL STUDENTS’ MIGRATION INTENTIONS: RISK FACTOR
AND CHALLENGE FOR THE HEALTHCARE SYSTEM IN KYRGYZSTAN - Health Risk Analysis. 2024. no. 1</t>
  </si>
  <si>
    <t>https://journal.fcrisk.ru/eng/sites/journal.fcrisk.ru.eng/files/upload/article/748/health-risk-analysis-2024-1-13.pdf</t>
  </si>
  <si>
    <t>HARANGUȘ, D. - BANKING EDUCATION IN GLOBAL SUSTAINABLE DEVELOPMENT - Agricultural Management / Lucrari Stiintifice Seria I, Management Agricol, 2024, v. 26, n. 2, p. 244</t>
  </si>
  <si>
    <t>https://openurl.ebsco.com/results?sid=ebsco:ocu:record&amp;bquery=IS+1453-1410+AND+VI+26+AND+IP+2+AND+DT+2024&amp;link_origin=scholar.google.com&amp;searchDescription=Agricultural%20Management%20%2F%20Lucrari%20Stiintifice%20Seria%20I%2C%20Management%20Agricol%2C%202024%2C%20Vol%2026%2C%20Issue%202</t>
  </si>
  <si>
    <t xml:space="preserve">Saputra. A.R.P., Widarta, W., Iswiyanto, I. (2024) - The impact of green training, green reward, and green recruitment on
organizational citizenship behavior for environment, International Journal of Human Capital in Urban Management, Int. J. Hum. Capital Urban Manage., 9(1): 75-84, Winter 2024, </t>
  </si>
  <si>
    <t>https://www.ijhcum.net/article_706770.html</t>
  </si>
  <si>
    <t>Bunescu, L. (ULBS)</t>
  </si>
  <si>
    <t>The Impact of External Debt on Exchange Rate Variation In Romania. Economics and Sociology, 7(3), 104-115.  (2014)</t>
  </si>
  <si>
    <t>Ayşe Özge DİKEN, FİNANSAL SERBESTLEŞME SÜRECİNDE FİNANSAL
TEKNOLOJİ VE DİJİTAL BANKACILIĞIN DÖVİZ
KURU ÜZERİNE ETKİLERİ: TÜRKİYE ÖRNEĞİ, SELÇUK ÜNİVERSİTESİ, Turcia, Konya 2023</t>
  </si>
  <si>
    <t>https://acikerisim.selcuk.edu.tr/server/api/core/bitstreams/db26b2a7-343f-4ccb-839a-56fd2efdc43e/content</t>
  </si>
  <si>
    <t>teză doctorat</t>
  </si>
  <si>
    <t xml:space="preserve">The impact of external debt on exchange rate variation in Romania. Economics and Sociology, 7(3), Economics and Sociology.(2014). </t>
  </si>
  <si>
    <t>Ermira Kalaj, Flora Merko, Marta Biancardi, REVISITING THE LINK BETWEEN EXTERNAL DEBT AND ECONOMIC GROWTH IN WESTERN BALKAN COUNTRIES, International Marmara Social Sciences Congress (Imascon Spring) 2023 Proceedings Book, 2023, P. 178-182, ISBN: 978-605-72746-2-5</t>
  </si>
  <si>
    <t>https://www.researchgate.net/profile/Cihan-Kilic-6/publication/390301963_LISE_OGRENCILERINDE_SINAV_KAYGISININ_SOSYAL_VE_DUYGUSAL_OGRENME_BAGLAMINDA_INCELENMESI/links/67e8291303b8d7280e119086/LISE-OeGRENCILERINDE-SINAV-KAYGISININ-SOSYAL-VE-DUYGUSAL-OeGRENME-BAGLAMINDA-INCELENMESI.pdf?__cf_chl_tk=LAv4MELgAqdivrZKZJia3FEBv58tmXsbiDPbVDPFEU8-1745571189-1.0.1.1-90H9_snd81dYaVMXcP9UWO8Q9jMNDMTdu9HoQBKSDSs#page=179</t>
  </si>
  <si>
    <t>e-book, conference proceeding</t>
  </si>
  <si>
    <t>Barbu L, Mihaiu DM, Șerban R-A, Opreana A.(ULBS)</t>
  </si>
  <si>
    <t>Boyuan Yu, Jianing Luo, Yangzhi Li et al. (2024) Research Hotspots and Evolution Trends of “Reused Brick”: A Bibliometric Analysis based on VOSviewer
and Citespace 1977-2022, PREPRINT (Version 1) available at Research Square [https://doi.org/10.21203/rs.3.rs-4203966/v1]</t>
  </si>
  <si>
    <t>preprint</t>
  </si>
  <si>
    <t>Socoliuc, M. I. and Tulvinschi, M. (2024) “Exploring the Relationship Between Tax Reform and Tax Optimization - Empirical Research from the Accounting Professional’s Perspective”, The Journal of Accounting and Management, 14(3), pp. 62–74. Available at: https://www.dj.univ-danubius.ro/index.php/JAM/article/view/3213</t>
  </si>
  <si>
    <t xml:space="preserve">Barbu L, Mihaiu DM, Șerban R-A, Opreana A(ULBS) </t>
  </si>
  <si>
    <t xml:space="preserve">Tita Setiawati, Agus Setiawan, Rama Wijaya Abdul Rozak, Kesetaraan Gender dan Teknologi dalam Manajemen Pendidikan: Studi Bibliometrik atas Literatur Terbaru, EQUALITA: JURNAL STUDI GENDER DAN ANAK, Vol. 6 No. 1, 2024 </t>
  </si>
  <si>
    <t>https://www.syekhnurjati.ac.id/Jurnal/index.php/equalita/article/view/19532/6526</t>
  </si>
  <si>
    <t xml:space="preserve">		
Tran, Phuong Bich, Costs of Multimorbidity and Patient Lived Experience (COMPLEX), University of Antwerp, Faculty of Medicine and Health Sciences, Department of Family Medicine and Population Health , 2024, ISBN	
978-90-5728-853-1, DOI 10.63028/10067/2061810151162165141
</t>
  </si>
  <si>
    <t>https://repository.uantwerpen.be/desktop/irua</t>
  </si>
  <si>
    <t>Ahmed Seddik, The social impact of medical innovations, University of Groningen</t>
  </si>
  <si>
    <t>https://research.rug.nl/en/publications/the-social-impact-of-medical-innovations</t>
  </si>
  <si>
    <t>Bobby Simon, Melby Joseph, Prageesh C. Mathew, Alan Zacharia, Ambili Catherine Thomas, Sherin Elizabeth John, Exploring Consumer Psychology: A Visual Analysis of Research Trends,  Library Progress International, Vol. 44 No. 2 (2024), DOI: https://doi.org/10.48165/bapas.2024.44.2.1</t>
  </si>
  <si>
    <t>https://bpasjournals.com/library-science/index.php/journal/article/view/2498</t>
  </si>
  <si>
    <t>Global trends in the scientific research of the health economics: a bibliometric analysis from 1975 to 2022. Health Economics Review 13, 31. https://doi.org/10.1186/s13561-023-00446-7 (2023).</t>
  </si>
  <si>
    <t>Divya Chadha. Navigating the global health seas: A personal odyssey through the depths of COVID-19. Global Health Economics and Sustainability 2024, 2(4), 3028. https://doi.org/10.36922/ghes.3028</t>
  </si>
  <si>
    <t>https://accscience.com/journal/GHES/0/0/10.36922/ghes.3028</t>
  </si>
  <si>
    <t>Erlinawati, N. D. (2024). Global Health Research Trends: a Bibliometric Review. Journal of World Future Medicine, Health and Nursing, 2(1), 106–118. https://doi.org/10.55849/health.v2i1.717</t>
  </si>
  <si>
    <t>https://journal.ypidathu.or.id/index.php/health/article/view/717</t>
  </si>
  <si>
    <t>https://research.rug.nl/en/publications/the-social-impact-of-medical-innovations, Evaluation of a Mindfulness-based programme in public sector workplaces for stress
management: A cost consequence business case analysis, Bangor University</t>
  </si>
  <si>
    <t>https://www.proquest.com/openview/9e13fdb9d693987713794f879ce876eb/1?cbl=2026366&amp;diss=y&amp;pq-origsite=gscholar</t>
  </si>
  <si>
    <t>Judijanto, L., Sabaruddin, E. E., Zani, B. N., Musiana, M., Ibrahim, S. M. (2024). Trends in Public Health Research: a Bibliometric Review 2018-2022. Journal of World Future Medicine, Health and Nursing, 2(1), 78–91. https://doi.org/10.55849/health.v2i1.711</t>
  </si>
  <si>
    <t>https://journal.ypidathu.or.id/index.php/health/article/view/711</t>
  </si>
  <si>
    <t>KAYA, Ramazan Rüçhan, ÖZEN, Ercan. Evaluation of Current Studies on Economics and Financing Policies in Health Management [online]. In: Competitiveness and Innovation in the Knowledge Economy: 28th International Scientific Conference, 20-21 sept. 2024: [Conference Proceedings]. Chișinău: ASEM, 2024, vol. 1, pp. 172-178. ISBN 978-9975-167-96-3.</t>
  </si>
  <si>
    <t>https://irek.ase.md/xmlui/handle/123456789/3718</t>
  </si>
  <si>
    <t>Conference proceeding RM</t>
  </si>
  <si>
    <t>Öztürk, N. (2024). Mapping the Cost of Illness Publications in Five Decades: A Bibliometric Analysis and Publications Landscape. Uluslararası Ekonomi İşletme Ve Politika Dergisi, 8(2), 460-475. https://doi.org/10.29216/ueip.1529533</t>
  </si>
  <si>
    <t>https://dergipark.org.tr/tr/pub/ueip/issue/87557/1529533</t>
  </si>
  <si>
    <t>Soelistyowati,  E.,  Cale,  W.,  Nitin,  M  &amp;  Tandon,  M.(2024). Evaluation  of  the Effectiveness  of  Emergency  Management  Training  for  Adult  Nurses  with  a  Prepost-Test Approach. Journal of World Future Medicine, Health and Nursing, 2(3), 468-480.https://doi.org/10.70177/health.v2i3.1042</t>
  </si>
  <si>
    <t>https://journal.ypidathu.or.id/index.php/health/article/view/1042</t>
  </si>
  <si>
    <t>Wahyutri E. Partner violence in healthcare settings on breastfeeding mothers: a scientometric analysis. F1000Research 2024, 13:478 (https://doi.org/10.12688/f1000research.146414.2)</t>
  </si>
  <si>
    <t>https://f1000research.com/articles/13-478</t>
  </si>
  <si>
    <t>platforma</t>
  </si>
  <si>
    <t xml:space="preserve">Approaches to tax evasion: a bibliometric and mapping analysis of Web of Science indexed studies. Journal of Business Economics and Management, 25(1), 1–20. (2024). </t>
  </si>
  <si>
    <t>Şeren, G. Y., &amp; Geyik, O. (2024). VERGİ KAÇAKÇILIĞI KAVRAMININ ULUSLARARASI AKADEMİK MECRADA İZDÜŞÜMÜ: BİBLİYOMETRİK BİR ANALİZ. Dicle Üniversitesi İktisadi Ve İdari Bilimler Fakültesi Dergisi, 14(28), 642-666. https://doi.org/10.53092/duiibfd.1474986</t>
  </si>
  <si>
    <t>https://dergipark.org.tr/tr/pub/duiibfd/issue/86232/1474986</t>
  </si>
  <si>
    <t>A. Samimi, Risk Management in EPC Projects, EJCMPR Eurasian Journal of Chemical, Medicinal and Petroleum Research. 2024; 3(5): 191-201.
 https://doi.org/EJCMPR/2024459569</t>
  </si>
  <si>
    <t>https://www.ejcmpr.com/article_210865_99aea228ead41b7e45a5f0fceb9953bf.pdf</t>
  </si>
  <si>
    <t>BDI, Scilit, WorldCat</t>
  </si>
  <si>
    <t>Amina, Boughanbouz, and Mokhbat Sara. "Tax Evasion and Its Effects on Development: A Systematic Review of Current Issues and Future Solutions." The international tax journal, vol. 51, no. 6, 2024, pp. 231-239.</t>
  </si>
  <si>
    <t>https://www.neliti.com/publications/588119/tax-evasion-and-its-effects-on-development-a-systematic-review-of-current-issues</t>
  </si>
  <si>
    <t>BDI, Index Copernicus</t>
  </si>
  <si>
    <t>Daher, K. (2024) „ANALIZA INFORMAȚIILOR DE BREVET PRIVIND TEHNOLOGII INOVATIVE ÎN DOMENIUL DETECȚIEI, PREVENȚII ȘI COMBATEREA FRAUDEI FINANCIARE”, Relații socio-economice în societatea digitală , 4(54), pp. 59–70. doi:10.55643/ser.4.54.2024.586 .</t>
  </si>
  <si>
    <t>https://ser.net.ua/index.php/SER/article/view/586</t>
  </si>
  <si>
    <t>BDI,IndexCopernicus</t>
  </si>
  <si>
    <t>Dobrovolska, O., &amp; Rozhkova, M. (2024). The Impact of Digital Transformation on the Anti-Corruption and Cyber-Fraud System. Business Ethics and Leadership, 8(3), 231-252. https://doi.org/10.61093/bel.8(3).231-252.2024</t>
  </si>
  <si>
    <t>https://armgpublishing.com/journals/bel/volume-8-issue-3/article-15/</t>
  </si>
  <si>
    <t xml:space="preserve">William Jesús Campos Velásquez, Robert Julio Contreras Rivera, Julio Americo Ramirez Sanchez, Evasion tributaria: Tendencias, retos y oportunidades. Una revisión sistemática, International Journal of Professional Business Review, Vol. 9, No. 9, 2024 </t>
  </si>
  <si>
    <t>BDI, delistat din Scopus în 2024</t>
  </si>
  <si>
    <t>Bunescu L, Vârtei AM  (ULBS)</t>
  </si>
  <si>
    <t>Modern finance through quantum computing—A systematic literature review. PLoS ONE 19(7): e0304317. https://doi.org/10.1371/journal.pone.0304317 (2024)</t>
  </si>
  <si>
    <t>Prasanna Kumar. , Sathisha , Rashmi, Exploring Number Theory and Its Applications in Quantum Computing, International Journal for Research in Applied Science &amp; Engineering Technology (IJRASET), Volume 12 Issue XII, 2024</t>
  </si>
  <si>
    <t>https://www.ijraset.com/best-journal/exploring-number-theory-and-its-applications-in-quantum-computing</t>
  </si>
  <si>
    <t>Wijaya, F., Waspada, I. ., &amp; Sari, M. . (2024). A Systematic Literature Review of Investment Strategies in Perfect Capital Markets: Insights from the PRISMA Framework. International Journal of Entrepreneurship and Sustainability Studies, 4(2), 47–65. https://doi.org/10.31098/ijeass.v4i2.2813</t>
  </si>
  <si>
    <t>https://journals.researchsynergypress.com/index.php/ijeass/article/view/2813</t>
  </si>
  <si>
    <t>Bunescu L. (ULBS)</t>
  </si>
  <si>
    <t xml:space="preserve">Tax performance assessment in Scandinavian countries, Studies in Business and Economics, Vol. 10, Issue 1, 2015, p. 47-65. https://doi.org/10.1515/sbe-2015-0004 (2015). </t>
  </si>
  <si>
    <t>Jiří Slezák, Classification of European Union Countries in the Context of Tax Burden: Cluster Analysis, Acta VŠFS - ekonomické studie a analýzy, Vol 18, No: 2, p. 141-159, 2024.</t>
  </si>
  <si>
    <t>https://www.ceeol.com/search/article-detail?id=1317899</t>
  </si>
  <si>
    <t>BDI, ERIH PLUS</t>
  </si>
  <si>
    <t>Bunescu L., Comaniciu C.(ULBS)</t>
  </si>
  <si>
    <t xml:space="preserve"> Issues on Fiscal Policy Objectives in Romania after 2000”, Studies in Business and Economics, Vol. 5, Issue 3, p. 116-129.   (2010).</t>
  </si>
  <si>
    <t>Osmond N. Okonkwo, Emmanuel I. Ajudua, Public Debt, Fiscal Stability and Economic Growth in Nigeria, afia Journal of Economics and Management Sciences, Vol 9, Issue 2; No 2, 2024</t>
  </si>
  <si>
    <t>https://www.lajems.com/index.php/lajems/article/view/322</t>
  </si>
  <si>
    <t>Bunescu Liliana (ULBS)</t>
  </si>
  <si>
    <t>Considerations on the Issuance of Municipal Bonds in Romania, Studies in Business and Economics, 01/2010, 5(2):14-23  (2010)</t>
  </si>
  <si>
    <t>Benny Hutahayan, Obligasi Daerah: Opsi Investasi Membangun Daerah, Deepublish, 2024</t>
  </si>
  <si>
    <t>https://ebooks.gramedia.com/id/buku/obligasi-daerah-opsi-investasi-membangun-daerah</t>
  </si>
  <si>
    <t>Carte editura straina</t>
  </si>
  <si>
    <t>Bunescu,  L.  (ULBS)</t>
  </si>
  <si>
    <t xml:space="preserve">The  impact  of  external  debt  on  exchange  rate  variation  in Romania. Economics &amp; Sociology, 7(3), 104 (2014).  </t>
  </si>
  <si>
    <t>Mossalem Ahmed Elshafei, Abdallah. (2024). „External Debt and Exchange Rate in Egypt (1977-2022)”, Scientific Journal of Business and Environmental Studies , 15(3), pp. 29-61. doi: 10.21608/jces.2024.391625</t>
  </si>
  <si>
    <t>https://journals.ekb.eg/article_391625_ff89167ceb4ac0393a13bdf3bc7860ad.pdf</t>
  </si>
  <si>
    <t>neindexat</t>
  </si>
  <si>
    <t>Muhammad Tauseef Khan, Behram Zulfiqar, Arif Ullah, Babar Khalil, Qurat Ul Ain, AN EMPIRICAL ANALYSIS OF THE DETERMINANTS OF EXTERNAL DEBT IN PAKISTAN. (2024). Journal of Research in Economics and Finance Management, 3(2), 69-88. https://doi.org/10.56596/jrefm.v3i2.147</t>
  </si>
  <si>
    <t>https://journals.csrpublisher.com/index.php/JREFM/article/view/147/216</t>
  </si>
  <si>
    <t>Crossref, Google Scholar</t>
  </si>
  <si>
    <t>Messaoudi Ma. (2024). Predicting the impact of fiscal and monetary policy on economic growth in Algeria during the period 1980-2022, Journal of Al Mayadine Al Iktissadia, 6 (1),  p .487-508), P-ISSN: 2716-7615, E-ISSN: 2716-8565</t>
  </si>
  <si>
    <t>https://scholar.google.com/scholar?oi=bibs&amp;hl=ro&amp;cites=15614401899579786567&amp;as_sdt=5&amp;as_ylo=2024&amp;as_yhi=2024 https://www.asjp.cerist.dz/en/PresentationRevue/613</t>
  </si>
  <si>
    <t>Michael O. Ndugbu, Kingsley C. Otiwu, Chukwunyeaka Linus Okafor (2024). Domestic Debt and Exchange Rate Stability in Nigeria (1980 - 2021), IIARD International Journal of Banking and Finance Research, E-ISSN 2695-1886, P-ISSN 2672-4979,  10 (2), p.1-19. DOI: 10.56201/ijbfr.v10.no2.2024.pg1.19</t>
  </si>
  <si>
    <t>https://iiardjournals.org/get/IJBFR/VOL.%2010%20NO.%202%202024/DOMESTIC%20DEBT%20AND%20EXCHANGE%201-19.pdf</t>
  </si>
  <si>
    <t>HEUANGPASEUTH, T., CHANTHAVONE, T., &amp; HER, P. (2024). The Causality Between Exchange Rate, Public Debt and Trade Balance. Journal of Management Science Nakhon Pathom Rajabhat University, 11(1), 166–183. https://doi.org/10.14456/jmsnpru.2024.13</t>
  </si>
  <si>
    <t>https://so03.tci-thaijo.org/index.php/JMSNPRU/article/view/279357</t>
  </si>
  <si>
    <t>BDI Thailanda</t>
  </si>
  <si>
    <t>Bunescu, Liliana, Carmen Comaniciu (ULBS)</t>
  </si>
  <si>
    <t>Tax Elasticity Analysis in Romania: 2001 – 2012, Procedia Economics and Finance, Vol 6 pp 609 – 614, Sciencedirect, Elsevier., 2013,  http://dx.doi.org/10.1016/S2212-5671(13)00179-2</t>
  </si>
  <si>
    <t>Budi Laksono, A., Adha, W. M. ., Hartoto, H., Buniarto, E. A. . and Widada, R. . (2024) “The Short-Term Causality Management Between Economic Growth and Excise Revenue: Review of Economic Regulation and Accounting Best Practice”, Atestasi : Jurnal Ilmiah Akuntansi, 7(2), pp. 685–707. doi: 10.57178/atestasi.v7i2.838.</t>
  </si>
  <si>
    <t>https://jurnal.feb-umi.id/index.php/ATESTASI/article/view/838</t>
  </si>
  <si>
    <t>Comaniciu Carmen, Bunescu Liliana (ULBS)</t>
  </si>
  <si>
    <t>Coordinates of Total Quality Management in Fiscal Administration, Review of general Management, volume 12, issue 2, pg.139-148. (2012)</t>
  </si>
  <si>
    <t>Owotemu, A.E.,
Bernardi, R. and Nwosu, C. (2024) Effect of
Leadership Approaches on Organisational
Management &amp; Economic Growth. Open
Access Library Journal, 11: e12548.
https://doi.org/10.4236/oalib.1112548</t>
  </si>
  <si>
    <t>https://www.scirp.org/journal/paperinformation?paperid=138628</t>
  </si>
  <si>
    <t>Polona Domadenik Muren, Matjaž Koman, Tjaša Redek, ENGINEERING THE INDUSTRIAL TRANSFORMATION, Časnik Finance, d. o. o., Ljubljana, 2024, ISBN 978-961-6541-65-7</t>
  </si>
  <si>
    <t>https://www.ef.uni-lj.si/assets/Studij/IMB/PKP-knjiga/PKP_24_Engineering-the-Industrial-Transformation.pdf</t>
  </si>
  <si>
    <t>Carte Slovenia</t>
  </si>
  <si>
    <t>Dr. Smita Meena. Evaluating the impact of sustainability practices on mergers and acquisitions in corporate environments.Asian Journal of Management and Commerce | Management Journal 2024;5(1):752-757. DOI: 10.22271/27084515.2024.v5.i1i.369</t>
  </si>
  <si>
    <t>https://www.allcommercejournal.com/archives/2024.v5.i1.I.369</t>
  </si>
  <si>
    <t>Examining the Impact of Crisis on Mergers and Acquisitions in the Pharmaceutical Sector, Master Thesis, 2024</t>
  </si>
  <si>
    <t>https://www.researchgate.net/publication/389395979_Examining_the_Impact_of_Crisis_on_Mergers_and_Acquisitions_in_the_Pharmaceutical_Sector</t>
  </si>
  <si>
    <t>master</t>
  </si>
  <si>
    <t>Maerdan, Bishala &amp; Rakhmatullayeva, Dinara. (2024). IMPLEENTATION OF ENVIRONMENTAL, SOCIAL, AND GOVERNANCE (ESG) PRINCIPLES IN HEALTHCARE COMPANY MANAGEMENT: A COMPREHENSIVE REVIEW. Bulletin of Toraighyrov University. Economics series. 251-263. 10.48081/GUVT8449.</t>
  </si>
  <si>
    <t>https://vestnik-economic.tou.edu.kz/storage/articles/d5a1ed1d9af2d9ba65ff254b997ccfce/B._Maerdan1,_D._Zh._Rakhmatullayeva2.pdf</t>
  </si>
  <si>
    <t xml:space="preserve">Tax elasticity analysis in Romania: 2001–2012, Procedia Economics and Finance, Published by Elsevier B.V
Volume 6, 2013
</t>
  </si>
  <si>
    <t>Allahverdi, M. (2023). Türkiye'de Vergi Performansını Etkileyen Bileşenlerin Analizi ve İl Düzeyi Vergi Performansı İndeksinin Oluşturulması.</t>
  </si>
  <si>
    <t>https://acikerisim.selcuk.edu.tr/server/api/core/bitstreams/7d8eb7a6-09b3-490a-88b3-6a44247657f8/content</t>
  </si>
  <si>
    <t>Teză doctorat indexată Google Scholar (nedeclarată 2023)</t>
  </si>
  <si>
    <t>Laksono, A. B., Adha, W. M., Hartoto, H., Buniarto, E. A., &amp; Widada, R. (2024). The Short-Term Causality Management Between Economic Growth and Excise Revenue: Review of Economic Regulation and Accounting Best Practice. Atestasi: Jurnal Ilmiah Akuntansi, 7(2), 685-707.</t>
  </si>
  <si>
    <t>file:///C:/Users/POSDRU-137280/Downloads/_PUBLISH_Agung+Budilaksono+et+al_The+Short-Term+Causality+Management+Between+Economic+Growth+and+Excis+(1)-1.pdf</t>
  </si>
  <si>
    <t>Science and Technology Index (SINTA 2), Google Scholar, Garba Rujukan Digital (GARUDA), Dimensions, ResearchBib and Index Copernicus International (ICI)</t>
  </si>
  <si>
    <t xml:space="preserve">Theoretical and Pragmatic Approaches of Undeclared Work in Romania, Procedia Economics and Finance, Published by Elsevier B.V
Volume 16, 2014
</t>
  </si>
  <si>
    <t>Μοσχονησιώτης, Θ. Ε. (2023). Το φαινόμενο της αδήλωτης εργασίας και η ελληνική εμπειρία (Master's thesis).</t>
  </si>
  <si>
    <t>file:///C:/Users/POSDRU-137280/Downloads/26673.pdf</t>
  </si>
  <si>
    <t xml:space="preserve"> Ensar Balkaya, THE EXAMINATION OF INFORMAL EMPLOYMENT IN TÜRKİYE BASED ON DEMOGRAPHIC FACTORS,  In 9th International Conference on Business and Economics Studies (p. 96).</t>
  </si>
  <si>
    <t>https://www.researchgate.net/profile/Duygu-Tulan-Tohumcu/publication/385379085_Measuring_University_Students'_Rational_Drug_Use_Knowledge_Levels_An_Application_in_Erzurum_Province/links/67222f59ecbbde716b4c353b/Measuring-University-Students-Rational-Drug-Use-Knowledge-Levels-An-Application-in-Erzurum-Province.pdf#page=81</t>
  </si>
  <si>
    <t>Comaniciu Carmen (ULBS) Bunescu Liliana (ULBS)</t>
  </si>
  <si>
    <t xml:space="preserve">Coordinates of Total Quality Management in Fiscal Administration, Review of General Management 
Volume 16, Issue 2, Year 2012
</t>
  </si>
  <si>
    <t>Owotemu, A. E., Bernardi, R., &amp; Nwosu, C. (2024). Impact of Leadership Approaches on Organisational Management &amp; Economic Growth. Open Access Library Journal, 11(12), 1-20.</t>
  </si>
  <si>
    <t>Google Scholar , China National Engineering and Technology Digital Library, Citefactor, Cnplinker, CrossRef, DTU Findit, Open Access Library, Open J-Gate, ResearchGate, Worldcat</t>
  </si>
  <si>
    <t xml:space="preserve">Issues on fiscal policy objectives in Romania after 2000, Studies in Business and Economics
No. 5/2010, Issue 3
</t>
  </si>
  <si>
    <t>Okonkwo, O. N., &amp; Ajudua, E. I. (2024). Public Debt, Fiscal Stability and Economic Growth in Nigeria. LAFIA JOURNAL OF ECONOMICS AND MANAGEMENT SCIENCES, 9(2), 178-193.</t>
  </si>
  <si>
    <t>file:///C:/Users/POSDRU-137280/Downloads/322-Article%20Text-939-1-10-20250301-1.pdf</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</si>
  <si>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</si>
  <si>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Wilberforce Turyahikayo, Wilson Mugizi, George Wilson Kasule, </t>
    </r>
    <r>
      <rPr>
        <rFont val="Arial Narrow"/>
        <color theme="1"/>
        <sz val="10.0"/>
      </rPr>
      <t>Leadership Styles and Organisational Effectiveness in Selected Public Universities in Uganda</t>
    </r>
    <r>
      <rPr>
        <rFont val="Arial Narrow"/>
        <color theme="1"/>
        <sz val="10.0"/>
      </rPr>
      <t>, The Uganda Higher Education Review Journal, Vol. 11, Issue 1, PAGES:179 – 194, 2024, ISSN 1813-2243, EISSN:2958-5473, https://doi.org/10.58653/nche.v11i1.14</t>
    </r>
  </si>
  <si>
    <t>https://journal.unche.or.ug/leadership-styles-and-organisational-effectiveness-in-selected-public-universities-in-uganda/</t>
  </si>
  <si>
    <t>Google Scholar, Crossref, ProQuest, WorldCat</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</si>
  <si>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</si>
  <si>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Ihyani Malik, </t>
    </r>
    <r>
      <rPr>
        <rFont val="Arial Narrow"/>
        <color theme="1"/>
        <sz val="10.0"/>
      </rPr>
      <t>Government Effectiveness and Good Governance Index: The Case of Indonesia</t>
    </r>
    <r>
      <rPr>
        <rFont val="Arial Narrow"/>
        <color theme="1"/>
        <sz val="10.0"/>
      </rPr>
      <t>, Journal of Governance, Volume 9, Issue 1, March 2024, pp:106-126, P-ISSN: 2528-276X, E-ISSN: 2598-6465, http://dx.doi.org/10.31506/jog.v9i1.23787</t>
    </r>
  </si>
  <si>
    <t>https://jurnal.untirta.ac.id/index.php/jog/article/view/23787</t>
  </si>
  <si>
    <t>Google Scholar, Mendeley, Crossref, EndNote Web, Grammarly</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</si>
  <si>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</si>
  <si>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Iveta Katelo, Irēna Kokina, Vitālijs Raščevskis, </t>
    </r>
    <r>
      <rPr>
        <rFont val="Arial Narrow"/>
        <color theme="1"/>
        <sz val="10.0"/>
      </rPr>
      <t>PUBLISKO ADMINISTRATĪVO PAKALPOJUMU KVALITĀTES NOVĒRTĒJUMS LATVIJĀ</t>
    </r>
    <r>
      <rPr>
        <rFont val="Arial Narrow"/>
        <color theme="1"/>
        <sz val="10.0"/>
      </rPr>
      <t>, Social Sciences Bulletin, ISSN 1691-1881, eISSN 2592-8562, 2023, 37(2), DOI: https://doi.org/10.9770/szv.2023.2(4)</t>
    </r>
  </si>
  <si>
    <t>https://du.lv/wp-content/uploads/2024/01/4_Katelo-u.c..pdf</t>
  </si>
  <si>
    <t>ERIH PLUS (European Reference Index for the Humanities and Social Sciences), EBSCOhost SocINDEX, Central European Journal of Social Sciences and Humanities (CEJSH) , World Interdisciplinary Network for Institutional Research (WINIR)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</si>
  <si>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</si>
  <si>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Basuki Rahmat, Beni Hartanto, Acep Hilman, </t>
    </r>
    <r>
      <rPr>
        <rFont val="Arial Narrow"/>
        <color theme="1"/>
        <sz val="10.0"/>
      </rPr>
      <t>Bureaucratic Reform in Indonesia: From “Public Administration" to "Public Management"</t>
    </r>
    <r>
      <rPr>
        <rFont val="Arial Narrow"/>
        <color theme="1"/>
        <sz val="10.0"/>
      </rPr>
      <t>, Journal of Local Government Issues (LOGOS), Volume 7 (2), (2024), pp: 144-158, ISSN: 2620-8091 print, 2620-3812 online, Journal Homepage : http://ejournal.umm.ac.id/index.php/LOGOS/index</t>
    </r>
  </si>
  <si>
    <t>https://ejournal.umm.ac.id/index.php/LOGOS/article/view/33848/15265</t>
  </si>
  <si>
    <t>Google Scholar, Mendeley, Crossref, Sinta, Garuda, Road, World Cat, DOAJ</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</si>
  <si>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</si>
  <si>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Patrik Donizetti Rodrigues da Silvaa, Henrique Portulhak, Vagner Alves Arantes, </t>
    </r>
    <r>
      <rPr>
        <rFont val="Arial Narrow"/>
        <color theme="1"/>
        <sz val="10.0"/>
      </rPr>
      <t>Estados que denotam eficiência no gasto público em educação possuem melhor qualidade de informação contabil? (Do states that demonstrate efficiency in public spending on education have better quality accounting information?)</t>
    </r>
    <r>
      <rPr>
        <rFont val="Arial Narrow"/>
        <color theme="1"/>
        <sz val="10.0"/>
      </rPr>
      <t>, Singular. Sociais e Humanidades, SSH, Palmas, TO, v.1, n.6, jan./jun., 2024, p. 79, e-ISSN: 2596-2612, DOI: 10.33911/singularsh.v1i6.210</t>
    </r>
  </si>
  <si>
    <t>https://ulbra-to.br/singular/index.php/SingularSH/article/view/210/118</t>
  </si>
  <si>
    <t>CAPES, Crossref, Google Scholar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</si>
  <si>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</si>
  <si>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Wilberforce Turyahikayo, Wilson Mugizi, George Wilson Kasule, </t>
    </r>
    <r>
      <rPr>
        <rFont val="Arial Narrow"/>
        <color theme="1"/>
        <sz val="10.0"/>
      </rPr>
      <t>The Influence of Institutional Culture on Organisational Effectiveness in Selected Public Universities in Uganda</t>
    </r>
    <r>
      <rPr>
        <rFont val="Arial Narrow"/>
        <color theme="1"/>
        <sz val="10.0"/>
      </rPr>
      <t>, East African Journal of Education Studies, eajes.eanso.org, Volume 7, Issue 3, 2024, Print ISSN: 2707-3939 | Online ISSN: 2707-3947, Title DOI: https://doi.org/10.37284/2707-3947</t>
    </r>
  </si>
  <si>
    <t>https://journals.eanso.org/index.php/eajes/article/view/2169/2856</t>
  </si>
  <si>
    <t>Google Scholar, Crossref, Road, DOAJ,  PKP Preservation Network, LOCKSS, CLOCKSS</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</si>
  <si>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</si>
  <si>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Basrowi, S.E., M.E., </t>
    </r>
    <r>
      <rPr>
        <rFont val="Arial Narrow"/>
        <color theme="1"/>
        <sz val="10.0"/>
      </rPr>
      <t>MANAJEMEN ADMINISTRASI PUBLIK</t>
    </r>
    <r>
      <rPr>
        <rFont val="Arial Narrow"/>
        <color theme="1"/>
        <sz val="10.0"/>
      </rPr>
      <t>, EUREKA MEDIA AKSARA, FEBRUARI 2024, ANGGOTA IKAPI JAWA TENGAH, NO. 225/JTE/2024</t>
    </r>
  </si>
  <si>
    <t>https://repository.penerbiteureka.com/media/publications/567880-manajemen-administrasi-publik-4803a07d.pdf</t>
  </si>
  <si>
    <t>Google Scholar, ResearchGate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</si>
  <si>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</si>
  <si>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Chandra Setiawan, Joseph Utama Lumban Tobing, </t>
    </r>
    <r>
      <rPr>
        <rFont val="Arial Narrow"/>
        <color theme="1"/>
        <sz val="10.0"/>
      </rPr>
      <t>Efficiency and non-performing loans of comparison between commercial banks in Indonesia and Malaysia</t>
    </r>
    <r>
      <rPr>
        <rFont val="Arial Narrow"/>
        <color theme="1"/>
        <sz val="10.0"/>
      </rPr>
      <t>, Journal of Management Science (JMAS), Volume 7, No. 1, January 2024, pp: 422-429, ISSN: 2684-9747 (Online), www.exsys.iocspublisher.org/index.php/JMAS Published by: Institute of Computer Science (IOCScience)</t>
    </r>
  </si>
  <si>
    <t>https://www.exsys.iocspublisher.org/index.php/JMAS/article/view/444/270</t>
  </si>
  <si>
    <t>Dimensions, Garuda, Google Scholar, International Standard Serial Number, Sinta, PKP index</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</si>
  <si>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</si>
  <si>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Kati Pajunen, Juha Soininen, Toni Mättö, </t>
    </r>
    <r>
      <rPr>
        <rFont val="Arial Narrow"/>
        <color theme="1"/>
        <sz val="10.0"/>
      </rPr>
      <t>Diaconal workers' views on the effectiveness of diaconal work</t>
    </r>
    <r>
      <rPr>
        <rFont val="Arial Narrow"/>
        <color theme="1"/>
        <sz val="10.0"/>
      </rPr>
      <t>, Vol 43 No. 4 (2024): Administrative Research , pp: 301–318, 2024, DOI: https://doi.org/10.37450/ht.143888</t>
    </r>
  </si>
  <si>
    <t>https://journal.fi/hallinnontutkimus/article/view/143888/98966</t>
  </si>
  <si>
    <t>Google Scholar, Arto Database, PA@ BABEL Database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</si>
  <si>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</si>
  <si>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Nahum Lee, Soo-Young Lee, </t>
    </r>
    <r>
      <rPr>
        <rFont val="Arial Narrow"/>
        <color theme="1"/>
        <sz val="10.0"/>
      </rPr>
      <t>The Impact of Change Management on Organizational Performance: A Focus on Moderated Mediation Effects</t>
    </r>
    <r>
      <rPr>
        <rFont val="Arial Narrow"/>
        <color theme="1"/>
        <sz val="10.0"/>
      </rPr>
      <t>, Korea Institute of Public Affairs, Korean Journal of Public Administration, Vol.62, No.4, 2024, Pages: 93 – 126, DOI: 10.24145/KJPA.62.4.4</t>
    </r>
  </si>
  <si>
    <t>https://www.dbpia.co.kr/journal/articleDetail?nodeId=NODE12019006&amp;language=ko_KR&amp;hasTopBanner=true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</si>
  <si>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</si>
  <si>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Saed Kamel Jaber, </t>
    </r>
    <r>
      <rPr>
        <rFont val="Arial Narrow"/>
        <color theme="1"/>
        <sz val="10.0"/>
      </rPr>
      <t>The Impact of Organizational Culture on Organizational Performance, the Mediating Role of Employee Engagement: the Case of the Ministry of Transportation</t>
    </r>
    <r>
      <rPr>
        <rFont val="Arial Narrow"/>
        <color theme="1"/>
        <sz val="10.0"/>
      </rPr>
      <t>, Arab American University, Faculty of Graduate Studies, 2024, Thesis for master’s degree in human resource management</t>
    </r>
  </si>
  <si>
    <t>https://repository.aaup.edu/bitstream/123456789/1903/1/%d8%b3%d8%a7%d8%a6%d8%af%20%d8%ac%d8%a7%d8%a8%d8%b1.pdf</t>
  </si>
  <si>
    <t>ResearchGate, Google Scholar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</si>
  <si>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</si>
  <si>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Virgil CANDALE, </t>
    </r>
    <r>
      <rPr>
        <rFont val="Arial Narrow"/>
        <color theme="1"/>
        <sz val="10.0"/>
      </rPr>
      <t>PERFORMANȚA GESTIONĂRII FONDURILOR PUBLICE LOCALE ÎN CONTEXTUL DEZVOLTĂRII SUSTENABILE</t>
    </r>
    <r>
      <rPr>
        <rFont val="Arial Narrow"/>
        <color theme="1"/>
        <sz val="10.0"/>
      </rPr>
      <t>, Universitatea ”Lucian Blaga” din Sibiu, Școala Doctorală de Științe Sociale, Domeniul de doctorat: FINANȚE, TEZĂ DE DOCTORAT, 20 SEPTEMBRIE 2024</t>
    </r>
  </si>
  <si>
    <t>http://digital-library.ulbsibiu.ro/jspui/bitstream/123456789/3935/2/2024-Candale%20Virgil_ro.pdf</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</si>
  <si>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</si>
  <si>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Goodluck Chidi ADIELE, Peter Mezenye ALIKORNWO, </t>
    </r>
    <r>
      <rPr>
        <rFont val="Arial Narrow"/>
        <color theme="1"/>
        <sz val="10.0"/>
      </rPr>
      <t>ENTERPRISE INFORMATION SYSTEM: UPSHOT FOR ADMINISTRATIVE EFFICIENCY OF LOCAL CONSTRUCTION FIRMS</t>
    </r>
    <r>
      <rPr>
        <rFont val="Arial Narrow"/>
        <color theme="1"/>
        <sz val="10.0"/>
      </rPr>
      <t>, International Journal of Leadership, Quality Education and African Development (IJLQEAD), Volume-1, Issue-1, July-September, 2024, https://doi.org/10.5281/zenodo.13881673</t>
    </r>
  </si>
  <si>
    <t>DRJI, Google Scholar, EBSCO Host</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</si>
  <si>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</si>
  <si>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Maria Filipa Reimão Ferrão Gomes, </t>
    </r>
    <r>
      <rPr>
        <rFont val="Arial Narrow"/>
        <color theme="1"/>
        <sz val="10.0"/>
      </rPr>
      <t>Assessing Public Expenditure Effectiveness in the EU: Public Expenditure Effectiveness Index, Determinants and the Comparative Analysis of the Case of Portugal</t>
    </r>
    <r>
      <rPr>
        <rFont val="Arial Narrow"/>
        <color theme="1"/>
        <sz val="10.0"/>
      </rPr>
      <t>, UNIVERSIDADE DO PORTO, FACULDADE DE ECONOMIA, MASTERS DEGREE, ECONOMICS, 2024</t>
    </r>
  </si>
  <si>
    <t>https://www.proquest.com/openview/f949fb535b3397330bab5df8ae643025/1?cbl=2026366&amp;diss=y&amp;pq-origsite=gscholar</t>
  </si>
  <si>
    <t>ProQuest, ResearchGate, Google Scholar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</si>
  <si>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</si>
  <si>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Md. Said Zainol, Fahd Al-Shaghdari, Al-Harath Ateik, Abdoulrahman Aljounaidi, </t>
    </r>
    <r>
      <rPr>
        <rFont val="Arial Narrow"/>
        <color theme="1"/>
        <sz val="10.0"/>
      </rPr>
      <t>ON THE DIMENSIONS OF WAQF PERFORMANCE MEASUREMENTS: A SURVEY</t>
    </r>
    <r>
      <rPr>
        <rFont val="Arial Narrow"/>
        <color theme="1"/>
        <sz val="10.0"/>
      </rPr>
      <t>, Al-Qanatir: International Journal of Islamic Studies. Vol. 33, No. 1, January Issue (2024), eISSN: 2289-9944</t>
    </r>
  </si>
  <si>
    <t>https://al-qanatir.com/aq/article/view/637/500</t>
  </si>
  <si>
    <t>MyCite (Malaysian Citation Index), MyJurnal (Malaysian Citation Centre), Google Scholar, Directory of Research Journals Indexing (DRJI)</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</si>
  <si>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</si>
  <si>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Aurelija Ulbinaitė, </t>
    </r>
    <r>
      <rPr>
        <rFont val="Arial Narrow"/>
        <color theme="1"/>
        <sz val="10.0"/>
      </rPr>
      <t>THE INTERACTION BETWEEN PROCESS MATURITY AND PERFORMANCE: A PUBLIC SECTOR ORGANISATION CASE STUDY</t>
    </r>
    <r>
      <rPr>
        <rFont val="Arial Narrow"/>
        <color theme="1"/>
        <sz val="10.0"/>
      </rPr>
      <t>, VILNIAUS UNIVERSITETAS, EKONOMIKOS IR VERSLO ADMINISTRAVIMO, FAKULTETAS VERSLO PROCESŲ VALDYMO STUDIJŲ PROGRAMA, Master thesis, Vilnius, 2024</t>
    </r>
  </si>
  <si>
    <t>https://epublications.vu.lt/object/elaba:210544944/</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</si>
  <si>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</si>
  <si>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Lucien Alphonsine Guesse Ndong, </t>
    </r>
    <r>
      <rPr>
        <rFont val="Arial Narrow"/>
        <color theme="1"/>
        <sz val="10.0"/>
      </rPr>
      <t>Efficiency and Effectiveness in Public Policies in Africa: Compared Analysis of Emerging Senegal Plan and Rwanda Vision 2020</t>
    </r>
    <r>
      <rPr>
        <rFont val="Arial Narrow"/>
        <color theme="1"/>
        <sz val="10.0"/>
      </rPr>
      <t>, A DISSERTATION, Presented to the Department of Public Management program at Selinus University, Faculty of Business &amp; Media, the degree of Doctor of Philosophy in Public Management, 2024</t>
    </r>
  </si>
  <si>
    <t>https://uniselinus.us/sites/default/files/2025-01/LUCIEN%20ALPHONSINE%20GUESSE%20.pdf</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</si>
  <si>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</si>
  <si>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Krisada Prachumrasee, </t>
    </r>
    <r>
      <rPr>
        <rFont val="Arial Narrow"/>
        <color theme="1"/>
        <sz val="10.0"/>
      </rPr>
      <t>Analysis of Processes for Evaluating the Efficiency of Digital Public Services: A Case Study of Non Sa-at Subdistrict Municipality</t>
    </r>
    <r>
      <rPr>
        <rFont val="Arial Narrow"/>
        <color theme="1"/>
        <sz val="10.0"/>
      </rPr>
      <t>, Nong Bua Lamphu Province, Dhammathas Academic Journal, Vol. 24, No. 2, (April - June 2024)</t>
    </r>
  </si>
  <si>
    <t>https://so06.tci-thaijo.org/index.php/dhammathas/article/view/270640/184044</t>
  </si>
  <si>
    <t>TCI (Thai-Journal Citation Index Centre), Google Scholar, ResearchGate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</si>
  <si>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</si>
  <si>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Shengnan Zhao, Suntorn Phajon, </t>
    </r>
    <r>
      <rPr>
        <rFont val="Arial Narrow"/>
        <color theme="1"/>
        <sz val="10.0"/>
      </rPr>
      <t>The Guideline for Improving Efficiency of Rail Freight Transport Between China – Laos - Thailand Under Belt and Road Initiative: A Case Study of Thailand and Laos Rail Freight Transport</t>
    </r>
    <r>
      <rPr>
        <rFont val="Arial Narrow"/>
        <color theme="1"/>
        <sz val="10.0"/>
      </rPr>
      <t>, International Journal of Development Administration Research, Vol. 7, No.1, January - June 2024</t>
    </r>
  </si>
  <si>
    <t>https://so02.tci-thaijo.org/index.php/ijdar/article/view/267283/180925</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</si>
  <si>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</si>
  <si>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Udoro Henry Oghenevwaire, Osakwe Stephen Onyeanwuna, </t>
    </r>
    <r>
      <rPr>
        <rFont val="Arial Narrow"/>
        <color theme="1"/>
        <sz val="10.0"/>
      </rPr>
      <t>Digital Electronic Record Systems and Administrative Efficiency of the Civil Service in Delta State</t>
    </r>
    <r>
      <rPr>
        <rFont val="Arial Narrow"/>
        <color theme="1"/>
        <sz val="10.0"/>
      </rPr>
      <t>, Nigeria, Greekline Publications and Academic Journals – Sunset Edition, (Oct - December, 2024) Vol. 1, No. 2, ISSN: 2795-393X, www.greeklinepublications.org</t>
    </r>
  </si>
  <si>
    <t>https://greeklinepublications.org/storage/pdf/43b906fd1d5befdbab05406e573e5cfe.pdf</t>
  </si>
  <si>
    <t>Citefactor, Google Scholar, ResearchGate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</si>
  <si>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</si>
  <si>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MARTINA BÁBÍČKOVÁ, </t>
    </r>
    <r>
      <rPr>
        <rFont val="Arial Narrow"/>
        <color theme="1"/>
        <sz val="10.0"/>
      </rPr>
      <t>Legal and Economic Aspects of Digitization of Health Care in the Czech Republic</t>
    </r>
    <r>
      <rPr>
        <rFont val="Arial Narrow"/>
        <color theme="1"/>
        <sz val="10.0"/>
      </rPr>
      <t>, Faculty of Economics and Administration, Masaryk University, Department of Finance, Degree Programme: Finance and Law, Year: 2024</t>
    </r>
  </si>
  <si>
    <t>https://is.muni.cz/th/gu0m6/?lang=en;cop=3379229;id=321758</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</si>
  <si>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</si>
  <si>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Ambartsumyan David Ashotovich, </t>
    </r>
    <r>
      <rPr>
        <rFont val="Arial Narrow"/>
        <color theme="1"/>
        <sz val="10.0"/>
      </rPr>
      <t>Ways to use effective management in the public sector</t>
    </r>
    <r>
      <rPr>
        <rFont val="Arial Narrow"/>
        <color theme="1"/>
        <sz val="10.0"/>
      </rPr>
      <t>, Economics: Yesterday, Today and Tomorrow. 2023, Vol. 13, Is. 10A, UDC 33, DOI: 10.34670/AR.2023.68.91.002, Publishing House "ANALITIKA RODIS" (analitikarodis@yandex.ru) http://publishing-vak.ru/</t>
    </r>
  </si>
  <si>
    <t>http://publishing-vak.ru/file/archive-economy-2023-10/d25-ambartsumyan.pdf</t>
  </si>
  <si>
    <t>OAJI Library, Google Scholar, ResearchGate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</si>
  <si>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</si>
  <si>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Samah Fayez Al-Qammaza, Raed Mahmoud Al-Atiyat, </t>
    </r>
    <r>
      <rPr>
        <rFont val="Arial Narrow"/>
        <color theme="1"/>
        <sz val="10.0"/>
      </rPr>
      <t>The Acquisition of the English Language through E-Learning Innovations for Elementary Students in Jordan during COVID-19 Pandemic</t>
    </r>
    <r>
      <rPr>
        <rFont val="Arial Narrow"/>
        <color theme="1"/>
        <sz val="10.0"/>
      </rPr>
      <t>, Innovations, Number 78, September 2024, www.journal-innovations.com</t>
    </r>
  </si>
  <si>
    <t>https://journal-innovations.com/assets/uploads/doc/93bf9-868-878.11856.pdf</t>
  </si>
  <si>
    <t>Web of Science, Road, Cosmos, Economic Literature (American Economic Association), Scopus, Research Papers in Economies (America), Scimago, Google Scholar, Ugc Care, Research Gate, Academia Edu, French Foundation for Management Education (France), Research Bib, National Center for Scientific Research (France)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</si>
  <si>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</si>
  <si>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Collachagua Perez Daniel Hugo, </t>
    </r>
    <r>
      <rPr>
        <rFont val="Arial Narrow"/>
        <color theme="1"/>
        <sz val="10.0"/>
      </rPr>
      <t>Digital service and productivity in labor inspection, 2018 to 2023</t>
    </r>
    <r>
      <rPr>
        <rFont val="Arial Narrow"/>
        <color theme="1"/>
        <sz val="10.0"/>
      </rPr>
      <t>, master's thesis, 2024, Cesar Vallejo University, Repository: UCV-Institutional, OAI Identifier:</t>
    </r>
  </si>
  <si>
    <t>https://repositorio.ucv.edu.pe/bitstream/handle/20.500.12692/146067/Collachagua_PDH-SD.pdf?sequence=1&amp;isAllowed=y</t>
  </si>
  <si>
    <t>LA Referencia, ResearchGate, Google Scholar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</si>
  <si>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</si>
  <si>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Aygün KAM, </t>
    </r>
    <r>
      <rPr>
        <rFont val="Arial Narrow"/>
        <color theme="1"/>
        <sz val="10.0"/>
      </rPr>
      <t>Economic Effectiveness of Remote Work in Organizations of the Public Utility Sector</t>
    </r>
    <r>
      <rPr>
        <rFont val="Arial Narrow"/>
        <color theme="1"/>
        <sz val="10.0"/>
      </rPr>
      <t>, doctoral thesis, 2024, UNIVERSITY OF LODZ
DOCTORAL SCHOOL OF SOCIAL SCIENCES
Faculty of Economics and Sociology, 2024</t>
    </r>
  </si>
  <si>
    <t>https://www.bip.uni.lodz.pl/fileadmin/user_upload/Doctoral_Dissertation-Aygun_Kam.pdf</t>
  </si>
  <si>
    <r>
      <rPr>
        <rFont val="Arial Narrow"/>
        <color theme="1"/>
        <sz val="10.0"/>
      </rPr>
      <t>Martin F.M., Ciovica Laurentiu</t>
    </r>
    <r>
      <rPr>
        <rFont val="Arial Narrow"/>
        <color theme="1"/>
        <sz val="10.0"/>
      </rPr>
      <t>*</t>
    </r>
    <r>
      <rPr>
        <rFont val="Arial Narrow"/>
        <color theme="1"/>
        <sz val="10.0"/>
      </rPr>
      <t xml:space="preserve">, </t>
    </r>
    <r>
      <rPr>
        <rFont val="Arial Narrow"/>
        <color theme="1"/>
        <sz val="10.0"/>
      </rPr>
      <t>Cristescu Marian Pompiliu</t>
    </r>
    <r>
      <rPr>
        <rFont val="Arial Narrow"/>
        <color theme="1"/>
        <sz val="10.0"/>
      </rPr>
      <t>(ULB Sibiu)</t>
    </r>
  </si>
  <si>
    <r>
      <rPr>
        <rFont val="Arial Narrow"/>
        <color theme="1"/>
        <sz val="10.0"/>
      </rPr>
      <t xml:space="preserve">Maharani Imran, Djuara P. Lubis, Pudji Muljono, Dwi Sadono, </t>
    </r>
    <r>
      <rPr>
        <rFont val="Arial Narrow"/>
        <color theme="1"/>
        <sz val="10.0"/>
      </rPr>
      <t>Digital Communication and Its Relationship to SME Empowerment and Performance</t>
    </r>
    <r>
      <rPr>
        <rFont val="Arial Narrow"/>
        <color theme="1"/>
        <sz val="10.0"/>
      </rPr>
      <t>, Available Online 10 January 2024, DOI:10.2991/978-94-6463-350-4_41, Volume Title: Proceedings of the International Conference on Entrepreneurship, Leadership and Business Innovation (ICELBI 2022), Series: Advances in Economics, Business and Management Research, Atlantis Press, 2024, ISBN: 978-94-6463-350-4, ISSN: 2352-5428</t>
    </r>
  </si>
  <si>
    <t>https://www.atlantis-press.com/proceedings/icelbi-22/125997143</t>
  </si>
  <si>
    <t>WoS, SCOPUS, MEDLINE, PubMed Central (PMC), DOAJ, Ei Compendex,
Portico, China National Knowledge Infrastructure (CNKI), Wanfang Data, dblp computer science bibliography, Ulrichsweb, Google Scholar</t>
  </si>
  <si>
    <r>
      <rPr>
        <rFont val="Arial Narrow"/>
        <color theme="1"/>
        <sz val="10.0"/>
      </rPr>
      <t xml:space="preserve">Ceptureanu, S.I., Ceptureanu, E.G., </t>
    </r>
    <r>
      <rPr>
        <rFont val="Arial Narrow"/>
        <color theme="1"/>
        <sz val="10.0"/>
      </rPr>
      <t>Cristescu M.P-</t>
    </r>
    <r>
      <rPr>
        <rFont val="Arial Narrow"/>
        <color theme="1"/>
        <sz val="10.0"/>
      </rPr>
      <t xml:space="preserve">ULB Sibiu, </t>
    </r>
    <r>
      <rPr>
        <rFont val="Arial Narrow"/>
        <color theme="1"/>
        <sz val="10.0"/>
      </rPr>
      <t>Dhesi G*</t>
    </r>
  </si>
  <si>
    <r>
      <rPr>
        <rFont val="Arial Narrow"/>
        <color theme="1"/>
        <sz val="10.0"/>
      </rPr>
      <t xml:space="preserve">Dr. Zainuddin Iba, S.E., Aditya Wardhana, S.E., </t>
    </r>
    <r>
      <rPr>
        <rFont val="Arial Narrow"/>
        <color theme="1"/>
        <sz val="10.0"/>
      </rPr>
      <t>RISET MANAJEMEN MENGGUNAKAN SPSS DAN SMART-PLS</t>
    </r>
    <r>
      <rPr>
        <rFont val="Arial Narrow"/>
        <color theme="1"/>
        <sz val="10.0"/>
      </rPr>
      <t>, PENERBIT CV.EUREKA MEDIA AKSARA, EUREKA MEDIA AKSARA, AGUSTUS 2024, ANGGOTA IKAPI JAWA TENGAH, NO. 225/JTE/2021, ISBN : 978-623-516-213-3</t>
    </r>
  </si>
  <si>
    <t>https://repository.penerbiteureka.com/publications/579671/riset-manajemen-menggunakan-spss-dan-smart-pls-implementasi-pada-manajemen-sdm-p#id-section-content</t>
  </si>
  <si>
    <r>
      <rPr>
        <rFont val="Arial Narrow"/>
        <color theme="1"/>
        <sz val="10.0"/>
      </rPr>
      <t xml:space="preserve">Ceptureanu, S.I., Ceptureanu, E.G., </t>
    </r>
    <r>
      <rPr>
        <rFont val="Arial Narrow"/>
        <color theme="1"/>
        <sz val="10.0"/>
      </rPr>
      <t>Cristescu M.P-</t>
    </r>
    <r>
      <rPr>
        <rFont val="Arial Narrow"/>
        <color theme="1"/>
        <sz val="10.0"/>
      </rPr>
      <t xml:space="preserve">ULB Sibiu, </t>
    </r>
    <r>
      <rPr>
        <rFont val="Arial Narrow"/>
        <color theme="1"/>
        <sz val="10.0"/>
      </rPr>
      <t>Dhesi G*</t>
    </r>
  </si>
  <si>
    <r>
      <rPr>
        <rFont val="Arial Narrow"/>
        <color theme="1"/>
        <sz val="10.0"/>
      </rPr>
      <t xml:space="preserve">Wan Nurul Fatihah Wan Hamdi1, Sheerad Shahid, </t>
    </r>
    <r>
      <rPr>
        <rFont val="Arial Narrow"/>
        <color theme="1"/>
        <sz val="10.0"/>
      </rPr>
      <t>PENGGUNAAN MEDIA SOSIAL DAN KESEDARAN KEUSAHAWANAN TERHADAP PELUANG KEUSAHAWANAN PELAJAR INSTITUSI PENGAJIAN TINGGI DI KELANTAN (THE BENEFITS OF SOCIAL MEDIA USAGE AND ENTREPRENEURIAL ALERTNESS ON ENTREPRENEURIAL OPPORTUNITIES AMONG HIGHER EDUCATION INSTITUTIONS STUDENTS IN KELANTAN)</t>
    </r>
    <r>
      <rPr>
        <rFont val="Arial Narrow"/>
        <color theme="1"/>
        <sz val="10.0"/>
      </rPr>
      <t>, Advanced International Journal of Business, Entrepreneurship and SME's (AIJBES), eISSN: 2682-8545, Volume 6 Issue 20 (June 2024) PP. 01-18, DOI:10.35631/AIJBES.620001</t>
    </r>
  </si>
  <si>
    <t>https://gaexcellence.com/aijbes/article/view/225/184</t>
  </si>
  <si>
    <t>MyCite, MyJurnal, Google Scholar, eISSN, Perpustakaan Negara Malaysia (PNM), Crossref</t>
  </si>
  <si>
    <r>
      <rPr>
        <rFont val="Arial Narrow"/>
        <color theme="1"/>
        <sz val="10.0"/>
      </rPr>
      <t xml:space="preserve">Ceptureanu, S.I., Ceptureanu, E.G., </t>
    </r>
    <r>
      <rPr>
        <rFont val="Arial Narrow"/>
        <color theme="1"/>
        <sz val="10.0"/>
      </rPr>
      <t>Cristescu M.P-</t>
    </r>
    <r>
      <rPr>
        <rFont val="Arial Narrow"/>
        <color theme="1"/>
        <sz val="10.0"/>
      </rPr>
      <t>ULB Sibiu, Dhesi G</t>
    </r>
    <r>
      <rPr>
        <rFont val="Arial Narrow"/>
        <color theme="1"/>
        <sz val="10.0"/>
      </rPr>
      <t>*</t>
    </r>
  </si>
  <si>
    <r>
      <rPr>
        <rFont val="Arial Narrow"/>
        <color theme="1"/>
        <sz val="10.0"/>
      </rPr>
      <t xml:space="preserve">Michael Williams, </t>
    </r>
    <r>
      <rPr>
        <rFont val="Arial Narrow"/>
        <color theme="1"/>
        <sz val="10.0"/>
      </rPr>
      <t>Social Media as a Pathway to Entrepreneurial Success: Overcoming Barriers for Black Women Entrepreneurs</t>
    </r>
    <r>
      <rPr>
        <rFont val="Arial Narrow"/>
        <color theme="1"/>
        <sz val="10.0"/>
      </rPr>
      <t>, Journal of Business Diversity, Vol. 24(4), 2024</t>
    </r>
  </si>
  <si>
    <t>https://www.proquest.com/docview/3167729568/fulltextPDF/B2318C2B547D4E29PQ/6?accountid=8083&amp;sourcetype=Scholarly%20Journals</t>
  </si>
  <si>
    <t>PROQUEST, EBSCO, Google Scholar, ​UlrichsWeb</t>
  </si>
  <si>
    <r>
      <rPr>
        <rFont val="Arial Narrow"/>
        <color theme="1"/>
        <sz val="10.0"/>
      </rPr>
      <t xml:space="preserve">Ceptureanu, S.I., Ceptureanu, E.G., </t>
    </r>
    <r>
      <rPr>
        <rFont val="Arial Narrow"/>
        <color theme="1"/>
        <sz val="10.0"/>
      </rPr>
      <t>Cristescu M.P-</t>
    </r>
    <r>
      <rPr>
        <rFont val="Arial Narrow"/>
        <color theme="1"/>
        <sz val="10.0"/>
      </rPr>
      <t>ULB Sibiu, Dhesi G</t>
    </r>
    <r>
      <rPr>
        <rFont val="Arial Narrow"/>
        <color theme="1"/>
        <sz val="10.0"/>
      </rPr>
      <t>*</t>
    </r>
  </si>
  <si>
    <r>
      <rPr>
        <rFont val="Arial Narrow"/>
        <color theme="1"/>
        <sz val="10.0"/>
      </rPr>
      <t xml:space="preserve">Margaret Oka Agbor, Dr. Frank Lifu Lifu, Joseph Eja-Osang, Odey Christopher Lifu, </t>
    </r>
    <r>
      <rPr>
        <rFont val="Arial Narrow"/>
        <color theme="1"/>
        <sz val="10.0"/>
      </rPr>
      <t>SOCIAL MEDIA AND ENTREPRENEURSHIP DEVELOPMENT NEXUS IN BENUE STATE NIGERIA: EVIDENCE FROM A BINARY LOGISTIC REGRESSION MODEL</t>
    </r>
    <r>
      <rPr>
        <rFont val="Arial Narrow"/>
        <color theme="1"/>
        <sz val="10.0"/>
      </rPr>
      <t>, Journal of Advance Research in Business, Management and Accounting, ISSN: 2456-3544, DOI: https://doi.org/10.53555/ygfqb965 Publication URL: https://nnpub.org/index.php/BMA/article/view/1871</t>
    </r>
  </si>
  <si>
    <t>https://d1wqtxts1xzle7.cloudfront.net/118188642/1319-libre.pdf?1726262861=&amp;response-content-disposition=inline%3B+filename%3DSocial_Media_and_Entrepreneurship_Develo.pdf&amp;Expires=1745434663&amp;Signature=ASEuWa53d81ovKB0xyfonxNUwWGBmcGdzdsNlr7hEuy3V8c3v5T80n5w7og5TR7uUPy8DqIfQdltyNMQ2~Od2gHQOjg6nBkybAGoC1ZyJlHpAMg4yR4NwGq-OSkCiJraRhqv5uSBWZ9XZrrpRp0E9UgDGp5g3w5puasmFk0CtZTLnUfDho9UnTGTjM-sw51ThKZ59ymZVClXDOEpbTH2M2MLoMmQACnFyGW5Y7ujrHWGa~IK7lICViVP~Mkij-Gr~yCu8ll2W6ZM7bL59GJheNe8ykCdqHH7KB~LZ4THzadvnJufIiK7ONJHiBRLvKDZLxsoK521~tVg1kabZk0sqw__&amp;Key-Pair-Id=APKAJLOHF5GGSLRBV4ZA</t>
  </si>
  <si>
    <t>CITEFactor, Academia edu, Google Scholar, ​UlrichsWeb</t>
  </si>
  <si>
    <r>
      <rPr>
        <rFont val="Arial Narrow"/>
        <color theme="1"/>
        <sz val="10.0"/>
      </rPr>
      <t xml:space="preserve">Ceptureanu, S.I., Ceptureanu, E.G., </t>
    </r>
    <r>
      <rPr>
        <rFont val="Arial Narrow"/>
        <color theme="1"/>
        <sz val="10.0"/>
      </rPr>
      <t>Cristescu M.P-</t>
    </r>
    <r>
      <rPr>
        <rFont val="Arial Narrow"/>
        <color theme="1"/>
        <sz val="10.0"/>
      </rPr>
      <t>ULB Sibiu, Dhesi G</t>
    </r>
    <r>
      <rPr>
        <rFont val="Arial Narrow"/>
        <color theme="1"/>
        <sz val="10.0"/>
      </rPr>
      <t>*</t>
    </r>
  </si>
  <si>
    <r>
      <rPr>
        <rFont val="Arial Narrow"/>
        <color theme="1"/>
        <sz val="10.0"/>
      </rPr>
      <t xml:space="preserve">Altaf Hussain, Yalaburga Vijayanagara, Mallikarjun Biradar, </t>
    </r>
    <r>
      <rPr>
        <rFont val="Arial Narrow"/>
        <color theme="1"/>
        <sz val="10.0"/>
      </rPr>
      <t>The Impact of Social Media on Women-Owned Start-Ups in Kalyana Karnataka Region</t>
    </r>
    <r>
      <rPr>
        <rFont val="Arial Narrow"/>
        <color theme="1"/>
        <sz val="10.0"/>
      </rPr>
      <t>, Journal DOI: 10.36713/epra1013|SJIF Impact Factor (2024): 8.431 ISSN: 2347-4378
EPRA International Journal of Economics, Business and Management Studies (EBMS)
Volume: 11 | Issue: 9|September 2024</t>
    </r>
  </si>
  <si>
    <t>https://eprajournals.com/pdf/fm/jpanel/upload/2024/September/202409-07-018532</t>
  </si>
  <si>
    <t>INTERNATIONAL STANDARD SERIAL NUMBER, Google Scholar, IIJS, SUDOC, INTERNET ARCHIVE, AFC, RPRI</t>
  </si>
  <si>
    <r>
      <rPr>
        <rFont val="Arial Narrow"/>
        <color theme="1"/>
        <sz val="10.0"/>
      </rPr>
      <t xml:space="preserve">Ceptureanu, S.I., Ceptureanu, E.G., </t>
    </r>
    <r>
      <rPr>
        <rFont val="Arial Narrow"/>
        <color theme="1"/>
        <sz val="10.0"/>
      </rPr>
      <t>Cristescu M.P-</t>
    </r>
    <r>
      <rPr>
        <rFont val="Arial Narrow"/>
        <color theme="1"/>
        <sz val="10.0"/>
      </rPr>
      <t>ULB Sibiu, Dhesi G</t>
    </r>
    <r>
      <rPr>
        <rFont val="Arial Narrow"/>
        <color theme="1"/>
        <sz val="10.0"/>
      </rPr>
      <t>*</t>
    </r>
  </si>
  <si>
    <r>
      <rPr>
        <rFont val="Arial Narrow"/>
        <color theme="1"/>
        <sz val="10.0"/>
      </rPr>
      <t xml:space="preserve">RIZKI PRATAMA JOHANIS PARANSA, </t>
    </r>
    <r>
      <rPr>
        <rFont val="Arial Narrow"/>
        <color theme="1"/>
        <sz val="10.0"/>
      </rPr>
      <t>OPTIMALISASI PERTUMBUHAN UMKM DI INDONESIA MELALUI PEMASARAN DIGITAL</t>
    </r>
    <r>
      <rPr>
        <rFont val="Arial Narrow"/>
        <color theme="1"/>
        <sz val="10.0"/>
      </rPr>
      <t xml:space="preserve">, Efisiensi : Kajian Ilmu Administrasi, Vol. 21, No. 2, Agustus 2024, Hal. 164-181, Available at https://journal.uny.ac.id/index.php/efisiensi ISSN: 1412-1131, Published by Departemen Pendidikan Administrasi FEB UNY, bekerjasama dengan ASPAPI Pusat, E-ISSN: 2528-5750 </t>
    </r>
  </si>
  <si>
    <t>https://journal.uny.ac.id/index.php/efisiensi/article/view/77042/pdf</t>
  </si>
  <si>
    <t>Directory of Open Access Journals  (DOAJ), Science and Technology Index (Sinta), Google Scholar, Crossref, Garuda (Garba Rujukan Digital), Indonesia OneSearch, Road/ISSN Portal, Academic Resource Index (ResearchBib), WorldCat, Base ISJD Neo, Neliti, Dimensions PKP Index, Ministry of Religious Affairs Reference (Moraref)</t>
  </si>
  <si>
    <r>
      <rPr>
        <rFont val="Arial Narrow"/>
        <color theme="1"/>
        <sz val="10.0"/>
      </rPr>
      <t>Cristescu M.P</t>
    </r>
    <r>
      <rPr>
        <rFont val="Arial Narrow"/>
        <color theme="1"/>
        <sz val="10.0"/>
      </rPr>
      <t>-ULB Sibiu, RA Nerisanu-ULB Sibiu, DA Mara-ULB Sibiu, SV Oprea-ASE București</t>
    </r>
  </si>
  <si>
    <r>
      <rPr>
        <rFont val="Arial Narrow"/>
        <color theme="1"/>
        <sz val="10.0"/>
      </rPr>
      <t xml:space="preserve">Mohammad Ebrahimi, </t>
    </r>
    <r>
      <rPr>
        <rFont val="Arial Narrow"/>
        <color theme="1"/>
        <sz val="10.0"/>
      </rPr>
      <t>Predicting Housing Prices in Canada Using News Sentiments, Bubble Indicators, and Google Trends</t>
    </r>
    <r>
      <rPr>
        <rFont val="Arial Narrow"/>
        <color theme="1"/>
        <sz val="10.0"/>
      </rPr>
      <t>, HEC Montréal, Thesis for the Degree of Master of Science in Finance (M.Sc.), August 2024</t>
    </r>
  </si>
  <si>
    <t>https://biblos.hec.ca/biblio/memoires/ebrahimi_mohammad_m2024.pdf</t>
  </si>
  <si>
    <r>
      <rPr>
        <rFont val="Arial Narrow"/>
        <color theme="1"/>
        <sz val="10.0"/>
      </rPr>
      <t>Cristescu M.P</t>
    </r>
    <r>
      <rPr>
        <rFont val="Arial Narrow"/>
        <color theme="1"/>
        <sz val="10.0"/>
      </rPr>
      <t>-ULB Sibiu, RA Nerisanu-ULB Sibiu, DA Mara-ULB Sibiu, SV Oprea-ASE București</t>
    </r>
  </si>
  <si>
    <r>
      <rPr>
        <rFont val="Arial Narrow"/>
        <color theme="1"/>
        <sz val="10.0"/>
      </rPr>
      <t xml:space="preserve">Sai Sravya Anem, </t>
    </r>
    <r>
      <rPr>
        <rFont val="Arial Narrow"/>
        <color theme="1"/>
        <sz val="10.0"/>
      </rPr>
      <t>Predicting Financial Data with Macroeconomic Factors using Predicting Financial Data with Macroeconomic Factors using Machine Learning</t>
    </r>
    <r>
      <rPr>
        <rFont val="Arial Narrow"/>
        <color theme="1"/>
        <sz val="10.0"/>
      </rPr>
      <t>, A Thesis Presented to the Faculty of the Department of Computer Science, West Chester University, West Chester, PA, Requirements for the Degree of Master of Science, 2024, https://digitalcommons.wcupa.edu/all_theses/340</t>
    </r>
  </si>
  <si>
    <t>https://digitalcommons.wcupa.edu/cgi/viewcontent.cgi?article=1465&amp;context=all_theses</t>
  </si>
  <si>
    <t>PLUMX Metrics, ResearchGate, Google Scholar</t>
  </si>
  <si>
    <r>
      <rPr>
        <rFont val="Arial Narrow"/>
        <color theme="1"/>
        <sz val="10.0"/>
      </rPr>
      <t>Cristescu M.P</t>
    </r>
    <r>
      <rPr>
        <rFont val="Arial Narrow"/>
        <color theme="1"/>
        <sz val="10.0"/>
      </rPr>
      <t>-ULB Sibiu, RA Nerisanu-ULB Sibiu, DA Mara-ULB Sibiu, SV Oprea-ASE București</t>
    </r>
  </si>
  <si>
    <r>
      <rPr>
        <rFont val="Arial Narrow"/>
        <color theme="1"/>
        <sz val="10.0"/>
      </rPr>
      <t xml:space="preserve">Rohan Shah, Joshua Kannagala, </t>
    </r>
    <r>
      <rPr>
        <rFont val="Arial Narrow"/>
        <color theme="1"/>
        <sz val="10.0"/>
      </rPr>
      <t>Linear Forecasting: Predictive Stock Market Trends</t>
    </r>
    <r>
      <rPr>
        <rFont val="Arial Narrow"/>
        <color theme="1"/>
        <sz val="10.0"/>
      </rPr>
      <t>, 2024 Summer Proceedings – Contributed Books, © 2024, Portland State University, Teuscher Lab, Portland State University, PDXScholar, altREU Projects, altREU: Computational Modeling Serving Your Community, 9-2024, 2024 Summer Proceedings Teuscher Lab</t>
    </r>
  </si>
  <si>
    <t>https://pdxscholar.library.pdx.edu/cgi/viewcontent.cgi?article=1018&amp;context=altreu_projects</t>
  </si>
  <si>
    <r>
      <rPr>
        <rFont val="Arial Narrow"/>
        <color theme="1"/>
        <sz val="10.0"/>
      </rPr>
      <t>Cristescu M.P</t>
    </r>
    <r>
      <rPr>
        <rFont val="Arial Narrow"/>
        <color theme="1"/>
        <sz val="10.0"/>
      </rPr>
      <t>-ULB Sibiu, RA Nerisanu-ULB Sibiu, DA Mara-ULB Sibiu, SV Oprea-ASE București</t>
    </r>
  </si>
  <si>
    <r>
      <rPr>
        <rFont val="Arial Narrow"/>
        <color theme="1"/>
        <sz val="10.0"/>
      </rPr>
      <t xml:space="preserve">Rouna Meisda Paoki, Jimmy Moedjahedy, </t>
    </r>
    <r>
      <rPr>
        <rFont val="Arial Narrow"/>
        <color theme="1"/>
        <sz val="10.0"/>
      </rPr>
      <t>Sentiment Analysis of The Most Viewed YouTube Video: Exploring Gender Bias in The Discussion of Women Workers in Indonesia</t>
    </r>
    <r>
      <rPr>
        <rFont val="Arial Narrow"/>
        <color theme="1"/>
        <sz val="10.0"/>
      </rPr>
      <t>, YUME : Journal of Management, Volume 7, Issue 1, (2024), Pages: 186 – 197, ISSN : 2614-851X (Online)</t>
    </r>
  </si>
  <si>
    <t>https://journal.stieamkop.ac.id/index.php/yume/article/view/6311/4223</t>
  </si>
  <si>
    <t>Mendeley, EndNote, ResearchGate, Google Scholar</t>
  </si>
  <si>
    <r>
      <rPr>
        <rFont val="Arial Narrow"/>
        <color theme="1"/>
        <sz val="10.0"/>
      </rPr>
      <t>Stoyanova M.</t>
    </r>
    <r>
      <rPr>
        <rFont val="Arial Narrow"/>
        <color theme="1"/>
        <sz val="10.0"/>
      </rPr>
      <t>*</t>
    </r>
    <r>
      <rPr>
        <rFont val="Arial Narrow"/>
        <color theme="1"/>
        <sz val="10.0"/>
      </rPr>
      <t>, Vasilev J.,</t>
    </r>
    <r>
      <rPr>
        <rFont val="Arial Narrow"/>
        <color theme="1"/>
        <sz val="10.0"/>
      </rPr>
      <t>* Cristescu M.P-ULB Sibiu</t>
    </r>
  </si>
  <si>
    <r>
      <rPr>
        <rFont val="Arial Narrow"/>
        <color theme="1"/>
        <sz val="10.0"/>
      </rPr>
      <t xml:space="preserve">Olubusola Odeyemi, Noluthando Zamanjomane Mhlongo, Ekene Ezinwa Nwankwo, Uzondu Chikodiri Scholatica, Chinwe Chinazo Okoye, </t>
    </r>
    <r>
      <rPr>
        <rFont val="Arial Narrow"/>
        <color theme="1"/>
        <sz val="10.0"/>
      </rPr>
      <t>Big data applications in portfolio management: A review of techniques and strategies</t>
    </r>
    <r>
      <rPr>
        <rFont val="Arial Narrow"/>
        <color theme="1"/>
        <sz val="10.0"/>
      </rPr>
      <t>, International Journal of Science and Research Archive, 2024, 11(01), 1984–1999,  DOI: https://doi.org/10.30574/ijsra.2024.11.1.0268, eISSN: 2582-8185</t>
    </r>
  </si>
  <si>
    <t>https://ijsra.net/sites/default/files/IJSRA-2024-0268.pdf</t>
  </si>
  <si>
    <t>Crossref, DOI, CrossRef, Niscair,  INDEXCOPERNICUS, CiteFactor, ResearchGate, Google Scholar, DRJI, Scillit</t>
  </si>
  <si>
    <r>
      <rPr>
        <rFont val="Arial Narrow"/>
        <color theme="1"/>
        <sz val="10.0"/>
      </rPr>
      <t>Stoyanova M.</t>
    </r>
    <r>
      <rPr>
        <rFont val="Arial Narrow"/>
        <color theme="1"/>
        <sz val="10.0"/>
      </rPr>
      <t>*</t>
    </r>
    <r>
      <rPr>
        <rFont val="Arial Narrow"/>
        <color theme="1"/>
        <sz val="10.0"/>
      </rPr>
      <t>, Vasilev J.,</t>
    </r>
    <r>
      <rPr>
        <rFont val="Arial Narrow"/>
        <color theme="1"/>
        <sz val="10.0"/>
      </rPr>
      <t>* Cristescu M.P-ULB Sibiu</t>
    </r>
  </si>
  <si>
    <r>
      <rPr>
        <rFont val="Arial Narrow"/>
        <color theme="1"/>
        <sz val="10.0"/>
      </rPr>
      <t xml:space="preserve">Martin Doynov, </t>
    </r>
    <r>
      <rPr>
        <rFont val="Arial Narrow"/>
        <color theme="1"/>
        <sz val="10.0"/>
      </rPr>
      <t>AN OVERVIEW OF THE DATA SOURCE TYPES</t>
    </r>
    <r>
      <rPr>
        <rFont val="Arial Narrow"/>
        <color theme="1"/>
        <sz val="10.0"/>
      </rPr>
      <t>, INTERNATIONAL SCIENTIFIC CONFERENCE “INFORMATION AND COMMUNICATION TECHNOLOGIES IN BUSINESS AND EDUCATION“, CONFERENCE PROCEEDINGS, Proceedings of the International Conference dedicated to the 55th anniversary of the Department of Informatics, 2024, University publishing house “Science and economics”, University of Economics – Varna, ISBN: 978-954-21-1184-9</t>
    </r>
  </si>
  <si>
    <t>https://informatics.ue-varna.bg/conference/Proceedings2024.pdf</t>
  </si>
  <si>
    <r>
      <rPr>
        <rFont val="Arial Narrow"/>
        <color theme="1"/>
        <sz val="10.0"/>
      </rPr>
      <t xml:space="preserve">SV Oprea-ASE București, A Bâra-ASE București, AI Andreescu-ASE București, </t>
    </r>
    <r>
      <rPr>
        <rFont val="Arial Narrow"/>
        <color theme="1"/>
        <sz val="10.0"/>
      </rPr>
      <t>Cristescu Marian Pompiliu-ULB Sibiu</t>
    </r>
  </si>
  <si>
    <r>
      <rPr>
        <rFont val="Arial Narrow"/>
        <color theme="1"/>
        <sz val="10.0"/>
      </rPr>
      <t xml:space="preserve">A.M. Dzhumagalieva, L.A. Abdykerimova, A.B. Turkmenbaev, E.A. Abdykerimova, A.K. Mektepbaeva, </t>
    </r>
    <r>
      <rPr>
        <rFont val="Arial Narrow"/>
        <color theme="1"/>
        <sz val="10.0"/>
      </rPr>
      <t>FORMATION OF THE CONCEPT AND METHODS OF USING BLOCKCHAIN ​​TECHNOLOGY IN ELECTRONIC VOTING</t>
    </r>
    <r>
      <rPr>
        <rFont val="Arial Narrow"/>
        <color theme="1"/>
        <sz val="10.0"/>
      </rPr>
      <t>, KazKKA Khabarshysy No. 4 (133), 2024 ISSN 1609-1817 (Print) The Bulletin of KazATC KazATC Bulletin No. 4 (133), 2024, ISSN 2790-5802 (Online), DOI 10.52167/1609-1817, vestnik.alt.edu.kz</t>
    </r>
  </si>
  <si>
    <t>https://vestnik.alt.edu.kz/index.php/journal/article/view/1928/1374</t>
  </si>
  <si>
    <t>Crossref, DOI, WorldCat, Library.Ru, Mendeley, Heupo, CYBERLENINKA, ScienceIndex, Translit.ru, ResearchGate, Google Scholar</t>
  </si>
  <si>
    <r>
      <rPr>
        <rFont val="Arial Narrow"/>
        <color theme="1"/>
        <sz val="10.0"/>
      </rPr>
      <t>Cristescu Marian Pompiliu</t>
    </r>
    <r>
      <rPr>
        <rFont val="Arial Narrow"/>
        <color theme="1"/>
        <sz val="10.0"/>
      </rPr>
      <t>(ULB Sibiu)</t>
    </r>
  </si>
  <si>
    <t>Traditional Enterprise Business Intelligence Software Compared to Software as a Service Business Intelligence</t>
  </si>
  <si>
    <r>
      <rPr>
        <rFont val="Arial Narrow"/>
        <color theme="1"/>
        <sz val="10.0"/>
      </rPr>
      <t xml:space="preserve">Carolina Mota Marques, </t>
    </r>
    <r>
      <rPr>
        <rFont val="Arial Narrow"/>
        <color theme="1"/>
        <sz val="10.0"/>
      </rPr>
      <t>Assessing the Urban Dynamics of the Viseu Dão Lafões region through a BI solution</t>
    </r>
    <r>
      <rPr>
        <rFont val="Arial Narrow"/>
        <color theme="1"/>
        <sz val="10.0"/>
      </rPr>
      <t>, Master Degree Program in Information Management, NOVA Information Management School, Instituto Superior de Estatística e Gestão de Informação, Universidade Nova de Lisboa, July, 2024</t>
    </r>
  </si>
  <si>
    <t>https://www.proquest.com/openview/ad6413aafc3ecd89f48c0a2386b39de6/1?cbl=2026366&amp;diss=y&amp;pq-origsite=gscholar</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</si>
  <si>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</si>
  <si>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SYLVIA MUKENYI GIOKO, </t>
    </r>
    <r>
      <rPr>
        <rFont val="Arial Narrow"/>
        <color theme="1"/>
        <sz val="10.0"/>
      </rPr>
      <t>ELECTRONIC CUSTOMER RELATIONSHIP MANAGEMENT AND PERFORMANCE OF STAR RATED HOTELS IN KENYA</t>
    </r>
    <r>
      <rPr>
        <rFont val="Arial Narrow"/>
        <color theme="1"/>
        <sz val="10.0"/>
      </rPr>
      <t>, thesis for the Degree of Doctor of Philosophy in Business Administration of the Jomo Kenyatta University of Agriculture and Technology, 2023</t>
    </r>
  </si>
  <si>
    <t>http://ir.jkuat.ac.ke/bitstream/handle/123456789/6216/Sylvia%20Gioko%20PhD%20Thesis%202023.pdf?sequence=1&amp;isAllowed=y</t>
  </si>
  <si>
    <t>Academia.edu, ResearchGate, Google Scholar</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</si>
  <si>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</si>
  <si>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Brian Itolondo Khadiakala, Stephen Makau Muathe, </t>
    </r>
    <r>
      <rPr>
        <rFont val="Arial Narrow"/>
        <color theme="1"/>
        <sz val="10.0"/>
      </rPr>
      <t>Building Sustainable Performance for Small and Medium Enterprises in Bungoma County, Kenya: The Role of Technological Innovations Strategies</t>
    </r>
    <r>
      <rPr>
        <rFont val="Arial Narrow"/>
        <color theme="1"/>
        <sz val="10.0"/>
      </rPr>
      <t>, The Asian Institute of Research, Economics and Business Quarterly Reviews, Vol.7, No.4, 2024, pp. 251-260, ISSN: 2775-9237, DOI: 10.31014/aior.1992.07.04.635, https://www.asianinstituteofresearch.org/</t>
    </r>
  </si>
  <si>
    <t>https://papers.ssrn.com/sol3/papers.cfm?abstract_id=5050165</t>
  </si>
  <si>
    <t>Google Scholar,  Sinta Indonesia, Neliti, Garuda,  ROAD, Crossref, Dimensions, Base, WorldCat,  Scilit, and EBSCO</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</si>
  <si>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</si>
  <si>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PAGALO TAYUPANDA CINTHIA DAYANA, </t>
    </r>
    <r>
      <rPr>
        <rFont val="Arial Narrow"/>
        <color theme="1"/>
        <sz val="10.0"/>
      </rPr>
      <t>RIESGO FINANCIERO EN LOS MICROCRÉDITOS DE LA COOPERATIVA DE AHORRO Y CRÉDITO MUSHUC RUNA LTDA.- CIUDAD DE RIOBAMBA-PERÍODO 2020-2022</t>
    </r>
    <r>
      <rPr>
        <rFont val="Arial Narrow"/>
        <color theme="1"/>
        <sz val="10.0"/>
      </rPr>
      <t>, UNIVERSIDAD NACIONAL DE CHIMBORAZO, FACULTAD DE CIENCIAS POLÍTICAS Y ADMINISTRATIVAS, CARRERA DE CONTABILIDAD Y AUDITORÍA, Trabajo de Titulación para optar al título de Licenciada en Contabilidad y Auditoría, Riobamba, Ecuador., 2024</t>
    </r>
  </si>
  <si>
    <t>http://dspace.unach.edu.ec/bitstream/51000/13221/3/Pagalo%20Tayupanda%2c%20C%20%282024%29%20Riesgo%20financiero%20en%20los%20microcr%c3%a9ditos%20de%20la%20Cooperativa%20de%20Ahorro%20y%20Cr%c3%a9dito%20Mushuc%20Runa%20Ltda.%20Cuidad.pdf</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</si>
  <si>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</si>
  <si>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Nayeli Lizbeth Martinez Pibaque Angel Leonardo Quinllin Escobar, </t>
    </r>
    <r>
      <rPr>
        <rFont val="Arial Narrow"/>
        <color theme="1"/>
        <sz val="10.0"/>
      </rPr>
      <t>Innovación tecnológica y productividad como factores que determinan el desarrollo endógeno. Un estudio en las microempresas manufactureras dedicadas a la elaboración de bebidas de la zona 3 del Ecuador</t>
    </r>
    <r>
      <rPr>
        <rFont val="Arial Narrow"/>
        <color theme="1"/>
        <sz val="10.0"/>
      </rPr>
      <t>, Trabajo de Titulación para optar al título de Economista, UNIVERSIDAD NACIONAL DE CHIMBORAZO, FACULTAD DE CIENCIAS POLÍTICAS Y ADMINISTRATIVAS, CARRERA DE ECONOMÍA, Riobamba, Ecuador. 2023</t>
    </r>
  </si>
  <si>
    <t>http://dspace.unach.edu.ec/bitstream/51000/13219/1/Martinez%20Pibaque%2c%20N%20%20y%20Quinllin%20Escobar%2c%20A%20%282024%29%20T%c3%adtulo%20de%20la%20tesis%20Innovaci%c3%b3n%20tecnol%c3%b3gica%20y%20productividad%20como%20factores%20que%20determinan%20el%20desarrollo%20end%c3%b3geno.%20Un%20estudio%20en%20las%20microempresas%20manufactureras%20dedicadas%20a%20la.pdf</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</si>
  <si>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</si>
  <si>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Mansur Jaba, Majdi Alashhb, Musa Albrni, Aadel Howedi, Mohamed Mawloud, </t>
    </r>
    <r>
      <rPr>
        <rFont val="Arial Narrow"/>
        <color theme="1"/>
        <sz val="10.0"/>
      </rPr>
      <t>HARNESSING THE POTENTIAL OF ARTIFICIAL INTELLIGENCE ANALYSIS IN MANAGING SMART HOME APPLIANCES</t>
    </r>
    <r>
      <rPr>
        <rFont val="Arial Narrow"/>
        <color theme="1"/>
        <sz val="10.0"/>
      </rPr>
      <t>, Journal of Basic Sciences (JBS), Vol.(37), No.(1), June 2024, ISSN: 2306-5249 (Print), ISSN: 2791-3279 (Electronic)</t>
    </r>
  </si>
  <si>
    <t>https://journals.asmarya.edu.ly/jbs/index.php/jbs/article/view/259</t>
  </si>
  <si>
    <t>OJS, PKP, Google Scholar</t>
  </si>
  <si>
    <r>
      <rPr>
        <rFont val="Arial Narrow"/>
        <color theme="1"/>
        <sz val="10.0"/>
      </rPr>
      <t>Cristescu M.P.</t>
    </r>
    <r>
      <rPr>
        <rFont val="Arial Narrow"/>
        <color theme="1"/>
        <sz val="10.0"/>
      </rPr>
      <t xml:space="preserve"> - </t>
    </r>
    <r>
      <rPr>
        <rFont val="Arial Narrow"/>
        <color theme="1"/>
        <sz val="10.0"/>
      </rPr>
      <t>ULB Sibiu</t>
    </r>
    <r>
      <rPr>
        <rFont val="Arial Narrow"/>
        <color theme="1"/>
        <sz val="10.0"/>
      </rPr>
      <t>, Stoica E.A. - ULB Sibiu, Ciovica Laurențiu</t>
    </r>
    <r>
      <rPr>
        <rFont val="Arial Narrow"/>
        <color theme="1"/>
        <sz val="10.0"/>
      </rPr>
      <t>*</t>
    </r>
  </si>
  <si>
    <t>The Comparison of Software Reliability Assessment Models</t>
  </si>
  <si>
    <r>
      <rPr>
        <rFont val="Arial Narrow"/>
        <color theme="1"/>
        <sz val="10.0"/>
      </rPr>
      <t xml:space="preserve">Tamilla A. Bayramova, Nazakat C. Malikova, </t>
    </r>
    <r>
      <rPr>
        <rFont val="Arial Narrow"/>
        <color theme="1"/>
        <sz val="10.0"/>
      </rPr>
      <t>Developing a conceptual model for improving the software system reliability</t>
    </r>
    <r>
      <rPr>
        <rFont val="Arial Narrow"/>
        <color theme="1"/>
        <sz val="10.0"/>
      </rPr>
      <t>, Problems of Information Society, 2024, vol.15, no.1, pp:42-56, ISSN:2077-964X (print), 2309-7566 (online)</t>
    </r>
  </si>
  <si>
    <t>https://jpis.az/en/journals/314</t>
  </si>
  <si>
    <t>DOAJ, EBSCO, Islamic World Science &amp; Technology Monitoring and Citation Institute, Google Scholar, Semantic Scholar, CrossRef, Korea Open Access Platform for Researchers (KOAR), Directory of Open Access scholarly Resources (ROAD), wizdom.ai, OpenAlex, EuroPub, WorldCat, ERIHPLUS</t>
  </si>
  <si>
    <r>
      <rPr>
        <rFont val="Arial Narrow"/>
        <color theme="1"/>
        <sz val="10.0"/>
      </rPr>
      <t>Cristescu M.P</t>
    </r>
    <r>
      <rPr>
        <rFont val="Arial Narrow"/>
        <color theme="1"/>
        <sz val="10.0"/>
      </rPr>
      <t>-ULB Sibiu, RA Nerisanu-ULB Sibiu, DA Mara-ULB Sibiu, Ionela Maniu-ULB Sibiu</t>
    </r>
  </si>
  <si>
    <r>
      <rPr>
        <rFont val="Arial Narrow"/>
        <color theme="1"/>
        <sz val="10.0"/>
      </rPr>
      <t xml:space="preserve">Ajar Parama Adhi, Khairil Umuri, Gandung Triyono, </t>
    </r>
    <r>
      <rPr>
        <rFont val="Arial Narrow"/>
        <color theme="1"/>
        <sz val="10.0"/>
      </rPr>
      <t>SENTIMENT ANALYSIS AND ENTITY DETECTION ON NEWS HEADLINES TO SUPPORT INVESTMENT DECISIONS</t>
    </r>
    <r>
      <rPr>
        <rFont val="Arial Narrow"/>
        <color theme="1"/>
        <sz val="10.0"/>
      </rPr>
      <t>, Jurnal Teknik Informatika (JUTIF), DOI: https://doi.org/10.52436/1.jutif.2024.5.6.3434, Vol. 5, No. 6, December 2024, pp.:1801-1810, p-ISSN: 2723-3863, e-ISSN: 2723-3871</t>
    </r>
  </si>
  <si>
    <t>https://jutif.if.unsoed.ac.id/index.php/jurnal/article/view/3434</t>
  </si>
  <si>
    <t>SINTA, Sertifikat, Google Scholar</t>
  </si>
  <si>
    <r>
      <rPr>
        <rFont val="Arial Narrow"/>
        <color theme="1"/>
        <sz val="10.0"/>
      </rPr>
      <t>Cristescu M.P</t>
    </r>
    <r>
      <rPr>
        <rFont val="Arial Narrow"/>
        <color theme="1"/>
        <sz val="10.0"/>
      </rPr>
      <t>-ULB Sibiu, RA Nerisanu-ULB Sibiu, DA Mara-ULB Sibiu, Ionela Maniu-ULB Sibiu</t>
    </r>
  </si>
  <si>
    <r>
      <rPr>
        <rFont val="Arial Narrow"/>
        <color theme="1"/>
        <sz val="10.0"/>
      </rPr>
      <t xml:space="preserve">Humberto Valencia Herrera, </t>
    </r>
    <r>
      <rPr>
        <rFont val="Arial Narrow"/>
        <color theme="1"/>
        <sz val="10.0"/>
      </rPr>
      <t>Does US Interest Rate Sentiment Impact Latin American ETFs?</t>
    </r>
    <r>
      <rPr>
        <rFont val="Arial Narrow"/>
        <color theme="1"/>
        <sz val="10.0"/>
      </rPr>
      <t>, The Anáhuac Journal, Vol. 24, núm. 1, 2024, versión On-line ISSN 2683-2690, versión impresa ISSN 1405-8448, https://doi.org/10.36105/theanahuacjour.2024v24n1.04</t>
    </r>
  </si>
  <si>
    <t>https://revistas.anahuac.mx/index.php/the_anahuac_journal/article/view/2488</t>
  </si>
  <si>
    <t>latindex, CABBELS, MIAR, DOAJ, EBSCO, EconLit, RePEc</t>
  </si>
  <si>
    <r>
      <rPr>
        <rFont val="Arial Narrow"/>
        <color theme="1"/>
        <sz val="10.0"/>
      </rPr>
      <t>Cristescu M.P</t>
    </r>
    <r>
      <rPr>
        <rFont val="Arial Narrow"/>
        <color theme="1"/>
        <sz val="10.0"/>
      </rPr>
      <t>-ULB Sibiu, RA Nerisanu-ULB Sibiu, DA Mara-ULB Sibiu, Ionela Maniu-ULB Sibiu</t>
    </r>
  </si>
  <si>
    <r>
      <rPr>
        <rFont val="Arial Narrow"/>
        <color theme="1"/>
        <sz val="10.0"/>
      </rPr>
      <t xml:space="preserve">Buddhi Weerasekara, </t>
    </r>
    <r>
      <rPr>
        <rFont val="Arial Narrow"/>
        <color theme="1"/>
        <sz val="10.0"/>
      </rPr>
      <t>Sentiment Analysis and Stock Volatility-Evidence from Financial News headlines Published related to Finland and NASDAQ Helsinki</t>
    </r>
    <r>
      <rPr>
        <rFont val="Arial Narrow"/>
        <color theme="1"/>
        <sz val="10.0"/>
      </rPr>
      <t>, School of Accounting and Finance, Master’s thesis in Finance, Master’s degree Programme in Finance, University of Vaasa, 2024</t>
    </r>
  </si>
  <si>
    <t>https://osuva.uwasa.fi/bitstream/handle/10024/16994/Uwasa_2024_Weerasekara_Buddhi_.pdf?sequence=2&amp;isAllowed=y</t>
  </si>
  <si>
    <t>OpenScience, Google Scholar</t>
  </si>
  <si>
    <r>
      <rPr>
        <rFont val="Arial Narrow"/>
        <color theme="1"/>
        <sz val="10.0"/>
      </rPr>
      <t xml:space="preserve">Muntean M-UV Timișoara, Brândaș C-UV Timișoara, </t>
    </r>
    <r>
      <rPr>
        <rFont val="Arial Narrow"/>
        <color theme="1"/>
        <sz val="10.0"/>
      </rPr>
      <t>Cristescu Marian Pompiliu</t>
    </r>
    <r>
      <rPr>
        <rFont val="Arial Narrow"/>
        <color theme="1"/>
        <sz val="10.0"/>
      </rPr>
      <t xml:space="preserve"> </t>
    </r>
    <r>
      <rPr>
        <rFont val="Arial Narrow"/>
        <color theme="1"/>
        <sz val="10.0"/>
      </rPr>
      <t>(ULB Sibiu)</t>
    </r>
    <r>
      <rPr>
        <rFont val="Arial Narrow"/>
        <color theme="1"/>
        <sz val="10.0"/>
      </rPr>
      <t>, Mațiu D</t>
    </r>
    <r>
      <rPr>
        <rFont val="Arial Narrow"/>
        <color theme="1"/>
        <sz val="10.0"/>
      </rPr>
      <t>*</t>
    </r>
  </si>
  <si>
    <r>
      <rPr>
        <rFont val="Arial Narrow"/>
        <color theme="1"/>
        <sz val="10.0"/>
      </rPr>
      <t xml:space="preserve">Sonal Sagar Boda, </t>
    </r>
    <r>
      <rPr>
        <rFont val="Arial Narrow"/>
        <color theme="1"/>
        <sz val="10.0"/>
      </rPr>
      <t>Exploring Software as a Service Security Architecture Challenges and Considerations</t>
    </r>
    <r>
      <rPr>
        <rFont val="Arial Narrow"/>
        <color theme="1"/>
        <sz val="10.0"/>
      </rPr>
      <t>, Thesis submitted to the Faculty of the Graduate School, in Partial Fulfillment of the Requirements for the Degree of Doctor of Philosophy Information Technology, University of the Cumberlands, December 2024</t>
    </r>
  </si>
  <si>
    <r>
      <rPr>
        <rFont val="Arial Narrow"/>
        <color theme="1"/>
        <sz val="10.0"/>
      </rPr>
      <t xml:space="preserve">Liviu Constantin Stoica, </t>
    </r>
    <r>
      <rPr>
        <rFont val="Arial Narrow"/>
        <color theme="1"/>
        <sz val="10.0"/>
      </rPr>
      <t>Cristescu Marian Pompiliu (ULB Sibiu)</t>
    </r>
    <r>
      <rPr>
        <rFont val="Arial Narrow"/>
        <color theme="1"/>
        <sz val="10.0"/>
      </rPr>
      <t>, Ana-Maria Ramona Stancu</t>
    </r>
  </si>
  <si>
    <r>
      <rPr>
        <rFont val="Arial Narrow"/>
        <color theme="1"/>
        <sz val="10.0"/>
      </rPr>
      <t xml:space="preserve">Sreeanandan ., Baranipriya A, Roshni P R, </t>
    </r>
    <r>
      <rPr>
        <rFont val="Arial Narrow"/>
        <color theme="1"/>
        <sz val="10.0"/>
      </rPr>
      <t>Technology-Driven Transformations in Consumer Buying Behavior: Implications for Marketers</t>
    </r>
    <r>
      <rPr>
        <rFont val="Arial Narrow"/>
        <color theme="1"/>
        <sz val="10.0"/>
      </rPr>
      <t>, Springer Science and Business Media LLC, 2024, DOI:10.21203/rs.3.rs-3920437/v1</t>
    </r>
  </si>
  <si>
    <t>https://ouci.dntb.gov.ua/en/works/45d6Zd37/</t>
  </si>
  <si>
    <t>ResearchSquare, Google Scholar</t>
  </si>
  <si>
    <r>
      <rPr>
        <rFont val="Arial Narrow"/>
        <color theme="1"/>
        <sz val="10.0"/>
      </rPr>
      <t>CRISTESCU M.P.-ULB Sibiu</t>
    </r>
    <r>
      <rPr>
        <rFont val="Arial Narrow"/>
        <color theme="1"/>
        <sz val="10.0"/>
      </rPr>
      <t>, MARA D.A., CULDA L.C., NERIȘANU R.A.</t>
    </r>
  </si>
  <si>
    <t>Applying Bert and Vader in HR Sentiment Analysis</t>
  </si>
  <si>
    <r>
      <rPr>
        <rFont val="Arial Narrow"/>
        <color theme="1"/>
        <sz val="10.0"/>
      </rPr>
      <t xml:space="preserve">Radka Nacheva, </t>
    </r>
    <r>
      <rPr>
        <rFont val="Arial Narrow"/>
        <color theme="1"/>
        <sz val="10.0"/>
      </rPr>
      <t>AN EMOTIONS MINING APPROACH TO SUPPORT ARTIFICIAL INTELLIGENCE SYSTEMS</t>
    </r>
    <r>
      <rPr>
        <rFont val="Arial Narrow"/>
        <color theme="1"/>
        <sz val="10.0"/>
      </rPr>
      <t>, INTERNATIONAL SCIENTIFIC CONFERENCE “INFORMATION AND COMMUNICATION TECHNOLOGIES IN BUSINESS AND EDUCATION“, CONFERENCE PROCEEDINGS, Proceedings of the International Conference dedicated to the 55th anniversary of the Department of Informatics, 2024, University publishing house “Science and economics”, University of Economics – Varna, ISBN: 978-954-21-1184-9</t>
    </r>
  </si>
  <si>
    <t>EconPapers, ResearchGate, Google Scholar</t>
  </si>
  <si>
    <r>
      <rPr>
        <rFont val="Arial Narrow"/>
        <color theme="1"/>
        <sz val="10.0"/>
      </rPr>
      <t>Marian Pompiliu Cristescu-ULB Sibiu</t>
    </r>
    <r>
      <rPr>
        <rFont val="Arial Narrow"/>
        <color theme="1"/>
        <sz val="10.0"/>
      </rPr>
      <t>,</t>
    </r>
    <r>
      <rPr>
        <rFont val="Arial Narrow"/>
        <color theme="1"/>
        <sz val="10.0"/>
      </rPr>
      <t>Renate-Martina Polder*</t>
    </r>
  </si>
  <si>
    <t>How hr analytics benefits companies</t>
  </si>
  <si>
    <r>
      <rPr>
        <rFont val="Arial Narrow"/>
        <color theme="1"/>
        <sz val="10.0"/>
      </rPr>
      <t xml:space="preserve">Jochen L. Leidner, Mark Stevenson, </t>
    </r>
    <r>
      <rPr>
        <rFont val="Arial Narrow"/>
        <color theme="1"/>
        <sz val="10.0"/>
      </rPr>
      <t>Challenges and Opportunities of NLP for HR Applications: A Discussion Paper</t>
    </r>
    <r>
      <rPr>
        <rFont val="Arial Narrow"/>
        <color theme="1"/>
        <sz val="10.0"/>
      </rPr>
      <t>, arXiv:2405.07766v1 [cs.CL] 13 May 2024, https://doi.org/10.48550/arXiv.2405.07766</t>
    </r>
  </si>
  <si>
    <t>https://www.researchgate.net/publication/380791999_Challenges_and_Opportunities_of_NLP_for_HR_Applications_A_Discussion_Paper</t>
  </si>
  <si>
    <t>arXiv, ResearchGate, Google Scholar</t>
  </si>
  <si>
    <r>
      <rPr>
        <rFont val="Arial Narrow"/>
        <color theme="1"/>
        <sz val="10.0"/>
      </rPr>
      <t xml:space="preserve">Ramona, S. A. M., </t>
    </r>
    <r>
      <rPr>
        <rFont val="Arial Narrow"/>
        <color theme="1"/>
        <sz val="10.0"/>
      </rPr>
      <t>Cristescu Marian Pompiliu</t>
    </r>
    <r>
      <rPr>
        <rFont val="Arial Narrow"/>
        <color theme="1"/>
        <sz val="10.0"/>
      </rPr>
      <t xml:space="preserve"> (ULB Sibiu), </t>
    </r>
    <r>
      <rPr>
        <rFont val="Arial Narrow"/>
        <color theme="1"/>
        <sz val="10.0"/>
      </rPr>
      <t>Stoyanova M.*</t>
    </r>
  </si>
  <si>
    <t>Data Mining Algorithms for Knowledge Extraction</t>
  </si>
  <si>
    <r>
      <rPr>
        <rFont val="Arial Narrow"/>
        <color theme="1"/>
        <sz val="10.0"/>
      </rPr>
      <t xml:space="preserve">Amaonwu Onyebuchi, Ugochukwu Okwudili, Jazuli Sanusi Kazaure, Godwin Nse Ebong, Charles Chinonso Ndukwu, Andrew Chinonso Nwanakwaugwu, Ogobuchi Daniel Okey, </t>
    </r>
    <r>
      <rPr>
        <rFont val="Arial Narrow"/>
        <color theme="1"/>
        <sz val="10.0"/>
      </rPr>
      <t>Cloud-Based IoT Data Warehousing Technology for E-Healthcare: A Comprehensive Guide to E-Health Grids</t>
    </r>
    <r>
      <rPr>
        <rFont val="Arial Narrow"/>
        <color theme="1"/>
        <sz val="10.0"/>
      </rPr>
      <t>, Source Title: Pioneering Smart Healthcare 5.0 with IoT, Federated Learning, and Cloud Security, 2024, Pages: 19, DOI: 10.4018/979-8-3693-2639-8.ch008</t>
    </r>
  </si>
  <si>
    <t>https://www.researchgate.net/publication/378206794_Cloud-Based_IoT_Data_Warehousing_Technology_for_E-Healthcare_A_Comprehensive_Guide_to_E-Health_Grids</t>
  </si>
  <si>
    <t>IGI Global, ResearchGate, Google Scholar</t>
  </si>
  <si>
    <r>
      <rPr>
        <rFont val="Arial Narrow"/>
        <color theme="1"/>
        <sz val="10.0"/>
      </rPr>
      <t xml:space="preserve">Stancu, A.-M., </t>
    </r>
    <r>
      <rPr>
        <rFont val="Arial Narrow"/>
        <color theme="1"/>
        <sz val="10.0"/>
      </rPr>
      <t>Cristescu M.P-ULB Sibiu</t>
    </r>
  </si>
  <si>
    <t>SOLUTION FOR DATA ORGANIZATION IN THE BANKING DOMAIN</t>
  </si>
  <si>
    <r>
      <rPr>
        <rFont val="Arial Narrow"/>
        <color theme="1"/>
        <sz val="10.0"/>
      </rPr>
      <t xml:space="preserve">José Guilherme Nóbua Coelho, </t>
    </r>
    <r>
      <rPr>
        <rFont val="Arial Narrow"/>
        <color theme="1"/>
        <sz val="10.0"/>
      </rPr>
      <t>Business Intelligence in a data driven bank – Potentiating Compliance</t>
    </r>
    <r>
      <rPr>
        <rFont val="Arial Narrow"/>
        <color theme="1"/>
        <sz val="10.0"/>
      </rPr>
      <t>, Master Thesis for obtaining the Master Degree in Information Management, NOVA Information Management School Instituto Superior de Estatística e Gestão de Informação, Universidade Nova de Lisboa, July, 2024</t>
    </r>
  </si>
  <si>
    <t>https://run.unl.pt/handle/10362/175884</t>
  </si>
  <si>
    <t>Muhmad, S. N., Hussain, N. H. C., &amp; Nasir, N. E. M. (2024). Analyzing the Research Landscape on Digital Tax: A Bibliometric Analysis of Digital Tax Worldwide. Information Management and Business Review, 16(2), 86-98.</t>
  </si>
  <si>
    <t>chrome-extension://efaidnbmnnnibpcajpcglclefindmkaj/https://core.ac.uk/download/pdf/618153251.pdf</t>
  </si>
  <si>
    <t>Elena, V. D. (2024). Divergence Regarding ESG. A Bibliometric Analysis. Management of Sustainable Development, 16(2), 99-112.</t>
  </si>
  <si>
    <t>https://msdjournal.org/wp-content/uploads/vol16issue2-9.pdf</t>
  </si>
  <si>
    <t>Terchilă, S. (2024, June). Integrating CSR in External Communication Strategies: Economic and Social Impact. In International Conference on CSR, Sustainability, Ethics and Governance (pp. 119-135). Cham: Springer Nature Switzerland.</t>
  </si>
  <si>
    <t>Borsatto, J. M. L. S., Pimenta, D. P., Bazani, C. L., &amp; Jesuka, D. (2024). Social, Economic and Competitiveness aspects of Green Innovation. Advances in Scientific and Applied Accounting, 214-229.</t>
  </si>
  <si>
    <t>https://asaa.anpcont.org.br/asaa/article/view/1023</t>
  </si>
  <si>
    <t>Rembiasz, M., Borowiec, A., &amp; Czajkowski, P. (2024). Competitiveness of Companies Producing Wood-Based Panels as an Example of the Sustainable Development. European Research Studies Journal, 27(Special A), 531-547.</t>
  </si>
  <si>
    <t>Тараненко, І. (2024). Підвищення сталої конкурентоспроможності ЄС на засадах європейського зеленого переходу. Економічний простір, (196), 284-290.</t>
  </si>
  <si>
    <t>Burinskiene, A. (2024). Digital and Sustainable Transition: Status of European Union Production of Transport Equipment Sector. Journal of Sustainable Manufacturing in Transportation, 4(1), 43-63.</t>
  </si>
  <si>
    <t>Fahl, F. (2024). Raumspezifische Machtverhältnisse als Hemmnis von Nachhaltigkeit: National Power Systems: eine international vergleichende Analyse zur Bauwirtschaft (Doctoral dissertation, Dissertation, Rheinisch-Westfälische Technische Hochschule Aachen, 2024).</t>
  </si>
  <si>
    <t>MAKSYMOVA, I., &amp; NASTASE, C. (2024). European model of climate-neutral business development based on digitalization principles. Journal of European Economy, 23(2), 336-352.</t>
  </si>
  <si>
    <t>https://jeej.wunu.edu.ua/index.php/enjee/article/view/1776</t>
  </si>
  <si>
    <t>Varela, G. V., &amp; Arndt, H. K. (2024). Grand Management Information Design as a Dynamic Capability for the Twin Transformation. EnviroInfo 2024 Short-/Work in Progress-Papers, 37.</t>
  </si>
  <si>
    <t>Sauzéat, N., Khaled, M., &amp; Jean-Michel, D. (2024). A Proposal. In Proceedings of the 11th International Conference on Industrial Engineering and Applications (p. 61). Springer Nature.</t>
  </si>
  <si>
    <t>Fidan, M., &amp; Gürol, P. (2024). DENİZYOLU TAŞIMACILIĞINDA ÜLKELERİN REKABETÇİLİĞİ VE BAYRAK ÇEKMEDE SEÇİM ÖNCELİKLERİ. İstanbul Ticaret Üniversitesi Fen Bilimleri Dergisi, 23(46), 428-461.</t>
  </si>
  <si>
    <t>Pratiwi, A. A., Wessiani, N. A., Suwignjo, P., &amp; Fadli, R. (2024). Industrial Cluster Design using Value Chain Analysis and Diamond Porter’s Model (Case Study in Batik Trusmi Cirebon Center). In E3S Web of Conferences (Vol. 517, p. 05005). EDP Sciences.</t>
  </si>
  <si>
    <t>Fidan, M., &amp; Gürol, P. (2024). Denizyolu taşımacılığında ülkelerin rekabetçiliği ve bayrak çekmede seçim öncelikleri.</t>
  </si>
  <si>
    <t>Bulatović, G. V. (2024). Međuzavisnost ekonomskog i društvenog razvoja-Mogućnost kreiranja zajedničke vrednosti u proizvodnji hrane u Srbiji. Универзитет Метрополитан.</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</si>
  <si>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</si>
  <si>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t>Sarumpaet, T. L., Bayunitri, B. I., &amp; Lestari, I. S. (2024). Catalysts of corporate value: exploring the interplay between capital structure, company traits, and profitability in the indonesian consumer goods industry (BEI, 2021-2023). Enrichment : Journal of Management, 14(1), 108-117. https://doi.org/10.35335/enrichment.v14i1.1879</t>
  </si>
  <si>
    <t>Koralun-Bereźnicka, J., Gostkowska-Drzewicka, M., &amp; Majerowska, E. (2024). Capital structure determinants according to empirical fi ndings: A literature review. Corporate Capital Structure in Europe.</t>
  </si>
  <si>
    <t>Özdemir, B., &amp; Özel, Ö. (2024). The Effect of Capital Structure on Profitability: Evidence from the Turkish Manufacturing Companies. Verimlilik Dergisi, 58(1), 45-60.</t>
  </si>
  <si>
    <t>Tareque, M. A., &amp; Islam, N. (2024). Exploring the relationship between leadership behaviour and firm performance in the RMG industry of Bangladesh: The mediating role of competitive advantage and the moderating influences of emotional intelligence and firm strategy.</t>
  </si>
  <si>
    <t>Suprapto, Y., Jolin, J., &amp; Hesniati, H. (2024). Dampak Karakteristik Dewan Direksi Terhadap Kinerja Perusahaan: Sektor Energi Bursa Efek Indonesia (BEI). EVOLUSI: Jurnal Sains dan Manajemen, 12(2).</t>
  </si>
  <si>
    <t>Susanto, R., Widayanti, R., &amp; Irawan, N. (2024). Does Business Diversification with Leverage can Improve Firm Performance?. Indonesian Journal of Economics and Management, 4(3), 422-433.</t>
  </si>
  <si>
    <t>Pan, Q., &amp; Kiratikarnkul, S. (2024). INFLUENCING FACTORS ON FIRM PERFORMANCE: A STUDY OF BIG DATA PLATFORM ENTERPRISES IN HANGZHOU ZHEJIANG PROVINCE, CHINA.</t>
  </si>
  <si>
    <t>de Bont, C. J. G. B. (2024). The Effect of the implementation of relative performance information on employee job performance, an experimental study of private social comparison theory.</t>
  </si>
  <si>
    <t>Soares, J. C. C. (2024). The role of private consultants as innovation intermediaries in technology transfer (Doctoral dissertation, Universidade do Minho (Portugal)).</t>
  </si>
  <si>
    <t>Musambayi, J. N. (2024). Experiential Learning Practices in Entrepreneurial Knowledge Diffusion: a Factor to Innovation Performance in Pharmaceutical Firms. Global Journal Indexing.</t>
  </si>
  <si>
    <t>Montes Infante, L. A. (2024). Propuesta Del Plan De Sostenibilidad Empresarial Para La Empresa MiPymes Fumigación Sanidad Ambiental Y Equipos SAS–Fumisex SAS.</t>
  </si>
  <si>
    <t>Piloso, J. C., Muñoz, N. Z., &amp; Aguirre, S. J. (2025). La responsabilidad empresarial social y ambiental bajo las normas ISO 26000: un enfoque hacia la sostenibilidad. Sinergia Académica, 8(2), 268-275.</t>
  </si>
  <si>
    <t>Duică, M. C., &amp; Bondac, G. T. (2024). Artificial Intelligence and Organizational Stress: Bibliometric Analysis. Ovidius University Annals, Series Economic Sciences, 24(2).</t>
  </si>
  <si>
    <t>Araújo, J. C. L. H. (2024). Combinando Práticas Lean e Green para Alcançar um Desempenho Superior (Master's thesis).</t>
  </si>
  <si>
    <t>Dahliani, Y., &amp; Sulaksono, H. (2024). Integrated Business Mentoring: Efforts to Improve Sustainable Business, in Mlokorejo Village, Jember, Indonesia. TGO Journal of Community Development, 2(2), 88-94.</t>
  </si>
  <si>
    <t>Dantas, D. C. L. (2024). Determinantes de Greenwashing no setor farmacêutico (Doctoral dissertation).</t>
  </si>
  <si>
    <t>Antoniuk, L., Ligonenko, L., Ilnytskyy, D., &amp; Denisova, O. (2024, June). Evaluating the National Innovation Systems of EU Countries through Innovation Indicators. In PROCEEDINGS OF THE INTERNATIONAL CONFERENCE ON ECONOMICS AND SOCIAL SCIENCES (Vol. 6, No. 1, pp. 744-758). Bucharest University of Economic Studies, Romania.</t>
  </si>
  <si>
    <t xml:space="preserve">Herciu, M., &amp; Șerban, R. A. </t>
  </si>
  <si>
    <t>(2018). Measuring firm performance: Testing a proposed model. Studies in Business and Economics, 13(2), 103-114.</t>
  </si>
  <si>
    <t>Sari, M., Gibran, K., Ramzijah, R., &amp; Yanti, E. M. (2024). Faktor Yang Mempengaruhi Profitabilitas Perbankan Syariah di Indonesia: Pasca Covid-19. Musyarakah: Journal of Sharia Economic (MJSE), 4(2), 101-110.</t>
  </si>
  <si>
    <t>Sriboonlue, O., Sriboonlue, U., &amp; Onputtha, S. (2024). The Impact of Strategic Agility on Operational Responsiveness and Firm Performance of Import, Export, and Logistics Enterprises. Asian Administration &amp; Management Review, 7(1).</t>
  </si>
  <si>
    <t>Yanti, E. M., Syahrum, A., Yulianti, R., &amp; Al-Shaibah, A. A. A. B. (2024). The Factors That Influence The Financial Performance of Islamic Banks. Jurnal Aplikasi Bisnis dan Manajemen (JABM), 11(1), 66-66.</t>
  </si>
  <si>
    <t>Spânu, A. M. (2024). Mapping the Financial Performance of the Pharmaceutical Businesses in Romania. Ovidius University Annals, Economic Sciences Series, 24(2), 647-655.</t>
  </si>
  <si>
    <t>Spânu, A. M., &amp; Munteanu, I. (2024). Business Innovation for Circular Economy. Ovidius University Annals, Economic Sciences Series, 24(2), 656-663.</t>
  </si>
  <si>
    <t>Spânu, A. M. (2024). Leadership and Organizational Culture in the Pharmaceutical Industry: Trends and Contributions. Economics and Applied Informatics, (3), 163-170.</t>
  </si>
  <si>
    <t>Petre, I. C. (2024). Factor Analysis of the Distribution of Religious Denominations in Romania: Considerations for Business Administration. Ovidius University Annals, Economic Sciences Series, 24(2), 268-277.</t>
  </si>
  <si>
    <t>Mastac, L., &amp; Vancea, D. P. C. (2024). Shadow Economy and Bibliometric Analysis: What Is the Trend in Current Times?. Ovidius University Annals, Economic Sciences Series, 24(2), 247-255.</t>
  </si>
  <si>
    <t>Moise, O. (2024). Hierarchical classification of water service operators in Romania: an integrated analysis of financial and technical indicators. Revista Romana de Economie, 59.</t>
  </si>
  <si>
    <t>Banghiore, G. (2024). Using Principal Component Analysis to assess the performance of Romanian wastewater operators. Revista Romana de Economie, 59.</t>
  </si>
  <si>
    <t>Terrell Jr, M. A. (2024). Leaders’ Preparedness to Manage Change While Managing the Impact to Employees and Profits: An Explanatory Case Study (Doctoral dissertation, Northcentral University).</t>
  </si>
  <si>
    <t>Ciesielski, K. (2024). Indeksy społecznie odpowiedzialne a ujawnienia niefinansowe na przykładzie WIG-ESG. Prace Naukowe Uniwersytetu Ekonomicznego we Wrocławiu, 68(2), 74-94.</t>
  </si>
  <si>
    <t>Natalia, N., &amp; Hermawan, P. (2024). Unlocking Potential: Digital Transformation and Decision Support in Automotive Repair-A Case Study. International Journal of Entrepreneurship, Business and Creative Economy, 4(2), 108.</t>
  </si>
  <si>
    <t>Ciesielski, K. (2024). Socially Responsible Indexes and Non-financial Disclosures. The Case Study of the WIG-ESG. Business Informatics/Informatyka Ekonomiczna, 68(2).</t>
  </si>
  <si>
    <t>Dziwiński, P. (2024). The social responsibility strategies in time of the climate crisis in selected car manufacturers. Zeszyty Naukowe. Organizacja i Zarządzanie/Politechnika Śląska.</t>
  </si>
  <si>
    <t>刘铮奇, 陈勇, 蒋宏飞, &amp; 吴良笑. (2024). 中国与东盟各国人造板贸易国际竞争力比较分析. .</t>
  </si>
  <si>
    <t>bdi</t>
  </si>
  <si>
    <t>Marina Alexandra-Gabriela (ULBS)</t>
  </si>
  <si>
    <t>ACCOUNTING HARMONIZATION WITH IFRS: A BIBLIOMETRIC ANALYSIS USING VOSVIEWER SOFTWARE.</t>
  </si>
  <si>
    <t xml:space="preserve">	Koç, F., &amp; Gülseçen, S. (2024). Analysis of Publications on Financial Accounting in Web of Science Database with Vosviewer Mapping Techniques and Bibliometric Analysis Method. Journal of Accounting Institute(70), 17-37. https://doi.org/10.26650/MED.1328607</t>
  </si>
  <si>
    <t>https://dergipark.org.tr/en/pub/meder/issue/83664/1328607</t>
  </si>
  <si>
    <t>BDI (EBSCO, DOAJ, Cabells Journalytics, Gale Cengage, RePEc (Research Papers in Economics), DergiPark)</t>
  </si>
  <si>
    <t>Atasel, O. Y. (2024). ULUSLARARASI FİNANSAL RAPORLAMA STANDARTLARI VE MUHASEBE MUHAFAZAKÂRLIĞI ÜZERİNE YAPILAN ÇALIŞMALARIN BİBLİYOMETRİK ANALİZİ *. [BIBLIOMETRIC ANALYSIS OF STUDIES ON INTERNATIONAL FINANCIAL REPORTING STANDARDS AND ACCOUNTING CONSERVATISM] Muhasebe Ve Denetime Bakis = Accounting &amp; Auditing Review, 23(71), 1-17. doi:https://doi.org/10.55322/mdbakis.1256289</t>
  </si>
  <si>
    <t>https://dergipark.org.tr/en/download/article-file/2973882</t>
  </si>
  <si>
    <t>TR Dizin</t>
  </si>
  <si>
    <t>Marina Alexandra-Gabriela (ULBS); Tiron-Tudor Adriana (UBB)</t>
  </si>
  <si>
    <t>Moyo, S., &amp; Mpofu, F. (2024). FACTORS DETERMINING USE OF INTERNATIONAL FINANCIAL REPORTING STANDARDS FOR SMALL TO MEDIUM SIZE ENTITIES (IFRS FOR SMES) IN ZIMBABWE. Journal of Management : Small and Medium Enterprises (SMEs), 17(3), 901-916. https://doi.org/10.35508/jom.v17i3.18506</t>
  </si>
  <si>
    <t>https://ejurnal.undana.ac.id/index.php/JEM/article/view/18506</t>
  </si>
  <si>
    <t>BDI (Sinta, Dimension, Google Scholar, DOAJ, Copernicus, Garuda, Crossref, BASE, EBSCO)</t>
  </si>
  <si>
    <t>Mirosea, N., Aprianti, S., Syahrenny, N., Gainau, P. C., Lestari, D. M., Hasanah, N., ... &amp; Lukiastuti, F. (2024). Akuntansi UMKM: Teori dan Model Pengembangan Riset Terkini.</t>
  </si>
  <si>
    <t>https://repository.penerbiteureka.com/publications/579574/akuntansi-umkm-teori-dan-model-pengembangan-riset-terkini#cite</t>
  </si>
  <si>
    <t>Eureka Media Aksara (Editura)</t>
  </si>
  <si>
    <t>Agricultural insurances and food security. The new climate change challenges</t>
  </si>
  <si>
    <t>Senadhilankara, P., Korale-Gedara, P., &amp; Perera, W. N. U.; Risk Perception, Management Strategies, Determinants of Adoption and Sustainability in Sri Lanka’s Layer Chicken Farming Industry: Navigating Crisis; Asia-Pacific Journal of Rural Development</t>
  </si>
  <si>
    <t>https://journals.sagepub.com/doi/full/10.1177/10185291241297440</t>
  </si>
  <si>
    <t>B Balana, O Olanrewaju; Financial inclusion, agricultural inputs use, and household food security evidence from Nigeria; IFPRI discussion papers 2293, International Food Policy Research Institute</t>
  </si>
  <si>
    <t>https://books.google.ro/books?hl=ro&amp;lr=&amp;id=Cxk3EQAAQBAJ&amp;oi=fnd&amp;pg=PA7&amp;ots=0isH6EtssK&amp;sig=Uy5iq1V0yKQ9OZ7AnnCDmBOvUgg&amp;redir_esc=y#v=onepage&amp;q&amp;f=false</t>
  </si>
  <si>
    <t>Aemon Alam, Hamid Hasan, Hafiz Abdur Rehman, Rashid Rauf; MAXIMIZING CEREAL YIELDS IN SOUTH ASIA: THE IMPACT OF AGRICULTURAL INPUTS; Journal of Economic Impact, Science Impact Publishers</t>
  </si>
  <si>
    <t>https://ideas.repec.org/a/adx/journl/v6y2024i3p232-239.html</t>
  </si>
  <si>
    <t>Leonard Boduri, Bora Alimeri, Emirgena Nikolli; The Impact of the Minimum Wage on Employment. The Case of Albania; Journal ECONOMICUS</t>
  </si>
  <si>
    <t>https://www.ceeol.com/search/article-detail?id=1288031</t>
  </si>
  <si>
    <r>
      <rPr>
        <rFont val="Arial Narrow"/>
        <color theme="1"/>
        <sz val="10.0"/>
      </rPr>
      <t>J Jia, H Tang, C Lei, C Pu; Research on Consumer Preferences and Potential Users of Vacuum Cleaning Robots-Based on Text Mining and Questionnaire Surveys; Applied Mathematics, Modeling and Computer Simulation;</t>
    </r>
    <r>
      <rPr>
        <rFont val="Arial Narrow"/>
        <b/>
        <color theme="1"/>
        <sz val="10.0"/>
      </rPr>
      <t xml:space="preserve"> 2023</t>
    </r>
  </si>
  <si>
    <t>https://ebooks.iospress.nl/doi/10.3233/ATDE231002</t>
  </si>
  <si>
    <t>Wangere M. A., Attributes that influence consumer’s willingness to pay for fruit leather-based footwear within Nairobi County, Strathmore University, 2024</t>
  </si>
  <si>
    <t>https://su-plus.strathmore.edu/server/api/core/bitstreams/e5b1bfb5-8491-402f-b8ae-47dab15c69f4/content</t>
  </si>
  <si>
    <t>Akan, Ş., &amp; Atalık, Ö.; NEUROMARKETING: NAVIGATING NEW PERSPECTIVES IN NEUROSCIENCE AND MARKETING SYNTHESIS; Dicle Üniversitesi İktisadi Ve İdari Bilimler Fakültesi Dergisi</t>
  </si>
  <si>
    <t>https://dergipark.org.tr/en/pub/duiibfd/issue/86232/1495454</t>
  </si>
  <si>
    <t>Razvan Serbu (ULBS), Sorin Borza (ULBS), Bogdan Marza (ULBS)</t>
  </si>
  <si>
    <t>Bio-Eco-Analysis for Risk Factors using GIS Software</t>
  </si>
  <si>
    <r>
      <rPr>
        <rFont val="Arial Narrow"/>
        <color theme="1"/>
        <sz val="10.0"/>
      </rPr>
      <t>Aydemir Durmuş Ali, Aydın Şule; Yöresel gastronomik ürünlerin değerlendirme kriterleri ile analizi ve coğrafi bilgi sistemleri aracılığıyla Kapadokya Bölgesi gastronomi rotalarının geliştirilmesi; Nevșehir Haci Bektaș Veli Universitesi;</t>
    </r>
    <r>
      <rPr>
        <rFont val="Arial Narrow"/>
        <b/>
        <color theme="1"/>
        <sz val="10.0"/>
      </rPr>
      <t xml:space="preserve"> 2023</t>
    </r>
  </si>
  <si>
    <t>https://acikerisim.nevsehir.edu.tr/handle/20.500.11787/8523</t>
  </si>
  <si>
    <r>
      <rPr>
        <rFont val="Arial Narrow"/>
        <color theme="1"/>
        <sz val="10.0"/>
      </rPr>
      <t xml:space="preserve">Wilberforce Turyahikayo, Wilson Mugizi, George Wilson Kasule, </t>
    </r>
    <r>
      <rPr>
        <rFont val="Arial Narrow"/>
        <b/>
        <color theme="1"/>
        <sz val="10.0"/>
      </rPr>
      <t>Leadership Styles and Organisational Effectiveness in Selected Public Universities in Uganda</t>
    </r>
    <r>
      <rPr>
        <rFont val="Arial Narrow"/>
        <color theme="1"/>
        <sz val="10.0"/>
      </rPr>
      <t>, The Uganda Higher Education Review Journal, Vol. 11, Issue 1, PAGES:179 – 194, 2024, ISSN 1813-2243, EISSN:2958-5473, https://doi.org/10.58653/nche.v11i1.14</t>
    </r>
  </si>
  <si>
    <r>
      <rPr>
        <rFont val="Arial Narrow"/>
        <color theme="1"/>
        <sz val="10.0"/>
      </rPr>
      <t xml:space="preserve">Ihyani Malik, </t>
    </r>
    <r>
      <rPr>
        <rFont val="Arial Narrow"/>
        <color theme="1"/>
        <sz val="10.0"/>
      </rPr>
      <t>Government Effectiveness and Good Governance Index: The Case of Indonesia</t>
    </r>
    <r>
      <rPr>
        <rFont val="Arial Narrow"/>
        <color theme="1"/>
        <sz val="10.0"/>
      </rPr>
      <t>, Journal of Governance, Volume 9, Issue 1, March 2024, pp:106-126, P-ISSN: 2528-276X, E-ISSN: 2598-6465, http://dx.doi.org/10.31506/jog.v9i1.23787</t>
    </r>
  </si>
  <si>
    <r>
      <rPr>
        <rFont val="Arial Narrow"/>
        <color theme="1"/>
        <sz val="10.0"/>
      </rPr>
      <t xml:space="preserve">Basuki Rahmat, Beni Hartanto, Acep Hilman, </t>
    </r>
    <r>
      <rPr>
        <rFont val="Arial Narrow"/>
        <color theme="1"/>
        <sz val="10.0"/>
      </rPr>
      <t>Bureaucratic Reform in Indonesia: From “Public Administration" to "Public Management"</t>
    </r>
    <r>
      <rPr>
        <rFont val="Arial Narrow"/>
        <color theme="1"/>
        <sz val="10.0"/>
      </rPr>
      <t>, Journal of Local Government Issues (LOGOS), Volume 7 (2), (2024), pp: 144-158, ISSN: 2620-8091 print, 2620-3812 online, Journal Homepage : http://ejournal.umm.ac.id/index.php/LOGOS/index</t>
    </r>
  </si>
  <si>
    <r>
      <rPr>
        <rFont val="Arial Narrow"/>
        <color theme="1"/>
        <sz val="10.0"/>
      </rPr>
      <t xml:space="preserve">Patrik Donizetti Rodrigues da Silvaa, Henrique Portulhak, Vagner Alves Arantes, </t>
    </r>
    <r>
      <rPr>
        <rFont val="Arial Narrow"/>
        <color theme="1"/>
        <sz val="10.0"/>
      </rPr>
      <t>Estados que denotam eficiência no gasto público em educação possuem melhor qualidade de informação contabil? (Do states that demonstrate efficiency in public spending on education have better quality accounting information?)</t>
    </r>
    <r>
      <rPr>
        <rFont val="Arial Narrow"/>
        <color theme="1"/>
        <sz val="10.0"/>
      </rPr>
      <t>, Singular. Sociais e Humanidades, SSH, Palmas, TO, v.1, n.6, jan./jun., 2024, p. 79, e-ISSN: 2596-2612, DOI: 10.33911/singularsh.v1i6.210</t>
    </r>
  </si>
  <si>
    <r>
      <rPr>
        <rFont val="Arial Narrow"/>
        <color theme="1"/>
        <sz val="10.0"/>
      </rPr>
      <t xml:space="preserve">Wilberforce Turyahikayo, Wilson Mugizi, George Wilson Kasule, </t>
    </r>
    <r>
      <rPr>
        <rFont val="Arial Narrow"/>
        <color theme="1"/>
        <sz val="10.0"/>
      </rPr>
      <t>The Influence of Institutional Culture on Organisational Effectiveness in Selected Public Universities in Uganda</t>
    </r>
    <r>
      <rPr>
        <rFont val="Arial Narrow"/>
        <color theme="1"/>
        <sz val="10.0"/>
      </rPr>
      <t>, East African Journal of Education Studies, eajes.eanso.org, Volume 7, Issue 3, 2024, Print ISSN: 2707-3939 | Online ISSN: 2707-3947, Title DOI: https://doi.org/10.37284/2707-3947</t>
    </r>
  </si>
  <si>
    <r>
      <rPr>
        <rFont val="Arial Narrow"/>
        <color theme="1"/>
        <sz val="10.0"/>
      </rPr>
      <t xml:space="preserve">Basrowi, S.E., M.E., </t>
    </r>
    <r>
      <rPr>
        <rFont val="Arial Narrow"/>
        <color theme="1"/>
        <sz val="10.0"/>
      </rPr>
      <t>MANAJEMEN ADMINISTRASI PUBLIK</t>
    </r>
    <r>
      <rPr>
        <rFont val="Arial Narrow"/>
        <color theme="1"/>
        <sz val="10.0"/>
      </rPr>
      <t>, EUREKA MEDIA AKSARA, FEBRUARI 2024, ANGGOTA IKAPI JAWA TENGAH, NO. 225/JTE/2024</t>
    </r>
  </si>
  <si>
    <r>
      <rPr>
        <rFont val="Arial Narrow"/>
        <color theme="1"/>
        <sz val="10.0"/>
      </rPr>
      <t xml:space="preserve">Chandra Setiawan, Joseph Utama Lumban Tobing, </t>
    </r>
    <r>
      <rPr>
        <rFont val="Arial Narrow"/>
        <color theme="1"/>
        <sz val="10.0"/>
      </rPr>
      <t>Efficiency and non-performing loans of comparison between commercial banks in Indonesia and Malaysia</t>
    </r>
    <r>
      <rPr>
        <rFont val="Arial Narrow"/>
        <color theme="1"/>
        <sz val="10.0"/>
      </rPr>
      <t>, Journal of Management Science (JMAS), Volume 7, No. 1, January 2024, pp: 422-429, ISSN: 2684-9747 (Online), www.exsys.iocspublisher.org/index.php/JMAS Published by: Institute of Computer Science (IOCScience)</t>
    </r>
  </si>
  <si>
    <r>
      <rPr>
        <rFont val="Arial Narrow"/>
        <color theme="1"/>
        <sz val="10.0"/>
      </rPr>
      <t xml:space="preserve">Kati Pajunen, Juha Soininen, Toni Mättö, </t>
    </r>
    <r>
      <rPr>
        <rFont val="Arial Narrow"/>
        <color theme="1"/>
        <sz val="10.0"/>
      </rPr>
      <t>Diaconal workers' views on the effectiveness of diaconal work</t>
    </r>
    <r>
      <rPr>
        <rFont val="Arial Narrow"/>
        <color theme="1"/>
        <sz val="10.0"/>
      </rPr>
      <t>, Vol 43 No. 4 (2024): Administrative Research , pp: 301–318, 2024, DOI: https://doi.org/10.37450/ht.143888</t>
    </r>
  </si>
  <si>
    <r>
      <rPr>
        <rFont val="Arial Narrow"/>
        <color theme="1"/>
        <sz val="10.0"/>
      </rPr>
      <t xml:space="preserve">Nahum Lee, Soo-Young Lee, </t>
    </r>
    <r>
      <rPr>
        <rFont val="Arial Narrow"/>
        <color theme="1"/>
        <sz val="10.0"/>
      </rPr>
      <t>The Impact of Change Management on Organizational Performance: A Focus on Moderated Mediation Effects</t>
    </r>
    <r>
      <rPr>
        <rFont val="Arial Narrow"/>
        <color theme="1"/>
        <sz val="10.0"/>
      </rPr>
      <t>, Korea Institute of Public Affairs, Korean Journal of Public Administration, Vol.62, No.4, 2024, Pages: 93 – 126, DOI: 10.24145/KJPA.62.4.4</t>
    </r>
  </si>
  <si>
    <r>
      <rPr>
        <rFont val="Arial Narrow"/>
        <color theme="1"/>
        <sz val="10.0"/>
      </rPr>
      <t xml:space="preserve">Saed Kamel Jaber, </t>
    </r>
    <r>
      <rPr>
        <rFont val="Arial Narrow"/>
        <color theme="1"/>
        <sz val="10.0"/>
      </rPr>
      <t>The Impact of Organizational Culture on Organizational Performance, the Mediating Role of Employee Engagement: the Case of the Ministry of Transportation</t>
    </r>
    <r>
      <rPr>
        <rFont val="Arial Narrow"/>
        <color theme="1"/>
        <sz val="10.0"/>
      </rPr>
      <t>, Arab American University, Faculty of Graduate Studies, 2024, Thesis for master’s degree in human resource management</t>
    </r>
  </si>
  <si>
    <r>
      <rPr>
        <rFont val="Arial Narrow"/>
        <color theme="1"/>
        <sz val="10.0"/>
      </rPr>
      <t xml:space="preserve">Virgil CANDALE, </t>
    </r>
    <r>
      <rPr>
        <rFont val="Arial Narrow"/>
        <color theme="1"/>
        <sz val="10.0"/>
      </rPr>
      <t>PERFORMANȚA GESTIONĂRII FONDURILOR PUBLICE LOCALE ÎN CONTEXTUL DEZVOLTĂRII SUSTENABILE</t>
    </r>
    <r>
      <rPr>
        <rFont val="Arial Narrow"/>
        <color theme="1"/>
        <sz val="10.0"/>
      </rPr>
      <t>, Universitatea ”Lucian Blaga” din Sibiu, Școala Doctorală de Științe Sociale, Domeniul de doctorat: FINANȚE, TEZĂ DE DOCTORAT, 20 SEPTEMBRIE 2024</t>
    </r>
  </si>
  <si>
    <r>
      <rPr>
        <rFont val="Arial Narrow"/>
        <color theme="1"/>
        <sz val="10.0"/>
      </rPr>
      <t xml:space="preserve">Goodluck Chidi ADIELE, Peter Mezenye ALIKORNWO, </t>
    </r>
    <r>
      <rPr>
        <rFont val="Arial Narrow"/>
        <color theme="1"/>
        <sz val="10.0"/>
      </rPr>
      <t>ENTERPRISE INFORMATION SYSTEM: UPSHOT FOR ADMINISTRATIVE EFFICIENCY OF LOCAL CONSTRUCTION FIRMS</t>
    </r>
    <r>
      <rPr>
        <rFont val="Arial Narrow"/>
        <color theme="1"/>
        <sz val="10.0"/>
      </rPr>
      <t>, International Journal of Leadership, Quality Education and African Development (IJLQEAD), Volume-1, Issue-1, July-September, 2024, https://doi.org/10.5281/zenodo.13881673</t>
    </r>
  </si>
  <si>
    <r>
      <rPr>
        <rFont val="Arial Narrow"/>
        <color theme="1"/>
        <sz val="10.0"/>
      </rPr>
      <t xml:space="preserve">Maria Filipa Reimão Ferrão Gomes, </t>
    </r>
    <r>
      <rPr>
        <rFont val="Arial Narrow"/>
        <color theme="1"/>
        <sz val="10.0"/>
      </rPr>
      <t>Assessing Public Expenditure Effectiveness in the EU: Public Expenditure Effectiveness Index, Determinants and the Comparative Analysis of the Case of Portugal</t>
    </r>
    <r>
      <rPr>
        <rFont val="Arial Narrow"/>
        <color theme="1"/>
        <sz val="10.0"/>
      </rPr>
      <t>, UNIVERSIDADE DO PORTO, FACULDADE DE ECONOMIA, MASTERS DEGREE, ECONOMICS, 2024</t>
    </r>
  </si>
  <si>
    <r>
      <rPr>
        <rFont val="Arial Narrow"/>
        <color theme="1"/>
        <sz val="10.0"/>
      </rPr>
      <t xml:space="preserve">Md. Said Zainol, Fahd Al-Shaghdari, Al-Harath Ateik, Abdoulrahman Aljounaidi, </t>
    </r>
    <r>
      <rPr>
        <rFont val="Arial Narrow"/>
        <color theme="1"/>
        <sz val="10.0"/>
      </rPr>
      <t>ON THE DIMENSIONS OF WAQF PERFORMANCE MEASUREMENTS: A SURVEY</t>
    </r>
    <r>
      <rPr>
        <rFont val="Arial Narrow"/>
        <color theme="1"/>
        <sz val="10.0"/>
      </rPr>
      <t>, Al-Qanatir: International Journal of Islamic Studies. Vol. 33, No. 1, January Issue (2024), eISSN: 2289-9944</t>
    </r>
  </si>
  <si>
    <r>
      <rPr>
        <rFont val="Arial Narrow"/>
        <color theme="1"/>
        <sz val="10.0"/>
      </rPr>
      <t xml:space="preserve">Aurelija Ulbinaitė, </t>
    </r>
    <r>
      <rPr>
        <rFont val="Arial Narrow"/>
        <color theme="1"/>
        <sz val="10.0"/>
      </rPr>
      <t>THE INTERACTION BETWEEN PROCESS MATURITY AND PERFORMANCE: A PUBLIC SECTOR ORGANISATION CASE STUDY</t>
    </r>
    <r>
      <rPr>
        <rFont val="Arial Narrow"/>
        <color theme="1"/>
        <sz val="10.0"/>
      </rPr>
      <t>, VILNIAUS UNIVERSITETAS, EKONOMIKOS IR VERSLO ADMINISTRAVIMO, FAKULTETAS VERSLO PROCESŲ VALDYMO STUDIJŲ PROGRAMA, Master thesis, Vilnius, 2024</t>
    </r>
  </si>
  <si>
    <r>
      <rPr>
        <rFont val="Arial Narrow"/>
        <color theme="1"/>
        <sz val="10.0"/>
      </rPr>
      <t xml:space="preserve">Lucien Alphonsine Guesse Ndong, </t>
    </r>
    <r>
      <rPr>
        <rFont val="Arial Narrow"/>
        <color theme="1"/>
        <sz val="10.0"/>
      </rPr>
      <t>Efficiency and Effectiveness in Public Policies in Africa: Compared Analysis of Emerging Senegal Plan and Rwanda Vision 2020</t>
    </r>
    <r>
      <rPr>
        <rFont val="Arial Narrow"/>
        <color theme="1"/>
        <sz val="10.0"/>
      </rPr>
      <t>, A DISSERTATION, Presented to the Department of Public Management program at Selinus University, Faculty of Business &amp; Media, the degree of Doctor of Philosophy in Public Management, 2024</t>
    </r>
  </si>
  <si>
    <r>
      <rPr>
        <rFont val="Arial Narrow"/>
        <color theme="1"/>
        <sz val="10.0"/>
      </rPr>
      <t xml:space="preserve">Krisada Prachumrasee, </t>
    </r>
    <r>
      <rPr>
        <rFont val="Arial Narrow"/>
        <color theme="1"/>
        <sz val="10.0"/>
      </rPr>
      <t>Analysis of Processes for Evaluating the Efficiency of Digital Public Services: A Case Study of Non Sa-at Subdistrict Municipality</t>
    </r>
    <r>
      <rPr>
        <rFont val="Arial Narrow"/>
        <color theme="1"/>
        <sz val="10.0"/>
      </rPr>
      <t>, Nong Bua Lamphu Province, Dhammathas Academic Journal, Vol. 24, No. 2, (April - June 2024)</t>
    </r>
  </si>
  <si>
    <r>
      <rPr>
        <rFont val="Arial Narrow"/>
        <color theme="1"/>
        <sz val="10.0"/>
      </rPr>
      <t xml:space="preserve">Shengnan Zhao, Suntorn Phajon, </t>
    </r>
    <r>
      <rPr>
        <rFont val="Arial Narrow"/>
        <color theme="1"/>
        <sz val="10.0"/>
      </rPr>
      <t>The Guideline for Improving Efficiency of Rail Freight Transport Between China – Laos - Thailand Under Belt and Road Initiative: A Case Study of Thailand and Laos Rail Freight Transport</t>
    </r>
    <r>
      <rPr>
        <rFont val="Arial Narrow"/>
        <color theme="1"/>
        <sz val="10.0"/>
      </rPr>
      <t>, International Journal of Development Administration Research, Vol. 7, No.1, January - June 2024</t>
    </r>
  </si>
  <si>
    <r>
      <rPr>
        <rFont val="Arial Narrow"/>
        <color theme="1"/>
        <sz val="10.0"/>
      </rPr>
      <t xml:space="preserve">Udoro Henry Oghenevwaire, Osakwe Stephen Onyeanwuna, </t>
    </r>
    <r>
      <rPr>
        <rFont val="Arial Narrow"/>
        <color theme="1"/>
        <sz val="10.0"/>
      </rPr>
      <t>Digital Electronic Record Systems and Administrative Efficiency of the Civil Service in Delta State</t>
    </r>
    <r>
      <rPr>
        <rFont val="Arial Narrow"/>
        <color theme="1"/>
        <sz val="10.0"/>
      </rPr>
      <t>, Nigeria, Greekline Publications and Academic Journals – Sunset Edition, (Oct - December, 2024) Vol. 1, No. 2, ISSN: 2795-393X, www.greeklinepublications.org</t>
    </r>
  </si>
  <si>
    <r>
      <rPr>
        <rFont val="Arial Narrow"/>
        <color theme="1"/>
        <sz val="10.0"/>
      </rPr>
      <t xml:space="preserve">MARTINA BÁBÍČKOVÁ, </t>
    </r>
    <r>
      <rPr>
        <rFont val="Arial Narrow"/>
        <color theme="1"/>
        <sz val="10.0"/>
      </rPr>
      <t>Legal and Economic Aspects of Digitization of Health Care in the Czech Republic</t>
    </r>
    <r>
      <rPr>
        <rFont val="Arial Narrow"/>
        <color theme="1"/>
        <sz val="10.0"/>
      </rPr>
      <t>, Faculty of Economics and Administration, Masaryk University, Department of Finance, Degree Programme: Finance and Law, Year: 2024</t>
    </r>
  </si>
  <si>
    <r>
      <rPr>
        <rFont val="Arial Narrow"/>
        <color theme="1"/>
        <sz val="10.0"/>
      </rPr>
      <t xml:space="preserve">Samah Fayez Al-Qammaza, Raed Mahmoud Al-Atiyat, </t>
    </r>
    <r>
      <rPr>
        <rFont val="Arial Narrow"/>
        <color theme="1"/>
        <sz val="10.0"/>
      </rPr>
      <t>The Acquisition of the English Language through E-Learning Innovations for Elementary Students in Jordan during COVID-19 Pandemic</t>
    </r>
    <r>
      <rPr>
        <rFont val="Arial Narrow"/>
        <color theme="1"/>
        <sz val="10.0"/>
      </rPr>
      <t>, Innovations, Number 78, September 2024, www.journal-innovations.com</t>
    </r>
  </si>
  <si>
    <r>
      <rPr>
        <rFont val="Arial Narrow"/>
        <color theme="1"/>
        <sz val="10.0"/>
      </rPr>
      <t xml:space="preserve">Collachagua Perez Daniel Hugo, </t>
    </r>
    <r>
      <rPr>
        <rFont val="Arial Narrow"/>
        <color theme="1"/>
        <sz val="10.0"/>
      </rPr>
      <t>Digital service and productivity in labor inspection, 2018 to 2023</t>
    </r>
    <r>
      <rPr>
        <rFont val="Arial Narrow"/>
        <color theme="1"/>
        <sz val="10.0"/>
      </rPr>
      <t>, master's thesis, 2024, Cesar Vallejo University, Repository: UCV-Institutional, OAI Identifier:</t>
    </r>
  </si>
  <si>
    <r>
      <rPr>
        <rFont val="Arial Narrow"/>
        <color theme="1"/>
        <sz val="10.0"/>
      </rPr>
      <t xml:space="preserve">Aygün KAM, </t>
    </r>
    <r>
      <rPr>
        <rFont val="Arial Narrow"/>
        <color theme="1"/>
        <sz val="10.0"/>
      </rPr>
      <t>Economic Effectiveness of Remote Work in Organizations of the Public Utility Sector</t>
    </r>
    <r>
      <rPr>
        <rFont val="Arial Narrow"/>
        <color theme="1"/>
        <sz val="10.0"/>
      </rPr>
      <t>, doctoral thesis, 2024, UNIVERSITY OF LODZ
DOCTORAL SCHOOL OF SOCIAL SCIENCES
Faculty of Economics and Sociology, 2024</t>
    </r>
  </si>
  <si>
    <t>Skhvediani, A. E., Gutman, S. S., Rodionova, M. A., &amp; Perfilova, J. A. (2024). Being green as an instrument for increasing firm value: case of US transport and logistics companies. International Journal of Logistics Systems and Management, 47(1), 105-124.</t>
  </si>
  <si>
    <t>https://www.inderscienceonline.com/doi/abs/10.1504/IJLSM.2024.135921</t>
  </si>
  <si>
    <t>Nofrian, M. R., &amp; Sebrina, N. (2024). Pengaruh ESG terhadap Nilai Perusahaan dengan Kepemilikan Pemerintah dan Sensitivitas Industri Sebagai Variabel Pemoderasi. Jurnal Nuansa Karya Akuntansi, 2(1), 17-33.</t>
  </si>
  <si>
    <t>https://jnka.ppj.unp.ac.id/index.php/jnka/article/view/21</t>
  </si>
  <si>
    <t>K. M C, J. Mathew and M. K S, "Impact of ESG Practices on the Firm’s Performance: A Longitudinal Study on Emerging Markets," 2024 International Conference on Trends in Quantum Computing and Emerging Business Technologies, Pune, India, 2024, pp. 1-7, doi: 10.1109/TQCEBT59414.2024.10545153.</t>
  </si>
  <si>
    <t>https://ieeexplore.ieee.org/abstract/document/10545153?casa_token=SMzxJA4jyZMAAAAA:sR-MdxJSUYkRxNnxU3vuUSfQvwpigjijd7LsHY3UAOBX7igkCHqTJcWtJ34RTermUyiY62jXDqRO</t>
  </si>
  <si>
    <t>Teixeira, F. S. R., Carvalho, L., &amp; Rosa, A. A. S. (2024). Environmental, Social and Corporate Governance (ESG): um estudo bibliométrico das práticas que influenciam no valor de mercado das empresas. Revista Catarinense da Ciência Contábil, (23), 4.</t>
  </si>
  <si>
    <t>https://dialnet.unirioja.es/servlet/articulo?codigo=9783839</t>
  </si>
  <si>
    <t>Ihsan, M., Rexipal, D., &amp; Firmansyah, A. (2024). Does Managerial Ownership Moderate the Value Relevance of Earnings and Equity of Sustainability Reporting?. AFEBI Management and Business Review, 9(1), 1-12.</t>
  </si>
  <si>
    <t>https://journal.afebi.org/index.php/ambr/article/view/786</t>
  </si>
  <si>
    <t>Guza, S. (2024). Pandemia e Sostenibilità: come il covid-19 ha rivalutato le priorità tra Sociale e Ambiente. Un'analisi empirica sulle STOXX 600.</t>
  </si>
  <si>
    <t>https://unitesi.unive.it/handle/20.500.14247/23363</t>
  </si>
  <si>
    <t>de Carvalho, F. M. D. (2024). ESG factors and financial performance of corporations: the case of mediterranean countries (Universidade de Lisboa (Portugal)).</t>
  </si>
  <si>
    <t>https://www.proquest.com/openview/13852e4119ca5950a68cd6a85d4babaa/1?cbl=2026366&amp;diss=y&amp;pq-origsite=gscholar</t>
  </si>
  <si>
    <t>PraveenaSri, P., &amp; Padma Prasuna, V. N. (2024). Unveiling ESG Jeopardy Analysis: Business Insights from Private Companies. Grenze International Journal of Engineering &amp; Technology (GIJET), 10.</t>
  </si>
  <si>
    <t>https://openurl.ebsco.com/EPDB%3Agcd%3A2%3A34767362/detailv2?sid=ebsco%3Aplink%3Ascholar&amp;id=ebsco%3Agcd%3A181690757&amp;crl=c&amp;link_origin=scholar.google.ro</t>
  </si>
  <si>
    <t>Palacio Giraldo, M. C., &amp; Avella Pineda, L. M. (2024). Moda sostenible:¿ cómo el precio, la variedad, la visibilidad y el conocimiento influyen en el comportamiento de compra en la generación z de Bogotá?.</t>
  </si>
  <si>
    <t>https://repository.cesa.edu.co/handle/10726/5605?locale-attribute=es</t>
  </si>
  <si>
    <t>https://stec.univ-ovidius.ro/html/anale/RO/2024i2/Section%205/23.pdf</t>
  </si>
  <si>
    <t>http://eia.feaa.ugal.ro/images/eia/2024_3/Spanu.pdf</t>
  </si>
  <si>
    <t>ERIH+</t>
  </si>
  <si>
    <t>Spânu, A. M., &amp; Munteanu, I. (2024). Business Innovation for Circular Economy. Ovidius University Annals, Series Economic Sciences, 24(2).</t>
  </si>
  <si>
    <t>https://stec.univ-ovidius.ro/html/anale/RO/2024i2/Section%205/24.pdf</t>
  </si>
  <si>
    <t>https://stec.univ-ovidius.ro/html/anale/RO/2024i2/Section%203/17.pdf</t>
  </si>
  <si>
    <t>Petre, I. C. (2024). Factor Analysis of the Distribution of Religious Denominations in Romania: Considerations for Business Administration. Ovidius University Annals, Series Economic Sciences, 24(2).</t>
  </si>
  <si>
    <t>https://stec.univ-ovidius.ro/html/anale/RO/2024i2/Section%203/20.pdf</t>
  </si>
  <si>
    <t>Petre, I. C. (2024). Childbirth, Marital Status and Religion: A Comparative Urban-Rural Perspective. Ovidius University Annals, Series Economic Sciences, 24(2).</t>
  </si>
  <si>
    <t>https://stec.univ-ovidius.ro/html/anale/RO/2024i2/Section%203/21.pdf</t>
  </si>
  <si>
    <t>https://www.revecon.ro/articles/2024-2/2024-2-13.pdf</t>
  </si>
  <si>
    <t>https://www.revecon.ro/articles/2024-2/2024-2-7.pdf</t>
  </si>
  <si>
    <t>Rus, M. I. (2024). Optimizing Cash Flow. Ovidius University Annals, Series Economic Sciences, 24(2).</t>
  </si>
  <si>
    <t>https://stec.univ-ovidius.ro/html/anale/RO/2024i2/Section%205/21.pdf</t>
  </si>
  <si>
    <t>Stanciu, A. C. (2024). Smart Packaging Main Trends. Ovidius University Annals, Series Economic Sciences, 24(2).</t>
  </si>
  <si>
    <t>https://stec.univ-ovidius.ro/html/anale/RO/2024i2/Section%204/14.pdf</t>
  </si>
  <si>
    <t>A. Mohamed, R. Rigo-Mariani, V. Debusschere and L. Pin, "Operational Planning Strategies to Mitigate Price Uncertainty in Day-Ahead Market for a Battery Energy System," in IEEE Access, vol. 12, pp. 85388-85399, 2024, doi: 10.1109/ACCESS.2024.3415811</t>
  </si>
  <si>
    <t>https://ieeexplore.ieee.org/abstract/document/10559821</t>
  </si>
  <si>
    <t>Pilla Pancha, I. A. (2024). El desempeño económico fiscal del sector de enseñanza del Ecuador.</t>
  </si>
  <si>
    <t>https://repositorio.uta.edu.ec/items/65236202-1671-45fd-b13d-943b8816870c</t>
  </si>
  <si>
    <t>Tweve, Y. (2024). Balancing People, Profit, and Planet: Sustainable Entrepreneurship Practices for Social, Economic, and Environmental Impact in Developing Economies" A Case Study of Iringa, Tanzania.</t>
  </si>
  <si>
    <t>https://ijresonline.com/assets/year/volume-11-issue-6/IJRES-V11I6P107.pdf</t>
  </si>
  <si>
    <t>Gajdosikova, D., Valaskova, K., Lopatka, A., &amp; Lazaroiu, G. (2024). Corporate Debt Dynamics: Sectoral Clustering Analysis Using NACE Classification in Slovakia. Journal of Business Sectors, 2(1), 32-46.</t>
  </si>
  <si>
    <t>https://journals.indexcopernicus.com/search/article?articleId=3918363</t>
  </si>
  <si>
    <t>Teixeira, N. (2024). Gestão cambial na exportação pecuária (Doctoral dissertation).</t>
  </si>
  <si>
    <t>https://comum.rcaap.pt/entities/publication/ad28bfad-6e13-4584-bc37-9811cbb5c83f</t>
  </si>
  <si>
    <t>Lardera, Leo P., and Saidamin Bagolong. "Challenges to Governance Performance of the Barangay Local Officials in Southern Philippines." Indonesian Annual Conference Series. 2024.</t>
  </si>
  <si>
    <t>https://ojs.literacyinstitute.org/index.php/iacseries/article/view/1531</t>
  </si>
  <si>
    <t>Jibir, Adamu, Aminu Bello, and Abel Amos. "An Assessment of Public Spending Efficiency of Health and Education in Nigeria." Lapai Journal of Economics 8.1 (2024): 14-34.</t>
  </si>
  <si>
    <t>https://www.ajol.info/index.php/ajol/JPPS</t>
  </si>
  <si>
    <t>Candale, V. (2024). Performanța gestionării fondurilor publice locale în contextul dezvoltării sustenabile (Doctoral dissertation).</t>
  </si>
  <si>
    <t>http://digital-library.ulbsibiu.ro/jspui/handle/123456789/3935</t>
  </si>
  <si>
    <t>EMİRKADI, Ö., &amp; DEMİRCİ, E. Ç. (2024). MIST ÜLKELERİNDE SAĞLIK HARCAMALARI VE EKONOMİK KALKINMA İLİŞKİSİ: PANEL VERİ ANALİZİ. Sosyal Bilimler Elektronik Dergisi/Electronic Journal of Social Sciences, 1(12), 92-112.</t>
  </si>
  <si>
    <t>https://d1wqtxts1xzle7.cloudfront.net/104019229/MIST_ULKELERINDE_SAGLIK_HARCAMALARI-libre.pdf?1688497544=&amp;response-content-disposition=inline%3B+filename%3DTHE_RELATIONSHIP_ECONOMIC_DEVELOPMENT_AN.pdf&amp;Expires=1748710378&amp;Signature=TGT7CB1wdmPDWTfs7mThG997K94o5VqtqkFR5f109yuwX57KdpxmcoxhQlVLe9rLjQgTXEdG9u7a3tPxvCLRu4tbtmLxZ84RO1dPB4YKARRIzdQLFhJe3C44JlIwmgAxFL9-7twUAtQw3UEacsmn83YFIRB8CKA67qh0QeMmh-peIJBiPUc67c8K6hHHY80wrf9FKcSKK7~owocwtLoEjNNvMbvsupAJQWeDwQlNAPs3AnF2H8xfzli4UJ3sXtvTgOLR0Nn0Xwj6WL~HTZ20xeVq13LDsbMCVBKRwUcOrW1vCslpzO1uWm7ftsqmGSOpkEAnp~qn-~KoceVcCKrZ6g__&amp;Key-Pair-Id=APKAJLOHF5GGSLRBV4ZA</t>
  </si>
  <si>
    <t>Sustainable performance of public organizations: Shaping a coherent system for implementing and measuring the concept</t>
  </si>
  <si>
    <t>Salama, A. A., et al. "Neutrosophic Model for Measuring and Evaluating the Role of Digital Transformation in Improving Sustainable Performance Using the Balanced Scorecard in Egyptian Universities." Neutrosophic Systems with Applications 21 (2024): 1-24.</t>
  </si>
  <si>
    <t>https://journals.indexcopernicus.com/search/details?id=128838</t>
  </si>
  <si>
    <t>Analysis of public debt in the European Union - issues related to its sustainability</t>
  </si>
  <si>
    <t>Yıldız, Fazlı. Kamu borçlarının belirleyicileri: Türkiye ve Avrupa Birliği ülkeleri analizi. Özgür Yayınları, 2024.</t>
  </si>
  <si>
    <t>https://scholar.google.com/scholar?hl=ro&amp;as_sdt=2005&amp;sciodt=0%2C5&amp;cites=11898748944306540866&amp;scipsc=&amp;as_ylo=2024&amp;as_yhi=2024#d=gs_cit&amp;t=1748707452539&amp;u=%2Fscholar%3Fq%3Dinfo%3AsxHVu6P-Bp0J%3Ascholar.google.com%2F%26output%3Dcite%26scirp%3D2%26hl%3Dro</t>
  </si>
  <si>
    <t>D'Amario, Francesco. "La crisi del sistema di risoluzione delle controversie Stato-investitore e la costituzione di una Corte multilaterale in materia di investimenti: il prototipo CETA." (2024).</t>
  </si>
  <si>
    <t>Kazlauskienė, Vilma, and Indrė Knyvienė. "IMPACT OF GOVERNMENT DEBT ON ECONOMIC GROWTH IN THE EUROPEAN UNION COUNTRIES." ORGANIZER: 39.</t>
  </si>
  <si>
    <t>A Opreana, DM Mihaiu</t>
  </si>
  <si>
    <t>Analysis of European Union Competitiveness from a new multidimensional model perspective</t>
  </si>
  <si>
    <t>Józefowicz, Karolina. "Konkurencyjność małych miast w Polsce i jej uwarunkowania." Warszawa: Difin (2024).</t>
  </si>
  <si>
    <t>https://scholar.google.com/scholar?hl=ro&amp;as_sdt=2005&amp;sciodt=0%2C5&amp;cites=9450058998391889535&amp;scipsc=&amp;as_ylo=2024&amp;as_yhi=2024</t>
  </si>
  <si>
    <t>Mihaiu D M</t>
  </si>
  <si>
    <t>Analysis of Sustainable Performance in Romania’s Local Public Administrations: An External Stakeholders Perspective</t>
  </si>
  <si>
    <t>Candale, Virgil. Performanța gestionării fondurilor publice locale în contextul dezvoltării sustenabile. Diss. 2024.</t>
  </si>
  <si>
    <t>https://scholar.google.com/scholar?hl=ro&amp;as_sdt=2005&amp;sciodt=0%2C5&amp;cites=2304566727270518536&amp;scipsc=&amp;as_ylo=2024&amp;as_yhi=2024#d=gs_cit&amp;t=1748707951009&amp;u=%2Fscholar%3Fq%3Dinfo%3AuwBG2mPgb6UJ%3Ascholar.google.com%2F%26output%3Dcite%26scirp%3D0%26hl%3Dro</t>
  </si>
  <si>
    <r>
      <rPr>
        <rFont val="Arial Narrow"/>
        <color theme="1"/>
        <sz val="10.0"/>
      </rPr>
      <t>Chakrabarty, A., Majumdar, A., &amp; Chatterjee, M. (2024). Quantifying the Volatility of Stock Price Changes in the Indian Market Using the Moving Average Envelope and Bollinger Bands. </t>
    </r>
    <r>
      <rPr>
        <rFont val="Arial Narrow"/>
        <i/>
        <color theme="1"/>
        <sz val="10.0"/>
      </rPr>
      <t>Institutions and Economies</t>
    </r>
    <r>
      <rPr>
        <rFont val="Arial Narrow"/>
        <color theme="1"/>
        <sz val="10.0"/>
      </rPr>
      <t>, 30-56.</t>
    </r>
  </si>
  <si>
    <t>https://jummec.um.edu.my/index.php/ijie/article/view/51136</t>
  </si>
  <si>
    <t>https://jummec.um.edu.my</t>
  </si>
  <si>
    <r>
      <rPr>
        <rFont val="Arial Narrow"/>
        <color theme="1"/>
        <sz val="10.0"/>
      </rPr>
      <t>Tang, Z., Chen, Z., Yang, J., Mai, J., Zheng, Y., Wang, K., ... &amp; Lin, L. (2025). AlphaAgent: LLM-Driven Alpha Mining with Regularized Exploration to Counteract Alpha Decay. </t>
    </r>
    <r>
      <rPr>
        <rFont val="Arial Narrow"/>
        <i/>
        <color theme="1"/>
        <sz val="10.0"/>
      </rPr>
      <t>arXiv preprint arXiv:2502.16789</t>
    </r>
    <r>
      <rPr>
        <rFont val="Arial Narrow"/>
        <color theme="1"/>
        <sz val="10.0"/>
      </rPr>
      <t>.</t>
    </r>
  </si>
  <si>
    <t xml:space="preserve">https://arxiv.org/abs/2502.16789 </t>
  </si>
  <si>
    <t>https://arxiv.org</t>
  </si>
  <si>
    <t>Gkolemis, G. M., Lee, A. R., &amp; Roudani, A. (2024). A multi-factor market-neutral investment strategy for New York Stock Exchange equities. arXiv preprint arXiv:2412.12350.</t>
  </si>
  <si>
    <t xml:space="preserve">https://arxiv.org/abs/2412.12350 </t>
  </si>
  <si>
    <t>Hassanizorgabad, S. (2024). Composing Ensembles of Instrument-Model Pairs for Optimizing Profitability in Algorithmic Trading. arXiv preprint arXiv:2411.13559.</t>
  </si>
  <si>
    <t xml:space="preserve">https://arxiv.org/abs/2411.13559 </t>
  </si>
  <si>
    <t>Kondratenko, A. (2024). Applications of machine learning and sentiment analysis in financial forecasting. Proyecto de investigación:.</t>
  </si>
  <si>
    <t xml:space="preserve">https://digitum.um.es/digitum/handle/10201/147657 </t>
  </si>
  <si>
    <t>https://digitum.um.es</t>
  </si>
  <si>
    <t>Sodha, M., Nayak, R. K., Mishra, N., Tripathy, S. K., Tripathy, R., &amp; Singh, H. (2024). Unveiling the Effectiveness of ML Models for Predicting Forex Trends: An AI-ML-Driven Service Into Trade Marketing. In AI Innovations in Service and Tourism Marketing (pp. 162-191). IGI Global.</t>
  </si>
  <si>
    <t xml:space="preserve">https://www.igi-global.com/chapter/unveiling-the-effectiveness-of-ml-models-for-predicting-forex-trends/352828 </t>
  </si>
  <si>
    <t>https://www.igi-global.com</t>
  </si>
  <si>
    <t>Al-Batat, M. F. S., Al-Ahmad, A. S. A., &amp; Al-Yaseen, H. S. K. (2024, June). The Role of Artificial Intelligence Trading Robots in Rationalizing Cryptocurrency Trading Decisions by Application to Bitcoin Currency. In International Conference on Explainable Artificial Intelligence in the Digital Sustainability (pp. 187-200). Cham: Springer Nature Switzerland.</t>
  </si>
  <si>
    <t xml:space="preserve">https://link.springer.com/chapter/10.1007/978-3-031-63717-9_12 </t>
  </si>
  <si>
    <t>https://link.springer.com</t>
  </si>
  <si>
    <t>Koegelenberg, D. J. C. (2024). A framework for intraday ensemble trading on the foreign exchange market (Doctoral dissertation, Stellenbosch University).</t>
  </si>
  <si>
    <t>chrome-extension://efaidnbmnnnibpcajpcglclefindmkaj/https://scholar.sun.ac.za/server/api/core/bitstreams/fe4c510c-ccd5-42bb-8338-70b6217d9535/content</t>
  </si>
  <si>
    <t>Nikolić, I. (2024). Prognoziranje trenda cijene dionice kombinacijom indikatora relativne snage (RSI) i Bollingerova raspona (Doctoral dissertation, University of Zagreb. Faculty of Economics and Business. Department of Managerial Economics).</t>
  </si>
  <si>
    <t>https://zir.nsk.hr/en/islandora/object/efzg%3A12524</t>
  </si>
  <si>
    <t>THE USE OF INDUCTIVE, DEDUCTIVE OR ABDUCTIVE RESONING IN ECONOMICS</t>
  </si>
  <si>
    <t>Nasruddin, N., Juniati, D., &amp; Manoy, J. T. (2024, February). Inductive and deductive reasoning of junior high school students to mathematical problem solving based on gender differences. In AIP Conference Proceedings (Vol. 3046, No. 1). AIP Publishing.</t>
  </si>
  <si>
    <t xml:space="preserve">https://pubs.aip.org/aip/acp/article-abstract/3046/1/020063/3265983/Inductive-and-deductive-reasoning-of-junior-high </t>
  </si>
  <si>
    <t>https://pubs.aip.org</t>
  </si>
  <si>
    <t>Moroșan Adrian (ULBS); Gemenel Ioana (ULBS); Marina Alexandra Gabriela (ULBS)</t>
  </si>
  <si>
    <t>Integrated Reporting - A Romanian Perspective</t>
  </si>
  <si>
    <t xml:space="preserve">https://openurl.ebsco.com/EPDB%3Agcd%3A16%3A8611216/detailv2?sid=ebsco%3Aplink%3Ascholar&amp;id=ebsco%3Agcd%3A174830892&amp;crl=c&amp;link_origin=scholar.google.com </t>
  </si>
  <si>
    <t>https://openurl.ebsco.com</t>
  </si>
  <si>
    <t>Morosan Adrian (ULBS), Oprișan Oana  (ULBS), Stoica Eduard Alexandru  (ULBS), Tileagă Cosmin  (ULBS)</t>
  </si>
  <si>
    <t>Students' Perception Regarding the Cryptocurrencies</t>
  </si>
  <si>
    <t>Dang, T. M. D., Dang, N. Q., Pham, U. T. T., Phan, H. P. T., &amp; Vo, M. Q. N. (2024, February). Students’ Perceptions of Cryptocurrency: A Case Study from Ho Chi Minh City, Vietnam. In 11th International Conference on Emerging Challenges: Smart Business and Digital Economy 2023 (ICECH 2023) (pp. 224-239). Atlantis Press.</t>
  </si>
  <si>
    <t xml:space="preserve">https://www.atlantis-press.com/proceedings/icech-23/125997577 </t>
  </si>
  <si>
    <t>https://www.atlantis-press.com</t>
  </si>
  <si>
    <t>Dung, D. T. M., Quynh, D. N., Quan, V. N. M., Phuong, P. T. H., &amp; Thy, P. T. U. (2024). LEARNERS’INSIGHTS INTO CRYPTOCURRENCY: A CASE STUDY FROM HO CHI MINH CITY–VIETNAM.</t>
  </si>
  <si>
    <t xml:space="preserve">chrome-extension://efaidnbmnnnibpcajpcglclefindmkaj/https://tdmujournal.vn/uploads/paper/files/7-Dang-Thi-My-Dung.pdf </t>
  </si>
  <si>
    <t>chrome-extension://efaidnbmnnnibpcajpcglclefindmkaj/https://tdmujournal.vn/uploads/paper/files/7-Dang-Thi-My-Dung.pdf</t>
  </si>
  <si>
    <t>THE CLASSIC FORM OF THE RELATIVE STRENGTH INDEX (RSI) AND THE CRYPTOCURRENCY EGLD</t>
  </si>
  <si>
    <t>Almeida, M. S. (2024). Market Bubbles na Economia Digital (Doctoral dissertation, Universidade de Coimbra).</t>
  </si>
  <si>
    <t>chrome-extension://efaidnbmnnnibpcajpcglclefindmkaj/https://estudogeral.uc.pt/retrieve/276240/MarceloAlmeida_Disserta%C3%A7%C3%A3o_Final.pdf</t>
  </si>
  <si>
    <t>Balteş Nicolae (ULBS), Comaniciu Carmen (ULBS), Sava Raluca (ULBS), Bratian Vasile (ULBS), Ciuhureanu Alina Teodora (Alma Mater), Taran-Morosan Adrian  (ULBS)</t>
  </si>
  <si>
    <t>Analiza economico-financiară a întreprinderii</t>
  </si>
  <si>
    <t>Croitoru, G. A., Bîrgăoanu, A. M., &amp; Gomoi, B. C. Entity performance analysis. Case Study TUFE Analiza performanțelor entității. Studiu de caz TUFE. REVISTA STUDENȚILOR ECONOMIȘTI, 5.</t>
  </si>
  <si>
    <t>chrome-extension://efaidnbmnnnibpcajpcglclefindmkaj/https://cdn.uav.ro/documente-economie/Cercetare/Revista-studen%C8%9Bilor-economi%C8%99ti/NR.2/Revista-Studentilor-Economisti-nr-2.pdf</t>
  </si>
  <si>
    <t>Ina, M. (2024). Teză de doctorat (Doctoral dissertation, UNIVERSITATEA „DUNĂREA DE JOS).</t>
  </si>
  <si>
    <t>chrome-extension://efaidnbmnnnibpcajpcglclefindmkaj/https://www.ugal.ro/files/doctorat/sustineri/2024/REZUMAT_TEZA_DE_DOCTORAT_-_Mogildea.pdf</t>
  </si>
  <si>
    <t>Florin, D. (2024). Teză de doctorat (Doctoral dissertation, Universitatea din Craiova).</t>
  </si>
  <si>
    <t>chrome-extension://efaidnbmnnnibpcajpcglclefindmkaj/https://doctorat.utcluj.ro/theses/view/5P07XzutWPDQ6wtetXM1tziebMjygrCCDMGLaNTq.pdf</t>
  </si>
  <si>
    <t>Rizqo, M., &amp; Qadri, R. A. (2024). The Interplay Between ESG Disclosure And Financial Profitability. Journal of Applied Managerial Accounting, 8(1), 28-46.</t>
  </si>
  <si>
    <t>https://jurnal.polibatam.ac.id/index.php/JAMA/article/view/7239</t>
  </si>
  <si>
    <t>Utami, L. F., &amp; Sebrina, N. (2024). Pengaruh Rating Risiko ESG dan Pengungkapan Keanekaragaman Hayati terhadap Kinerja Keuangan Perusahaan. Jurnal Eksplorasi Akuntansi, 6(3), 1241-1256.</t>
  </si>
  <si>
    <t>http://jea.ppj.unp.ac.id/index.php/jea/article/view/1761</t>
  </si>
  <si>
    <r>
      <rPr>
        <rFont val="Arial Narrow"/>
        <color theme="1"/>
        <sz val="10.0"/>
      </rPr>
      <t>Lawal, A. M., Igbekoyi, O. E., &amp; Dagunduro, M. E. (2024). Sustainability reporting and value creation in selected listed manufacturing companies in Nigeria. </t>
    </r>
    <r>
      <rPr>
        <rFont val="Arial Narrow"/>
        <i/>
        <color theme="1"/>
        <sz val="10.0"/>
      </rPr>
      <t>International Journal of Accounting, Finance and Social Science Research</t>
    </r>
    <r>
      <rPr>
        <rFont val="Arial Narrow"/>
        <color theme="1"/>
        <sz val="10.0"/>
      </rPr>
      <t>, </t>
    </r>
    <r>
      <rPr>
        <rFont val="Arial Narrow"/>
        <i/>
        <color theme="1"/>
        <sz val="10.0"/>
      </rPr>
      <t>2</t>
    </r>
    <r>
      <rPr>
        <rFont val="Arial Narrow"/>
        <color theme="1"/>
        <sz val="10.0"/>
      </rPr>
      <t>(1), 39-56.</t>
    </r>
  </si>
  <si>
    <t>https://d1wqtxts1xzle7.cloudfront.net/112534717/SUSTAINABILITY_REPORTING_AND_VALUE_CREATION-libre.pdf?1710776171=&amp;response-content-disposition=inline%3B+filename%3DSUSTAINABILITY_REPORTING_AND_VALUE_CREAT.pdf&amp;Expires=1746553761&amp;Signature=QL4jxIYGtrEJm2Q~Utm3dwQr5hkOp4I1eU95krgBsjbyEidjP6wOYYjg5QVk7P6U8mQmI5b~~Lz4pQYcE7gBQ5aRz00EevNiTMZltHApTjYQhlj5HnoUrZ11mxEjIGmz7CNs2-CUhBCRggx-SBsCxD0dj1Mxh6iPBo36GnSPD1dAXBG2gcT7OqZuxcU7MGFLjFeaFVFCiPKk7wdtqfcQsOIj~ZzGTHQr-FEaujHNDob9ySNQ2Qj8a1gXG-mlLPtW7ZXNnUmWx0ULE9PmhNqqAQtqmTwqhnTz6DuvRIqobSAnqbhu8C6mrFi9sZzw38R2aWMshHhZ8p85WhmGM5H6ow__&amp;Key-Pair-Id=APKAJLOHF5GGSLRBV4ZA</t>
  </si>
  <si>
    <t>Kubalek, J., Erben, M., &amp; Kudej, M. (2024). Impact of the environmental ESG pillar on firm sustainability: Empirical research in the V4 countries. Journal of International Studies (2071-8330), 17(3).</t>
  </si>
  <si>
    <t>https://www.ceeol.com/search/article-detail?id=1278668</t>
  </si>
  <si>
    <t>Gozali, E., Hamzah, R., Ferina, I., Annisa, M., &amp; Toruan, A. (2024). PERFORMANCE OF SMALL BUSINESSES: DOES SUSTAINABILITY REPORTING ISSUE MATTER?. JRAK, 16(1), 43-56.</t>
  </si>
  <si>
    <t>https://journal.unpas.ac.id/index.php/jrak/article/view/10188</t>
  </si>
  <si>
    <t>Humaira, A., &amp; Hasnawati, S. (2024). RESPON PASAR TERHADAP PENGUNGKAPAN SUSTAINABILITY REPORT PADA PERUSAHAAN TERINDEKS SRI-KEHATI. Jurnal Bisnis dan Manajemen (JBM), 98-110.</t>
  </si>
  <si>
    <t>https://jurnal.feb.unila.ac.id/index.php/jbm/article/view/2459</t>
  </si>
  <si>
    <t>Hermanda, W. K., &amp; Wijaya, R. E. (2024). CSR Performance And ESG Risk Terhadap Nilai Dan Kesehatan Keuangan Perusahaan Non-Financial Terdaftar Bursa Efek Indonesia Periode 2019-2022. Jurnal Ilmiah Wahana Pendidikan, 10(15).</t>
  </si>
  <si>
    <t>https://jurnal.peneliti.net/index.php/JIWP/article/view/7756</t>
  </si>
  <si>
    <t>NJUGUNA, A., &amp; Nantharath, P. (2024). Qualitative Literature Analysis: The Meaningful Association between ESG Management and Economic Development. The Journal of Industrial Distribution &amp; Business, 15(5), 29-37.</t>
  </si>
  <si>
    <t>https://koreascience.kr/article/JAKO202415754389959.page</t>
  </si>
  <si>
    <t>Brink, F. W., &amp; Singh, S. (2024). Harmonising impact: Implementing standardised sustainability reporting in municipal governance. Journal of Local Government Research and Innovation, 5, 11.</t>
  </si>
  <si>
    <t>https://jolgri.org/index.php/jolgri/article/view/218</t>
  </si>
  <si>
    <t>Annisa, S. N., &amp; Mashuri, A. A. S. (2024). THE IMPLICATIONS OF SUSTAINABILITY &amp; CLIMATE-RELATED REPORTING, ESG RISK, AND GREEN ACCOUNTING IN ACHIEVING SUSTAINABLE GROWTH. Akurasi: Jurnal Studi Akuntansi dan Keuangan, 7(2), 275-290.</t>
  </si>
  <si>
    <t>https://akurasi.unram.ac.id/index.php/akurasi/article/view/559</t>
  </si>
  <si>
    <t>Nik Asni, N. N. F., Azmi, N. A., &amp; Raja Ahmad, R. A. (2024). The effect of environmental, social, and governance (ESG) disclosure and shariah-compliance on firm performance among listed firms in Malaysia. Insight Journal (IJ), 11, 11-24.</t>
  </si>
  <si>
    <t>https://ir.uitm.edu.my/id/eprint/110414/</t>
  </si>
  <si>
    <t>Nuraini, P. K., Diana, S. I. M., &amp; Prasetyono, P. (2024). SUSTAINABILITY REPORTING DAN KINERJA KEUANGAN PERUSAHAAN: SYSTEMATIC LITERATURE REVIEW. Neo-Bis, 13(2), 122-145.</t>
  </si>
  <si>
    <t>https://journal.trunojoyo.ac.id/neo-bis/article/view/28898</t>
  </si>
  <si>
    <t>Meyer, A. K., Matt, H., &amp; Dahm, J. D. (2024). E. Study 4: Striving towards an Integrated Sustainability Accounting: A Constellation Analysis Based on Interdisciplinary Knowledge Sharing. Controlling for Sustainability and Innovation: Control Practices in Startup-Corporate Collaborations, Investment Decisions, and Integrated Sustainability Accounting as Pathways for Transformational Management, 170.</t>
  </si>
  <si>
    <t>chrome-extension://efaidnbmnnnibpcajpcglclefindmkaj/https://docserv.uni-duesseldorf.de/servlets/DerivateServlet/Derivate-73622/Dissertation_Meyer_241212(3).pdf</t>
  </si>
  <si>
    <t>teza</t>
  </si>
  <si>
    <t>Uddin, M.M., Hasan, M., Hoque, S., Hossain, M.A. and Asauzzaman, A.S.M. (2024), Assessing sustainability reporting practice in accordance with the global reporting initiative (G4) towards achieving sustainable development goals using artificial intelligence", Journal of Management Accounting, Governance and Performance, 1 (1), pp. 40-68.</t>
  </si>
  <si>
    <t>https://www.researchgate.net/profile/Mahmudul-Hasan-170/publication/388406587_Sustainability_Reporting_Practice_Assessing_sustainability_reporting_practice_in_accordance_with_the_global_reporting_initiative_G4_towards_achieving_sustainable_development_goals_using_artificial_int/links/6798734696e7fb48b9a423fa/Sustainability-Reporting-Practice-Assessing-sustainability-reporting-practice-in-accordance-with-the-global-reporting-initiative-G4-towards-achieving-sustainable-development-goals-using-artificial-int.pdf</t>
  </si>
  <si>
    <t>Lotsu, S. Y. (2024). ESG REPORTING AND IMPACT ON BUSINESS SUSTAINABILITY IN A DEVELOPING COUNTRY: CASE OF GHANA.</t>
  </si>
  <si>
    <t>https://www.researchgate.net/profile/Shelter-Lotsu-2/publication/385104060_ESG_REPORTING_AND_IMPACT_ON_BUSINESS_SUSTAINABILITY_IN_A_DEVELOPING_COUNTRY_CASE_OF_GHANA/links/6716b3be68ac304149aa30d2/ESG-REPORTING-AND-IMPACT-ON-BUSINESS-SUSTAINABILITY-IN-A-DEVELOPING-COUNTRY-CASE-OF-GHANA.pdf</t>
  </si>
  <si>
    <t>Thanyawatpornkul, R. (2024). " The Impact of AI on Sustainable Business Practices in Emerging Markets: A Systematic Review of ESG Implementation in Thailand.</t>
  </si>
  <si>
    <t>chrome-extension://efaidnbmnnnibpcajpcglclefindmkaj/https://www.ieeesem.com/researchpaper/The_Impact_of_AI_on_Sustainable_Business_Practices_in_Emerging_Markets_A_Systematic_Review_of_ESG_Implementation_in_Thailand.pdf</t>
  </si>
  <si>
    <t>Шевчук, Л. В. (2024). Розвиток корпоративного управління в умовах глобалізації (Doctoral dissertation, Тернопіль, ЗУНУ).</t>
  </si>
  <si>
    <t>http://dspace.wunu.edu.ua/handle/316497/52147</t>
  </si>
  <si>
    <t>Orsolya, S., &amp; Mihály, D. (2024). Status and potential for development of domestic sustainability disclosure. Észak-magyarországi Stratégiai Füzetek, 21(01), 98-114.</t>
  </si>
  <si>
    <t>https://ojs.uni-miskolc.hu/index.php/stratfuz/article/view/2997</t>
  </si>
  <si>
    <t>Sun, Z. (2024). Evaluation Singapore’s Sustainability Reporting Alignment with the IFRS S1 Standards.</t>
  </si>
  <si>
    <t>file:///E:/Downloads/preprints202409.0236.v1.pdf</t>
  </si>
  <si>
    <t>Adams, D. (2024). Stakeholders’ Influence of Voluntary Sustainability Reporting on Corporate Financial Performance (Doctoral dissertation, Walden University).</t>
  </si>
  <si>
    <t>https://www.proquest.com/openview/70e12822a5591e2e48b551f356c480c5/1?cbl=18750&amp;diss=y&amp;pq-origsite=gscholar</t>
  </si>
  <si>
    <t>Pires, É. D. S. (2024). Revisão sistemática e análise de conteúdo em Investimentos Sustentáveis (ESG) (Doctoral dissertation).</t>
  </si>
  <si>
    <t>https://core.ac.uk/reader/614259970</t>
  </si>
  <si>
    <t>Bianco, R., &amp; Zamparelli, G. (2024). Sostenibilità e ESG tra mercato e contraddizioni normative: un confronto tra Europa e USA.</t>
  </si>
  <si>
    <t>https://www.torrossa.com/en/resources/an/5866455</t>
  </si>
  <si>
    <t>editura internat.</t>
  </si>
  <si>
    <t>SCHMUNKAMP, P. (2024). ESG ASPECTS THAT INFLUENCE INVESTORS DECISION-MAKING–A QUALITATIVE ANALYSIS. In European Financial Resilience and Regulation 25 Years United under Euro-Proceedings of the International Conference EUFIRE-RE 2024 (pp. 351-366). Editura Universităţii» Alexandru Ioan Cuza «din Iaşi.</t>
  </si>
  <si>
    <t>https://www.ceeol.com/search/chapter-detail?id=1269610</t>
  </si>
  <si>
    <t>editura Ro</t>
  </si>
  <si>
    <t>Чжан, Я. (2024). Yang Zhang.</t>
  </si>
  <si>
    <t>chrome-extension://efaidnbmnnnibpcajpcglclefindmkaj/http://www.econom.stateandregions.zp.ua/journal/2024/2_2024/23.pdf</t>
  </si>
  <si>
    <t>Macedo, C. J. F. (2024). Controvérsias ESG e divulgação do desempenho ESG: a influência dos relatórios de sustentabilidade e das normas GRI (Doctoral dissertation).</t>
  </si>
  <si>
    <t>Naeem, W., Rafique, M., &amp; Haider, G. (2024). Integrating Social and Governance Factors into Financial Decision-Making and Investment. Asian Journal of Qualitative Research, 1(01), 01-17.</t>
  </si>
  <si>
    <t>https://ajqr.ibexinstitute.org/index.php/home/article/view/1</t>
  </si>
  <si>
    <t>김경한. (2024). 호텔 ESG 경영 현황과 발전방향에 관한 연구. 한국외식산업학회지, 20(2), 267-281.</t>
  </si>
  <si>
    <t>https://www.dbpia.co.kr/Journal/articleDetail?nodeId=NODE11766964</t>
  </si>
  <si>
    <t>Orsolya, S., &amp; Mihály, D. (2024). A hazai fenntarthatósági közzététel helyzete és fejlődési lehetőségei. Strategic Issues of Northern Hungary ECONOMY-REGION-SOCIETY/Észak-magyarországi Stratégiai Füzetek GAZDASAG-REGIO-TARSADALOM, 21(1).</t>
  </si>
  <si>
    <t>https://openurl.ebsco.com/EPDB%3Agcd%3A2%3A31635298/detailv2?sid=ebsco%3Aplink%3Ascholar&amp;id=ebsco%3Agcd%3A180183127&amp;crl=c&amp;link_origin=scholar.google.com</t>
  </si>
  <si>
    <t>Lambe, K. I., Ogah, I., &amp; Aza, M. S. (2024). Governance and Social Sustainability Reporting and Financial Performance of Listed Oil and Gas Firms in Nigeria.</t>
  </si>
  <si>
    <t>http://34.30.143.41:8080/jspui/handle/123456789/1188</t>
  </si>
  <si>
    <t>Saputri, U. T., Dewata, E., Anugrah, M. D., &amp; Firza, E. (2024). Apakah Kinerja ESG dan Investor Intention Penting untuk Pertumbuhan Berkelanjutan Pada Level Perusahaan?. Simposium Nasional Akuntansi Vokasi (SNAV) XII, 12(1), 469–477. Retrieved from https://ocs.polije.ac.id/index.php/psnav/article/view/56</t>
  </si>
  <si>
    <t>https://ocs.polije.ac.id/index.php/psnav/article/view/56</t>
  </si>
  <si>
    <t>Christian, A. B. A. R. I. K. A., &amp; Christian, O. B. O. R. E. H. Sustainability Reporting and Firms Performance in Delta State Banking Sector.</t>
  </si>
  <si>
    <t>chrome-extension://efaidnbmnnnibpcajpcglclefindmkaj/https://www.iiardjournals.org/get/IJBFR/VOL.%2010%20NO.%207%202024/SUSTAINABILITY%20REPORTING%2075-92.pdf</t>
  </si>
  <si>
    <r>
      <rPr>
        <rFont val="Arial Narrow"/>
        <color theme="1"/>
        <sz val="10.0"/>
      </rPr>
      <t>Szendrey, O., &amp; Dombi, M. (2024). A hazai fenntarthatósági közzététel helyzete és fejlődési lehetőségei. </t>
    </r>
    <r>
      <rPr>
        <rFont val="Arial Narrow"/>
        <i/>
        <color theme="1"/>
        <sz val="10.0"/>
      </rPr>
      <t>ÉSZAK-MAGYARORSZÁGI STRATÉGIAI FÜZETEK</t>
    </r>
    <r>
      <rPr>
        <rFont val="Arial Narrow"/>
        <color theme="1"/>
        <sz val="10.0"/>
      </rPr>
      <t>, </t>
    </r>
    <r>
      <rPr>
        <rFont val="Arial Narrow"/>
        <i/>
        <color theme="1"/>
        <sz val="10.0"/>
      </rPr>
      <t>21</t>
    </r>
    <r>
      <rPr>
        <rFont val="Arial Narrow"/>
        <color theme="1"/>
        <sz val="10.0"/>
      </rPr>
      <t>(1), 98-114.</t>
    </r>
  </si>
  <si>
    <t xml:space="preserve">Oprean, C., &amp; Tanasescu, C. (2014). </t>
  </si>
  <si>
    <t>Effects of behavioural finance on emerging capital markets. Procedia Economics and Finance, 15, 1710-1716.</t>
  </si>
  <si>
    <t>Shah, T. A., &amp; Hussain, I. (2024). The Effect of Herding Behavior on Investment Decision: Moderating Effect of Over-Confidence. Qlantic Journal of Social Sciences and Humanities, 5(3), 132-146.</t>
  </si>
  <si>
    <t>https://qjssh.com.pk/index.php/qjssh/article/view/27</t>
  </si>
  <si>
    <t>GARBE, H. VIESES DE EXCESSO DE CONFIANÇA E AVERSÃO ÀS PERDAS NO CONTEXTO DO MERCADO DO AGRONEGÓCIO.</t>
  </si>
  <si>
    <t>chrome-extension://efaidnbmnnnibpcajpcglclefindmkaj/https://adelpha-api.mackenzie.br/server/api/core/bitstreams/23dd71d8-21b1-4d1e-b1ad-8d07adb85448/content</t>
  </si>
  <si>
    <t>Bhayana, S., &amp; Nag, B. (2024). Environmental Dimension of Value Chain Linkages: Empirical Assessment of India’s Manufacturing Sector. Journal of Asian Economic Integration, 26316846241273722.</t>
  </si>
  <si>
    <t>https://journals.sagepub.com/doi/abs/10.1177/26316846241273722</t>
  </si>
  <si>
    <t>Bowers, D., Matlala, N., BERHADIEN, M. S., Umetor, H., &amp; Gongxeka, T. (2024). Sustainable Supply Chain Management and Disruptive Theory: a Bibliometric Review. Management of Sustainable Development, 16(1).</t>
  </si>
  <si>
    <t>chrome-extension://efaidnbmnnnibpcajpcglclefindmkaj/https://msdjournal.org/wp-content/uploads/vol16issue1-2.pdf</t>
  </si>
  <si>
    <t>Kyomuhendo, T. K., Mugizi, W., Rwothumio, J., &amp; Waiswa, M. M. (2024). School resources and effective implementation of e-Learning in secondary schools in Kasese Municipality, Uganda. Interdisciplinary Journal of Education Research, 6, 1-16.</t>
  </si>
  <si>
    <t>https://pubs.ufs.ac.za/index.php/ijer/article/view/961</t>
  </si>
  <si>
    <t>Mugizi, W., &amp; Rwothumio, J. (2024). A Resource-based Approach in the Implementation of E-learning in Selected Ugandan Public Universities. The Journal of African Studies and Research Forum, 2024, vol. 33, no. 1, 44.</t>
  </si>
  <si>
    <t>https://www.researchgate.net/profile/Mugizi-Wilson/publication/374328952_Tangible_Resources_and_Effective_E-Learning_Implementation_in_Selected_Ugandan_Public_Universities/links/65d8e735adf2362b63542255/Tangible-Resources-and-Effective-E-Learning-Implementation-in-Selected-Ugandan-Public-Universities.pdf</t>
  </si>
  <si>
    <t>Pokhrel, S., Khadka, S., Acharya, S., Thapa, S., &amp; Thapa, S. (2024). Effect of Corporate Governance on Dividend Policy of Nepalese Insurance Companies. Nepalese Journal of Business, 11(2), 139-157.</t>
  </si>
  <si>
    <t>https://nepjol.info/index.php/njb2/article/view/68788</t>
  </si>
  <si>
    <t>Kiser, M. C. (2024). Secure Implementation of SIP Trunks for Voice: A Qualitative Study (Doctoral dissertation, Walden University).</t>
  </si>
  <si>
    <t>https://www.proquest.com/openview/7d1798ea45ebf7f5fd5f96f9735f41fa/1?cbl=18750&amp;diss=y&amp;pq-origsite=gscholar</t>
  </si>
  <si>
    <t xml:space="preserve">Oprean-Stan, C. (2012). </t>
  </si>
  <si>
    <t>Testing the financial market informational efficiency in emerging states. Review of Applied Socio-Economic Research, 4(2), 181-190.</t>
  </si>
  <si>
    <t>El-Diftar, D. (2024). The applicability of the efficient market hypothesis in emerging markets. المجلة العربية للإدارة, 44(4), 367-376.‎</t>
  </si>
  <si>
    <t>https://journals.ekb.eg/article_195137.html</t>
  </si>
  <si>
    <t>Konak, F., &amp; Türkoğlu, D. (2024). Fraktal Piyasa Hipotezi Borsa İstanbul’da Geçerli mi?. Akademik Araştırmalar ve Çalışmalar Dergisi (AKAD), 16(31), 402-412.</t>
  </si>
  <si>
    <t>https://dergipark.org.tr/tr/pub/kilisiibfakademik/issue/87957/1507973</t>
  </si>
  <si>
    <t>Matina, T., &amp; Mangwende, E. (2024). The Effect of the Hurst Parameter on Value at Risk Estimation in Fractional Geometric Brownian motion Price Simulation. International Journal of Research and Innovation in Social Science, 8(12), 1849-1857.</t>
  </si>
  <si>
    <t>https://rsisinternational.org/journals/ijriss/articles/the-effect-of-the-hurst-parameter-on-value-at-risk-estimation-in-fractional-geometric-brownian-motion-price-simulation/</t>
  </si>
  <si>
    <t>Zhukova, A., Flerova, A., Tarasenko, M., Chernov, A., &amp; Gabbasov, R. (2024, July). Prototype for the Model-Based Assets and Liabilities Management Support System. In 2024 10th International Conference on Control, Decision and Information Technologies (CoDIT) (pp. 1625-1630). IEEE.</t>
  </si>
  <si>
    <t>https://ieeexplore.ieee.org/document/10708180</t>
  </si>
  <si>
    <t>Wijayanti, H., Supian, S., Chaerani, D., &amp; Shuib, A. (2024). Optimization Analysis of Company Financial Statements Using Weighted Goal Programming with Analytical Hierarchy Process.</t>
  </si>
  <si>
    <t>file:///E:/Downloads/preprints202406.0659.v1.pdf</t>
  </si>
  <si>
    <t>Atanasov, N., Atanasov, B., Hristov, N., &amp; Atanasova, G. (2024). Characterization of the electromagnetic properties of flower leaves for 2.45 GHz ISM band biodegradable electronics applications. In Proceedings of the 30th International Scientific Conference the Knowledge-Based Organization.</t>
  </si>
  <si>
    <t>chrome-extension://efaidnbmnnnibpcajpcglclefindmkaj/https://sciendo-parsed.s3.eu-central-1.amazonaws.com/6686e648244b564e1b9f5be7/10.2478_kbo-2024-0079.pdf?X-Amz-Algorithm=AWS4-HMAC-SHA256&amp;X-Amz-Content-Sha256=UNSIGNED-PAYLOAD&amp;X-Amz-Credential=ASIA6AP2G7AKBHBQHTGE%2F20250507%2Feu-central-1%2Fs3%2Faws4_request&amp;X-Amz-Date=20250507T064050Z&amp;X-Amz-Expires=3600&amp;X-Amz-Security-Token=IQoJb3JpZ2luX2VjEK7%2F%2F%2F%2F%2F%2F%2F%2F%2F%2FwEaDGV1LWNlbnRyYWwtMSJHMEUCIHNubkrvIRnroorm08iPMjch17Bzgr6ZS%2FN00V8oj1%2BIAiEAx4k2ThOkCFFvMaPjmkU9RBLPFGxzHWExpWDw6drzW0EqvAUIVxACGgw5NjMxMzQyODk5NDAiDJmhjN1juwFnScL0MCqZBWQiDEdMX6KgTqKmzeJh798IApcmv%2FM8QwpVwMkEY2%2FvdTtT6b88gfqK2VD0Xwt0BvkxtBmBX3BcHHdqNQRuQN1ycMfCXs1KDrTZ4ZLuYeYkia00YB%2BUNcZelTylAqJmP6FXDXWwVQJaTccE8pvyHrZy4r9q3IkNODasYH%2FVolQKFCgbL8fgQjh%2B1ekSk2HXO1Z7qLixUYFuOMEXazqzLDWci6XA13Mp5OPCvvafPmRazMUL4l6VvhycuXN9kCEBEdeY0Bqq9BqKvNjEhkp5QwBxt1OaBkhuxdNPxEv8GE6NaqfEE97SNsEFCFbpYvD8Q3lSXNPWIOEW%2FSbl%2BnTzhCtpphYK4AiddMcc1XI2hgBSByBwLW9L%2BFBpc%2BIA96WQ0I7t3qjI8ezfLazQztUOhP5R27H36hMp3ApmNWi2DvWGc6Oar%2FcVBOp8gahS0f74Zfl2MLQrQfBUu%2FrQp%2BsiDbGxceu3d%2FCa0ixEasUgP1e1wEtuhNn2I3nCVN8T7XUpRIjFbc3JHzOKVEGcMmkidZUqpNZUd%2BjqFZolU3se7lodoKpFnZ3Tw7ErgDN1nYjJ6078tO%2FdSt6n5%2F%2BzfErwGZDGDXLNSGsgaqiDSKZWTM1H1h9Ie8hmSh3Um07rDJxoWjveJUJcUBR%2FgA2kgSnu8umY38b2LsmC1tX1PP%2BDrQFwyljxItKZFim2BIo%2Fns1L1F%2FOITAuGc8l7fpWfc3yO0rcmnR3rn8eoLsUZuztM0gSv4s23SPPYEUgA4SQM%2ByuVbnwTi7jiruIH%2BHRKke%2BV0%2FHabpBlptP05v4mIB9zPkmQLXjLTAo9qzA2oAezo8wn6pi666%2Bo%2ByRaGbsvpIxsMHhuSqAAuEQxrQml3VB%2FwEBfPlfj75ovfsRMOb168AGOrEBnVCIiItV7OMw2YxdWLTG4mp5QnF0sSs%2FsYPZKQuEMas46FbHBEYfokPOGup74o%2FxhrtappmUxtiKrObJT3QgUomxJjuQr6lQwKV1886A2sMjigGnKkVJBsvkojLoiLVnVt7GTNGjYVz26TxAt1idpc1CMU2yZvuQ%2FqcnyuHtSnv%2FkR8tHFStriZlSrd%2F6j5oi1iuL9ARpCexuRkUfIF55eka0v2tlP7TrcoKIONAsSrk&amp;X-Amz-Signature=9e5bc9d323b80377406c5010be18a2c1ef196d17b183f5088a31be91a66eea54&amp;X-Amz-SignedHeaders=host&amp;x-amz-checksum-mode=ENABLED&amp;x-id=GetObject</t>
  </si>
  <si>
    <t>Tina, F. A. T. H. I. A. N. P. O. U. R., Cem, S. E. N., &amp; Ibrahim Sani, M. E. R. T. (2024). Improving the Word-of-Mouth Effect on Social Media Sites and What Motivates Users to Share Content on Social Media Platforms. Management of Sustainable Development, 16(2).</t>
  </si>
  <si>
    <t>chrome-extension://efaidnbmnnnibpcajpcglclefindmkaj/https://msdjournal.org/wp-content/uploads/vol16issue2-11.pdf</t>
  </si>
  <si>
    <t xml:space="preserve">Dinga, E., Oprean-Stan, C., Tănăsescu, C. R., Brătian, V., &amp; Ionescu, G. M. (2021). </t>
  </si>
  <si>
    <t>Entropy-based behavioural efficiency of the financial market. Entropy, 23(11), 1396.</t>
  </si>
  <si>
    <t>Kopczewski, T., &amp; Bil, Ł. (2024). Exploring stock markets dynamics: a two-dimensional entropy approach in return/volume space. Bank i Kredyt, (6), 731-757.</t>
  </si>
  <si>
    <t>chrome-extension://efaidnbmnnnibpcajpcglclefindmkaj/https://www.bik.nbp.pl/content/2024/06/BIK_06_2024_03.pdf</t>
  </si>
  <si>
    <t xml:space="preserve">Oprean-Stan, C., Tanasescu, C., &amp; Bratian, V. (2014). </t>
  </si>
  <si>
    <t>Are the capital markets efficient? A fractal market theory approach. Economic Computation &amp; Economic Cybernetics Studies &amp; Research, 48(4).</t>
  </si>
  <si>
    <t>Aydoğdu, A. (2024). Farklı yatırım ufuklarına göre kripto para birimlerinin volatilite modellemesi.</t>
  </si>
  <si>
    <t>https://gcris.pau.edu.tr/handle/11499/57358</t>
  </si>
  <si>
    <t>Grau Torres, L. (2024). ASSESING MARKET EFFICIENCY FOR A BIODIVERSITY FOCUSED INDEX USING MULTIFRACTAL DETRENDED FLUCTUATION ANALYSIS (MF-DFA)-GRAU, LUCIA ODS 15a, 15.5, 14. a., 17.3.</t>
  </si>
  <si>
    <t>https://repositorio.comillas.edu/xmlui/handle/11531/79168</t>
  </si>
  <si>
    <t>Bucur, A., Dobrotă, G., Oprean-Stan, C., &amp; Tănăsescu, C. (2017).</t>
  </si>
  <si>
    <t xml:space="preserve"> Economic and qualitative determinants of the world steel production. Metals, 7(5), 163.</t>
  </si>
  <si>
    <t>Cunha, C. A. S., Lima, I. M. D., Caldas, G. B., Vieira, J., Rangel, L. A. D., &amp; Lima, G. B. A. (2024). Assessment of sustainable performance of the top five Brazilian steel industries using the TOPSIS technique with Gaussian AHP. Gestão &amp; Produção, 31, e9823.</t>
  </si>
  <si>
    <t>https://www.scielo.br/j/gp/a/9pjMXznMFQtZnMfCbZkZGgv/?lang=en</t>
  </si>
  <si>
    <t>Saher, R. (2024). Developing Weighted Triple-Bottom Line Indicators for Pakistani Steel Sustainability: A Delphi Consensus Study (Doctoral dissertation, School of Mechanical &amp; Manufacturing Engineering (SMME), NUST).</t>
  </si>
  <si>
    <t>https://repositories.nust.edu.pk/xmlui/handle/123456789/44197</t>
  </si>
  <si>
    <t>Liu, Z., Liu, X., &amp; Zhou, L. (2024). A Hybrid CNN and LSTM based Model for Financial Crisis Prediction. Tehnički vjesnik, 31(1), 185-192.</t>
  </si>
  <si>
    <t>https://hrcak.srce.hr/en/312899</t>
  </si>
  <si>
    <t>Zhengjun, L. I. U., Xiping, L. I. U., &amp; Liying, Z. H. O. U. (2024). A Hybrid CNN and LSTM based Model for Financial Crisis Prediction. Technical Gazette/Tehnički Vjesnik, 31(1).</t>
  </si>
  <si>
    <t>https://openurl.ebsco.com/EPDB%3Agcd%3A3%3A15077715/detailv2?sid=ebsco%3Aplink%3Ascholar&amp;id=ebsco%3Agcd%3A175061061&amp;crl=c&amp;link_origin=scholar.google.com</t>
  </si>
  <si>
    <t xml:space="preserve">Dragoe, S. I., &amp; Oprean-Stan, C. (2018). </t>
  </si>
  <si>
    <t>A New International Monetary System on the Horizon?. Economic Computation and Economic Cybernetics Studies and Research, 52(1).</t>
  </si>
  <si>
    <r>
      <rPr>
        <rFont val="Arial Narrow"/>
        <color theme="1"/>
        <sz val="10.0"/>
      </rPr>
      <t>Ina, M. (2024). </t>
    </r>
    <r>
      <rPr>
        <rFont val="Arial Narrow"/>
        <i/>
        <color theme="1"/>
        <sz val="10.0"/>
      </rPr>
      <t>Teză de doctorat</t>
    </r>
    <r>
      <rPr>
        <rFont val="Arial Narrow"/>
        <color theme="1"/>
        <sz val="10.0"/>
      </rPr>
      <t> (Doctoral dissertation, UNIVERSITATEA „DUNĂREA DE JOS).</t>
    </r>
  </si>
  <si>
    <t xml:space="preserve">Oprean, C., &amp; Stan, S. </t>
  </si>
  <si>
    <t>THE IMPORTANCE OF INVESTING IN EDUCATION FOR SUSTAINABLE HUMAN DEVELOPMENT. THE CASE OF ROMANIA. Bulletin of Taras Shevchenko National University of Kyiv. Economics.</t>
  </si>
  <si>
    <t>Ranf, D. E., Halmaghi, E. E., Badea, D., Gorski, A. T., &amp; Gorski, H. (2024). Modelling the Influences of Universities Culture on Sustainable Development. Management Dynamics in the Knowledge Economy, 12(4), 448-466.</t>
  </si>
  <si>
    <t>https://www.ceeol.com/search/article-detail?id=1293149</t>
  </si>
  <si>
    <t>Li, Y., Zhang, Y., &amp; Wu, X. (2024). Does the application of industrial robots reduce the intensity of CO2 emissions embodied in manufacturing exports?. Data Science and Management.</t>
  </si>
  <si>
    <t>https://www.sciencedirect.com/science/article/pii/S2666764924000493</t>
  </si>
  <si>
    <r>
      <rPr>
        <rFont val="Arial Narrow"/>
        <color theme="1"/>
        <sz val="10.0"/>
      </rPr>
      <t xml:space="preserve">Alaa Mahdi Sahi, Mapping the Intellectual Structure: A Bibliometric Analysis of Cryptocurrency in Finance, </t>
    </r>
    <r>
      <rPr>
        <rFont val="Arial Narrow"/>
        <i/>
        <color theme="1"/>
        <sz val="10.0"/>
      </rPr>
      <t>International Journal of Advanced Research in Economics and Finance,</t>
    </r>
    <r>
      <rPr>
        <rFont val="Arial Narrow"/>
        <color theme="1"/>
        <sz val="10.0"/>
      </rPr>
      <t xml:space="preserve"> 6 (2), 57-83, 2024</t>
    </r>
  </si>
  <si>
    <t>https://myjms.mohe.gov.my/index.php/ijaref/article/view/26832</t>
  </si>
  <si>
    <t xml:space="preserve">SciLit </t>
  </si>
  <si>
    <r>
      <rPr>
        <rFont val="Arial Narrow"/>
        <color theme="1"/>
        <sz val="10.0"/>
      </rPr>
      <t>Singh, R., Chaudhary, A., &amp; Kumar, M., Exploring india's central bank quest for de-dollarization,</t>
    </r>
    <r>
      <rPr>
        <rFont val="Arial Narrow"/>
        <i/>
        <color theme="1"/>
        <sz val="10.0"/>
      </rPr>
      <t> International Journal of Business and Economics, 23</t>
    </r>
    <r>
      <rPr>
        <rFont val="Arial Narrow"/>
        <color theme="1"/>
        <sz val="10.0"/>
      </rPr>
      <t>(2), 161-191, 2024</t>
    </r>
  </si>
  <si>
    <t>https://www.proquest.com/scholarly-journals/exploring-indias-central-bank-quest-de/docview/3134114379/se-2</t>
  </si>
  <si>
    <t xml:space="preserve">Proquest </t>
  </si>
  <si>
    <t xml:space="preserve">Leyva, E.S., Mateua, A.V., Beatriz Hernández Laraa, A., Chapter 11. Mapping Literacies in the Tourism Labor Market: A Cross-Database
Comparison, 2024 </t>
  </si>
  <si>
    <t>https://arxiv.org/pdf/2402.15426</t>
  </si>
  <si>
    <r>
      <rPr>
        <rFont val="Arial Narrow"/>
        <color theme="1"/>
        <sz val="10.0"/>
      </rPr>
      <t>Miswar, S. H., The Future of the Yuan: Measuring the "Power" of Renminbi (RMB). </t>
    </r>
    <r>
      <rPr>
        <rFont val="Arial Narrow"/>
        <i/>
        <color theme="1"/>
        <sz val="10.0"/>
      </rPr>
      <t>Khwopa Journal</t>
    </r>
    <r>
      <rPr>
        <rFont val="Arial Narrow"/>
        <color theme="1"/>
        <sz val="10.0"/>
      </rPr>
      <t>, </t>
    </r>
    <r>
      <rPr>
        <rFont val="Arial Narrow"/>
        <i/>
        <color theme="1"/>
        <sz val="10.0"/>
      </rPr>
      <t>6</t>
    </r>
    <r>
      <rPr>
        <rFont val="Arial Narrow"/>
        <color theme="1"/>
        <sz val="10.0"/>
      </rPr>
      <t>(1), 127–143, 2024</t>
    </r>
  </si>
  <si>
    <t>https://doi.org/10.3126/kjour.v6i1.67230</t>
  </si>
  <si>
    <r>
      <rPr>
        <rFont val="Arial Narrow"/>
        <color theme="1"/>
        <sz val="10.0"/>
      </rPr>
      <t xml:space="preserve">Vardarı, L., ADVANCING FINANCIAL REPORTING IN THE WESTERN BALKANS: A BIBLIOMETRIC ANALYSIS OF AI AND IFRS INTEGRATION FOR SUSTAINABLE ACCOUNTING, </t>
    </r>
    <r>
      <rPr>
        <rFont val="Arial Narrow"/>
        <i/>
        <color theme="1"/>
        <sz val="10.0"/>
      </rPr>
      <t>PressAcademia Procedia</t>
    </r>
    <r>
      <rPr>
        <rFont val="Arial Narrow"/>
        <color theme="1"/>
        <sz val="10.0"/>
      </rPr>
      <t>, 18(1), 95-96, 2024</t>
    </r>
  </si>
  <si>
    <t>https://doi.org/10.17261/Pressacademia.2023.1865</t>
  </si>
  <si>
    <t>volum ed. internațională</t>
  </si>
  <si>
    <r>
      <rPr>
        <rFont val="Arial Narrow"/>
        <color theme="1"/>
        <sz val="10.0"/>
      </rPr>
      <t xml:space="preserve">Tyasi T.L., Ergin M., Mathapo MC, A bibliometric analysis of the literature on goat breeding, </t>
    </r>
    <r>
      <rPr>
        <rFont val="Arial Narrow"/>
        <i/>
        <color theme="1"/>
        <sz val="10.0"/>
      </rPr>
      <t>F1000Research</t>
    </r>
    <r>
      <rPr>
        <rFont val="Arial Narrow"/>
        <color theme="1"/>
        <sz val="10.0"/>
      </rPr>
      <t>, 2024, 13:451</t>
    </r>
  </si>
  <si>
    <t>https://f1000research.com/articles/13-451/v1</t>
  </si>
  <si>
    <t>DOAJ, PubMed</t>
  </si>
  <si>
    <t>TOŠOVSKÝ, BC DAVID, The Prospects of Renminbi Hegemony in the East Asia Region, Masaryk University, 2024</t>
  </si>
  <si>
    <t>https://theses.cz/id/6tu4mh/?lang=en</t>
  </si>
  <si>
    <t xml:space="preserve">Teza </t>
  </si>
  <si>
    <r>
      <rPr>
        <rFont val="Arial Narrow"/>
        <color theme="1"/>
        <sz val="10.0"/>
      </rPr>
      <t>颖芝章. "人民币国际化对中国经济金融的影响及分析. </t>
    </r>
    <r>
      <rPr>
        <rFont val="Arial Narrow"/>
        <i/>
        <color theme="1"/>
        <sz val="10.0"/>
      </rPr>
      <t>International Economy and Development</t>
    </r>
    <r>
      <rPr>
        <rFont val="Arial Narrow"/>
        <color theme="1"/>
        <sz val="10.0"/>
      </rPr>
      <t> 2.6 (2024): 11-13</t>
    </r>
  </si>
  <si>
    <t>https://artdesignp.com/journal/IED/2/6/10.61369/IED.9183</t>
  </si>
  <si>
    <t>The Challenges of Reforming the International Monetary System in the Post COVID-19 World,
Studies in Business and Economics, 15(3), 2020, 61-73</t>
  </si>
  <si>
    <t>Anderson, B., A study of the effect of foreign exchange rates on the financial performance of power utility companies in Zambia : a case of Copperbelt energy corporation plc., University of Zambia, 2024</t>
  </si>
  <si>
    <t>https://dspace.unza.zm/items/a9259953-cc23-473e-bc9a-0df2e17948f1</t>
  </si>
  <si>
    <r>
      <rPr>
        <rFont val="Arial Narrow"/>
        <color theme="1"/>
        <sz val="10.0"/>
      </rPr>
      <t xml:space="preserve">Sun, W., Study on the Development of Offshore RMB Market and Its Impact on the International Financial System, </t>
    </r>
    <r>
      <rPr>
        <rFont val="Arial Narrow"/>
        <i/>
        <color theme="1"/>
        <sz val="10.0"/>
      </rPr>
      <t>Academic Journal of Science and Technology</t>
    </r>
    <r>
      <rPr>
        <rFont val="Arial Narrow"/>
        <color theme="1"/>
        <sz val="10.0"/>
      </rPr>
      <t>, 11(2), 139-143, 2024</t>
    </r>
  </si>
  <si>
    <t>https://drpress.org/ojs/index.php/ajst/article/view/22355</t>
  </si>
  <si>
    <t>The role of internal audit in fraud prevention and detection. Procedia Economics and Finance, 16, 489–497.https://doi.org/10.1016/S2212-5671(14)00829-6.</t>
  </si>
  <si>
    <t xml:space="preserve">Considerations of Religion and Situational Factors, Internal Control on the Occurrency of Fraud Trends: An Experimental Study of the Financial Services Sector in IndonesiaIndah ;Indah Kartika Sari
Universitas Sebelas Maret, Indonesia; Huraira Rifas
South Eastern Universitas of Sri Lanka; Journal of Islamic Economics and Business Ethic (JIESBI)ISSN: 3047-311X (e)Vol.1(2), 2024: 56-74
</t>
  </si>
  <si>
    <t>https://e-journal.syekhnurjati.ac.id/index.php/JIESBI/article/view/131/66</t>
  </si>
  <si>
    <t xml:space="preserve"> Google scholar, GARUDA, Crossref, DIMENSION, BASE, MORAREF, ESJI, ASCI, EuroPub, CiteFactor,ROOTINDEXING, etc,  https://doi.org/10.24235/jiesbi.v1i2.131</t>
  </si>
  <si>
    <t>Can Internal Mechanisms Control Detect Corruption Through
Fraudulent Behaviour?, AFRE Accounting and Financial Review, 7(1): 1-8, 2024 https://jurnal.unmer.ac.id/index.php/afr; 
Magda Siahaan, Theonino David Nauli, Bonar Paul Siahaan</t>
  </si>
  <si>
    <t>https://jurnal.unmer.ac.id/index.php/afr/article/view/11893/pdf; https://doi.org/10.26905/afr.v7i1.11893</t>
  </si>
  <si>
    <t>SINTA 2 
Dimensions 
DOAJ
Google Scholar 
Garuda 
Index Copernicus International (ICI)</t>
  </si>
  <si>
    <t>Digital age imperatives and firm internal control quality: evidence from CEOs personal trait and type of state-owned enterprises US Maqsood, S Wang, RMA Zahid - Managerial Auditing Journal, 2024 - emerald.comUmer Sahil Maqsood (School of Economics and Finance, Xi’an Jiaotong University, Xi'an, China)
Shihao Wang (School of Economics and Finance, Xi’an Jiaotong University, Xi'an, China)ISSN: 0268-6902
Article publication date: 30 August 2024 
Issue publication date: 29 October 2024
R.M. Ammar Zahid (The Business School, RMIT University, Ho Chi Minh City, Vietnam and School of Accounting, Ulster University Business School, Belfast, UK)</t>
  </si>
  <si>
    <t>https://www.emerald.com/insight/content/doi/10.1108/maj-10-2023-4071/full/html; Managerial Auditing Journal, Vol. 39 No. 6, pp. 700-727. https://doi.org/10.1108/MAJ-10-2023-4071,Emerald Publishing Limited</t>
  </si>
  <si>
    <t>International Journal of Research and Innovation in Social Science (IJRISS)Fortifying Financial Integrity: Insights into Fraud Detection and
Prevention Strategies Across Various Financial Companies in Sri
Lanka from the Perspectives of Accountants and Internal Auditors
in an Analytical Review
Shathurshna Rathakrishnan
, Thirunavukkarasu Baskar</t>
  </si>
  <si>
    <t>https://www.researchgate.net/profile/Shathurshana-Rathakrishnan/publication/382279678_Fortifying_Financial_Integrity_Insights_into_Fraud_Detection_and_Prevention_Strategies_Across_Various_Financial_Companies_in_Sri_Lanka_from_the_Perspectives_of_Accountants_and_Internal_Auditors_in_an_/links/66b0f1a02361f42f23b5510b/Fortifying-Financial-Integrity-Insights-into-Fraud-Detection-and-Prevention-Strategies-Across-Various-Financial-Companies-in-Sri-Lanka-from-the-Perspectives-of-Accountants-and-Internal-Auditors-in-an.pdf</t>
  </si>
  <si>
    <t>https://rsisinternational.org/journals/ijriss/</t>
  </si>
  <si>
    <t>HİLE DENETİMİ KAPSAMINDA MÜŞTERİ HİLELERİNİN TESPİTİ
İ Yaylalı - Muhasebe ve Denetime Bakış, 2024 - dergipark.org.tr</t>
  </si>
  <si>
    <t>https://dergipark.org.tr/tr/pub/mdbakis/issue/84662/1364590</t>
  </si>
  <si>
    <t>https://dergipark.org.tr/en/download/article-file/3426038</t>
  </si>
  <si>
    <t>Internal auditing's role in preventing and detecting fraud: An empirical analysis
A Bonrath, M Eulerich - International Journal of Auditing, 2024 - Wiley Online Library</t>
  </si>
  <si>
    <t>https://onlinelibrary.wiley.com/doi/full/10.1111/ijau.12342</t>
  </si>
  <si>
    <t>Journal of Governance and Regulation / Volume 13, Issue 1, Special Issue, 2024
310
DETERMINANTS INFLUENCING
THE EFFECTIVENESS OF INTERNAL
AUDITING AND THE RESPONSIBILITY OF
AUDITORS IN FRAUD DETECTION IN
AN EMERGING COUNTRY
Thi Que Nguyen *
, Thanh Hang Truong *
, Manh Dung Tran **
,
Viet Ha Phung ***, Thuy Linh Nguyen ****, Binh Minh Tran *</t>
  </si>
  <si>
    <t>https://www.researchgate.net/profile/Nguyen-Que-5/publication/378571287_Determinants_influencing_the_effectiveness_of_internal_auditing_and_the_responsibility_of_auditors_in_fraud_detection_in_an_emerging_country/links/65ea6140b7819b433be6ed1f/Determinants-influencing-the-effectiveness-of-internal-auditing-and-the-responsibility-of-auditors-in-fraud-detection-in-an-emerging-country.pdf</t>
  </si>
  <si>
    <t xml:space="preserve"> ANVUR journal list (Italy)
- AIDEA list (Italian Academy of Business Administration) (Italy)
- NSD Database (Norway)
- SIDREA (Italy)
- BASE (Germany)
- EconBiz (Germany)
- EconStor (Germany)
- The German National Library of Science and Technology (TIB)
- EconLit (ProQuest, The American Economic Association, USA)
- Federal Science Library (Canada)
- COBISS
- MIAR (Spain)
- Qualis (Brazil)
- Scopus
- Cabells (USA)
- ScienceGate
- Dimensions (Altmetric) (UK)
- Scilit
- British Library;
- Google Scholar
- Microsoft Academic
- Semantic Scholar
- UGC Approved List of Journals
- Ulrichsweb: Global Serials Directory (USA)
- Miar (Spain)
- Zetoc (UK)
- SUNCAT (UK)
- The Fundação para a Ciência e a Tecnologia (FCT), Portugal
- ROAD
- Scinapse - Academic Research Engine (South Korea)
- J-Gate Database (India)
- Erasmus University Rotterdam School of Law Journal List (Netherlands)
- JournalTOCs (UK)
- ICI Journals Master List - Index Copernicus (Poland)
- Library Hub Discover (UK)
- Library of Congress E-Resources Online Catalog (USA)
- Lens (Australia)
- VU Journal Publishing Guide (Netherlands)
- HEC Liege Academic Journal Guide
- Naver Academic
- ESCP Journal List
- Vernadsky National Library of Ukraine;
- CNKI - China National Knowledge Infrastructure (China).</t>
  </si>
  <si>
    <t>Problems and Perspectives in Management, Volume 22, Issue 2, 2024,“Effect of internal audit, internal control, and audit quality on fraud prevention:
Evidence from the public sector in Indonesia”,Henny Zurika Lubis
Maya Sari
Andi Auliya Ramadhany
Debbi Chyntia Ovami
Istiqomah Rahmayati Brutu</t>
  </si>
  <si>
    <t>https://d1wqtxts1xzle7.cloudfront.net/117839457/PPM_2024_02_Lubis-libre.pdf?1725070559=&amp;response-content-disposition=inline%3B+filename%3DEffect_of_internal_audit_internal_contro.pdf&amp;Expires=1746204598&amp;Signature=GP6-hn8OyHvS0-bozyRM2-xRpRK~LFG1qIndM-dHFdTFSVYRmfXZMwqAX8fNxlTUJKzbIt3nxUjJgVG6pj-TEImk7Sz8pHqqewyt4AvxWAv-nA4kzyAA8i0nkuR49VckJDcho2V8hAuNUhb9dEoSIdpzHOC1EiGpVMyatLc-pw08Xp~zntsgKjf9SbGCYu1rkAo4FvZuDVWb9mY3EsEHeG9j4ehCdTHdseqaZ-n9fyU39iRUbaaH77XYrkiRtFpVzBicBlpQGjMCAj55FfEDJDDIA7bmYf1Sz4eQX9Zvw14Hzra5wMlM1GvfAWvDK8JnpbxsvzmfI1~Sl0eV8OgJNw__&amp;Key-Pair-Id=APKAJLOHF5GGSLRBV4ZA</t>
  </si>
  <si>
    <t>Academic Journal GuideAcademic Resource IndexCabell'sCarleton University journal list (Canada)La Clasificación Integrada de Revistas Científicas – CIRC (В)DimensionsDirectory of Open Access Journals (DOAJ)EconBizERIH PLUSExcellence in Research for Australia (ERA)Federation of Finnish Learned Societies (JUFO)The Fundação para a Ciência e a Tecnologia (FCT), PortugalGerman Academic Association for Business Research (VHB-Jourqual 3 - Allgemeine Betriebswirtschaftslehre)Handelsblatt-VWLInformation Matrix for the Analysis of Journals (MIAR)Italian Academy of Business Economics (AIDEA)Italian National Agency for the Evaluation of the University and Research Systems (ANVUR)Journal GuideJournalTOCsKomunikat Ministra Nauki i Szkolnictwa Wyższego (Rzeczpospolita Polska)List of Journals recommended by the Ministry of Education and Science of Ukraine (А)Microsoft AcademicNorwegian Register for Scientific Journals, Series and Publishers (NSD)OCLC WorldCatPublicaciones Especializadas de Ciencia, Tecnología e Innovación - PUBLINDEXSciLitScopusSHERPA/RoMEO (Publisher copyright policies &amp; self-archiving)UGC Approved List of JournalsUniversity of Pune journal list (India)</t>
  </si>
  <si>
    <t>Pakistan Journal of Criminology Year : 2024 The Importance of Good Corporate Governance
Practices and Internal Audit in the Prevention of Fraud:
The Case of Moroccan Public enterprise
Mehdi Gharrafi, Nacer Mahouat, Kaoukabi Mohammed, Hajar Kobi,
Benlakouiri Abderrahim, Habbani Souad</t>
  </si>
  <si>
    <t>https://hal.science/hal-04744632/documen</t>
  </si>
  <si>
    <t>tHAL Id : hal-04744632 , version 1
DOI : 10.62271/pjc.16.4.781.796</t>
  </si>
  <si>
    <t>Assessing Fraud Deterrence In Private Health Clinics: Policy Implications From West Java
Koenta Adji Koerniawan,
, Galuh Tresna Murti,
, Rr. Sri
Saraswati
, Hilda - Jurnal Reviu Akuntansi dan Keuangan, Vol. 14 No. 02, p. 350-37; 2024 - ejournal.umm.ac.id</t>
  </si>
  <si>
    <t>https://ejournal.umm.ac.id/index.php/jrak/article/view/32903</t>
  </si>
  <si>
    <t>SINTA, DOAJ</t>
  </si>
  <si>
    <t>The Influence of the Effectiveness of the Internal Audit Function and Organizational Culture on the Implementation of Internal Control and its Impact on Fraud …
Nugrahadi Fajria Irawan
Universitas Padjadjaran
Srihadi Winarningsih
Universitas Padjadjaran
Ahmad Zakie Mubarrok
Universitas Padjadjaran - JASa (Jurnal Akuntansi …, 2024 - journalfeb.unla.ac.id</t>
  </si>
  <si>
    <t>http://journalfeb.unla.ac.id/index.php/jasa/article/view/2555</t>
  </si>
  <si>
    <t>Google scholar, Garuda, BASE, PKP/Indonesia, SINTA S3, Indonesia One Earch, Dimenssions, Crossref, ISJD</t>
  </si>
  <si>
    <t>Perspektif Variabilitas Pengauditan dan Employee Fraud Tendency pada Entitas Otomotif
S Saifudin, N Alinsari - Perspektif Akuntansi, 2024 - ejournal.uksw.edu</t>
  </si>
  <si>
    <t>https://ejournal.uksw.edu/persi/article/view/10225</t>
  </si>
  <si>
    <t>Google scholar, Garuda, SINTA S3, Dimenssions, Crossref</t>
  </si>
  <si>
    <t>Optimization of the Role of Internal Auditors in Fraud Prevention: Local Culture as a Moderating Variable, Usman
Department of Accounting, Faculty of Economis and Business, State University of Gorontalo,
96128, Gorontalo, Gorontalo Province, Indonesia
U Usman - Society, 2024 - societyfisipubb.id</t>
  </si>
  <si>
    <t>https://www.societyfisipubb.id/index.php/society/article/view/693</t>
  </si>
  <si>
    <t>Google Scholar Garuda (Garba Rujukan Digital)
 Sherpa Romeo   Indonesia OneSearch by PERPUSNAS   Neliti   Base (Bielefeld Academic Search Engine)   ROAD (Directory of Open Access Scholarly Resources)   Crossref  Dimensions Scilit Moraref</t>
  </si>
  <si>
    <t>Social Audit Efforts to Improve Company Performance in Indonesia
Eni Wuryani, Innovative Research Journal of Sociology and HumanitiesISSN(print): 3050-6867, ISSN(online): 3050-6875
Volume 01 Issue 02 December 2024</t>
  </si>
  <si>
    <t>https://www.irijsh.com/v1i2/Doc/1.pdf</t>
  </si>
  <si>
    <t>Google scholar</t>
  </si>
  <si>
    <t>Can Internal Mechanisms Control Detect Corruption Through
Fraudulent Behaviour?
Magda Siahaan
, Theonino David Nauli
, Bonar Paul Siahaan, AFRE Accounting and Financial Review, 7(1): 1-8, 2024
https://jurnal.unmer.ac.id/index.php/afr</t>
  </si>
  <si>
    <t>https://www.researchgate.net/profile/Magda-Siahaan-2/publication/386094306_Can_Internal_Mechanisms_Control_Detect_Corruption_Through_Fraudulent_Behaviour/links/67441186868c966b932d6b56/Can-Internal-Mechanisms-Control-Detect-Corruption-Through-Fraudulent-Behaviour.pdf</t>
  </si>
  <si>
    <t>SINTA 2 | Dimensions | DOAJ | Google Scholar | Garuda | Index Copernicus International</t>
  </si>
  <si>
    <t>KIỂM TOÁN NỘI BỘ KHU VỰC CÔNG – TỔNG KẾT MỘT SỐ CHỦ ĐỀ VÀ
ĐỀ XUẤT HƯỚNG NGHIÊN CỨU
Lê Phước Hương, Vũ Xuân Namvà Trần Khánh DungTạp chí Khoa học Đại học Cần ThơTập 60, Số 4D (2024): 217-229, DOI:10.22144/ctujos.2024.400
1
Khoa Kế Toán – Kiểm Toán, Trường Kinh Tế, Trường Đại học Cần Thơ 2
Phòng Tài Chính, Trường Đại học Cần Thơ
*Tác giả liên hệ (Corresponding author): lphuong@ctu.edu.vn</t>
  </si>
  <si>
    <t>https://ctujsvn.ctu.edu.vn/index.php/ctujsvn/article/view/5704</t>
  </si>
  <si>
    <t>Crossref</t>
  </si>
  <si>
    <t xml:space="preserve">Social Audit Efforts to Improve Company Performance in Indonesia
Eni Wuryani
Universitas Negeri SurabayaDOI : https://doi.org/10.58806/irijsh.2024.v1i2n01VOlUME 01 ISSUE 02 DECEMBER 2024
Innovative Research Journal of Sociology and Humanities, </t>
  </si>
  <si>
    <t>https://irijsh.com/v1i2/1.php</t>
  </si>
  <si>
    <t>Revitalizing Tourism Villages: Optimizing the Creative Economy through Digital Technology-Based MSMEs in Pringsewu Regency
Authors
Yenny MarthalenaVol. 5 No. 1 (2024): ICEBFG Proceedings 2024: Papers from the 6th ICEBFG Conference 
Jerica Izal Hazala
Universitas Bandar Lampung
Riana Rizki Putri
Universitas Bandar Lampung
Habiburahman Habiburahman
Universitas Bandar Lampung
Defrizal Defrizal
Universitas Bandar Lampung</t>
  </si>
  <si>
    <t>https://proceedingconference.ubl.ac.id/index.php/icebfg/article/view/101</t>
  </si>
  <si>
    <t>Google Scholar, Crossref, DOAJ</t>
  </si>
  <si>
    <t>Effective Internal Control Systems And Financial Risk
Management: Evidence From Public Universities In
Ghana,IOSR Journal of Business and Management (IOSR-JBM)
e-ISSN:2278-487X, p-ISSN: 2319-7668. Volume 26, Issue 2. Ser. 7 (February. 2024), PP 24-36
Wisdom Mawuli Kalevor
, Reindorf Kudjo Kesemekpor Maclean Bajimpong
Betakan</t>
  </si>
  <si>
    <t>https://www.researchgate.net/profile/Maclean-Betakan/publication/380434912_Effective_Internal_Control_Systems_And_Financial_Risk_Management_Evidence_From_Public_Universities_In_Ghana/links/663cc1bf7091b94e930ef4f9/Effective</t>
  </si>
  <si>
    <t>J-Gate, Crossref, SOA/NASA</t>
  </si>
  <si>
    <t>Perspektif Variabilitas Pengauditan dan Employee Fraud Tendency pada Entitas Otomotif Saifudin Program Doktor Ekonomi-Akuntansi, Universitas Diponegoro, Semarang &amp; Fakultas Ekonomi, Universitas Semarang Natasia Alinsari Program Doktor Ekonomi-Akuntansi, Universitas Diponegoro, Semarang &amp;Perspektif Akuntansi Volume 7 Nomor 2 (Juni 2024), hal. 20-35 ISSN: 2623-0194 …</t>
  </si>
  <si>
    <t>https://www.researchgate.net/profile/Saifudin-Saifudin-5/publication/382637812_Perspektif_Variabilitas_Pengauditan_dan_Employee_Fraud_Tendency_pada_Entitas_Otomotif/links/66a6eef84433ad480e835ceb/Perspektif-Variabilitas-Pengauditan-dan-Employee-Fraud-Tendency-pada-Entitas-Otomotif.pdf</t>
  </si>
  <si>
    <t>Google scholar, Crossref, Garuda, Dimensions, Sinta, ALJEBI</t>
  </si>
  <si>
    <t>Chapter Frauds in Business Organizations: An Overview Marie G Nakitende, Uganda Martyrs University, Uganda Abdul Rafay, University of Management &amp; Technology, Pakistan Maimoona Waseem, University of Management &amp; Technology, Pakistan</t>
  </si>
  <si>
    <t>https://www.researchgate.net/profile/Marie-Nakitende/publication/376748960_Frauds_in_Business_Organizations_A_Comprehensive_Overview/links/65b3cffb34bbff5ba7c850be/Frauds-in-Business-Organizations-A-Comprehensive-Overview.pdf</t>
  </si>
  <si>
    <t> researchgate.net</t>
  </si>
  <si>
    <t>The Effect of the Internal Audit Attributes' on the Probability of Fraud Occurrences' in the Financial Statements of Iraq Companies Abbas Hamid Abbas Al Khazali DOI: 10.56201/ijefm.v9.no8.2024.pg1.30International Journal of Economics and Financial Management (IJEFM)
E-ISSN 2545-5966 P-ISSN 2695-1932 Vol 9. No. 8 2024 www.iiardjournals.org Online Version</t>
  </si>
  <si>
    <t>https://iiardjournals.org/get/IJEFM/VOL.%209%20NO.%208%202024/The%20Effect%20of%20the%20Internal%201-30.pdf</t>
  </si>
  <si>
    <t>Open Access, Google scholar, Crossref</t>
  </si>
  <si>
    <t>"Fraude interne : analyse, mesures de prévention et rôle de l'auditeur externe dans le processus" Museur, Aurélie ; Delpierre, Patricia, DIAL</t>
  </si>
  <si>
    <t>file:///C:/Users/Doru/Desktop/ULBS%20+%20AFNB%20+%20MED%20TM%202020-2024/ULBS%202024-2025/GRADIS/cirati%202024/Museur_27351700_&amp;_Delpierre_47251700_2020%20(1).pdf</t>
  </si>
  <si>
    <t>http://hdl.handle.net/2078.1/thesis:24459</t>
  </si>
  <si>
    <t>Petrașcu Daniela (ULBS), Attila Tamas (Univ. 1 Decembrie Alba Iulia)</t>
  </si>
  <si>
    <t>Internal audit versus internal control and coaching. Procedia Economics and Finance (2013) 6 (694-702).</t>
  </si>
  <si>
    <t>Information Security Risk Assessment Methods in Cloud
Computing: Comprehensive Review
Tarek Ali, Mohammed Al-Khalidi &amp; Rabab Al-ZaidiJournal of Computer Information Systems</t>
  </si>
  <si>
    <t>https://www.tandfonline.com/doi/pdf/10.1080/08874417.2024.2329985</t>
  </si>
  <si>
    <t>ISSN: (Print) (Online) Journal homepage: www.tandfonline.com/journals/ucis20</t>
  </si>
  <si>
    <t>HİLE DENETİMİ KAPSAMINDA MÜŞTERİ HİLELERİNİN TESPİTİ
İ Yaylalı - Muhasebe ve Denetime Bakış, 2024 - dergipark.org.trMuhasebe ve Denetime BAKIŞ,Mayıs 2024, Sayı: 72, Sayfa: 83-104</t>
  </si>
  <si>
    <t>https://doi.org/10.55322/mdbakis.1364590</t>
  </si>
  <si>
    <t>Effect of internal audit, internal control, and audit quality on fraud prevention: Evidence from the public sector in Indonesia
Henny Zurika Lubis ORCID Researcher ID , 
Maya Sari ORCID Researcher ID , 
Link to ORCID Index: https://orcid.org/0009-0001-8635-7769
Andi Auliya Ramadhany ORCID Researcher ID , 
Debbi Chyntia Ovami ORCID Researcher ID , Istiqomah Rahmayati Brutu… - … and Perspectives in …, 2024 - academia.edu</t>
  </si>
  <si>
    <t>https://d1wqtxts1xzle7.cloudfront.net/117839457/PPM_2024_02_Lubis-libre.pdf?1725070559=&amp;response-content-disposition=inline%3B+filename%3DEffect_of_internal_audit_internal_contro.pdf&amp;Expires=1746213577&amp;Signature=Z5pQqxUiSuczfK9enB3FSzBbkiTxWRKn2FY</t>
  </si>
  <si>
    <t>http://dx.doi.org/10.21511/ppm.22(2).2024.04</t>
  </si>
  <si>
    <t>Daniela Petrașcu(ULBS)., Dobre, E( Univ Dunarea Galati), Botina, M.( Univ Dunarea Galati)</t>
  </si>
  <si>
    <t>(2017) Risks Management Profile in Local Public Services Administration, Procedia Economics and Finance, vol. 27: 204-208</t>
  </si>
  <si>
    <t>Manajemen Administrasi Publik, Febr 22,2024,Dr. Basrowi, S.E., M.E.</t>
  </si>
  <si>
    <t xml:space="preserve">PENERBIT CV.EUREKA MEDIA AKSARA ISBN : 978-623-120-334-2
</t>
  </si>
  <si>
    <t>Petrașcu Daniela (ULBS)</t>
  </si>
  <si>
    <t>Audit intern [Internal Audit], Lucian Blaga University Press, Sibiu, 2013</t>
  </si>
  <si>
    <t>Εσωτερικός έλεγχος και απάτη (internal audit and fraud)
Κούδα, Ιωάννα (2024-01) NeapolisUniversity Library,</t>
  </si>
  <si>
    <t>https://hephaestus.nup.ac.cy/bitstream/handle/11728/12732/kouda-thesis%20pdf.pdf?sequence=1&amp;isAllowed=y, https://hephaestus.nup.ac.cy/handle/11728/12732?locale-attribute=en</t>
  </si>
  <si>
    <t xml:space="preserve"> http://hdl.handle.net/11728/12732</t>
  </si>
  <si>
    <t>Internal audit: Defining, objectives, functions and stages. Studies in Business &amp; Economics, 5(3), 238–246.(2010)</t>
  </si>
  <si>
    <t>The empirical analysis of the effectiveness of internal audit and sustainability practices in businesses during the 2018 Turkish economic crisis
KH Topal, AD Demir - UYGULAMALI MİKROEKONOMETRİ DERGİSİ, 2024,journals.gen.tr</t>
  </si>
  <si>
    <t>https://journals.gen.tr/index.php/jame/article/view/2429</t>
  </si>
  <si>
    <t>ASCI, RePEc, IDEAS, J-Gate INDEXED, IP Indexing Indexing Portal</t>
  </si>
  <si>
    <t xml:space="preserve"> Daniela Petrașcu, Ioana Păcurariu, Bianca Cristina Ciocanea, Cosmin Ioan Pițu</t>
  </si>
  <si>
    <t>Tax Evasion Between Tax Optimization at the Border of Legality, Tax Burden and Voluntary Compliance, Journal of Legal Studies, vol. 32, 2023</t>
  </si>
  <si>
    <t>IMPACT OF TAX BURDEN UPON TAX FRAUD AND TAX EVASION, L Pricope, SN Borlea - Annales Universitatis Apulensis Series Oeconomica, 2024 - oeconomica.uab.ro</t>
  </si>
  <si>
    <t>http://www.oeconomica.uab.ro/upload/lucrari/2520232/22.pdf</t>
  </si>
  <si>
    <t>Repec
EBSCO Host
Central &amp; Eastern European Academic Source
The Belt and Road Initiative Reference Source
EBSCO Discovery Service
EconLit
IndexCopernicus
Portal ISSN ROAD
Cite Factor</t>
  </si>
  <si>
    <t xml:space="preserve">Evasión tributaria y su relación en la recaudación tributaria de los comerciantes textiles de una galería comercial de Gamarra, periodo 2023, Bellido Molina, Rita Salome, Guzman Livia, Manuel Alberto, Palomares Livia, Angel Michael, Journal Repositorio Institucional Continental, 2024.  </t>
  </si>
  <si>
    <t>https://repositorio.continental.edu.pe/handle/20.500.12394/17016</t>
  </si>
  <si>
    <t>LATINDEX,  DIALNET,  REDIB,  VLEX, GOOGLE SCHOLAR, ROAD, MIAR</t>
  </si>
  <si>
    <t xml:space="preserve">Empirical Analysis of Revenue Formation in Local Budgets: Assessing the Reality, Challenges, and Prospects
G Abuselidze, Y Bilyak, K Bagatska - … Growth, Prosperity and …, 2024 </t>
  </si>
  <si>
    <t>https://scholar.google.com/scholar?oi=bibs&amp;hl=ro&amp;cites=8544074174753568499&amp;as_sdt=5&amp;as_ylo=2024&amp;as_yhi=2024</t>
  </si>
  <si>
    <r>
      <rPr>
        <rFont val="Arial Narrow"/>
        <color theme="1"/>
        <sz val="10.0"/>
      </rPr>
      <t xml:space="preserve">Economic Growth, Prosperity and Sustainability in the Economies of the Balkans and  eastern European Countries, </t>
    </r>
    <r>
      <rPr>
        <rFont val="Arial Narrow"/>
        <color theme="1"/>
        <sz val="10.0"/>
      </rPr>
      <t xml:space="preserve">Springer, </t>
    </r>
    <r>
      <rPr>
        <rFont val="Arial Narrow"/>
        <color theme="1"/>
        <sz val="10.0"/>
      </rPr>
      <t>https://books.google.ro/books?hl=ro&amp;lr=&amp;id=o48YEQAAQBAJ&amp;oi=fnd&amp;pg=PA85&amp;ots=euQhp1c28P&amp;sig=2HW1xezP0Qy0YgiyRBnlX2hvKUM&amp;redir_esc=y#v=onepage&amp;q&amp;f=false</t>
    </r>
  </si>
  <si>
    <t>Irwan Aribowo, Gede Komang, Chahya Bayu, Anta Kusuma, Agus Suryono, M. R. K. Muluk, Andy Fefta Wijaya,  Integration Of Population Identification Number (NIK) As Taxpayer Identification Number (NPWP) For Optimizing Tax Compliance: Case Study At Pondok Aren Pratama Tax Service Office, Journal Educoretax, Volume 4, No.3, 2024</t>
  </si>
  <si>
    <t>https://www.semanticscholar.org/paper/Integration-Of-Population-Identification-Number-As-Aribowo-Komang/79c06024b7febade4e1ed8ec988ee8111c29303e</t>
  </si>
  <si>
    <t>Google Scholar, Garuda, One Search, Php Index,Dimensions, Road, Crossref,Turnitin</t>
  </si>
  <si>
    <t>M Davies, D Sparkes, Employability Skills Development for Undergraduate Accounting Students Using a Business Simulation Game: A Case Study of the Use of Accounting BISSIM
 Developments in Business Simulation …, 2024 - absel-ojs-ttu.tdl.org</t>
  </si>
  <si>
    <t>https://scholar.google.com/scholar?oi=bibs&amp;hl=ro&amp;cites=5559627955628077025&amp;as_sdt=5&amp;as_ylo=2024&amp;as_yhi=2024</t>
  </si>
  <si>
    <t>Innovative teaching strategies in accounting
Conferință
Innovative Business Development—A Global Perspective: 25th International Economic Conference of Sibiu (IECS 2018) 25
Pagini
323-329
Editor
Springer International Publishing</t>
  </si>
  <si>
    <t>Systematic review of effective teaching methods in accounting education in African secondary schools
A Katjiteo - Namibia Educational Reform Forum Journal, 2024 - journals.nied.edu.na</t>
  </si>
  <si>
    <t>https://scholar.google.com/scholar?oi=bibs&amp;hl=ro&amp;cites=15168559845689224633&amp;as_sdt=5</t>
  </si>
  <si>
    <t>Customer loyalty programmes accounting under IFRS and Romanian accounting system, Revista Economica 2014</t>
  </si>
  <si>
    <t>Developing illustrative examples for revenue recognition in credit card rewards programmes
SM Brink - Journal of Economic and Financial Sciences, 2024 - journals.co.za</t>
  </si>
  <si>
    <t>https://journals.co.za/doi/abs/10.4102/jef.v17i1.963</t>
  </si>
  <si>
    <t>Sahi, Alaa Mahdi. "Mapping the Intellectual Structure: A Bibliometric Analysis of Cryptocurrency in Finance." International Journal of Advanced Research in Economics and Finance 6.2 (2024): 57-83.</t>
  </si>
  <si>
    <t>BDI - Google Scholar</t>
  </si>
  <si>
    <r>
      <rPr>
        <rFont val="Arial Narrow"/>
        <color theme="1"/>
        <sz val="10.0"/>
      </rPr>
      <t>Toshev, Atanas, et al. "Digitalization of health care and aspects of implementing electronic prescriptions in Bulgaria." </t>
    </r>
    <r>
      <rPr>
        <rFont val="Arial Narrow"/>
        <i/>
        <color theme="1"/>
        <sz val="10.0"/>
      </rPr>
      <t>Pharmacia</t>
    </r>
    <r>
      <rPr>
        <rFont val="Arial Narrow"/>
        <color theme="1"/>
        <sz val="10.0"/>
      </rPr>
      <t> 71 (2024): 1-6.</t>
    </r>
  </si>
  <si>
    <t>https://www.sciencedirect.com/org/science/article/pii/S0428029624001902</t>
  </si>
  <si>
    <t>BDI - Science Direct</t>
  </si>
  <si>
    <t>International Concerns for Evaluating and Preventing the Bank Risks–Basel I Versus Basel II Versus Basel III</t>
  </si>
  <si>
    <t>Системний аналіз та інструментарій моніторингу банківських ризиків в Україні: дисертація на здобуття наукового ступеня доктора філософії</t>
  </si>
  <si>
    <t>https://ekmair.ukma.edu.ua/items/89154214-880b-4be8-8d1a-25f1ff1cfad3</t>
  </si>
  <si>
    <t>Sejarah, Implementasi, dan Dampak Peraturan Basel I, Basel II, dan Basel III di Indonesia</t>
  </si>
  <si>
    <t>https://journal.alifba.id/index.php/jei/article/view/29</t>
  </si>
  <si>
    <t>articol in revista neindexata</t>
  </si>
  <si>
    <t>Credit risk versus performance in the Romanian banking system</t>
  </si>
  <si>
    <t>Analyzing the Impact of Industry-Specific Loan Disbursement on Profitability in the Banking Sector of Bangladesh, G Karmakar, SC Paul, Journal of finance and Banking Studies</t>
  </si>
  <si>
    <t>https://openurl.ebsco.com/EPDB%3Agcd%3A6%3A23833062/detailv2?sid=ebsco%3Aplink%3Ascholar&amp;id=ebsco%3Agcd%3A179590119&amp;crl=c&amp;link_origin=scholar.google.com</t>
  </si>
  <si>
    <t>Rusu Radu, Sbarcea Ioana, Bătusaru Cristina</t>
  </si>
  <si>
    <t>The impact of knowledge assets in motivating employees and its role in business performance</t>
  </si>
  <si>
    <t>Strategies for Driver Retention at Small Trucking Companies, Cooper, Dariell K., Jr</t>
  </si>
  <si>
    <t>https://www.proquest.com/openview/e3bf4ceab2fea8896abe49aab9b5fce6/1?cbl=18750&amp;diss=y&amp;pq-origsite=gscholar</t>
  </si>
  <si>
    <t>Changes in the European Central Bank (ECB) Approaches in Matters of Monetary Policy after the Outbreak of the International Financial Crisis</t>
  </si>
  <si>
    <t xml:space="preserve"> 
Анализ на паричната политика на ЕЦБ и динамиката на цените на акциите
An Analysis of ECB Monetary Policy and Stock Price Movements, Petko Pishinov, Научни трудове на УНСС
Research Papers of UNWE</t>
  </si>
  <si>
    <t>https://www.ceeol.com/search/article-detail?id=1295789</t>
  </si>
  <si>
    <t>RePec; Google Scholar; ROAD; SIS; J-Gate</t>
  </si>
  <si>
    <t>Istrate Alexndra, Sbârcea Ioana Raluca</t>
  </si>
  <si>
    <t>THE FUTURE IN CENTRAL BANKS ACTIVITY-CENTRAL BANK DIGITAL CURRENCY-</t>
  </si>
  <si>
    <t>Blockchain Technology in Financial Accounting: Enhancing Transparency, Security, and ESG Reporting, Rula Almadadha, Blockchains Journaș</t>
  </si>
  <si>
    <t>https://www.mdpi.com/2813-5288/2/3/15</t>
  </si>
  <si>
    <t>EBSCO, J-Gate, ProQuest</t>
  </si>
  <si>
    <t>Mio Villacorta, L. D., &amp; Neyra Santa Cruz, V. O. (2024). Emprendimiento en mujeres millennials como estrategia para reducir la tasa de desempleo en el distrito de Chiclayo 2023.</t>
  </si>
  <si>
    <t>https://repositorio.unprg.edu.pe/handle/20.500.12893/13200</t>
  </si>
  <si>
    <t>Google Scholar, ResearchGate, EconLite</t>
  </si>
  <si>
    <t>Subkhan, F., Maarif, M. S., Rochman, N. T., &amp; Nugraha, Y. (2024). Analysis of MSME’s Financial and Business Improvement Model through Digital Economy Services and Fintech Strategy. Jurnal Aplikasi Manajemen, 22(2), 426-443.</t>
  </si>
  <si>
    <t>https://jurnaljam.ub.ac.id/index.php/jam/article/view/8216</t>
  </si>
  <si>
    <t>DOAJ, Google Scholar,  Garuda, Dimensions</t>
  </si>
  <si>
    <t>Si, H., Tian, Z., Guo, C., &amp; Zhang, J. (2024). The driving effect of digital economy on green transformation of manufacturing. Energy &amp; Environment, 35(5), 2636-2656.</t>
  </si>
  <si>
    <t>https://journals.sagepub.com/doi/abs/10.1177/0958305X231155494</t>
  </si>
  <si>
    <t>RePeC, EconLite, Dimensions, Google Scholar</t>
  </si>
  <si>
    <t>Korzhyk, O., Gomes, J. V., &amp; João, G. (2024). Similarities and differences between digitalization indexes. Journal of Economic Analysis, 3(3), 138-160.</t>
  </si>
  <si>
    <t>https://ideas.repec.org/a/bba/j00001/v3y2024i3p138-160d220.html</t>
  </si>
  <si>
    <t>RePeC, EconLite, Ideas, DOAJ</t>
  </si>
  <si>
    <t>Şişman, S., Keskin, T., &amp; Nebati, E. E. (2024). Küresel Dijital Rekabet Edebilirlik Endeksi Analizi: Entropi Tabanlı Topsıs Yaklaşımı. Uluslararası Sosyal Bilimler Akademi Dergisi, (16), 363-391.</t>
  </si>
  <si>
    <t>https://books.google.com/books?hl=en&amp;lr=&amp;id=tOIREQAAQBAJ&amp;oi=fnd&amp;pg=PA46&amp;ots=pvBAO8TONx&amp;sig=zT1YGrXSe02zSSlHWGMjjOWANmc</t>
  </si>
  <si>
    <t>IndexCopernicus, ISAM, Google Scholar</t>
  </si>
  <si>
    <t>Che, Z., Kim, J., &amp; Min, S. (2024). The Impact of Digitalization Index on Profitability of Insurance Companies'. 인터넷전자상거래연구, 24(5), 225-245.</t>
  </si>
  <si>
    <t>https://www.dbpia.co.kr/Journal/articleDetail?nodeId=NODE11968418</t>
  </si>
  <si>
    <t>Google Scholar, ResearchGate, Crossref</t>
  </si>
  <si>
    <t>Messina, F., EIDUAL, E., &amp; TADEU, P. (2024, June). EL USO DE LAS TIC POR LOS PROFESORES DE MATEMÁTICAS UN ANÁLISIS GLOBAL DESDE UNA PERSPECTIVA HISTÓRICA CENTRADA EN LAS REGIONES DE SICILIA Y VÉNETO (ITÁLIA). In Perspectivas contemporáneas en educación: innovación, investigación y transformación (pp. 46-69). Dykinson.</t>
  </si>
  <si>
    <t>DOAJ, Google Scholar</t>
  </si>
  <si>
    <t>Jingwen, W., Lijuan, C., &amp; Yuai, L. (2024). Enhancing Approaches for Thriving in the Digital Economy. International Journal of Advances in Business and Management Research (IJABMR), 1(3), 45-52.</t>
  </si>
  <si>
    <t>https://ejournal.svgacademy.org/index.php/ijabmr/article/view/18</t>
  </si>
  <si>
    <t>WordCat, Scilit, CrossRef</t>
  </si>
  <si>
    <t>Ybarra Laucirica, G. (2024). Análisis de la Economía Digital de Holanda-Ybarra Laucirica, Gonzalo.</t>
  </si>
  <si>
    <t>https://repositorio.comillas.edu/xmlui/handle/11531/83801</t>
  </si>
  <si>
    <t>Google Scholar, RePec, CrossRef</t>
  </si>
  <si>
    <t>Torchio, G. EUrope’s digital transition. (2024)</t>
  </si>
  <si>
    <t>https://www.cidob.org/sites/default/files/2025-02/REGROUP%20focus%20paper%20no.%202.pdf</t>
  </si>
  <si>
    <t>Sho Komatsu. An Empirical Study on the Impact of Digital Transformation (DX) in Local Governments on Regional Revitalization.</t>
  </si>
  <si>
    <t>file:///C:/Users/Edi/Downloads/report2023-07.pdf</t>
  </si>
  <si>
    <t>https://dspace.ulead.ac.cr/items/2cfee1bc-c52a-47ce-ac94-177684f9837c</t>
  </si>
  <si>
    <t>Cristescu Marian Pompiliu (ULBS),  Stoica Eduard Alexandru (ULBS), Ciovica Laurentiu Vasile (ULBS)</t>
  </si>
  <si>
    <t>The Comparison of software Reliability Assessment Models.</t>
  </si>
  <si>
    <t>Bayramova, T. A., &amp; Malikova, N. C. (2024). Developing a conceptual model for improving the software system reliability. Problems of Information Society, 42-56.</t>
  </si>
  <si>
    <t>DOAJ, EBSCO, WolrdCat, ERIHPLUS</t>
  </si>
  <si>
    <t>Stoica Eduard Alexandru (Universitatea Lucian Blaga din Sibiu), Pitic Antoniu Gabriel (ULBS), Bucur Calin (Turnul Sfatului)</t>
  </si>
  <si>
    <t>New media e-marketing campaign. Case study for a Romanian press trust</t>
  </si>
  <si>
    <t>Setyabudi, D., Dewi, R. S., &amp; Pradhanawati, A. SOCCER: MOST FAVORITE CASUAL GAME. Interaksi: Jurnal Ilmu Komunikasi, 13(1), 205-221.</t>
  </si>
  <si>
    <t>https://ejournal.undip.ac.id/index.php/interaksi/article/view/64848</t>
  </si>
  <si>
    <t>Google Scholar, Mendeley</t>
  </si>
  <si>
    <t>Wagan, S. M., &amp; Sidra, S. (2024). Revolutionizing the Digital Creative Industries: The Role of Artificial Intelligence in Integration, Development, and Innovation. SEISENSE Journal of Management, 7(1), 135-152.</t>
  </si>
  <si>
    <t>https://journal.seisense.com/jom/article/view/1115</t>
  </si>
  <si>
    <r>
      <rPr>
        <rFont val="Arial Narrow"/>
        <color theme="1"/>
        <sz val="10.0"/>
      </rPr>
      <t>Wassef, Abanoub, et al. "Unraveling determinants of sustainable growth in egyptian firms across the firm life cycle." </t>
    </r>
    <r>
      <rPr>
        <rFont val="Arial Narrow"/>
        <i/>
        <color theme="1"/>
        <sz val="10.0"/>
      </rPr>
      <t>Journal of Accounting and Auditing: Research &amp; Practice</t>
    </r>
    <r>
      <rPr>
        <rFont val="Arial Narrow"/>
        <color theme="1"/>
        <sz val="10.0"/>
      </rPr>
      <t> (2024): 1-14.</t>
    </r>
  </si>
  <si>
    <t>https://ibimapublishing.com/articles/JAARP/2024/196114/</t>
  </si>
  <si>
    <t>National Library of Australia
Federation of Finnish Learned Societies, Finland
Library of the Museum für Naturkunde
German National Library of Economics (ZBW)
Cabell’s Directory
ProQuest
Ulrich’s Periodcals Directory
Media Finder
Gale Cengage Learning
J-Gate
Google Scholar</t>
  </si>
  <si>
    <r>
      <rPr>
        <rFont val="Arial Narrow"/>
        <color theme="1"/>
        <sz val="10.0"/>
      </rPr>
      <t>Junaidi, Junaidi, Noorlailie Soewarno, and Isnalita Isnalita. "The Impact of The Investment Opportunity Set on Dividends: An Effect of Sustainable Growth Rate." </t>
    </r>
    <r>
      <rPr>
        <rFont val="Arial Narrow"/>
        <i/>
        <color theme="1"/>
        <sz val="10.0"/>
      </rPr>
      <t>Jurnal Reviu Akuntansi dan Keuangan</t>
    </r>
    <r>
      <rPr>
        <rFont val="Arial Narrow"/>
        <color theme="1"/>
        <sz val="10.0"/>
      </rPr>
      <t> 14.4 (2024): 1007-1022.</t>
    </r>
  </si>
  <si>
    <t>https://ejournal.umm.ac.id/index.php/jrak/article/view/37803</t>
  </si>
  <si>
    <t>Science and Technology Index (SINTA 2)
Directory of Open Access Journal (DOAJ)
Google Scholar
Neliti (Repositori Ilmiah Indonesia)
Garba Rujukan Digital (Garuda)
Crossreff (DOI)</t>
  </si>
  <si>
    <r>
      <rPr>
        <rFont val="Arial Narrow"/>
        <color theme="1"/>
        <sz val="10.0"/>
      </rPr>
      <t>ADEYEMI, Adewumi Zaid, Nureni Adekunle LAWAL, and Titilope Esther OLOREDE. "CORPORATE ATTRIBUTES AND SUSTAINABLE GROWTH: EVIDENCE FROM LISTED CONGLOMERATE COMPANIES IN NIGERIA." </t>
    </r>
    <r>
      <rPr>
        <rFont val="Arial Narrow"/>
        <i/>
        <color theme="1"/>
        <sz val="10.0"/>
      </rPr>
      <t>Business Excellence &amp; Management</t>
    </r>
    <r>
      <rPr>
        <rFont val="Arial Narrow"/>
        <color theme="1"/>
        <sz val="10.0"/>
      </rPr>
      <t> 14.1 (2024).</t>
    </r>
  </si>
  <si>
    <t>https://beman.ase.ro/no141/6.pdf</t>
  </si>
  <si>
    <t>ERIHPLUS, DOAJ, NDEX COPERNICUS</t>
  </si>
  <si>
    <t>Vasiu, Diana Elena,  Iulian Gheorghe</t>
  </si>
  <si>
    <t>. "Case study regarding solvency analysis, during 2006-2012, of the companies having the business line in industry and construction, listed and traded on the Bucharest Stock Exchange." Procedia Economics and Finance 16 (2014): 258-269.</t>
  </si>
  <si>
    <r>
      <rPr>
        <rFont val="Arial Narrow"/>
        <color theme="1"/>
        <sz val="10.0"/>
      </rPr>
      <t>Dovanov, Raymond, and Arief Wibisono Lubis. "PERAN MODERASI TINGKAT PENDIDIKAN DIREKTUR UTAMA DALAM PENGARUH LIKUIDITAS, SOLVABILITAS DAN ESG TERHADAP KINERJA OPERASIONAL PERUSAHAAN." </t>
    </r>
    <r>
      <rPr>
        <rFont val="Arial Narrow"/>
        <i/>
        <color theme="1"/>
        <sz val="10.0"/>
      </rPr>
      <t>Journal of Syntax Literate</t>
    </r>
    <r>
      <rPr>
        <rFont val="Arial Narrow"/>
        <color theme="1"/>
        <sz val="10.0"/>
      </rPr>
      <t> 9.9 (2024).</t>
    </r>
  </si>
  <si>
    <t>https://openurl.ebsco.com/EPDB%3Agcd%3A4%3A20944548/detailv2?sid=ebsco%3Aplink%3Ascholar&amp;id=ebsco%3Agcd%3A179983776&amp;crl=c&amp;link_origin=scholar.google.com</t>
  </si>
  <si>
    <t>EBSCO, Google Scholar, WorldCat, Copernicus</t>
  </si>
  <si>
    <t>Ilie livia, vasiu Diana</t>
  </si>
  <si>
    <t>Capital structure and profitability. The case of companies listed in Romania</t>
  </si>
  <si>
    <r>
      <rPr>
        <rFont val="Arial Narrow"/>
        <color theme="1"/>
        <sz val="10.0"/>
      </rPr>
      <t>Đaković, Miloš, Nada Milenković, and Jelena Andrasic. "The Effect of Recent Crisis Situations on the Sustainability of Indebtedness of the Manufacturing Sector of Serbia." </t>
    </r>
    <r>
      <rPr>
        <rFont val="Arial Narrow"/>
        <i/>
        <color theme="1"/>
        <sz val="10.0"/>
      </rPr>
      <t>International Scientific Conference Strategic Management and Decision Support Systems in Strategic Management</t>
    </r>
    <r>
      <rPr>
        <rFont val="Arial Narrow"/>
        <color theme="1"/>
        <sz val="10.0"/>
      </rPr>
      <t>. 2024.</t>
    </r>
  </si>
  <si>
    <t>https://sm.ef.uns.ac.rs/index.php/proceedings/article/view/408</t>
  </si>
  <si>
    <t>KOMPANIJA, POKAZATELJA NA NIVO DUGA. "ANALIZA UTICAJA MIKROEKONOMSKIH POKAZATELJA NA NIVO DUGA KOMPANIJA: PRIMER KOMPANIJA LISTIRANIH NA BEOGRADSKOJ BERZI."</t>
  </si>
  <si>
    <t>https://www.ceeol.com/search/article-detail?id=1295229</t>
  </si>
  <si>
    <t>ceeol</t>
  </si>
  <si>
    <t>TUDOSE, Mihaela Brîndușa, and Elena Alina SĂVUC. "THE IMPACT OF THE STRUCTURE AND DYNAMICS OF RESOURCES ON FINANCIAL PERFORMANCE." (2024).</t>
  </si>
  <si>
    <t>https://sciendo-parsed.s3.eu-central-1.amazonaws.com/64cb136db675be7e8f411e99/9788367405355-032.pdf?X-Amz-Algorithm=AWS4-HMAC-SHA256&amp;X-Amz-Content-Sha256=UNSIGNED-PAYLOAD&amp;X-Amz-Credential=ASIA6AP2G7AKGGVCM7LB%2F20250525%2Feu-central-1%2Fs3%2Faws4_request&amp;X-Amz-Date=20250525T134921Z&amp;X-Amz-Expires=3600&amp;X-Amz-Security-Token=IQoJb3JpZ2luX2VjEGUaDGV1LWNlbnRyYWwtMSJHMEUCIQDT0y4O3ki6BGMFo5rcmZqup7bQnSaBh%2BqxWg5EVaLJ9wIgMf3GhqFM2FCq2YF6O2wlPqCXF%2B6EHAdTbp44tEVufcUqvAUILhACGgw5NjMxMzQyODk5NDAiDIXIbE92PmCOOTnXLSqZBe3VkdPl19G5FayWAXaspdyW3f5aqVeBaWiYcVSPeCrZ100SyuUSxh5wZ%2FPMw7kEfEBpC2Ob4sIyvY7DUmlCi12VWflntVGT4vGQXHfOnFsIZ9PLxymW5IlJ78SoTYpfvxeyEtR2LOS0WwGUBTEAeSAv1BU3Aip3FTBp0DRtoox9k4MP560qvxxe89eeQUfzZJeAZ8ZAwag0Y3n%2F0XOFziamFv2el4tnzIKmodz5hG%2FhnUj%2BiPgZXpSswHl6Lq4pO6qrDcnMEluDxhZajZI5N2N47oHkM44Ze10asNlDeLTeJb%2BBnWlZTntuWKTpK6jLwI%2Fwc7qHMzsrxX9%2BOAAGq89SfFPMR0KVti4tKIpOIeXBhC9PEEi0KfPOBvMyb2ayqL6X%2FuBlOLlf1sGtcZLkKOPt1wx6SifCBecL9FZ0CT1tQbE7qf5qTnCfaq5nboB6JrzEhJf6BizUINv8g8674yKp47%2FvC%2BQmz0Xjr4RXodccLuFRSgpW3MkUy%2FT%2FWaIcgI%2FCyd%2FbdxekKfbE1SB0Drmv0heOG0Gyo28aPnmStmXQ9r6mgq%2BPEZRgMe9lmRNPs1MtZtsyf3zmGfXzmyJINBQRsyK0Njoa%2BGg4twvnNaJeAf8B6U9gBO9jl4wRbb8xNITO%2BMlKrnWUb07ZxmOosIzzmq1oGuKiWgizbV4zqMIlP%2BWZi6cdK%2Byb1D8owRI9aFcNa%2B1wIA1GxeJ9B7DfyNoWq8%2FB3jNO1Jjf9MRlIHwkn3wlbF5ZCryAhBzg8mDZkrGKpOHFFm7rMaIJDwaoP4qRe0byApPIsffsVrA%2BuLA3WsIQEf4g64RWGyQUm5aMNuCu7%2Bt7r42O1Lusktw7NoRlrIoLp3TJbmpGotu1XpIG9WlouFkAZJzzMNijzMEGOrEBt4BHIdKwl%2FHD0ya%2Bd7muN%2FCggGszD3VTTlynws9Wn%2BxtZuP4C9vIZBOufB7FnaSS0OfDUFHNEpolv7EzpBSOpDTu%2BJyK%2FN82zIVIAo%2FEuh1hrl8bwTJDzEbNcqDlPg6Bt3pRuO%2FHqdaTQ8YbnlX2wylNidhUtlF387iSaQ%2BvvlgBA74keEBK3NPLnzv%2BCSFolPYdm9xC2rPBxEYg4VcorEw7tcWoO6oL5kBeYm6Y9NDb&amp;X-Amz-Signature=e1cdd8f05f31e7612b5ba753057ade6fff8c6004114d4159ff127438aaad9249&amp;X-Amz-SignedHeaders=host&amp;x-amz-checksum-mode=ENABLED&amp;x-id=GetObject</t>
  </si>
  <si>
    <t>EBSCO, Google Scholar, WorldCat</t>
  </si>
  <si>
    <r>
      <rPr>
        <rFont val="Arial Narrow"/>
        <color theme="1"/>
        <sz val="10.0"/>
      </rPr>
      <t>Bucurean, Raul-Constantin, and Roxana-Nadina Bucurean. "ESG Reporting in Romania–A Challenge of Ensuring a Greener Financial System." </t>
    </r>
    <r>
      <rPr>
        <rFont val="Arial Narrow"/>
        <i/>
        <color theme="1"/>
        <sz val="10.0"/>
      </rPr>
      <t>Exploring ESG Challenges and Opportunities: Navigating Towards a Better Future</t>
    </r>
    <r>
      <rPr>
        <rFont val="Arial Narrow"/>
        <color theme="1"/>
        <sz val="10.0"/>
      </rPr>
      <t>. Emerald Publishing Limited, 2024. 113-125.</t>
    </r>
  </si>
  <si>
    <r>
      <rPr>
        <rFont val="Arial Narrow"/>
        <color theme="1"/>
        <sz val="10.0"/>
      </rPr>
      <t>John A, O. L. A. Y. I. W. O. L. A., and A. D. E. B. I. S. I. Adedayo M. "Environmental Management Accounting and Operating Performance of Listed Oil Companies: A Longitudinal Study in an Emerging Economy." </t>
    </r>
    <r>
      <rPr>
        <rFont val="Arial Narrow"/>
        <i/>
        <color theme="1"/>
        <sz val="10.0"/>
      </rPr>
      <t>Management of Sustainable Development</t>
    </r>
    <r>
      <rPr>
        <rFont val="Arial Narrow"/>
        <color theme="1"/>
        <sz val="10.0"/>
      </rPr>
      <t> 16.2 (2024).</t>
    </r>
  </si>
  <si>
    <t>https://msdjournal.org/article/environmental-management-accounting-and-operating-performance-of-listed-oil-companies-a-longitudinal-study-in-an-emerging-economy/</t>
  </si>
  <si>
    <t>Analysis of the Links Between ESG Performance and Liquidity Rates for the Companies Listed on the Emerging Markets in the European Union</t>
  </si>
  <si>
    <t>Xiao, Fan, Wei He, and Heyu Li. "Research on Enterprise Value Evaluation under the Influence of ESG: Taking A-share Listed Companies as an Example."</t>
  </si>
  <si>
    <t>Journal of Management and Social Development</t>
  </si>
  <si>
    <t>Jameaba, Muyanja, Digitalization, Emerging Technologies, and Financial Stability: Challenges and Opportunities for the Indonesian Banking Sector and Beyond (April 26, 2024). Available at SSRN: https://ssrn.com/abstract=4808469 or http://dx.doi.org/10.2139/ssrn.4808469</t>
  </si>
  <si>
    <t>https://papers.ssrn.com/sol3/papers.cfm?abstract_id=4808469</t>
  </si>
  <si>
    <t xml:space="preserve">Moussa Barry, AKM Ahasanul Haque, Muhammad Tahir Jan, Factors Affecting the Intention to Use Mobile Commerce in Malaysia: An Integration of TAM and IS Success Model, International Journal of Academic Research in Business&amp;Social Sciences, vol 14(3), 2024 </t>
  </si>
  <si>
    <t>https://d1wqtxts1xzle7.cloudfront.net/112668242/Factors_Affecting_the_Intention_to_Use_Mobile_Commerce_in_Malaysia_An_Integration_of_TAM_And_IS_Success_Model-libre.pdf?1711169658=&amp;response-content-disposition=inline%3B+filename%3DFactors_Affecting_the_Intention_to_Use_M.pdf&amp;Expires=1747654054&amp;Signature=RZK~aoB95XHw5SQSd4nJ4bgfNxhb4BiZ6O1FxjMkqXaYY4TSFmGcBaCxPVjAjVOMh0ARCLmOISZyAM6SFy4wZgWtyHnlxIRBYSF193LCTsY9OLsd863usJlkSORYAPjlN1L5yjS879RwZos5cy5hwswlTLXqqAl5NVCxPvCN6WOanSOWoXqtBDKLnm06vbeMdicqiv~ms9hQ0pIh6hCaVQ2ORItdFWxZr5gsBM6oCnui17vVyAUjdsgFxbYPw3nJfednI0tZ-f9AX9p5WKuk6F2~Wbq5-CIZ3po17nGlIlmN8tp-9tDxxSMZeuhQPGDTIwNmzc6TUMXotUOKOkinvw__&amp;Key-Pair-Id=APKAJLOHF5GGSLRBV4ZA</t>
  </si>
  <si>
    <t>Arinta, Y. N. &amp; Widyastuti, E. (2024). Accelerating Digital Banking Transformation through User Acceptance: a Study on the Cultural Impact of Millennials. Maksimum: Media Akuntansi Universitas Muhammadiyah Semarang, 14(1), 74-87.</t>
  </si>
  <si>
    <t>https://pdfs.semanticscholar.org/d6fe/3f5f4c973b04538ded3b1f13608eecd12d69.pdf</t>
  </si>
  <si>
    <t>Pratama, M. R. (2024). Technology Acceptance Model in Tiktok Shop Adoption. Indonesian Interdisciplinary Journal of Sharia Economics (IIJSE), 7(3), 5553-5577.</t>
  </si>
  <si>
    <t>https://e-journal.uac.ac.id/index.php/iijse/article/view/5528</t>
  </si>
  <si>
    <t xml:space="preserve">NadaFajar Nurmani'ah Widiarti, Nurkholis Nurkholis, Lilik Purwanti, Peran Unsur Meta-Utaut, Penerimaan Paylater dan Persepsi Penggunaan Terhadap Antropomofisme Indonesia, Vol. 14 No. 1 (2024): Jurnal Reviu Akuntansi dan Keuangan </t>
  </si>
  <si>
    <t>https://ejournal.umm.ac.id/index.php/jrak/article/view/30186</t>
  </si>
  <si>
    <t>Erwin Iriyanto Siagian, Nurul Anisa, Case study of business model adaptation in the travel industry: targeting generation z, vol 10(4), 2024</t>
  </si>
  <si>
    <t>https://jurnal.iicet.org/index.php/jppi/article/view/5007/2555</t>
  </si>
  <si>
    <t xml:space="preserve">Imran Sarmad, Rizwan Ali, Syed Muhammad Hassan Bukhari, Ali Abbas, Sajida Hafeez, Exploring the Impact of Smartphone Addiction and Mobile App Features on purchasing behavior: A Study of Pakistani Mobile Shoppers,  Vol. 11 No. 2 (2024): Sukkur IBA Journal of Management and Business (SIJMB) </t>
  </si>
  <si>
    <t>https://journal.iba-suk.edu.pk:8089/SIBAJournals/index.php/sijmb/article/view/1506</t>
  </si>
  <si>
    <t xml:space="preserve">Lily Purwianti, Maggie Maggie, Analisis Social Influence, Perceived Ease of Use terhadap Behavioural Intention dengan Mediasi Perceived Usefulness,  Vol 14 No 1 (2024): Performance: Jurnal Bisnis &amp; Akuntansi </t>
  </si>
  <si>
    <t>https://mail.ejournalwiraraja.com/index.php/FEB/article/view/3003</t>
  </si>
  <si>
    <t>Cao, V. Q., &amp; To, T. L. M. (2024). Tiền tố và hậu tố của ý định mua hàng đa kênh: Trường hợp nghiên cứu tại Thành phố Hồ Chí Minh [Antecedents and outcome of omnichannel shopping intention: A study in Ho Chi Minh City]. Tạp chí Khoa học Đại học Mở Thành phố Hồ Chí Minh – Kinh tế và Quản trị Kinh doanh, 19(6), 33-48</t>
  </si>
  <si>
    <t>https://journalofscience.ou.edu.vn/index.php/econ-vi/article/view/2956</t>
  </si>
  <si>
    <t>Dr. Chidananda H L, Anish Gaurav G K2, Aqil Afsal and Khader Nishad, Effect of Technical efficacy, Perceived Usefullnss, Satisfaction with the Internet on Online Shopping Behavior, International Journal of Humanities Social Science and Management (IJHSSM)
Volume 4, Issue 3, May.-June, 2024, pp: 719-723</t>
  </si>
  <si>
    <t>https://ijhssm.org/issue_dcp/Effect%20of%20Technical%20efficacy,%20Perceived%20Usefullnss,%20Satisfaction%20with%20the%20Internet%20on%20Online%20Shopping%20Behavior.pdf</t>
  </si>
  <si>
    <t>Budac Camelia, Baltador Lia</t>
  </si>
  <si>
    <t>Brand Communication Challenges in Getting Young Customer Engagement</t>
  </si>
  <si>
    <t>Ahmad Farid Jamali, EFFECT OF BRAND IMAGE ON YOUNG CUSTOMERS IN DEVELOPING ECONOMIES, GALAXY INTERNATIONAL INTERDISCIPLINARY RESEARCH JOURNAL (GIIRJ)
ISSN (E): 2347-6915
Vol. 12, Issue 6 June (2024)</t>
  </si>
  <si>
    <t>https://www.researchgate.net/profile/Ahmad-Jamali-5/publication/381301912_EFFECT_OF_BRAND_IMAGE_ON_YOUNG_CUSTOMERS_IN_DEVELOPING_ECONOMIES/links/6667005a85a4ee7261b3a01e/EFFECT-OF-BRAND-IMAGE-ON-YOUNG-CUSTOMERS-IN-DEVELOPING-ECONOMIES.pdf</t>
  </si>
  <si>
    <t>The Value of Brand Equity</t>
  </si>
  <si>
    <t>Rachanon Taweephol, Phrutsaya Piyanusorn, CREATING BRAND TO INCREASE ECONOMIC VALUE OF TOURISM AND SERVICE ENTREPRENEURS IN THE OLD TOWN OF RATCHABURI PROVINCE, Journal of Graduate Studies, vol 18(3), 2024</t>
  </si>
  <si>
    <t>https://so02.tci-thaijo.org/index.php/JournalGradVRU/article/view/265655</t>
  </si>
  <si>
    <t>Xilin AO, INFLUENCE OF SERVICE MARKETING MIX AND BRAND EQUITY ON CONSUMER PURCHASE DECISION OF AIMA BRAND ELECTRIC BIKES IN FANGSHAN DISTRICT, BEIJING, CHINA,  Vol. 2 No. 2 (2024): Procedia of Multidisciplinary Research</t>
  </si>
  <si>
    <t>https://so09.tci-thaijo.org/index.php/PMR/article/view/3854</t>
  </si>
  <si>
    <t>Samane Khanjani Khabaz Rashti, Abolfazl Davodiroknabadi, Salar Zohoori, Shahnaz Nayebzadeh, Hosein Ardalani, Examining brand positioning components in the art using content analysis method in matching with the importance of branding in promoting Islamic art, Scientific Quarterly Islamic Art, Volume 20, Issue 52 - Serial Number 52</t>
  </si>
  <si>
    <t>https://www.sysislamicartjournal.ir/article_185817_en.html</t>
  </si>
  <si>
    <t xml:space="preserve">Chowdhury, Ehsanul
Fjellström, Daniella
Mancuso, Giancarlo
Addo, Richard Amankwah, Building Sports Brand and Fan Relationships Through Social Media During Covid-19 Pandemic and Post Pandemic Era, </t>
  </si>
  <si>
    <t>https://www.diva-portal.org/smash/record.jsf?pid=diva2%3A1910613&amp;dswid=-7273</t>
  </si>
  <si>
    <t>Helen O’Sullivan,Martyn Polkinghorne,Chris Chapleo, Fiona Cownie, Contemporary Branding Strategies for Higher Education, Encyclopedia 2024, 4(3), 1292-1311;</t>
  </si>
  <si>
    <t>https://www.mdpi.com/2673-8392/4/3/85</t>
  </si>
  <si>
    <t>Budac Camelia, Baltador Lia, Petrașcu Daniela</t>
  </si>
  <si>
    <t>The understanding of branding process as a management tool that helps the companies to differentiate on the market</t>
  </si>
  <si>
    <t>amirabbas feizi, ali gholipoure soleimany, kambiz shahroodi, farzin fahbod, Investigating the moderating role of green product branding background factors in the effect of private and public sector conditions on the functional consequences of the green brand, with an emphasis on the platforms of green product branding, Quarterly Journal of Industrial Technology Development</t>
  </si>
  <si>
    <t>https://jtd.iranjournals.ir/article_715205_en.html?lang=fa</t>
  </si>
  <si>
    <t>The value of brand equity</t>
  </si>
  <si>
    <t xml:space="preserve">	Șișcan, Ecaterina, Marketingul învățământului superior economic: riscuri, oportunități și strategii de dezvoltare. Teza de doctor în științe economice</t>
  </si>
  <si>
    <t>https://irek.ase.md/jspui/handle/123456789/3452</t>
  </si>
  <si>
    <t>Dalal, S. (Pakistan), Lilhore, U. K. (India), Simaiya, S. (India), Radulescu, M (ULBS)., &amp; Belascu, L. (ULBS)</t>
  </si>
  <si>
    <t>Improving efficiency and sustainability via supply chain optimization through CNNs and BiLSTM. Technological Forecasting and Social Change, 209, 123841.</t>
  </si>
  <si>
    <t>MOCH, E. (2024). THE IMPACT OF AI ON THE WORKPLACE (EUROPE): A MULTIDISCIPLINARY ANALYSIS (Doctoral dissertation, University of Technology).</t>
  </si>
  <si>
    <t>https://www.researchgate.net/profile/Enrico-Moch/publication/389455369_THE_IMPACT_OF_AI_ON_THE_WORKPLACE_EUROPE_A_MULTIDISCIPLINARY_ANALYSIS/links/67c2ded3461fb56424edaca8/THE-IMPACT-OF-AI-ON-THE-WORKPLACE-EUROPE-A-MULTIDISCIPLINARY-ANALYSIS.pdf</t>
  </si>
  <si>
    <t>Teză de doctorat / Google Scholar</t>
  </si>
  <si>
    <t>Horobet, A. (ASE), Belascu, L. (ULBS), Radulescu, M. (ULBS), Balsalobre-Lorente (Spania), D., Botoroga, C. A. (ASE), &amp; Negreanu, C. C. (ASE)</t>
  </si>
  <si>
    <t>Exploring the Nexus between Greenhouse Emissions, Environmental Degradation and Green Energy in Europe: A Critique of the Environmental Kuznets Curve. Energies (19961073), 17(20).</t>
  </si>
  <si>
    <t>NARANJO, D. O. R., &amp; TORRES, H. A. H. Hacia un marco alternativo de variaciones para la sustentabilidad. Crítica a la propuesta dominante. ECONOMÍA, SUSTENTABILIDAD Y RACIONALIDAD REPRODUCTIVA DE LA VIDA, 116.</t>
  </si>
  <si>
    <t>https://hugoamadorherreratorres.com/wp-content/uploads/2024/12/Economia-Sustentabilidad-y-Racionalidad.pdf#page=117</t>
  </si>
  <si>
    <t xml:space="preserve">Chen, G (China)., Sabir, A. (Chian), Rasheed, M. F. (Pakistan), Belascu, L., (ULBS)&amp; Su, C. W. (China) </t>
  </si>
  <si>
    <t>Green marketing horizon: Industry sustainability through marketing and innovation. Journal of Innovation &amp; Knowledge, 9(4), 100606.</t>
  </si>
  <si>
    <t>George, A. S. (2024). Driving Sustainable Innovation and Growth Through Green Marketing in Fashion and Retail. Partners Universal International Innovation Journal, 2(6), 14-18.</t>
  </si>
  <si>
    <t>https://puiij.com/index.php/research/article/view/161</t>
  </si>
  <si>
    <t xml:space="preserve">Horobet, A.(ASE), Bulai, V. (ASE), Radulescu, M. (ULBS), Belascu, L. (ULBS), &amp; Dumitrescu, D. G. (ASE). </t>
  </si>
  <si>
    <t>Stasytytė, V. (2024). The nexus between ESG rating and stock returns: opportunities for investor. In New Trends in Contemporary Economics, Business and Management. Selected Proceedings of the 14th International Scientific Conference “Business and Management 2024”, pp. 168–174. https://doi.org/10.3846/bm.202</t>
  </si>
  <si>
    <t>https://etalpykla.vilniustech.lt/handle/123456789/154785</t>
  </si>
  <si>
    <t>Guo, J., Wang, L., Fang, Y., &amp; Wang, R. ESG Practices in Energy Enterprises: Survey from Investment and Financing Perspectives. Available at SSRN 4801954.</t>
  </si>
  <si>
    <t>https://papers.ssrn.com/sol3/papers.cfm?abstract_id=4801954</t>
  </si>
  <si>
    <t xml:space="preserve">Barbu, L. (ULBS), Horobeț, A. (ASE), Belașcu, L. (ULBS), &amp; Ilie, A. G. (ASE). </t>
  </si>
  <si>
    <t>Approaches to tax evasion: a bibliometric and mapping analysis of Web of Science indexed studies. Journal of Business Economics and Management, 25(1), 1-20.</t>
  </si>
  <si>
    <t>Dobrovolska, O., &amp; Rozhkova, M. (2024). The Impact of Digital Transformation on the Anti-Corruption and Cyber-Fraud System. Business Ethics and Leadership, 8(3), 231-252.</t>
  </si>
  <si>
    <t>ErihPlus, DOAJ, Index Copernicus International</t>
  </si>
  <si>
    <t>Daher, K., Petrenko, K., Filatova, H., Boronos, V., &amp; Kasian, I. (2024). ANALYSIS OF PATENT DATA ON INNOVATIVE TECHNOLOGIES IN THE FIELD OF IDENTIFICATION, PREVENTION, AND COMBATING FINANCIAL FRAUD. Socio-economic relations in the digital society, 4(54), 59-70.</t>
  </si>
  <si>
    <t>de Vasconcelos, F. N. P., &amp; do Prado, J. W. (2024). Compliance em foco: uma revisão bibliométrica da produção acadêmica. Revista de Gestão e Secretariado, 15(10), e4223-e4223.</t>
  </si>
  <si>
    <t>DOAJ, ERIH PLUS, ProQuest</t>
  </si>
  <si>
    <t>Samimi, A. (2024). Risk Management in EPC Projects, EJCMPR. 2024; 3 (5): 191-201. Risk.</t>
  </si>
  <si>
    <t>https://www.ejcmpr.com/article_210865.html</t>
  </si>
  <si>
    <t>Amina, Boughanbouz, and Mokhbat Sara. "Tax Evasion and Its Effects on Development: A Systematic Review of Current Issues and Future Solutions." The international tax journal, vol. 51, no. 6, 2024, pp. 231-239.</t>
  </si>
  <si>
    <t>Ceylan, E. (2025). VERGİ KAÇIRMA ÜZERİNE YAPILAN AKADEMİK ÇALIŞMALARIN VOSVİEWER İLE BİBLİYOMETRİK ANALİZİ. İzmir Dayanışma Dergisi, 8(1), 1-14.</t>
  </si>
  <si>
    <t>https://dayanismadergisi.com/index.php/dayanisma/article/view/2731</t>
  </si>
  <si>
    <t>Tudor, C. D. (ASE), Horobet, A.(ASE), Mnohoghithei, I. (ASE), Sova, R. (ASE), &amp; Belascu, L. (ULBS).</t>
  </si>
  <si>
    <t>Ahmed, S. R., Hussain, R. H., Prianka, A. A., &amp; Debnath, R. (2025). An In-Depth Analysis of the Relationship Between Carbon Intensity and Economic Growth from 2000 to 2015: Exploring Trends and Environmental Impacts. European Journal of Management, Economics and Business, 2(2), 144-158.</t>
  </si>
  <si>
    <t>https://ejmeb.com/index.php/journal/article/view/72</t>
  </si>
  <si>
    <t>Google scholar, Crossref</t>
  </si>
  <si>
    <t>Saqib, N. (Pakistan), Usman, M. (Pakistan), Radulescu, M. (ULBS), Șerbu, R. S. (ULBS), Kamal, M. (Pakistan), &amp; Belascu, L. A.</t>
  </si>
  <si>
    <t>Viterouli, M., Ntalakos, A., Belias, D., Koustelios, A., &amp; Tsigilis, N. (2024). Interactions between environmental, social, and corporate governance (ESG) and total quality management (TQM): learning and training strategies for a sustainable business. In ESG and Total Quality Management in Human Resources (pp. 71-115). IGI Global.</t>
  </si>
  <si>
    <t>https://www.igi-global.com/chapter/interactions-between-environmental-social-and-corporate-governance-esg-and-total-quality-management-tqm/349398</t>
  </si>
  <si>
    <t>IGI GLOBAL, EDITURĂ</t>
  </si>
  <si>
    <t>Sugihyanty, E., &amp; Faisal, A. (2024). Rethinking Tax Systems for Sustainable Development Goals. Sinergi International Journal of Economics, 2(4), 238-249.</t>
  </si>
  <si>
    <t>https://journal.sinergi.or.id/index.php/Economics/article/view/647</t>
  </si>
  <si>
    <t>Sadiq, A. I., &amp; Durowaiye, O. O. GREEN TAXATION AND SUSTAINABLE DEVELOPMENT IN NIGERIA.</t>
  </si>
  <si>
    <t>https://sms2interconf.federalpolyilaro.edu.ng/uploads/conferences/1743512113_2025%20SMS%20018.pdf</t>
  </si>
  <si>
    <t>Dumitrescu, D. G. (ASE), Horobeť, A.(ASE), Tudor, C. D. (ASE), &amp; Belaşcu, L. (ULBS)</t>
  </si>
  <si>
    <t>Huy, D. T. N., Dung, P. A., &amp; Hien, D. T. N. (2024). The Relationship between R&amp;D and Economic Innovation. Journal of Asian Multicultural Research for Economy and Management Study, 5(4), 1-7.</t>
  </si>
  <si>
    <t>https://amrsjournals.com/index.php/jamrems/article/view/543</t>
  </si>
  <si>
    <t>Google scholar, Index Copernicus</t>
  </si>
  <si>
    <t xml:space="preserve">Horobeţ, A. (ASE), Mnohoghitnei, I. (ASE), Belaşcu, L. (ULBS), &amp; Croitoru, I. M. (Politehnica Bucuresti). </t>
  </si>
  <si>
    <t>Dobre, A. E., Drăghici, B. G., Ciobanu, B., Stan, O. P., &amp; Miclea, L. C. (2024, May). Smart Agriculture: Farm Management through IoT with Predictive and Precision Monitoring. In 2024 IEEE International Conference on Automation, Quality and Testing, Robotics (AQTR) (pp. 1-6). IEEE.</t>
  </si>
  <si>
    <t>https://ieeexplore.ieee.org/abstract/document/10554121?casa_token=ctQRvqkYkuoAAAAA:dJGg83iSwv-dBx6mzj6liblTwGircYYDeE5ow92szIXSjqAxhMlG2MIJezUpApy2HQmvC-gbGPk</t>
  </si>
  <si>
    <t>Arnone, M., &amp; Leogrande, A. (2024). The Sustainability of the Factoring Chain in Europe in the Light of the Integration of ESG Factors.</t>
  </si>
  <si>
    <t>https://hal.science/hal-04629337/</t>
  </si>
  <si>
    <t>Kashyap, S., Agarwal, B., Tejasmayee, P., Jinger, H., &amp; Rastogi, S. (2024, October). Digital Disruption in the Sustainable Age: The Role of ICT in Shaping ESG Initiatives. In 2024 12th International Conference on Internet of Everything, Microwave, Embedded, Communication and Networks (IEMECON) (pp. 1-6). IEEE.</t>
  </si>
  <si>
    <t>https://ieeexplore.ieee.org/abstract/document/10846380</t>
  </si>
  <si>
    <t>Horobet, A. (ASE), Mnohoghitnei, I. (ASE), Zlatea, E. M.L. (ASE), &amp; Belascu, L. (ULBS)</t>
  </si>
  <si>
    <t>Aslam, A., Ghouse, G., &amp; Khan, B. (2022). The driver role of financial development on the economic complexity: An empirical evidence from 33 BRI Participation Countries. Audit and Accounting Review, 2(1), 25-45.</t>
  </si>
  <si>
    <t>https://journals.umt.edu.pk/index.php/aar/article/view/2837</t>
  </si>
  <si>
    <t>RePEc, Crossref, Scilit</t>
  </si>
  <si>
    <t>Fauzel, S., &amp; Matadeen, J. (2024). Investigating the Moderating Impact of Institutional Quality on the Digitalization and Financial Development Nexus: The Case of Small Island Development. In Transforming the Financial Landscape With ICTs (pp. 206-225). IGI Global.</t>
  </si>
  <si>
    <t>https://www.igi-global.com/chapter/investigating-the-moderating-impact-of-institutional-quality-on-the-digitalization-and-financial-development-nexus/347248</t>
  </si>
  <si>
    <t>Editură IGI Global</t>
  </si>
  <si>
    <t>Vojinović, Ž., Grujić, M., &amp; Bulović, V. (2024). The role of digital transformation in financial sector: A global perspective. Ekonomija-teorija i praksa, 17(1), 81-106.</t>
  </si>
  <si>
    <t>https://scindeks.ceon.rs/article.aspx?artid=2217-54582401082V</t>
  </si>
  <si>
    <t>DOAJ, Google scholar</t>
  </si>
  <si>
    <t>Stelmah, N., &amp; Vasylyuk-Zaitseva, S. (2024). Digital Transformation in Education: Using Technologies for Enhancement of Efficiency of Teaching.</t>
  </si>
  <si>
    <t>https://futurity-education.com/index.php/fed/article/view/276</t>
  </si>
  <si>
    <t xml:space="preserve">ERIhPlus, Index Copernicus </t>
  </si>
  <si>
    <t xml:space="preserve">Horobet, A.(ASE), Zlatea, M. L. E. (ASE), Belascu, L. (ULBS), &amp; Dumitrescu, D. G. (ASE) </t>
  </si>
  <si>
    <t>Akusta, A. (2024). Time series analysis of long-term stock performance of airlines: The case of Turkish Airlines. Politik Ekonomik Kuram, 8(1), 160-173.</t>
  </si>
  <si>
    <t>https://dergipark.org.tr/tr/pub/pek/article/1419904</t>
  </si>
  <si>
    <t>Yuzbaşıoğlu, N. (2024). Petrol Fiyatlarındaki Dalgalanmaların Hisse Senedi Fiyatlarına Etkisi: Havayolu Şirketleri Örneği. Selçuk Üniversitesi Sosyal Bilimler Meslek Yüksekokulu Dergisi, 27(1), 225-243.</t>
  </si>
  <si>
    <t>https://dergipark.org.tr/en/pub/selcuksbmyd/issue/84418/1423329</t>
  </si>
  <si>
    <t>Gelirli, N., &amp; Kısacık, S. (2024). Petrol fiyatlarındaki dalgalanmalar ve havayolu kârlılığı: Türk Hava Yolları örneği. Business &amp; Management Studies: An International Journal, 12(2), 253.</t>
  </si>
  <si>
    <t>https://www.proquest.com/docview/3081279985?pq-origsite=gscholar&amp;fromopenview=true&amp;sourcetype=Scholarly%20Journals</t>
  </si>
  <si>
    <t xml:space="preserve">ERIH PLUS, EBSCO, </t>
  </si>
  <si>
    <t>Hetti Arachchige, E. S., &amp; Hoang, T. T. (2024). Information spillover between the freight and stock markets: a study of the container shipping industry.</t>
  </si>
  <si>
    <t>https://commons.wmu.se/cgi/viewcontent.cgi?article=3427&amp;context=all_dissertations</t>
  </si>
  <si>
    <t>2,5</t>
  </si>
  <si>
    <t>Özaydın, O. (2024). The Interaction of Global Economy Mobility on the Financial Performance of Flagged Airlines. Journal of Aviation, 8(3), 339-346.</t>
  </si>
  <si>
    <t>https://dergipark.org.tr/en/pub/jav/issue/87607/1501825</t>
  </si>
  <si>
    <t>Belaşcu, L. (ULBS), Horobeț, A. (ASE), &amp; Mnohoghitnei, I. (ULBS).</t>
  </si>
  <si>
    <t>Adisa, O., Ilugbusi, B. S., Obi, O. C., Awonuga, K. F., Adelekan, O. A., Asuzu, O. F., &amp; Ndubuisi, N. L. (2024). Decentralized Finance (DEFI) in the US economy: A review: Assessing the rise, challenges, and implications of blockchain-driven financial systems. World Journal of Advanced Research and Reviews, 21(1), 2313-2328.</t>
  </si>
  <si>
    <t>Looman, J. (2024). Credit Unions &amp; Cryptocurrencies: A Quantitative Study of the Applicability and Sustainability in the Age of Decentralized Finance (Doctoral dissertation, Wilmington University (Delaware)).</t>
  </si>
  <si>
    <t>https://www.proquest.com/openview/60512f94c0da039d4a7f98d45ff182e5/1?cbl=18750&amp;diss=y&amp;pq-origsite=gscholar</t>
  </si>
  <si>
    <t>Teză de doctorat / Google Scholar/ProQuest</t>
  </si>
  <si>
    <t>Fatima, R., &amp; Carè, R. (2024). The Role of FinTech and DeFi for Sustainable Development Goals and Sustainable Development: A Comprehensive Bibliometric Review. In Decentralized Finance and Tokenization in FinTech (pp. 238-270). IGI Global.</t>
  </si>
  <si>
    <t>https://www.igi-global.com/chapter/the-role-of-fintech-and-defi-for-sustainable-development-goals-and-sustainable-development/349452</t>
  </si>
  <si>
    <t>Horobet, A. (ASE), Popovici, O. C. (ASE), &amp; Belașcu, L. (ULBS).</t>
  </si>
  <si>
    <t>Wieser, T., Grieveson, R., &amp; Holzner, M. (2024). A stronger CEE for a stronger Europe (No. 79). Policy Notes and Reports.</t>
  </si>
  <si>
    <t>https://wiiw.ac.at/a-stronger-cee-for-a-stronger-europe-dlp-6916.pdf#page=10.14</t>
  </si>
  <si>
    <t>Domazet, I., &amp; Marjanović, D. (2024). Non-fiscal levies and other taxes in the function of Serbia’s fiscal competitiveness. Economics of Firms, 72(3/4), 192-203.</t>
  </si>
  <si>
    <t>https://www.ses.org.rs/uploads/domazet_240627_90939_621.pdf</t>
  </si>
  <si>
    <t>Králik, L., &amp; Fogarasi, J.(2024) Human-Related Factors Influencing FDI Inflows in EU-Countries.</t>
  </si>
  <si>
    <t>https://www.hippocampus.si/ISBN/978-961-293-322-7/116.pdf</t>
  </si>
  <si>
    <t>Bulai, V. C. (ASE), Horobet, A. (ASE), Popovici, O. C. (ASE), Belascu, L. (ULBS), &amp; Dumitrescu, S. A. (ASE).</t>
  </si>
  <si>
    <t>Gärtner, P. L. (2024). The European Electric Vehicle Market: An Analysis of Consumer Perceptions and Preferences-Sustainability (Master's thesis, Universidade NOVA de Lisboa (Portugal)).</t>
  </si>
  <si>
    <t>https://www.proquest.com/openview/b965900c1e3e39bb80b074a180801aa8/1?cbl=2026366&amp;diss=y&amp;pq-origsite=gscholar</t>
  </si>
  <si>
    <t>Amelia, F. (2024). Pengaruh Current Ratio dan Debt to Assets Ratio terhadap Kinerja Keuangan Perbankan Swasta Nasional yang Terdaftar di BEI Periode 2014-2023. Jurnal Sistem Informasi, Akuntansi dan Manajemen, 4(3), 420-433.</t>
  </si>
  <si>
    <t>https://jurnal.adai.or.id/index.php/sintamai/article/view/727</t>
  </si>
  <si>
    <t>Zhu, L. (2024). Impact of the US-China Trade War to Chinese-Listed Companies' Stock Returns.</t>
  </si>
  <si>
    <t>https://creativematter.skidmore.edu/econ_studt_schol/173/</t>
  </si>
  <si>
    <t>Teză/Google scholar</t>
  </si>
  <si>
    <t>Boas, S. I. F. V. (2024). Análise do Impacto Económico-Financeiro da Pandemia COVID-19 nas Empresas do Setor da Restauração (Master's thesis, Instituto Politecnico do Cavado e do Ave (Portugal)).</t>
  </si>
  <si>
    <t>https://www.proquest.com/openview/502fd57d338de209ea276b83fe59f1c4/1?cbl=2026366&amp;diss=y&amp;pq-origsite=gscholar</t>
  </si>
  <si>
    <t>Moquillaza Orellana, R. A. (2024). Evaluación al análisis financiero tradicional vs propuesta de análisis financiero basado en normas IFRS en empresas comerciales e industriales del Perú.</t>
  </si>
  <si>
    <t>https://repositorio.usil.edu.pe/entities/publication/52d85fc0-94f8-4e2a-adf0-31c1067a1293</t>
  </si>
  <si>
    <t>Svoboda, V. (2024). Povezanost između zaduženosti i insolventnosti poduzeća (Doctoral dissertation, Josip Juraj Strossmayer University of Osijek. Faculty of Economics and Business in Osijek. Chair of Management, Organization and Entrepreneurship).</t>
  </si>
  <si>
    <t>https://repozitorij.efos.hr/en/islandora/object/efos%3A6177</t>
  </si>
  <si>
    <t>(2024) KOMPANIJA, P. N. N. D. ANALIZA UTICAJA MIKROEKONOMSKIH POKAZATELJA NA NIVO DUGA KOMPANIJA: PRIMER KOMPANIJA LISTIRANIH NA BEOGRADSKOJ BERZI.</t>
  </si>
  <si>
    <t>Belascu, L. (ULBS), Horobet, A. (ULBS), Vrinceanu, G. (ULBS), &amp; Popescu, C. (ASE).</t>
  </si>
  <si>
    <t>Belascu, L., Horobet, A., Vrinceanu, G., &amp; Popescu, C. (2021). Performance dissimilarities in european union manufacturing: The effect of ownership and technological intensity. Sustainability, 13(18), 10407.</t>
  </si>
  <si>
    <t>Herrera Calvopiña, E. A. (2024). Intensidad tecnológica de los bienes industrializados de exportación del Ecuador.</t>
  </si>
  <si>
    <t>https://repositorio.uta.edu.ec/items/00115702-4669-42df-98d3-d4704474f4d5</t>
  </si>
  <si>
    <t>Simionescu, A. A. (Unv de Medicina Carol Davila Bucuresti), Horobeţ, A. (ASE), Marin, E.  (Unv de Medicina Carol Davila Bucuresti),, &amp; Belașcu, L. (ULBS)</t>
  </si>
  <si>
    <t>Galle, A., D’Hauwers, S., Berghman, H., Vaerewijck, N., Valente, E. P., Mariani, I., ... &amp; IMAgiNE EURO Study Group. (2024). Quality of Care at childbirth during the COVID-19 pandemic: findings of the IMAgiNE EURO study in Belgium. medRxiv, 2024-03.</t>
  </si>
  <si>
    <t>https://www.medrxiv.org/content/10.1101/2024.03.25.24304838v1</t>
  </si>
  <si>
    <t>Google scholarArticol preprint</t>
  </si>
  <si>
    <t xml:space="preserve">Horobet, A. (ASE), Radulescu, M. (ULBS), Belascu, L. (ULBS), &amp; Dita, S. M. (ULBS). </t>
  </si>
  <si>
    <t>Moodley, F., Lawrence, B., &amp; Pillay, S. (2024). The Relationship between Macroeconomic Variables and South African Commercial Bank Performance. Finance, Accounting and Business Analysis (FABA), 6(2), 109-119.</t>
  </si>
  <si>
    <t>https://www.faba.bg/index.php/faba/article/view/200</t>
  </si>
  <si>
    <t>ERIH PLUS, DOAJ</t>
  </si>
  <si>
    <t>Escobar Camacho, D. D. P. (2024). Rentabilidad y concentración de mercado en los bancos privados de Ecuador.</t>
  </si>
  <si>
    <t>https://repositorio.uta.edu.ec/items/373a04b0-6bf3-43f1-b9b7-37ecb353cbd5</t>
  </si>
  <si>
    <t>Teză/ Google scholar</t>
  </si>
  <si>
    <t>Gini, K. B., Otto, G., &amp; Agbarakwe, H. CAPITAL ADEQUACY AND DEPOSIT MONEY BANKS PERFORMANCE IN NIGERIA.</t>
  </si>
  <si>
    <t>https://www.researchgate.net/profile/Kiyentei-Gini/publication/385710560_CAPITAL_ADEQUACY_AND_DEPOSIT_MONEY_BANKS_PERFORMANCE_IN_NIGERIA/links/67320f8ba78ba469f05e8e15/CAPITAL-ADEQUACY-AND-DEPOSIT-MONEY-BANKS-PERFORMANCE-IN-NIGERIA.pdf</t>
  </si>
  <si>
    <t>Kien, P. P. X., &amp; Van Cong, P. N. INTERNAL AND EXTERNAL FACTORS AFFECTING THE PROFITABILITY OF COMMERICAL BANKS IN AN EMERGING ECONOMY. FINANCE &amp; ACCOUNTING RESEARCH, 84.</t>
  </si>
  <si>
    <t xml:space="preserve">Veselinović, N. (2024). Uticaj finansijskog razvoja na inovativnost zemalja. Универзитет у Крагујевцу.
</t>
  </si>
  <si>
    <t>https://nardus.mpn.gov.rs/handle/123456789/22865</t>
  </si>
  <si>
    <t>Vujanić, M. (2024). Procjena odrednica profitabilnosti banke: usporedna studija za EU i SAD banke (Doctoral dissertation, Josip Juraj Strossmayer University of Osijek. Faculty of Economics and Business in Osijek. Chair of Finance and Accounting).</t>
  </si>
  <si>
    <t>https://repozitorij.unios.hr/islandora/object/efos:6333</t>
  </si>
  <si>
    <t>Susanti, I., Reskika, N., Budiman, T., Lestari, H. S., &amp; Leon, F. M. (2024). PENGARUH MANAJEMEN LIKUIDITAS DAN FAKTOR YANG MEMPENGARUHI PROFITABILITAS PERBANKAN DI ERA DIGITAL. Jurnal Manajemen Terapan dan Keuangan, 13(03), 934-949.</t>
  </si>
  <si>
    <t>https://jurnal.yudharta.ac.id/v2/index.php/SKETSABISNIS/article/view/5515</t>
  </si>
  <si>
    <t>Sarkar, S., &amp; Rakshit, D. (2024). Does Unemployment Affect Banking Performance? A Case Study of Indian Commercial Banks. Frontiers of Finance, 2(2), 6741.</t>
  </si>
  <si>
    <t>https://www.researchgate.net/profile/Sreemanta-Sarkar/publication/383661352_Does_Unemployment_Affect_Banking_Performance_A_Case_Study_of_Indian_Commercial_Banks/links/66d5d06464f7bf7b194d9cbf/Does-Unemployment-Affect-Banking-Performance-A-Case-Study-of-Indian-Commercial-Banks.pdf</t>
  </si>
  <si>
    <t>Čipčić, M. L., &amp; Radaš, I. INDUSTRIAL CONCENTRATION AND PROFITABILITY OF THE BANKING SECTOR IN THE REPUBLIC OF CROATIA. ORGANIZER, 131.</t>
  </si>
  <si>
    <t>https://www.researchgate.net/profile/Elsa-Zela/publication/385346415_CIET_2024_Conference_Proceedings_2/links/6720fa855852dd723c9c94e9/CIET-2024-Conference-Proceedings-2.pdf#page=131</t>
  </si>
  <si>
    <t>Yuniarti, K., Inayah, N., Luthfia, F., &amp; Lestari, H. S. (2024). The Influence Of Digitalization, Bank Specifications, And Macroeconomics On Indonesia’s Bank Performance. Jurnal Ekonomi, 29(2), 220-240.D74</t>
  </si>
  <si>
    <t>https://www.ecojoin.org/index.php/EJE/article/view/2222</t>
  </si>
  <si>
    <t>Sytsko, K. (2024). MASTERARBEIT| MASTER'S THESIS.</t>
  </si>
  <si>
    <t>Dewi, N. D. T. (2024). Pengaruh Bank Size dan Variabel Makroekonomi Terhadap Profitabilitas Bank Syariah periode tahun 2018-2022 (Doctoral dissertation, Universitas Islam Negeri Maulana Malik Ibrahim).</t>
  </si>
  <si>
    <t>http://etheses.uin-malang.ac.id/67711/</t>
  </si>
  <si>
    <t>Islam, H., Islam, M. S., Saha, S., Tarin, T. I., Soumia, L., Parven, S., &amp; Rahman, K. (2024). Unveiling the nexus of macroeconomic factors on bank performance in Bangladesh. Journal of Ekonomi, 6(2), 64-74.</t>
  </si>
  <si>
    <t>https://dergipark.org.tr/en/pub/ekonomi/issue/81251/1467784</t>
  </si>
  <si>
    <t>Priharta, A., &amp; Gani, N. A. (2024). Determinants of bank profitability: Empirical evidence from Republic of Indonesia state-owned banks. Contaduría y Administración, 69(3), 49-65.</t>
  </si>
  <si>
    <t>https://dialnet.unirioja.es/servlet/articulo?codigo=9364195</t>
  </si>
  <si>
    <t>Sayem, M. A., Hasan, M. M., &amp; Joy, M. J. I. (2024). Analyzing the effects of macroeconomic factors on the financial performance of Bangladeshi commercial banks. Can. J. Bus. Inf. Stud, 6(2), 49-62.</t>
  </si>
  <si>
    <t>https://www.universepg.com/public/img/storage/journal-pdf/1728654071_Analyzing_the_Effects_of_Macroeconomic_Factors.pdf</t>
  </si>
  <si>
    <t>Morales Castro, J. A., &amp; Espinosa Jiménez, P. M. (2024). Variables económicas y rentabilidad de los bancos en México: periodo previo y durante COVID-19. Análisis económico, 39(100), 99-118.</t>
  </si>
  <si>
    <t>https://www.scielo.org.mx/scielo.php?pid=S2448-66552024000100099&amp;script=sci_arttext</t>
  </si>
  <si>
    <t>Đaković, M., Milenković, N., &amp; Andrašić, J. (2024). Factors affecting the profitability of banks-Evidence from Serbia's banking sector. Management: Journal of Sustainable Business and Management Solutions in Emerging Economies, 29(3), 73-85.</t>
  </si>
  <si>
    <t>https://www.ceeol.com/search/article-detail?id=1300066</t>
  </si>
  <si>
    <t>Widyastuti, P., &amp; Indarwanta, D. (2024). Pengaruh Modal Intelektual Terhadap Kinerja Keuangan dan Nilai Pasar Perusahaan. SKETSA BISNIS, 11(02), 240-262.</t>
  </si>
  <si>
    <t>Ddaiddo, F. W. (2024). Effect of Firm Specific Factors on Financial Performance of Commercial State Corporations in Kenya (Doctoral dissertation, University of Nairobi).</t>
  </si>
  <si>
    <t>https://scholar.google.com/scholar?start=70&amp;hl=en&amp;as_sdt=2005&amp;cites=437558994572099780&amp;scipsc=</t>
  </si>
  <si>
    <t>Ray, T. K., &amp; Sinha, A. (2024). EXPLORING THE COMPETITION-PROFITABILITY RELATIONSHIP IN INDIAN BANKING INDUSTRY. PRERANA: Journal of Management Thought &amp; Practice, 16(1).</t>
  </si>
  <si>
    <t>https://openurl.ebsco.com/EPDB%3Agcd%3A9%3A24141305/detailv2?sid=ebsco%3Aplink%3Ascholar&amp;id=ebsco%3Agcd%3A176379749&amp;crl=c&amp;link_origin=scholar.google.com</t>
  </si>
  <si>
    <t>SARIGÜL, H. (2024). Türk Bankacılık Sektöründe Çeşitlendirme ve Risk: Mevduat Bankaları İçin Dinamik Panel Veri Analizi. Journal of Finance Letters/Maliye Finans Yazıları Dergisi, (121).</t>
  </si>
  <si>
    <t>https://openurl.ebsco.com/EPDB%3Agcd%3A1%3A23242545/detailv2?sid=ebsco%3Aplink%3Ascholar&amp;id=ebsco%3Agcd%3A178105015&amp;crl=c&amp;link_origin=scholar.google.com</t>
  </si>
  <si>
    <t>Horobet, A. (ASE), Vrinceanu, G. (AE), Popescu, C. (ASE), &amp; Belascu, L. (ULBS)</t>
  </si>
  <si>
    <t>Business Dynamics in Recovery Times: A Comparative Perspective on Manufacturing Firms’ Performance in the European Union. Management Dynamics in the Knowledge Economy, 9(1), 122-136.</t>
  </si>
  <si>
    <t>Nelson, A., &amp; Fitriana, A. (2024). What Do Explore Employee Retention Factors: The Mediating Role of Job Satisfaction. JBTI: Jurnal Bisnis: Teori dan Implementasi, 15(2), 125-142.</t>
  </si>
  <si>
    <t>https://journal.umy.ac.id/index.php/bti/article/view/20492</t>
  </si>
  <si>
    <t>Smedoiu, P. A. (ASE), Horobet, A. (ASE), &amp; Belascu, L. (ULBS)</t>
  </si>
  <si>
    <t>Taxing the digital economy–rethinking Romania’s prospects. In Proceedings of the International Conference on Business Excellence (Vol. 15, No. 1, pp. 338-351). Sciendo.</t>
  </si>
  <si>
    <t>Adelakun¹, B. O., Nembe, J. K., Oguejiofor, B. B., Akpuokwe, C. U., &amp; Bakare, S. S. (2024). Legal frameworks and tax compliance in the digital economy: a finance perspective.</t>
  </si>
  <si>
    <t>https://d1wqtxts1xzle7.cloudfront.net/119426342/1114-libre.pdf?1731057029=&amp;response-content-disposition=inline%3B+filename%3DLegal_Frameworks_and_Tax_Compliance_in_t.pdf&amp;Expires=1747568596&amp;Signature=AV8epK5CucRfreUhHkKufmo6webRPDgLEjpO7QygStxDxWnp2AYumiGEVXuLnh4yTcQOp0nCaoYgr7wCIhDfOnv-UpO1NT7-v2l~pd~SP0-WblPIE~W6NzA~5ExixvJTUkBN13u7jxCwWsKLJD5~0AzXRCf8NJw1bhI0GLQStC1SUI4ya7pGWrJ2wbtfASrBylUiVG-orS7RP0CVBTsiQ1zL5i6Oh7L06VQd363B3nteXDUvYTF9pjLdbzwU~ll9sJctGg7IX5ciyqdVrTqf483N~vQv~9lA2bw5WHx-FAI9uozRB2tBqRemkfJpVRNYRaHnhrlQdbdt0RfYo~nv4Q__&amp;Key-Pair-Id=APKAJLOHF5GGSLRBV4ZA</t>
  </si>
  <si>
    <t xml:space="preserve">Horobet, A. (ASE), &amp; Belascu, L. (ULBS). </t>
  </si>
  <si>
    <t>Romanian equity investments and currency risk: a Euro-based perspective. Studies in Business and Economics, 16(1), 162-176.</t>
  </si>
  <si>
    <t>Khan, S., &amp; Khan, U. (2024). The Dynamic Influence of Uncertainty on Sector Equity Funds: A Time-Frequency Analysis of Oil, Gold, and Market Volatility.</t>
  </si>
  <si>
    <t>https://www.researchsquare.com/article/rs-5323657/v1</t>
  </si>
  <si>
    <t>Vrînceanu, G. (ASE), Horobeț, A. (ASE), Popescu, C. (ASE), &amp; Belaşcu, L. (ULBS)</t>
  </si>
  <si>
    <t>Lourenço, G. R. (2024). A Transformer-Based Approach to Time-Series Forecasting: The Galp Example (Master's thesis, Universidade NOVA de Lisboa (Portugal)).</t>
  </si>
  <si>
    <t>https://www.proquest.com/openview/fe856306212b6c5d08cf82978a28ba01/1?cbl=2026366&amp;diss=y&amp;pq-origsite=gscholar</t>
  </si>
  <si>
    <t>Teză/ Google scholar/ProQuest</t>
  </si>
  <si>
    <t>Bulai, V. C. (ASE), Horobeț, A. (ASE), &amp; Belascu, L. (ULBS)</t>
  </si>
  <si>
    <t xml:space="preserve"> Improving local governments’ financial sustainability by using open government data: An application of high-granularity estimates of personal income levels in Romania. Sustainability, 11(20), 5632.</t>
  </si>
  <si>
    <t>Al Ghozali, I. H., Afan, I., &amp; Lestari, T. (2024). Comparative Analysis Clustering Algorithm for Government’s Budget Performance Data. CogITo Smart Journal, 10(1), 157-170.</t>
  </si>
  <si>
    <t>https://cogito.unklab.ac.id/index.php/cogito/article/view/611</t>
  </si>
  <si>
    <t>Boki, S. (2024). Increasing Income Through The Karwo Cake Center In Tanggilingo Village, Kabila Sub-District, Bone Bolango District. Jurnal ISO: Jurnal Ilmu Sosial, Politik dan Humaniora, 4(1), 6-6.</t>
  </si>
  <si>
    <t>https://penerbitadm.pubmedia.id/index.php/iso/article/view/1756</t>
  </si>
  <si>
    <t>Index copernicus</t>
  </si>
  <si>
    <t xml:space="preserve">Horobet, A. (ASE), Belascu, L. (ULBS), Curea, Ș. C. (ASE), &amp; Pentescu, A. (ULBS). </t>
  </si>
  <si>
    <t>Khazou, I. (2024). The effect of audit firm size and audit fees on tax reconciliation informativeness in private Belgian firms.</t>
  </si>
  <si>
    <t>https://matheo.uliege.be/handle/2268.2/20219</t>
  </si>
  <si>
    <t>Belaşcu, L. (ULBS), Popovici, O. (ASE), &amp; Horobeţ, A. (ASE)</t>
  </si>
  <si>
    <t>Foreign Direct Investments and Economic Growth in Central and Eastern Europe: A Panel-Based Analysis. In Emerging Issues in the Global Economy: 2017 International Economics Conference in Sibiu (IECS) (pp. 35-46). Springer International Publishing.</t>
  </si>
  <si>
    <t>Miranda-Peña, Á. S., &amp; Tonon-Ordóñez, L. B. (2024). The Effects of International Monetary Flows on the Ecuadorian Economy from 2002 to 2021. Economía y Negocios, 15(1), 10-30.</t>
  </si>
  <si>
    <t>https://www.redalyc.org/journal/6955/695578766002/695578766002.pdf</t>
  </si>
  <si>
    <t>Simionescu, A. A. (Univ de Medicina Carol Davila din Bucresti), Horobet, A. (ASE), &amp; Belascu, L. ()ULBS</t>
  </si>
  <si>
    <t>A statistical assessment of information, knowledge and attitudes of medical students regarding contraception use. Maedica, 12(4), 267.</t>
  </si>
  <si>
    <t>Firsiuk, K., Chachaj, W., Maciocha, A., Drogoń, J., Wdowiak, K., Gendek, K., &amp; Kos, M. (2024). The sexual behaviors of young Polish women and their knowledge about contraception. Polish Journal of Public Health, 134, 81-88.</t>
  </si>
  <si>
    <t>https://czasopisma.umlub.pl/pjph/article/view/1224</t>
  </si>
  <si>
    <t>Azzam, H., Kamel, B., Esawy, A., Awadh, M., Rabea, T., Riad, N., ... &amp; Alemam, D. (2024). Knowledge and attitude on family planning among Egyptian medical students: A Multicentric Cross-Sectional Study.</t>
  </si>
  <si>
    <t>https://www.researchsquare.com/article/rs-5112701/v1</t>
  </si>
  <si>
    <t xml:space="preserve">Horobet, A. (ASE), Belascu, L. (ULBS), &amp; Barsan, A. M. (Univ. Bucuresti) </t>
  </si>
  <si>
    <t>Exchange Rate Volatility in the Balkans and Eastern Europe: Implications for International Investments. The First Decade of Living with the Global Crisis: Economic and Social Developments in the Balkans and Eastern Europe, 137-164.</t>
  </si>
  <si>
    <t>https://scholar.google.com/scholar?oi=bibs&amp;hl=ro&amp;cites=11055540801811301227&amp;as_sdt=5</t>
  </si>
  <si>
    <t xml:space="preserve">Herciu, M. (ULBS), Ogrean, C. (ULBS), &amp; Belascu, L. (ULBS). </t>
  </si>
  <si>
    <t>A Du Pont analysis of the 20 most profitable companies in the world. Group, 13(1.58), 18-93.</t>
  </si>
  <si>
    <t>Başkaya, H., &amp; Özdemir, A. (2024). Borsa İstanbul Sürdürebilirlik-25 Endeksinde Yer Alan İşletmelerin Finansal Oranlarının Dupont Analizi İle İncelenmesi. Adnan Menderes Üniversitesi Sosyal Bilimler Enstitüsü Dergisi, 11(1), 79-105.</t>
  </si>
  <si>
    <t>https://dergipark.org.tr/en/pub/adusobed/issue/85383/1467926</t>
  </si>
  <si>
    <t>GÜNGÖR, H. Y., &amp; ARMUTLU, M. R. (2024). TURİZM SEKTÖRÜNDE ÖZ KAYNAK KARLILIĞININ ANALİZİ. Toplum Bilimleri Dergisi, 25(25), 137-152.</t>
  </si>
  <si>
    <t>https://toplumbilimleri.com/?mod=makale_tr_ozet&amp;makale_id=6741</t>
  </si>
  <si>
    <t>Magliocca, Á. S. (2024). 5G Network at Bosch-Braga: a financial analysis (Master's thesis, Universidade do Minho (Portugal)).</t>
  </si>
  <si>
    <t>https://www.proquest.com/openview/ed154407aaab52ee7fd73a810f118d72/1?cbl=2026366&amp;diss=y&amp;pq-origsite=gscholar</t>
  </si>
  <si>
    <t>Teza / ProQuestGoogle scholar</t>
  </si>
  <si>
    <t>da Silva, H. J. (2024). Cultura de integridade: contribuições da Gestão do Conhecimento na efetividade dos programas de integridade e compliance. Editora Dialética.</t>
  </si>
  <si>
    <t>https://books.google.ro/books?hl=ro&amp;lr=&amp;id=QRgkEQAAQBAJ&amp;oi=fnd&amp;pg=PT19&amp;ots=Uwfq8EPEZv&amp;sig=ZP9xzJRWsnO-Dj-VJ71lklr4ePk&amp;redir_esc=y#v=onepage&amp;q&amp;f=false</t>
  </si>
  <si>
    <t>Leveraging tangible and intangible assets by using a possible firm competitiveness index. Global business and economics review, 14(1-2), 115-124.</t>
  </si>
  <si>
    <t>Hedau, A., &amp; Malla, V. (2024). Analyzing the Impact of Government Policy Measures on the Return on Equity. SocioEconomic Challenges (SEC), 8(2).</t>
  </si>
  <si>
    <t>https://openurl.ebsco.com/EPDB%3Agcd%3A5%3A20964309/detailv2?sid=ebsco%3Aplink%3Ascholar&amp;id=ebsco%3Agcd%3A178435546&amp;crl=c&amp;link_origin=scholar.google.com</t>
  </si>
  <si>
    <t>Ebsco</t>
  </si>
  <si>
    <t>Ilie Livia (ULBS), Budac Camelia (ULBS)</t>
  </si>
  <si>
    <t>Entrepreneurial Ecosystems and the Catalytic Role of Universities</t>
  </si>
  <si>
    <t>Dr. Öğr. Üyesi N. Ceren TÜRKMEN
Doç. Dr. Metin SAYGILI, DÖNGÜSEL EKONOMİ
VE
SÜRDÜRÜLEBİLİR STRATEJİLER, EFE AKADEMİ, ISBN: 978-625-392-247-4</t>
  </si>
  <si>
    <t>https://www.researchgate.net/profile/Aydin-Oezdemir/publication/384971512_SURDURULEBILIRLIK_BAGLAMINDA_UNIVERSITELERIN_GIRISIMCILIK_VE_YENILIKCILIK_PERFORMANSLARININ_VERI_ZARFLAMA_ANALIZI_KULLANILARAK_DEGERLENDIRILMESI/links/67101c8924a01038d0f08558/SUeRDUeRUeLEBILIRLIK-BAGLAMINDA-UeNIVERSITELERIN-GIRISIMCILIK-VE-YENILIKCILIK-PERFORMANSLARININ-VERI-ZARFLAMA-ANALIZI-KULLANILARAK-DEGERLENDIRILMESI.pdf</t>
  </si>
  <si>
    <t xml:space="preserve">Macedonio León Rodríguez Ávalos, José Luis Bravo Silva, Carlos Felipe Camba Pérez, Espacios de colaboración, mentoría y asesoría
de proyectos de emprendimiento e innovación, </t>
  </si>
  <si>
    <t>https://comunicacion-cientifica.com/doi/cc259/259-06.pdf</t>
  </si>
  <si>
    <t>José Luis Bravo Silva, Relaciones con actores clave del ecosistema
emprendedor y de innovación
en la educación superior, DOI: https://doi.org/10.52501/cc.259.04</t>
  </si>
  <si>
    <t>https://comunicacion-cientifica.com/wp-content/uploads/2025/03/259.-PDF-2-Fomento-y-consolidacion.pdf#page=103</t>
  </si>
  <si>
    <t>Lunguleac-Bardasuc Leila, Budac Camelia (ULBS), Ogrean Claudia (ULBS)</t>
  </si>
  <si>
    <t>Interplays Between Corporate Reputation And Media–A Bibliometric Analysis</t>
  </si>
  <si>
    <t xml:space="preserve">ION (DOMNIȘORU), L. (2024). CORPORATE REPUTATION AND ORGANIZATIONAL LEGITIMACY. International Journal of Social and Educational Innovation (IJSEIro), 11(21), 41-64. </t>
  </si>
  <si>
    <t>https://www.journals.aseiacademic.org/index.php/ijsei/article/view/362</t>
  </si>
  <si>
    <t>Scott Seidenberger
~Scott_Seidenberger1
, Oluwasijibomi Ajisegiri, Noah Pursell, Fazil Raja, Anindya Maiti, A Framework to Audit Email Address Privacy and Analyze Email Marketing Practices of Online Services and Apps, arXiv:2410.08302v1</t>
  </si>
  <si>
    <t>https://arxiv.org/pdf/2410.08302v1</t>
  </si>
  <si>
    <t>Integrated Marketing Communication and Its Impact on Consumer Behavior</t>
  </si>
  <si>
    <t xml:space="preserve">Salazar, Diego. “Proceso de Compra Del Consumidor En Restaurantes y Cafeterías de La Ciudad de Quito.” Innovar: Revista de Ciencias Administrativas y Sociales, vol. 34, no. 91, 2024, pp. 1–24. JSTOR, https://www.jstor.org/stable/27301239. </t>
  </si>
  <si>
    <t>https://www.jstor.org/stable/27301239</t>
  </si>
  <si>
    <r>
      <rPr>
        <rFont val="Arial Narrow"/>
        <color rgb="FF222222"/>
        <sz val="10.0"/>
      </rPr>
      <t>Putri, Vinesa Ramadhita, et al. "The Influence of Digital Content, Public Figure Self-Branding, Celebrity Worship, and Audience Motivation to Increase Audience Interest in the YouTube Starpro Indonesia Social Media Account." </t>
    </r>
    <r>
      <rPr>
        <rFont val="Arial Narrow"/>
        <i/>
        <color rgb="FF222222"/>
        <sz val="10.0"/>
      </rPr>
      <t>Jurnal Indonesia Sosial Teknologi</t>
    </r>
    <r>
      <rPr>
        <rFont val="Arial Narrow"/>
        <color rgb="FF222222"/>
        <sz val="10.0"/>
      </rPr>
      <t> 5.8 (2024): 2908-8915.</t>
    </r>
  </si>
  <si>
    <t>https://core.ac.uk/download/pdf/620623759.pdf</t>
  </si>
  <si>
    <t>Musnaini, Musnaini, et al. "Buku Referensi: Inovasi Pengembangan Brand: Menyegarkan, Membangun, dan Menguatkan Citra." (2024).</t>
  </si>
  <si>
    <t>https://repository.unja.ac.id/74776/</t>
  </si>
  <si>
    <t>Carte editura din străinătate</t>
  </si>
  <si>
    <r>
      <rPr>
        <rFont val="Arial Narrow"/>
        <color rgb="FF222222"/>
        <sz val="10.0"/>
      </rPr>
      <t>Saptaria, Lina, et al. "Integrated marketing communication strategy using Quadruple Helix Approach to increase tourism visits to Mount Bromo." </t>
    </r>
    <r>
      <rPr>
        <rFont val="Arial Narrow"/>
        <i/>
        <color rgb="FF222222"/>
        <sz val="10.0"/>
      </rPr>
      <t>Abdimas: Jurnal Pengabdian Masyarakat Universitas Merdeka Malang</t>
    </r>
    <r>
      <rPr>
        <rFont val="Arial Narrow"/>
        <color rgb="FF222222"/>
        <sz val="10.0"/>
      </rPr>
      <t> 9.4 (2024): 960-974.</t>
    </r>
  </si>
  <si>
    <t>https://jurnal.unmer.ac.id/index.php/jpkm/article/view/13819</t>
  </si>
  <si>
    <r>
      <rPr>
        <rFont val="Arial Narrow"/>
        <color rgb="FF222222"/>
        <sz val="10.0"/>
      </rPr>
      <t>Pinontonan, Nexen Alexandre. "The implementation of integrated marketing communication strategies to enhance the appeal of ngargoretno tourism village in the digital era." </t>
    </r>
    <r>
      <rPr>
        <rFont val="Arial Narrow"/>
        <i/>
        <color rgb="FF222222"/>
        <sz val="10.0"/>
      </rPr>
      <t>International Journal on Social Science, Economics and Art</t>
    </r>
    <r>
      <rPr>
        <rFont val="Arial Narrow"/>
        <color rgb="FF222222"/>
        <sz val="10.0"/>
      </rPr>
      <t> 14.3 (2024): 381-389.</t>
    </r>
  </si>
  <si>
    <t>https://ijosea.isha.or.id/index.php/ijosea/article/view/645</t>
  </si>
  <si>
    <r>
      <rPr>
        <rFont val="Arial Narrow"/>
        <color rgb="FF222222"/>
        <sz val="10.0"/>
      </rPr>
      <t>Žák, Štefan, and Mária Hasprová. "Advanced approaches to exploring the impact of marketing communication on consumer behaviour." </t>
    </r>
    <r>
      <rPr>
        <rFont val="Arial Narrow"/>
        <i/>
        <color rgb="FF222222"/>
        <sz val="10.0"/>
      </rPr>
      <t>Studia Commercialia Bratislavensia</t>
    </r>
    <r>
      <rPr>
        <rFont val="Arial Narrow"/>
        <color rgb="FF222222"/>
        <sz val="10.0"/>
      </rPr>
      <t> (2024).</t>
    </r>
  </si>
  <si>
    <t>https://openurl.ebsco.com/EPDB%3Agcd%3A16%3A12698912/detailv2?sid=ebsco%3Aplink%3Ascholar&amp;id=ebsco%3Agcd%3A181078666&amp;crl=c&amp;link_origin=scholar.google.com</t>
  </si>
  <si>
    <r>
      <rPr>
        <rFont val="Arial Narrow"/>
        <color rgb="FF222222"/>
        <sz val="10.0"/>
      </rPr>
      <t>Santoso, Rudi, Darwin Yuwono, and Achmad Yanu Alif Fianto. "STRATEGY FOR IMPROVING ECOTOURISM BRANDING THROUGH MANGROVE BATIK IN BLIMBING MALANG." </t>
    </r>
    <r>
      <rPr>
        <rFont val="Arial Narrow"/>
        <i/>
        <color rgb="FF222222"/>
        <sz val="10.0"/>
      </rPr>
      <t>Jurnal Layanan Masyarakat</t>
    </r>
    <r>
      <rPr>
        <rFont val="Arial Narrow"/>
        <color rgb="FF222222"/>
        <sz val="10.0"/>
      </rPr>
      <t> 8.3 (2024).</t>
    </r>
  </si>
  <si>
    <t>https://openurl.ebsco.com/EPDB%3Agcd%3A10%3A27951274/detailv2?sid=ebsco%3Aplink%3Ascholar&amp;id=ebsco%3Agcd%3A182002638&amp;crl=c&amp;link_origin=scholar.google.com</t>
  </si>
  <si>
    <r>
      <rPr>
        <rFont val="Arial Narrow"/>
        <color rgb="FF222222"/>
        <sz val="10.0"/>
      </rPr>
      <t>Comiche, Amália Cutane, and Bruno F. Gonçalves. "The strategic role of integrated marketing communication in building brand value." </t>
    </r>
    <r>
      <rPr>
        <rFont val="Arial Narrow"/>
        <i/>
        <color rgb="FF222222"/>
        <sz val="10.0"/>
      </rPr>
      <t>Insight-News Media</t>
    </r>
    <r>
      <rPr>
        <rFont val="Arial Narrow"/>
        <color rgb="FF222222"/>
        <sz val="10.0"/>
      </rPr>
      <t> 7.1 (2024): 1-12.</t>
    </r>
  </si>
  <si>
    <t>https://www.researchgate.net/publication/386267005_The_strategic_role_of_integrated_marketing_communication_in_building_brand_value</t>
  </si>
  <si>
    <r>
      <rPr>
        <rFont val="Arial Narrow"/>
        <color rgb="FF222222"/>
        <sz val="10.0"/>
      </rPr>
      <t>Busby, Leah Moss. </t>
    </r>
    <r>
      <rPr>
        <rFont val="Arial Narrow"/>
        <i/>
        <color rgb="FF222222"/>
        <sz val="10.0"/>
      </rPr>
      <t>The Impact of Crisis Marketing on Loyal Brand Customers: A Study of Walt Disney World During the COVID-19 Pandemic</t>
    </r>
    <r>
      <rPr>
        <rFont val="Arial Narrow"/>
        <color rgb="FF222222"/>
        <sz val="10.0"/>
      </rPr>
      <t>. Diss. Baker College (Michigan), 2024.</t>
    </r>
  </si>
  <si>
    <t>https://www.proquest.com/openview/b110a69e6d2585fc6f863298042845ea/1?cbl=18750&amp;diss=y&amp;pq-origsite=gscholar</t>
  </si>
  <si>
    <t>Teză de doctorat</t>
  </si>
  <si>
    <r>
      <rPr>
        <rFont val="Arial Narrow"/>
        <color rgb="FF222222"/>
        <sz val="10.0"/>
      </rPr>
      <t>Ng, Calvin Chandrawinata, and Wawan Dhewanto. "Integrated Marketing Communication Strategy in Computer Hardware Industry: A Case Study on PT. IZZM." </t>
    </r>
    <r>
      <rPr>
        <rFont val="Arial Narrow"/>
        <i/>
        <color rgb="FF222222"/>
        <sz val="10.0"/>
      </rPr>
      <t>Riwayat: Educational Journal of History and Humanities</t>
    </r>
    <r>
      <rPr>
        <rFont val="Arial Narrow"/>
        <color rgb="FF222222"/>
        <sz val="10.0"/>
      </rPr>
      <t> 7.1 (2024): 320-334.</t>
    </r>
  </si>
  <si>
    <t>https://www.semanticscholar.org/paper/Integrated-Marketing-Communication-Strategy-in-A-on-Chandrawinata.Ng-Dhewanto/7e9979b126d9679f40d67bafb4a0d711888da602</t>
  </si>
  <si>
    <r>
      <rPr>
        <rFont val="Arial Narrow"/>
        <color rgb="FF222222"/>
        <sz val="10.0"/>
      </rPr>
      <t>Medhat Negm, Eiman, and Randa Farouk Talat. "A Holistic Approach to Marketing Brands during the COVID-19 era." </t>
    </r>
    <r>
      <rPr>
        <rFont val="Arial Narrow"/>
        <i/>
        <color rgb="FF222222"/>
        <sz val="10.0"/>
      </rPr>
      <t>المجلة العلمية للدراسات التجارية والبيئية</t>
    </r>
    <r>
      <rPr>
        <rFont val="Arial Narrow"/>
        <color rgb="FF222222"/>
        <sz val="10.0"/>
      </rPr>
      <t> 15.3 (2024): 1626-1665.‎</t>
    </r>
  </si>
  <si>
    <t>https://journals.ekb.eg/article_390448.html</t>
  </si>
  <si>
    <r>
      <rPr>
        <rFont val="Arial Narrow"/>
        <color rgb="FF222222"/>
        <sz val="10.0"/>
      </rPr>
      <t>Hidaya, Annisa Khoiruni. "Integrated Marketing Communication Based on Digital Marketing at D'emmerick Hotel Salatiga Indonesia." </t>
    </r>
    <r>
      <rPr>
        <rFont val="Arial Narrow"/>
        <i/>
        <color rgb="FF222222"/>
        <sz val="10.0"/>
      </rPr>
      <t>Jurnal Indonesia Sosial Teknologi</t>
    </r>
    <r>
      <rPr>
        <rFont val="Arial Narrow"/>
        <color rgb="FF222222"/>
        <sz val="10.0"/>
      </rPr>
      <t> 5.8 (2024).</t>
    </r>
  </si>
  <si>
    <t>https://openurl.ebsco.com/EPDB%3Agcd%3A2%3A6421122/detailv2?sid=ebsco%3Aplink%3Ascholar&amp;id=ebsco%3Agcd%3A179406632&amp;crl=c&amp;link_origin=scholar.google.com</t>
  </si>
  <si>
    <r>
      <rPr>
        <rFont val="Arial Narrow"/>
        <color rgb="FF222222"/>
        <sz val="10.0"/>
      </rPr>
      <t>Chomová, Katarína. "The path to net-zero company through long term goals-how to avoid greenwashing." </t>
    </r>
    <r>
      <rPr>
        <rFont val="Arial Narrow"/>
        <i/>
        <color rgb="FF222222"/>
        <sz val="10.0"/>
      </rPr>
      <t>Studia Commercialia Bratislavensia</t>
    </r>
    <r>
      <rPr>
        <rFont val="Arial Narrow"/>
        <color rgb="FF222222"/>
        <sz val="10.0"/>
      </rPr>
      <t> (2024).</t>
    </r>
  </si>
  <si>
    <t>https://scb.euba.sk/archiv_scb/scb24_vfinal-special.pdf#page=128</t>
  </si>
  <si>
    <r>
      <rPr>
        <rFont val="Arial Narrow"/>
        <color rgb="FF222222"/>
        <sz val="10.0"/>
      </rPr>
      <t>Waiyawassana, Rewadee. "INTEGRATED MARKETING COMMUNICATIONS AS A MODERN COMPLEX COMMUNICATION TECHNOLOGY." </t>
    </r>
    <r>
      <rPr>
        <rFont val="Arial Narrow"/>
        <i/>
        <color rgb="FF222222"/>
        <sz val="10.0"/>
      </rPr>
      <t>International Conference" Actual economy: local solutions for global challenges"</t>
    </r>
    <r>
      <rPr>
        <rFont val="Arial Narrow"/>
        <color rgb="FF222222"/>
        <sz val="10.0"/>
      </rPr>
      <t>. 2024.</t>
    </r>
  </si>
  <si>
    <t>https://conferaces.com/index.php/journal/article/view/275</t>
  </si>
  <si>
    <t>Шерстюк, Олександр Леонідович, Тетяна Миколаївна Гнатьєва, and Галина Олександрівна Ткачук. "Маркетингові комунікації: сутність і завдання для бухгалтерського обліку." (2024).</t>
  </si>
  <si>
    <t>https://repo.btu.kharkov.ua/bitstream/123456789/64090/1/apie_2024_4_6.pdf</t>
  </si>
  <si>
    <t>Santoso, Rudi, Darwin Yuwono, and Achmad Yanu Alif Fianto. "STRATEGY FOR IMPROVING ECOTOURISM BRANDING THROUGH MANGROVE BATIK IN BLIMBING MALANG STRATEGI MENINGKATKAN BRANDING EKOWISATA MELALUI BATIK MANGROVE DI BLIMBING MALANG."</t>
  </si>
  <si>
    <t>https://e-journal.unair.ac.id/jlm/article/download/55448/29828</t>
  </si>
  <si>
    <r>
      <rPr>
        <rFont val="Arial Narrow"/>
        <color rgb="FF222222"/>
        <sz val="10.0"/>
      </rPr>
      <t>Susanti, Jeni, Ni Ketut Sukasih, and I. Putu Mertha Astawa. "The Role of Digital Media Communication in Shaping Prospective Students’ Perceptions and Preferences for Bali State Polytechnic." </t>
    </r>
    <r>
      <rPr>
        <rFont val="Arial Narrow"/>
        <i/>
        <color rgb="FF222222"/>
        <sz val="10.0"/>
      </rPr>
      <t>International Conference on Sustainable Green Tourism Applied Science-Social Applied Science 2024 (ICoSTAS-SAS 2024)</t>
    </r>
    <r>
      <rPr>
        <rFont val="Arial Narrow"/>
        <color rgb="FF222222"/>
        <sz val="10.0"/>
      </rPr>
      <t>. Atlantis Press, 2024.</t>
    </r>
  </si>
  <si>
    <t>https://www.atlantis-press.com/proceedings/icostas-sas-24/126007646</t>
  </si>
  <si>
    <r>
      <rPr>
        <rFont val="Arial Narrow"/>
        <color rgb="FF222222"/>
        <sz val="10.0"/>
      </rPr>
      <t>Krisnawati, Nila, et al. "Effective Communication Strategies for Enhancing Brand Reputation: Insight from “XYZ” an Indonesian University with Global Orientation." </t>
    </r>
    <r>
      <rPr>
        <rFont val="Arial Narrow"/>
        <i/>
        <color rgb="FF222222"/>
        <sz val="10.0"/>
      </rPr>
      <t>5th International Conference on Global Innovation and Trends in Economy 2024 (INCOGITE 2024)</t>
    </r>
    <r>
      <rPr>
        <rFont val="Arial Narrow"/>
        <color rgb="FF222222"/>
        <sz val="10.0"/>
      </rPr>
      <t>. Atlantis Press, 2024.</t>
    </r>
  </si>
  <si>
    <t>https://www.atlantis-press.com/proceedings/incogite-24/126006077</t>
  </si>
  <si>
    <r>
      <rPr>
        <rFont val="Arial Narrow"/>
        <color rgb="FF222222"/>
        <sz val="10.0"/>
      </rPr>
      <t>Murawska, Anna. "The impact of regional variation in economic conditions on consumer attitudes and behavior during the crisis." </t>
    </r>
    <r>
      <rPr>
        <rFont val="Arial Narrow"/>
        <i/>
        <color rgb="FF222222"/>
        <sz val="10.0"/>
      </rPr>
      <t>Zeszyty Naukowe. Organizacja i Zarządzanie/Politechnika Śląska</t>
    </r>
    <r>
      <rPr>
        <rFont val="Arial Narrow"/>
        <color rgb="FF222222"/>
        <sz val="10.0"/>
      </rPr>
      <t> (2024).</t>
    </r>
  </si>
  <si>
    <t>https://yadda.icm.edu.pl/baztech/element/bwmeta1.element.baztech-d50ad65c-cbea-4d66-8cfb-daea26c9c09c</t>
  </si>
  <si>
    <t>Maciejewski, Grzegorz, Mirosława Malinowska, and Kajetan Suchecki. "COVID-19 PANDEMIC AS A CATALYST FOR CHANGE."</t>
  </si>
  <si>
    <t>https://www.logos-verlag.com/ebooks/OA/978-3-8325-5837-6.pdf</t>
  </si>
  <si>
    <t>The Consumer of University Educational Services–A Central Element of Educational Marketing</t>
  </si>
  <si>
    <r>
      <rPr>
        <rFont val="Arial Narrow"/>
        <color rgb="FF222222"/>
        <sz val="10.0"/>
      </rPr>
      <t>Asyiah, Euis, Anis Zohriah, and Anis Fauzi. "Relational Marketing Model of Education Services Service Marketing Triangle (SMT) in Improving Education Services." </t>
    </r>
    <r>
      <rPr>
        <rFont val="Arial Narrow"/>
        <i/>
        <color rgb="FF222222"/>
        <sz val="10.0"/>
      </rPr>
      <t>Didaktika: Jurnal Kependidikan</t>
    </r>
    <r>
      <rPr>
        <rFont val="Arial Narrow"/>
        <color rgb="FF222222"/>
        <sz val="10.0"/>
      </rPr>
      <t> 13.3 (2024): 3979-3990.</t>
    </r>
  </si>
  <si>
    <t>https://www.jurnaldidaktika.org/contents/article/view/835</t>
  </si>
  <si>
    <r>
      <rPr>
        <rFont val="Arial Narrow"/>
        <color rgb="FF222222"/>
        <sz val="10.0"/>
      </rPr>
      <t>Szakal, Anita, and Ana Alexandra Mocanu. "A QUANTITATIVE ANALYSIS OF TRANSYLVANIA UNIVERSITY STUDENTS ATTITUDES TOWARDS THE RESEARCH AND DEVELOPMENT INSTITUTE OF TRANSILVANIA UNIVERSITY OF BRAȘOV." </t>
    </r>
    <r>
      <rPr>
        <rFont val="Arial Narrow"/>
        <i/>
        <color rgb="FF222222"/>
        <sz val="10.0"/>
      </rPr>
      <t>JOURNAL OF SMART ECONOMIC GROWTH</t>
    </r>
    <r>
      <rPr>
        <rFont val="Arial Narrow"/>
        <color rgb="FF222222"/>
        <sz val="10.0"/>
      </rPr>
      <t> 9.1 (2024): 1-16.</t>
    </r>
  </si>
  <si>
    <t>https://www.jseg.ro/index.php/jseg/article/view/257</t>
  </si>
  <si>
    <r>
      <rPr>
        <rFont val="Arial Narrow"/>
        <color rgb="FF222222"/>
        <sz val="10.0"/>
      </rPr>
      <t>Susiang, Maria Imelda Novita. "Dynamic Capabilities, Resources, and Social Capital in Creating Sustainable Competitive Strategies in Indonesian MSME." </t>
    </r>
    <r>
      <rPr>
        <rFont val="Arial Narrow"/>
        <i/>
        <color rgb="FF222222"/>
        <sz val="10.0"/>
      </rPr>
      <t>International Journal of Business, Law, and Education</t>
    </r>
    <r>
      <rPr>
        <rFont val="Arial Narrow"/>
        <color rgb="FF222222"/>
        <sz val="10.0"/>
      </rPr>
      <t> 5.1 (2024): 1033-1045.</t>
    </r>
  </si>
  <si>
    <t>https://www.ijble.com/index.php/journal/article/view/499</t>
  </si>
  <si>
    <r>
      <rPr>
        <rFont val="Arial Narrow"/>
        <color rgb="FF222222"/>
        <sz val="10.0"/>
      </rPr>
      <t>Macit, Deniz, and Buşra Nur Aydın. "Sürdürülebilir Pazarlama Stratejileri Perspektifinden Sürdürülebilir Ürün Yaşam Döngüsü Yönetimine Bibliyometrik Bir Bakış." </t>
    </r>
    <r>
      <rPr>
        <rFont val="Arial Narrow"/>
        <i/>
        <color rgb="FF222222"/>
        <sz val="10.0"/>
      </rPr>
      <t>Journal of Economics, Finance and Sustainability</t>
    </r>
    <r>
      <rPr>
        <rFont val="Arial Narrow"/>
        <color rgb="FF222222"/>
        <sz val="10.0"/>
      </rPr>
      <t> 2.2 (2024): 137-161.</t>
    </r>
  </si>
  <si>
    <t>https://dergipark.org.tr/en/pub/efs/issue/89130/1608889</t>
  </si>
  <si>
    <t>Culinary Tourism. A New Trend on the Tourism Market</t>
  </si>
  <si>
    <r>
      <rPr>
        <rFont val="Arial Narrow"/>
        <color rgb="FF222222"/>
        <sz val="10.0"/>
      </rPr>
      <t>Kavitha, K., and G. Raagha Ravi. "Culinary Heritage as a Sustainable Tourism Product: A Review." </t>
    </r>
    <r>
      <rPr>
        <rFont val="Arial Narrow"/>
        <i/>
        <color rgb="FF222222"/>
        <sz val="10.0"/>
      </rPr>
      <t>Gastronomic Sustainability Solutions for Community and Tourism Resilience</t>
    </r>
    <r>
      <rPr>
        <rFont val="Arial Narrow"/>
        <color rgb="FF222222"/>
        <sz val="10.0"/>
      </rPr>
      <t> (2024): 60-76.</t>
    </r>
  </si>
  <si>
    <t>https://www.igi-global.com/chapter/culinary-heritage-as-a-sustainable-tourism-product/344637</t>
  </si>
  <si>
    <t>Consumer Behavior And Competition-Factors Of A Successful Marketing Strategy</t>
  </si>
  <si>
    <r>
      <rPr>
        <rFont val="Arial Narrow"/>
        <color rgb="FF222222"/>
        <sz val="10.0"/>
      </rPr>
      <t>Kambuaya, Quinci Fransiska, et al. "The Impact of Non-Muslim Community Perspectives on Islamic Banking in Jayapura, Papua, Indonesia." </t>
    </r>
    <r>
      <rPr>
        <rFont val="Arial Narrow"/>
        <i/>
        <color rgb="FF222222"/>
        <sz val="10.0"/>
      </rPr>
      <t>Journal of the Community Development in Asia (JCDA) Vol</t>
    </r>
    <r>
      <rPr>
        <rFont val="Arial Narrow"/>
        <color rgb="FF222222"/>
        <sz val="10.0"/>
      </rPr>
      <t> 7.2 (2024): 167-183.</t>
    </r>
  </si>
  <si>
    <t>https://d1wqtxts1xzle7.cloudfront.net/118395975/2930-13140-3-PB-libre.pdf?1727130215=&amp;response-content-disposition=inline%3B+filename%3DThe_Impact_of_Non_Muslim_Community_Persp.pdf&amp;Expires=1745413941&amp;Signature=Mdr2kFYtxH0l2u-Eo~hA9QmPwSzycvkhoO8nKfZRjiaAHWX7tE7F17sLg2ZQKInMjp1ia~COidAh9GcsgnCtAWUse8jK~gheesNppndzxBMmkIsqTLqsjoWfItJir8mNq9xDjn1jjpWl1I6XTzUo3AMUsNpnvgXOcvXwKq75eM2WveW-2AfUWuQBxklWVeCLYfEnVSGAJuDQ1fRyxslYh-O4g--6TQ5jhBzTlvB6ltnoTVq4OjeRgJwdhQaEl9qKLMtVlW3P23QXZALmJz29FQ-RzuV0j04vF5iiMi-UO5rjvsXuliQdZpNkwuTikr1E8MIfyqkMmhhzoxJRwnCWSg__&amp;Key-Pair-Id=APKAJLOHF5GGSLRBV4ZA</t>
  </si>
  <si>
    <t>Sukkrajang, Chananan, and Tanarat Rattanakool., A Stepwise Multiple Regression Analysis of Factors Influencing the Decision to Choose Freight Companies' Services,  Academic Journal of Industrial Technology Innovation 2.2 (2024): 24-31.</t>
  </si>
  <si>
    <t>https://ph03.tci-thaijo.org/index.php/AJITI/article/view/3141</t>
  </si>
  <si>
    <t>Food Consumption Behaviour-Influencing Factors And Trends</t>
  </si>
  <si>
    <r>
      <rPr>
        <rFont val="Arial Narrow"/>
        <color theme="1"/>
        <sz val="10.0"/>
      </rPr>
      <t>Yang, Q., Zhou, L., &amp; Lei, L. (2024). Long-term effects of food safety incident: Example of Sanlu milk powder incident. </t>
    </r>
    <r>
      <rPr>
        <rFont val="Arial Narrow"/>
        <i/>
        <color theme="1"/>
        <sz val="10.0"/>
      </rPr>
      <t>Sustainable Economies</t>
    </r>
    <r>
      <rPr>
        <rFont val="Arial Narrow"/>
        <color theme="1"/>
        <sz val="10.0"/>
      </rPr>
      <t>, </t>
    </r>
    <r>
      <rPr>
        <rFont val="Arial Narrow"/>
        <i/>
        <color theme="1"/>
        <sz val="10.0"/>
      </rPr>
      <t>2</t>
    </r>
    <r>
      <rPr>
        <rFont val="Arial Narrow"/>
        <color theme="1"/>
        <sz val="10.0"/>
      </rPr>
      <t>(2), 121. https://doi.org/10.62617/se.v2i2.121</t>
    </r>
  </si>
  <si>
    <t>https://sin-chn.com/index.php/SE/article/view/121</t>
  </si>
  <si>
    <r>
      <rPr>
        <rFont val="Arial Narrow"/>
        <color rgb="FF222222"/>
        <sz val="10.0"/>
      </rPr>
      <t>Uche, C. P., et al. "Identification of Perceived Drivers of Food Choice in Abia State, Nigeria." </t>
    </r>
    <r>
      <rPr>
        <rFont val="Arial Narrow"/>
        <i/>
        <color rgb="FF222222"/>
        <sz val="10.0"/>
      </rPr>
      <t>Nigerian Journal of Nutritional Sciences</t>
    </r>
    <r>
      <rPr>
        <rFont val="Arial Narrow"/>
        <color rgb="FF222222"/>
        <sz val="10.0"/>
      </rPr>
      <t> 45.2 (2024): 151-161.</t>
    </r>
  </si>
  <si>
    <t>https://www.ajol.info/index.php/njns/article/view/289255</t>
  </si>
  <si>
    <r>
      <rPr>
        <rFont val="Arial Narrow"/>
        <color rgb="FF222222"/>
        <sz val="10.0"/>
      </rPr>
      <t>Rakauskaitė, Laura, and Jurgita Kulaitienė. "Augalinių ir gyvūninių žaliavų priedo įtaka brioche bandelių gamybai." </t>
    </r>
    <r>
      <rPr>
        <rFont val="Arial Narrow"/>
        <i/>
        <color rgb="FF222222"/>
        <sz val="10.0"/>
      </rPr>
      <t>Young Scientist, Conference/Jaunasis mokslininkas, konferencija</t>
    </r>
    <r>
      <rPr>
        <rFont val="Arial Narrow"/>
        <color rgb="FF222222"/>
        <sz val="10.0"/>
      </rPr>
      <t>. 2024.</t>
    </r>
  </si>
  <si>
    <t>https://ejournals.vdu.lt/index.php/jm2022/article/view/5738</t>
  </si>
  <si>
    <t>Environmental Management Systems (Ems)-Control Instrument Of The Impact Of The Organization Activities On The Environment</t>
  </si>
  <si>
    <r>
      <rPr>
        <rFont val="Arial Narrow"/>
        <color rgb="FF222222"/>
        <sz val="10.0"/>
      </rPr>
      <t>Tuesta, Judith Nathaly Alva, et al. "Perception of the implementation of the environmental management system in universities: A case study in a public university." </t>
    </r>
    <r>
      <rPr>
        <rFont val="Arial Narrow"/>
        <i/>
        <color rgb="FF222222"/>
        <sz val="10.0"/>
      </rPr>
      <t>Heritage and Sustainable Development</t>
    </r>
    <r>
      <rPr>
        <rFont val="Arial Narrow"/>
        <color rgb="FF222222"/>
        <sz val="10.0"/>
      </rPr>
      <t> 6.2 (2024): 689-708.</t>
    </r>
  </si>
  <si>
    <t>https://www.hsd.ardascience.com/index.php/journal/article/view/840</t>
  </si>
  <si>
    <t>The Impact of Digital Marketing on Consumer Behaviour</t>
  </si>
  <si>
    <r>
      <rPr>
        <rFont val="Arial Narrow"/>
        <color rgb="FF222222"/>
        <sz val="10.0"/>
      </rPr>
      <t>Татаринцева, Юлія. "СТРАТЕГІЯ ЦИФРОВОГО МАРКЕТИНГУ: РОЗВИТОК, УПРАВЛІННЯ ТА КАДРОВА ОСНОВА." </t>
    </r>
    <r>
      <rPr>
        <rFont val="Arial Narrow"/>
        <i/>
        <color rgb="FF222222"/>
        <sz val="10.0"/>
      </rPr>
      <t>Вісник Національного технічного університету" Харківський політехнічний інститут"(економічні науки)</t>
    </r>
    <r>
      <rPr>
        <rFont val="Arial Narrow"/>
        <color rgb="FF222222"/>
        <sz val="10.0"/>
      </rPr>
      <t> 6 (2024): 33-39.</t>
    </r>
  </si>
  <si>
    <t>https://repository.kpi.kharkov.ua/server/api/core/bitstreams/cc9a7e99-d2ec-42dd-96cb-9d71a2c63c46/content</t>
  </si>
  <si>
    <t>Frăticiu Lucia(ULBS)</t>
  </si>
  <si>
    <t>Positive motivation of the employees–One of the organizations’ extremely important aspects</t>
  </si>
  <si>
    <t>Trudy van der Hulst, Wichard Zwaal, Motivation and retention of outsourced employees, Research in Hospitality Management 2024, 14(2)</t>
  </si>
  <si>
    <t>https://www.tandfonline.com/doi/epdf/10.1080/22243534.2024.2395710?needAccess=true</t>
  </si>
  <si>
    <t>Frăticiu Lucia(ULBS), Mihăescu, D.(ULBS), Andănuţ M.</t>
  </si>
  <si>
    <t>Culture-civilization-organizational culture and managerial performance</t>
  </si>
  <si>
    <t>Rihal Jayadi, Sri Rejeki, Zedi Muttaqin, Malami Muhammad Garba, Exploration of  the Roah Umrah Tradition as a Cultural Identity of Lombok, Indonesia: An Islamic Law and Social Context Perspectives, Vol. 18 No. 2 (2024): INFERENSI: Jurnal Penelitian Sosial Keagamaan</t>
  </si>
  <si>
    <t>https://ejournal.uinsalatiga.ac.id/index.php/inferensi/article/view/2649/576</t>
  </si>
  <si>
    <t>Todericiu, R(ULBS)., Frăticiu, Lucia(ULBS), Stăniț, A.</t>
  </si>
  <si>
    <t>Reflections on human resources–vital intangible assets of organizations</t>
  </si>
  <si>
    <t>Sri Winda Hardiyanti Damanik , Mangasi Sinurat,Rumiris Siahaana,Rakhmawati Purbaa,Usman Jayadib,Rico Nur Ilham and Riinawati, Investigating the Effect of Job Motivationon Employee Work Qualityat Honda Dealer: The Mediating Role of Dominion Power, International Journal of Business, Economics &amp; Financial Studies, 2 ( 1), May 2024</t>
  </si>
  <si>
    <t>https://ejournals.indoacademia-society.com/index.php/ijbefs/article/view/49</t>
  </si>
  <si>
    <t>Considerations Regarding the Relevance of Direct Foreign
Investments in the Global Economy</t>
  </si>
  <si>
    <t>Salahaddin Aljasem, Foreign Direct Investment in Syria: Challenges
and Opportunities(Chapter 8) in A General Overview of
the Syrian Economy, Editors: Bayraktutan,Y., Arslan, I., Akçacı,T.,  Bozgeyik, Y.,Özgür Yayın-Dağıtım Co. Ltd., 2024</t>
  </si>
  <si>
    <t>https://www.researchgate.net/publication/391008763_Foreign_Direct_Investment_in_Syria_Challenges_and_Opportunities/references</t>
  </si>
  <si>
    <t>volume apărute la edituri din străinătate</t>
  </si>
  <si>
    <t>Melese, E., &amp; Kumar, A. (2025). Leveraging Artificial Intelligent (AI) for Human-Mimic Tech in Marketing 5.0. In Marketing 5.0 (pp. 57-71). Emerald Publishing Limited.</t>
  </si>
  <si>
    <t>https://www.emerald.com/insight/content/doi/10.1108/978-1-83797-815-120251005/full/html</t>
  </si>
  <si>
    <t>Tarigan, J. M. S., Sibarani, M., &amp; Silitonga, R. Y. (2024). The Impact of Marketing Mix Variables upon The Repurchase Intention of Customers in Mixue Tangerang City, Indonesia. Journal of Management Studies and Development, 3(03), 259-275.</t>
  </si>
  <si>
    <t>https://journal.iistr.org/index.php/JMSD/article/view/677</t>
  </si>
  <si>
    <t>ROAD, CROSSRE, INDEX COPERNICUS</t>
  </si>
  <si>
    <t>Duha, O. (2024). Think Human: The Customer Experience Revolution in the Digital Age. Kogan Page Publishers.</t>
  </si>
  <si>
    <t>https://books.google.ro/books?hl=en&amp;lr=&amp;id=uePoEAAAQBAJ&amp;oi=fnd&amp;pg=PP1&amp;ots=UIcA5sarPF&amp;sig=sH17zCUBI84jnI9riFfNMNu4DN8&amp;redir_esc=y#v=onepage&amp;q&amp;f=false</t>
  </si>
  <si>
    <t>Kogan Page Publishers</t>
  </si>
  <si>
    <t>Vale, M. L. S. P. F. D. (2025). Plano de marketing digital: o caso da HappyProbability (Doctoral dissertation).</t>
  </si>
  <si>
    <t>https://repositorium.sdum.uminho.pt/handle/1822/95441</t>
  </si>
  <si>
    <t>PHD Dissertation</t>
  </si>
  <si>
    <t>Gonçalves, M. C. O. (2024). Como é que a inteligência artificial impacta as funções, competências e oportunidades de trabalho dos profissionais de marketing na Geração Z (Doctoral dissertation).</t>
  </si>
  <si>
    <t>https://comum.rcaap.pt/handle/10400.26/52708</t>
  </si>
  <si>
    <t>lucrare de disertatie</t>
  </si>
  <si>
    <t>Costa, B. M. (2024). O Efeito do Tiktok No E-Commerce: Estudo de Caso da Marca Shein (Master's thesis, Instituto Politecnico do Cavado e do Ave (Portugal)).</t>
  </si>
  <si>
    <t>https://www.proquest.com/openview/7234a4a6ec51efd38edc0f71bf74557a/1?cbl=2026366&amp;diss=y&amp;pq-origsite=gscholar</t>
  </si>
  <si>
    <t>Pires, I. F. F. (2024). Relatório de estágio na empresa Prisca Alimentação, SA (Doctoral dissertation).</t>
  </si>
  <si>
    <t>https://comum.rcaap.pt/handle/10400.26/51642</t>
  </si>
  <si>
    <t>Ganchas Mateus, D. S. (2024). O Poder dos Influenciadores Digitais: Impacto na Escolha do Destino Turístico (Doctoral dissertation).</t>
  </si>
  <si>
    <t>https://comum.rcaap.pt/entities/publication/f55689b8-9ab9-4313-bd59-9c06cb1ebd4f</t>
  </si>
  <si>
    <t>Mendes, A. B. (2024). Conhecer a estratégia de marketing, da comunicação e o processo de elaboração de orçamento de marketing da Bluepharma Genéricos e CuidaFarma (Doctoral dissertation).</t>
  </si>
  <si>
    <t>https://comum.rcaap.pt/handle/10400.26/53790</t>
  </si>
  <si>
    <t>Duarte, R. M. D. L., &amp; Jordão, M. (2024). Uma experiência dos benefícios das redes sociais: o estudo de caso da agência b+ Comunicação (Doctoral dissertation).</t>
  </si>
  <si>
    <t>https://repositorium.sdum.uminho.pt/handle/1822/91173</t>
  </si>
  <si>
    <t>Rodrigues, A. C. G. (2024). A Psicologia da cor e a Sua Influência no Design do Logo de uma Marca em Portugal (Master's thesis, Instituto Politecnico do Cavado e do Ave (Portugal)).</t>
  </si>
  <si>
    <t>https://www.proquest.com/openview/2608942a4e9d525a999beadc22b9d63c/1?cbl=2026366&amp;diss=y&amp;pq-origsite=gscholar</t>
  </si>
  <si>
    <t>Master thesis</t>
  </si>
  <si>
    <t>Madić, V., Slijepčević, M., Vučenović, T., &amp; Alimpić, S. (2024). Evolucija marketing koncepcije od 1.0 do 5.0. Marketing (0354-3471), 55(1).</t>
  </si>
  <si>
    <t>https://search.ebscohost.com/login.aspx?direct=true&amp;profile=ehost&amp;scope=site&amp;authtype=crawler&amp;jrnl=03543471&amp;AN=179717976&amp;h=hQMD1ueSqgSdVVuzcQV4v9rnzB%2BSQporr2Jp8Q9gIjiXpjGTApxsgVmDH33zAI%2FTHIeFRHmwKFu4BJx69LcVdw%3D%3D&amp;crl=c</t>
  </si>
  <si>
    <t>Ebscohoast</t>
  </si>
  <si>
    <t>Dimitrakieva, S., Demirova, S., &amp; Mehmedov, M. Sustainable Development of Marketing in SMEs in Bulgaria and the EU. In 10th International Scientific Conference ERAZ 2024 Conference Proceedings (p. 397).</t>
  </si>
  <si>
    <t>https://www.researchgate.net/profile/Shiret-Elezi/publication/390795282_Effects_of_Trade_Openness_on_Economic_Growth_in_the_Western_Balkans_Countries_in_Time_of_Crises_-_Empirical_Evidence_p9-18/links/67fe5f9cd1054b0207d43e90/Effects-of-Trade-Openness-on-Economic-Growth-in-the-Western-Balkans-Countries-in-Time-of-Crises-Empirical-Evidence-p9-18.pdf?__cf_chl_tk=Elakk6gWjiRoDWi7gukMgev.HveS28LVVc6eaEFo3iA-1747020660-1.0.1.1-agi_mp5ELXSAroYpjh3Ou1to7C7uqv4gaKhYx68FbN8#page=403</t>
  </si>
  <si>
    <t>ResearchGate</t>
  </si>
  <si>
    <t>IstijanovićA, L., &amp; ManevskaA, I. (2024). BEYOND MUSIC: THE SOCIALLY RESPONSIBLE LEGACY OF THE EXIT FOUNDATION–A RETROSPECTIVE STUDY. Journal DGTH, 53(2), 121-131.</t>
  </si>
  <si>
    <t>https://www.ceeol.com/search/article-detail?id=1302923</t>
  </si>
  <si>
    <t>Shakya, P., &amp; Maheshwari, S. (2025). The Role of CSR in the Development of Madhya Pradesh: An Empirical Study. International Journal of Innovations in Science, Engineering And Management, 66-72.</t>
  </si>
  <si>
    <t>https://ijisem.com/journal/index.php/ijisem/article/view/287</t>
  </si>
  <si>
    <t>INDEX COPERNICUS, WORLDCAT, SCILIT, CROSSREF</t>
  </si>
  <si>
    <t>Bayram, H. K. S. K. K., &amp; MARAKÇI, D. Y. (2024). ÜNİVERSİTE ÖĞRENCİLERİNİN KÜRESEL SOSYAL SORUMLULUK DÜZEYLERİ ÜZERİNE BİR ARAŞTIRMA. SOCIAL SCIENCES STUDIES JOURNAL (SSSJournal), 4(28), 6197-6208.</t>
  </si>
  <si>
    <t>https://sssjournal.com/index.jsp?mod=makale_tr_ozet&amp;makale_id=59143</t>
  </si>
  <si>
    <t>DRJI, ESJI Index, SIS</t>
  </si>
  <si>
    <t>Mircea Fuciu (ULBS), Hortensia Gorski (AFT)</t>
  </si>
  <si>
    <t>Marketing research regarding the usage of online social networking sites by high school students</t>
  </si>
  <si>
    <t>Wang, Q., Erqsous, M., Barner, K. E., &amp; Mauriello, M. L. (2025). LATA: A Pilot Study on LLM-Assisted Thematic Analysis of Online Social Network Data Generation Experiences. Proceedings of the ACM on Human-Computer Interaction, 9(2), 1-28.</t>
  </si>
  <si>
    <t>https://dl.acm.org/doi/abs/10.1145/3711022</t>
  </si>
  <si>
    <t>Association for Computing MachineryNew YorkNYUnited States</t>
  </si>
  <si>
    <t>Cingillioglu, I. (2024). What impacts matriculation decisions? A double-blind experiment via an AI-led chatbot trained with social media data (Doctoral dissertation).</t>
  </si>
  <si>
    <t>https://ses.library.usyd.edu.au/handle/2123/32236</t>
  </si>
  <si>
    <t>Teza de doctorat</t>
  </si>
  <si>
    <t>Luigi Dumitrescu (ULBS), Gheorghe Orzan (ASE), Mircea Fuciu (ULBS)</t>
  </si>
  <si>
    <t> Understanding the online consumer behaviour and the usage of the internet as a business environment–a marketing research</t>
  </si>
  <si>
    <t>Gill, A. A., Rasheed, M. R., &amp; Ali, S. (2024). Factors Influencing the Online Shopping Buying Behavior of Consumers in Pakistan: An Exploratory Study. IUB Journal of Social Sciences, 6(2), 253-269.</t>
  </si>
  <si>
    <t>https://journals.iub.edu.pk/index.php/joss/article/view/2680</t>
  </si>
  <si>
    <t>Abdulsalam, T. A., &amp; Tajudeen, R. B. (2024). Does Copyright Imitation Impact Purchase Behaviour in the Entertainment Industry: A PLS-SEM Analysis of Gen Z’s Brand Recognition in Africa?. African Journal of Stability and Development (AJSD), 16(1), 1-39.</t>
  </si>
  <si>
    <t>https://www.journals.abuad.edu.ng/index.php/ajsd/article/view/612</t>
  </si>
  <si>
    <t>Hassan Mohamed Ahmed Nabih ElMelegy, D., &amp; Soliman, C. (2024). The Impact of Psychological Factors on Online Consumer Behavior during Crisis An empirical study on Millennials in Egypt during Covid-19 Crisis. المجلة العلمية للدراسات التجارية والبيئية, 15(3), 1377-1452.‎</t>
  </si>
  <si>
    <t>https://journals.ekb.eg/article_391541.html</t>
  </si>
  <si>
    <t>Грижак, В., Борисова, Т. М., &amp; Дудар, В. (2024). Формування стратегії інтернет-маркетингу із застосуванням ші для аналізу поведінкових моделей споживачів в умовах війни. Галицький економічний вісник, 91(6), 156-162.</t>
  </si>
  <si>
    <t>https://elartu.tntu.edu.ua/handle/lib/48269</t>
  </si>
  <si>
    <t>Aykın, Ö., Karaman, D., &amp; Aydoğmuş, H. Y. (2024). Evaluation of Social Media Tools in Health Tourism Marketing with Multi Criteria Decision Making Methods. Uluslararası Yönetim Akademisi Dergisi, 7(1), 183-202.</t>
  </si>
  <si>
    <t>https://dergipark.org.tr/en/pub/mana/article/1427427</t>
  </si>
  <si>
    <t>Dergipark akademik</t>
  </si>
  <si>
    <t>Ozturk, E., &amp; Ozturk, L. (2025). Impact of COVID-19 on Marketing Communications: New Directions in the Promotional Mix. In SMEs in Agriculture and Food Industry During the Health Crises: Experience from the COVID-19 (pp. 159-185). Cham: Springer Nature Switzerland.</t>
  </si>
  <si>
    <t>https://link.springer.com/chapter/10.1007/978-3-031-77286-3_10</t>
  </si>
  <si>
    <t>Gann, M. S. (2024). The Marketing Operation as a Business Function From the Perspective of the President in Public Four-Year Higher Education Institutions. Trevecca Nazarene University.</t>
  </si>
  <si>
    <t>https://www.proquest.com/openview/2c024dadd64c485c3142844a93671f04/1?cbl=18750&amp;diss=y&amp;pq-origsite=gscholar</t>
  </si>
  <si>
    <t>Othman, A. A. E., &amp; Maarek, Y. A. (2025). A social media-based framework for marketing architectural design firms in Egypt during global economic downturn. Archnet-IJAR: International Journal of Architectural Research.</t>
  </si>
  <si>
    <t>https://www.emerald.com/insight/content/doi/10.1108/arch-08-2024-0340/full/html</t>
  </si>
  <si>
    <t>EMERALS</t>
  </si>
  <si>
    <t>Salsabila, O. L., Hastjarjo, S., &amp; Satyawan, I. A. (2024). Government public relations strategy in the digital age: Social Media Influencer (SMI) collaboration in building community participation in Madiun Regency. Informasi, 54(1), 89-104.</t>
  </si>
  <si>
    <t>https://scholarhub.uny.ac.id/informasi/vol54/iss1/8/</t>
  </si>
  <si>
    <t>DOAJ, INDEX COPERNICUS</t>
  </si>
  <si>
    <t>Mim, M. B., &amp; Asaduzzaman, A. S. (2024). A study on the pattern of selfie culture among university students in Bangladesh. Informasi, 54(1), 74-88.</t>
  </si>
  <si>
    <t>https://scholarhub.uny.ac.id/informasi/vol54/iss1/7/</t>
  </si>
  <si>
    <t>Arigi, J. P., Hidayat, Z., Cornelis Lie, C., &amp; Muhardiansyah, H. (2024). Indonesian metrosexuals on Instagram: A phenomenological approach of male fashion style experiences in communicating the identity. Fashion, Style &amp; Popular Culture.</t>
  </si>
  <si>
    <t>https://intellectdiscover.com/content/journals/10.1386/fspc_00242_1</t>
  </si>
  <si>
    <t>Intellect discover</t>
  </si>
  <si>
    <t>Sayyad Amin, Z. (2024). Content Analysis of Young People's Attitude towards the Positive and Negative Effects of Instagram. Journal of Modern Psychology, 4(1), 1-7.</t>
  </si>
  <si>
    <t>https://modernpsy.rahman.ac.ir/article_190796.html</t>
  </si>
  <si>
    <t xml:space="preserve">DOAJ </t>
  </si>
  <si>
    <t>Khanal, K., &amp; Arora, N. (2024). CSR In Business School: Faculty’s Perception of University/College Social Responsibility (USR) Initiatives in Nepal. Journal of Management and Entrepreneurship, 18 (3), 50–60. https://doi. org/10.70906/20241803050060, 2.</t>
  </si>
  <si>
    <t>chrome-extension://efaidnbmnnnibpcajpcglclefindmkaj/https://xime.org/uploads/manuscripts/ARTICLE%205%20FULL%20WITH%20DOI%20CSR%20IN%20BUSINESS%20SCHOOL1958531789.pdf</t>
  </si>
  <si>
    <t>Social media profiling for the development of online marketing strategies</t>
  </si>
  <si>
    <t>Soeherman, B., &amp; Putra, A. S. (2024). Metafora Kuda Troya Dan Akuntansi Inovasi Dalam Meningkatkan Nilai Bisnis. Jurnal Akuntansi Multiparadigma, 15(1), 1-15.</t>
  </si>
  <si>
    <t>https://jamal.ub.ac.id/index.php/jamal/article/view/17474</t>
  </si>
  <si>
    <t>Fonseca, M. A. A., &amp; Benavides, O. S. (2024). Campañas educativas en derechos laborales de Sunafil en TikTok. Revista Ibérica de Sistemas e Tecnologias de Informação, (E68), 668-680.</t>
  </si>
  <si>
    <t>https://www.proquest.com/docview/3085714925?pq-origsite=gscholar&amp;fromopenview=true&amp;sourcetype=Scholarly%20Journals</t>
  </si>
  <si>
    <t>PROQUEST</t>
  </si>
  <si>
    <t>CORPORATE SOCIAL RESPONSIBILITY AND MARKETING COMMUNICATION</t>
  </si>
  <si>
    <t>Volungevičiūtė, G. (2025). Vizualinės komunikacijos sprendimų taikymas verslo organizacijų socialinės atsakomybės kampanijose socialiniame tinkle „Facebook” (Doctoral dissertation).</t>
  </si>
  <si>
    <t>https://www.vdu.lt/cris/bitstreams/98c574b5-b611-42c6-8af2-04274199424f/download</t>
  </si>
  <si>
    <t>The consumer profile across the generations from the marketing perspective</t>
  </si>
  <si>
    <t>Rohrer, W. A. (2024). The Influence of Social Issues on Consumer Buying Behavior in the US Retail Market: A Study of Generations Y and Z (Doctoral dissertation, Wilmington University (Delaware)).</t>
  </si>
  <si>
    <t>https://search.proquest.com/openview/fe560f9e0771ad3a5cded9e90041ee3b/1?pq-origsite=gscholar&amp;cbl=18750&amp;diss=y</t>
  </si>
  <si>
    <t>https://openurl.ebsco.com/EPDB%3Agcd%3A16%3A34524784/detailv2?sid=ebsco%3Aplink%3Ascholar&amp;id=ebsco%3Agcd%3A179717976&amp;crl=c&amp;link_origin=scholar.google.com</t>
  </si>
  <si>
    <t>The Rise Of Instagram-Evolution, Statistics, Advantages And Disatvantages</t>
  </si>
  <si>
    <t>Sokolović, M. (2024). Utjecaj influencer marketinga pri donošenju odluke o kupnji (Doctoral dissertation, University of Rijeka. Faculty of Tourism and Hospitality Management).</t>
  </si>
  <si>
    <t>https://www.unirepository.svkri.uniri.hr/islandora/object/fthm:5446</t>
  </si>
  <si>
    <t>How the Marketing Thought Evolved–A Brief Analysis of Marketing Literature</t>
  </si>
  <si>
    <t>Tesi, E. (2024). Osservare il presente per comprendere il futuro: la ricerca qualitativa applicata alla cucina domestica.</t>
  </si>
  <si>
    <t>https://unitesi.unive.it/handle/20.500.14247/24091</t>
  </si>
  <si>
    <t>Petry, M. R. (2024). Estratégias e ferramentas de marketing em cooperativas de consumo e de trabalho-Revisão Sistemática da Literatura.</t>
  </si>
  <si>
    <t>https://dspace.ifrs.edu.br/handle/123456789/1860</t>
  </si>
  <si>
    <t>Wassef, Abanoub, et al. "Unraveling determinants of sustainable growth in egyptian firms across the firm life cycle." Journal of Accounting and Auditing: Research &amp; Practice (2024): 1-14.</t>
  </si>
  <si>
    <t>Junaidi, Junaidi, Noorlailie Soewarno, and Isnalita Isnalita. "The Impact of The Investment Opportunity Set on Dividends: An Effect of Sustainable Growth Rate." Jurnal Reviu Akuntansi dan Keuangan 14.4 (2024): 1007-1022.</t>
  </si>
  <si>
    <t>ADEYEMI, Adewumi Zaid, Nureni Adekunle LAWAL, and Titilope Esther OLOREDE. "CORPORATE ATTRIBUTES AND SUSTAINABLE GROWTH: EVIDENCE FROM LISTED CONGLOMERATE COMPANIES IN NIGERIA." Business Excellence &amp; Management 14.1 (2024).</t>
  </si>
  <si>
    <t>Đaković, Miloš, Nada Milenković, and Jelena Andrasic. "The Effect of Recent Crisis Situations on the Sustainability of Indebtedness of the Manufacturing Sector of Serbia." International Scientific Conference Strategic Management and Decision Support Systems in Strategic Management. 2024.</t>
  </si>
  <si>
    <t>Gyedu, S., Tang, H., Menyah, M.V. et al. The Relationship Between Intellectual Property Rights, Innovation, and Economic Development in the G20 and Selected Developing Countries. J Knowl Econ 15, 18223–18256 (2024) https://doi.org/10.1007/s13132-024-01859-3</t>
  </si>
  <si>
    <t>https://link.springer.com/article/10.1007/s13132-024-01859-3#citeas</t>
  </si>
  <si>
    <t xml:space="preserve">google scholar, </t>
  </si>
  <si>
    <t>Triyono Adi Saputro,Pujiyono Suwadi, Emmy Latifah,  Interpretation Of Benefit Sharing On Economic Rights Of Intellectual Property (IP) In Islamic Law Perspective, Journal of Law and Sustainable Development, vol 12 no 1, 2024</t>
  </si>
  <si>
    <t>https://ojs.journalsdg.org/jlss/article/view/2411</t>
  </si>
  <si>
    <t>ERIHPLUS,</t>
  </si>
  <si>
    <t xml:space="preserve">Muhamad Helmi Muhamad Khair, Mohd Haris Abdul Rani, Maruf Billah, Azlina Mohd Hussain, Mohd Syahrul Ab. Ghani, Enhancing Access and Facilitating Use of Orphan Works: A PolicyLed Framework,INTERNATIONAL JOURNAL OF RESEARCH AND INNOVATION IN SOCIAL SCIENCE (IJRISS)
ISSN No. 2454-6186 | DOI: 10.47772/IJRISS |Volume VIII Issue VI June 2024, </t>
  </si>
  <si>
    <t>https://www.researchgate.net/profile/Muhamad-Helmi-Muhamad-Khair/publication/382383268_Enhancing_Access_and_Facilitating_Use_of_Orphan_Works_A_Policy-Led_Framework/links/66aeff8a299c327096ac1aca/Enhancing-Access-and-Facilitating-Use-of-Orphan-Works-A-Policy-Led-Framework.pdf</t>
  </si>
  <si>
    <t>Cosmescu I, Ilie L</t>
  </si>
  <si>
    <t>Economia serviciilor</t>
  </si>
  <si>
    <t>Țurțurica Maria-Cristina, Schimbări de paradigme în abordarea justiţiei, Revista Institutului Naţional al Justiţiei
Numărul 1(68) / 2024 / ISSN 1857-2405</t>
  </si>
  <si>
    <t>https://ibn.idsi.md/vizualizare_articol/204173</t>
  </si>
  <si>
    <t>Ilie L (ULBS), Horobet A(ASE), Popescu C</t>
  </si>
  <si>
    <t>Liberalization and regulation in the EU energy market</t>
  </si>
  <si>
    <t xml:space="preserve">Fahimeh Dousthosseini, Manijeh Haghighinasab, Pantea Foroudi, Green Purchase Intention Antecedents and Consequences, in Business Strategies and Ethical Challenges in the Digital Ecosystem, Emerald Publishing Limited, Leeds, pp. 107-137. https://doi.org/10.1108/978-1-80455-069-420241006
</t>
  </si>
  <si>
    <t>https://www.emerald.com/insight/content/doi/10.1108/978-1-80455-069-420241006/full/html</t>
  </si>
  <si>
    <t>emerald</t>
  </si>
  <si>
    <t>Horobet A (ASE), Ilie L (ULBS)</t>
  </si>
  <si>
    <t>On the Dynamic Link Between Stock Prices and Exchange Rate: Evidence From Romania</t>
  </si>
  <si>
    <t>Oyasor, Emmanuel Imuede, The Relationship Between Stock Price and Exchange Rate in an Emerging Capital Markets., Pakistan Journal of Life &amp; Social Sciences, 2024, Vol 22, Issue 2, p18815</t>
  </si>
  <si>
    <t>https://openurl.ebsco.com/EPDB%3Agcd%3A3%3A36019683/detailv2?sid=ebsco%3Aplink%3Ascholar&amp;id=ebsco%3Agcd%3A185141716&amp;crl=c&amp;link_origin=scholar.google.com</t>
  </si>
  <si>
    <t>ebsco</t>
  </si>
  <si>
    <t>Ilie L (ULBS), Bondrea I (ULBS)</t>
  </si>
  <si>
    <t>Changing labour market needs and the challenges for academic leadership</t>
  </si>
  <si>
    <t>Nangoy, Abraham Daud;, Kartikasari, Cynthia Yohanna, LEARNING METHODS BASED ON WORK PRACTICES OR INTERNSHIP CAN BE IMPLEMENTED IN ENTREPRENEURSHIP CAMPUS., Journal of Syntax Literate, 2024, v. 9, n. 11, p. 5998, doi. 10.36418/syntax-literate.v9i11.16799</t>
  </si>
  <si>
    <t>https://openurl.ebsco.com/EPDB%3Agcd%3A1%3A20944689/detailv2?sid=ebsco%3Aplink%3Ascholar&amp;id=ebsco%3Agcd%3A181598713&amp;crl=c&amp;link_origin=scholar.google.com</t>
  </si>
  <si>
    <t>RURAL DEVELOPMENT IN ROMANIA-A FEW CONSIDERATIONS.</t>
  </si>
  <si>
    <t>Paul Ștefan Markovits,Digital Transformation of Agriculture in Romania:
A Change Management Perspective ,“Ovidius” University Annals, Economic Sciences Series</t>
  </si>
  <si>
    <t>https://www.researchgate.net/profile/Paul-Markovits/publication/379025636_Digital_Transformation_of_Agriculture_in_Romania_A_Change_Management_Perspective/links/65f6c0741f0aec67e29ee5be/Digital-Transformation-of-Agriculture-in-Romania-A-Change-Management-Perspective.pdf</t>
  </si>
  <si>
    <t>EBSCO host,Cabell’s Directories,RePEc</t>
  </si>
  <si>
    <t>The European rural development policy during 2014–2020</t>
  </si>
  <si>
    <t>Mirosław SOŁTYSIAK, Dariusz ZAJĄC ,COMPARISON OF SOCIO-ECONOMIC DEVELOPMENT CONDITIONS IN MUNICIPAL AND LAND COUNTIES  OF EASTERN AND WESTERN REGIONS OF POLAND Scientific Papers of Silesian University of Technology – Organization and Management Series ,</t>
  </si>
  <si>
    <t>chrome-extension://efaidnbmnnnibpcajpcglclefindmkaj/https://yadda.icm.edu.pl/baztech/element/bwmeta1.element.baztech-19e243be-9d08-480b-8c56-25b05ec369af/c/Soltysiak-Zajac__znpsl_org_195_2024.pdf</t>
  </si>
  <si>
    <t>Index Copernicus International – ICI Journals Master List,E-Journal Gateway (J-Gate),
DOAJ Directory of Open Access Journals.</t>
  </si>
  <si>
    <t>Entrepreneurship in Romania: Opportunities and Challenges.</t>
  </si>
  <si>
    <t>MIHANCEA EUGEN-AXEL,NOI EVIDENȚE EMPIRICE PRIVIND TEORIILE DE DIVIDEND ALE COMPANIILOR ÎN CONTEXTUL PIEȚELOR INTERNAȚIONALE-TEZA DOCTORAT</t>
  </si>
  <si>
    <t>chrome-extension://efaidnbmnnnibpcajpcglclefindmkaj/https://www.uvt.ro/wp-content/uploads/sites/2/2024/02/Rezumat-teza-doctorat-Mihancea-Eugen-Axel_A4.pdf</t>
  </si>
  <si>
    <t>Teza doctorat</t>
  </si>
  <si>
    <t>Competitiveness: from microeconomic foundations to national determinants, Studies in Business and Economics, nr.1/2006</t>
  </si>
  <si>
    <t>J. Varga, E. Kahler-Korcsmáros and Á. Csiszárik-Kocsir, "Microeconomic Factors Affecting Competitiveness Based on the Opinion of Hungarian Companies1," 2024 IEEE 11th International Conference on Computational Cybernetics and Cyber-Medical Systems (ICCC), Hanoi, Vietnam, 2024, pp. 1-6, doi: 10.1109/ICCC62278.2024.10582926.</t>
  </si>
  <si>
    <t>https://ieeexplore.ieee.org/abstract/document/10582926</t>
  </si>
  <si>
    <t>BDI - IEE</t>
  </si>
  <si>
    <t>Stanisic, Snjezana, Zaklina Spalevic, and Sanja Markovic. "Human Resources' Influence on Competitiveness of Bosnia and Herzegovina, Serbia and Croatia's Economies." Kultura Polisa 21 (2024): 28.</t>
  </si>
  <si>
    <t>https://heinonline.org/HOL/LandingPage?handle=hein.journals/kutapsa21&amp;div=35&amp;id=&amp;page=</t>
  </si>
  <si>
    <t>BDI - ERIH PLUS</t>
  </si>
  <si>
    <r>
      <rPr>
        <rFont val="Arial Narrow"/>
        <color theme="1"/>
        <sz val="10.0"/>
      </rPr>
      <t>SAEED, Birol ERKAN Abdualaziz Aclan Ahmed, and Elif Tuğçe BOZDUMAN. "Analysis Of Export Competition By Factor Densities Of Mena Countries." </t>
    </r>
    <r>
      <rPr>
        <rFont val="Arial Narrow"/>
        <i/>
        <color rgb="FF222222"/>
        <sz val="10.0"/>
      </rPr>
      <t>SOCIAL SCIENCES STUDIES JOURNAL (SSSJournal)</t>
    </r>
    <r>
      <rPr>
        <rFont val="Arial Narrow"/>
        <color rgb="FF222222"/>
        <sz val="10.0"/>
      </rPr>
      <t> 5.50 (2024): 6667-6673.</t>
    </r>
  </si>
  <si>
    <t>https://sssjournal.com/?mod=makale_tr_ozet&amp;makale_id=59764</t>
  </si>
  <si>
    <t>BDI - ESJI</t>
  </si>
  <si>
    <t>Effects of raising minimum wage: Theory, evidence and future challenges
S Mărginean, AŞ Chenic
Procedia Economics and Finance 6, 96-102</t>
  </si>
  <si>
    <t>Adebanjo, S., et al. "Determinants of workers’ new minimum wage in Nigeria: Incorporating Nigeria’s current economic situation." Sri Lankan Journal of Applied Statistics 25.2 (2024): 75-100.</t>
  </si>
  <si>
    <t>https://www.researchgate.net/profile/Seun-Adebanjo-2/publication/384772456_Determinants_of_workers'_new_minimum_wage_in_Nigeria_Incorporating_Nigeria's_current_economic_situation/links/67075c88e3c0600c7c98238f/Determinants-of-workers-new-minimum-wage-in-Nigeria-Incorporating-Nigerias-current-economic-situation.pdf</t>
  </si>
  <si>
    <r>
      <rPr>
        <rFont val="Arial Narrow"/>
        <color theme="1"/>
        <sz val="10.0"/>
      </rPr>
      <t>Sambu, Eric Kibet. "Regulating the private security industry in Tanzania: the effect of minimum wage order." </t>
    </r>
    <r>
      <rPr>
        <rFont val="Arial Narrow"/>
        <i/>
        <color rgb="FF222222"/>
        <sz val="10.0"/>
      </rPr>
      <t>International Journal of Research in Business and Social Science</t>
    </r>
    <r>
      <rPr>
        <rFont val="Arial Narrow"/>
        <color rgb="FF222222"/>
        <sz val="10.0"/>
      </rPr>
      <t> 13.5 (2024): 532-546.</t>
    </r>
  </si>
  <si>
    <t>https://www.proquest.com/docview/3114240365?fromopenview=true&amp;pq-origsite=gscholar&amp;sourcetype=Scholarly%20Journals</t>
  </si>
  <si>
    <t>BDI - Proquest</t>
  </si>
  <si>
    <r>
      <rPr>
        <rFont val="Arial Narrow"/>
        <color theme="1"/>
        <sz val="10.0"/>
      </rPr>
      <t>ATIYE, David Ebikeme, and I. T. U. Madu. "TRADE UNIONISM AND THE POLITICS OF MINIMUM WAGE IMPLEMENTATION IN BAYELSA STATE, NIGERIA, 2012-2022." </t>
    </r>
    <r>
      <rPr>
        <rFont val="Arial Narrow"/>
        <i/>
        <color rgb="FF222222"/>
        <sz val="10.0"/>
      </rPr>
      <t>Journal of Global Economics and Business January</t>
    </r>
    <r>
      <rPr>
        <rFont val="Arial Narrow"/>
        <color rgb="FF222222"/>
        <sz val="10.0"/>
      </rPr>
      <t> 5.16 (2024): 30-55.</t>
    </r>
  </si>
  <si>
    <r>
      <rPr>
        <rFont val="Arial Narrow"/>
        <color theme="1"/>
        <sz val="10.0"/>
      </rPr>
      <t>Leyva, Eddy Soria, Aida Valls Mateu, and Ana Beatriz Hernandez Lara. "Mapping Literacies in the Tourism Labor Market: A Cross-Database Comparison." </t>
    </r>
    <r>
      <rPr>
        <rFont val="Arial Narrow"/>
        <i/>
        <color rgb="FF222222"/>
        <sz val="10.0"/>
      </rPr>
      <t>arXiv preprint arXiv:2402.15426</t>
    </r>
    <r>
      <rPr>
        <rFont val="Arial Narrow"/>
        <color rgb="FF222222"/>
        <sz val="10.0"/>
      </rPr>
      <t> (2024).</t>
    </r>
  </si>
  <si>
    <t>https://arxiv.org/abs/2402.15426</t>
  </si>
  <si>
    <r>
      <rPr>
        <rFont val="Arial Narrow"/>
        <color theme="1"/>
        <sz val="10.0"/>
      </rPr>
      <t>Miswar, Syarifah Huswatun. "The Future of the Yuan: Measuring the" Power" of Renminbi (RMB)." </t>
    </r>
    <r>
      <rPr>
        <rFont val="Arial Narrow"/>
        <i/>
        <color rgb="FF222222"/>
        <sz val="10.0"/>
      </rPr>
      <t>Khwopa Journal</t>
    </r>
    <r>
      <rPr>
        <rFont val="Arial Narrow"/>
        <color rgb="FF222222"/>
        <sz val="10.0"/>
      </rPr>
      <t> 6.1 (2024): 127-143.</t>
    </r>
  </si>
  <si>
    <t>https://nepjol.info/index.php/kjour/article/view/67230</t>
  </si>
  <si>
    <t>BDI - Google Scholar, NepjOL</t>
  </si>
  <si>
    <t>Vardarı, Luan. "Advancing financial reporting in the Western Balkans: a bibliometric analysis of AI and IFRS integration for sustainable accounting." PressAcademia Procedia 18.1 (2024): 95-96.</t>
  </si>
  <si>
    <t>https://dergipark.org.tr/en/pub/pap/article/1436632</t>
  </si>
  <si>
    <t>Tyasi, Thobela Louis, Malik Ergin, and Madumetja Cyril Mathapo. "A bibliometric analysis of the literature on goat breeding." F1000Research 13 (2024): 451.</t>
  </si>
  <si>
    <t>https://f1000research.com/articles/13-451</t>
  </si>
  <si>
    <r>
      <rPr>
        <rFont val="Arial Narrow"/>
        <color theme="1"/>
        <sz val="10.0"/>
      </rPr>
      <t>颖芝章. "人民币国际化对中国经济金融的影响及分析." </t>
    </r>
    <r>
      <rPr>
        <rFont val="Arial Narrow"/>
        <i/>
        <color rgb="FF222222"/>
        <sz val="10.0"/>
      </rPr>
      <t>International Economy and Development</t>
    </r>
    <r>
      <rPr>
        <rFont val="Arial Narrow"/>
        <color rgb="FF222222"/>
        <sz val="10.0"/>
      </rPr>
      <t> 2.6 (2024): 11-13.</t>
    </r>
  </si>
  <si>
    <t>TOŠOVSKÝ, BC DAVID. "The Prospects of Renminbi Hegemony in the East Asia Region."</t>
  </si>
  <si>
    <t>The Challenges of Reforming the International Monetary System in the Post COVID-19 World,
Studies in Business and Economics 15 (3), 61-73</t>
  </si>
  <si>
    <t>Banda, Anderson. A study of the effect of foreign exchange rates on the financial performance of power utility companies in Zambia: a case of Copperbelt energy corporation plc. Diss. The University of Zambia, 2024.</t>
  </si>
  <si>
    <t>Coccia, Mario, and Igor Benati. "How High Public Debt Reduces the Preparedness of European Health Systems to Cope With Covid-19 Pandemic Crisis and Other Systemic Emergencies." AIMS Public Health 11.2 (2024): 459-481.</t>
  </si>
  <si>
    <t>https://papers.ssrn.com/sol3/papers.cfm?abstract_id=4792318</t>
  </si>
  <si>
    <t>BDI - SSRN</t>
  </si>
  <si>
    <t>Mihaescu Liviu (ULBS), Titu M. (ULBS), Stanciu Alexandru (RO)</t>
  </si>
  <si>
    <t>Technological and ethical aspects of autonomous driving in a multicultural society</t>
  </si>
  <si>
    <t>Kun Li, Xiaodi Sun, Study on taxi mode selection dynamics based on evolutionary game theory, Chaos, Solitons &amp; Fractals, Volume 180, March 2024, 114507</t>
  </si>
  <si>
    <t>https://www.sciencedirect.com/science/article/pii/S0960077924000584?casa_token=-74ph4E4ZZgAAAAA:l0_OuvYxH3fZ9kVQgXjvFPlt0GwEQaV1oyur-X-sHXE7Pg_de4YKU6Wdu9FKY_hKF8RcNesTswY</t>
  </si>
  <si>
    <t>MIHĂESCU LIVIU</t>
  </si>
  <si>
    <t>XiangYu Chen, MORAL DECISION-MAKING FOR AUTONOMOUS DRIVING BASED ON MULTI-OBJECTIVE REINFORCEMENT LEARNING</t>
  </si>
  <si>
    <t>http://www.upubscience.com/upload/20250318113739.pdf</t>
  </si>
  <si>
    <t>UpubScience</t>
  </si>
  <si>
    <t>Mihaescu Liviu</t>
  </si>
  <si>
    <t>Economic intelligence: using innovation to reinvent the business</t>
  </si>
  <si>
    <t>Josip Stjepandić, Johannes Lützenberger, Philipp Kremer, Business Case for Digital Twin of a Process Plant</t>
  </si>
  <si>
    <t>https://link.springer.com/chapter/10.1007/978-3-031-47316-6_5</t>
  </si>
  <si>
    <t>J Grabara (UC), P Bajdor (UC), L Mihaescu (ULBS) </t>
  </si>
  <si>
    <t>Steps of sustainable development implementation into enterprise activities</t>
  </si>
  <si>
    <t>El Papel de las Grandes Empresas en el Perú en el Logro de los Objetivos de Desarrollo Sostenible (ODS), he Role of Large Companies in Peru in the Achievement of the Sustainable Development Goals (SDGs)
Mendoza, Dora Yolanda Ccala.Pontificia Universidad Catolica del Peru (Peru) ProQuest , 2024. 31346824.</t>
  </si>
  <si>
    <t>https://scholar.google.ro/scholar?oi=bibs&amp;hl=ro&amp;cites=6428644943565464404&amp;as_sdt=5&amp;as_ylo=2024&amp;as_yhi=2024</t>
  </si>
  <si>
    <t>Dziembała Małgorzata, Musiałkowska Ida, Talar Sylwia: Polskie regiony wobec wyzwań podwójnej transformacji,  Przeździecka Eliza, Ambroziak Adam A. (eds.): Polska gospodarka wobec nowych wyzwań w trzeciej dekadzie XXI wieku, 2024, Warszawa, Oficyna Wydawnicza SGH, 205 p., ISBN 978-83-8030-665-3</t>
  </si>
  <si>
    <t>https://bazawiedzy.ue.poznan.pl/docstore/download/UEP2e3ebcdb23c1441194ce9f97be0b5077/Przezdziecka_Ambroziak_PL_gospodarka_wobec_nowych_wyzwan_2024_SGH.pdf#page=68</t>
  </si>
  <si>
    <t>Marzena Góralczyk, RELATIONSHIP MARKETING AS A PATH TO SUSTAINABLE
DEVELOPMENT OF ENTERPRISES (PERSPECTIVES OF THE
YOUNG GENERATION)</t>
  </si>
  <si>
    <t>https://www.gwsh.pl/content/biblioteka/org/zeszyty/ag/zn17/ZNPD17AG_02Goralczyk.pdf</t>
  </si>
  <si>
    <t>L Mihăescu</t>
  </si>
  <si>
    <t>Metode cantitative în management</t>
  </si>
  <si>
    <t>Mogîldea Ina, Cercetări privind comportamentul antreprenorului în desfășurarea activităților non-agricole din Republica Moldova, TD</t>
  </si>
  <si>
    <t>https://scholar.google.ro/scholar?oi=bibs&amp;hl=ro&amp;cites=18373258429205215718&amp;as_sdt=5&amp;as_ylo=2024&amp;as_yhi=2024</t>
  </si>
  <si>
    <t>D Mihaescu (ULBS), IC Dima, L Mihaescu (ULBS)</t>
  </si>
  <si>
    <t>Romanian educational system-component of the national economy</t>
  </si>
  <si>
    <t>ВИЗНАЧЕННЯ БУДОВИ НАЦІОНАЛЬНОЇ ЕКОНОМІКИ–ПЕРЕДУМОВА ЇЇ ПІДНЕСЕННЯ В ПОВОЄННІ ЧАСИ</t>
  </si>
  <si>
    <t xml:space="preserve">https://journals.kpdi.in.ua/index.php/inclusive_economics/article/view/144 </t>
  </si>
  <si>
    <t>Negru Ioana (ULBS) si Vinca Bigo (Marseiile)</t>
  </si>
  <si>
    <t>From fragmentation to ontologically reflexive pluralism</t>
  </si>
  <si>
    <t>Andreas Albiez, 2024, Master's thesis, A window into Macroeconomiics: the case of MMT, Universitatea din Viena</t>
  </si>
  <si>
    <t>https://scholar.google.com/scholar?start=20&amp;hl=en&amp;as_sdt=2005&amp;sciodt=0,5&amp;cites=11438609490406401214&amp;scipsc=</t>
  </si>
  <si>
    <t>Google scholar, Universitatea din Viena</t>
  </si>
  <si>
    <t>Negru Ioana (ULBS) si Andrew Mearman (Univ. of Leeds, UK) si Ali Douai (Marseille)</t>
  </si>
  <si>
    <t>Prospects for a heterodox economics of environment and sustainability</t>
  </si>
  <si>
    <t>Le devenir des zones humides face aux changements globaux : analyse patrimoniale des compromis socio-écologiques sur les marais de Brouage et du Fier d'Ars (Charente-Maritime, France), Clemence Dedinger, Teza doctorala, Univ. din Bordeaux</t>
  </si>
  <si>
    <t>https://theses.hal.science/tel-04822967/</t>
  </si>
  <si>
    <t>Hal Theses, Universite de Bordeaux</t>
  </si>
  <si>
    <t>Negru Ioana (ULBS) si Anca Negru</t>
  </si>
  <si>
    <t>Modes of pluralism: critical commentary on roundtable dialogue on pluralism</t>
  </si>
  <si>
    <t>Dyscyplina naukowa i tożsamość naukowca
The Scientific Discipline and the Scientist’s Identity, Zbyszko Melosik, Editura Wydawnictwo Naukowe Uniwersytetu Adama Mickiewicza, 2024</t>
  </si>
  <si>
    <t>https://www.ceeol.com/search/book-detail?id=1227409</t>
  </si>
  <si>
    <t>Editura Polonia Wydawnictwo Naukowe Uniwersytetu Adama Mickiewicza</t>
  </si>
  <si>
    <t>Negru Ioana (ULBS) , Stefan Kesting (Leeds, Uk) and Paolo Silvestri (Italy)</t>
  </si>
  <si>
    <t>Institutional Analysis of the gifts: An Introduction to symposium</t>
  </si>
  <si>
    <t>Veronique Dutraive, Oeconomia, Deux moments dans les relations entre l’économie et l’anthropologie : histoire et enjeux méthodologiques</t>
  </si>
  <si>
    <t>https://journals.openedition.org/oeconomia/17160</t>
  </si>
  <si>
    <t>EconLit, REPEC</t>
  </si>
  <si>
    <t xml:space="preserve">Gastronomic Revelations: Exploring The Connection Of Haryanvi Festival Food With The Culture And Traditions Of Haryana
R Gupta, I Bakshi, P Gautam - Educational Administration: Theory …, 2024 - researchgate.net
</t>
  </si>
  <si>
    <t>https://sciendo-parsed.s3.eu-central-</t>
  </si>
  <si>
    <t xml:space="preserve"> researchgate.net</t>
  </si>
  <si>
    <r>
      <rPr>
        <rFont val="Arial Narrow"/>
        <color theme="1"/>
        <sz val="10.0"/>
      </rPr>
      <t>The role of ambiance and service in culinary tourism: A case study at D'Warung
NW Sukartini, IN Kanca, IP Budiarta… -</t>
    </r>
    <r>
      <rPr>
        <rFont val="Arial Narrow"/>
        <b/>
        <color theme="1"/>
        <sz val="10.0"/>
      </rPr>
      <t xml:space="preserve"> Journal of Commerce</t>
    </r>
    <r>
      <rPr>
        <rFont val="Arial Narrow"/>
        <color theme="1"/>
        <sz val="10.0"/>
      </rPr>
      <t xml:space="preserve"> …, 2024 - ympn.co.id
</t>
    </r>
  </si>
  <si>
    <t>http://ympn.co.id</t>
  </si>
  <si>
    <t>Index Copernicus, Publons, ScienceGate, Scilit, Crossref, LIPI, Neliti,  WorldCat, Publon, ScienceGate, LIPI, Neliti, ISI, Wiorldcate, ASCI,Google Scholar</t>
  </si>
  <si>
    <t xml:space="preserve">Exploring The Influence Of Haryanvi Festival Food On Tourist Satisfaction
I Bakshi - Educational Administration: Theory and Practice, 2024 - researchgate.net
</t>
  </si>
  <si>
    <t>https://www.researchgate.net/publication/383921997_Educational_Administration_Theory_and_Practice_2024</t>
  </si>
  <si>
    <t>researchgate.net</t>
  </si>
  <si>
    <t xml:space="preserve">Culinary Tourism as A Destination Attraction: An Empirical Examination of Tourists' Food Satisfaction
M Nematzadeh, H Panahi… - Journal of …, 2024 - dergipark.org.tr
</t>
  </si>
  <si>
    <t>https://dergipark.org.tr/en/pub/iuturizmoloji</t>
  </si>
  <si>
    <t>Dergipark</t>
  </si>
  <si>
    <t xml:space="preserve">Z Hasan, M Aslam, S Zeerak , Exploring the Food Sharing Experiences of Foreign V Loggers: A Netnographic Approach for Pakistani Food Tourism,
- Archives of …, 2024 - , Vol. 1 No. 1 (2024): Archive of Management and Social Sciencesamss.alliednexuspublisher.com
</t>
  </si>
  <si>
    <t>https://amss.alliednexuspublisher.com/index.php/1/article/view/9</t>
  </si>
  <si>
    <t>amss.alliednexuspublisher.com</t>
  </si>
  <si>
    <t xml:space="preserve">Gastronomy Tourism Promotion: The Uniqueness of Culinary Attraction and Storytelling
A Nurwitasari, V Gaffar, LA , Wibowo, MA Sultan - Society, 2024, vol.12, nr.2/2024,  - societyfisipubb.id
</t>
  </si>
  <si>
    <t>https://www.societyfisipubb.id/index.php/society/article/view/758</t>
  </si>
  <si>
    <t xml:space="preserve">Estimation of selling price for grasshopper (Valanga nigricornis Burm.) snack bar products using cost-based method
A F Amri, A C Iwansyah and W F Irzaqi
</t>
  </si>
  <si>
    <t>https://iopscience.iop.org/article/10.1088/1755-1315/1377/1/012002/meta</t>
  </si>
  <si>
    <t>iopscience.iop.org</t>
  </si>
  <si>
    <t>Sustainable gastronomy: a study of catering facilities-traditional farms in rural Vojvodina (R. Serbia)BK Pivarski, B Đerčan, S Šmugović… - Eastern European …, 2024 - apcz.umk.pl</t>
  </si>
  <si>
    <t>apcz.umk.pl</t>
  </si>
  <si>
    <t>BURGOS GUERRERO, SEBASTIAN FELIPE, Urbanising Food Landscapes: Planning Food Systems Transformation for Sustainable Tourism Development and improved Regional Climate Action in Portugal and …</t>
  </si>
  <si>
    <t>https://boa.unimib.it/handle/10281/537644</t>
  </si>
  <si>
    <t>teza  de doctorat</t>
  </si>
  <si>
    <r>
      <rPr>
        <rFont val="Arial Narrow"/>
        <color rgb="FF000000"/>
        <sz val="10.0"/>
      </rPr>
      <t xml:space="preserve">KM Dobay, C Apetroaie - Agricultural Economics and Rural Development, 2024 - eadr.ro
Sustainable Rural Development through Local Gastronomic Points, </t>
    </r>
    <r>
      <rPr>
        <rFont val="Arial Narrow"/>
        <i/>
        <color rgb="FF000000"/>
        <sz val="10.0"/>
      </rPr>
      <t>Agricultural Economics and Rural Development,</t>
    </r>
    <r>
      <rPr>
        <rFont val="Arial Narrow"/>
        <color rgb="FF000000"/>
        <sz val="10.0"/>
      </rPr>
      <t xml:space="preserve"> New Series, Year XXI, no. 1, p. 23–39, 2024
</t>
    </r>
  </si>
  <si>
    <t>https://www.eadr.ro/RePEc/iag/iag_pdf/AERD2401_23-39.pdf</t>
  </si>
  <si>
    <r>
      <rPr>
        <rFont val="Arial Narrow"/>
        <color rgb="FF000000"/>
        <sz val="10.0"/>
      </rPr>
      <t xml:space="preserve">GASTRONOMIC TOURISM IN ROMANIA., A Borma , </t>
    </r>
    <r>
      <rPr>
        <rFont val="Arial Narrow"/>
        <i/>
        <color rgb="FF000000"/>
        <sz val="10.0"/>
      </rPr>
      <t xml:space="preserve">Annals of the University of Oradea, </t>
    </r>
    <r>
      <rPr>
        <rFont val="Arial Narrow"/>
        <color rgb="FF000000"/>
        <sz val="10.0"/>
      </rPr>
      <t>Economic …, 2024 - search.ebscohost.com</t>
    </r>
  </si>
  <si>
    <t>https://anale.steconomiceuoradea.ro/en/wp-content/uploads/2024/11/AUOES.July_.2024.1.pdf</t>
  </si>
  <si>
    <t xml:space="preserve">Exploring the Significance of Punjab's Local Cuisine in Elevating Dining Experiences of Tourists
I Bakshi, S Chauhan, L Mehta - International Conference on …, 2024 - atlantis-press.com
</t>
  </si>
  <si>
    <t>https://www.atlantis-press.com/proceedings/irtthi-24/126000733</t>
  </si>
  <si>
    <r>
      <rPr>
        <rFont val="Arial Narrow"/>
        <color rgb="FF000000"/>
        <sz val="10.0"/>
      </rPr>
      <t xml:space="preserve">AMAZÔNIA INVISÍVEL: UMA ANÁLISE DA LITERATURA CIENTÍFICA SOBRE O TURISMO GASTRONÔMICO
A Melo¹, E Nascimento , </t>
    </r>
    <r>
      <rPr>
        <rFont val="Arial Narrow"/>
        <b/>
        <i/>
        <color rgb="FF000000"/>
        <sz val="10.0"/>
      </rPr>
      <t>REVISTA GEONORTE,</t>
    </r>
    <r>
      <rPr>
        <rFont val="Arial Narrow"/>
        <color rgb="FF000000"/>
        <sz val="10.0"/>
      </rPr>
      <t xml:space="preserve"> - periodicos.ufam.edu.br
</t>
    </r>
  </si>
  <si>
    <t>periodicos.ufam.edu.br</t>
  </si>
  <si>
    <t xml:space="preserve">CONSIDERATIONS CONCERNING THE EVOLUTION OF AGRITOURISM GUESTHOUSES IN ROMANIA
IA CHIURCIU, E SOARE, C DOBRE , Proceedings of the XV International Scientific Agricultural Symposium “Agrosym 2024”- 
</t>
  </si>
  <si>
    <t xml:space="preserve">DEZVOLTAREA RURALĂ DURABILĂ PRIN PUNCTE GASTRONOMICE LOCALE, </t>
  </si>
  <si>
    <t>https://www.dajiasi.ro/data/_editor/files/buletin%20informativ/februarie/DEZVOLTAREA_RURAL%C4%82_DURABIL%C4%82_PRIN.pdf</t>
  </si>
  <si>
    <t xml:space="preserve">Vliv nabídky stravovacích zařízení na environmentálně udržitelný rozvoj cestovního ruchu
J Lochman - 2024 - dspace.cuni.cz
</t>
  </si>
  <si>
    <t>https://dspace.cuni.cz</t>
  </si>
  <si>
    <t>Е. М. Aqzam,,  А. К. Kakimov,   A. E. Erengaliev,   N. K. Ibragimov, , DEVELOPMENT OF A DRYING UNIT FOR THE PRODUCTION OF KURTA, Bulletin of Shakarim University. Technical Sciences</t>
  </si>
  <si>
    <t>https://tech.vestnik.shakarim.kz/jour/article/view/1100</t>
  </si>
  <si>
    <t>.                Generation Z Romanian students’ relation with rural tourism—An exploratory study</t>
  </si>
  <si>
    <t xml:space="preserve">5. Profile of generation Z characteristics: Implications for contemporary educational approaches
M Wajdi, B Susanto, IM Sumartana… - … , Seni, Budaya, Sosial …, 2024 - ojs.ympn2.or.id
</t>
  </si>
  <si>
    <t>https://ojs.ympn2.or.id/index.php/KPSBSL/article/view/8</t>
  </si>
  <si>
    <t xml:space="preserve">Kırsal Turizm Literatüründe Gastronomi ve Yerel Gıda Çalışmalarına İlişkin Bibliyometrik Bir Analiz (A Bibliometric Analysis of Gastronomy and Local Food …
GB TORUSDAĞ - Journal of Tourism &amp; Gastronomy Studies, 2024 - researchgate.net
</t>
  </si>
  <si>
    <t xml:space="preserve">A study on the rural tourscape and immersion experience of customers based on UGC metadata.
Z Beibei, A Omar - Global Business &amp; Management Research,: An International Journal Vol. 16, No. 4s (2024)
</t>
  </si>
  <si>
    <t>gbmrjournal.com</t>
  </si>
  <si>
    <t xml:space="preserve">DESTINATION POSITIONING AND GENERATION Z LOYALTY IN TOURISM: THE MEDIATING INFLUENCE OF DESTINATION EXPERIENCE AND DESTINATION …
RDL Lestari - Assets: Jurnal Ekonomi, Manajemen dan …, 2024 - journal3.uin-alauddin.ac.id
</t>
  </si>
  <si>
    <t>journal3.uin-alauddin.ac.id</t>
  </si>
  <si>
    <t xml:space="preserve">Reasons for freehold homeownership of the younger generations to live in vertical housing in the Greater Jakarta Metropolitan Area, Indonesia
P Fadillah, J Adianto - … Journal of Built Environment and Scientific …, 2024 - jurnal.umj.ac.id
</t>
  </si>
  <si>
    <t>https://jurnal.umj.ac.id/index.php/IJBESR/article/view/21666</t>
  </si>
  <si>
    <t>iGen Making its Way Towards the Workspaces—A Systematic
S Jain - Management, 2024 - jim.imibh.edu.in
IMIB Journal of Innovation and Management 1–17 © The Author(s) 2024 DOI: 10.1177</t>
  </si>
  <si>
    <t>jim.imibh.edu.in</t>
  </si>
  <si>
    <t xml:space="preserve">Local Food Products in Romania: Insights into Agricultural Production and Community Impact
MC Sterie - Revista de Management Comparat International,Volume 25, Issue 4, October 2024, 
</t>
  </si>
  <si>
    <t>rmci.ase.ro</t>
  </si>
  <si>
    <t xml:space="preserve">A MODEL OF GOOD PRACTICES IN SUSTAINABLE RURAL TOURISM FROM THE MOUNTAIN AREA-A CASE STUDY" GURA RAULUI", SIBIU COUNTY …
M STANCIU, A POPESCU… - … in Agriculture &amp; …, 2024 - 
</t>
  </si>
  <si>
    <t>managementjournal.usamv.ro</t>
  </si>
  <si>
    <t>DOAJ, CABI, INDEX COPERNICUS</t>
  </si>
  <si>
    <t xml:space="preserve">DESTINATION POSITIONING AND GENERATION Z LOYALTY IN TOURISM: THE MEDIATING INFLUENCE OF DESTINATION EXPERIENCE AND DESTINATION …
RDL Lestari - Assets: Jurnal Ekonomi, Manajemen dan …, 2024 - journal3.uin-alauddin.ac.id
</t>
  </si>
  <si>
    <t>Ways of promoting cultural ecotourism for local communities in Sibiu area</t>
  </si>
  <si>
    <t xml:space="preserve">Kawitwangi Agrotourism Development Strategy and Road Map as a Local Economic Development Effort, E Dasipah, N Sondari, GP Suseno, T Gantini, AA Tifan, Randwick International of Social Sciences (RISS) Journal
Vol. 4, No.2, April 2023 | Page: 414-423
ISSN Online: 2722-5674 - ISSN Print: 2722-5666
</t>
  </si>
  <si>
    <t>https://www.randwickresearch.com/index.php/rissj</t>
  </si>
  <si>
    <t>La Economía Social y Solidaria en la apicultura argentina: aportes a la sostenibilidad, J Andrieu - 2024 - roderic.uv.es</t>
  </si>
  <si>
    <t>search.proquest.com</t>
  </si>
  <si>
    <t>A Jimena ,  La Economía Social y Solidaria en la apicultura argentina: Aportes a la sostenibilidad</t>
  </si>
  <si>
    <t>Masoumi, M., Anabestani, A., Fazelniya, G., Kharazmi, O. A. (2024). 'Analysis of Optimal Strategies to Achieve the Sustainable Rural Development Based on Commercial Tourism (Case study: Commercial Area of Dehshikh- Sigar in Fars Province)', Geographical Engineering of Territory, 7(4), pp. 923-942. doi: 10.22034/jget.2024.140544</t>
  </si>
  <si>
    <t>https://www.jget.ir/article_140544_en.html</t>
  </si>
  <si>
    <t>Google Scholar; Noormags; Portal of Scientic Journal</t>
  </si>
  <si>
    <t>Business Tourism Market Developmen</t>
  </si>
  <si>
    <t>Marijana P. Đurađević, APLING OF EVENTQUAL MODEL IN THE CONTEX OF DIFFERENT TYPES OF TOURISM EVENTS IN SERBIA; UNIVERSITY OF KRAGUJEVAC FACULTY OF HOTEL MANAGEMENT AND TOURISM IN VRNJAČKA BANJA; Doctoral Dissertation; Vrnjačka Banja, 2024</t>
  </si>
  <si>
    <t>https://nardus.mpn.gov.rs/handle/123456789/22783</t>
  </si>
  <si>
    <t>Involvement Of Rural Tourism Operators In The Project “Sibiu European Gastronomic Region</t>
  </si>
  <si>
    <t>GB TORUSDAĞ, A Bibliometric Analysis of Gastronomy and Local Food Studies in Rural Tourism Literature, Journal of Tourism and Gastronomy Studies, 2024, 12 (3), 2233-2262</t>
  </si>
  <si>
    <t>https://www.researchgate.net/publication/384713345_Kirsal_Turizm_Literaturunde_Gastronomi_ve_Yerel_Gida_Calismalarina_Iliskin_Bibliyometrik_Bir_Analiz_A_Bibliometric_Analysis_of_Gastronomy_and_Local_Food_Studies_in_Rural_Tourism_Literature</t>
  </si>
  <si>
    <t>Google Scholar; Index Copernicus</t>
  </si>
  <si>
    <t>Nicula Virgil, Popșa Roxana (ULBS)</t>
  </si>
  <si>
    <t>Involvement Of Rural Tourism Operators In The Project “Sibiu European Gastronomic Region"</t>
  </si>
  <si>
    <t>Şahin, C. &amp; Avcıkurt, C.  Yerel Yönetimler Tarafından Gerçekleştirilen Gastronomi Odaklı
Halkla İlişkiler Faaliyetleri: Gaziantep Örneği, AHBVÜ Turizm Fakültesi Dergisi, 2024  27 (2), 150-178.</t>
  </si>
  <si>
    <t>https://dergipark.org.tr/tr/pub/ahbvtfd/issue/89088/1490820</t>
  </si>
  <si>
    <t>PESTEL analysis applied in tourism evaluation in Braila County.</t>
  </si>
  <si>
    <t xml:space="preserve">Tourism trend in the Bangladesh Sundarbans Mangrove Forest: A PESTEL framework analysis focusing on sustainable ecotourism development
A Zahin, M Shammi - Journal of Tourism and Heritage Research, 2024 -
</t>
  </si>
  <si>
    <t>http://www.jthr.es/index.php/journal/article/view/572</t>
  </si>
  <si>
    <t xml:space="preserve">Google Scholar , DOAJ, </t>
  </si>
  <si>
    <t>PESTEL analysis applied in tourism evaluation in Braila County</t>
  </si>
  <si>
    <t xml:space="preserve">Pemberdayaan Desa Blimbingsari Sebagai Desa Wisata
NPMD Pendit, PAA Agustina… - Jurnal Pengabdian …, 2024 - 
</t>
  </si>
  <si>
    <t>journal.kurasinstitute.com</t>
  </si>
  <si>
    <t>Sinta, DOAJ</t>
  </si>
  <si>
    <t>Nicula Virgil, Oneţiu Anda Nicoleta, Todoran Florin</t>
  </si>
  <si>
    <t>Protection of the European energy consumers’ rights within the globalization context</t>
  </si>
  <si>
    <t xml:space="preserve">An Analysis on the Awareness and Practices of Consumer Protection Rights Under Republic Act No. 7394 Among Students of ISU-Cauayan City Campus, NJB Baquiran, AMM Villareal, MGB Maramag - Sukisok, 2024 - 
SUKISOK Volume 4 Issue 1 (2024
</t>
  </si>
  <si>
    <t>ejournals.ph</t>
  </si>
  <si>
    <t>RURAL TOURISM-REALISTIC SOLUTION FOR SUSTAINABLE SOCIO-ECONOMIC DEVELOPMENT: CASE STUDY OF VÂLCEA COUNTY, OLTENIA REGION …
IA DRĂGULEASA, AA Popescu… - … &amp; Marketing Journal, 2024 - researchgate.net
Management&amp;Marketing, volume XXII, issue 1/2024</t>
  </si>
  <si>
    <t xml:space="preserve">CONCEPTUAL FRAMEWORK OF WINE TOURISM MODEL IN THE OLTENIA REGION
IA DRĂGULEASA… - " Annals of the …, ,Vol. 54 No. 2 (2024): Annals of the University of Craiova - Agriculture, Montanology, Cadastre Series
</t>
  </si>
  <si>
    <t xml:space="preserve"> anale.agro-craiova.ro</t>
  </si>
  <si>
    <t xml:space="preserve">Googlescholar, EBSCO, </t>
  </si>
  <si>
    <t xml:space="preserve">Gastronomic tourism, an opportunity for diversifying the tourist offer in the Sibiu area
Autori
</t>
  </si>
  <si>
    <t xml:space="preserve">Розвиток інноваційних видів гастрономічного туризму в Івано-Франківській області
РС Смолянінов - 2024 - dspace.nuft.edu.ua
</t>
  </si>
  <si>
    <t>dspace.nuft.edu.ua</t>
  </si>
  <si>
    <t>Țichindelean, M., Ogrean, C., &amp; Herciu, M.</t>
  </si>
  <si>
    <r>
      <rPr>
        <rFont val="Arial Narrow"/>
        <color theme="1"/>
        <sz val="10.0"/>
      </rPr>
      <t>2024). Do Loyal Customers Buy Differently? Examining Customers’ Loyalty in a Self-Service Setting. </t>
    </r>
    <r>
      <rPr>
        <rFont val="Arial Narrow"/>
        <i/>
        <color theme="1"/>
        <sz val="10.0"/>
      </rPr>
      <t>Studies in Business and Economics</t>
    </r>
    <r>
      <rPr>
        <rFont val="Arial Narrow"/>
        <color theme="1"/>
        <sz val="10.0"/>
      </rPr>
      <t>, </t>
    </r>
    <r>
      <rPr>
        <rFont val="Arial Narrow"/>
        <i/>
        <color theme="1"/>
        <sz val="10.0"/>
      </rPr>
      <t>19</t>
    </r>
    <r>
      <rPr>
        <rFont val="Arial Narrow"/>
        <color theme="1"/>
        <sz val="10.0"/>
      </rPr>
      <t>(1), 350-367.</t>
    </r>
  </si>
  <si>
    <r>
      <rPr>
        <rFont val="Arial Narrow"/>
        <color theme="1"/>
        <sz val="10.0"/>
      </rPr>
      <t>JUKNA, T., &amp; GRASIS, J. (2024). Special Issues Latest Issues. </t>
    </r>
    <r>
      <rPr>
        <rFont val="Arial Narrow"/>
        <i/>
        <color theme="1"/>
        <sz val="10.0"/>
      </rPr>
      <t>Statistics</t>
    </r>
    <r>
      <rPr>
        <rFont val="Arial Narrow"/>
        <color theme="1"/>
        <sz val="10.0"/>
      </rPr>
      <t>, </t>
    </r>
    <r>
      <rPr>
        <rFont val="Arial Narrow"/>
        <i/>
        <color theme="1"/>
        <sz val="10.0"/>
      </rPr>
      <t>5</t>
    </r>
    <r>
      <rPr>
        <rFont val="Arial Narrow"/>
        <color theme="1"/>
        <sz val="10.0"/>
      </rPr>
      <t>(1).</t>
    </r>
  </si>
  <si>
    <t>https://journal.access-bg.org/issue-3-3-2022/ownership_rights_on_intermediated_securities</t>
  </si>
  <si>
    <r>
      <rPr>
        <rFont val="Arial Narrow"/>
        <color theme="1"/>
        <sz val="10.0"/>
      </rPr>
      <t>2024). Do Loyal Customers Buy Differently? Examining Customers’ Loyalty in a Self-Service Setting. </t>
    </r>
    <r>
      <rPr>
        <rFont val="Arial Narrow"/>
        <i/>
        <color theme="1"/>
        <sz val="10.0"/>
      </rPr>
      <t>Studies in Business and Economics</t>
    </r>
    <r>
      <rPr>
        <rFont val="Arial Narrow"/>
        <color theme="1"/>
        <sz val="10.0"/>
      </rPr>
      <t>, </t>
    </r>
    <r>
      <rPr>
        <rFont val="Arial Narrow"/>
        <i/>
        <color theme="1"/>
        <sz val="10.0"/>
      </rPr>
      <t>19</t>
    </r>
    <r>
      <rPr>
        <rFont val="Arial Narrow"/>
        <color theme="1"/>
        <sz val="10.0"/>
      </rPr>
      <t>(1), 350-367.</t>
    </r>
  </si>
  <si>
    <r>
      <rPr>
        <rFont val="Arial Narrow"/>
        <color theme="1"/>
        <sz val="10.0"/>
      </rPr>
      <t>Laga, S. A., Hermansyah, D., Rithmaya, C. L., Zainuddin, M., Aji, G. A. I. P., &amp; Mukhlis, I. R. Analyzing Customer Loyalty Levels through Segmentation in Aesthetic Clinics Using K-Means and RFAM. </t>
    </r>
    <r>
      <rPr>
        <rFont val="Arial Narrow"/>
        <i/>
        <color theme="1"/>
        <sz val="10.0"/>
      </rPr>
      <t>IJID (International Journal on Informatics for Development)</t>
    </r>
    <r>
      <rPr>
        <rFont val="Arial Narrow"/>
        <color theme="1"/>
        <sz val="10.0"/>
      </rPr>
      <t>, </t>
    </r>
    <r>
      <rPr>
        <rFont val="Arial Narrow"/>
        <i/>
        <color theme="1"/>
        <sz val="10.0"/>
      </rPr>
      <t>13</t>
    </r>
    <r>
      <rPr>
        <rFont val="Arial Narrow"/>
        <color theme="1"/>
        <sz val="10.0"/>
      </rPr>
      <t>(2), 473-484.</t>
    </r>
  </si>
  <si>
    <t>https://ejournal.uin-suka.ac.id/saintek/ijid/article/view/4841</t>
  </si>
  <si>
    <t xml:space="preserve">Herciu, M., Ogrean, C., Mihaiu, D., Serban, R., Aivaz, K. A. (Univ. Ovidius CT), &amp; Tichindelean, M. </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</si>
  <si>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</si>
  <si>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Spânu, A. M. (2024). Mapping the Financial Performance of the Pharmaceutical Businesses in Romania.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647-655.</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</si>
  <si>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</si>
  <si>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Spânu, A. M., &amp; Munteanu, I. (2024). Business Innovation for Circular Economy.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656-663.</t>
    </r>
  </si>
  <si>
    <t>https://www.researchgate.net/profile/Alexandra-Maria-Spanu/publication/387555854_Leadership_and_Organizational_Culture_in_the_Pharmaceutical_Industry_Trends_and_Contributions/links/6773aeaac1b013546505abf5/Leadership-and-Organizational-Culture-in-the-Pharmaceutical-Industry-Trends-and-Contributions.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</si>
  <si>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</si>
  <si>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Spânu, A. M. (2024). Leadership and Organizational Culture in the Pharmaceutical Industry: Trends and Contributions. </t>
    </r>
    <r>
      <rPr>
        <rFont val="Arial Narrow"/>
        <i/>
        <color theme="1"/>
        <sz val="10.0"/>
      </rPr>
      <t>Economics and Applied Informatics</t>
    </r>
    <r>
      <rPr>
        <rFont val="Arial Narrow"/>
        <color theme="1"/>
        <sz val="10.0"/>
      </rPr>
      <t>, (3), 163-170.</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</si>
  <si>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</si>
  <si>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Petre, I. C. (2024). Factor Analysis of the Distribution of Religious Denominations in Romania: Considerations for Business Administration.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268-277.</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</si>
  <si>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</si>
  <si>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Petre, I. C. (2024). Childbirth, Marital Status and Religion: A Comparative Urban-Rural Perspective.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278-285.</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</si>
  <si>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</si>
  <si>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Mastac, L., &amp; Vancea, D. P. C. (2024). Shadow Economy and Bibliometric Analysis: What Is the Trend in Current Times?.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247-255.</t>
    </r>
  </si>
  <si>
    <t>https://www.researchgate.net/profile/Lavinia-Mastac/publication/389197105_Shadow_Economy_and_Bibliometric_Analysis_What_Is_the_Trend_in_Current_Times/links/67b856ca207c0c20fa90e396/Shadow-Economy-and-Bibliometric-Analysis-What-Is-the-Trend-in-Current-Times.pdf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</si>
  <si>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</si>
  <si>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Moise, O. (2024). Hierarchical classification of water service operators in Romania: an integrated analysis of financial and technical indicators. </t>
    </r>
    <r>
      <rPr>
        <rFont val="Arial Narrow"/>
        <i/>
        <color theme="1"/>
        <sz val="10.0"/>
      </rPr>
      <t>Revista Romana de Economie</t>
    </r>
    <r>
      <rPr>
        <rFont val="Arial Narrow"/>
        <color theme="1"/>
        <sz val="10.0"/>
      </rPr>
      <t>, </t>
    </r>
    <r>
      <rPr>
        <rFont val="Arial Narrow"/>
        <i/>
        <color theme="1"/>
        <sz val="10.0"/>
      </rPr>
      <t>59</t>
    </r>
    <r>
      <rPr>
        <rFont val="Arial Narrow"/>
        <color theme="1"/>
        <sz val="10.0"/>
      </rPr>
      <t>.</t>
    </r>
  </si>
  <si>
    <t>http://www.revecon.ro/articles/2024-2/2024-2-13.pdf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</si>
  <si>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</si>
  <si>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t>https://repository.cesa.edu.co/handle/10726/5605</t>
  </si>
  <si>
    <t>TEZA</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</si>
  <si>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</si>
  <si>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Banghiore, G. (2024). Using Principal Component Analysis to assess the performance of Romanian wastewater operators. </t>
    </r>
    <r>
      <rPr>
        <rFont val="Arial Narrow"/>
        <i/>
        <color theme="1"/>
        <sz val="10.0"/>
      </rPr>
      <t>Revista Romana de Economie</t>
    </r>
    <r>
      <rPr>
        <rFont val="Arial Narrow"/>
        <color theme="1"/>
        <sz val="10.0"/>
      </rPr>
      <t>, </t>
    </r>
    <r>
      <rPr>
        <rFont val="Arial Narrow"/>
        <i/>
        <color theme="1"/>
        <sz val="10.0"/>
      </rPr>
      <t>59</t>
    </r>
    <r>
      <rPr>
        <rFont val="Arial Narrow"/>
        <color theme="1"/>
        <sz val="10.0"/>
      </rPr>
      <t>.</t>
    </r>
  </si>
  <si>
    <t>http://www.revecon.ro/articles/2024-2/2024-2-7.pdf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</si>
  <si>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</si>
  <si>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Rus, M. I. (2024). Optimizing Cash Flow.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635-640.</t>
    </r>
  </si>
  <si>
    <t>https://stec.univ-ovidius.ro/html/anale/ENG/wp-content/uploads/2024/02/34.pdf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</si>
  <si>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</si>
  <si>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Stanciu, A. C. (2024). Smart Packaging Main Trends.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443-449.</t>
    </r>
  </si>
  <si>
    <t>Șerban, R. A., Mihaiu, D. M., Țichindelean, M., Ogrean, C., &amp; Herciu, M.</t>
  </si>
  <si>
    <r>
      <rPr>
        <rFont val="Arial Narrow"/>
        <color theme="1"/>
        <sz val="10.0"/>
      </rPr>
      <t xml:space="preserve"> (2023). Factors of sustainable competitiveness at company level: a comparison of four global economic sectors. </t>
    </r>
    <r>
      <rPr>
        <rFont val="Arial Narrow"/>
        <i/>
        <color theme="1"/>
        <sz val="10.0"/>
      </rPr>
      <t>Journal of Business Economics and Management</t>
    </r>
    <r>
      <rPr>
        <rFont val="Arial Narrow"/>
        <color theme="1"/>
        <sz val="10.0"/>
      </rPr>
      <t>, </t>
    </r>
    <r>
      <rPr>
        <rFont val="Arial Narrow"/>
        <i/>
        <color theme="1"/>
        <sz val="10.0"/>
      </rPr>
      <t>24</t>
    </r>
    <r>
      <rPr>
        <rFont val="Arial Narrow"/>
        <color theme="1"/>
        <sz val="10.0"/>
      </rPr>
      <t>(3), 449-470.</t>
    </r>
  </si>
  <si>
    <t>Varga, J., &amp; Csiszarik-Kocsir, A. (2024). Digitális eszközök és lehetőségek alkalmazási köre a magyar és a szlovák vállalkozások életében, és azok vállalati versenyképességre gyakorolt hatása. Partiumi Egyetemi Szemle XXIII.(2024/2)</t>
  </si>
  <si>
    <t>https://www.researchgate.net/publication/389745854_Digitalis_eszkozok_es_lehetosegek_alkalmazasi_kore_a_magyar_es_a_szlovak_vallalkozasok_eleteben_es_azok_vallalati_versenykepessegre_gyakorolt_hatasa</t>
  </si>
  <si>
    <t>Ogrean, C.</t>
  </si>
  <si>
    <r>
      <rPr>
        <rFont val="Arial Narrow"/>
        <color theme="1"/>
        <sz val="10.0"/>
      </rPr>
      <t xml:space="preserve"> (2023). Interplays between Artificial Intelligence and sustainability in business/management. A bibliometric analysis.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(2), 336-357.</t>
    </r>
  </si>
  <si>
    <r>
      <rPr>
        <rFont val="Arial Narrow"/>
        <color theme="1"/>
        <sz val="10.0"/>
      </rPr>
      <t>Febrian, S., Sumardin, T., Yahya, A., Sari, S., Haryvalen, A., &amp; Nurhidayat, S. (2024). Maintaining Cleanliness and Boosting Local Economy: Waste Bank's Role in Pohijo Village Development. </t>
    </r>
    <r>
      <rPr>
        <rFont val="Arial Narrow"/>
        <i/>
        <color theme="1"/>
        <sz val="10.0"/>
      </rPr>
      <t>Jurnal Inovasi dan Pengembangan Hasil Pengabdian Masyarakat</t>
    </r>
    <r>
      <rPr>
        <rFont val="Arial Narrow"/>
        <color theme="1"/>
        <sz val="10.0"/>
      </rPr>
      <t>, </t>
    </r>
    <r>
      <rPr>
        <rFont val="Arial Narrow"/>
        <i/>
        <color theme="1"/>
        <sz val="10.0"/>
      </rPr>
      <t>2</t>
    </r>
    <r>
      <rPr>
        <rFont val="Arial Narrow"/>
        <color theme="1"/>
        <sz val="10.0"/>
      </rPr>
      <t>(1), 146-157.</t>
    </r>
  </si>
  <si>
    <t>https://journal.assyfa.com/index.php/jip-dimas/article/view/211</t>
  </si>
  <si>
    <r>
      <rPr>
        <rFont val="Arial Narrow"/>
        <color theme="1"/>
        <sz val="10.0"/>
      </rPr>
      <t xml:space="preserve"> (2023). Interplays between Artificial Intelligence and sustainability in business/management. A bibliometric analysis.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(2), 336-357.</t>
    </r>
  </si>
  <si>
    <t>Sufian, M. A., &amp; Yahya, S. Circular Economy and Digital Innovation Practices for Sustainability-A Bibliometric Analysis. Int. J. of Academic Research in Business and Social Sciences. 14(11)</t>
  </si>
  <si>
    <t>https://kwpublications.com/papers_submitted/12872/circular-economy-and-digital-innovation-practices-for-sustainability-a-bibliometric-analysis.pdf</t>
  </si>
  <si>
    <t xml:space="preserve">Șerban, R. A., Mihaiu, D. M., Herciu, M., &amp; Ogrean, C. </t>
  </si>
  <si>
    <r>
      <rPr>
        <rFont val="Arial Narrow"/>
        <color theme="1"/>
        <sz val="10.0"/>
      </rPr>
      <t xml:space="preserve"> (2023).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</si>
  <si>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r>
      <rPr>
        <rFont val="Arial Narrow"/>
        <color theme="1"/>
        <sz val="10.0"/>
      </rPr>
      <t>Ahmadi, A. (2024). The Effect of ESG Controversies on the Sustainable Investment. </t>
    </r>
    <r>
      <rPr>
        <rFont val="Arial Narrow"/>
        <i/>
        <color theme="1"/>
        <sz val="10.0"/>
      </rPr>
      <t>Energy RESEARCH LETTERS</t>
    </r>
    <r>
      <rPr>
        <rFont val="Arial Narrow"/>
        <color theme="1"/>
        <sz val="10.0"/>
      </rPr>
      <t>, </t>
    </r>
    <r>
      <rPr>
        <rFont val="Arial Narrow"/>
        <i/>
        <color theme="1"/>
        <sz val="10.0"/>
      </rPr>
      <t>5</t>
    </r>
    <r>
      <rPr>
        <rFont val="Arial Narrow"/>
        <color theme="1"/>
        <sz val="10.0"/>
      </rPr>
      <t>(Early View).</t>
    </r>
  </si>
  <si>
    <t>https://erl.scholasticahq.com/article/124855-the-effect-of-esg-controversies-on-the-sustainable-investment</t>
  </si>
  <si>
    <r>
      <rPr>
        <rFont val="Arial Narrow"/>
        <color theme="1"/>
        <sz val="10.0"/>
      </rPr>
      <t xml:space="preserve"> (2023).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</si>
  <si>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r>
      <rPr>
        <rFont val="Arial Narrow"/>
        <color theme="1"/>
        <sz val="10.0"/>
      </rPr>
      <t xml:space="preserve"> (2023).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</si>
  <si>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r>
      <rPr>
        <rFont val="Arial Narrow"/>
        <color theme="1"/>
        <sz val="10.0"/>
      </rPr>
      <t xml:space="preserve"> (2023).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</si>
  <si>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r>
      <rPr>
        <rFont val="Arial Narrow"/>
        <color theme="1"/>
        <sz val="10.0"/>
      </rPr>
      <t>Gajdosikova, D., Valaskova, K., Lopatka, A., &amp; Lazaroiu, G. (2024). Corporate Debt Dynamics: Sectoral Clustering Analysis Using NACE Classification in Slovakia. </t>
    </r>
    <r>
      <rPr>
        <rFont val="Arial Narrow"/>
        <i/>
        <color theme="1"/>
        <sz val="10.0"/>
      </rPr>
      <t>Journal of Business Sectors</t>
    </r>
    <r>
      <rPr>
        <rFont val="Arial Narrow"/>
        <color theme="1"/>
        <sz val="10.0"/>
      </rPr>
      <t>, </t>
    </r>
    <r>
      <rPr>
        <rFont val="Arial Narrow"/>
        <i/>
        <color theme="1"/>
        <sz val="10.0"/>
      </rPr>
      <t>2</t>
    </r>
    <r>
      <rPr>
        <rFont val="Arial Narrow"/>
        <color theme="1"/>
        <sz val="10.0"/>
      </rPr>
      <t>(1), 32-46.</t>
    </r>
  </si>
  <si>
    <t>https://www.researchgate.net/publication/381844446_Corporate_Debt_Dynamics_Sectoral_Clustering_Analysis_Using_NACE_Classification_in_Slovakia</t>
  </si>
  <si>
    <r>
      <rPr>
        <rFont val="Arial Narrow"/>
        <color theme="1"/>
        <sz val="10.0"/>
      </rPr>
      <t>(2022). EXPLORING ROMANIA’S DIGITAL GAP–WHAT IS UNDER THE WATER, IF THIS IS ONLY THE TIP OF THE ICEBERG?.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(1), 312-322.</t>
    </r>
  </si>
  <si>
    <r>
      <rPr>
        <rFont val="Arial Narrow"/>
        <color theme="1"/>
        <sz val="10.0"/>
      </rPr>
      <t>Stoicescu, V., Vrabie, C., &amp; BITOIU, T. (2023). Energy ecosystems layered over hydrogen valleys for sustainable smart communities. Strategic framework for the Green Deal Industrial Plan implementation in Romania. In </t>
    </r>
    <r>
      <rPr>
        <rFont val="Arial Narrow"/>
        <i/>
        <color theme="1"/>
        <sz val="10.0"/>
      </rPr>
      <t>Smart Cities International Conference (SCIC) Proceedings</t>
    </r>
    <r>
      <rPr>
        <rFont val="Arial Narrow"/>
        <color theme="1"/>
        <sz val="10.0"/>
      </rPr>
      <t> (Vol. 11, pp. 443-498).</t>
    </r>
  </si>
  <si>
    <t>https://www.scrd.eu/index.php/scic/article/view/513</t>
  </si>
  <si>
    <r>
      <rPr>
        <rFont val="Arial Narrow"/>
        <color theme="1"/>
        <sz val="10.0"/>
      </rPr>
      <t>(2022). EXPLORING ROMANIA’S DIGITAL GAP–WHAT IS UNDER THE WATER, IF THIS IS ONLY THE TIP OF THE ICEBERG?.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(1), 312-322.</t>
    </r>
  </si>
  <si>
    <r>
      <rPr>
        <rFont val="Arial Narrow"/>
        <color rgb="FF222222"/>
        <sz val="10.0"/>
      </rPr>
      <t>Buturac, G. (2024). Methodological Development of Digital Economy Indices: A Review and Agenda for Future Research. </t>
    </r>
    <r>
      <rPr>
        <rFont val="Arial Narrow"/>
        <i/>
        <color rgb="FF222222"/>
        <sz val="10.0"/>
      </rPr>
      <t>Radni materijali EIZ-a</t>
    </r>
    <r>
      <rPr>
        <rFont val="Arial Narrow"/>
        <color rgb="FF222222"/>
        <sz val="10.0"/>
      </rPr>
      <t>, (1), 4-43.</t>
    </r>
  </si>
  <si>
    <t>https://hrcak.srce.hr/clanak/464887</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</si>
  <si>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</si>
  <si>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Terrell Jr, M. A. (2024). </t>
    </r>
    <r>
      <rPr>
        <rFont val="Arial Narrow"/>
        <i/>
        <color theme="1"/>
        <sz val="10.0"/>
      </rPr>
      <t>Leaders’ Preparedness to Manage Change While Managing the Impact to Employees and Profits: An Explanatory Case Study</t>
    </r>
    <r>
      <rPr>
        <rFont val="Arial Narrow"/>
        <color theme="1"/>
        <sz val="10.0"/>
      </rPr>
      <t> (Doctoral dissertation, Northcentral University).</t>
    </r>
  </si>
  <si>
    <t>https://search.proquest.com/openview/bda7e835f4c8b7f404d41579263ac03c/1?pq-origsite=gscholar&amp;cbl=18750&amp;diss=y</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</si>
  <si>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</si>
  <si>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Ciesielski, K. (2024). Indeksy społecznie odpowiedzialne a ujawnienia niefinansowe na przykładzie WIG-ESG. </t>
    </r>
    <r>
      <rPr>
        <rFont val="Arial Narrow"/>
        <i/>
        <color theme="1"/>
        <sz val="10.0"/>
      </rPr>
      <t>Prace Naukowe Uniwersytetu Ekonomicznego we Wrocławiu</t>
    </r>
    <r>
      <rPr>
        <rFont val="Arial Narrow"/>
        <color theme="1"/>
        <sz val="10.0"/>
      </rPr>
      <t>, </t>
    </r>
    <r>
      <rPr>
        <rFont val="Arial Narrow"/>
        <i/>
        <color theme="1"/>
        <sz val="10.0"/>
      </rPr>
      <t>68</t>
    </r>
    <r>
      <rPr>
        <rFont val="Arial Narrow"/>
        <color theme="1"/>
        <sz val="10.0"/>
      </rPr>
      <t>(2), 74-94.</t>
    </r>
  </si>
  <si>
    <t>https://www.ceeol.com/search/article-detail?id=1247184</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</si>
  <si>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</si>
  <si>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Natalia, N., &amp; Hermawan, P. (2024). Unlocking Potential: Digital Transformation and Decision Support in Automotive Repair-A Case Study. </t>
    </r>
    <r>
      <rPr>
        <rFont val="Arial Narrow"/>
        <i/>
        <color theme="1"/>
        <sz val="10.0"/>
      </rPr>
      <t>International Journal of Entrepreneurship, Business and Creative Economy</t>
    </r>
    <r>
      <rPr>
        <rFont val="Arial Narrow"/>
        <color theme="1"/>
        <sz val="10.0"/>
      </rPr>
      <t>, </t>
    </r>
    <r>
      <rPr>
        <rFont val="Arial Narrow"/>
        <i/>
        <color theme="1"/>
        <sz val="10.0"/>
      </rPr>
      <t>4</t>
    </r>
    <r>
      <rPr>
        <rFont val="Arial Narrow"/>
        <color theme="1"/>
        <sz val="10.0"/>
      </rPr>
      <t>(2), 108.</t>
    </r>
  </si>
  <si>
    <t>https://search.proquest.com/openview/4d9fea9af6f5048b635baaa8d37e36cd/1?pq-origsite=gscholar&amp;cbl=7201587</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</si>
  <si>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</si>
  <si>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Ciesielski, K. (2024). Socially Responsible Indexes and Non-financial Disclosures. The Case Study of the WIG-ESG. </t>
    </r>
    <r>
      <rPr>
        <rFont val="Arial Narrow"/>
        <i/>
        <color theme="1"/>
        <sz val="10.0"/>
      </rPr>
      <t>Business Informatics/Informatyka Ekonomiczna</t>
    </r>
    <r>
      <rPr>
        <rFont val="Arial Narrow"/>
        <color theme="1"/>
        <sz val="10.0"/>
      </rPr>
      <t>, </t>
    </r>
    <r>
      <rPr>
        <rFont val="Arial Narrow"/>
        <i/>
        <color theme="1"/>
        <sz val="10.0"/>
      </rPr>
      <t>68</t>
    </r>
    <r>
      <rPr>
        <rFont val="Arial Narrow"/>
        <color theme="1"/>
        <sz val="10.0"/>
      </rPr>
      <t>(2).</t>
    </r>
  </si>
  <si>
    <t>https://www.dbc.wroc.pl/Content/126936/Ciesielski_Socially_Responsible_Indexes_and_Non-financial.pdf</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</si>
  <si>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</si>
  <si>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Dziwiński, P. (2024). The social responsibility strategies in time of the climate crisis in selected car manufacturers. </t>
    </r>
    <r>
      <rPr>
        <rFont val="Arial Narrow"/>
        <i/>
        <color theme="1"/>
        <sz val="10.0"/>
      </rPr>
      <t>Zeszyty Naukowe. Organizacja i Zarządzanie/Politechnika Śląska</t>
    </r>
    <r>
      <rPr>
        <rFont val="Arial Narrow"/>
        <color theme="1"/>
        <sz val="10.0"/>
      </rPr>
      <t>. ORGANIZATION AND MANAGEMENT SERIES NO. 191</t>
    </r>
  </si>
  <si>
    <t>https://yadda.icm.edu.pl/baztech/element/bwmeta1.element.baztech-51f5dff0-51a4-4a86-a9d8-8e9cefb45bd9</t>
  </si>
  <si>
    <t>Claudia, O. G. R. E. A. N., &amp; Mihaela, H. E. R. C. I. U.</t>
  </si>
  <si>
    <r>
      <rPr>
        <rFont val="Arial Narrow"/>
        <color theme="1"/>
        <sz val="10.0"/>
      </rPr>
      <t xml:space="preserve"> (2021). DIGITAL TRANSFORMATION AS STRATEGIC SHIFT-A BIBLIOMETRIC ANALYSIS.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(3).</t>
    </r>
  </si>
  <si>
    <r>
      <rPr>
        <rFont val="Arial Narrow"/>
        <color theme="1"/>
        <sz val="10.0"/>
      </rPr>
      <t>Muhmad, S. N., Hussain, N. H. C., &amp; Nasir, N. E. M. (2024). Analyzing the Research Landscape on Digital Tax: A Bibliometric Analysis of Digital Tax Worldwide. </t>
    </r>
    <r>
      <rPr>
        <rFont val="Arial Narrow"/>
        <i/>
        <color theme="1"/>
        <sz val="10.0"/>
      </rPr>
      <t>Information Management and Business Review</t>
    </r>
    <r>
      <rPr>
        <rFont val="Arial Narrow"/>
        <color theme="1"/>
        <sz val="10.0"/>
      </rPr>
      <t>, </t>
    </r>
    <r>
      <rPr>
        <rFont val="Arial Narrow"/>
        <i/>
        <color theme="1"/>
        <sz val="10.0"/>
      </rPr>
      <t>16</t>
    </r>
    <r>
      <rPr>
        <rFont val="Arial Narrow"/>
        <color theme="1"/>
        <sz val="10.0"/>
      </rPr>
      <t>(2), 86-98.</t>
    </r>
  </si>
  <si>
    <t>https://core.ac.uk/download/pdf/618153251.pdf</t>
  </si>
  <si>
    <r>
      <rPr>
        <rFont val="Arial Narrow"/>
        <color theme="1"/>
        <sz val="10.0"/>
      </rPr>
      <t xml:space="preserve"> (2021). DIGITAL TRANSFORMATION AS STRATEGIC SHIFT-A BIBLIOMETRIC ANALYSIS.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(3).</t>
    </r>
  </si>
  <si>
    <r>
      <rPr>
        <rFont val="Arial Narrow"/>
        <color theme="1"/>
        <sz val="10.0"/>
      </rPr>
      <t>Elena, V. D. (2024). Divergence Regarding ESG. A Bibliometric Analysis. </t>
    </r>
    <r>
      <rPr>
        <rFont val="Arial Narrow"/>
        <i/>
        <color theme="1"/>
        <sz val="10.0"/>
      </rPr>
      <t>Management of Sustainable Development</t>
    </r>
    <r>
      <rPr>
        <rFont val="Arial Narrow"/>
        <color theme="1"/>
        <sz val="10.0"/>
      </rPr>
      <t>, </t>
    </r>
    <r>
      <rPr>
        <rFont val="Arial Narrow"/>
        <i/>
        <color theme="1"/>
        <sz val="10.0"/>
      </rPr>
      <t>16</t>
    </r>
    <r>
      <rPr>
        <rFont val="Arial Narrow"/>
        <color theme="1"/>
        <sz val="10.0"/>
      </rPr>
      <t>(2), 99-112.</t>
    </r>
  </si>
  <si>
    <r>
      <rPr>
        <rFont val="Arial Narrow"/>
        <color theme="1"/>
        <sz val="10.0"/>
      </rPr>
      <t xml:space="preserve"> (2021). DIGITAL TRANSFORMATION AS STRATEGIC SHIFT-A BIBLIOMETRIC ANALYSIS.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(3).</t>
    </r>
  </si>
  <si>
    <t>Cruz-Martínez, Gustavo A., Alejandro Vega-Muñoz, Guido Salazar-Sepúlveda, and Pablo Toledo-Aceituno. "Analysis of Studies on Digital Strategy: A Bibliometric Study." (2024).</t>
  </si>
  <si>
    <t>https://www.preprints.org/manuscript/202409.2428/download/final_file</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</si>
  <si>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</si>
  <si>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MAKSYMOVA, I., &amp; NASTASE, C. (2024). European model of climate-neutral business development based on digitalization principles. </t>
    </r>
    <r>
      <rPr>
        <rFont val="Arial Narrow"/>
        <i/>
        <color theme="1"/>
        <sz val="10.0"/>
      </rPr>
      <t>Journal of European Economy</t>
    </r>
    <r>
      <rPr>
        <rFont val="Arial Narrow"/>
        <color theme="1"/>
        <sz val="10.0"/>
      </rPr>
      <t>, </t>
    </r>
    <r>
      <rPr>
        <rFont val="Arial Narrow"/>
        <i/>
        <color theme="1"/>
        <sz val="10.0"/>
      </rPr>
      <t>23</t>
    </r>
    <r>
      <rPr>
        <rFont val="Arial Narrow"/>
        <color theme="1"/>
        <sz val="10.0"/>
      </rPr>
      <t>(2), 336-352.</t>
    </r>
  </si>
  <si>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</si>
  <si>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Chirvase, C. S., &amp; Zamfir, A. (2024). The Influence of Digital TRANSFORMATION in the Service Sector to Drive Sustainability. </t>
    </r>
    <r>
      <rPr>
        <rFont val="Arial Narrow"/>
        <i/>
        <color theme="1"/>
        <sz val="10.0"/>
      </rPr>
      <t>Revista Economica</t>
    </r>
    <r>
      <rPr>
        <rFont val="Arial Narrow"/>
        <color theme="1"/>
        <sz val="10.0"/>
      </rPr>
      <t>, </t>
    </r>
    <r>
      <rPr>
        <rFont val="Arial Narrow"/>
        <i/>
        <color theme="1"/>
        <sz val="10.0"/>
      </rPr>
      <t>75</t>
    </r>
    <r>
      <rPr>
        <rFont val="Arial Narrow"/>
        <color theme="1"/>
        <sz val="10.0"/>
      </rPr>
      <t>(1), 109-120.</t>
    </r>
  </si>
  <si>
    <t>http://economice.ulbsibiu.ro/revista.economica/archive/75110chirvase&amp;zamfir.pdf</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</si>
  <si>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</si>
  <si>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Fahl, F. (2024). </t>
    </r>
    <r>
      <rPr>
        <rFont val="Arial Narrow"/>
        <i/>
        <color theme="1"/>
        <sz val="10.0"/>
      </rPr>
      <t>Raumspezifische Machtverhältnisse als Hemmnis von Nachhaltigkeit: National Power Systems: eine international vergleichende Analyse zur Bauwirtschaft</t>
    </r>
    <r>
      <rPr>
        <rFont val="Arial Narrow"/>
        <color theme="1"/>
        <sz val="10.0"/>
      </rPr>
      <t> (Doctoral dissertation, Dissertation, Rheinisch-Westfälische Technische Hochschule Aachen, 2024).</t>
    </r>
  </si>
  <si>
    <t>https://publications.rwth-aachen.de/record/990878/files/990878.pdf</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</si>
  <si>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</si>
  <si>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t>МАКСИМОВА, І., &amp; НАСТАСЕ, К. (2024). ЄВРОПЕЙСЬКА МОДЕЛЬ КЛІМАТИЧНО НЕЙТРАЛЬНОГО РОЗВИТКУ БІЗНЕСУ НА ЗАСАДАХ ДІДЖИТАЛІЗАЦІЇ. Журнал європейської економіки, 23(2), 352-369.</t>
  </si>
  <si>
    <t>https://jeej.wunu.edu.ua/index.php/ukjee/article/view/1764</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</si>
  <si>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</si>
  <si>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Varela, G. V., &amp; Arndt, H. K. (2024). Grand Management Information Design as a Dynamic Capability for the Twin Transformation. </t>
    </r>
    <r>
      <rPr>
        <rFont val="Arial Narrow"/>
        <i/>
        <color theme="1"/>
        <sz val="10.0"/>
      </rPr>
      <t>EnviroInfo 2024 Short-/Work in Progress-Papers</t>
    </r>
    <r>
      <rPr>
        <rFont val="Arial Narrow"/>
        <color theme="1"/>
        <sz val="10.0"/>
      </rPr>
      <t>, 37.</t>
    </r>
  </si>
  <si>
    <t>https://dl.gi.de/bitstreams/710cfe0a-4826-411a-9bb4-8c4592f8818a/download#page=37</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</si>
  <si>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</si>
  <si>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t>Fahl, F./Fromhold-Eisebith, M. (2024): How power relations (National Power Systems) ob struct sustainable construction – comparing Germany and the Netherlands. ESC Working Pa per. Aachen and Venlo: RWTH Aachen University and Euregional Sustainability Center.</t>
  </si>
  <si>
    <t>https://publications.rwth-aachen.de/record/996262/files/996262.pdf</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</si>
  <si>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</si>
  <si>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Vázquez Varela, G., &amp; Arndt, H. K. (2024). Grand Management Information Design as a Dynamic Capability for the Twin Transformation. In </t>
    </r>
    <r>
      <rPr>
        <rFont val="Arial Narrow"/>
        <i/>
        <color theme="1"/>
        <sz val="10.0"/>
      </rPr>
      <t>EnviroInfo 2024</t>
    </r>
    <r>
      <rPr>
        <rFont val="Arial Narrow"/>
        <color theme="1"/>
        <sz val="10.0"/>
      </rPr>
      <t> (pp. 37-44). Gesellschaft für Informatik eV.</t>
    </r>
  </si>
  <si>
    <t>https://dl.gi.de/items/21c5095a-25f0-4e82-8a04-0eb576fe9c74</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</si>
  <si>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</si>
  <si>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t>Shah, S. A., &amp; Foscht, H. A conceptual Six-Dimensional Strategic Analysis Tool for Digital Sustainable Competitive Strategy.</t>
  </si>
  <si>
    <t>https://www.researchgate.net/profile/Shah-Shahban/publication/371487511_A_conceptual_Six-Dimensional_Strategic_Analysis_Tool_for_Digital_Sustainable_Competitive_Strategy/links/651f6cb73ab6cb4ec6be0528/A-conceptual-Six-Dimensional-Strategic-Analysis-Tool-for-Digital-Sustainable-Competitive-Strategy.pdf</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</si>
  <si>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</si>
  <si>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theme="1"/>
        <sz val="10.0"/>
      </rPr>
      <t>Dantas, D. C. L. (2024). </t>
    </r>
    <r>
      <rPr>
        <rFont val="Arial Narrow"/>
        <i/>
        <color theme="1"/>
        <sz val="10.0"/>
      </rPr>
      <t>Determinantes de Greenwashing no setor farmacêutico</t>
    </r>
    <r>
      <rPr>
        <rFont val="Arial Narrow"/>
        <color theme="1"/>
        <sz val="10.0"/>
      </rPr>
      <t> (Doctoral dissertation).</t>
    </r>
  </si>
  <si>
    <t>https://comum.rcaap.pt/handle/10400.26/51587</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</si>
  <si>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</si>
  <si>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theme="1"/>
        <sz val="10.0"/>
      </rPr>
      <t>Dahliani, Y., &amp; Sulaksono, H. (2024). Integrated Business Mentoring: Efforts to Improve Sustainable Business, in Mlokorejo Village, Jember, Indonesia. </t>
    </r>
    <r>
      <rPr>
        <rFont val="Arial Narrow"/>
        <i/>
        <color theme="1"/>
        <sz val="10.0"/>
      </rPr>
      <t>TGO Journal of Community Development</t>
    </r>
    <r>
      <rPr>
        <rFont val="Arial Narrow"/>
        <color theme="1"/>
        <sz val="10.0"/>
      </rPr>
      <t>, </t>
    </r>
    <r>
      <rPr>
        <rFont val="Arial Narrow"/>
        <i/>
        <color theme="1"/>
        <sz val="10.0"/>
      </rPr>
      <t>2</t>
    </r>
    <r>
      <rPr>
        <rFont val="Arial Narrow"/>
        <color theme="1"/>
        <sz val="10.0"/>
      </rPr>
      <t>(2), 88-94.</t>
    </r>
  </si>
  <si>
    <t>https://ejournal.trescode.org/index.php/jcd/article/view/141</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</si>
  <si>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</si>
  <si>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theme="1"/>
        <sz val="10.0"/>
      </rPr>
      <t>Araújo, J. C. L. H. (2024). </t>
    </r>
    <r>
      <rPr>
        <rFont val="Arial Narrow"/>
        <i/>
        <color theme="1"/>
        <sz val="10.0"/>
      </rPr>
      <t>Combinando Práticas Lean e Green para Alcançar um Desempenho Superior</t>
    </r>
    <r>
      <rPr>
        <rFont val="Arial Narrow"/>
        <color theme="1"/>
        <sz val="10.0"/>
      </rPr>
      <t> (Master's thesis).</t>
    </r>
  </si>
  <si>
    <t>https://estudogeral.uc.pt/retrieve/276316/Joana%20Ara%C3%BAjo.pdf</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</si>
  <si>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</si>
  <si>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theme="1"/>
        <sz val="10.0"/>
      </rPr>
      <t>Duică, M. C., &amp; Bondac, G. T. (2024). Artificial Intelligence and Organizational Stress: Bibliometric Analysis. </t>
    </r>
    <r>
      <rPr>
        <rFont val="Arial Narrow"/>
        <i/>
        <color theme="1"/>
        <sz val="10.0"/>
      </rPr>
      <t>Ovidius University Annals, Series Economic Sciences</t>
    </r>
    <r>
      <rPr>
        <rFont val="Arial Narrow"/>
        <color theme="1"/>
        <sz val="10.0"/>
      </rPr>
      <t>, </t>
    </r>
    <r>
      <rPr>
        <rFont val="Arial Narrow"/>
        <i/>
        <color theme="1"/>
        <sz val="10.0"/>
      </rPr>
      <t>24</t>
    </r>
    <r>
      <rPr>
        <rFont val="Arial Narrow"/>
        <color theme="1"/>
        <sz val="10.0"/>
      </rPr>
      <t>(2).</t>
    </r>
  </si>
  <si>
    <t>https://stec.univ-ovidius.ro/html/anale/RO/2024i2/Section%203/8.pdf</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</si>
  <si>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</si>
  <si>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rgb="FF222222"/>
        <sz val="10.0"/>
      </rPr>
      <t>Gaadi, A. M. (2024). </t>
    </r>
    <r>
      <rPr>
        <rFont val="Arial Narrow"/>
        <i/>
        <color rgb="FF222222"/>
        <sz val="10.0"/>
      </rPr>
      <t>Effective Strategies Used by Business Leaders in Software as a Service Industry Faced With Disruptive Technologies</t>
    </r>
    <r>
      <rPr>
        <rFont val="Arial Narrow"/>
        <color rgb="FF222222"/>
        <sz val="10.0"/>
      </rPr>
      <t> (Doctoral dissertation, Walden University).</t>
    </r>
  </si>
  <si>
    <t>https://search.proquest.com/openview/567512ea28a872f57bcd3863777f7e63/1?pq-origsite=gscholar&amp;cbl=18750&amp;diss=y</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</si>
  <si>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</si>
  <si>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rgb="FF222222"/>
        <sz val="10.0"/>
      </rPr>
      <t>Silalahi, P., Harahap, M. A. K., &amp; Ismanto, H. (2024). SUSTAINABILITY-DRIVEN ECONOMICS: MENGGALAKKAN PRAKTIK BISNIS BERKELANJUTAN UNTUK PERTUMBUHAN EKONOMI. </t>
    </r>
    <r>
      <rPr>
        <rFont val="Arial Narrow"/>
        <i/>
        <color rgb="FF222222"/>
        <sz val="10.0"/>
      </rPr>
      <t>Community Development Journal: Jurnal Pengabdian Masyarakat</t>
    </r>
    <r>
      <rPr>
        <rFont val="Arial Narrow"/>
        <color rgb="FF222222"/>
        <sz val="10.0"/>
      </rPr>
      <t>, </t>
    </r>
    <r>
      <rPr>
        <rFont val="Arial Narrow"/>
        <i/>
        <color rgb="FF222222"/>
        <sz val="10.0"/>
      </rPr>
      <t>5</t>
    </r>
    <r>
      <rPr>
        <rFont val="Arial Narrow"/>
        <color rgb="FF222222"/>
        <sz val="10.0"/>
      </rPr>
      <t>(1), 1856-1862.</t>
    </r>
  </si>
  <si>
    <t>https://katalog.ukdw.ac.id/9263/</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</si>
  <si>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</si>
  <si>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rgb="FF222222"/>
        <sz val="10.0"/>
      </rPr>
      <t>Harahap, M. A. K., Ismanto, H., Silalahi, P., Hakim, M. Z., &amp; Siddiqa, H. (2024). SUSTAINABILITY-DRIVEN ECONOMICS: MENGGALAKKAN PRAKTIK BISNIS BERKELANJUTAN UNTUK PERTUMBUHAN EKONOMI LOKAL. </t>
    </r>
    <r>
      <rPr>
        <rFont val="Arial Narrow"/>
        <i/>
        <color rgb="FF222222"/>
        <sz val="10.0"/>
      </rPr>
      <t>Community Development Journal: Jurnal Pengabdian Masyarakat</t>
    </r>
    <r>
      <rPr>
        <rFont val="Arial Narrow"/>
        <color rgb="FF222222"/>
        <sz val="10.0"/>
      </rPr>
      <t>, </t>
    </r>
    <r>
      <rPr>
        <rFont val="Arial Narrow"/>
        <i/>
        <color rgb="FF222222"/>
        <sz val="10.0"/>
      </rPr>
      <t>5</t>
    </r>
    <r>
      <rPr>
        <rFont val="Arial Narrow"/>
        <color rgb="FF222222"/>
        <sz val="10.0"/>
      </rPr>
      <t>(1), 1856-1862.</t>
    </r>
  </si>
  <si>
    <t xml:space="preserve">Leila, L. B. (Spania), Camelia, B., &amp; Claudia, O. </t>
  </si>
  <si>
    <r>
      <rPr>
        <rFont val="Arial Narrow"/>
        <color theme="1"/>
        <sz val="10.0"/>
      </rPr>
      <t>(2020). Interplays Between Corporate Reputation And Media–A Bibliometric Analysis.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(3), 45-60.</t>
    </r>
  </si>
  <si>
    <r>
      <rPr>
        <rFont val="Arial Narrow"/>
        <color theme="1"/>
        <sz val="10.0"/>
      </rPr>
      <t>ION, L. (2024). CORPORATE REPUTATION AND ORGANIZATIONAL LEGITIMACY. </t>
    </r>
    <r>
      <rPr>
        <rFont val="Arial Narrow"/>
        <i/>
        <color theme="1"/>
        <sz val="10.0"/>
      </rPr>
      <t>International Journal of Social and Educational Innovation (IJSEIro)</t>
    </r>
    <r>
      <rPr>
        <rFont val="Arial Narrow"/>
        <color theme="1"/>
        <sz val="10.0"/>
      </rPr>
      <t>, 41-64.</t>
    </r>
  </si>
  <si>
    <t xml:space="preserve">Claudia, O., &amp; Mihaela, H. </t>
  </si>
  <si>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</si>
  <si>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Nowak, A., &amp; Jarosz-Angowska, A. (2024). SPOJRZENIE NA KONKURENCYJNOŚĆ REGIONÓW W POLSCE. </t>
    </r>
    <r>
      <rPr>
        <rFont val="Arial Narrow"/>
        <i/>
        <color theme="1"/>
        <sz val="10.0"/>
      </rPr>
      <t>Journal of Modern Science</t>
    </r>
    <r>
      <rPr>
        <rFont val="Arial Narrow"/>
        <color theme="1"/>
        <sz val="10.0"/>
      </rPr>
      <t>, </t>
    </r>
    <r>
      <rPr>
        <rFont val="Arial Narrow"/>
        <i/>
        <color theme="1"/>
        <sz val="10.0"/>
      </rPr>
      <t>58</t>
    </r>
    <r>
      <rPr>
        <rFont val="Arial Narrow"/>
        <color theme="1"/>
        <sz val="10.0"/>
      </rPr>
      <t>(4).</t>
    </r>
  </si>
  <si>
    <t>https://search.ebscohost.com/login.aspx?direct=true&amp;profile=ehost&amp;scope=site&amp;authtype=crawler&amp;jrnl=17342031&amp;AN=180451005&amp;h=ADpd53kIB9vHiQ7F1zbFSswrkcdi1%2FS5bkhMvSuQKBKDWpYOD7fyAjrsQZrKm8YVAD2Z8YKCMM3FJcoFK82CmA%3D%3D&amp;crl=c</t>
  </si>
  <si>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</si>
  <si>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Rahayu, S. (2024, November). The Influence of Digital Transformation on Sustainable Performance Through Innovation: A Literature Review. In </t>
    </r>
    <r>
      <rPr>
        <rFont val="Arial Narrow"/>
        <i/>
        <color theme="1"/>
        <sz val="10.0"/>
      </rPr>
      <t>International Conference On Economics Business Management And Accounting (ICOEMA)</t>
    </r>
    <r>
      <rPr>
        <rFont val="Arial Narrow"/>
        <color theme="1"/>
        <sz val="10.0"/>
      </rPr>
      <t> (Vol. 3, pp. 523-538).</t>
    </r>
  </si>
  <si>
    <t>https://conference.untag-sby.ac.id/index.php/icoema/article/view/5045</t>
  </si>
  <si>
    <r>
      <rPr>
        <rFont val="Arial Narrow"/>
        <color theme="1"/>
        <sz val="10.0"/>
      </rPr>
      <t xml:space="preserve"> (2019). Some insights on the world’s most innovative companies and their defining characteristics.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(2), 88-104.</t>
    </r>
  </si>
  <si>
    <t>Kjellman, D. (2024). Hur ser kompetensutveckling ut i teknologiföretag i Finland?: En kvalitativ studie kring anställdas uppfattningar om kompetensutvecklingens betydelse i två stora teknologiföretag i Finland.</t>
  </si>
  <si>
    <t>https://www.doria.fi/handle/10024/188941</t>
  </si>
  <si>
    <t xml:space="preserve">Ogrean, C. </t>
  </si>
  <si>
    <r>
      <rPr>
        <rFont val="Arial Narrow"/>
        <color theme="1"/>
        <sz val="10.0"/>
      </rPr>
      <t>(2018). INTEGRATING RESILIENCE AND SUSTAINABILITY INTO THE CORE ORGANIZATIONAL STRATEGY–IS IT POSSIBLE OR IMPERATIVE?. </t>
    </r>
    <r>
      <rPr>
        <rFont val="Arial Narrow"/>
        <i/>
        <color theme="1"/>
        <sz val="10.0"/>
      </rPr>
      <t>Economic and Social Development: Book of Proceedings</t>
    </r>
    <r>
      <rPr>
        <rFont val="Arial Narrow"/>
        <color theme="1"/>
        <sz val="10.0"/>
      </rPr>
      <t>, 526-536.</t>
    </r>
  </si>
  <si>
    <t>Márquez Tejón, J. A. (2024). La contribución estratégica de la función corporativa de security en la resiliencia organizacional: un estudio empírico en sociedades cotizadas que operan en España.</t>
  </si>
  <si>
    <t>https://burjcdigital.urjc.es/bitstreams/e5639b74-e375-42a2-ac29-64749227325e/download</t>
  </si>
  <si>
    <t xml:space="preserve">Herciu, M., &amp; Ogrean, C. </t>
  </si>
  <si>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</si>
  <si>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r>
      <rPr>
        <rFont val="Arial Narrow"/>
        <color theme="1"/>
        <sz val="10.0"/>
      </rPr>
      <t>Cánovas Riverón, G., Loredo Carballo, N. A., &amp; Palacios Hidalgo, Á. L. (2024). Relación entre el proceso de toma de decisiones estratégicas empresariales y la perspectiva competitividad sostenible. </t>
    </r>
    <r>
      <rPr>
        <rFont val="Arial Narrow"/>
        <i/>
        <color theme="1"/>
        <sz val="10.0"/>
      </rPr>
      <t>Retos de la Dirección</t>
    </r>
    <r>
      <rPr>
        <rFont val="Arial Narrow"/>
        <color theme="1"/>
        <sz val="10.0"/>
      </rPr>
      <t>, </t>
    </r>
    <r>
      <rPr>
        <rFont val="Arial Narrow"/>
        <i/>
        <color theme="1"/>
        <sz val="10.0"/>
      </rPr>
      <t>18</t>
    </r>
    <r>
      <rPr>
        <rFont val="Arial Narrow"/>
        <color theme="1"/>
        <sz val="10.0"/>
      </rPr>
      <t>(1).</t>
    </r>
  </si>
  <si>
    <t>http://scielo.sld.cu/scielo.php?pid=S2306-91552024000100003&amp;script=sci_abstract&amp;tlng=pt</t>
  </si>
  <si>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</si>
  <si>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t>Криворотов, В. В., Калина, А. В., Ерыпалов, С. Е., Кондрашкин, Г. Л., &amp; Левшенюк, Р. В. (2024). Обеспечение безопасного конкурентного развития отечественных компаний.</t>
  </si>
  <si>
    <t>https://elar.urfu.ru/handle/10995/140134</t>
  </si>
  <si>
    <r>
      <rPr>
        <rFont val="Arial Narrow"/>
        <color theme="1"/>
        <sz val="10.0"/>
      </rPr>
      <t>(2018). Sustainable innovation as competitive advantage in the era of sustainability. In </t>
    </r>
    <r>
      <rPr>
        <rFont val="Arial Narrow"/>
        <i/>
        <color theme="1"/>
        <sz val="10.0"/>
      </rPr>
      <t>Innovative Business Development—A Global Perspective: 25th International Economic Conference of Sibiu (IECS 2018) 25</t>
    </r>
    <r>
      <rPr>
        <rFont val="Arial Narrow"/>
        <color theme="1"/>
        <sz val="10.0"/>
      </rPr>
      <t> (pp. 251-265). Springer International Publishing.</t>
    </r>
  </si>
  <si>
    <t>Schwarz, S. E., Thümmel, C., Kuebler, M., Doostkam, B., &amp; Albers, A. Fields of Action in the Continuous and Early Validation of Product Profiles in Product Engineering.</t>
  </si>
  <si>
    <t>https://ieomsociety.org/proceedings/2024germany/226.pdf</t>
  </si>
  <si>
    <t>Claudia, O. G. R. E. A. N.</t>
  </si>
  <si>
    <r>
      <rPr>
        <rFont val="Arial Narrow"/>
        <color theme="1"/>
        <sz val="10.0"/>
      </rPr>
      <t xml:space="preserve"> (2018). Relevance Of Big Data For Business And Management. Exploratory Insights (Part I). </t>
    </r>
    <r>
      <rPr>
        <rFont val="Arial Narrow"/>
        <i/>
        <color theme="1"/>
        <sz val="10.0"/>
      </rPr>
      <t>Studies in Business and Economics no</t>
    </r>
    <r>
      <rPr>
        <rFont val="Arial Narrow"/>
        <color theme="1"/>
        <sz val="10.0"/>
      </rPr>
      <t>, </t>
    </r>
    <r>
      <rPr>
        <rFont val="Arial Narrow"/>
        <i/>
        <color theme="1"/>
        <sz val="10.0"/>
      </rPr>
      <t>13</t>
    </r>
    <r>
      <rPr>
        <rFont val="Arial Narrow"/>
        <color theme="1"/>
        <sz val="10.0"/>
      </rPr>
      <t>, 2.</t>
    </r>
  </si>
  <si>
    <t>Laitila, M. (2017). Data monetization: Utilizing data as an asset to generate new revenues for firms.</t>
  </si>
  <si>
    <t>https://aaltodoc.aalto.fi/items/dd3d4011-2587-450b-9222-d6ccfc622a82</t>
  </si>
  <si>
    <r>
      <rPr>
        <rFont val="Arial Narrow"/>
        <color theme="1"/>
        <sz val="10.0"/>
      </rPr>
      <t xml:space="preserve"> (2018). Relevance Of Big Data For Business And Management. Exploratory Insights (Part I). </t>
    </r>
    <r>
      <rPr>
        <rFont val="Arial Narrow"/>
        <i/>
        <color theme="1"/>
        <sz val="10.0"/>
      </rPr>
      <t>Studies in Business and Economics no</t>
    </r>
    <r>
      <rPr>
        <rFont val="Arial Narrow"/>
        <color theme="1"/>
        <sz val="10.0"/>
      </rPr>
      <t>, </t>
    </r>
    <r>
      <rPr>
        <rFont val="Arial Narrow"/>
        <i/>
        <color theme="1"/>
        <sz val="10.0"/>
      </rPr>
      <t>13</t>
    </r>
    <r>
      <rPr>
        <rFont val="Arial Narrow"/>
        <color theme="1"/>
        <sz val="10.0"/>
      </rPr>
      <t>, 2.</t>
    </r>
  </si>
  <si>
    <r>
      <rPr>
        <rFont val="Arial Narrow"/>
        <color theme="1"/>
        <sz val="10.0"/>
      </rPr>
      <t>Espinoza, J. M. P., Quezada, J. C. A., &amp; YUMBLA, J. A. J. (2024). La innovación en la auditoría, nuevas tendencias y alcance: Una revisión. </t>
    </r>
    <r>
      <rPr>
        <rFont val="Arial Narrow"/>
        <i/>
        <color theme="1"/>
        <sz val="10.0"/>
      </rPr>
      <t>Economía y Negocios</t>
    </r>
    <r>
      <rPr>
        <rFont val="Arial Narrow"/>
        <color theme="1"/>
        <sz val="10.0"/>
      </rPr>
      <t>, </t>
    </r>
    <r>
      <rPr>
        <rFont val="Arial Narrow"/>
        <i/>
        <color theme="1"/>
        <sz val="10.0"/>
      </rPr>
      <t>15</t>
    </r>
    <r>
      <rPr>
        <rFont val="Arial Narrow"/>
        <color theme="1"/>
        <sz val="10.0"/>
      </rPr>
      <t>(2), 20-44.</t>
    </r>
  </si>
  <si>
    <t>https://www.redalyc.org/journal/6955/695578805002/695578805002.pdf</t>
  </si>
  <si>
    <r>
      <rPr>
        <rFont val="Arial Narrow"/>
        <color theme="1"/>
        <sz val="10.0"/>
      </rPr>
      <t xml:space="preserve"> (2018). Relevance Of Big Data For Business And Management. Exploratory Insights (Part I). </t>
    </r>
    <r>
      <rPr>
        <rFont val="Arial Narrow"/>
        <i/>
        <color theme="1"/>
        <sz val="10.0"/>
      </rPr>
      <t>Studies in Business and Economics no</t>
    </r>
    <r>
      <rPr>
        <rFont val="Arial Narrow"/>
        <color theme="1"/>
        <sz val="10.0"/>
      </rPr>
      <t>, </t>
    </r>
    <r>
      <rPr>
        <rFont val="Arial Narrow"/>
        <i/>
        <color theme="1"/>
        <sz val="10.0"/>
      </rPr>
      <t>13</t>
    </r>
    <r>
      <rPr>
        <rFont val="Arial Narrow"/>
        <color theme="1"/>
        <sz val="10.0"/>
      </rPr>
      <t>, 2.</t>
    </r>
  </si>
  <si>
    <r>
      <rPr>
        <rFont val="Arial Narrow"/>
        <color theme="1"/>
        <sz val="10.0"/>
      </rPr>
      <t>Khan, R., Usman, M., &amp; Moinuddin, M. (2024). The big data revolution: Leveraging vast information for competitive advantage. </t>
    </r>
    <r>
      <rPr>
        <rFont val="Arial Narrow"/>
        <i/>
        <color theme="1"/>
        <sz val="10.0"/>
      </rPr>
      <t>Revista Espanola de Documentacion Cientifica</t>
    </r>
    <r>
      <rPr>
        <rFont val="Arial Narrow"/>
        <color theme="1"/>
        <sz val="10.0"/>
      </rPr>
      <t>, </t>
    </r>
    <r>
      <rPr>
        <rFont val="Arial Narrow"/>
        <i/>
        <color theme="1"/>
        <sz val="10.0"/>
      </rPr>
      <t>18</t>
    </r>
    <r>
      <rPr>
        <rFont val="Arial Narrow"/>
        <color theme="1"/>
        <sz val="10.0"/>
      </rPr>
      <t>(02), 65-94.</t>
    </r>
  </si>
  <si>
    <t>https://scholar.google.com/citations?view_op=view_citation&amp;hl=en&amp;user=R5_LiH4AAAAJ&amp;citation_for_view=R5_LiH4AAAAJ:2osOgNQ5qMEC</t>
  </si>
  <si>
    <r>
      <rPr>
        <rFont val="Arial Narrow"/>
        <color theme="1"/>
        <sz val="10.0"/>
      </rPr>
      <t xml:space="preserve"> (2018). Relevance Of Big Data For Business And Management. Exploratory Insights (Part I). </t>
    </r>
    <r>
      <rPr>
        <rFont val="Arial Narrow"/>
        <i/>
        <color theme="1"/>
        <sz val="10.0"/>
      </rPr>
      <t>Studies in Business and Economics no</t>
    </r>
    <r>
      <rPr>
        <rFont val="Arial Narrow"/>
        <color theme="1"/>
        <sz val="10.0"/>
      </rPr>
      <t>, </t>
    </r>
    <r>
      <rPr>
        <rFont val="Arial Narrow"/>
        <i/>
        <color theme="1"/>
        <sz val="10.0"/>
      </rPr>
      <t>13</t>
    </r>
    <r>
      <rPr>
        <rFont val="Arial Narrow"/>
        <color theme="1"/>
        <sz val="10.0"/>
      </rPr>
      <t>, 2.</t>
    </r>
  </si>
  <si>
    <r>
      <rPr>
        <rFont val="Arial Narrow"/>
        <color theme="1"/>
        <sz val="10.0"/>
      </rPr>
      <t>Espinoza, J. M. P., Quezada, J. C. A., &amp; YUMBLA, J. A. J. (2024). La innovación en la auditoría, nuevas tendencias y alcance: Una revisión. </t>
    </r>
    <r>
      <rPr>
        <rFont val="Arial Narrow"/>
        <i/>
        <color theme="1"/>
        <sz val="10.0"/>
      </rPr>
      <t>Economía y Negocios</t>
    </r>
    <r>
      <rPr>
        <rFont val="Arial Narrow"/>
        <color theme="1"/>
        <sz val="10.0"/>
      </rPr>
      <t>, </t>
    </r>
    <r>
      <rPr>
        <rFont val="Arial Narrow"/>
        <i/>
        <color theme="1"/>
        <sz val="10.0"/>
      </rPr>
      <t>15</t>
    </r>
    <r>
      <rPr>
        <rFont val="Arial Narrow"/>
        <color theme="1"/>
        <sz val="10.0"/>
      </rPr>
      <t>(2), 20-44.</t>
    </r>
  </si>
  <si>
    <r>
      <rPr>
        <rFont val="Arial Narrow"/>
        <color theme="1"/>
        <sz val="10.0"/>
      </rPr>
      <t>(2018). Corporate Sustainability–From a Fuzzy Concept to a Coherent Reality.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(1), 112-127.</t>
    </r>
  </si>
  <si>
    <r>
      <rPr>
        <rFont val="Arial Narrow"/>
        <color theme="1"/>
        <sz val="10.0"/>
      </rPr>
      <t>Mahmutović, M. (2024). </t>
    </r>
    <r>
      <rPr>
        <rFont val="Arial Narrow"/>
        <i/>
        <color theme="1"/>
        <sz val="10.0"/>
      </rPr>
      <t>Komparativna analiza okoljskih razkritij v trajnostnih poročilih izbranih evropskih živilskih trgovskih podjetij na drobno</t>
    </r>
    <r>
      <rPr>
        <rFont val="Arial Narrow"/>
        <color theme="1"/>
        <sz val="10.0"/>
      </rPr>
      <t> (Doctoral dissertation, Univerza v Mariboru, Ekonomsko-poslovna fakulteta).</t>
    </r>
  </si>
  <si>
    <t>https://dk.um.si/IzpisGradiva.php?id=86701</t>
  </si>
  <si>
    <r>
      <rPr>
        <rFont val="Arial Narrow"/>
        <color theme="1"/>
        <sz val="10.0"/>
      </rPr>
      <t>(2018). Corporate Sustainability–From a Fuzzy Concept to a Coherent Reality.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(1), 112-127.</t>
    </r>
  </si>
  <si>
    <r>
      <rPr>
        <rFont val="Arial Narrow"/>
        <color theme="1"/>
        <sz val="10.0"/>
      </rPr>
      <t>Lao, J. (2024). </t>
    </r>
    <r>
      <rPr>
        <rFont val="Arial Narrow"/>
        <i/>
        <color theme="1"/>
        <sz val="10.0"/>
      </rPr>
      <t>Corporate Sustainability Practices of Publicly Listed Companies With High Sustainability Ratings in the United States</t>
    </r>
    <r>
      <rPr>
        <rFont val="Arial Narrow"/>
        <color theme="1"/>
        <sz val="10.0"/>
      </rPr>
      <t> (Doctoral dissertation, Prescott College).</t>
    </r>
  </si>
  <si>
    <t>https://search.proquest.com/openview/3592715e8756e264b879132b41ac2aca/1?pq-origsite=gscholar&amp;cbl=18750&amp;diss=y</t>
  </si>
  <si>
    <r>
      <rPr>
        <rFont val="Arial Narrow"/>
        <color theme="1"/>
        <sz val="10.0"/>
      </rPr>
      <t>(2018). The Dynamics of the Global Multinationals: Determinants of New Global Configurations and New Management Challenges. In </t>
    </r>
    <r>
      <rPr>
        <rFont val="Arial Narrow"/>
        <i/>
        <color theme="1"/>
        <sz val="10.0"/>
      </rPr>
      <t>Emerging Issues in the Global Economy: 2017 International Economics Conference in Sibiu (IECS)</t>
    </r>
    <r>
      <rPr>
        <rFont val="Arial Narrow"/>
        <color theme="1"/>
        <sz val="10.0"/>
      </rPr>
      <t> (pp. 277-287). Springer International Publishing.</t>
    </r>
  </si>
  <si>
    <t>Wardhana, A. International Business Management in The Digital Edge-Edisi Indonesia.</t>
  </si>
  <si>
    <t>https://www.researchgate.net/profile/Aditya-Wardhana/publication/386576323_Lingkungan_Manajemen_Bisnis_Internasional/links/6757a7e198f61916184919bb/Lingkungan-Manajemen-Bisnis-Internasional.pdf</t>
  </si>
  <si>
    <r>
      <rPr>
        <rFont val="Arial Narrow"/>
        <color theme="1"/>
        <sz val="10.0"/>
      </rPr>
      <t xml:space="preserve"> (2017). THE DIRECTIVE 2014/95/EU-IS THERE A" NEW" BEGINNING FOR CSR IN ROMANIA?. </t>
    </r>
    <r>
      <rPr>
        <rFont val="Arial Narrow"/>
        <i/>
        <color theme="1"/>
        <sz val="10.0"/>
      </rPr>
      <t>Studies in Business &amp; Economics</t>
    </r>
    <r>
      <rPr>
        <rFont val="Arial Narrow"/>
        <color theme="1"/>
        <sz val="10.0"/>
      </rPr>
      <t>, </t>
    </r>
    <r>
      <rPr>
        <rFont val="Arial Narrow"/>
        <i/>
        <color theme="1"/>
        <sz val="10.0"/>
      </rPr>
      <t>12</t>
    </r>
    <r>
      <rPr>
        <rFont val="Arial Narrow"/>
        <color theme="1"/>
        <sz val="10.0"/>
      </rPr>
      <t>(1).</t>
    </r>
  </si>
  <si>
    <r>
      <rPr>
        <rFont val="Arial Narrow"/>
        <color theme="1"/>
        <sz val="10.0"/>
      </rPr>
      <t>Lucia, M. D., Otilia-Maria, B., &amp; Claudia-Elena, G. I. (2024). TOURISM AND FINANCIAL TRANSPARENCY: THE ROLE OF SUSTAINABILITY REPORTING IN SHAPING THE FUTURE OF TOURISM. </t>
    </r>
    <r>
      <rPr>
        <rFont val="Arial Narrow"/>
        <i/>
        <color theme="1"/>
        <sz val="10.0"/>
      </rPr>
      <t>Revista de turism-studii si cercetari in turism</t>
    </r>
    <r>
      <rPr>
        <rFont val="Arial Narrow"/>
        <color theme="1"/>
        <sz val="10.0"/>
      </rPr>
      <t>, (37).</t>
    </r>
  </si>
  <si>
    <t>https://journalsfeaa.usv.ro/ojs/index.php/rdt/article/view/37</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</si>
  <si>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</si>
  <si>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Sarumpaet, T. L., Bayunitri, B. I., &amp; Lestari, I. S. (2024). Catalysts of corporate value: exploring the interplay between capital structure, company traits, and profitability in the indonesian consumer goods industry (BEI, 2021-2023). </t>
    </r>
    <r>
      <rPr>
        <rFont val="Arial Narrow"/>
        <i/>
        <color theme="1"/>
        <sz val="10.0"/>
      </rPr>
      <t>Enrichment: Journal of Management</t>
    </r>
    <r>
      <rPr>
        <rFont val="Arial Narrow"/>
        <color theme="1"/>
        <sz val="10.0"/>
      </rPr>
      <t>, </t>
    </r>
    <r>
      <rPr>
        <rFont val="Arial Narrow"/>
        <i/>
        <color theme="1"/>
        <sz val="10.0"/>
      </rPr>
      <t>14</t>
    </r>
    <r>
      <rPr>
        <rFont val="Arial Narrow"/>
        <color theme="1"/>
        <sz val="10.0"/>
      </rPr>
      <t>(1), 108-117.</t>
    </r>
  </si>
  <si>
    <t>http://enrichment.iocspublisher.org/index.php/enrichment/article/view/1879</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</si>
  <si>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</si>
  <si>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Koralun-Bereźnicka, J., Gostkowska-Drzewicka, M., &amp; Majerowska, E. (2024). Capital structure determinants according to empirical fi ndings: A literature review. </t>
    </r>
    <r>
      <rPr>
        <rFont val="Arial Narrow"/>
        <i/>
        <color theme="1"/>
        <sz val="10.0"/>
      </rPr>
      <t>Corporate Capital Structure in Europe</t>
    </r>
    <r>
      <rPr>
        <rFont val="Arial Narrow"/>
        <color theme="1"/>
        <sz val="10.0"/>
      </rPr>
      <t>.</t>
    </r>
  </si>
  <si>
    <t>https://library.oapen.org/handle/20.500.12657/92539</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</si>
  <si>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</si>
  <si>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Özdemir, B., &amp; Özel, Ö. (2024). The Effect of Capital Structure on Profitability: Evidence from the Turkish Manufacturing Companies. </t>
    </r>
    <r>
      <rPr>
        <rFont val="Arial Narrow"/>
        <i/>
        <color theme="1"/>
        <sz val="10.0"/>
      </rPr>
      <t>Verimlilik Dergisi</t>
    </r>
    <r>
      <rPr>
        <rFont val="Arial Narrow"/>
        <color theme="1"/>
        <sz val="10.0"/>
      </rPr>
      <t>, </t>
    </r>
    <r>
      <rPr>
        <rFont val="Arial Narrow"/>
        <i/>
        <color theme="1"/>
        <sz val="10.0"/>
      </rPr>
      <t>58</t>
    </r>
    <r>
      <rPr>
        <rFont val="Arial Narrow"/>
        <color theme="1"/>
        <sz val="10.0"/>
      </rPr>
      <t>(1), 45-60.</t>
    </r>
  </si>
  <si>
    <t>https://dergipark.org.tr/en/pub/verimlilik/issue/82884/1295705</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</si>
  <si>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</si>
  <si>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t>Markič, M., &amp; Črv, S. (2024). Načela menedžmenta sistemov kakovosti ISO 9001 in finančna uspešnost gospodarskih družb.</t>
  </si>
  <si>
    <t>https://www.fos-unm.si/media/pdf/zaloznistvo/Nacela_menedzmenta_kakovosti_koncna.pdf</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</si>
  <si>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</si>
  <si>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Elfaham, K., &amp; Abdelmaksoud, S. (2024). Testing the Granger Causality between Capital Structure and Profitability of Listed Egyptian Companies. </t>
    </r>
    <r>
      <rPr>
        <rFont val="Arial Narrow"/>
        <i/>
        <color theme="1"/>
        <sz val="10.0"/>
      </rPr>
      <t>بحوث اقتصادية عربية</t>
    </r>
    <r>
      <rPr>
        <rFont val="Arial Narrow"/>
        <color theme="1"/>
        <sz val="10.0"/>
      </rPr>
      <t>, </t>
    </r>
    <r>
      <rPr>
        <rFont val="Arial Narrow"/>
        <i/>
        <color theme="1"/>
        <sz val="10.0"/>
      </rPr>
      <t>33</t>
    </r>
    <r>
      <rPr>
        <rFont val="Arial Narrow"/>
        <color theme="1"/>
        <sz val="10.0"/>
      </rPr>
      <t>(2).‎</t>
    </r>
  </si>
  <si>
    <t>https://journals.ekb.eg/article_384895.html</t>
  </si>
  <si>
    <t>Herciu, M., &amp; Ogrean, C.</t>
  </si>
  <si>
    <r>
      <rPr>
        <rFont val="Arial Narrow"/>
        <color theme="1"/>
        <sz val="10.0"/>
      </rPr>
      <t xml:space="preserve"> (2016). Integrating holistic marketing into the stakeholder management approach. In </t>
    </r>
    <r>
      <rPr>
        <rFont val="Arial Narrow"/>
        <i/>
        <color theme="1"/>
        <sz val="10.0"/>
      </rPr>
      <t>The Palgrave Handbook of Managing Continuous Business Transformation</t>
    </r>
    <r>
      <rPr>
        <rFont val="Arial Narrow"/>
        <color theme="1"/>
        <sz val="10.0"/>
      </rPr>
      <t> (pp. 513-532). London: Palgrave Macmillan UK.</t>
    </r>
  </si>
  <si>
    <r>
      <rPr>
        <rFont val="Arial Narrow"/>
        <color theme="1"/>
        <sz val="10.0"/>
      </rPr>
      <t>Омаров, М. М., Омарова, Н. Ю., &amp; Белякова, Н. Ю. (2024). ХОЛИСТИЧЕСКИЙ МАРКЕТИНГ КАК КОНКУРЕНТНОЕ ПРЕИМУЩЕСТВО ТУРИЗМА РЕГИОНА. </t>
    </r>
    <r>
      <rPr>
        <rFont val="Arial Narrow"/>
        <i/>
        <color theme="1"/>
        <sz val="10.0"/>
      </rPr>
      <t>Научные труды Вольного экономического общества России</t>
    </r>
    <r>
      <rPr>
        <rFont val="Arial Narrow"/>
        <color theme="1"/>
        <sz val="10.0"/>
      </rPr>
      <t>, </t>
    </r>
    <r>
      <rPr>
        <rFont val="Arial Narrow"/>
        <i/>
        <color theme="1"/>
        <sz val="10.0"/>
      </rPr>
      <t>247</t>
    </r>
    <r>
      <rPr>
        <rFont val="Arial Narrow"/>
        <color theme="1"/>
        <sz val="10.0"/>
      </rPr>
      <t>(3), 127-170.</t>
    </r>
  </si>
  <si>
    <t>https://cyberleninka.ru/article/n/holisticheskiy-marketing-kak-konkurentnoe-preimuschestvo-turizma-regiona</t>
  </si>
  <si>
    <r>
      <rPr>
        <rFont val="Arial Narrow"/>
        <color theme="1"/>
        <sz val="10.0"/>
      </rPr>
      <t xml:space="preserve"> (2016). Integrating holistic marketing into the stakeholder management approach. In </t>
    </r>
    <r>
      <rPr>
        <rFont val="Arial Narrow"/>
        <i/>
        <color theme="1"/>
        <sz val="10.0"/>
      </rPr>
      <t>The Palgrave Handbook of Managing Continuous Business Transformation</t>
    </r>
    <r>
      <rPr>
        <rFont val="Arial Narrow"/>
        <color theme="1"/>
        <sz val="10.0"/>
      </rPr>
      <t> (pp. 513-532). London: Palgrave Macmillan UK.</t>
    </r>
  </si>
  <si>
    <r>
      <rPr>
        <rFont val="Arial Narrow"/>
        <color theme="1"/>
        <sz val="10.0"/>
      </rPr>
      <t>Medhat Negm, E., &amp; Farouk Talat, R. (2024). A Holistic Approach to Marketing Brands during the COVID-19 era. </t>
    </r>
    <r>
      <rPr>
        <rFont val="Arial Narrow"/>
        <i/>
        <color theme="1"/>
        <sz val="10.0"/>
      </rPr>
      <t>المجلة العلمية للدراسات التجارية والبيئية</t>
    </r>
    <r>
      <rPr>
        <rFont val="Arial Narrow"/>
        <color theme="1"/>
        <sz val="10.0"/>
      </rPr>
      <t>, </t>
    </r>
    <r>
      <rPr>
        <rFont val="Arial Narrow"/>
        <i/>
        <color theme="1"/>
        <sz val="10.0"/>
      </rPr>
      <t>15</t>
    </r>
    <r>
      <rPr>
        <rFont val="Arial Narrow"/>
        <color theme="1"/>
        <sz val="10.0"/>
      </rPr>
      <t>(3), 1626-1665.‎</t>
    </r>
  </si>
  <si>
    <r>
      <rPr>
        <rFont val="Arial Narrow"/>
        <color theme="1"/>
        <sz val="10.0"/>
      </rPr>
      <t xml:space="preserve"> (2016). Integrating holistic marketing into the stakeholder management approach. In </t>
    </r>
    <r>
      <rPr>
        <rFont val="Arial Narrow"/>
        <i/>
        <color theme="1"/>
        <sz val="10.0"/>
      </rPr>
      <t>The Palgrave Handbook of Managing Continuous Business Transformation</t>
    </r>
    <r>
      <rPr>
        <rFont val="Arial Narrow"/>
        <color theme="1"/>
        <sz val="10.0"/>
      </rPr>
      <t> (pp. 513-532). London: Palgrave Macmillan UK.</t>
    </r>
  </si>
  <si>
    <r>
      <rPr>
        <rFont val="Arial Narrow"/>
        <color theme="1"/>
        <sz val="10.0"/>
      </rPr>
      <t>Abdelhafeez, A. M., Aboutaleb, M., Abdelaal, E., &amp; Gamal, M. (2024). The Contribution of Holistic Marketing in Achieving Sustainable Competitive Advantage. </t>
    </r>
    <r>
      <rPr>
        <rFont val="Arial Narrow"/>
        <i/>
        <color theme="1"/>
        <sz val="10.0"/>
      </rPr>
      <t>International Journal of Tourism, Hospitality and Civilization</t>
    </r>
    <r>
      <rPr>
        <rFont val="Arial Narrow"/>
        <color theme="1"/>
        <sz val="10.0"/>
      </rPr>
      <t>, </t>
    </r>
    <r>
      <rPr>
        <rFont val="Arial Narrow"/>
        <i/>
        <color theme="1"/>
        <sz val="10.0"/>
      </rPr>
      <t>1</t>
    </r>
    <r>
      <rPr>
        <rFont val="Arial Narrow"/>
        <color theme="1"/>
        <sz val="10.0"/>
      </rPr>
      <t>(1), 74-93.</t>
    </r>
  </si>
  <si>
    <t>https://journals.ekb.eg/article_423152.html</t>
  </si>
  <si>
    <r>
      <rPr>
        <rFont val="Arial Narrow"/>
        <color theme="1"/>
        <sz val="10.0"/>
      </rPr>
      <t>Ogrean, C. (2016). Solving Strategic Paradoxes through Organizational Ambidexterity-A Foray into the Literature. </t>
    </r>
    <r>
      <rPr>
        <rFont val="Arial Narrow"/>
        <i/>
        <color theme="1"/>
        <sz val="10.0"/>
      </rPr>
      <t>Studies in Business and Economics</t>
    </r>
    <r>
      <rPr>
        <rFont val="Arial Narrow"/>
        <color theme="1"/>
        <sz val="10.0"/>
      </rPr>
      <t>, </t>
    </r>
    <r>
      <rPr>
        <rFont val="Arial Narrow"/>
        <i/>
        <color theme="1"/>
        <sz val="10.0"/>
      </rPr>
      <t>11</t>
    </r>
    <r>
      <rPr>
        <rFont val="Arial Narrow"/>
        <color theme="1"/>
        <sz val="10.0"/>
      </rPr>
      <t>(2), 97-103.</t>
    </r>
  </si>
  <si>
    <r>
      <rPr>
        <rFont val="Arial Narrow"/>
        <color theme="1"/>
        <sz val="10.0"/>
      </rPr>
      <t>Damghanian, H., &amp; Ghaleh Agha Babaei, F. (2024). Investigating the Role of Strategic Orientation and Industry 4.0 Readiness on Organizational Ambidexterity. </t>
    </r>
    <r>
      <rPr>
        <rFont val="Arial Narrow"/>
        <i/>
        <color theme="1"/>
        <sz val="10.0"/>
      </rPr>
      <t>Organizational Culture Management</t>
    </r>
    <r>
      <rPr>
        <rFont val="Arial Narrow"/>
        <color theme="1"/>
        <sz val="10.0"/>
      </rPr>
      <t>, </t>
    </r>
    <r>
      <rPr>
        <rFont val="Arial Narrow"/>
        <i/>
        <color theme="1"/>
        <sz val="10.0"/>
      </rPr>
      <t>23</t>
    </r>
    <r>
      <rPr>
        <rFont val="Arial Narrow"/>
        <color theme="1"/>
        <sz val="10.0"/>
      </rPr>
      <t>(1), 15-28.</t>
    </r>
  </si>
  <si>
    <t>https://jomc.ut.ac.ir/article_99008_en.html</t>
  </si>
  <si>
    <r>
      <rPr>
        <rFont val="Arial Narrow"/>
        <color theme="1"/>
        <sz val="10.0"/>
      </rPr>
      <t>Ogrean, C. (2016). Solving Strategic Paradoxes through Organizational Ambidexterity-A Foray into the Literature. </t>
    </r>
    <r>
      <rPr>
        <rFont val="Arial Narrow"/>
        <i/>
        <color theme="1"/>
        <sz val="10.0"/>
      </rPr>
      <t>Studies in Business and Economics</t>
    </r>
    <r>
      <rPr>
        <rFont val="Arial Narrow"/>
        <color theme="1"/>
        <sz val="10.0"/>
      </rPr>
      <t>, </t>
    </r>
    <r>
      <rPr>
        <rFont val="Arial Narrow"/>
        <i/>
        <color theme="1"/>
        <sz val="10.0"/>
      </rPr>
      <t>11</t>
    </r>
    <r>
      <rPr>
        <rFont val="Arial Narrow"/>
        <color theme="1"/>
        <sz val="10.0"/>
      </rPr>
      <t>(2), 97-103.</t>
    </r>
  </si>
  <si>
    <r>
      <rPr>
        <rFont val="Arial Narrow"/>
        <color theme="1"/>
        <sz val="10.0"/>
      </rPr>
      <t>دامغانیان, &amp; قلعه‌آقابابایی. (2024). بررسی نقش جهت‌گیری استراتژیک و آمادگی صنعت چهارم بر چیره‌دستی سازمانی. </t>
    </r>
    <r>
      <rPr>
        <rFont val="Arial Narrow"/>
        <i/>
        <color theme="1"/>
        <sz val="10.0"/>
      </rPr>
      <t>مجله علمی</t>
    </r>
    <r>
      <rPr>
        <rFont val="Arial Narrow"/>
        <color theme="1"/>
        <sz val="10.0"/>
      </rPr>
      <t>, </t>
    </r>
    <r>
      <rPr>
        <rFont val="Arial Narrow"/>
        <i/>
        <color theme="1"/>
        <sz val="10.0"/>
      </rPr>
      <t>23</t>
    </r>
    <r>
      <rPr>
        <rFont val="Arial Narrow"/>
        <color theme="1"/>
        <sz val="10.0"/>
      </rPr>
      <t>(1), 15-28.‎</t>
    </r>
  </si>
  <si>
    <t>https://jomc.ut.ac.ir/article_99008.html</t>
  </si>
  <si>
    <r>
      <rPr>
        <rFont val="Arial Narrow"/>
        <color theme="1"/>
        <sz val="10.0"/>
      </rPr>
      <t>Ogrean, C. (2016). Solving Strategic Paradoxes through Organizational Ambidexterity-A Foray into the Literature. </t>
    </r>
    <r>
      <rPr>
        <rFont val="Arial Narrow"/>
        <i/>
        <color theme="1"/>
        <sz val="10.0"/>
      </rPr>
      <t>Studies in Business and Economics</t>
    </r>
    <r>
      <rPr>
        <rFont val="Arial Narrow"/>
        <color theme="1"/>
        <sz val="10.0"/>
      </rPr>
      <t>, </t>
    </r>
    <r>
      <rPr>
        <rFont val="Arial Narrow"/>
        <i/>
        <color theme="1"/>
        <sz val="10.0"/>
      </rPr>
      <t>11</t>
    </r>
    <r>
      <rPr>
        <rFont val="Arial Narrow"/>
        <color theme="1"/>
        <sz val="10.0"/>
      </rPr>
      <t>(2), 97-103.</t>
    </r>
  </si>
  <si>
    <t>Pereira, R. N. (2024). Paradoxos de gestão, competências e práticas de liderança em contexto hospitalar.</t>
  </si>
  <si>
    <t>https://run.unl.pt/bitstream/10362/181293/1/RUN%20-%20Trabalho%20Final%20CEAH%20-%20Renato%20N%20V%20Pereira.pdf</t>
  </si>
  <si>
    <t xml:space="preserve">Okręglicka, M. (Polonia), Gorzeń-Mitka, I. (Polonia), &amp; Ogrean, C. </t>
  </si>
  <si>
    <r>
      <rPr>
        <rFont val="Arial Narrow"/>
        <color theme="1"/>
        <sz val="10.0"/>
      </rPr>
      <t>(2015). Management challenges in the context of a complex view-SMEs perspective. </t>
    </r>
    <r>
      <rPr>
        <rFont val="Arial Narrow"/>
        <i/>
        <color theme="1"/>
        <sz val="10.0"/>
      </rPr>
      <t>Procedia Economics and Finance</t>
    </r>
    <r>
      <rPr>
        <rFont val="Arial Narrow"/>
        <color theme="1"/>
        <sz val="10.0"/>
      </rPr>
      <t>, </t>
    </r>
    <r>
      <rPr>
        <rFont val="Arial Narrow"/>
        <i/>
        <color theme="1"/>
        <sz val="10.0"/>
      </rPr>
      <t>34</t>
    </r>
    <r>
      <rPr>
        <rFont val="Arial Narrow"/>
        <color theme="1"/>
        <sz val="10.0"/>
      </rPr>
      <t>, 445-452.</t>
    </r>
  </si>
  <si>
    <r>
      <rPr>
        <rFont val="Arial Narrow"/>
        <color theme="1"/>
        <sz val="10.0"/>
      </rPr>
      <t>Pourahmadi, B., Kantola, J., &amp; Kałkowska, J. (2024). The matrix of growth and development: a new framework for the convergence of growth and development in organizations. </t>
    </r>
    <r>
      <rPr>
        <rFont val="Arial Narrow"/>
        <i/>
        <color theme="1"/>
        <sz val="10.0"/>
      </rPr>
      <t>Zeszyty Naukowe Politechniki Poznańskiej. Organizacja i Zarządzanie</t>
    </r>
    <r>
      <rPr>
        <rFont val="Arial Narrow"/>
        <color theme="1"/>
        <sz val="10.0"/>
      </rPr>
      <t>.</t>
    </r>
  </si>
  <si>
    <t>https://yadda.icm.edu.pl/baztech/element/bwmeta1.element.baztech-5e9ff62e-9131-4f31-9405-b3630401ac99</t>
  </si>
  <si>
    <r>
      <rPr>
        <rFont val="Arial Narrow"/>
        <color theme="1"/>
        <sz val="10.0"/>
      </rPr>
      <t>(2015). Management challenges in the context of a complex view-SMEs perspective. </t>
    </r>
    <r>
      <rPr>
        <rFont val="Arial Narrow"/>
        <i/>
        <color theme="1"/>
        <sz val="10.0"/>
      </rPr>
      <t>Procedia Economics and Finance</t>
    </r>
    <r>
      <rPr>
        <rFont val="Arial Narrow"/>
        <color theme="1"/>
        <sz val="10.0"/>
      </rPr>
      <t>, </t>
    </r>
    <r>
      <rPr>
        <rFont val="Arial Narrow"/>
        <i/>
        <color theme="1"/>
        <sz val="10.0"/>
      </rPr>
      <t>34</t>
    </r>
    <r>
      <rPr>
        <rFont val="Arial Narrow"/>
        <color theme="1"/>
        <sz val="10.0"/>
      </rPr>
      <t>, 445-452.</t>
    </r>
  </si>
  <si>
    <t>SELVAM, P. M., &amp; VELMURUGAN, J. (2024). SUSTAINABLE DEVELOPMENT OF WOMEN ENTREPRENEURSHIP IN COIMBATORE, TAMILNADU.</t>
  </si>
  <si>
    <t>https://www.researchgate.net/profile/Ravichandiran-g-2/publication/385738399_SUSTAINABLE_DEVELOPMENT_OF_WOMEN_ENTREPRENEURSHIP_IN_COIMBATORE_TAMILNADU/links/673340864a70511f071bf20e/SUSTAINABLE-DEVELOPMENT-OF-WOMEN-ENTREPRENEURSHIP-IN-COIMBATORE-TAMILNADU.pdf</t>
  </si>
  <si>
    <r>
      <rPr>
        <rFont val="Arial Narrow"/>
        <color theme="1"/>
        <sz val="10.0"/>
      </rPr>
      <t>(2015). Management challenges in the context of a complex view-SMEs perspective. </t>
    </r>
    <r>
      <rPr>
        <rFont val="Arial Narrow"/>
        <i/>
        <color theme="1"/>
        <sz val="10.0"/>
      </rPr>
      <t>Procedia Economics and Finance</t>
    </r>
    <r>
      <rPr>
        <rFont val="Arial Narrow"/>
        <color theme="1"/>
        <sz val="10.0"/>
      </rPr>
      <t>, </t>
    </r>
    <r>
      <rPr>
        <rFont val="Arial Narrow"/>
        <i/>
        <color theme="1"/>
        <sz val="10.0"/>
      </rPr>
      <t>34</t>
    </r>
    <r>
      <rPr>
        <rFont val="Arial Narrow"/>
        <color theme="1"/>
        <sz val="10.0"/>
      </rPr>
      <t>, 445-452.</t>
    </r>
  </si>
  <si>
    <t>PRAGATHI, M. P., &amp; ASWIN, M. R. (2024). DIGITAL INNOVATIONS IN FINANCE.</t>
  </si>
  <si>
    <t>https://iaraindia.com/wp-content/uploads/2024/08/12.-Page-85-93.pdf</t>
  </si>
  <si>
    <r>
      <rPr>
        <rFont val="Arial Narrow"/>
        <color theme="1"/>
        <sz val="10.0"/>
      </rPr>
      <t xml:space="preserve"> (2015). Corporate initiatives and strategies to meet the environmental challenges–contributions towards a green economic development. </t>
    </r>
    <r>
      <rPr>
        <rFont val="Arial Narrow"/>
        <i/>
        <color theme="1"/>
        <sz val="10.0"/>
      </rPr>
      <t>Studies in Business and Economics</t>
    </r>
    <r>
      <rPr>
        <rFont val="Arial Narrow"/>
        <color theme="1"/>
        <sz val="10.0"/>
      </rPr>
      <t>, </t>
    </r>
    <r>
      <rPr>
        <rFont val="Arial Narrow"/>
        <i/>
        <color theme="1"/>
        <sz val="10.0"/>
      </rPr>
      <t>10</t>
    </r>
    <r>
      <rPr>
        <rFont val="Arial Narrow"/>
        <color theme="1"/>
        <sz val="10.0"/>
      </rPr>
      <t>(3), 62-70.</t>
    </r>
  </si>
  <si>
    <r>
      <rPr>
        <rFont val="Arial Narrow"/>
        <color theme="1"/>
        <sz val="10.0"/>
      </rPr>
      <t>Gomes, W. P., Cunha, K., Mazzioni, S., da Silva Pereira, A., &amp; Gomes, A. P. (2024). Internacionalização das empresas e a evidenciação dos objetivos de desenvolvimento sustentável. </t>
    </r>
    <r>
      <rPr>
        <rFont val="Arial Narrow"/>
        <i/>
        <color theme="1"/>
        <sz val="10.0"/>
      </rPr>
      <t>Revista JRG de Estudos Acadêmicos</t>
    </r>
    <r>
      <rPr>
        <rFont val="Arial Narrow"/>
        <color theme="1"/>
        <sz val="10.0"/>
      </rPr>
      <t>, </t>
    </r>
    <r>
      <rPr>
        <rFont val="Arial Narrow"/>
        <i/>
        <color theme="1"/>
        <sz val="10.0"/>
      </rPr>
      <t>7</t>
    </r>
    <r>
      <rPr>
        <rFont val="Arial Narrow"/>
        <color theme="1"/>
        <sz val="10.0"/>
      </rPr>
      <t>(14), e141229-e141229.</t>
    </r>
  </si>
  <si>
    <t>http://revistajrg.com/index.php/jrg/article/view/1229</t>
  </si>
  <si>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</si>
  <si>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theme="1"/>
        <sz val="10.0"/>
      </rPr>
      <t>Borsatto, J. M. L. S., Pimenta, D. P., Bazani, C. L., &amp; Jesuka, D. (2024). Social, Economic and Competitiveness aspects of Green Innovation. </t>
    </r>
    <r>
      <rPr>
        <rFont val="Arial Narrow"/>
        <i/>
        <color theme="1"/>
        <sz val="10.0"/>
      </rPr>
      <t>Advances in Scientific and Applied Accounting</t>
    </r>
    <r>
      <rPr>
        <rFont val="Arial Narrow"/>
        <color theme="1"/>
        <sz val="10.0"/>
      </rPr>
      <t>, 214-229.</t>
    </r>
  </si>
  <si>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</si>
  <si>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theme="1"/>
        <sz val="10.0"/>
      </rPr>
      <t>Rembiasz, M., Borowiec, A., &amp; Czajkowski, P. (2024). Competitiveness of Companies Producing Wood-Based Panels as an Example of the Sustainable Development. </t>
    </r>
    <r>
      <rPr>
        <rFont val="Arial Narrow"/>
        <i/>
        <color theme="1"/>
        <sz val="10.0"/>
      </rPr>
      <t>European Research Studies Journal</t>
    </r>
    <r>
      <rPr>
        <rFont val="Arial Narrow"/>
        <color theme="1"/>
        <sz val="10.0"/>
      </rPr>
      <t>, </t>
    </r>
    <r>
      <rPr>
        <rFont val="Arial Narrow"/>
        <i/>
        <color theme="1"/>
        <sz val="10.0"/>
      </rPr>
      <t>27</t>
    </r>
    <r>
      <rPr>
        <rFont val="Arial Narrow"/>
        <color theme="1"/>
        <sz val="10.0"/>
      </rPr>
      <t>(Special A), 531-547.</t>
    </r>
  </si>
  <si>
    <t>https://ersj.eu/journal/3735/download/Competitiveness+of+Companies+Producing+Wood-Based+Panels+as+an+Example+of+the+Sustainable+Development.pdf</t>
  </si>
  <si>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</si>
  <si>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</si>
  <si>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theme="1"/>
        <sz val="10.0"/>
      </rPr>
      <t>Тараненко, І. (2024). Підвищення сталої конкурентоспроможності ЄС на засадах європейського зеленого переходу. </t>
    </r>
    <r>
      <rPr>
        <rFont val="Arial Narrow"/>
        <i/>
        <color theme="1"/>
        <sz val="10.0"/>
      </rPr>
      <t>Економічний простір</t>
    </r>
    <r>
      <rPr>
        <rFont val="Arial Narrow"/>
        <color theme="1"/>
        <sz val="10.0"/>
      </rPr>
      <t>, (196), 284-290.</t>
    </r>
  </si>
  <si>
    <t>http://economicspace.pgasa.dp.ua/article/view/321077</t>
  </si>
  <si>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</si>
  <si>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rgb="FF222222"/>
        <sz val="10.0"/>
      </rPr>
      <t>Bazani, C. L., Ferreira, G. F., De Carli, A. S. S., Borsatto, J. M. L. S., &amp; Araújo, A. A. (2024). FINANÇAS SUSTENTÁVEIS NO CONTEXTO DOS OBJETIVOS DE DESENVOLVIMENTO SUSTENTÁVEL (ODS): UMA REVISÃO SISTEMÁTICA DA LITERATURA. </t>
    </r>
    <r>
      <rPr>
        <rFont val="Arial Narrow"/>
        <i/>
        <color rgb="FF222222"/>
        <sz val="10.0"/>
      </rPr>
      <t>Revista de Administração, Contabilidade e Economia da Fundace</t>
    </r>
    <r>
      <rPr>
        <rFont val="Arial Narrow"/>
        <color rgb="FF222222"/>
        <sz val="10.0"/>
      </rPr>
      <t>, </t>
    </r>
    <r>
      <rPr>
        <rFont val="Arial Narrow"/>
        <i/>
        <color rgb="FF222222"/>
        <sz val="10.0"/>
      </rPr>
      <t>15</t>
    </r>
    <r>
      <rPr>
        <rFont val="Arial Narrow"/>
        <color rgb="FF222222"/>
        <sz val="10.0"/>
      </rPr>
      <t>(3).</t>
    </r>
  </si>
  <si>
    <t>https://racef.fundace.org.br/index.php/racef/article/view/1238#:~:text=O%20objetivo%20desta%20pesquisa%20%C3%A9%20realizar%20uma%20revis%C3%A3o,Sustent%C3%A1vel%20(ODS)%20a%20partir%20do%20Acordo%20de%20Paris.</t>
  </si>
  <si>
    <r>
      <rPr>
        <rFont val="Arial Narrow"/>
        <color theme="1"/>
        <sz val="10.0"/>
      </rPr>
      <t>(2013). Financial Risks–A Case Study for Automotive Industry. </t>
    </r>
    <r>
      <rPr>
        <rFont val="Arial Narrow"/>
        <i/>
        <color theme="1"/>
        <sz val="10.0"/>
      </rPr>
      <t>Studies in Business &amp; Economics</t>
    </r>
    <r>
      <rPr>
        <rFont val="Arial Narrow"/>
        <color theme="1"/>
        <sz val="10.0"/>
      </rPr>
      <t>, </t>
    </r>
    <r>
      <rPr>
        <rFont val="Arial Narrow"/>
        <i/>
        <color theme="1"/>
        <sz val="10.0"/>
      </rPr>
      <t>8</t>
    </r>
    <r>
      <rPr>
        <rFont val="Arial Narrow"/>
        <color theme="1"/>
        <sz val="10.0"/>
      </rPr>
      <t>, 50-55.</t>
    </r>
  </si>
  <si>
    <t>Pérez Guzmán, L. E. (2024). Análisis financiero en el sector carrocero de Tungurahua. Un estudio comparativo a 5 años.</t>
  </si>
  <si>
    <t>https://repositorio.uta.edu.ec/items/7598a29c-3bcf-4b14-8fbd-dcceecc54b46</t>
  </si>
  <si>
    <t>Herciu, M., Ogrean, C., &amp; Belascu, L.</t>
  </si>
  <si>
    <r>
      <rPr>
        <rFont val="Arial Narrow"/>
        <color theme="1"/>
        <sz val="10.0"/>
      </rPr>
      <t xml:space="preserve"> (2012). Leveraging tangible and intangible assets by using a possible firm competitiveness index. </t>
    </r>
    <r>
      <rPr>
        <rFont val="Arial Narrow"/>
        <i/>
        <color theme="1"/>
        <sz val="10.0"/>
      </rPr>
      <t>Global business and economics review</t>
    </r>
    <r>
      <rPr>
        <rFont val="Arial Narrow"/>
        <color theme="1"/>
        <sz val="10.0"/>
      </rPr>
      <t>, </t>
    </r>
    <r>
      <rPr>
        <rFont val="Arial Narrow"/>
        <i/>
        <color theme="1"/>
        <sz val="10.0"/>
      </rPr>
      <t>14</t>
    </r>
    <r>
      <rPr>
        <rFont val="Arial Narrow"/>
        <color theme="1"/>
        <sz val="10.0"/>
      </rPr>
      <t>(1-2), 115-124.</t>
    </r>
  </si>
  <si>
    <r>
      <rPr>
        <rFont val="Arial Narrow"/>
        <color theme="1"/>
        <sz val="10.0"/>
      </rPr>
      <t>Hedau, A., &amp; Malla, V. (2024). Analyzing the Impact of Government Policy Measures on the Return on Equity. </t>
    </r>
    <r>
      <rPr>
        <rFont val="Arial Narrow"/>
        <i/>
        <color theme="1"/>
        <sz val="10.0"/>
      </rPr>
      <t>SocioEconomic Challenges (SEC)</t>
    </r>
    <r>
      <rPr>
        <rFont val="Arial Narrow"/>
        <color theme="1"/>
        <sz val="10.0"/>
      </rPr>
      <t>, </t>
    </r>
    <r>
      <rPr>
        <rFont val="Arial Narrow"/>
        <i/>
        <color theme="1"/>
        <sz val="10.0"/>
      </rPr>
      <t>8</t>
    </r>
    <r>
      <rPr>
        <rFont val="Arial Narrow"/>
        <color theme="1"/>
        <sz val="10.0"/>
      </rPr>
      <t>(2).</t>
    </r>
  </si>
  <si>
    <t>https://search.ebscohost.com/login.aspx?direct=true&amp;profile=ehost&amp;scope=site&amp;authtype=crawler&amp;jrnl=25206621&amp;AN=178435546&amp;h=0j4XOv8nASpRe%2F033j3JsHM%2Bt8umPdh796aUJ6X4cxoSNaqM9D8FL4KYNlKxX1fXudywkztgbL8zmUPjyAh%2FjA%3D%3D&amp;crl=c</t>
  </si>
  <si>
    <r>
      <rPr>
        <rFont val="Arial Narrow"/>
        <color theme="1"/>
        <sz val="10.0"/>
      </rPr>
      <t>(2011). Strategic Management between the Constraints and Incentives of Globalization–the Role and Contribution of Business Ethics and Corporate Social Responsibility. </t>
    </r>
    <r>
      <rPr>
        <rFont val="Arial Narrow"/>
        <i/>
        <color theme="1"/>
        <sz val="10.0"/>
      </rPr>
      <t>THE ECONOMIC GEOGRAPHY OF GLOBALIZATION</t>
    </r>
    <r>
      <rPr>
        <rFont val="Arial Narrow"/>
        <color theme="1"/>
        <sz val="10.0"/>
      </rPr>
      <t>, 21.</t>
    </r>
  </si>
  <si>
    <r>
      <rPr>
        <rFont val="Arial Narrow"/>
        <color theme="1"/>
        <sz val="10.0"/>
      </rPr>
      <t>Yufeng, G., &amp; Idrakisyah, M. (2024). The Internal Management Strategy of Chinese Internet Enterprises and Business Performance: A Study of Tencent Internet Enterprises in China. </t>
    </r>
    <r>
      <rPr>
        <rFont val="Arial Narrow"/>
        <i/>
        <color theme="1"/>
        <sz val="10.0"/>
      </rPr>
      <t>ALEXANDRIA (Journal of Economics, Business, &amp; Entrepreneurship)</t>
    </r>
    <r>
      <rPr>
        <rFont val="Arial Narrow"/>
        <color theme="1"/>
        <sz val="10.0"/>
      </rPr>
      <t>, </t>
    </r>
    <r>
      <rPr>
        <rFont val="Arial Narrow"/>
        <i/>
        <color theme="1"/>
        <sz val="10.0"/>
      </rPr>
      <t>5</t>
    </r>
    <r>
      <rPr>
        <rFont val="Arial Narrow"/>
        <color theme="1"/>
        <sz val="10.0"/>
      </rPr>
      <t>(1), 67-80.</t>
    </r>
  </si>
  <si>
    <t>https://jurnalpasca.unram.ac.id/index.php/alexandria/article/view/599</t>
  </si>
  <si>
    <r>
      <rPr>
        <rFont val="Arial Narrow"/>
        <color theme="1"/>
        <sz val="10.0"/>
      </rPr>
      <t xml:space="preserve"> (2011). A Behavioural Model of Management–Synergy between triple Bottom Line and Knowledge Management. </t>
    </r>
    <r>
      <rPr>
        <rFont val="Arial Narrow"/>
        <i/>
        <color theme="1"/>
        <sz val="10.0"/>
      </rPr>
      <t>World Journal of Social Sciences</t>
    </r>
    <r>
      <rPr>
        <rFont val="Arial Narrow"/>
        <color theme="1"/>
        <sz val="10.0"/>
      </rPr>
      <t>, </t>
    </r>
    <r>
      <rPr>
        <rFont val="Arial Narrow"/>
        <i/>
        <color theme="1"/>
        <sz val="10.0"/>
      </rPr>
      <t>1</t>
    </r>
    <r>
      <rPr>
        <rFont val="Arial Narrow"/>
        <color theme="1"/>
        <sz val="10.0"/>
      </rPr>
      <t>(3), 172-180.</t>
    </r>
  </si>
  <si>
    <r>
      <rPr>
        <rFont val="Arial Narrow"/>
        <color theme="1"/>
        <sz val="10.0"/>
      </rPr>
      <t>da Silva, H. J. (2024). </t>
    </r>
    <r>
      <rPr>
        <rFont val="Arial Narrow"/>
        <i/>
        <color theme="1"/>
        <sz val="10.0"/>
      </rPr>
      <t>Cultura de integridade: contribuições da Gestão do Conhecimento na efetividade dos programas de integridade e compliance</t>
    </r>
    <r>
      <rPr>
        <rFont val="Arial Narrow"/>
        <color theme="1"/>
        <sz val="10.0"/>
      </rPr>
      <t>. Editora Dialética.</t>
    </r>
  </si>
  <si>
    <t>https://books.google.com/books?hl=ro&amp;lr=&amp;id=QRgkEQAAQBAJ&amp;oi=fnd&amp;pg=PT19&amp;ots=Uwfp7ENF_t&amp;sig=CpvgMCF4clAjCGDqE-JL2AYGIsw</t>
  </si>
  <si>
    <t>CAP ED INT</t>
  </si>
  <si>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</si>
  <si>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Başkaya, H., &amp; Özdemir, A. (2024). Borsa İstanbul Sürdürebilirlik-25 Endeksinde Yer Alan İşletmelerin Finansal Oranlarının Dupont Analizi İle İncelenmesi. </t>
    </r>
    <r>
      <rPr>
        <rFont val="Arial Narrow"/>
        <i/>
        <color theme="1"/>
        <sz val="10.0"/>
      </rPr>
      <t>Adnan Menderes Üniversitesi Sosyal Bilimler Enstitüsü Dergisi</t>
    </r>
    <r>
      <rPr>
        <rFont val="Arial Narrow"/>
        <color theme="1"/>
        <sz val="10.0"/>
      </rPr>
      <t>, </t>
    </r>
    <r>
      <rPr>
        <rFont val="Arial Narrow"/>
        <i/>
        <color theme="1"/>
        <sz val="10.0"/>
      </rPr>
      <t>11</t>
    </r>
    <r>
      <rPr>
        <rFont val="Arial Narrow"/>
        <color theme="1"/>
        <sz val="10.0"/>
      </rPr>
      <t>(1), 79-105.</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</si>
  <si>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</si>
  <si>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GÜNGÖR, H. Y., &amp; ARMUTLU, M. R. (2024). TURİZM SEKTÖRÜNDE ÖZ KAYNAK KARLILIĞININ ANALİZİ. </t>
    </r>
    <r>
      <rPr>
        <rFont val="Arial Narrow"/>
        <i/>
        <color theme="1"/>
        <sz val="10.0"/>
      </rPr>
      <t>Toplum Bilimleri Dergisi</t>
    </r>
    <r>
      <rPr>
        <rFont val="Arial Narrow"/>
        <color theme="1"/>
        <sz val="10.0"/>
      </rPr>
      <t>, </t>
    </r>
    <r>
      <rPr>
        <rFont val="Arial Narrow"/>
        <i/>
        <color theme="1"/>
        <sz val="10.0"/>
      </rPr>
      <t>25</t>
    </r>
    <r>
      <rPr>
        <rFont val="Arial Narrow"/>
        <color theme="1"/>
        <sz val="10.0"/>
      </rPr>
      <t>(25), 137-152.</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</si>
  <si>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</si>
  <si>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Magliocca, Á. S. (2024). </t>
    </r>
    <r>
      <rPr>
        <rFont val="Arial Narrow"/>
        <i/>
        <color theme="1"/>
        <sz val="10.0"/>
      </rPr>
      <t>5G Network at Bosch-Braga: a financial analysis</t>
    </r>
    <r>
      <rPr>
        <rFont val="Arial Narrow"/>
        <color theme="1"/>
        <sz val="10.0"/>
      </rPr>
      <t> (Master's thesis, Universidade do Minho (Portugal)).</t>
    </r>
  </si>
  <si>
    <t>https://search.proquest.com/openview/ed154407aaab52ee7fd73a810f118d72/1?pq-origsite=gscholar&amp;cbl=2026366&amp;diss=y</t>
  </si>
  <si>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</si>
  <si>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Ismail, S. M. G. M. (2024). تحليل دوبونت حول تقييم الأداء المالي والكفاءة التشغيلية لتصنيف شركات تأمينات الممتلكات والمسئوليات المصرية. </t>
    </r>
    <r>
      <rPr>
        <rFont val="Arial Narrow"/>
        <i/>
        <color theme="1"/>
        <sz val="10.0"/>
      </rPr>
      <t>مجلة البحوث الإدارية والمالية والکمية</t>
    </r>
    <r>
      <rPr>
        <rFont val="Arial Narrow"/>
        <color theme="1"/>
        <sz val="10.0"/>
      </rPr>
      <t>, </t>
    </r>
    <r>
      <rPr>
        <rFont val="Arial Narrow"/>
        <i/>
        <color theme="1"/>
        <sz val="10.0"/>
      </rPr>
      <t>4</t>
    </r>
    <r>
      <rPr>
        <rFont val="Arial Narrow"/>
        <color theme="1"/>
        <sz val="10.0"/>
      </rPr>
      <t>(2), 350-383.‎</t>
    </r>
  </si>
  <si>
    <t>https://safq.journals.ekb.eg/article_362909.html</t>
  </si>
  <si>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</si>
  <si>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rgb="FF222222"/>
        <sz val="10.0"/>
      </rPr>
      <t>Sutra, D., Heryanto, H., Julianto, J., &amp; Rahmad, F. (2024). Analisis Pengaruh Debt to Equity Ratio dan Return on Asset terhadap Return on Equity dengan Ukuran Perusahaan sebagai variabel Intervening pada Sektor Keuangan di Bursa Efek Indonesia. </t>
    </r>
    <r>
      <rPr>
        <rFont val="Arial Narrow"/>
        <i/>
        <color rgb="FF222222"/>
        <sz val="10.0"/>
      </rPr>
      <t>INOBIS: Jurnal Inovasi Bisnis dan Manajemen Indonesia</t>
    </r>
    <r>
      <rPr>
        <rFont val="Arial Narrow"/>
        <color rgb="FF222222"/>
        <sz val="10.0"/>
      </rPr>
      <t>, </t>
    </r>
    <r>
      <rPr>
        <rFont val="Arial Narrow"/>
        <i/>
        <color rgb="FF222222"/>
        <sz val="10.0"/>
      </rPr>
      <t>7</t>
    </r>
    <r>
      <rPr>
        <rFont val="Arial Narrow"/>
        <color rgb="FF222222"/>
        <sz val="10.0"/>
      </rPr>
      <t>(2), 189-207.</t>
    </r>
  </si>
  <si>
    <t>https://inobis.org/ojs/index.php/jurnal-inobis/article/view/317</t>
  </si>
  <si>
    <t xml:space="preserve"> (2009). Etica afacerilor şi responsabilitatea socială a firmei–dimensiuni ale abordării strategice a managementului.</t>
  </si>
  <si>
    <r>
      <rPr>
        <rFont val="Arial Narrow"/>
        <color theme="1"/>
        <sz val="10.0"/>
      </rPr>
      <t>Ina, M. (2024). </t>
    </r>
    <r>
      <rPr>
        <rFont val="Arial Narrow"/>
        <i/>
        <color theme="1"/>
        <sz val="10.0"/>
      </rPr>
      <t>Teză de doctorat</t>
    </r>
    <r>
      <rPr>
        <rFont val="Arial Narrow"/>
        <color theme="1"/>
        <sz val="10.0"/>
      </rPr>
      <t> (Doctoral dissertation, UNIVERSITATEA „DUNĂREA DE JOS).</t>
    </r>
  </si>
  <si>
    <t>https://www.ugal.ro/files/doctorat/sustineri/2024/REZUMAT_TEZA_DE_DOCTORAT_-_Mogildea.pdf</t>
  </si>
  <si>
    <r>
      <rPr>
        <rFont val="Arial Narrow"/>
        <color theme="1"/>
        <sz val="10.0"/>
      </rPr>
      <t xml:space="preserve"> (2008). Interrelations between competitiveness and responsibility at macro and micro level. </t>
    </r>
    <r>
      <rPr>
        <rFont val="Arial Narrow"/>
        <i/>
        <color theme="1"/>
        <sz val="10.0"/>
      </rPr>
      <t>Management Decision</t>
    </r>
    <r>
      <rPr>
        <rFont val="Arial Narrow"/>
        <color theme="1"/>
        <sz val="10.0"/>
      </rPr>
      <t>, </t>
    </r>
    <r>
      <rPr>
        <rFont val="Arial Narrow"/>
        <i/>
        <color theme="1"/>
        <sz val="10.0"/>
      </rPr>
      <t>46</t>
    </r>
    <r>
      <rPr>
        <rFont val="Arial Narrow"/>
        <color theme="1"/>
        <sz val="10.0"/>
      </rPr>
      <t>(8), 1230-1246.</t>
    </r>
  </si>
  <si>
    <r>
      <rPr>
        <rFont val="Arial Narrow"/>
        <color theme="1"/>
        <sz val="10.0"/>
      </rPr>
      <t>Batu, R. L., Puspitasari, N., &amp; Hidayanti, A. (2024, June). Analysis of Enhancing Marketing Performance in MSMEs Through Strategies to Boost Local Value-Creation and Competitiveness. In </t>
    </r>
    <r>
      <rPr>
        <rFont val="Arial Narrow"/>
        <i/>
        <color theme="1"/>
        <sz val="10.0"/>
      </rPr>
      <t>8th Global Conference on Business, Management, and Entrepreneurship (GCBME 2023)</t>
    </r>
    <r>
      <rPr>
        <rFont val="Arial Narrow"/>
        <color theme="1"/>
        <sz val="10.0"/>
      </rPr>
      <t> (pp. 489-495). Atlantis Press.</t>
    </r>
  </si>
  <si>
    <t>https://www.atlantis-press.com/proceedings/gcbme-23/126001050</t>
  </si>
  <si>
    <t>Claudia Ogrean , Mihaela Herciu &amp; Lucian Belaşcu</t>
  </si>
  <si>
    <t>(2008) Searching for new paradigms in a globalized 3. world: Business ethics as a management strategy, Journal of Business Economics and Management, 9:2, 161-1</t>
  </si>
  <si>
    <r>
      <rPr>
        <rFont val="Arial Narrow"/>
        <color theme="1"/>
        <sz val="10.0"/>
      </rPr>
      <t>Rashid, M., Iqbal, A., &amp; Sajid, W. (2024). A Critical Analysis of Corporate Social Responsibility Index: A Systematic Literature Review. </t>
    </r>
    <r>
      <rPr>
        <rFont val="Arial Narrow"/>
        <i/>
        <color theme="1"/>
        <sz val="10.0"/>
      </rPr>
      <t>Journal for Social Science Archives</t>
    </r>
    <r>
      <rPr>
        <rFont val="Arial Narrow"/>
        <color theme="1"/>
        <sz val="10.0"/>
      </rPr>
      <t>, </t>
    </r>
    <r>
      <rPr>
        <rFont val="Arial Narrow"/>
        <i/>
        <color theme="1"/>
        <sz val="10.0"/>
      </rPr>
      <t>1</t>
    </r>
    <r>
      <rPr>
        <rFont val="Arial Narrow"/>
        <color theme="1"/>
        <sz val="10.0"/>
      </rPr>
      <t>(3), 86-107.</t>
    </r>
  </si>
  <si>
    <t>http://jssarchives.com/index.php/Journal/article/view/22</t>
  </si>
  <si>
    <t>(2008) Searching for new paradigms in a globalized 3. world: Business ethics as a management strategy, Journal of Business Economics and Management, 9:2, 161-2</t>
  </si>
  <si>
    <r>
      <rPr>
        <rFont val="Arial Narrow"/>
        <color theme="1"/>
        <sz val="10.0"/>
      </rPr>
      <t>Wasif Anees, &amp; Sadil Aziz. (2024). A Critical Analysis of Corporate Social Responsibility Index. </t>
    </r>
    <r>
      <rPr>
        <rFont val="Arial Narrow"/>
        <i/>
        <color theme="1"/>
        <sz val="10.0"/>
      </rPr>
      <t>Journal for Social Science Archives</t>
    </r>
    <r>
      <rPr>
        <rFont val="Arial Narrow"/>
        <color theme="1"/>
        <sz val="10.0"/>
      </rPr>
      <t>, </t>
    </r>
    <r>
      <rPr>
        <rFont val="Arial Narrow"/>
        <i/>
        <color theme="1"/>
        <sz val="10.0"/>
      </rPr>
      <t>1</t>
    </r>
    <r>
      <rPr>
        <rFont val="Arial Narrow"/>
        <color theme="1"/>
        <sz val="10.0"/>
      </rPr>
      <t>(3), 108–128</t>
    </r>
  </si>
  <si>
    <t>https://jssarchives.com/index.php/Journal/article/download/23/50</t>
  </si>
  <si>
    <t>(2008) Searching for new paradigms in a globalized 3. world: Business ethics as a management strategy, Journal of Business Economics and Management, 9:2, 161-3</t>
  </si>
  <si>
    <r>
      <rPr>
        <rFont val="Arial Narrow"/>
        <color theme="1"/>
        <sz val="10.0"/>
      </rPr>
      <t>Ullah, M. Z., &amp; Khattak, A. (2024). A Critical Analysis of Corporate Social Responsibility. </t>
    </r>
    <r>
      <rPr>
        <rFont val="Arial Narrow"/>
        <i/>
        <color theme="1"/>
        <sz val="10.0"/>
      </rPr>
      <t>Journal for Social Science Archives</t>
    </r>
    <r>
      <rPr>
        <rFont val="Arial Narrow"/>
        <color theme="1"/>
        <sz val="10.0"/>
      </rPr>
      <t>, </t>
    </r>
    <r>
      <rPr>
        <rFont val="Arial Narrow"/>
        <i/>
        <color theme="1"/>
        <sz val="10.0"/>
      </rPr>
      <t>1</t>
    </r>
    <r>
      <rPr>
        <rFont val="Arial Narrow"/>
        <color theme="1"/>
        <sz val="10.0"/>
      </rPr>
      <t>(3), 63-85.</t>
    </r>
  </si>
  <si>
    <t>https://www.jssarchives.com/index.php/Journal/article/view/21</t>
  </si>
  <si>
    <t xml:space="preserve">Ogrean, Claudia </t>
  </si>
  <si>
    <t>(2018). Keeping track of sustainability progress. Benchmarking insights from international indexes. Fluxos &amp; Riscos n. 5, p. 63-80.</t>
  </si>
  <si>
    <t>Aspinen, M. (2024). Doing good and doing well.</t>
  </si>
  <si>
    <t>https://aaltodoc.aalto.fi/bitstreams/3281b657-b591-4128-a203-b106a0e6a4c8/download</t>
  </si>
  <si>
    <t xml:space="preserve">Claudia Ogrean </t>
  </si>
  <si>
    <t>(2007) From Business Corruption To Business Ethics – New Challenges For The Competitive Strategy Of The Firm (Studies in Business and Economics, Lucian Blaga University of Sibiu, 2(2)) pp. 55-57</t>
  </si>
  <si>
    <r>
      <rPr>
        <rFont val="Arial Narrow"/>
        <color theme="1"/>
        <sz val="10.0"/>
      </rPr>
      <t>Abramova, A. (2024). </t>
    </r>
    <r>
      <rPr>
        <rFont val="Arial Narrow"/>
        <i/>
        <color theme="1"/>
        <sz val="10.0"/>
      </rPr>
      <t>Changing Anti-Corruption Practices in Ukraine: 2022 Onwards</t>
    </r>
    <r>
      <rPr>
        <rFont val="Arial Narrow"/>
        <color theme="1"/>
        <sz val="10.0"/>
      </rPr>
      <t> (Doctoral dissertation, University of Wales Trinity Saint David).</t>
    </r>
  </si>
  <si>
    <t>https://repository.uwtsd.ac.uk/id/eprint/3327/</t>
  </si>
  <si>
    <t>Ogrean, C., &amp; Herciu, M.</t>
  </si>
  <si>
    <r>
      <rPr>
        <rFont val="Arial Narrow"/>
        <color theme="1"/>
        <sz val="10.0"/>
      </rPr>
      <t>(2022). Fostering innovation in Romania. Insights from the smart specialization strategies.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(2), 319-337.</t>
    </r>
  </si>
  <si>
    <r>
      <rPr>
        <rFont val="Arial Narrow"/>
        <color theme="1"/>
        <sz val="10.0"/>
      </rPr>
      <t>Antoniuk, L., Ligonenko, L., Ilnytskyy, D., &amp; Denisova, O. (2024, June). Evaluating the National Innovation Systems of EU Countries through Innovation Indicators. In </t>
    </r>
    <r>
      <rPr>
        <rFont val="Arial Narrow"/>
        <i/>
        <color theme="1"/>
        <sz val="10.0"/>
      </rPr>
      <t>PROCEEDINGS OF THE INTERNATIONAL CONFERENCE ON ECONOMICS AND SOCIAL SCIENCES</t>
    </r>
    <r>
      <rPr>
        <rFont val="Arial Narrow"/>
        <color theme="1"/>
        <sz val="10.0"/>
      </rPr>
      <t> (Vol. 6, No. 1, pp. 744-758). Bucharest University of Economic Studies, Romania.</t>
    </r>
  </si>
  <si>
    <t>https://www.ceeol.com/search/article-detail?id=1271088</t>
  </si>
  <si>
    <t>Ogrean, C., Herciu, M., &amp; Belascu, L.</t>
  </si>
  <si>
    <r>
      <rPr>
        <rFont val="Arial Narrow"/>
        <color theme="1"/>
        <sz val="10.0"/>
      </rPr>
      <t xml:space="preserve"> (2009). Competency-based management and global competencies–challenges for firm strategic management. </t>
    </r>
    <r>
      <rPr>
        <rFont val="Arial Narrow"/>
        <i/>
        <color theme="1"/>
        <sz val="10.0"/>
      </rPr>
      <t>International Review of Business Research Papers</t>
    </r>
    <r>
      <rPr>
        <rFont val="Arial Narrow"/>
        <color theme="1"/>
        <sz val="10.0"/>
      </rPr>
      <t>, </t>
    </r>
    <r>
      <rPr>
        <rFont val="Arial Narrow"/>
        <i/>
        <color theme="1"/>
        <sz val="10.0"/>
      </rPr>
      <t>5</t>
    </r>
    <r>
      <rPr>
        <rFont val="Arial Narrow"/>
        <color theme="1"/>
        <sz val="10.0"/>
      </rPr>
      <t>(4), 114-122.</t>
    </r>
  </si>
  <si>
    <r>
      <rPr>
        <rFont val="Arial Narrow"/>
        <color theme="1"/>
        <sz val="10.0"/>
      </rPr>
      <t>معن وعد الله المعاضيدي, &amp; محمد حيدر علي الجبوري. (2022). اعتماد الشراكات الإستراتيجية مدخلاً لبناء المقدرات الجوهرية في المؤسسات التعليمية دراسة استطلاعية في جامعة الموصل. </t>
    </r>
    <r>
      <rPr>
        <rFont val="Arial Narrow"/>
        <i/>
        <color theme="1"/>
        <sz val="10.0"/>
      </rPr>
      <t>AL Ghary Journal of Economic and Administrative Sciences</t>
    </r>
    <r>
      <rPr>
        <rFont val="Arial Narrow"/>
        <color theme="1"/>
        <sz val="10.0"/>
      </rPr>
      <t>, (مؤتمر).‎</t>
    </r>
  </si>
  <si>
    <t>https://www.researchgate.net/publication/381477131_atmad_alshrakat_alastratyjyt_mdkhlaa_lbna_almqdrat_aljwhryt_fy_almwssat_altlymyt_drast_asttlayt_fy_jamt_almwslAdopting_strategic_partnerships_as_an_approach_to_building_core_capabilities_in_educationa</t>
  </si>
  <si>
    <r>
      <rPr>
        <rFont val="Arial Narrow"/>
        <color theme="1"/>
        <sz val="10.0"/>
      </rPr>
      <t xml:space="preserve"> (2009). Competency-based management and global competencies–challenges for firm strategic management. </t>
    </r>
    <r>
      <rPr>
        <rFont val="Arial Narrow"/>
        <i/>
        <color theme="1"/>
        <sz val="10.0"/>
      </rPr>
      <t>International Review of Business Research Papers</t>
    </r>
    <r>
      <rPr>
        <rFont val="Arial Narrow"/>
        <color theme="1"/>
        <sz val="10.0"/>
      </rPr>
      <t>, </t>
    </r>
    <r>
      <rPr>
        <rFont val="Arial Narrow"/>
        <i/>
        <color theme="1"/>
        <sz val="10.0"/>
      </rPr>
      <t>5</t>
    </r>
    <r>
      <rPr>
        <rFont val="Arial Narrow"/>
        <color theme="1"/>
        <sz val="10.0"/>
      </rPr>
      <t>(4), 114-122.</t>
    </r>
  </si>
  <si>
    <r>
      <rPr>
        <rFont val="Arial Narrow"/>
        <color rgb="FF222222"/>
        <sz val="10.0"/>
      </rPr>
      <t>Firasat, M., &amp; Siddiqui, D. A. (2024). Does the Institutional Environment Influence Productivity, Competitive Advantage, and Innovation: The Mediatory Role of Corporate Social Responsibility. </t>
    </r>
    <r>
      <rPr>
        <rFont val="Arial Narrow"/>
        <i/>
        <color rgb="FF222222"/>
        <sz val="10.0"/>
      </rPr>
      <t>Competitive Advantage, and Innovation: The Mediatory Role of Corporate Social Responsibility (June 12, 2024)</t>
    </r>
    <r>
      <rPr>
        <rFont val="Arial Narrow"/>
        <color rgb="FF222222"/>
        <sz val="10.0"/>
      </rPr>
      <t>.</t>
    </r>
  </si>
  <si>
    <t>https://papers.ssrn.com/sol3/papers.cfm?abstract_id=4954214</t>
  </si>
  <si>
    <t>A New Development in Online Marketing: Introducing Digital Inbound Marketing. Expert Journal of Marketing, 3(1), pp.29-34. 2078</t>
  </si>
  <si>
    <t>Andersson, S., Aagerup, U., Svensson, L., &amp; Eriksson, S. (2024). Challenges and opportunities in the digitalization of the B2B customer journey. Journal of business &amp; industrial marketing, 39(13), 160-174.</t>
  </si>
  <si>
    <t>https://doi.org/10.1108/jbim-12-2023-0714</t>
  </si>
  <si>
    <t>Triplett, V (2024). Factors that hinder rural small business owners from adopting internet marketing as a strategy. Open Journal of Business and Management, scirp.org, https://www.scirp.org/journal/paperinformation?paperid=133634</t>
  </si>
  <si>
    <t>https://www.scirp.org/journal/paperinformation?paperid=133634</t>
  </si>
  <si>
    <t>A New Development in Online Marketing: Introducing Digital Inbound Marketing. Expert Journal of Marketing, 3(1), pp.29-34. 2081</t>
  </si>
  <si>
    <t>Rodríguez, J. A. C., &amp; Arenas, C. T. (2024). Modelo de inbound marketing como estrategia de comunicación política y de gobierno; atraer e involucrar a la ciudadanía. Cuadernos de Gobierno y Administración Pública, 11(1), e92831.</t>
  </si>
  <si>
    <t>https://revistas.ucm.es/index.php/CGAP/article/download/92831/4564456570204</t>
  </si>
  <si>
    <t>A New Development in Online Marketing: Introducing Digital Inbound Marketing. Expert Journal of Marketing, 3(1), pp.29-34. 2082</t>
  </si>
  <si>
    <t>Telilani, G, &amp; Boutedja, D (2024). The Impact of Inbound Marketing on Digital Consumer Behavior in Algeria. Studia Universitatis Babes-Bolyai, sciendo.com,</t>
  </si>
  <si>
    <t>https://doi.org/10.2478/subboec-2024-0003</t>
  </si>
  <si>
    <t>A New Development in Online Marketing: Introducing Digital Inbound Marketing. Expert Journal of Marketing, 3(1), pp.29-34. 2083</t>
  </si>
  <si>
    <t>Almustanyir, E, &amp; Saad, AMA Al (2024). Undergraduate students' attitudes towards the role of digital geographic journalism in promoting tourism in aseer region in Saudi Arabia. Amazonia Investiga</t>
  </si>
  <si>
    <t>https://amazoniainvestiga.info/index.php/amazonia/article/view/2895</t>
  </si>
  <si>
    <t>A New Development in Online Marketing: Introducing Digital Inbound Marketing. Expert Journal of Marketing, 3(1), pp.29-34. 2084</t>
  </si>
  <si>
    <t>Dewa, C. B., Pradiatiningtyas, D., &amp; Safitri, L. A. (2024). Inbound Marketing Based On Content And Customer In The Creative Industry Selling Fresh Meat, Seafood And Vegetables In Yogyakarta: An Experimental Approach. Widya Cipta: Jurnal Sekretari dan Manajemen, 8(1), 46-52.</t>
  </si>
  <si>
    <t>https://ejournal.bsi.ac.id/ejurnal/index.php/widyacipta/article/view/20353</t>
  </si>
  <si>
    <t>A New Development in Online Marketing: Introducing Digital Inbound Marketing. Expert Journal of Marketing, 3(1), pp.29-34. 2085</t>
  </si>
  <si>
    <t>FMNA, A., AR, S. M., &amp; WR, W. E. (2024). Feasibility Study on the Development of Functional Food Products from Local Crops in Malaysia. International Journal on Advanced Science, Engineering &amp; Information Technology, 14(3).</t>
  </si>
  <si>
    <t>https://search.ebscohost.com/login.aspx?direct=true&amp;profile=ehost&amp;scope=site&amp;authtype=crawler&amp;jrnl=20885334&amp;AN=178289186&amp;h=XO0xHe57oGshfapgRbAt5ckmFILK8SMwUeDX3jL6MpHQGcIhgVxurIiXVUyc7pnptPQpjdTXYR%2FzZip86ia%2Fvg%3D%3D&amp;crl=c</t>
  </si>
  <si>
    <t>A New Development in Online Marketing: Introducing Digital Inbound Marketing. Expert Journal of Marketing, 3(1), pp.29-34. 2087</t>
  </si>
  <si>
    <t>Korompis, V., Tumbuan, W. J. A., &amp; Pandowo, M. H. C. (2024). ANALYZING TIKTOK CONTENT MARKETING IN 2024 PRESIDENTIAL ELECTION ON GEN-Z IN MANADO. Jurnal EMBA: Jurnal Riset Ekonomi, Manajemen, Bisnis dan Akuntansi, 12(03), 1373-1380.</t>
  </si>
  <si>
    <t>https://ejournal.unsrat.ac.id/index.php/emba/article/view/58227</t>
  </si>
  <si>
    <t>A New Development in Online Marketing: Introducing Digital Inbound Marketing. Expert Journal of Marketing, 3(1), pp.29-34. 2088</t>
  </si>
  <si>
    <t>Raza, M. D., &amp; Khan, P. H. (2024, November). Consumer Preferences Towards Online Shopping of Electronic Products. In 2024 International Conference on Intelligent &amp; Innovative Practices in Engineering &amp; Management (IIPEM) (pp. 1-5). IEEE.</t>
  </si>
  <si>
    <t>https://ieeexplore.ieee.org/abstract/document/10925701/</t>
  </si>
  <si>
    <t>A New Development in Online Marketing: Introducing Digital Inbound Marketing. Expert Journal of Marketing, 3(1), pp.29-34. 2090</t>
  </si>
  <si>
    <t>Winiski, R. (2024). Enhancing Camera Purchasing Decisions: A Multicriteria Decision Support System using the Dempster-Shafer Method. International Journal of Enterprise Modelling, 18(2), 63-72.</t>
  </si>
  <si>
    <t>https://ieia.ristek.or.id/index.php/ieia/article/view/89</t>
  </si>
  <si>
    <t>A New Development in Online Marketing: Introducing Digital Inbound Marketing. Expert Journal of Marketing, 3(1), pp.29-34. 2092</t>
  </si>
  <si>
    <t>Panya, N. (2024). Digital Content Marketing Strategy and Good Attitude toward the Brand: Evidence from Online Shopping in Four Northern Provinces of Thailand. วารสาร บริหาร ศาสตร์ มหาวิทยาลัย อุบลราชธานี, 13(3), 74-93.</t>
  </si>
  <si>
    <t>https://so03.tci-thaijo.org/index.php/jms_ubu/article/view/277965</t>
  </si>
  <si>
    <t>A New Development in Online Marketing: Introducing Digital Inbound Marketing. Expert Journal of Marketing, 3(1), pp.29-34. 2093</t>
  </si>
  <si>
    <t>Norhayati, N., Hidayati, T., &amp; Indriastuti, H. (2024). The Influence of Inbound Marketing and Marketing Content On Company Image and Purchasing Decisions at CV Rexindo Multikarya In Samarinda. Asian Journal of Social and Humanities, 2(11), 2848-2861.</t>
  </si>
  <si>
    <t>https://ajosh.org/index.php/jsh/article/view/407</t>
  </si>
  <si>
    <t>A New Development in Online Marketing: Introducing Digital Inbound Marketing. Expert Journal of Marketing, 3(1), pp.29-34. 2094</t>
  </si>
  <si>
    <t>Dhir, S. S., Patro, Y. S. S., &amp; Gupta, N. (2024). Influence Of Social Media Marketing On Consumer Buying Behaviour For Durable Goods: A Study Of Odisha. Library of Progress-Library Science, Information Technology &amp; Computer, 44(3).</t>
  </si>
  <si>
    <t>https://search.ebscohost.com/login.aspx?direct=true&amp;profile=ehost&amp;scope=site&amp;authtype=crawler&amp;jrnl=09701052&amp;AN=180917251&amp;h=gXo6Gr2DJXJEU4xV%2FsLLtrpjRFrh9FOh9Ia%2BX5HsKhCQXvhXcKz0wSPX6YaUKW5SelsIt%2BpioUC80yZqZywZhw%3D%3D&amp;crl=c</t>
  </si>
  <si>
    <t>A New Development in Online Marketing: Introducing Digital Inbound Marketing. Expert Journal of Marketing, 3(1), pp.29-34. 2099</t>
  </si>
  <si>
    <t>Artini, E. D. S. (2024). Pengaruh Strategi Pemasaran Secara Konvensional dan Marketplace pada Media Sosial melalui TikTokshop terhadap Penjualan Produk di Echa Fashion. Jurnal Manajemen dan Bisnis, 2(2), 47-54.</t>
  </si>
  <si>
    <t>https://jurnal.unipasby.ac.id/index.php/jamanis/article/view/9764</t>
  </si>
  <si>
    <t>A New Development in Online Marketing: Introducing Digital Inbound Marketing. Expert Journal of Marketing, 3(1), pp.29-34. 2100</t>
  </si>
  <si>
    <t>Khadija, S. E. N. I. H. J. I., &amp; Salma, I. H. O. U. L. I. N. E. (2024). Inbound Marketing At The Heart Of A Company's Digital Strategy. International Journal Of Applied Management And Economics, 2(06), 001-020.</t>
  </si>
  <si>
    <t>https://www.ijame.com/index.php/IJAME/article/view/51</t>
  </si>
  <si>
    <t>A New Development in Online Marketing: Introducing Digital Inbound Marketing. Expert Journal of Marketing, 3(1), pp.29-34. 2104</t>
  </si>
  <si>
    <t>Nainggolan, C. D., Butarbutar, N., Silaen, M. F., Putra, H. S., &amp; Siregar, L. (2024). PEMANFAATAN DIGITAL MARKETING DAN PENGELOLAAN KEUANGAN SEBAGAI UPAYA PENGEMBANGAN USAHA UMKM SALAD BUAH SIANTAR PEMATANG SIANTAR. Community Development Journal: Jurnal Pengabdian Masyarakat, 5(1), 575-580.</t>
  </si>
  <si>
    <t>http://journal.universitaspahlawan.ac.id/index.php/cdj/article/view/24698</t>
  </si>
  <si>
    <t>A New Development in Online Marketing: Introducing Digital Inbound Marketing. Expert Journal of Marketing, 3(1), pp.29-34. 2105</t>
  </si>
  <si>
    <t>Novoa Velásquez, C. D. J., &amp; Velasco Grandez, B. M. (2024). Marketing de atracción y satisfacción del cliente en el restaurante Iqtaska, Iquitos, 2024.</t>
  </si>
  <si>
    <t>http://repositorio.ucp.edu.pe/items/35af5175-687a-4e1d-b759-93610541d71e</t>
  </si>
  <si>
    <t>A New Development in Online Marketing: Introducing Digital Inbound Marketing. Expert Journal of Marketing, 3(1), pp.29-34. 2106</t>
  </si>
  <si>
    <t>Kumar, Y, Singh, S, George, WB, Liu, TC, &amp; ... (2024). Content analytics as part of content creation. US Patent …, Google Patents, https://patents.google.com/patent/US12124683B1/en</t>
  </si>
  <si>
    <t>https://patents.google.com/patent/US12124683B1/en</t>
  </si>
  <si>
    <t>A New Development in Online Marketing: Introducing Digital Inbound Marketing. Expert Journal of Marketing, 3(1), pp.29-34. 2109</t>
  </si>
  <si>
    <t>Chen, L., Ifenthaler, D., &amp; Liu, P. Deconstructing Digital Entrepreneurship Competence: Its Components and Their Relationship. Available at SSRN 4829935.</t>
  </si>
  <si>
    <t>https://papers.ssrn.com/sol3/papers.cfm?abstract_id=4829935</t>
  </si>
  <si>
    <t>A New Development in Online Marketing: Introducing Digital Inbound Marketing. Expert Journal of Marketing, 3(1), pp.29-34. 2110</t>
  </si>
  <si>
    <t>Deliwe, A. P., &amp; Ntari, L. INVESTIGATING HOW DIGITAL MARKETING STRATEGIES CAN BE USED BY SOUTH AFRICAN HIGHER EDUCATION INSTITUTIONS: A PERSPECTIVE ARTICLE.</t>
  </si>
  <si>
    <t>https://internationalbusinessconference.com/wp-content/uploads/2024/10/CP76-Deliwe-Ntari-Digital-Marketing-Strategies-Higher-Education-final-correcte.pdf</t>
  </si>
  <si>
    <t>A New Development in Online Marketing: Introducing Digital Inbound Marketing. Expert Journal of Marketing, 3(1), pp.29-34. 2112</t>
  </si>
  <si>
    <t>Kishor, J Conceptual Review of Digital Content Marketing and Recommendations for Practitioners: An examination through the Lens of Social Media. Research Reinforcement</t>
  </si>
  <si>
    <t>https://www.researchreinforcement.com/document/english-nov-2023/EN%2088-94.pdf</t>
  </si>
  <si>
    <t>A New Development in Online Marketing: Introducing Digital Inbound Marketing. Expert Journal of Marketing, 3(1), pp.29-34. 2113</t>
  </si>
  <si>
    <t>KASPERCZAK, J., &amp; MIKOŁAJCZYK, J. ANALIZA I OCENA DZIAŁAŃ PROMOCYJNYCH Z WYKORZYSTANIEM TRIANGULACJI METOD BADAŃ RYNKOWYCH NA PRZYKŁADZIE SZKOŁY SZTUK WALKI TANTO. METODY BADAŃ JAKOŚCIOWYCH I ILOŚCIOWYCH, 120.</t>
  </si>
  <si>
    <t>https://bazawiedzy.ue.poznan.pl/docstore/download/UEP3bf4a6896460425eba55aef16f50c0a0/Metody_badan_jakosciowych_i_ilosciowych.pdf#page=121</t>
  </si>
  <si>
    <t>Measuring customer engagement in social media marketing: A higher-order model. Journal of Theoretical and Applied Electronic Commerce Research, 2021, 16(7), pp. 2633-2668</t>
  </si>
  <si>
    <t>Keni, K., &amp; Clarissa, S. (2024). Factors Affecting Brand Loyalty At Hotpot Restaurant In Jakarta. Jurnal Manajemen, 28(2), 365-386.</t>
  </si>
  <si>
    <t>http://www.ecojoin.org/index.php/EJM/article/view/1783</t>
  </si>
  <si>
    <t>Measuring customer engagement in social media marketing: A higher-order model. Journal of Theoretical and Applied Electronic Commerce Research, 2021, 16(7), pp. 2633-2669</t>
  </si>
  <si>
    <t>Wardhana, A. (2024). Consumer Behavior in the Digital Era 4.0–Edisi Indonesia. Penerbit CV. Eureka Media Aksara.</t>
  </si>
  <si>
    <t>https://www.researchgate.net/profile/Aditya-Wardhana/publication/383464524_PENGANTAR_PERILAKU_KONSUMEN/links/66cef5b8fa5e11512c3b162f/PENGANTAR-PERILAKU-KONSUMEN.pdf</t>
  </si>
  <si>
    <t>Measuring customer engagement in social media marketing: A higher-order model. Journal of Theoretical and Applied Electronic Commerce Research, 2021, 16(7), pp. 2633-2670</t>
  </si>
  <si>
    <t>Yasmin, A., Helmi, A., Komaladewi, R., Deborah, I., &amp; Naufal, A. Z. (2024). Community involvement as a mediating variable: How social media marketing activities affects customer loyalty?. Jurnal Fokus Manajemen Bisnis, 14(2), 151-163.</t>
  </si>
  <si>
    <t>https://journal2.uad.ac.id/index.php/fokus/article/view/10375</t>
  </si>
  <si>
    <t>Measuring customer engagement in social media marketing: A higher-order model. Journal of Theoretical and Applied Electronic Commerce Research, 2021, 16(7), pp. 2633-2672</t>
  </si>
  <si>
    <t>Sharma, R. K. (2024). Systematic review of the impact of social media on entrepreneurship. Journal of Commerce, Management, and Tourism Studies, 3(3), 209-220.</t>
  </si>
  <si>
    <t>http://ympn.co.id/index.php/JCMTS/article/view/224</t>
  </si>
  <si>
    <t>Measuring customer engagement in social media marketing: A higher-order model. Journal of Theoretical and Applied Electronic Commerce Research, 2021, 16(7), pp. 2633-2673</t>
  </si>
  <si>
    <t>Monika, &amp; Kavita. (2024). Scale development of digital customer engagement effectiveness: a game-changer for online retailers in India. International Journal of Business Competition and Growth, 9(1), 61-78.</t>
  </si>
  <si>
    <t>https://doi.org/10.1504/IJBCG.2024.142221</t>
  </si>
  <si>
    <t>Measuring customer engagement in social media marketing: A higher-order model. Journal of Theoretical and Applied Electronic Commerce Research, 2021, 16(7), pp. 2633-2674</t>
  </si>
  <si>
    <t>Norouzi, H., Ansari, S., &amp; Abbaspour, N. (2024). Formulating the Model of Social Media Marketing Strategies to Increase Customer Engagement. Consumer Behavior Studies Journal, 11(2), 136-169.</t>
  </si>
  <si>
    <t>https://cbs.uok.ac.ir/article_63234.html?lang=en</t>
  </si>
  <si>
    <t>Measuring customer engagement in social media marketing: A higher-order model. Journal of Theoretical and Applied Electronic Commerce Research, 2021, 16(7), pp. 2633-2675</t>
  </si>
  <si>
    <t>AIT NASSER, M. (2024). Enhancing Brand Experience, Attitude, and Purchase Intention through AI: Examining Customer Engagement and E-Commerce Usefulness. Journal of Digitovation and information system, 4(2), 179-196.</t>
  </si>
  <si>
    <t>https://jdiis.de/index.php/jdiis/article/view/101</t>
  </si>
  <si>
    <t>Measuring customer engagement in social media marketing: A higher-order model. Journal of Theoretical and Applied Electronic Commerce Research, 2021, 16(7), pp. 2633-2676</t>
  </si>
  <si>
    <t>Jeong, D., &amp; Kim, Y. (2024). The impact of Metaverse's social presence and NFT product characteristics on consumer satisfaction and continued engagement intention. The Research Journal of the Costume Culture, 32(4), 453-467.</t>
  </si>
  <si>
    <t>https://koreascience.kr/article/JAKO202428457644595.page</t>
  </si>
  <si>
    <t>Measuring customer engagement in social media marketing: A higher-order model. Journal of Theoretical and Applied Electronic Commerce Research, 2021, 16(7), pp. 2633-2677</t>
  </si>
  <si>
    <t>Mardhatilah, D., Omar, A., &amp; Septiari, E. D. (2024). Building Consumer Engagement in Social Media: A Systematic Literature Review. Journal of Business Management and Accounting, 14(1), 1-35.</t>
  </si>
  <si>
    <t>https://e-journal.uum.edu.my/index.php/jbma/article/view/18863</t>
  </si>
  <si>
    <t>Measuring customer engagement in social media marketing: A higher-order model. Journal of Theoretical and Applied Electronic Commerce Research, 2021, 16(7), pp. 2633-2678</t>
  </si>
  <si>
    <t>Elvera, E., &amp; Mico, S. (2024). Customer Engagement and Relationship Management's Effects on Business Performance in Digital Banks. JPPI (Jurnal Penelitian Pendidikan Indonesia), 10(1), 521-528.</t>
  </si>
  <si>
    <t>https://jurnal.iicet.org/index.php/jppi/article/view/2597</t>
  </si>
  <si>
    <t>Measuring customer engagement in social media marketing: A higher-order model. Journal of Theoretical and Applied Electronic Commerce Research, 2021, 16(7), pp. 2633-2679</t>
  </si>
  <si>
    <t>Chawla, S., Sood, R., &amp; Chawla, A. (2024). Digital Marketing Interactions: Moderating the Relationship between Instagram Marketing and Tourist Decision-Making Behaviour. Recoletos Multidisciplinary Research Journal, 12(2), 11-25.</t>
  </si>
  <si>
    <t>https://rmrj.usjr.edu.ph/rmrj/index.php/RMRJ/article/view/2062</t>
  </si>
  <si>
    <t>Measuring customer engagement in social media marketing: A higher-order model. Journal of Theoretical and Applied Electronic Commerce Research, 2021, 16(7), pp. 2633-2680</t>
  </si>
  <si>
    <t>Mere, K., Puspitasari, D., Asir, M., Rahayu, B., &amp; Mas' ud, M. I. (2024). THE ROLE OF INTERACTIVE CONTENT IN BUILDING CONSUMER ENGAGEMENT AND STRENGTHENING BRAND LOYALTY: A REVIEW ON SOCIAL MEDIA PLATFORMS AND CORPORATE WEBSITES PERAN KONTEN INTERAKTIF DALAM MEMBANGUN KETERLIBATAN KONSUMEN DAN MEMPERKUAT KESETIAAN MEREK: TINJAUAN PADA. Journal of Economic, Business and Accounting (COSTING), 7(3), 5455-5556.</t>
  </si>
  <si>
    <t>https://core.ac.uk/download/pdf/616687018.pdf</t>
  </si>
  <si>
    <t>Measuring customer engagement in social media marketing: A higher-order model. Journal of Theoretical and Applied Electronic Commerce Research, 2021, 16(7), pp. 2633-2681</t>
  </si>
  <si>
    <t>Yeboah, A., Asuamah Yeboah, S., &amp; Mogre, D. (2024). Unveiling the Power of Corporate Citizenship: A Deep Dive into Brand Confidence, Loyalty, Green Innovation, and Sustainable Buying Intentions.</t>
  </si>
  <si>
    <t>https://mpra.ub.uni-muenchen.de/id/eprint/122394</t>
  </si>
  <si>
    <t>Measuring customer engagement in social media marketing: A higher-order model. Journal of Theoretical and Applied Electronic Commerce Research, 2021, 16(7), pp. 2633-2682</t>
  </si>
  <si>
    <t>Elfa, M. O. J., &amp; Utami, H. N. (2024). PERAN KETERLIBATAN PELANGGAN TERHADAP RETENSI PELANGGAN PADA KONDISI PASCAPANDEMI: STUDI PADA PEMBELIAN ONLINE PRODUK MAKANAN SEHAT. AdBispreneur: Jurnal Pemikiran dan Penelitian Administrasi Bisnis dan Kewirausahaan, 8(3), 269-284.</t>
  </si>
  <si>
    <t>https://jurnal.unpad.ac.id/adbispreneur/article/view/48671</t>
  </si>
  <si>
    <t>Measuring customer engagement in social media marketing: A higher-order model. Journal of Theoretical and Applied Electronic Commerce Research, 2021, 16(7), pp. 2633-2683</t>
  </si>
  <si>
    <t>Hussin, T. I. D. T., Sabri, N. N. N. M., Bakar, A. M. F. A., Jalis, M. H., Mohamed, M., &amp; Sulong, S. N. (2024). The Influential Factors of Social Media on Customer Engagement in Kuantan Hotel Patronage. Asian Journal of Research in Education and Social Sciences, 6(S1), 372-384.</t>
  </si>
  <si>
    <t>https://myjms.mohe.gov.my/index.php/ajress/article/view/27484</t>
  </si>
  <si>
    <t>Measuring customer engagement in social media marketing: A higher-order model. Journal of Theoretical and Applied Electronic Commerce Research, 2021, 16(7), pp. 2633-2684</t>
  </si>
  <si>
    <t>Alfardan, H. M. M. (2024). Consumer engagement and e-marketing in the MENA region: Fossicking social media effects (Doctoral dissertation, Queensland University of Technology).</t>
  </si>
  <si>
    <t>https://eprints.qut.edu.au/248814/</t>
  </si>
  <si>
    <t>Measuring customer engagement in social media marketing: A higher-order model. Journal of Theoretical and Applied Electronic Commerce Research, 2021, 16(7), pp. 2633-2685</t>
  </si>
  <si>
    <t>Saini, K., &amp; Singh, A. (2024, June). Data-Driven Strategies for Improving Customer Engagement and Retention in E-commerce. In 2024 First International Conference on Technological Innovations and Advance Computing (TIACOMP) (pp. 499-506). IEEE.</t>
  </si>
  <si>
    <t>https://ieeexplore.ieee.org/abstract/document/10742814/</t>
  </si>
  <si>
    <t>Measuring customer engagement in social media marketing: A higher-order model. Journal of Theoretical and Applied Electronic Commerce Research, 2021, 16(7), pp. 2633-2686</t>
  </si>
  <si>
    <t>Umar, L., Jatnika, H., Rifai, M. F., Djunaidi, K., Djamain, Y., Dahroni, A., ... &amp; Wulandari, I. (2024). The Implementation of Virtual Reality (VR) of Laboratories for Campus Marketing and Promotion. Jurnal E-Komtek, 8(1), 31-39.</t>
  </si>
  <si>
    <t>https://www.jurnal.politeknik-kebumen.ac.id/E-KOMTEK/article/view/1699</t>
  </si>
  <si>
    <t>Measuring customer engagement in social media marketing: A higher-order model. Journal of Theoretical and Applied Electronic Commerce Research, 2021, 16(7), pp. 2633-2687</t>
  </si>
  <si>
    <t>Gómez, CG, Polaino, R Carrasco, Heras, MJ Estables, &amp; ... (2024). Análisis de la imagen de top macro influencers en Instagram:¿ la publicidad responsable consigue aumentar el engagement?., docta.ucm.es, https://docta.ucm.es/entities/publication/bd2c020f-2601-41be-92f1-ce3fb65a3256</t>
  </si>
  <si>
    <t>https://docta.ucm.es/entities/publication/bd2c020f-2601-41be-92f1-ce3fb65a3256</t>
  </si>
  <si>
    <t>Measuring customer engagement in social media marketing: A higher-order model. Journal of Theoretical and Applied Electronic Commerce Research, 2021, 16(7), pp. 2633-2688</t>
  </si>
  <si>
    <t>Guzmán Ordóñez, A. (2024). Digital Content Marketing Strategies for resource optimisation in e-Government platforms.</t>
  </si>
  <si>
    <t>https://diposit.ub.edu/dspace/handle/2445/207526</t>
  </si>
  <si>
    <t>Measuring customer engagement in social media marketing: A higher-order model. Journal of Theoretical and Applied Electronic Commerce Research, 2021, 16(7), pp. 2633-2689</t>
  </si>
  <si>
    <t>Aliyya, Z., &amp; Wandebori, H. (2024). Strategi Pemasaran Yang Bertujuan Untuk Meningkatkan Minat Membeli Hola Koffie. SEIKO: Journal of Management &amp; Business, 7(2), 775-784.</t>
  </si>
  <si>
    <t>https://journal.stieamkop.ac.id/index.php/seiko/article/view/7739</t>
  </si>
  <si>
    <t>Measuring customer engagement in social media marketing: A higher-order model. Journal of Theoretical and Applied Electronic Commerce Research, 2021, 16(7), pp. 2633-2690</t>
  </si>
  <si>
    <t>Rudiansyah, R., &amp; Swalaganata, G. (2024). Pengaruh Pemasaran Digital Berbasis Media Sosial terhadap Efektivitas Penjualan dan Jangkauan Pasar AR Snakehead Fish di Kotawaringin Barat. Jurnal Ilmiah Universitas Batanghari Jambi, 24(3), 2753-2757.</t>
  </si>
  <si>
    <t>http://ji.unbari.ac.id/index.php/ilmiah/article/view/5428</t>
  </si>
  <si>
    <t>Measuring customer engagement in social media marketing: A higher-order model. Journal of Theoretical and Applied Electronic Commerce Research, 2021, 16(7), pp. 2633-2691</t>
  </si>
  <si>
    <t>Nita, S. D., &amp; Ahmadi, M. A. (2024). PERAN KONTEN INTERAKTIF DALAM PEMASARAN DIGITAL DAN PENGARUHNYA TERHADAP KETERLIBATAN PENGGUNA: STUDI KASUS NETFLIX. Culture education and technology research (Cetera), 1(3), 106-116.</t>
  </si>
  <si>
    <t>https://cetera.web.id/index.php/ctr/article/view/82</t>
  </si>
  <si>
    <t>Measuring customer engagement in social media marketing: A higher-order model. Journal of Theoretical and Applied Electronic Commerce Research, 2021, 16(7), pp. 2633-2692</t>
  </si>
  <si>
    <t>Mahasmara, K. L. (2024). THE EFFECT OF TOKOPEDIA’S GAMIFICATION STRATEGY (TOKOPEDIA MEMBERSHIP) TOWARDS CUSTOMER LOYALTY (Doctoral dissertation, UNIVERSITAS ATMA JAYA YOGYAKARTA).</t>
  </si>
  <si>
    <t>http://e-journal.uajy.ac.id/id/eprint/32329</t>
  </si>
  <si>
    <t>Measuring customer engagement in social media marketing: A higher-order model. Journal of Theoretical and Applied Electronic Commerce Research, 2021, 16(7), pp. 2633-2693</t>
  </si>
  <si>
    <t>Fatimah, S., Lastari, D. S., Riyandi, R., &amp; Yusuf, A. (2024). CORRELATION BETWEEN CONTENT MARKETING AND CUSTOMER ENGAGEMENT IN ARCADE TOURISM DESTINATIONS (CASE STUDY AT INSTAGRAM ACCOUNT@ INFODUFAN). Ekasakti Jurnal Penelitian dan Pengabdian, 4(2), 230-236.</t>
  </si>
  <si>
    <t>https://www.ejurnal-unespadang.ac.id/index.php/EJPP/article/view/1078</t>
  </si>
  <si>
    <t>Measuring customer engagement in social media marketing: A higher-order model. Journal of Theoretical and Applied Electronic Commerce Research, 2021, 16(7), pp. 2633-2694</t>
  </si>
  <si>
    <t>Raungdessuwon, S., &amp; Vichit, U. (2024). ปัจจัย เชิง สาเหตุ ของ การ ตลาด ดิจิทัล ที่ ส่ง ผล ต่อ ประสิทธิภาพ การ ดำเนิน งาน ของ ธุรกิจ ขนาด กลาง และ ขนาด ย่อม ใน กลุ่ม จังหวัด ภาค เหนือ ตอน บน. Rajapark Journal, 18(61), 569-583.</t>
  </si>
  <si>
    <t>https://so05.tci-thaijo.org/index.php/RJPJ/article/view/276090</t>
  </si>
  <si>
    <t>Measuring customer engagement in social media marketing: A higher-order model. Journal of Theoretical and Applied Electronic Commerce Research, 2021, 16(7), pp. 2633-2695</t>
  </si>
  <si>
    <t>Pattnaik, L, Sahoo, SK, &amp; Sahoo, S Loyalty of Individual Investors towards Marketable Financial Products: A Structural Logic of Customer-engagement, Mental Accounting, &amp;Attitude. researchgate.net, https://www.researchgate.net/profile/Saroj-Sahoo-2/publication/378447455_Loyalty_of_Individual_Investors_towards_Marketable_Financial_Products_A_Structural_Logic_of_Customer-engagement_Mental_Accounting_Attitude/links/660bd484f5a5de0a9ff5652d/Loyalty-of-Individual-Investors-towards-Marketable-Financial-Products-A-Structural-Logic-of-Customer-engagement-Mental-Accounting-Attitude.pdf</t>
  </si>
  <si>
    <t>https://www.researchgate.net/profile/Saroj-Sahoo-2/publication/378447455_Loyalty_of_Individual_Investors_towards_Marketable_Financial_Products_A_Structural_Logic_of_Customer-engagement_Mental_Accounting_Attitude/links/660bd484f5a5de0a9ff5652d/Loyalty-of-Individual-Investors-towards-Marketable-Financial-Products-A-Structural-Logic-of-Customer-engagement-Mental-Accounting-Attitude.pdf</t>
  </si>
  <si>
    <t>Measuring customer engagement in social media marketing: A higher-order model. Journal of Theoretical and Applied Electronic Commerce Research, 2021, 16(7), pp. 2633-2696</t>
  </si>
  <si>
    <t>حسین نوروزی, شهرزاد انصاری, &amp; نیلوفر عباس پور. (2024). تدوین الگوی استراتژیهای بازاریابی رسانه های اجتماعی در جهت افزایش عجین شدن مشتریان. Consumer Behavior Studies Journal/Muṭāli̒āt-i Raftār-i Maṣraf/Kunandah, 11(2).‎</t>
  </si>
  <si>
    <t>https://search.ebscohost.com/login.aspx?direct=true&amp;profile=ehost&amp;scope=site&amp;authtype=crawler&amp;jrnl=27170004&amp;AN=180097988&amp;h=%2B12w0LsxgpOAwGVyyIPtDNmVLKTcbYDEf6TQ9IRURZYlgcFN8iRr9txayVMmN4usVCsxpJ6Q4cvIPEKKUEBj%2FQ%3D%3D&amp;crl=c</t>
  </si>
  <si>
    <t>Measuring customer engagement in social media marketing: A higher-order model. Journal of Theoretical and Applied Electronic Commerce Research, 2021, 16(7), pp. 2633-2697</t>
  </si>
  <si>
    <t>ЗОРИН, К. А., &amp; ЕФАНЕНКОВ, Н. М. РОЛЬ МЕДИАКОММУНИКАЦИЙ В КОМПАНИИ. АКТУАЛЬНЫЕ ИССЛЕДОВАНИЯ, 6.</t>
  </si>
  <si>
    <t>https://apni.ru/uploads/ai_24-3_2024.pdf#page=7</t>
  </si>
  <si>
    <t>Social Media Marketing Efforts of Luxury Brands on Instagram. Expert Journal of Marketing, 2019. 7(2)pp. 144-154</t>
  </si>
  <si>
    <t>Khan, S. W., &amp; Raza, S. (2024). Luxury Brands and Social Media: Drivers and Outcomes of Consumer Engagement on Instagram. iRAPA International Journal of Business Studies, 1(1), 01-17.</t>
  </si>
  <si>
    <t>https://journals.irapa.org/index.php/IIJBS/article/view/776</t>
  </si>
  <si>
    <t>Social Media Marketing Efforts of Luxury Brands on Instagram. Expert Journal of Marketing, 2019. 7(2)pp. 144-155</t>
  </si>
  <si>
    <t>Albarracín, B. M., &amp; Sánchez, T. B. (2024). Instagram como canal promocional de moda de lujo. Estudio de los desfiles como herramientas de comunicación. Revista de Comunicación, 23(2), 239-256.</t>
  </si>
  <si>
    <t>https://revistadecomunicacion.com/article/view/3583</t>
  </si>
  <si>
    <t>Social Media Marketing Efforts of Luxury Brands on Instagram. Expert Journal of Marketing, 2019. 7(2)pp. 144-157</t>
  </si>
  <si>
    <t>Firmansyah, NI, Chan, A, &amp; Dai, RRM (2024). ANALISIS PENERAPAN SOCIAL MEDIA MARKETING INSTAGRAM PADA HOTEL HORISON PALMA PANGANDARAN MENGGUNAKAN FRAMEWORK DRAGONS. JURNAL LENTERA BISNIS, plj.ac.id, https://plj.ac.id/ojs/index.php/jrlab/article/view/1169</t>
  </si>
  <si>
    <t>https://plj.ac.id/ojs/index.php/jrlab/article/view/1169</t>
  </si>
  <si>
    <t>Social Media Marketing Efforts of Luxury Brands on Instagram. Expert Journal of Marketing, 2019. 7(2)pp. 144-158</t>
  </si>
  <si>
    <t>Pratama, CA, &amp; Santoso, B (2024). Implementation of Marketing Communication Strategy at Moju Moju Caffee &amp;Tea by Utilizing Instagram as a Promotional Media. LEGAL BRIEF, legal.isha.or.id, https://legal.isha.or.id/index.php/legal/article/view/965</t>
  </si>
  <si>
    <t>https://legal.isha.or.id/index.php/legal/article/view/965</t>
  </si>
  <si>
    <t>Social Media Marketing Efforts of Luxury Brands on Instagram. Expert Journal of Marketing, 2019. 7(2)pp. 144-159</t>
  </si>
  <si>
    <t>Akhmedov, R., Choban, U., &amp; Zhumazhan, G. (2024). Customer Engagement towards Instagram content across different sectors. Journal of Entrepreneurship and Development Economics, 1(1), 54-62.</t>
  </si>
  <si>
    <t>https://jede.sdu.edu.kz/index.php/ss/article/view/11</t>
  </si>
  <si>
    <t>Social Media Marketing Efforts of Luxury Brands on Instagram. Expert Journal of Marketing, 2019. 7(2)pp. 144-160</t>
  </si>
  <si>
    <t>Pratama, C. A., Santoso, B., &amp; Sos, S. (2024). Implementasi Strategi Komunikasi Pemasaran Terpadu Moju Moju Caffee &amp; Tea Dengan Memanfaatkan Media Instagram Dalam Upaya Meningkatkan Daya Tarik Konsumen (Studi Kasus Pada Akun Instagram@ mojumojuid) (Doctoral dissertation, Universitas Muhammadiyah Surakarta).</t>
  </si>
  <si>
    <t>https://eprints.ums.ac.id/id/eprint/128234</t>
  </si>
  <si>
    <t>Social Media Marketing Efforts of Luxury Brands on Instagram. Expert Journal of Marketing, 2019. 7(2)pp. 144-161</t>
  </si>
  <si>
    <t>Backhaus, C, Becker, B, &amp; Bosser, F (2024). Digital Content Marketing: Creating Value in Practice., Routledge</t>
  </si>
  <si>
    <t>https://www.google.ro/books/edition/Digital_Content_Marketing/TFfgEAAAQBAJ?hl=en&amp;gbpv=1&amp;printsec=frontcover</t>
  </si>
  <si>
    <t xml:space="preserve"> Consumer engagement in online settings: conceptualization and validation of measurement scales. Expert Journal of Marketing, 3(2).  (2015). </t>
  </si>
  <si>
    <t>Ling, T. P., Kiong, T. P., &amp; Ahmad, R. B. (2024). The impact of digital content marketing on customer engagement in an online fashion store. Leveraging ChatGPT and Artificial Intelligence for Effective Customer Engagement, 3, 177-191.</t>
  </si>
  <si>
    <t>https://besra.net/wp-content/uploads/2024/05/2024-SI8-final.pdf</t>
  </si>
  <si>
    <t>Hao, L., Zhu, C., Chen, X., &amp; Yue, G. X. G. (2024). Substitutor or Assistant: The Double-Edged Sword Effect of Artificial Intelligence Images on OTPs. International Journal of Interactive Mobile Technologies, 18(16).</t>
  </si>
  <si>
    <t>https://search.ebscohost.com/login.aspx?direct=true&amp;profile=ehost&amp;scope=site&amp;authtype=crawler&amp;jrnl=18657923&amp;AN=179264749&amp;h=EUAWpB0EekMjys3Rfqrhvcodck7JKJa4PxdX3g1TgoxWzR7ZNKpn9aT4Ph0KhGFKUqo3tz%2BYLeTsdBensSoAzQ%3D%3D&amp;crl=c</t>
  </si>
  <si>
    <t>Unnikrishnan, I. (2024, November). Enhancing Digital Content Security: Internet of Behaviors for Consumers during Online Shopping in Pandemic. In 2024 International Conference on Intelligent &amp; Innovative Practices in Engineering &amp; Management (IIPEM) (pp. 1-6). IEEE.</t>
  </si>
  <si>
    <t>https://ieeexplore.ieee.org/abstract/document/10925786/</t>
  </si>
  <si>
    <t>Anggraeni, N. A. D., Sasono, E., Sopi, S., &amp; Mas' ud, F. (2024). Navigating Communication: The Challenges and Opportunities for Community Leadership in Indonesia. Management Analysis Journal, 13(4), 409-417.</t>
  </si>
  <si>
    <t>https://journal.unnes.ac.id/journals/maj/article/view/18380</t>
  </si>
  <si>
    <t>Podhorodecka, K, &amp; Borek, D (2024). Economic and Legal Significance of the Polish Tourist Voucher for the Tourism Economy in Poland: Comparison of European Solutions to Stimulate Tourist …. International Journal of Contemporary …, sciendo.com, https://doi.org/10.2478/ijcm-2024-0022</t>
  </si>
  <si>
    <t>https://sciendo.com/fr/article/10.2478/ijcm-2024-0022</t>
  </si>
  <si>
    <t>Herawaty, T., Barkah, C. S. A., Chan, A., &amp; Darajat, A. A. (2024). KEBERLANJUTAN BISNIS PARIWISATA KABUPATEN BANDUNG BARAT MELALUI SINERGITAS PENTA-HELIX DI ERA NEW NORMAL. AdBispreneur: Jurnal Pemikiran dan Penelitian Administrasi Bisnis dan Kewirausahaan, 8(3), 317-329.</t>
  </si>
  <si>
    <t>https://jurnal.unpad.ac.id/adbispreneur/article/view/49252</t>
  </si>
  <si>
    <t>Wilberforce Turyahikayo, Wilson Mugizi, George Wilson Kasule, Leadership Styles and Organisational Effectiveness in Selected Public Universities in Uganda, The Uganda Higher Education Review Journal, Vol. 11, Issue 1, PAGES:179 – 194, 2024, ISSN 1813-2243, EISSN:2958-5473, https://doi.org/10.58653/nche.v11i1.14</t>
  </si>
  <si>
    <t>Ihyani Malik, Government Effectiveness and Good Governance Index: The Case of Indonesia, Journal of Governance, Volume 9, Issue 1, March 2024, pp:106-126, P-ISSN: 2528-276X, E-ISSN: 2598-6465, http://dx.doi.org/10.31506/jog.v9i1.23787</t>
  </si>
  <si>
    <t>Iveta Katelo, Irēna Kokina, Vitālijs Raščevskis, PUBLISKO ADMINISTRATĪVO PAKALPOJUMU KVALITĀTES NOVĒRTĒJUMS LATVIJĀ, Social Sciences Bulletin, ISSN 1691-1881, eISSN 2592-8562, 2023, 37(2), DOI: https://doi.org/10.9770/szv.2023.2(4)</t>
  </si>
  <si>
    <t>Basuki Rahmat, Beni Hartanto, Acep Hilman, Bureaucratic Reform in Indonesia: From “Public Administration" to "Public Management", Journal of Local Government Issues (LOGOS), Volume 7 (2), (2024), pp: 144-158, ISSN: 2620-8091 print, 2620-3812 online, Journal Homepage : http://ejournal.umm.ac.id/index.php/LOGOS/index</t>
  </si>
  <si>
    <t>Patrik Donizetti Rodrigues da Silvaa, Henrique Portulhak, Vagner Alves Arantes, Estados que denotam eficiência no gasto público em educação possuem melhor qualidade de informação contabil? (Do states that demonstrate efficiency in public spending on education have better quality accounting information?), Singular. Sociais e Humanidades, SSH, Palmas, TO, v.1, n.6, jan./jun., 2024, p. 79, e-ISSN: 2596-2612, DOI: 10.33911/singularsh.v1i6.210</t>
  </si>
  <si>
    <t>Wilberforce Turyahikayo, Wilson Mugizi, George Wilson Kasule, The Influence of Institutional Culture on Organisational Effectiveness in Selected Public Universities in Uganda, East African Journal of Education Studies, eajes.eanso.org, Volume 7, Issue 3, 2024, Print ISSN: 2707-3939 | Online ISSN: 2707-3947, Title DOI: https://doi.org/10.37284/2707-3947</t>
  </si>
  <si>
    <t>Basrowi, S.E., M.E., MANAJEMEN ADMINISTRASI PUBLIK, EUREKA MEDIA AKSARA, FEBRUARI 2024, ANGGOTA IKAPI JAWA TENGAH, NO. 225/JTE/2024</t>
  </si>
  <si>
    <t>Chandra Setiawan, Joseph Utama Lumban Tobing, Efficiency and non-performing loans of comparison between commercial banks in Indonesia and Malaysia, Journal of Management Science (JMAS), Volume 7, No. 1, January 2024, pp: 422-429, ISSN: 2684-9747 (Online), www.exsys.iocspublisher.org/index.php/JMAS Published by: Institute of Computer Science (IOCScience)</t>
  </si>
  <si>
    <t>Kati Pajunen, Juha Soininen, Toni Mättö, Diaconal workers' views on the effectiveness of diaconal work, Vol 43 No. 4 (2024): Administrative Research , pp: 301–318, 2024, DOI: https://doi.org/10.37450/ht.143888</t>
  </si>
  <si>
    <t>Nahum Lee, Soo-Young Lee, The Impact of Change Management on Organizational Performance: A Focus on Moderated Mediation Effects, Korea Institute of Public Affairs, Korean Journal of Public Administration, Vol.62, No.4, 2024, Pages: 93 – 126, DOI: 10.24145/KJPA.62.4.4</t>
  </si>
  <si>
    <t>Saed Kamel Jaber, The Impact of Organizational Culture on Organizational Performance, the Mediating Role of Employee Engagement: the Case of the Ministry of Transportation, Arab American University, Faculty of Graduate Studies, 2024, Thesis for master’s degree in human resource management</t>
  </si>
  <si>
    <t>Virgil CANDALE, PERFORMANȚA GESTIONĂRII FONDURILOR PUBLICE LOCALE ÎN CONTEXTUL DEZVOLTĂRII SUSTENABILE, Universitatea ”Lucian Blaga” din Sibiu, Școala Doctorală de Științe Sociale, Domeniul de doctorat: FINANȚE, TEZĂ DE DOCTORAT, 20 SEPTEMBRIE 2024</t>
  </si>
  <si>
    <t>Maria Filipa Reimão Ferrão Gomes, Assessing Public Expenditure Effectiveness in the EU: Public Expenditure Effectiveness Index, Determinants and the Comparative Analysis of the Case of Portugal, UNIVERSIDADE DO PORTO, FACULDADE DE ECONOMIA, MASTERS DEGREE, ECONOMICS, 2024</t>
  </si>
  <si>
    <t>Md. Said Zainol, Fahd Al-Shaghdari, Al-Harath Ateik, Abdoulrahman Aljounaidi, ON THE DIMENSIONS OF WAQF PERFORMANCE MEASUREMENTS: A SURVEY, Al-Qanatir: International Journal of Islamic Studies. Vol. 33, No. 1, January Issue (2024), eISSN: 2289-9944</t>
  </si>
  <si>
    <t>Aurelija Ulbinaitė, THE INTERACTION BETWEEN PROCESS MATURITY AND PERFORMANCE: A PUBLIC SECTOR ORGANISATION CASE STUDY, VILNIAUS UNIVERSITETAS, EKONOMIKOS IR VERSLO ADMINISTRAVIMO, FAKULTETAS VERSLO PROCESŲ VALDYMO STUDIJŲ PROGRAMA, Master thesis, Vilnius, 2024</t>
  </si>
  <si>
    <t>Lucien Alphonsine Guesse Ndong, Efficiency and Effectiveness in Public Policies in Africa: Compared Analysis of Emerging Senegal Plan and Rwanda Vision 2020, A DISSERTATION, Presented to the Department of Public Management program at Selinus University, Faculty of Business &amp; Media, the degree of Doctor of Philosophy in Public Management, 2024</t>
  </si>
  <si>
    <t>Krisada Prachumrasee, Analysis of Processes for Evaluating the Efficiency of Digital Public Services: A Case Study of Non Sa-at Subdistrict Municipality, Nong Bua Lamphu Province, Dhammathas Academic Journal, Vol. 24, No. 2, (April - June 2024)</t>
  </si>
  <si>
    <t>Shengnan Zhao, Suntorn Phajon, The Guideline for Improving Efficiency of Rail Freight Transport Between China – Laos - Thailand Under Belt and Road Initiative: A Case Study of Thailand and Laos Rail Freight Transport, International Journal of Development Administration Research, Vol. 7, No.1, January - June 2024</t>
  </si>
  <si>
    <t>Udoro Henry Oghenevwaire, Osakwe Stephen Onyeanwuna, Digital Electronic Record Systems and Administrative Efficiency of the Civil Service in Delta State, Nigeria, Greekline Publications and Academic Journals – Sunset Edition, (Oct - December, 2024) Vol. 1, No. 2, ISSN: 2795-393X, www.greeklinepublications.org</t>
  </si>
  <si>
    <t>MARTINA BÁBÍČKOVÁ, Legal and Economic Aspects of Digitization of Health Care in the Czech Republic, Faculty of Economics and Administration, Masaryk University, Department of Finance, Degree Programme: Finance and Law, Year: 2024</t>
  </si>
  <si>
    <t>Ambartsumyan David Ashotovich, Ways to use effective management in the public sector, Economics: Yesterday, Today and Tomorrow. 2023, Vol. 13, Is. 10A, UDC 33, DOI: 10.34670/AR.2023.68.91.002, Publishing House "ANALITIKA RODIS" (analitikarodis@yandex.ru) http://publishing-vak.ru/</t>
  </si>
  <si>
    <t>Samah Fayez Al-Qammaza, Raed Mahmoud Al-Atiyat, The Acquisition of the English Language through E-Learning Innovations for Elementary Students in Jordan during COVID-19 Pandemic, Innovations, Number 78, September 2024, www.journal-innovations.com</t>
  </si>
  <si>
    <t>Collachagua Perez Daniel Hugo, Digital service and productivity in labor inspection, 2018 to 2023, master's thesis, 2024, Cesar Vallejo University, Repository: UCV-Institutional, OAI Identifier:</t>
  </si>
  <si>
    <t>Aygün KAM, Economic Effectiveness of Remote Work in Organizations of the Public Utility Sector, doctoral thesis, 2024, UNIVERSITY OF LODZ
DOCTORAL SCHOOL OF SOCIAL SCIENCES
Faculty of Economics and Sociology, 2024</t>
  </si>
  <si>
    <t>Examining Online Shopping Services in Relation to Experience and Frequency of Using Internet Retailing, Expert Journal of Marketing,1,1, pg. 17-27 https://marketing.expertjournals.com/ark:/16759/EJM_103opreana2013pp17-27.pdf</t>
  </si>
  <si>
    <t>Parajuli, Nancy. "Study of the Customer Behavior in Buying Groceries Online after the Global Pandemic in Nepal." Nepalese Journal of Business 11, no. 2 (2024): 158-175.</t>
  </si>
  <si>
    <t>https://nepjol.info/index.php/njb2/article/view/68789</t>
  </si>
  <si>
    <t>Panta Nancy (ULBS)</t>
  </si>
  <si>
    <t xml:space="preserve">THE TRIPLE LAYERED BUSINESS MODEL CANVAS MEETS THE BEEKEEPING SECTOR. GENERAL AND PARTICULAR CONSIDERATIONS FROM THE ROMANIAN INDUSTRY </t>
  </si>
  <si>
    <t>Ratna Wingit, Yusuf Nugraha Andrian, Wimal Zulfiady. Triple Layered Business Model Canvas for PT Bio Farma (Persero) through the Biodiversity Program in the Coastal Area of West Java’s North Coast. E-proceeding of Indonesia Social Reponsibility Award</t>
  </si>
  <si>
    <t>https://prospectpublishing.id/ojs/index.php/isra/article/view/270</t>
  </si>
  <si>
    <t>Erick de Freitas Moura, Diferentes configurações de serviços de telessaúde voltadas à promoção do acesso a saúde especializada em áreas vulneráveis : análise do modelo de negócio de uma startup social no Brasil, Repositorio da Producao Cientifica e Intelectual da Unicamp, repositorio.unicamp.br</t>
  </si>
  <si>
    <t>https://repositorio.unicamp.br/Acervo/Detalhe/1380349</t>
  </si>
  <si>
    <t>Clashing perspectives on sustainable development</t>
  </si>
  <si>
    <t>Zavřelová, Veronika; Radka MacGregor Pelikánová. The Ephemeral Term “Sustainable Development” in Current EU Policies. Folia Oeconomica Stetinensia</t>
  </si>
  <si>
    <t>https://www.proquest.com/docview/3141063190?pq-origsite=gscholar&amp;fromopenview=true&amp;sourcetype=Scholarly%20Journals</t>
  </si>
  <si>
    <t>Rizki Adriansyah Rubini, Hendrayati Hendrayati, Fahrul Fauzi Rahman, Mokh Adib Sultan, Eka Surachman. Cross-Continental Exploration: Comparative Analysis of Three Diverse Business Models. Jurnal Ilmu Manajemen dan Bisnis</t>
  </si>
  <si>
    <t>https://ejournal.upi.edu/index.php/mdb/article/view/74523</t>
  </si>
  <si>
    <t>Ramírez Velasco, Kevin Vinicio; Solano Gaibor, Joscelito Bolívar. La apicultura como un nuevo enfoque en el crecimiento económico para los agricultores de la parroquia Santa Fe, del cantón Guaranda. REINCISOL
Revista de Investigación Científica y Social</t>
  </si>
  <si>
    <t>https://dialnet.unirioja.es/servlet/articulo?codigo=9947278</t>
  </si>
  <si>
    <t>Where does Corporate Social Responsibility stand in relation to Sustainability?</t>
  </si>
  <si>
    <t>Kich Dustin. The Corporate Sustainability Reporting Directive: Transforming Corporate Reporting Landscapes. UIT Munin</t>
  </si>
  <si>
    <t>https://munin.uit.no/handle/10037/34406</t>
  </si>
  <si>
    <t>Raising awareness on SDGs. A multi-stakeholder approach</t>
  </si>
  <si>
    <t>Abbas Yawar. System Thinking as a Bedrock for System Integration.  UNT Digital Library</t>
  </si>
  <si>
    <t>https://digital.library.unt.edu/ark:/67531/metadc2414094/ si https://www.researchgate.net/profile/Yawar-Abbas/publication/385659902_SYSTEM_THINKING_AS_A_BEDROCK_FOR_SYSTEM_INTEGRATION/links/672e822d77f274616d6440b6/SYSTEM-THINKING-AS-A-BEDROCK-FOR-SYSTEM-INTEGRATION</t>
  </si>
  <si>
    <r>
      <rPr>
        <rFont val="Arial Narrow"/>
        <color theme="1"/>
        <sz val="10.0"/>
      </rPr>
      <t>Pentescu Alma</t>
    </r>
    <r>
      <rPr>
        <rFont val="Arial Narrow"/>
        <color theme="1"/>
        <sz val="10.0"/>
      </rPr>
      <t xml:space="preserve"> (ULBS), Cetină Iuliana (ASE), Orzan Gheorghe (ASE)</t>
    </r>
  </si>
  <si>
    <t>Bruce, E.; Shurong, Z.; Amoah, J.; Egala S.B; Frimpong, F.K.S. (2024). Reassessing the impact of social media on healthcare delivery: insights from a less digitalized economy, Cogent Public Health, 11:1</t>
  </si>
  <si>
    <t>https://www.tandfonline.com/doi/pdf/10.1080/27707571.2023.2301127</t>
  </si>
  <si>
    <r>
      <rPr>
        <rFont val="Arial Narrow"/>
        <color rgb="FF000000"/>
        <sz val="10.0"/>
      </rPr>
      <t>Pentescu Alma</t>
    </r>
    <r>
      <rPr>
        <rFont val="Arial Narrow"/>
        <color rgb="FF000000"/>
        <sz val="10.0"/>
      </rPr>
      <t xml:space="preserve"> (ULBS), Orzan Mihai (ASE), Ștefănescu Cristian Dragoș (UMFCD), Orzan Olguța Anca (UMFCD)</t>
    </r>
  </si>
  <si>
    <t>Maita, H.; Kanezaki, Y.; Akimoto, T. et al. (2024). Relationship between evaluation factors and star ratings for Japanese community healthcare institutions in electronic word-of-mouth reviews: an observational study, BMC Prim. Care 25</t>
  </si>
  <si>
    <t>https://link.springer.com/article/10.1186/s12875-024-02668-y</t>
  </si>
  <si>
    <t>Lubis, M.; Ariansyah, F. (2024). The Use of Deep Learning to Improve Teaching and Learning in Islamic Schools, JPCIS: Journal of Pergunu and Contemporary Islamic Studies, 1(1)</t>
  </si>
  <si>
    <t>https://jurnal.pcpergunukotapasuruan.org/index.php/jpcis/article/view/22</t>
  </si>
  <si>
    <t>Naim, M. A. (2024). Impact of the Launch of the Pergunu Website on Integrated Islamic Education in Pasuruan City, JPCIS: Journal of Pergunu and Contemporary Islamic Studies, 1(1)</t>
  </si>
  <si>
    <t>https://jurnal.pcpergunukotapasuruan.org/index.php/jpcis/article/view/29</t>
  </si>
  <si>
    <t>Hourakhsh A.N.; Rokhsaneh R. (2024). Innovative Approaches to Cultural Heritage and Sustainable Urban Development: Integrating Tradition and Modernity, Cinius Yayınları</t>
  </si>
  <si>
    <t>https://books.google.ro/books?hl=ro&amp;lr=&amp;id=EVYWEQAAQBAJ&amp;oi=fnd&amp;pg=PA195&amp;ots=7JRYoSzLsy&amp;sig=ReExOVXuOWvYPazwzH1dPA75pa8&amp;redir_esc=y#v=onepage&amp;q&amp;f=false</t>
  </si>
  <si>
    <t>carte (Cinius Yayınları)</t>
  </si>
  <si>
    <t>Amir, J.; Pratiwi, E.Y.; Hapsari, I.A.A. (2024). Media sosial sebagai katalisator pembelajaran: analisis bibliometrik dan praktis terhadap kontribusi generasi z, Diseminasi dan Kegiatan Pengabdian Masyarakat, Vol. 2</t>
  </si>
  <si>
    <t>https://ejurnal.universitas-bth.ac.id/index.php/conference/article/view/1580</t>
  </si>
  <si>
    <r>
      <rPr>
        <rFont val="Arial Narrow"/>
        <color rgb="FF000000"/>
        <sz val="10.0"/>
      </rPr>
      <t xml:space="preserve">Popescu Consuela Elena (ASE), </t>
    </r>
    <r>
      <rPr>
        <rFont val="Arial Narrow"/>
        <color rgb="FF000000"/>
        <sz val="10.0"/>
      </rPr>
      <t>Pentescu Alma</t>
    </r>
    <r>
      <rPr>
        <rFont val="Arial Narrow"/>
        <color rgb="FF000000"/>
        <sz val="10.0"/>
      </rPr>
      <t xml:space="preserve"> (ULBS), Shivarov Aleksandar (Varna, BG)</t>
    </r>
  </si>
  <si>
    <t>Fikru, M.G.; Brodmann, J.; Eng, L.L.; Grant, J.A. (2024). ESG ratings in the mining industry: Factors and implications, The Extractive Industries and Society, Vol. 20</t>
  </si>
  <si>
    <t>https://www.sciencedirect.com/science/article/pii/S2214790X24001175</t>
  </si>
  <si>
    <r>
      <rPr>
        <rFont val="Arial Narrow"/>
        <color theme="1"/>
        <sz val="10.0"/>
      </rPr>
      <t xml:space="preserve">Ilie Anca Gabriela (ASE), Zlatea Marinela Luminița Emanuela (ASE), Negreanu Cristina (ASE), Dumitriu Dan (ASE), </t>
    </r>
    <r>
      <rPr>
        <rFont val="Arial Narrow"/>
        <color theme="1"/>
        <sz val="10.0"/>
      </rPr>
      <t>Pentescu Alma</t>
    </r>
    <r>
      <rPr>
        <rFont val="Arial Narrow"/>
        <color theme="1"/>
        <sz val="10.0"/>
      </rPr>
      <t xml:space="preserve"> (ULBS)</t>
    </r>
  </si>
  <si>
    <t>Reliance on Russian Federation Energy Imports and Renewable Energy in the European Union, Amfiteatru Economic, 25(64), 2023</t>
  </si>
  <si>
    <t>Klecha-Tylec, K.; Pach-Gurgul, A.; Ulbrych, M. (2024). Transformacja energetyczna Unii Europejskiej w kontekście strategii Fit for 55 i REPowerEU, Horyzonty Polityki, 15(53)</t>
  </si>
  <si>
    <t>https://horyzontypolityki.ignatianum.edu.pl/HP/article/view/2758</t>
  </si>
  <si>
    <r>
      <rPr>
        <rFont val="Arial Narrow"/>
        <color theme="1"/>
        <sz val="10.0"/>
      </rPr>
      <t xml:space="preserve">Mezei Sebastian (ULBS), </t>
    </r>
    <r>
      <rPr>
        <rFont val="Arial Narrow"/>
        <color theme="1"/>
        <sz val="10.0"/>
      </rPr>
      <t>Pentescu Alma</t>
    </r>
    <r>
      <rPr>
        <rFont val="Arial Narrow"/>
        <color theme="1"/>
        <sz val="10.0"/>
      </rPr>
      <t xml:space="preserve"> (ULBS)</t>
    </r>
  </si>
  <si>
    <t>Underfunding of the health system in Romania, Revista Economică, 74(3), 2022</t>
  </si>
  <si>
    <t>Morosan-Danila, L.; Bordeianu, M.O.; Grigoras-Ichim, C.E. (2024). Beyond numbers: Covid’s impact on Romanian families’ budgets – adaptation, struggles, and policy solutions, Baltic Journal of Economic Studies, 10(4)</t>
  </si>
  <si>
    <t>http://www.baltijapublishing.lv/index.php/issue/article/view/2575</t>
  </si>
  <si>
    <r>
      <rPr>
        <rFont val="Arial Narrow"/>
        <color theme="1"/>
        <sz val="10.0"/>
      </rPr>
      <t xml:space="preserve">Okunade, S., Monyani, M., &amp; Oni, E. O. (2024). </t>
    </r>
    <r>
      <rPr>
        <rFont val="Arial Narrow"/>
        <i/>
        <color theme="1"/>
        <sz val="10.0"/>
      </rPr>
      <t>European Union/Africa synergy: a panacea to ending irregular/illegal migration from Africa?</t>
    </r>
    <r>
      <rPr>
        <rFont val="Arial Narrow"/>
        <color theme="1"/>
        <sz val="10.0"/>
      </rPr>
      <t> The Round Table. The Commonwealth Journal of International Affairs and Policy Studies, 113(6), 612–627.</t>
    </r>
  </si>
  <si>
    <t>https://doi.org/10.1080/00358533.2024.2440209</t>
  </si>
  <si>
    <r>
      <rPr>
        <rFont val="Arial Narrow"/>
        <color theme="1"/>
        <sz val="10.0"/>
      </rPr>
      <t xml:space="preserve">Malkowski, A., Brelik, A., &amp; Malkowska, A. (2024). </t>
    </r>
    <r>
      <rPr>
        <rFont val="Arial Narrow"/>
        <i/>
        <color theme="1"/>
        <sz val="10.0"/>
      </rPr>
      <t>Cross-border dynamics and local growth : the Polish-Ukrainian border region as a case study</t>
    </r>
    <r>
      <rPr>
        <rFont val="Arial Narrow"/>
        <color theme="1"/>
        <sz val="10.0"/>
      </rPr>
      <t>. European Research Studies Journal, 27(4), 584-599.</t>
    </r>
  </si>
  <si>
    <t xml:space="preserve">https://www.um.edu.mt/library/oar/bitstream/123456789/129154/1/ERSJ27%284%29A36.pdf </t>
  </si>
  <si>
    <t>THE IMPORTANCE AND EVOLUTION OF FDI INFLOWS IN CHINA.</t>
  </si>
  <si>
    <r>
      <rPr>
        <rFont val="Arial Narrow"/>
        <color theme="1"/>
        <sz val="10.0"/>
      </rPr>
      <t>Tolkyn Kakizhanova &amp; Zhanar Askarova &amp; Ainur Amirova &amp; Bakhyt Baitanayeva &amp; Gulmira Andabayeva (2024). "</t>
    </r>
    <r>
      <rPr>
        <rFont val="Arial Narrow"/>
        <i/>
        <color theme="1"/>
        <sz val="10.0"/>
      </rPr>
      <t>Impact of Oil Price, CO2 Emissons, Inflation and Economic Growth on FDI Inflow: Case of Kazakhstan,</t>
    </r>
    <r>
      <rPr>
        <rFont val="Arial Narrow"/>
        <color theme="1"/>
        <sz val="10.0"/>
      </rPr>
      <t>" International Journal of Energy Economics and Policy, Econjournals, vol. 14(6), pages 484-491, November.</t>
    </r>
  </si>
  <si>
    <t>https://www.econjournals.com/index.php/ijeep/article/download/17218/8346</t>
  </si>
  <si>
    <t>PARTICULARITIES OF EARLY SCHOOL LEAVING IN ROMANIA</t>
  </si>
  <si>
    <r>
      <rPr>
        <rFont val="Arial Narrow"/>
        <color theme="1"/>
        <sz val="10.0"/>
      </rPr>
      <t xml:space="preserve">Tomoiagă, Crina; Safta-Zecheria, Leyla (2024). </t>
    </r>
    <r>
      <rPr>
        <rFont val="Arial Narrow"/>
        <i/>
        <color theme="1"/>
        <sz val="10.0"/>
      </rPr>
      <t xml:space="preserve">Internalizing Unequal Access to Higher Education in High School Students' Perspectives on Studying for the Baccalaureate Examination in a City in Northwest Romania. Journal of Research in Higher Education, 2024, Vol 8, Issue 2, p74
</t>
    </r>
  </si>
  <si>
    <t>https://jrehe.reviste.ubbcluj.ro/index.php/2024-2/2024-issue-no-2-vol-viii/crina-tomoiaga-leyla-safta-zecheria/crina-tomoiaga-leyla-safta-zecheria_art/</t>
  </si>
  <si>
    <t xml:space="preserve">Kamenitczky, A., &amp; Török, I. (2024). Gender equality in Romania: challenges and progress. Észak-magyarországi Stratégiai Füzetek, 21(04), 83–96. </t>
  </si>
  <si>
    <t>https://doi.org/10.32976/stratfuz.2024.43</t>
  </si>
  <si>
    <t>Revista din strainatate</t>
  </si>
  <si>
    <t>COVID-19 Crisis - A Test for European Union’s Solidarity</t>
  </si>
  <si>
    <t>Román Brugnoli, José &amp; Ibarra González, Sebastián &amp; Giralt, Israel &amp; Morandé, Margarita. (2024). Solidaridad durante la COVID-19 en el context neoliberal: un análisis sobre sus problematizaciones.</t>
  </si>
  <si>
    <t>https://www.researchgate.net/publication/380851431_Solidaridad_durante_la_COVID-19_en_el_contexto_neoliberal_un_analisis_sobre_sus_problematizaciones</t>
  </si>
  <si>
    <t>Cap carte edit străinătate</t>
  </si>
  <si>
    <t>Popescu Doris-Louise, Facultatea de Facultatea de Stiinte Economice, Universitatea "Lucian Blaga" din Sibiu</t>
  </si>
  <si>
    <t>Subsistence/ semi-subsistence agricultural exploitations. Their roles and dynamics within rural economy</t>
  </si>
  <si>
    <t>Damayanti, L., Mukhlis, M., Abd. Rauf, R., Erny, E., Alamsyar, A., R. Malik, S.., M. Fauzi, D., Institutionalization Of Village-Owned Business Entity (BUMDES) And Its Impact On Household Poverty In Donggala District During The Covid-19 Pandemic, Jurnal Penelitian Pertanian Terapan,  24(1), 47-57</t>
  </si>
  <si>
    <t>https://jurnal.polinela.ac.id/jppt/article/view/3331</t>
  </si>
  <si>
    <t>Sinta, Crossref, Onesearch</t>
  </si>
  <si>
    <t>Ungureanu Andrei, Facultatea de Stiinte Economice, Universitatea "Lucian Blaga" din Sibiu, Popescu Doris-Louise, Facultatea de Stiinte Economice, Universitatea "Lucian Blaga" din Sibiu</t>
  </si>
  <si>
    <t>Online Advertising - History, Evolution and Challenges</t>
  </si>
  <si>
    <t>Huluk, Keskin,  Personalisation in Digital Advertising : The Effect of Perceived Personalisation on Perceived Surveillance, Privacy Concern and Brand Usage Intention, Marmara Universitesi (Turkey) ProQuest Dissertations &amp; Theses,  2024</t>
  </si>
  <si>
    <t>https://www.proquest.com/openview/c451583bbb4ba3101be4163cd6e45563/1?cbl=2026366&amp;diss=y&amp;pq-origsite=gscholar</t>
  </si>
  <si>
    <t>ProQuest</t>
  </si>
  <si>
    <t>Sustainable Rural Development in Romania. Opportunities and Perspectives. Case Study: The Sibiu County</t>
  </si>
  <si>
    <t xml:space="preserve">Maria Oroian, Talita Pascu, Raluca-Emilia Moldovan, The Role of Women as“Living Human Treasures”in Rural Development. Case Studies in Sibiu County, Romania, The Power of Dialogue in a Globalized World, Social Sciences, Arhipelag XXI Press, Tîrgu Mureș, 2024 </t>
  </si>
  <si>
    <t>chrome-extension://efaidnbmnnnibpcajpcglclefindmkaj/https://ibn.idsi.md/sites/default/files/imag_file/GIDNI-11-Socs-a.pdf</t>
  </si>
  <si>
    <t>neindexata</t>
  </si>
  <si>
    <r>
      <rPr>
        <rFont val="Arial Narrow"/>
        <color rgb="FF222222"/>
        <sz val="10.0"/>
      </rPr>
      <t>Ihemegbulem, I. (2024). </t>
    </r>
    <r>
      <rPr>
        <rFont val="Arial Narrow"/>
        <i/>
        <color rgb="FF222222"/>
        <sz val="10.0"/>
      </rPr>
      <t>The Role of ISO 55000 in Ensuring Efficient Asset Management in Small and Medium sized Enterprise (SMEs)</t>
    </r>
    <r>
      <rPr>
        <rFont val="Arial Narrow"/>
        <color rgb="FF222222"/>
        <sz val="10.0"/>
      </rPr>
      <t> (Doctoral dissertation, The University of Sunderland).</t>
    </r>
  </si>
  <si>
    <t>https://sure.sunderland.ac.uk/id/eprint/18456/</t>
  </si>
  <si>
    <t>Teza doctorat Google Scholar</t>
  </si>
  <si>
    <r>
      <rPr>
        <rFont val="Arial Narrow"/>
        <color rgb="FF222222"/>
        <sz val="10.0"/>
      </rPr>
      <t>Kovačević, A., &amp; Radović, L. (2024). Business Resilience Decoded: 7 Expert Strategies That Actually Work. </t>
    </r>
    <r>
      <rPr>
        <rFont val="Arial Narrow"/>
        <i/>
        <color rgb="FF222222"/>
        <sz val="10.0"/>
      </rPr>
      <t>National Journal of Quality, Innovation, and Business Excellence</t>
    </r>
    <r>
      <rPr>
        <rFont val="Arial Narrow"/>
        <color rgb="FF222222"/>
        <sz val="10.0"/>
      </rPr>
      <t>, </t>
    </r>
    <r>
      <rPr>
        <rFont val="Arial Narrow"/>
        <i/>
        <color rgb="FF222222"/>
        <sz val="10.0"/>
      </rPr>
      <t>1</t>
    </r>
    <r>
      <rPr>
        <rFont val="Arial Narrow"/>
        <color rgb="FF222222"/>
        <sz val="10.0"/>
      </rPr>
      <t>(2), 51-61.</t>
    </r>
  </si>
  <si>
    <t>https://theeducationjournals.com/index.php/NJQIBE/article/view/144</t>
  </si>
  <si>
    <t>Oliveros Coello, J. P. (2024). Marketing digital: el uso del social media en las empresas.</t>
  </si>
  <si>
    <t>https://www.torrossa.com/it/resources/an/5758842</t>
  </si>
  <si>
    <t>ÇALMAŞUR, G., &amp; TANAS, H. (2024). KOBİ’LERİN GİRİŞİMCİLİK VE İNOVASYON ÖZELLİKLERİNİN BELİRLENMESİ: ERZURUM İLİ ÜZERİNE BİR UYGULAMA1 Öz. The Journal of Academic Social Science, 83(83), 96-108.</t>
  </si>
  <si>
    <t>https://asosjournal.com/index.jsp?mod=makale_tr_ozet&amp;makale_id=36166</t>
  </si>
  <si>
    <t>EBSCOhost, INDEX Copernicus, WOrldCat, Mendeley, ROAD</t>
  </si>
  <si>
    <t>The evolution of entrepreneurship activity indicators in two european countries</t>
  </si>
  <si>
    <t>ОМАРОВ, Э. (2024). ФОРМИРОВАНИЕ ПРЕДПРИНИМАТЕЛЬСКОЙ ОБРАЗОВАТЕЛЬНОЙ ПАРАДИГМЫ: ЭВОЛЮЦИЯ И ГЕНЕЗИС ОСНОВНЫХ ПОНЯТИЙ. ЭКОНОМИКА, 14(10), 5901-5912.</t>
  </si>
  <si>
    <t>https://www.elibrary.ru/item.asp?id=75096501</t>
  </si>
  <si>
    <t>Entrepreneurship–Some General Knowledge.</t>
  </si>
  <si>
    <t>Novakovic, V., Milovanović, M., &amp; Škorić, T. (2024). The Role of Small and Medium-Sized Enterprises in the Development of Entrepreneurship. ZBORNIK MES, (10).</t>
  </si>
  <si>
    <t>https://mes.blc.edu.ba/wp-content/uploads/2024/09/10.pdf</t>
  </si>
  <si>
    <r>
      <rPr>
        <rFont val="Arial Narrow"/>
        <color theme="1"/>
        <sz val="10.0"/>
      </rPr>
      <t>Nicula Virgil,</t>
    </r>
    <r>
      <rPr>
        <rFont val="Arial Narrow"/>
        <color theme="1"/>
        <sz val="10.0"/>
      </rPr>
      <t xml:space="preserve"> Popșa Elena Roxana (ULBS)</t>
    </r>
  </si>
  <si>
    <r>
      <rPr>
        <rFont val="Arial Narrow"/>
        <color theme="1"/>
        <sz val="10.0"/>
      </rPr>
      <t>Nicula Virgil,</t>
    </r>
    <r>
      <rPr>
        <rFont val="Arial Narrow"/>
        <color theme="1"/>
        <sz val="10.0"/>
      </rPr>
      <t xml:space="preserve"> Popșa Elena Roxana (ULBS)</t>
    </r>
  </si>
  <si>
    <t>Şahin, C. &amp; Avcıkurt, C.  Yerel Yönetimler Tarafından Gerçekleştirilen Gastronomi Odaklı Halkla İlişkiler Faaliyetleri: Gaziantep Örneği, AHBVÜ Turizm Fakültesi Dergisi, 2024  27 (2), 150-178.</t>
  </si>
  <si>
    <r>
      <rPr>
        <rFont val="Arial Narrow"/>
        <color theme="1"/>
        <sz val="10.0"/>
      </rPr>
      <t xml:space="preserve">Simona Vinerean, Alin Opreana, Cosmin Tileagă, </t>
    </r>
    <r>
      <rPr>
        <rFont val="Arial Narrow"/>
        <color theme="1"/>
        <sz val="10.0"/>
      </rPr>
      <t>Roxana Elena Popșa (ULBS)</t>
    </r>
  </si>
  <si>
    <t>Ngurah Ayu Dian Anggraeni, Eko Sasono, Sopi Sopi, Fuad Mas'ud, Navigating Communication: The Challenges and Opportunities for Community Leadership in Indonesia, Management Analysis Journal,  Vol. 13 No. 4, 2024</t>
  </si>
  <si>
    <t>Dimension; GARUDA; SINTA; DOAJ</t>
  </si>
  <si>
    <r>
      <rPr>
        <rFont val="Arial Narrow"/>
        <color theme="1"/>
        <sz val="10.0"/>
      </rPr>
      <t xml:space="preserve">Simona Vinerean, Alin Opreana, Cosmin Tileagă, </t>
    </r>
    <r>
      <rPr>
        <rFont val="Arial Narrow"/>
        <color theme="1"/>
        <sz val="10.0"/>
      </rPr>
      <t>Roxana Elena Popșa (ULBS)</t>
    </r>
  </si>
  <si>
    <t>Katarzyna Podhorodecka, Dominik Borek, Economic and Legal Significance of the Polish Tourist Voucher for the Tourism Economy in Poland, International Journal of Contemporary Management, 60(1), 2024, 267-279</t>
  </si>
  <si>
    <t>https://sciendo.com/article/10.2478/ijcm-2024-0022</t>
  </si>
  <si>
    <t>Google Scholar; 
EBSCO; ERIH PLUS; Ulrich's Periodicals Directory/ulrichsweb; 
Research Papers in Economics (RePEc)</t>
  </si>
  <si>
    <t>Samaana, Mohammad Yahya; Polukhina, Anna N., The Importance of Digital Infrastructure Indicators in Developing a Methodology to Assess the Level of Digitalization in the Tourism Sector, Journal of Business &amp; Economics Review (JBER), 2024, Vol 9, Issue 3, p117</t>
  </si>
  <si>
    <t>http://gatrenterprise.com/GATRJournals/JBER/pdf_files/JBERVol-9(3)2024/2.Mohammad%20Yahya%20Samaana.pdf</t>
  </si>
  <si>
    <t>Google Scholar; EBSCO;</t>
  </si>
  <si>
    <t>Demidova S.E., Assessing the effectiveness of tools of government stimulation of the development of the tourism industry and the sustainability of its recovery, Digital Economy &amp; Innovations, No 2 (2024)</t>
  </si>
  <si>
    <t>https://vektornaukieconomika.ru/jour/article/view/828#</t>
  </si>
  <si>
    <t>Nopalia Nopalia, Rio Rio, Fido Rizki, DEVELOPMENT OF E-RECREATION APPLICATIONS IN AN EFFORTS TO INCREASE THE NUMBER OF TOURIST VISITS IN MUSI RAWAS DISTRICT, Jurnal Pariwisata PaRAMA: Panorama, Recreation, Accomodation, Merchandise, Accessibility Vol. 5 (2), 2024</t>
  </si>
  <si>
    <t>https://jurnal.dharmasentana.ac.id/jurnalPariwisataPaRAMA/article/view/756</t>
  </si>
  <si>
    <t xml:space="preserve">Google Scholar; Garuda; Journal Stories; Indonesia One Search; Dimensions; WorldCat
 </t>
  </si>
  <si>
    <t>NIREAN, Elena. Transformarea experienței călătorilor prin digitalizarea activității turistice. In: Modern paradigms in the development of the national and world economy, Ed. 1, 24-26 octombrie 2024, Chişinău. Chişinău: Moldova State University, 2024, Ediția 17, pp. 461-468.</t>
  </si>
  <si>
    <t>https://ibn.idsi.md/vizualizare_articol/221407</t>
  </si>
  <si>
    <t>Elena NIREAN,TEHNOLOGIILE EMERGENTE ȘI INOVAȚIILE DIN INDUSTRIA TURISMULUI,STUDIA UNIVERSITATIS MOLDAVIAE, Revista științifică a Universității de Stat din Moldova, 2024, nr. 11(4)</t>
  </si>
  <si>
    <t>https://exact.studiamsu.md/wp-content/uploads/2025/01/06_Nirean.pdf</t>
  </si>
  <si>
    <t>Exploring the Generation Z Travel Trends and Behavior</t>
  </si>
  <si>
    <r>
      <rPr>
        <rFont val="Arial Narrow"/>
        <color theme="1"/>
        <sz val="10.0"/>
      </rPr>
      <t>Octaviani, N. and Yudhistira, P.G.A. (2024) “Shared Memories, Shared Stories: How Memorable Travel Experiences, Destination Attachment, and Tourist Satisfaction Drive sWOM Intentions”, </t>
    </r>
    <r>
      <rPr>
        <rFont val="Arial Narrow"/>
        <i/>
        <color theme="1"/>
        <sz val="10.0"/>
      </rPr>
      <t>Jurnal Aplikasi Manajemen</t>
    </r>
    <r>
      <rPr>
        <rFont val="Arial Narrow"/>
        <color theme="1"/>
        <sz val="10.0"/>
      </rPr>
      <t>, 22(4), pp. 1079–1097. </t>
    </r>
  </si>
  <si>
    <t>https://jurnaljam.ub.ac.id/index.php/jam/article/view/8619</t>
  </si>
  <si>
    <t>Sikó, B. (2024). The Evolving Landscape of Sustainability in the Hotel Industry: New Approaches and Their Success. Acta Carolus Robertus, 14(Különszám), 46-56</t>
  </si>
  <si>
    <t>https://journal.uni-mate.hu/index.php/acr/article/view/5928</t>
  </si>
  <si>
    <t>Google Scholar; CrossRef</t>
  </si>
  <si>
    <t>Kozhukhova T. V., &amp; Gorina G. O. (2024). CERTIFICATION OF EUROPEAN HOTEL BUSINESS SUSTAINABLE DEVELOPMENT: CRITERIA, PROGRAMS, ADVANTAGES AND PROBLEMS. Bulletin of DonNUET "Economic Sciences", (1(80).</t>
  </si>
  <si>
    <t>https://visniknew.donnuet.edu.ua/index.php/visnik/article/view/96</t>
  </si>
  <si>
    <r>
      <rPr>
        <rFont val="Arial Narrow"/>
        <color theme="1"/>
        <sz val="10.0"/>
      </rPr>
      <t>Panić, A., Vujko, A., &amp; Knežević, M. (2024). Economic indicators of rural destination development oriented to tourism management: The case of ethno villages in Western Serbia. </t>
    </r>
    <r>
      <rPr>
        <rFont val="Arial Narrow"/>
        <i/>
        <color theme="1"/>
        <sz val="10.0"/>
      </rPr>
      <t>Hotel and Tourism Management</t>
    </r>
    <r>
      <rPr>
        <rFont val="Arial Narrow"/>
        <color theme="1"/>
        <sz val="10.0"/>
      </rPr>
      <t>.</t>
    </r>
  </si>
  <si>
    <t>https://www.htmanagementvb.com/index.php/HITM/article/view/289</t>
  </si>
  <si>
    <t>Google Scholar; CrossRef; DOAJ; ERIHPLUS</t>
  </si>
  <si>
    <t>Utama Dewayani, E. K. (2024). Assessing Village Development Institutions’ Role in Responsible Tourism: A Case Study of Rewarangga, Indonesia. Global Review of Tourism and Social Sciences, 1(1), 21–29.</t>
  </si>
  <si>
    <t>https://journal.gpp.or.id/index.php/grtss/article/view/321</t>
  </si>
  <si>
    <t>Dehghani, N., Ahmadi, M., Farahani, H. (2024). 'Exposition of the Socio-Economic Impacts of Tourism Development on Local Communities in Rural Areas (Case Study: Baft County)', Journal of Research and Rural Planning, 13(2), pp. 1-16.</t>
  </si>
  <si>
    <t>https://jrrp.um.ac.ir/article_44790.html</t>
  </si>
  <si>
    <t>Google Scholar; DOAJ; EBSCO</t>
  </si>
  <si>
    <t>Business tourism market-trends and perspectives</t>
  </si>
  <si>
    <r>
      <rPr>
        <rFont val="Arial Narrow"/>
        <color rgb="FF222222"/>
        <sz val="10.0"/>
      </rPr>
      <t>Laban, Milena, and Sonja Lazarević. "The importance of congress tourism for the development of the Republic of Serbia." </t>
    </r>
    <r>
      <rPr>
        <rFont val="Arial Narrow"/>
        <i/>
        <color rgb="FF222222"/>
        <sz val="10.0"/>
      </rPr>
      <t>BizInfo Blace</t>
    </r>
    <r>
      <rPr>
        <rFont val="Arial Narrow"/>
        <color rgb="FF222222"/>
        <sz val="10.0"/>
      </rPr>
      <t> 15, no. 1 (2024): 35-43.</t>
    </r>
  </si>
  <si>
    <t>https://www.bizinfo.edu.rs/index.php/bizinfo/article/view/329</t>
  </si>
  <si>
    <t>Google Scholar; DOAJ;CrossRef; ERIHPLUS</t>
  </si>
  <si>
    <r>
      <rPr>
        <rFont val="Arial Narrow"/>
        <color theme="1"/>
        <sz val="10.0"/>
      </rPr>
      <t>Aydemir Durmuş Ali, Aydın Şule; Yöresel gastronomik ürünlerin değerlendirme kriterleri ile analizi ve coğrafi bilgi sistemleri aracılığıyla Kapadokya Bölgesi gastronomi rotalarının geliştirilmesi; Nevșehir Haci Bektaș Veli Universitesi;</t>
    </r>
    <r>
      <rPr>
        <rFont val="Arial Narrow"/>
        <b/>
        <color theme="1"/>
        <sz val="10.0"/>
      </rPr>
      <t xml:space="preserve"> 2023</t>
    </r>
  </si>
  <si>
    <t>Răzvan Șerbu(ULBS)</t>
  </si>
  <si>
    <t>An Interdisciplinary Approach to the Significance of Digital Economy for Competitiveness in Romanian Rural Area Through E-agriculture</t>
  </si>
  <si>
    <r>
      <rPr>
        <rFont val="Arial Narrow"/>
        <color theme="1"/>
        <sz val="10.0"/>
      </rPr>
      <t>Hou, J., Zhang, M. &amp; Li, Y. Can digital economy truly improve agricultural ecological transformation? New insights from China. </t>
    </r>
    <r>
      <rPr>
        <rFont val="Arial Narrow"/>
        <i/>
        <color theme="1"/>
        <sz val="10.0"/>
      </rPr>
      <t>Humanit Soc Sci Commun</t>
    </r>
    <r>
      <rPr>
        <rFont val="Arial Narrow"/>
        <color theme="1"/>
        <sz val="10.0"/>
      </rPr>
      <t> </t>
    </r>
    <r>
      <rPr>
        <rFont val="Arial Narrow"/>
        <b/>
        <color theme="1"/>
        <sz val="10.0"/>
      </rPr>
      <t>11</t>
    </r>
    <r>
      <rPr>
        <rFont val="Arial Narrow"/>
        <color theme="1"/>
        <sz val="10.0"/>
      </rPr>
      <t>, 153 (2024). https://doi.org/10.1057/s41599-023-02593-y</t>
    </r>
  </si>
  <si>
    <t>https://www.nature.com/articles/s41599-023-02593-y</t>
  </si>
  <si>
    <t>Razvan Serbu (ULBS), Sorin Borza (ULBS)</t>
  </si>
  <si>
    <t>Achieving Sustainable Competitive Advantage of Romanian Rural Area by Integrating Information Technologies: an Interdisciplinary Approach</t>
  </si>
  <si>
    <r>
      <rPr>
        <rFont val="Arial Narrow"/>
        <color theme="1"/>
        <sz val="10.0"/>
      </rPr>
      <t>Andri, S., Kameli, O., Suryalena, S., Andini, F. K., &amp; Febrian, A. F. (2024). Towards sustainable agriculture: Unveiling the nexus of social capital and knowledge management to supports environmentally friendly agriculture. In </t>
    </r>
    <r>
      <rPr>
        <rFont val="Arial Narrow"/>
        <i/>
        <color theme="1"/>
        <sz val="10.0"/>
      </rPr>
      <t>E3S Web of Conferences</t>
    </r>
    <r>
      <rPr>
        <rFont val="Arial Narrow"/>
        <color theme="1"/>
        <sz val="10.0"/>
      </rPr>
      <t> (Vol. 506, p. 02006). EDP Sciences.</t>
    </r>
  </si>
  <si>
    <t>https://www.e3s-conferences.org/articles/e3sconf/abs/2024/36/e3sconf_iseep2024_02006/e3sconf_iseep2024_02006.html</t>
  </si>
  <si>
    <t>Ambidextrous Intellectual Capital in the scientific research: an empirical analysis onrsity spin-offs
F Nappo, M Schimperna, F Schimperna, Management Control : 2, 2024 special issue</t>
  </si>
  <si>
    <t>https://www.torrossa.com/it/resources/an/5869895</t>
  </si>
  <si>
    <t>R Todericiu (ULBS), A Şerban (ULBS), O Dumitraşcu (ULBS)</t>
  </si>
  <si>
    <t>Particularities of knowledge worker's motivation strategies in Romanian organizations</t>
  </si>
  <si>
    <t>Bahar, B., &amp; Özen, Ü. (2024). Research on the Motivational Factors of Information Technologies Department Employees in the Context of Abraham Harold Maslow’s Hierarchy of Needs. Trends in Business and Economics, 38(4), 245-253. https://doi.org/10.16951/trendbusecon.1536281</t>
  </si>
  <si>
    <t>https://dergipark.org.tr/en/pub/trendbusecon/article/1536281</t>
  </si>
  <si>
    <t>L. J. Weber, K. Jothi Ramalingam, C. Liu, M. Beyer and A. Zimmermann, "Leveraging Entity Recognition for Automotive Customer Feedback Topic Modeling," 2024 6th International Conference on Natural Language Processing (ICNLP), Xi'an, China, 2024, pp. 795-799, doi: 10.1109/ICNLP60986.2024.10692404.</t>
  </si>
  <si>
    <t>https://ieeexplore.ieee.org/abstract/document/10692404?casa_token=LHOq1lpbBBcAAAAA:AoAfUO8jpwLLbjaCiFoHknRCmqhQNCT8Led2kMOjhFCsEs2ktkfOTgZs_Uv-gf4BHh4FF2K3zNrP</t>
  </si>
  <si>
    <t>S. Venkatesan, P. Sarkar, T. V S, R. Sharma, G. Dangare and M. Lourens, "Human Resource Management: Analytics of Big Data," 2024 International Conference on Trends in Quantum Computing and Emerging Business Technologies, Pune, India, 2024, pp. 1-6, doi: 10.1109/TQCEBT59414.2024.10545036.</t>
  </si>
  <si>
    <t>https://ieeexplore.ieee.org/abstract/document/10545036?casa_token=ofva_3B7pt0AAAAA:Hm2-ZL-xpE99jODUC0DRRinMXIFvrSktfq1kQ19Myos9CT_cup7ymkjNa-935gtg_8DE1bQdXxlN</t>
  </si>
  <si>
    <t>Judit, K. D., Réka, S., &amp; Andrea, T. (2024). A „digitarthatósággal" kapcsolatos vállalkozási attitűd vizsgálata-A magyar és a szlovák sajátosságok összehasonlítása. Hungarian Statistical Review/Statisztikai Szemle, 102(3).</t>
  </si>
  <si>
    <t>https://www.ksh.hu/statszemle_archive/all/2024/2024_03/2024_03_261.pdf</t>
  </si>
  <si>
    <t>AKDEMİR, A., &amp; BİLGİN, C. (2024). Belediyelerde Dijitalleşmenin Örgütsel Performans Üzerine Etkisi: The Effect Of Digitalization On Organizational Performance In Municipalities. ÖRGÜTLERİN YÖNETİMİ DERGİSİ, 1(01), 47-62.</t>
  </si>
  <si>
    <t>https://journals.gen.tr/index.php/oyd/article/view/2419/1609</t>
  </si>
  <si>
    <t>Vitvarova, J. (2024). The Success Factors of Startups, Case Study in the Construction Industry-Digital Transformation Systems: Case Study in the Construction Industry-Digital Transformation Systems. Scientia et Societas, 20, 1-17.</t>
  </si>
  <si>
    <t>https://sets.cz/index.php/ojs/article/view/17/13</t>
  </si>
  <si>
    <t>Mihaela Herciu (ULBS), Radu-Alexandru Șerban (ULBS)</t>
  </si>
  <si>
    <t>Measuring firm performance: Testing a proposed model</t>
  </si>
  <si>
    <t>Waluyo, D. E., &amp; Sari, D. P. (2024). Justification Of The Common Effects Model In Panel Data For Explaining Firm Value. Tamansiswa Accounting Journal International, 13(1), 23-35.</t>
  </si>
  <si>
    <t>https://jurnal.stiekn.ac.id/index.php/taji/article/view/599/553</t>
  </si>
  <si>
    <t>Sriboonlue, O., Sriboonlue, U., &amp; Onputtha, S. (2024). The Impact of Strategic Agility on Operational Responsiveness and Firm Performance of Import, Export, and Logistics Enterprises. Asian Administration &amp; Management Review, 7(1).</t>
  </si>
  <si>
    <t>https://papers.ssrn.com/sol3/papers.cfm?abstract_id=4822166</t>
  </si>
  <si>
    <t>Yanti, E. M., Syahrum, A., Yulianti, R., &amp; Al-Shaibah, A. A. A. B. (2024). The Factors That Influence The Financial Performance of Islamic Banks. Jurnal Aplikasi Bisnis dan Manajemen (JABM), 11(1), 66-66.</t>
  </si>
  <si>
    <t>https://journal.ipb.ac.id/index.php/jabm/article/view/62148</t>
  </si>
  <si>
    <t>Albino, P. A. F. (2024). Impacto da adoção de tecnologias ligadas à Indústria 4.0 na performance da inovação.</t>
  </si>
  <si>
    <t>https://repositorio.iscte-iul.pt/handle/10071/33262</t>
  </si>
  <si>
    <t>Ramdani, R. F. (2024). Bagaimana Kinerja Keuangan BUMN Karya Indonesia?. EKOMA: Jurnal Ekonomi, Manajemen, Akuntansi, 3(4), 429-438.</t>
  </si>
  <si>
    <t>https://ulilalbabinstitute.id/index.php/EKOMA/article/view/3397</t>
  </si>
  <si>
    <t>Cosentino, A. (2024). La natura ibrida dell'impresa sociale nella prospettiva economico-aziendale.</t>
  </si>
  <si>
    <t>https://www.torrossa.com/it/resources/an/5842094</t>
  </si>
  <si>
    <t>Tamimah, T. (2020). Faktor yang Mempengaruhi Profitabilitas Perbankan Syariah di Indonesia. Jurnal Syarikah: Jurnal Ekonomi Islam, 6(1), 104-113.</t>
  </si>
  <si>
    <t>https://www.researchgate.net/publication/342415028_FAKTOR_YANG_MEMPENGARUHI_PROFITABILITAS_PERBANKAN_SYARIAH_DI_INDONESIA</t>
  </si>
  <si>
    <t>https://www.researchsquare.com/article/rs-3667408/v3</t>
  </si>
  <si>
    <t>Radu-Alexandru Șerban (ULBS), Mihaela Herciu (ULBS)</t>
  </si>
  <si>
    <t>Performance management systems–proposing and testing a conceptual model</t>
  </si>
  <si>
    <t>Szolno, O. (2024). Cost Accounting as a Set of Instruments for Performance budgeting in local government units. European Research Studies Journal, 27(1), 302-331.</t>
  </si>
  <si>
    <t>https://ersj.eu/journal/3362</t>
  </si>
  <si>
    <t>Creating value–from corporate governance to total shareholders return. An overview</t>
  </si>
  <si>
    <t>Tabiri, K. A., &amp; Antwi, M. A. (2024). EFFICIENCY OF VALUE CREATION IN FARM-BASED COCOA PRODUCTION: EVIDENCE FROM THE EASTERN REGION OF GHANA.</t>
  </si>
  <si>
    <t>https://sciendo.com/article/10.17306/J.JARD.2024.00010R1</t>
  </si>
  <si>
    <t>Schwingel Franck, A. G., &amp; Bernardi Sonza, I. (2024). A Estrutura de Controle Estatal Aumenta a Adesão aos Segmentos Diferenciados de Governança da B3. Revista de Gestão, Finanças E Contabilidade, 13(1).</t>
  </si>
  <si>
    <t>https://openurl.ebsco.com/EPDB%3Agcd%3A8%3A12888840/detailv2?sid=ebsco%3Aplink%3Ascholar&amp;id=ebsco%3Agcd%3A181637525&amp;crl=c&amp;link_origin=scholar.google.ro</t>
  </si>
  <si>
    <t>Evusa, Z., Matanda, J., &amp; Mugambi, D. (2024). Effect of Liquidity on Insurance Penetration in Kenya.</t>
  </si>
  <si>
    <t>https://www.theijbmt.com/archive/0957/1559502247.pdf</t>
  </si>
  <si>
    <t>Zablon, E., &amp; Matanda, J. Relationship Between Firm Size and Insurance Penetration in Kenya. New Paradigms on Research in Africa, 138.</t>
  </si>
  <si>
    <t>https://kenyasocialscienceforum.wordpress.com/wp-content/uploads/2024/10/book-3-new-paradigms-on-research-in-africa.pdf</t>
  </si>
  <si>
    <t>Entropy-Based Behavioural Efficiency of the Financial Market</t>
  </si>
  <si>
    <t>Exploring stock markets dynamics: a two-dimensional entropy approach in return/volume space</t>
  </si>
  <si>
    <t>https://www.bik.nbp.pl/content/2024/06/BIK_06_2024_03.pdf</t>
  </si>
  <si>
    <t>Camelia Oprean-Stan, Cristina Tanasescu, Vasile Bratian</t>
  </si>
  <si>
    <t>Are the capital markets efficient? A fractal market theory approach</t>
  </si>
  <si>
    <t>Assesing market efficiency for a biodiversity focused index using multifractal detrended fluctuation analysis (MF-DFA)</t>
  </si>
  <si>
    <t>Amelia Bucur, Gabriela Dobrotă, Camelia Oprean-Stan, Cristina Tănăsescu</t>
  </si>
  <si>
    <t>Economic and qualitative determinants of the world steel production</t>
  </si>
  <si>
    <t>Assessment of sustainable performance of the top five Brazilian steel industries using the TOPSIS technique with Gaussian AHP</t>
  </si>
  <si>
    <t>Developing Weighted Triple-Bottom Line Indicators for Pakistani Steel Sustainability: A Delphi Consensus Study</t>
  </si>
  <si>
    <t>Ting-Ting Sun, Tong Wu, Hsu-Ling Chang, Cristina Tanasescu</t>
  </si>
  <si>
    <t>Global agricultural commodity market responses to extreme weather</t>
  </si>
  <si>
    <t>Exogenous variable driven deep learning models for improved price forecasting of TOP crops in India</t>
  </si>
  <si>
    <t>https://www.nature.com/articles/s41598-024-68040-3</t>
  </si>
  <si>
    <t>Weremczuk, A. S., and G. Malitka. "Conflict in Ukraine and Polish Agriculture: Development Opportunity or Threat of Oversupply?/Wojna w Ukrainie i polskie rolnictwo–szansa rozwoju czy zagrożenie nadpodaży." Zagadnienia Ekonomiki Rolnej/Problems of Agricultural Economics 380.3 (2024): 1-23.</t>
  </si>
  <si>
    <t>Assessing the Financial Risks in Guava Cultivation in the Pabna District of Bangladesh</t>
  </si>
  <si>
    <t>http://core.ms4sub.com/id/eprint/1813/</t>
  </si>
  <si>
    <t>Identifikation von Variablen zur Prognose bzw. Erklärung des Renditeunterschieds zwischen Value-und Growth-Aktien/eingereicht von Christoph Stöbich, BSc.</t>
  </si>
  <si>
    <t>https://epub.jku.at/obvulihs/content/titleinfo/9569426/full.pdf</t>
  </si>
  <si>
    <t>Sorina Corman, Cristina TĂNĂSESCU</t>
  </si>
  <si>
    <t>THE COMPETITIVE VALUES APPROACH THROUGH THE ORGANIZATIONAL MANAGEMENT.</t>
  </si>
  <si>
    <t>Crowdsourcing Strategizing: A View From the Top</t>
  </si>
  <si>
    <t>https://digitalcommons.liberty.edu/doctoral/5169/</t>
  </si>
  <si>
    <t xml:space="preserve">        
Emerging enablers of green low-carbon development: do digital economy and open innovation matter?</t>
  </si>
  <si>
    <t>Y Li, C Zhu , Does the Digital Economy Matter for Carbon
Emissions in China? Mechanism and Path, Polish Journal of Environmental Studies, 2024</t>
  </si>
  <si>
    <t>https://www.pjoes.com/pdf-191960-117173?filename=117173.pdf</t>
  </si>
  <si>
    <t>B He, W Ding, D Zhang, Does the Digital Economy Matter for Carbon
Emissions in China? Mechanism and Path, Polish Journal of Environmental Studies, 2024</t>
  </si>
  <si>
    <t>https://www.pjoes.com/pdf-193384-116564?filename=116564.pdf</t>
  </si>
  <si>
    <t xml:space="preserve">	
Emerging enablers of green low-carbon development: do digital economy and open innovation matter?</t>
  </si>
  <si>
    <t>YANG Qianlong，CHEN Huiyuan，WEN Qi, Coupling Coordination Degree Between Digital Economy and Green Development and Its
Promotion Path in the Upper Reaches of the Yellow River at the Prefecture Level, Economic geography, 2024</t>
  </si>
  <si>
    <t>jjdl.com.cn</t>
  </si>
  <si>
    <t xml:space="preserve">X Shi, J Xu, H Dong, S Wang , Place-Based Policy Mix And Green Innovation: Evidence from Pilots of "Low Carbon City" and "Broadband China", </t>
  </si>
  <si>
    <t>https://papers.ssrn.com/sol3/papers.cfm?abstract_id=4924765</t>
  </si>
  <si>
    <t>Y Ma, H Zhang, Y Wang, Y Chen, Z Cui, Xiaopeng Liu, Promoting the Low-carbon Transformation of Manufacturing Enterprises by Digital Technologies: Based on Complex Network Evolutionary Game Model, DEAI '24: Proceedings of the 2024 Guangdong-Hong Kong-Macao Greater Bay Area International Conference on Digital Economy and Artificial Intelligence</t>
  </si>
  <si>
    <t>https://dl.acm.org/doi/abs/10.1145/3675417.3675444</t>
  </si>
  <si>
    <t>W Fisher , Entropy, Deterministic Chaos, and New Forms of Intelligibility: A Shared Frame of Reference for Physics and Psychology, International Journal of Advances in Production Research, 2024</t>
  </si>
  <si>
    <t>https://dergipark.org.tr/en/pub/ijapr/issue/83619/1453834</t>
  </si>
  <si>
    <t>Camelia Oprean, Cristina Tanasescu</t>
  </si>
  <si>
    <t>Effects of behavioural finance on emerging capital markets</t>
  </si>
  <si>
    <t>TA Shah, I Hussain , The Effect of Herding Behavior on Investment Decision: Moderating Effect of Over-Confidence, Qlantic Journal of Social Sciences and Humanities (QJSSH)  , 2024</t>
  </si>
  <si>
    <t>H GARBE, VIESES DE EXCESSO DE CONFIANÇA E AVERSÃO ÀS PERDAS NO CONTEXTO DO MERCADO DO AGRONEGÓCIO</t>
  </si>
  <si>
    <t>https://adelpha-api.mackenzie.br/server/api/core/bitstreams/23dd71d8-21b1-4d1e-b1ad-8d07adb85448/content</t>
  </si>
  <si>
    <t>I IHSANE, A NAIT CHABANE, A Multi-Criteria Decision-Making Approach for Optimizing Artificial Neural Networks with Fast NSGA-II for Electricity Demand Prediction</t>
  </si>
  <si>
    <t>https://papers.ssrn.com/sol3/papers.cfm?abstract_id=5199624</t>
  </si>
  <si>
    <t>GAA Koo , Analysis Factors Affecting Gamer's Intention to Play-to-Earn in Game Applications, 2024 International Conference on Information Management and Technology (ICIMTech)</t>
  </si>
  <si>
    <t>https://ieeexplore.ieee.org/abstract/document/10780828?casa_token=5bXwg8chvK0AAAAA:TwmaAZm6cXDf90g-SeBA0FqRWYYEybItjCElCctZ-B5CWUNjeJJpsOJby_L0SPEJxvp75_B29toDYA</t>
  </si>
  <si>
    <t>S Rusdiana, W Fitri, Rethinking Indonesian Anti-Money Laundering Laws in the Age of Online Gaming Economies, Nurani: Jurnal Kajian syari’ah Dan Masyarakat, 24(2), 360-374.</t>
  </si>
  <si>
    <t>https://jurnal.radenfatah.ac.id/index.php/Nurani/article/view/24422</t>
  </si>
  <si>
    <t>SHIN, KAYOUNG; Kwon, Hyeokkoo Eric; Ghose, Anindya; and Suh, Changwoo, "Play, Earn, and Engage: The Motivational Influence of Crypto-Economic Models on Mobile Game Engagement" (2024). ICIS 2024 Proceedings. 3.</t>
  </si>
  <si>
    <t>https://aisel.aisnet.org/icis2024/blockchain/blockchain/3/</t>
  </si>
  <si>
    <t>C Cassandra , The Impact of Gaming Motivations Towards Gamer's Intention to Invest, 2024 4th International Conference on Electronic and Electrical Engineering and Intelligent System (ICE3IS)</t>
  </si>
  <si>
    <t>https://ieeexplore.ieee.org/abstract/document/10775915?casa_token=wadpFuPuqZ8AAAAA:OFXAa4DDDTMhiKqkc4FuU-ePXka614xrK4X2QFfCDMBbbw_Q4rycxcYWfiiZ2Y3Zm2Lv5nG-yQL7_g</t>
  </si>
  <si>
    <t xml:space="preserve">Groven, Håkon, Development of Play-to-Earn Web3 Multiplayer Games: a Framework, </t>
  </si>
  <si>
    <t>https://ntnuopen.ntnu.no/ntnu-xmlui/handle/11250/3161889</t>
  </si>
  <si>
    <t>DeBello, J. E., Al-Bayati, A., Chiarovano, M., Mattheopoulos, C., Moorti, P., Mussalli, J., ... &amp; Torres, S. (2024). GENERATIVE AI: STUDENT AND FACULTY VIEWS ON BENEFITS AND CHALLENGES IN COMPUTER SCIENCE EDUCATION. In ICERI2024 Proceedings (pp. 10354-10354). IATED.</t>
  </si>
  <si>
    <t>https://library.iated.org/view/DEBELLO2024GEN</t>
  </si>
  <si>
    <t>Conference paper</t>
  </si>
  <si>
    <t>Chi, N. T. K., &amp; Anh, B. N. T. (2024). Ý định mua sắm trực tuyến được hỗ trợ bởi trí tuệ nhân tạo: Vai trò của tính hữu ích và tính cá nhân hóa. Tạp chí Nghiên cứu Tài chính-Marketing, 15(4), 79-93.</t>
  </si>
  <si>
    <t>https://jfm.edu.vn/index.php/jfm/article/view/458</t>
  </si>
  <si>
    <t>Customer Satisfaction and Quality Services in the Hotel Industry: A Strategic Approach</t>
  </si>
  <si>
    <t>Johanna Grace, G. (2024). Johanna Grace G. Javellana, Anelyn A. Janaban, Erly M. Martir" Hotels’ Global Standard Practices, Service Delivery, and Guests’ Satisfaction. International Journal of Science and Management Studies (IJSMS), 7, I2.</t>
  </si>
  <si>
    <t>https://ijsmsjournal.org/ijsms-v7i2p127.html</t>
  </si>
  <si>
    <t>Niţu Claudiu Valentin (Faculty of Dimitrie Cantemir Christian , University Bucharest), Tileagă Cosmin Virgil (Lucian Blaga University of Sibiu), Ștefănică Virginia  (Faculty of Dimitrie Cantemir Christian , University Bucharest)</t>
  </si>
  <si>
    <t>Developments and Trends in CRM</t>
  </si>
  <si>
    <t>Selander, T., &amp; Al-Jeboori, S. (2024). Fintech och kundrelationen: Traditionella styrningsverktyg i modern kontext-en fallstudie om Fortnox AB med fokus på kundservice.</t>
  </si>
  <si>
    <t>https://www.diva-portal.org/smash/record.jsf?pid=diva2%3A1892796&amp;dswid=9266</t>
  </si>
  <si>
    <t>Pejić Bach, M., Kamenjarska, T., Khawaja, S., Qureshi, F.H., Roblek, V. (2024). Conceptual Metaphors in Linguistics and Information Science and Their Role in the Great Reset. In: Vătămănescu, EM., Dominici, G. (eds) Great Reset—Opportunity or Threat?. BSLAB 2024. Springer Proceedings in Business and Economics. Springer, Cham. https://doi.org/10.1007/978-3-031-76406-6_3</t>
  </si>
  <si>
    <t>https://link.springer.com/chapter/10.1007/978-3-031-76406-6_3</t>
  </si>
  <si>
    <t>Bach, M. P., Kamenjarska, T., Khawaja, S., Qureshi, F. H., &amp; Roblek, V. Conceptual Metaphors in Linguistics. In Great Reset--Opportunity Or Threat?: Business Systems Laboratory International Symposium, Palermo, Italy 2024 (p. 53). Springer Nature.</t>
  </si>
  <si>
    <t>https://books.google.ro/books?hl=en&amp;lr=&amp;id=85Q0EQAAQBAJ&amp;oi=fnd&amp;pg=PA53&amp;ots=H-NN6_3Vzi&amp;sig=WF21M5Yg3de2UQ1_grBFRL1HWQo&amp;redir_esc=y#v=onepage&amp;q&amp;f=false</t>
  </si>
  <si>
    <t>Zafrullah, Z., Ramadhani, A. M., Awliya, D., &amp; Ayuni, R. T. (2024). Implementasi Project-based Learning di Sekolah: Analisis Bibliometrik (1998-2023): Indonesia. Ciencias : Jurnal Penelitian Dan Pengembangan Pendidikan, 7(2), 11–23. https://doi.org/10.70942/ciencias.v7i2.150</t>
  </si>
  <si>
    <t>https://ejournal.upg45ntt.ac.id/ciencias/article/view/150</t>
  </si>
  <si>
    <t>Dawarka, V. (2024). Enhancing Workforce Preparedness. Revitalizing Student Skills for Workforce Preparation, 121.</t>
  </si>
  <si>
    <t>https://www.researchgate.net/profile/Viraj-Dawarka-3/publication/388450497_Enhancing_Workforce_Preparedness_A_Review_of_Active_Learning_Approach_Among_Online_Learners_in_Higher_Education/links/6798d2028311ce680c3f0f86/Enhancing-Workforce-Preparedness-A-Review-of-Active-Learning-Approach-Among-Online-Learners-in-Higher-Education.pdf</t>
  </si>
  <si>
    <t>Ohiri, S. C., Ihebom, C. N., Okonkwo, J. T., &amp; Ihenacho, U. O. P. D. (2024). EMPIRICAL EVALUATION OF LECTURERS’AWARENESS AND COMPETENCE ON DIGITALIZATION OF ASSESSMENT. UNIZIK Journal of Educational Research and Policy Studies, 18(2).</t>
  </si>
  <si>
    <t>https://unijerps.org/index.php/unijerps/article/view/758</t>
  </si>
  <si>
    <t>J-Gate</t>
  </si>
  <si>
    <t>Marques, C. G., Mateus, L., &amp; Araújo, I. (2024). Digital transformation in higher education institutions: a case study at Polytechnic University of Tomar. In Digital Transformation in Higher Education Institutions (pp. 41-58). Cham: Springer Nature Switzerland.</t>
  </si>
  <si>
    <t>https://link.springer.com/chapter/10.1007/978-3-031-52296-3_3</t>
  </si>
  <si>
    <t>Chapter</t>
  </si>
  <si>
    <t>Bucăţa, G., &amp; Tileagă, C. (2024). Digital renaissance in education: unveiling the transformative potential of digitization in educational institutions. Land Forces Academy Review, 29(1), 20-37.</t>
  </si>
  <si>
    <t>https://sciendo-parsed.s3.eu-central-1.amazonaws.com/65df10a83c126925968c3de1/10.2478_raft-2024-0003.pdf?X-Amz-Algorithm=AWS4-HMAC-SHA256&amp;X-Amz-Content-Sha256=UNSIGNED-PAYLOAD&amp;X-Amz-Credential=ASIA6AP2G7AKISJX3G74%2F20250429%2Feu-central-1%2Fs3%2Faws4_request&amp;X-Amz-Date=20250429T205611Z&amp;X-Amz-Expires=3600&amp;X-Amz-Security-Token=IQoJb3JpZ2luX2VjEP3%2F%2F%2F%2F%2F%2F%2F%2F%2F%2FwEaDGV1LWNlbnRyYWwtMSJGMEQCIAa0ML9fAud3QA2JvLh7yzLMPCSj2jJSLTwkNAhxfM8BAiA4iMTRy3gii63DrTLJ7e4t2UhsRooipVYh%2FLs1dRrBQCrGBQiW%2F%2F%2F%2F%2F%2F%2F%2F%2F%2F8BEAIaDDk2MzEzNDI4OTk0MCIMx7M%2BsY0cSepP1fDHKpoFtzbzt5WcSgoDRzTkAT%2FQC3nTD4RUuAuj1UT0dSv4Wks7qNPR35SX9ur5TddfxXUnzY6A0lcoRMwWgADaofxCzLTjGo%2BKm4hIG372ops%2FQwftvi36iSBNONzCrjEsJEaYFQODLjnIsBs302OrKfO%2FFq75EHoBY2vxYS7VP1K5iODKo0Q9ThxdBtOLmo8KqSes8%2FzyiqK5b9KZQ4FJstrgS2jvNmdU%2BgmhjsPMlH%2F%2FUaLhcK5ouCgCIHVVp1sfmVx4sfyKOcK9IvZvsp0brRSmquavZGoXnBx%2FAFJgp8J62s4XTe1LEdkxYTdy2ITF90GJr%2FwxNY4%2FjrPz7Tfyrj4Ni%2BbrnPVrNZaBp004%2BfNmnslu8TEPEFrTvEG9qkScPFW%2BO0ubge9DobtHI2dn2JW4iB54iizmbO1ogzDOLeIOpSaMNicD5Qmg65b%2BIPu1pQjGiHyPDC29ltJ%2FxYCdpPWnzd1%2BsNec9A11huXiL8amM2RyseVtqZ8FcOPOlLHP1Ly%2Fr74j1GcM3V%2Ft6ZXOOr4lnWpW%2Bzo3QvflfU5tlxX3ouDDKPn3nC%2FQ7PMVwa4Z5%2BO5YTFwj9hh%2F2YsLp9Isv6K8OsAumNT2y5iFVfXKwMTx1xoDQnNaI45saI3Zhtz7CyN5TKZW0QvnjLgyK4gxXK%2FyOYZMn%2F9taHEM9qfLMYguTdgKe3wzMF9YsUwhtHTfXGEYJekV1%2Fgv1aKuJzXyquZmE7dDUspAOmVhRqKqA20OpMsmu0F5i0vFjLX%2By%2FpEK579%2FcbxS%2F8QkVUI3pd%2FDRUJV7RIiKQ%2FF3bIHNk2IdIZZsJxIrm8InHwTm61QdJ4aRicIVwSW65XPeXWM8NhRYcTf5gSPvfxpAeOVSBvmzwG0AIxa%2F5bGUlFWy6MPv4xMAGOrIBQ6DCA11eB8hvuOYqYI0blfhrw%2BxbJIeem14LolI6uMd2Am1Y1KWmFTD271Nl64ii7vji0KpYdCbEhq1SASt40hHZlpjk%2BQYaW7%2Fl0YLTasSpDF8IZJDFZ3dz%2Fx2sGi9yEj80Q0EqdY0A1G%2BWxQtIjCCtlvJzMSzCXGoNDhBhu1t%2FcrelMTOMgrsJwPRH3CiDIWlF6WOU87Rtw%2F0LPima%2B1dPLWm2%2F3Bt7ma81sScYs%2Bjbw%3D%3D&amp;X-Amz-Signature=767d04c17afb77d5b8fbdf8a5183f74a9b32f646d06ece43187dd44773c039c5&amp;X-Amz-SignedHeaders=host&amp;x-amz-checksum-mode=ENABLED&amp;x-id=GetObject</t>
  </si>
  <si>
    <t>Nieto-Taborda, M. L., &amp; Luppicini, R. (2024). Accelerated Digital Transformation of Higher Education in the Wake of COVID-19: A Systematic Literature Review. International Journal of Changes in Education.</t>
  </si>
  <si>
    <t>https://ojs.bonviewpress.com/index.php/IJCE/article/view/3125</t>
  </si>
  <si>
    <t>Voznyuk, O., Dubaseyuk, O., &amp; Shuryn, O. (2024). METHODOLOGICAL BASIS AND PRACTICAL ASPECTS OF DIGITALIZATION OF EDUCATIONAL SPACE. Zhytomyr Ivan Franko state university journal. Рedagogical sciences, (3 (118)).</t>
  </si>
  <si>
    <t>https://pedagogy.visnyk.zu.edu.ua/article/view/318633</t>
  </si>
  <si>
    <t>Index Copernicus</t>
  </si>
  <si>
    <t>Flore, E., &amp; Mean, U. (2024). Digital transformation in Cambodian higher education and its impact on teaching and learning outcomes. Journal of Accounting, Finance, Economics, and Social Sciences, 9(1), 23-34.</t>
  </si>
  <si>
    <t>https://search.informit.org/doi/abs/10.3316/informit.T2024083000008401240349497</t>
  </si>
  <si>
    <t>Toussaint, M., &amp; STEILS, N. Apport des applications de CRM comprises dans les progiciels de gestion intégrés aux TPE et PME. Etude qualitative: Quelle est la valeur ajoutée du module CRM d’Odoo pour les TPE et PME dans leur gestion de la relation client?.</t>
  </si>
  <si>
    <t>https://dial.uclouvain.be/downloader/downloader.php?pid=thesis%3A25848&amp;datastream=PDF_01&amp;cover=cover-mem</t>
  </si>
  <si>
    <t>Sitompul, R. A. G. (2024). Flight Cancellations: Infringement of the Carriage Agreement Between Airlines and Passengers. Prophetic Law Review, 6(1), 24-46.</t>
  </si>
  <si>
    <t>https://journal.uii.ac.id/JPLR/article/view/33533</t>
  </si>
  <si>
    <t>López Berrospi, G. A., &amp; Ponce Sandoval, E. G. Innovación de un modelo de negocio digital para consumidor DINK: Estudio de caso de una empresa de venta de productos para mascotas.</t>
  </si>
  <si>
    <t>https://repositorioacademico.upc.edu.pe/handle/10757/676453</t>
  </si>
  <si>
    <t>Adrian Morosan (ULBS), Oana Oprișan (Ovidius University of Constanta, Constanta, Romania), Eduard Alexandru Stoica (ULBS), Cosmin Tileagă (ULBS)</t>
  </si>
  <si>
    <t>Dang, T. M. D., Dang, N. Q., Pham, U. T. T., Phan, H. P. T., &amp; Vo, M. Q. N. (2024, February). Students’ Perceptions of Cryptocurrency: A Case Study from Ho Chi Minh City, Vietnam. In 11th International Conference on Emerging Challenges: Smart Business and Digital Economy 2023 (ICECH 2023) (pp. 224-239). Atlantis Press.</t>
  </si>
  <si>
    <t>https://www.atlantis-press.com/proceedings/icech-23/125997577</t>
  </si>
  <si>
    <t>Adrian Morosan (ULBS), Oana Oprișan (ULBS), Eduard Alexandru Stoica (ULBS), Cosmin Tileagă (ULBS)</t>
  </si>
  <si>
    <t>http://ejs.tdmu.edu.vn/uploads/paper/files/7-Dang-Thi-My-Dung.pdf</t>
  </si>
  <si>
    <t>Tela, I. N., Ghani, M. Z. A., Aryanti, D., &amp; Ilona, D. (2024). Community Support Toward Village-Based Tourism Development in Indonesia. Journal of Design and Built Environment, 100-114.</t>
  </si>
  <si>
    <t>https://research.ebsco.com/c/ggkrri/search/details/ahjsafxstz?db=aps</t>
  </si>
  <si>
    <t>Herawaty, T., Barkah, C. S. A., Chan, A., &amp; Darajat, A. A. TOURISM SUSTAINABILITY TOURISM BUSINESS OF WEST BANDUNG REGENCY THROUGH PENTA-HELIX SYNERGY IN THE NEW NORMAL ERA.</t>
  </si>
  <si>
    <t>https://www.researchgate.net/profile/Adjie-Ahmad-Darajat/publication/383265248_TOURISM_SUSTAINABILITY_TOURISM_BUSINESS_OF_WEST_BANDUNG_REGENCY_THROUGH_PENTA-HELIX_SYNERGY_IN_THE_NEW_NORMAL_ERA/links/66c5327eccd355055fe166e2/TOURISM-SUSTAINABILITY-TOURISM-BUSINESS-OF-WEST-BANDUNG-REGENCY-THROUGH-PENTA-HELIX-SYNERGY-IN-THE-NEW-NORMAL-ERA.pdf</t>
  </si>
  <si>
    <t>THE ROLE OF HUMAN CAPITAL IN THE UNIVERSITIES'MANAGEMENT EFFICIENCY PROCESS</t>
  </si>
  <si>
    <t>Bryan, J. W. (2024). Enhancing the Strategic Value of Persons With Disabilities The Impact of Management Practices (Doctoral dissertation, University of Maryland University College).</t>
  </si>
  <si>
    <t>https://www.proquest.com/openview/d34832f57b94eae84c84f989910c29e1/1?cbl=18750&amp;diss=y&amp;pq-origsite=gscholar</t>
  </si>
  <si>
    <t>Doctorat</t>
  </si>
  <si>
    <t>Shannaq, R. M. A., Mohammad, S. M. D., Daradkah, A. M., Jaradat, M. S., Mahmoud, A. M., Al Ibrahim, A. B., ... &amp; Ali, S. A. (2024). Developing the career capital of faculty members in Arab universities within the smart career framework. Revista iberoamericana de psicología del ejercicio y el deporte, 19(3), 350-363.</t>
  </si>
  <si>
    <t>https://dialnet.unirioja.es/servlet/articulo?codigo=9684156</t>
  </si>
  <si>
    <t>Zborovsky, G. E., &amp; Ambarova, P. A. (2024). Prospects of Interdisciplinary Research into the Problem of Resource Mobilization of Academic Staff;[Перспективы междисциплинарного исследования проблемы мобилизации ресурсности научно-педагогических работников].</t>
  </si>
  <si>
    <t>https://elar.urfu.ru/handle/10995/141700</t>
  </si>
  <si>
    <t>Hartanti, I. Y., Irawan, D., &amp; Juanda, A. (2024). The Role of Intellectual Capital and Core Competencies in Building Competitive Advantage in Higher Education. JIA (Jurnal Ilmiah Akuntansi), 9(2), 478-496.</t>
  </si>
  <si>
    <t>https://ejournal.undiksha.ac.id/index.php/JIA/article/view/81827</t>
  </si>
  <si>
    <t>Cosmin Virgil TILEAGĂ (ULBS)</t>
  </si>
  <si>
    <t>Tourism Digital Transformation–A Way to Overcome the Covid-19 Pandemic</t>
  </si>
  <si>
    <t>Programsko-tržno prestrukturiranje hotelskega podjetja za izhod iz krize : magistrska naloga</t>
  </si>
  <si>
    <t>https://revis.openscience.si/IzpisGradiva.php?id=11100</t>
  </si>
  <si>
    <t>TILEAGA Cosmin (ULBS), NITU Claudiu Valentin (Dimitrie Cantemir University of Bucharest, Romania) NITU Oana (Ovidius University of Constanta, Romania)</t>
  </si>
  <si>
    <t>Using the new technologies of social media in the implementation of a customer relationship management system</t>
  </si>
  <si>
    <t>Bordino, A. M., Jara, S. G. S. G. E., Rodríguez, M. S. V., &amp; Velázquez, J. V. B. (2024). Presencia digital en tiendas comerciales de Ciudad del Este, Paraguay. Revista Científica Multidisciplinaria Columbia ProInv, 1(1), 53-64.</t>
  </si>
  <si>
    <t>https://revistas.posgradocolumbia.edu.py/index.php/columbiaproinv/article/view/90</t>
  </si>
  <si>
    <t>Gabriel Croitoru (Valahia University,Târgoviste, Romania), Florin Radu (Valahia University,Târgoviste, Romania), O Nitu (Ovidius University, Constanta, Romania), T Tileaga (ULBS)</t>
  </si>
  <si>
    <t>Ways to increase the efficiency of recruitment, selection and employment strategies in large organizations from Dambovita county</t>
  </si>
  <si>
    <t>Firgie, D., Lunanda, Z. A., Subarkah, F., Putra, B. A., &amp; Oktaviana, N. (2024). Analysis of Feedback Responsiveness on Employee Performance.</t>
  </si>
  <si>
    <t>https://jurnal.ibik.ac.id/index.php/jimkes/article/view/2536</t>
  </si>
  <si>
    <t>Suprayitno, D., Irmadiani, N. D., Munizu, M., Muchayatin, M., Mawarni, I., Saktisyahputra, S., ... &amp; Erwin, E. (2024). Manajemen Pemasaran: Teori dan Strategi. PT. Green Pustaka Indonesia.</t>
  </si>
  <si>
    <t>https://books.google.ro/books?hl=en&amp;lr=&amp;id=fO4CEQAAQBAJ&amp;oi=fnd&amp;pg=PA37&amp;ots=BlYMG2rkpx&amp;sig=V1ccAWtwoXRVHMiy-7veemOPtBU&amp;redir_esc=y#v=onepage&amp;q&amp;f=false</t>
  </si>
  <si>
    <t>Alexandru Rizescu (“Nicolae Bălcescu” Land Forces Academy, Sibiu, Romania), Cosmin Tileagă (ULBS)</t>
  </si>
  <si>
    <t>The effects of globalization on the transformation of organizational management</t>
  </si>
  <si>
    <t>Duarte, E. P., Sos, S., Purwantoro, I. S. A., SE, M., Herlina Tarigan, M. P. P. M., Saragih, H. J., ... &amp; Sarjito, I. A. (2024). Potensi dan Tantangan Inovasi dalam Manajemen Pertahanan Nasional: Membangun Keunggulan Kompetitif di Era Modern. Indonesia Emas Group.</t>
  </si>
  <si>
    <t>https://books.google.ro/books?hl=en&amp;lr=&amp;id=AI4CEQAAQBAJ&amp;oi=fnd&amp;pg=PA1&amp;ots=dM58DZ_gNK&amp;sig=ZRx7VtOGHSRmRB0GcVmxO4uTzpk&amp;redir_esc=y#v=onepage&amp;q&amp;f=false</t>
  </si>
  <si>
    <t>Tarigan, H., Duarte, E. P., Sarjito, A., Perwita, A. A. B., &amp; Sumarno, A. P. (2024). Transformasi Manajemen Pertahanan Indonesia Di Era Modernisasi Militer.</t>
  </si>
  <si>
    <t>https://books.google.ro/books?hl=en&amp;lr=&amp;id=IJnuEAAAQBAJ&amp;oi=fnd&amp;pg=PA1&amp;ots=OJ4AiuN0hR&amp;sig=jrmC0ikNj97Yw0szxyq0ElGbymo&amp;redir_esc=y#v=onepage&amp;q&amp;f=false</t>
  </si>
  <si>
    <t>Зборовский, Г. Е., &amp; Амбарова, П. А. (2024). МОДЕРНИЗАЦИЯ ОБРАЗОВАНИЯ/MODERNIZATION OF EDUCATION. ИНТЕГРАЦИЯ ОБРАЗОВАНИЯ, 28(2).</t>
  </si>
  <si>
    <t>https://edumag.mrsu.ru/content/pdf/24-2/01.pdf</t>
  </si>
  <si>
    <t xml:space="preserve">What Makes Work Meaningful" </t>
  </si>
  <si>
    <t>Albrecht F, Lutz G, Atzeni G, Berberat PO, Matcau P, Jedlicska N, Kiessling C. Insights into the meaning of medical students' studies. An online survey at two medical faculties. GMS J Med Educ. 2024 Sep</t>
  </si>
  <si>
    <t>What Makes Work Meaningful</t>
  </si>
  <si>
    <t>An Exploration of Meaningful Work: Examining Its Correlational Effect on Affective Commitment Level of Port Service Industry Employee
Lutfiana Firdausi
Psikologi, Fakultas Psikologi, Universitas Negeri Surabaya
Olievia Prabandini , Fakultas Psikologi, Vol. 15 No. 2 (2024): Jurnal Manajemen dan Organisasi</t>
  </si>
  <si>
    <t>https://journal.ipb.ac.id/index.php/jmo/article/view/55876</t>
  </si>
  <si>
    <t>ÖRGÜTSEL DEĞİŞİM SÜRECİNDE ÇALIŞAN BAĞLILIĞININ ROLÜ: KURAMSAL BİR İNCELEME
Author :  
- İsa GÜL</t>
  </si>
  <si>
    <t>DOI : 10.26449/sssj.642</t>
  </si>
  <si>
    <t xml:space="preserve">Veysel Mehmet GÜLTEKİN -Hacı Mustafa PAKSOY -Belkıs Dilek ÖZBEZEK
ÖĞRETMENLERDE PSİKOLOJİK SÖZLEŞME İHLAL ALGISININ İŞTEN AYRILMA NİYETİ VE ÖRGÜTSEL SİNİZM ÜZERİNE ETKİSİ̇, 204-218
THE EFFECT OF THE PERCEPTION OF PSYCHOLOGICAL CONTRACT VIOLATION IN TEACHERS ON THE INTENTION OF SEPARATION AND ORGANIZATIONAL CYNICISMAkademik Sosyal Araştırmalar Dergisi, Yıl: 9, Sayı: 120, Eylül 2021, s. 204-218 ISSN: 2148-2489  </t>
  </si>
  <si>
    <t>http://dx.doi.org/10.29228/ASOS.52044</t>
  </si>
  <si>
    <t>Designing a Conceptual model for Evaluating the Performance of Software Developers in Fintech Organizations, Vol. 16, No.4, pp. 876-898
H Javadi, F Amin - Journal of Public Administration, 2024</t>
  </si>
  <si>
    <t>https://jipa.ut.ac.ir/article_99548.html</t>
  </si>
  <si>
    <t xml:space="preserve">
Lujing Liu
Jiyue Zhang
Jian Xu
Yiqun Wang, Intellectual Capital and Financial Performance of Chinese Manufacturing SMEs: An Analysis from the Perspective of Different Industry Types
 School of Economics and Management, Qingdao Agricultural University, Qingdao 266109, China
</t>
  </si>
  <si>
    <t>https://www.mdpi.com/2071-1050/14/17/10657</t>
  </si>
  <si>
    <t xml:space="preserve">M Muchlis, M Setini, NF Asyik, Designing intellectual capital and capital structure for financial performance and firm value, International Journal of Entrepreneuri al Ventuing, 2024       … </t>
  </si>
  <si>
    <t>https://ideas.repec.org/a/ids/ijeven/v16y2024i2p141-172.html</t>
  </si>
  <si>
    <t xml:space="preserve">SN Firdaussiah, MR Sutjipto, How to utilize company resources optimally to improve business performance, Journal of law and sustainable development     , 2024 -    </t>
  </si>
  <si>
    <t>https://ojs.journalsdg.org/jlss/article/view/3491</t>
  </si>
  <si>
    <t>DOAJ; ERIH PLUS</t>
  </si>
  <si>
    <t>Haryanti, D., Setyawanta, L., T., Adhayanto, O., Rani, M., &amp; Irman FULFILLMENT OF PASSIVE VOTING RIGHTS OF COASTAL COMMUNITIES IN REGIONAL LEGISLATIVE ELECTIONS IN INDONESIA 2 , Journal of law and sustainable development     . (2024).</t>
  </si>
  <si>
    <t>https://www.researchgate.net/publication/378778530_FULFILLMENT_OF_PASSIVE_VOTING_RIGHTS_OF_COASTAL_COMMUNITIES_IN_REGIONAL_LEGISLATIVE_ELECTIONS_IN_INDONESIA</t>
  </si>
  <si>
    <t>DOI: https://doi.org/10.55908/sdgs.v12i4.3491</t>
  </si>
  <si>
    <t xml:space="preserve">Dina Safitri
International Journal of Economics, Business, and Entrepreneurship (IJEBE). 
  THE IMPORTANCE OF INTANGIBLE ASSETS IN ACHIEVING A COMPANY'S COMPETITIVE ADVANTAGE,  </t>
  </si>
  <si>
    <t>https://ijebe.feb.unila.ac.id/index.php/ijebe/article/view/279</t>
  </si>
  <si>
    <t xml:space="preserve">Husien Borbor Sam Kanu Prof. Zhang Songyan ,Liu-he-LuAn Investigation on the Prevailing HRM Factors Influencing the Normal Existence of SMEs in the Economic Development Atmosphere of Sierra Leone Journal of Economics and Sustainable Development   , </t>
  </si>
  <si>
    <t xml:space="preserve">www.iiste.org ISSN 2222-1700 (Paper) ISSN 2222-2855 (Online) Vol.14, No.6, 2023 </t>
  </si>
  <si>
    <t xml:space="preserve"> EBSCO
Index Copernicus
Ulrich's Periodicals Directory
</t>
  </si>
  <si>
    <t xml:space="preserve">The most influential component of intellectual capital components on the level of innovation among the faculty at Universities in Saudi ArabiaReem , F. Alshehri 
International Journal of Development
Article 1, Volume 13, Issue 1, 2024, Page 1-14  </t>
  </si>
  <si>
    <t>https://journals.ekb.eg/article_406284.html</t>
  </si>
  <si>
    <t>Intellectual Capital Management as a Strategic Asset of Higher Education in Improving Organizational Performance, KnE Social Sciences , ISSN: 2518-668X, Siti Istikhoroh,
Untung Lasiyono,
Yuni Sukandani,
ISSN: 2518-668X</t>
  </si>
  <si>
    <t>https://kneopen.com/KnE-Social/article/view/15268/</t>
  </si>
  <si>
    <t>EBSCO
Google Scholar</t>
  </si>
  <si>
    <t>The Impact of Green Intellectual Capital on Financial Performance: Case of Indonesian Manufacturing Industry During Pandemic, Nunik Nurmalasari , Nuzi LaturrohmanVol. 14 No. 1 (2024): Journal of Management and Muamalah, 
E. Wityasminingsih</t>
  </si>
  <si>
    <t>https://jmm.uis.edu.my/index.php/jurnal/article/view/165</t>
  </si>
  <si>
    <t>How can microfinance institutions successfully navigate a competitive advantage and financial performance? Exploring the role of ambidextrous leadership and intellectual capital ORIGINAL RESEARCH article
Front. Sociol., 02 December 2024
Sec. Work, Employment and Organizations
Syahrul Effendi
Idris Gautama SoIdris ,Nugroho Juli Setiadi,Gatot Soepriyanto</t>
  </si>
  <si>
    <t>https://www.frontiersin.org/journals/sociology/articles/10.3389/fsoc.2024.1482796/full</t>
  </si>
  <si>
    <t>How can microfinance institutions successfully navigate a competitive advantage and financial performance? Exploring the role of ambidextrous leadership and intellectual capital
Syahrul Effendi
Syahrul Effendi, Idris Gautama SoIdris Gautama,Nugroho Juli Setiadi,Gatot SoepriyantoORIGINAL RESEARCH article
Front. Sociol., 02 December 2024
Sec. Work, Employment and Organizations</t>
  </si>
  <si>
    <t>How does an employee's green creativity influence environmental performance? Evidence from China
Junbin Wang, Yangyan Shi, Mengmeng Wang, Byung Il, Park and Michael Yao-Ping Peng,International Journal of Technology ManagementVol. 94, No. 1</t>
  </si>
  <si>
    <t>https://www.inderscienceonline.com/doi/abs/10.1504/IJTM.2024.135233</t>
  </si>
  <si>
    <t xml:space="preserve"> Vol. 3 No. 03 (2024): DREAM-ISSUE 03, MARCH 2024, The Effectiveness of Digitalisation Usage on Customer Satisfaction Amidst the Covid-19 Outbreak and Recovery Phase,
Ye Zihan,
Gao Longgang,
Liu Kunyu,
</t>
  </si>
  <si>
    <t>https://dreamjournal.my/index.php/DREAM/article/view/218</t>
  </si>
  <si>
    <t>Google Scholar; DOAJ</t>
  </si>
  <si>
    <t xml:space="preserve">SUFFICIENCY OF HUMAN CAPITAL IN SME: EVOLUTION OF SUSTAINABLE COMPETITIVE ADVANTAGE, Journal of Law and Sustainable Development, 12(2), e3077. 
Putu Dyah Permatha Korry,
Armanu,
Sudjatno,
Risna Wijayanti
</t>
  </si>
  <si>
    <t>https://ojs.journalsdg.org/jlss/article/view/3077</t>
  </si>
  <si>
    <t>ERIHPLUS; DOAJ</t>
  </si>
  <si>
    <t>Intellectual capital: a linchpin for sustainable growth of Indian small and medium enterprise
Priti Sharma,International Journal of Entrepreneurship and Small BusinessVol. 53, No. 2</t>
  </si>
  <si>
    <t>https://www.inderscienceonline.com/doi/abs/10.1504/IJESB.2024.140928</t>
  </si>
  <si>
    <t>GOOGLE SCHOLAR</t>
  </si>
  <si>
    <t>African Journal of Public Administration and Environmental StudiesVol. 3, No. 2, Redefining Employee Relation Strategies In Local Authorities In Zimbabwe, 
Noah Ariel Mutongoreni, Dovan Reckson Thakhathi, Samuel Myambo and Wiseman Mupindu</t>
  </si>
  <si>
    <t>https://journals.co.za/doi/abs/10.31920/2753-3182/2024/v3n2a10</t>
  </si>
  <si>
    <t>Rifoaffa, Hendar Muhammad, and Susi Dwi Mulyani. "Reaching Sustainable Development Goals: An Examination of Climate Change’s Impact and Green Intellectual Capital, Competitive Business Strategy as a Moderating Variable." Asian Journal of Management, Entrepreneurship and Social Science 4.03 (2024): 191-208.</t>
  </si>
  <si>
    <t>https://ajmesc.com/index.php/ajmesc/article/view/890</t>
  </si>
  <si>
    <t>Google Scholar; EBSCO</t>
  </si>
  <si>
    <t xml:space="preserve">Nurmalasari, N., &amp; Vinezha, I. (2024). THE EFFECT OF GREEN INTELLECTUAL CAPITAL ON SUSTAINABILITY PERFORMANCE WHICH IS MEDIATED BY FINANCIAL PERFORMANCE. DIMENSIA (Diskursus Ilmu Manajemen STIESA), 20(01). </t>
  </si>
  <si>
    <t>https://ojs.stiesa.ac.id/index.php/dimensia/article/view/1255</t>
  </si>
  <si>
    <t>Municipal barriers to intellectual capital management in SMEs  from the lower Silesianvoivodship in Poland, Robert Balcerzyk&amp;Katarzyna Czaińska Book, eBook ISBN 9781003440406
Digital Synergy</t>
  </si>
  <si>
    <t>https://www.taylorfrancis.com/chapters/oa-edit/10.1201/9781003440406-22/chapter-22-municipal-barriers-intellectual-capital-management-smes-lower-silesian-voivodship-poland-robert-balcerzyk-katarzyna-czai%C5%84ska</t>
  </si>
  <si>
    <t xml:space="preserve"> Print ISBN: 978-81-19315-58-1, eBook ISBN: 978-81-19315-59-8,
Theoretical Perspective for Strategic Human Resource Management and
Organisational Effectiveness,
Arvid Muzanenhamo a* and Edward Rankhumise a
</t>
  </si>
  <si>
    <t>https://www.researchgate.net/profile/Arvid-Muzanenhamo/publication/372291704_Theoretical_Perspective_for_Strategic_Human_Resource_Management_and_Organisational_Effectiveness/links/661e954c39e7641c0bd227ed/Theoretical-Perspective-for-Strategic-Human-Resource-Management-and-Organisational-Effectiveness.pdf</t>
  </si>
  <si>
    <t xml:space="preserve">The Effect of Green Intellectual Capital, Good Corporate Governance, and Growth Options on Sustainability Performance,
June 2024Journal of Economics Business and Accountancy Ventura 27(1),LicenseCC BY-NC-SA 4.0
Husnul Khotimah,
Endang Ruhiyat,
Dani Rahman Hakim,
</t>
  </si>
  <si>
    <t>https://www.researchgate.net/publication/381823493_The_Effect_of_Green_Intellectual_Capital_Good_Corporate_Governance_and_Growth_Options_on_Sustainability_Performance</t>
  </si>
  <si>
    <t>Aji, Juhari Sasmito and Widhar Pahlevi, Reza and Hayati, Kemala, INTEGRATING E-COMMERCE AND DIGITAL EXPERTISE TO IMPROVE THE PERFORMANCE AND GOVERNANCE OF MSMEs IN DAERAH ISTIMEWA YOGYAKARTA (April 3, 2024)</t>
  </si>
  <si>
    <t xml:space="preserve">https://ssrn.com/abstract=4782352 </t>
  </si>
  <si>
    <t xml:space="preserve">Evaluation of the Role of Cooperation in Regional Sustainable Development Based on
the Social Capacity Model
Somayeh Soleimani 1
, Sanjar Salajegheh*2
, Mohammad Jalal Kamali 3
, Samaneh Mehdizadeh4, Geography (Regional Planning)
 Summer 2024. Vol 14. Issue 55
ISSN (Print): 2228-6462 - ISSN (Online): 2112 2783 -
Journal Homepage: </t>
  </si>
  <si>
    <t>https://www.jgeoqeshm.ir/&amp;url=http://www.jgeoqeshm.ir/article_206078_3ce6a62c3b3894f1ca706ee2465bd860.pdf</t>
  </si>
  <si>
    <t>Todericiu Ramona, Boanta Alexandra</t>
  </si>
  <si>
    <t>Knowledge retention within small and mediumsized enterprises</t>
  </si>
  <si>
    <t>Enhancing Team-Based Learning by Moderating FIRST-ADLX
Framework inTeacher Professional Development
Mohamed Bahgat1
, Zeina Almasri1
, Ashraf Elsafty2
Journal of Education and Training Studies
Vol. 12, No. 2; April 2024
ISSN 2324-805X E-ISSN 2324-8068, Ahmed Seddek2</t>
  </si>
  <si>
    <t>https://www.researchgate.net/profile/Ashraf-Elsafty/publication/379221160_Enhancing_Team-Based_Learning_by_Moderating_FIRST-ADLX_Framework_inTeacher_Professional_Development/links/65ff4aa2a8baf573a1d57065/Enhancing-Team-Based-Learning-by-Moderating-FIRST-ADLX-Framework-inTeacher-Professional-Development.pdf</t>
  </si>
  <si>
    <t>Ramona Todericiu, Anca Şerban, Oana Dumitraşcu</t>
  </si>
  <si>
    <t>Research on the Motivational Factors of Information Technologies Department Employees in the Context of Abraham Harold Maslow's Hierarchy of Needs
 Year 2024, , 245 - 253, 15.10.2024
Burak Bahar  , Üstün Özen, Trends in Business and Economics</t>
  </si>
  <si>
    <t>Ramona Todericiu, Frăticiu Lucia, Alexandra Stăniţ</t>
  </si>
  <si>
    <t>Damanik, Sri Winda Hardiyanti, et al. "Investigating the Effect of Job Motivation on Employee Work Quality at Honda Workshop: The Mediating Role of Dominion Power." International Journal of Business, Economics &amp; Financial Studies 2.1 (2024): 14-19.</t>
  </si>
  <si>
    <t>Grozea Ioana-Luciana, Troanca Dumitru (ULBS)</t>
  </si>
  <si>
    <t>Digital transformation and the financial sector: a comprehensive perspective</t>
  </si>
  <si>
    <t>Цифровізація бізнес-процесів як передумова стабільного функціонування АТ «Райффайзен Банк»</t>
  </si>
  <si>
    <t>https://dspace.znu.edu.ua/jspui/handle/12345/24469</t>
  </si>
  <si>
    <t>The impact of tourism development on the urban environment</t>
  </si>
  <si>
    <t>Impact of economic growth and environmental pollution on tourism: Evidence from G-7 countries</t>
  </si>
  <si>
    <t>https://www.researchgate.net/profile/Mahwish-Zafar-2/publication/383703571_Impact_of_economic_growth_and_environmental_pollution_on_tourism_Evidence_from_G-7_countries/links/66d7f202fa5e11512c73eb2b/Impact-of-economic-growth-and-environmental-pollution-on-tourism-Evidence-from-G-7-countries.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</si>
  <si>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</si>
  <si>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Paramastri, D. K. (2024). Transformation of Traditional marketing to E-Marketing: a theoretical review of Digital Technology utilization impact Against Business Marketing Competitiveness. </t>
    </r>
    <r>
      <rPr>
        <rFont val="Arial Narrow"/>
        <i/>
        <color theme="1"/>
        <sz val="10.0"/>
      </rPr>
      <t>Riwayat: Educational Journal of History and Humanities</t>
    </r>
    <r>
      <rPr>
        <rFont val="Arial Narrow"/>
        <color theme="1"/>
        <sz val="10.0"/>
      </rPr>
      <t>, </t>
    </r>
    <r>
      <rPr>
        <rFont val="Arial Narrow"/>
        <i/>
        <color theme="1"/>
        <sz val="10.0"/>
      </rPr>
      <t>7</t>
    </r>
    <r>
      <rPr>
        <rFont val="Arial Narrow"/>
        <color theme="1"/>
        <sz val="10.0"/>
      </rPr>
      <t>(2), 616-630.</t>
    </r>
  </si>
  <si>
    <t>https://jurnal.usk.ac.id/riwayat/article/view/38394</t>
  </si>
  <si>
    <t>GoogleScholar</t>
  </si>
  <si>
    <r>
      <rPr>
        <rFont val="Arial Narrow"/>
        <color theme="1"/>
        <sz val="10.0"/>
      </rPr>
      <t xml:space="preserve">Vinerean-Opreana Simona (ULBS), Cetină Iuliana (ASE Buurești), Dumitrescu Luigi (ULBS), </t>
    </r>
    <r>
      <rPr>
        <rFont val="Arial Narrow"/>
        <color theme="1"/>
        <sz val="10.0"/>
      </rPr>
      <t>Țichindelean Mihai (ULBS)</t>
    </r>
  </si>
  <si>
    <t>Згурська, О., Виноградова, О., Єранкін, О., Корчинська, О., Овсієнко, Н., &amp; Айсулу, А. (2024). MEDIA PLANNING AS A NECESSARY CONDITION FOR INCREASING THE EFFICIENCY OF BUSINESS STRUCTURES’DIGITAL MARKETING ACTIVITIES. Financial and credit activity problems of theory and practice, 1(54), 578-590.</t>
  </si>
  <si>
    <t>https://fkd.net.ua/index.php/fkd/article/view/4271</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</si>
  <si>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</si>
  <si>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Sen, A., De, S., &amp; Pal, J. (2024). Networks and Influencers in Online Propaganda Events: A Comparative Study of Three Cases in India. </t>
    </r>
    <r>
      <rPr>
        <rFont val="Arial Narrow"/>
        <i/>
        <color theme="1"/>
        <sz val="10.0"/>
      </rPr>
      <t>Proceedings of the ACM on Human-Computer Interaction</t>
    </r>
    <r>
      <rPr>
        <rFont val="Arial Narrow"/>
        <color theme="1"/>
        <sz val="10.0"/>
      </rPr>
      <t>, </t>
    </r>
    <r>
      <rPr>
        <rFont val="Arial Narrow"/>
        <i/>
        <color theme="1"/>
        <sz val="10.0"/>
      </rPr>
      <t>8</t>
    </r>
    <r>
      <rPr>
        <rFont val="Arial Narrow"/>
        <color theme="1"/>
        <sz val="10.0"/>
      </rPr>
      <t>(CSCW1), 1-27.</t>
    </r>
  </si>
  <si>
    <t>https://dl.acm.org/doi/abs/10.1145/3653709</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</si>
  <si>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</si>
  <si>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Chapa, S., &amp; Khan, T. (2024). Social Influencer or Celebrity Endorser, To Whom Do Multicultural Consumers Pay Attention in Instagram? Comparing Medium-and High-Involvement Products Across Ethnic Groups. </t>
    </r>
    <r>
      <rPr>
        <rFont val="Arial Narrow"/>
        <i/>
        <color theme="1"/>
        <sz val="10.0"/>
      </rPr>
      <t>Journal of Marketing Development &amp; Competitiveness</t>
    </r>
    <r>
      <rPr>
        <rFont val="Arial Narrow"/>
        <color theme="1"/>
        <sz val="10.0"/>
      </rPr>
      <t>, </t>
    </r>
    <r>
      <rPr>
        <rFont val="Arial Narrow"/>
        <i/>
        <color theme="1"/>
        <sz val="10.0"/>
      </rPr>
      <t>18</t>
    </r>
    <r>
      <rPr>
        <rFont val="Arial Narrow"/>
        <color theme="1"/>
        <sz val="10.0"/>
      </rPr>
      <t>(1).</t>
    </r>
  </si>
  <si>
    <t>https://www.researchgate.net/publication/378552029_Social_Influencer_or_Celebrity_Endorser_To_Whom_Do_Multicultural_Consumers_Pay_Attention_in_Instagram_Comparing_Medium-_and_High-Involvement_Products_Across_Ethnic_Groups</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</si>
  <si>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</si>
  <si>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Nugroho, A. P., Kardha, D., Rochmadi, J., &amp; Gupta, S. (2024). Exploring the Implementation of Digital Marketing Strategies in Non-Formal Educational Institutions. </t>
    </r>
    <r>
      <rPr>
        <rFont val="Arial Narrow"/>
        <i/>
        <color theme="1"/>
        <sz val="10.0"/>
      </rPr>
      <t>Journal of Nonformal Education</t>
    </r>
    <r>
      <rPr>
        <rFont val="Arial Narrow"/>
        <color theme="1"/>
        <sz val="10.0"/>
      </rPr>
      <t>, </t>
    </r>
    <r>
      <rPr>
        <rFont val="Arial Narrow"/>
        <i/>
        <color theme="1"/>
        <sz val="10.0"/>
      </rPr>
      <t>10</t>
    </r>
    <r>
      <rPr>
        <rFont val="Arial Narrow"/>
        <color theme="1"/>
        <sz val="10.0"/>
      </rPr>
      <t>(1).</t>
    </r>
  </si>
  <si>
    <t>https://journal.unnes.ac.id/journals/jone/article/view/2018</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</si>
  <si>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</si>
  <si>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Arklan, Ü., &amp; Tuzcu, N. (2024). Algılanan Sosyal Medya Pazarlama Faaliyetlerinin Marka ve Değer Bilincine Etkisi Üzerine Bir Araştırma. </t>
    </r>
    <r>
      <rPr>
        <rFont val="Arial Narrow"/>
        <i/>
        <color theme="1"/>
        <sz val="10.0"/>
      </rPr>
      <t>Süleyman Demirel Üniversitesi Vizyoner Dergisi</t>
    </r>
    <r>
      <rPr>
        <rFont val="Arial Narrow"/>
        <color theme="1"/>
        <sz val="10.0"/>
      </rPr>
      <t>, </t>
    </r>
    <r>
      <rPr>
        <rFont val="Arial Narrow"/>
        <i/>
        <color theme="1"/>
        <sz val="10.0"/>
      </rPr>
      <t>15</t>
    </r>
    <r>
      <rPr>
        <rFont val="Arial Narrow"/>
        <color theme="1"/>
        <sz val="10.0"/>
      </rPr>
      <t>(42), 422-442.</t>
    </r>
  </si>
  <si>
    <t>https://dergipark.org.tr/en/pub/vizyoner/article/1300200</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</si>
  <si>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</si>
  <si>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Kırmızıkaya, A., &amp; Öztürk, A. (2024). Sosyal Medya Pazarlama Faaliyetleri İle İlgili Yapılan Çalışmaların Bibliyometrik Analizi. </t>
    </r>
    <r>
      <rPr>
        <rFont val="Arial Narrow"/>
        <i/>
        <color theme="1"/>
        <sz val="10.0"/>
      </rPr>
      <t>Gümüşhane Üniversitesi Sosyal Bilimler Dergisi</t>
    </r>
    <r>
      <rPr>
        <rFont val="Arial Narrow"/>
        <color theme="1"/>
        <sz val="10.0"/>
      </rPr>
      <t>, </t>
    </r>
    <r>
      <rPr>
        <rFont val="Arial Narrow"/>
        <i/>
        <color theme="1"/>
        <sz val="10.0"/>
      </rPr>
      <t>15</t>
    </r>
    <r>
      <rPr>
        <rFont val="Arial Narrow"/>
        <color theme="1"/>
        <sz val="10.0"/>
      </rPr>
      <t>(3), 830-844.</t>
    </r>
  </si>
  <si>
    <t>https://dergipark.org.tr/en/pub/gumus/issue/87019/1438881</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</si>
  <si>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</si>
  <si>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de la Garza Montemayor, D. J. (2024). Los años del aceleramiento de la digitalización: redes sociales, implicación cívica y procesos electorales en Estados Unidos y Latinoamérica durante la coyuntura de la pandemia del COVID-19. </t>
    </r>
    <r>
      <rPr>
        <rFont val="Arial Narrow"/>
        <i/>
        <color theme="1"/>
        <sz val="10.0"/>
      </rPr>
      <t>Revista CENTRA de Ciencias Sociales</t>
    </r>
    <r>
      <rPr>
        <rFont val="Arial Narrow"/>
        <color theme="1"/>
        <sz val="10.0"/>
      </rPr>
      <t>, </t>
    </r>
    <r>
      <rPr>
        <rFont val="Arial Narrow"/>
        <i/>
        <color theme="1"/>
        <sz val="10.0"/>
      </rPr>
      <t>3</t>
    </r>
    <r>
      <rPr>
        <rFont val="Arial Narrow"/>
        <color theme="1"/>
        <sz val="10.0"/>
      </rPr>
      <t>(1), 29-49.</t>
    </r>
  </si>
  <si>
    <t>https://www.centracs.es/revista/article/view/60</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</si>
  <si>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</si>
  <si>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Alenezi, S. (2024). </t>
    </r>
    <r>
      <rPr>
        <rFont val="Arial Narrow"/>
        <i/>
        <color theme="1"/>
        <sz val="10.0"/>
      </rPr>
      <t>The Impact of Social Media Marketing on Consumer Buying Behaviour: A Case of Kuwaiti’s Male Grooming Retail Market</t>
    </r>
    <r>
      <rPr>
        <rFont val="Arial Narrow"/>
        <color theme="1"/>
        <sz val="10.0"/>
      </rPr>
      <t> (Doctoral dissertation, SOAS University of London).</t>
    </r>
  </si>
  <si>
    <t>https://scholar.google.com/scholar?start=10&amp;hl=en&amp;as_sdt=2005&amp;as_ylo=2024&amp;as_yhi=2024&amp;cites=6507285067032243250&amp;scipsc=</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</si>
  <si>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</si>
  <si>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BINDAH, E., &amp; GUNNOO, M. L. (2024). Clicks to Carts: Social Media's Influence on Mauritians' Buying Habits. </t>
    </r>
    <r>
      <rPr>
        <rFont val="Arial Narrow"/>
        <i/>
        <color theme="1"/>
        <sz val="10.0"/>
      </rPr>
      <t>Editorial Note</t>
    </r>
    <r>
      <rPr>
        <rFont val="Arial Narrow"/>
        <color theme="1"/>
        <sz val="10.0"/>
      </rPr>
      <t>.</t>
    </r>
  </si>
  <si>
    <t>https://siberindia.edu.in/journals/SAJMR/Jan-2024/January2024.pdf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</si>
  <si>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</si>
  <si>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Ibrahim, K. M., Akintayo, A. A., Ayeni, E., &amp; Hassan, A. (2024). Social Networking Sites and Performance of Small and Medium Enterprises: Evidence From OYO State, Nigeria. </t>
    </r>
    <r>
      <rPr>
        <rFont val="Arial Narrow"/>
        <i/>
        <color theme="1"/>
        <sz val="10.0"/>
      </rPr>
      <t>Jurnal Aplikasi Manajemen, Ekonomi dan Bisnis</t>
    </r>
    <r>
      <rPr>
        <rFont val="Arial Narrow"/>
        <color theme="1"/>
        <sz val="10.0"/>
      </rPr>
      <t>, </t>
    </r>
    <r>
      <rPr>
        <rFont val="Arial Narrow"/>
        <i/>
        <color theme="1"/>
        <sz val="10.0"/>
      </rPr>
      <t>9</t>
    </r>
    <r>
      <rPr>
        <rFont val="Arial Narrow"/>
        <color theme="1"/>
        <sz val="10.0"/>
      </rPr>
      <t>(1), 28-40.</t>
    </r>
  </si>
  <si>
    <t>https://www.jameb.stimlasharanjaya.ac.id/index.php/JAMEB/article/view/217</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</si>
  <si>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</si>
  <si>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Yadav, B. K., Chaturbedi, D., &amp; Neupane, P. (2024). Impact of digital marketing on consumer purchasing behavior in Kathmandu Valley. </t>
    </r>
    <r>
      <rPr>
        <rFont val="Arial Narrow"/>
        <i/>
        <color theme="1"/>
        <sz val="10.0"/>
      </rPr>
      <t>Nepalese Journal of Management</t>
    </r>
    <r>
      <rPr>
        <rFont val="Arial Narrow"/>
        <color theme="1"/>
        <sz val="10.0"/>
      </rPr>
      <t>, </t>
    </r>
    <r>
      <rPr>
        <rFont val="Arial Narrow"/>
        <i/>
        <color theme="1"/>
        <sz val="10.0"/>
      </rPr>
      <t>11</t>
    </r>
    <r>
      <rPr>
        <rFont val="Arial Narrow"/>
        <color theme="1"/>
        <sz val="10.0"/>
      </rPr>
      <t>(2), 42-55.</t>
    </r>
  </si>
  <si>
    <t>https://nepjol.info/index.php/njm/article/view/68829</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</si>
  <si>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</si>
  <si>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Magno, D. E., &amp; Edu, T. (2024). The influence of social media on contemporary consumer behavior: Part III, Research Findings and Discussion. </t>
    </r>
    <r>
      <rPr>
        <rFont val="Arial Narrow"/>
        <i/>
        <color theme="1"/>
        <sz val="10.0"/>
      </rPr>
      <t>Holistic Marketing Management Journal</t>
    </r>
    <r>
      <rPr>
        <rFont val="Arial Narrow"/>
        <color theme="1"/>
        <sz val="10.0"/>
      </rPr>
      <t>, </t>
    </r>
    <r>
      <rPr>
        <rFont val="Arial Narrow"/>
        <i/>
        <color theme="1"/>
        <sz val="10.0"/>
      </rPr>
      <t>14</t>
    </r>
    <r>
      <rPr>
        <rFont val="Arial Narrow"/>
        <color theme="1"/>
        <sz val="10.0"/>
      </rPr>
      <t>(1), 09-16.</t>
    </r>
  </si>
  <si>
    <t>https://holisticmarketingmanagement.ro/RePEc/hmm/v14i1/2.pdf</t>
  </si>
  <si>
    <t>IdeasRepec</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</si>
  <si>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</si>
  <si>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Sivasankari, M., Suganya, R. V., &amp; Venkateshwaran, G. (2024). A Study on Buying Progression of Shampoo for Men and Women-A Cross Tuticorin District. </t>
    </r>
    <r>
      <rPr>
        <rFont val="Arial Narrow"/>
        <i/>
        <color theme="1"/>
        <sz val="10.0"/>
      </rPr>
      <t>ComFin Research</t>
    </r>
    <r>
      <rPr>
        <rFont val="Arial Narrow"/>
        <color theme="1"/>
        <sz val="10.0"/>
      </rPr>
      <t>, </t>
    </r>
    <r>
      <rPr>
        <rFont val="Arial Narrow"/>
        <i/>
        <color theme="1"/>
        <sz val="10.0"/>
      </rPr>
      <t>12</t>
    </r>
    <r>
      <rPr>
        <rFont val="Arial Narrow"/>
        <color theme="1"/>
        <sz val="10.0"/>
      </rPr>
      <t>(1), 31-37.</t>
    </r>
  </si>
  <si>
    <t>https://www.researchgate.net/profile/Suganya-Rv/publication/380403190_A_Study_on_Buying_Progression_of_Shampoo_for_Men_and_Women_A_Cross_Tuticorin_District/links/663b499735243041536b0b2b/A-Study-on-Buying-Progression-of-Shampoo-for-Men-and-Women-A-Cross-Tuticorin-District.pdf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</si>
  <si>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</si>
  <si>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Aryal, A. (2024). </t>
    </r>
    <r>
      <rPr>
        <rFont val="Arial Narrow"/>
        <i/>
        <color theme="1"/>
        <sz val="10.0"/>
      </rPr>
      <t>EFFECT OF SOCIAL MEDIA ADVERTISEMENT ON CONSUMER PURCHASE DECISION</t>
    </r>
    <r>
      <rPr>
        <rFont val="Arial Narrow"/>
        <color theme="1"/>
        <sz val="10.0"/>
      </rPr>
      <t> (Doctoral dissertation, Shanker Dev Campus).</t>
    </r>
  </si>
  <si>
    <t>https://elibrary.tucl.edu.np/items/d9eb79f1-e56c-48c4-adff-4a3359ac9654</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</si>
  <si>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</si>
  <si>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Chapagain, R., Subedi, M., &amp; Basnet, S. (2024). Influence of Social Media Marketing on Consumer’s Buying Decision of Fashion Products in Kathmandu. </t>
    </r>
    <r>
      <rPr>
        <rFont val="Arial Narrow"/>
        <i/>
        <color theme="1"/>
        <sz val="10.0"/>
      </rPr>
      <t>Southwestern Research Journal</t>
    </r>
    <r>
      <rPr>
        <rFont val="Arial Narrow"/>
        <color theme="1"/>
        <sz val="10.0"/>
      </rPr>
      <t>, </t>
    </r>
    <r>
      <rPr>
        <rFont val="Arial Narrow"/>
        <i/>
        <color theme="1"/>
        <sz val="10.0"/>
      </rPr>
      <t>2</t>
    </r>
    <r>
      <rPr>
        <rFont val="Arial Narrow"/>
        <color theme="1"/>
        <sz val="10.0"/>
      </rPr>
      <t>(1), 92-105.</t>
    </r>
  </si>
  <si>
    <t>https://nepjol.info/index.php/srj/article/view/76797</t>
  </si>
  <si>
    <r>
      <rPr>
        <rFont val="Arial Narrow"/>
        <color theme="1"/>
        <sz val="10.0"/>
      </rPr>
      <t xml:space="preserve">Vinerean-Opreana Simona (ULBS), Cetină Iuliana (ASE Buurești), Dumitrescu Luigi (ULBS), </t>
    </r>
    <r>
      <rPr>
        <rFont val="Arial Narrow"/>
        <color theme="1"/>
        <sz val="10.0"/>
      </rPr>
      <t>Țichindelean Mihai (ULBS)</t>
    </r>
  </si>
  <si>
    <t>Okolo, V. O., Ogbolu, G., Ohanagorom, M. I., Ikpo, K. P., Nwaogaidu, J. C., Christian, I. C., ... &amp; Samuel, A. Event Marketing and Management of Calabar Carnival: Anatomy of Social Media and Media Richness Theory Symmetry.</t>
  </si>
  <si>
    <t>https://d1wqtxts1xzle7.cloudfront.net/119832549/SCOPUS_1-libre.pdf?1732651355=&amp;response-content-disposition=inline%3B+filename%3DEvent_Marketing_and_Management_of_Calaba.pdf&amp;Expires=1748878353&amp;Signature=e4ftbuo08cMDXDAAAoTACu1HIrJ6R5XJh7NtEPO5K75SbVm8gvQEBL1cJLcWqUd8XAOLmQQoayBj991CpvX7MSoyj0RhRbD1yiLg0SVXHD6B5Pr5Hr-GM5TzTUsHMPHoxma9fdCbTMnMakYR8URsrtGC902zwGtB8Cbs9RyRIqJjhdaAR57IxtBAbhSvdJBNEzNnnbXfQCx2fG1B1~LruxGGeVboBL705AIwGXNEKYgGcOeAi8k1dH2jjbI1ATn4S3FukB-YylYo6KrUqHEPW2TOP5a9tDuDV74eAzteTRkk~IcvxsMVFNXbh7ae~YN1YnRDAID-Uo33RmXc9cBHbg__&amp;Key-Pair-Id=APKAJLOHF5GGSLRBV4ZA</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</si>
  <si>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</si>
  <si>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ARKLAN, Ü., &amp; TUZCU, Ü. N. (2024). ALGILANAN SOSYAL MEDYA PAZARLAMA FAALİYETLERİNİN MARKA VE DEĞER BİLİNCİNE ETKİSİ ÜZERİNE BİR ARAŞTIRMA. </t>
    </r>
    <r>
      <rPr>
        <rFont val="Arial Narrow"/>
        <i/>
        <color theme="1"/>
        <sz val="10.0"/>
      </rPr>
      <t>Visionary E-Journal/Vizyoner Dergisi</t>
    </r>
    <r>
      <rPr>
        <rFont val="Arial Narrow"/>
        <color theme="1"/>
        <sz val="10.0"/>
      </rPr>
      <t>, </t>
    </r>
    <r>
      <rPr>
        <rFont val="Arial Narrow"/>
        <i/>
        <color theme="1"/>
        <sz val="10.0"/>
      </rPr>
      <t>15</t>
    </r>
    <r>
      <rPr>
        <rFont val="Arial Narrow"/>
        <color theme="1"/>
        <sz val="10.0"/>
      </rPr>
      <t>(42).</t>
    </r>
  </si>
  <si>
    <t>https://openurl.ebsco.com/EPDB%3Agcd%3A7%3A12378615/detailv2?sid=ebsco%3Aplink%3Ascholar&amp;id=ebsco%3Agcd%3A177986379&amp;crl=c&amp;link_origin=scholar.google.com</t>
  </si>
  <si>
    <r>
      <rPr>
        <rFont val="Arial Narrow"/>
        <color theme="1"/>
        <sz val="10.0"/>
      </rPr>
      <t xml:space="preserve">Vinerean-Opreana Simona (ULBS), Cetină Iuliana (ASE Buurești), Dumitrescu Luigi (ULBS), </t>
    </r>
    <r>
      <rPr>
        <rFont val="Arial Narrow"/>
        <color theme="1"/>
        <sz val="10.0"/>
      </rPr>
      <t>Țichindelean Mihai (ULBS)</t>
    </r>
  </si>
  <si>
    <t>Wicaksono, A. P., Ardiansyahmiraja, B., &amp; Tedjakusuma, A. P. Gender Differences: How Attitude Toward Using Digital Content Marketing Affects Indonesian Travel Behaviour.</t>
  </si>
  <si>
    <t>https://insyma.org/proceedings/files/original/articles/51_Adhika%20Putra%20Wicaksono.pdf</t>
  </si>
  <si>
    <r>
      <rPr>
        <rFont val="Arial Narrow"/>
        <color theme="1"/>
        <sz val="10.0"/>
      </rPr>
      <t xml:space="preserve">Vinerean-Opreana Simona (ULBS), Cetină Iuliana (ASE Buurești), Dumitrescu Luigi (ULBS), </t>
    </r>
    <r>
      <rPr>
        <rFont val="Arial Narrow"/>
        <color theme="1"/>
        <sz val="10.0"/>
      </rPr>
      <t>Țichindelean Mihai (ULBS)</t>
    </r>
  </si>
  <si>
    <t>Vishnu, C. P. Impact of social media on consumer behaviour.</t>
  </si>
  <si>
    <t>https://www.researchgate.net/profile/Keerthana-Baskaran/publication/386346672_Impact_Factor_RJIF_8_IJRM_2024/links/674e98faa7fbc259f1aa1baa/Impact-Factor-RJIF-8-IJRM-2024.p</t>
  </si>
  <si>
    <r>
      <rPr>
        <rFont val="Arial Narrow"/>
        <color theme="1"/>
        <sz val="10.0"/>
      </rPr>
      <t xml:space="preserve">Vinerean-Opreana Simona (ULBS), Cetină Iuliana (ASE Buurești), Dumitrescu Luigi (ULBS), </t>
    </r>
    <r>
      <rPr>
        <rFont val="Arial Narrow"/>
        <color theme="1"/>
        <sz val="10.0"/>
      </rPr>
      <t>Țichindelean Mihai (ULBS)</t>
    </r>
  </si>
  <si>
    <t>Cordova, W. INVESTIGATING THE INFLUENCE OF INSTAGRAM MARKETING ON MILLENNIAL PURCHASE DECISIONS.</t>
  </si>
  <si>
    <t>https://www.researchgate.net/profile/Wilson-Cordova/publication/379739813_INVESTIGATING_THE_INFLUENCE_OF_INSTAGRAM_MARKETING_ON_MILLENNIAL_PURCHASE_DECISIONS/links/66c2bed78d007355925fe6ec/INVESTIGATING-THE-INFLUENCE-OF-INSTAGRAM-MARKETING-ON-MILLENNIAL-PURCHASE-DECISIONS.pdf</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</si>
  <si>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</si>
  <si>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r>
      <rPr>
        <rFont val="Arial Narrow"/>
        <color theme="1"/>
        <sz val="10.0"/>
      </rPr>
      <t>Caesaron, D., &amp; Ardani, F. (2024, December). An Evaluation of Institutional Web Page Profile Based on Eye Tracker. In </t>
    </r>
    <r>
      <rPr>
        <rFont val="Arial Narrow"/>
        <i/>
        <color theme="1"/>
        <sz val="10.0"/>
      </rPr>
      <t>2024 International Conference on Intelligent Cybernetics Technology &amp; Applications (ICICyTA)</t>
    </r>
    <r>
      <rPr>
        <rFont val="Arial Narrow"/>
        <color theme="1"/>
        <sz val="10.0"/>
      </rPr>
      <t> (pp. 1371-1376). IEEE.</t>
    </r>
  </si>
  <si>
    <t>https://ieeexplore.ieee.org/abstract/document/10913446?casa_token=AhBlC5ph1G8AAAAA:XozbZXKV9EBAkPw_-Z6iwMHYIsMEIaaHMStgcp2VP98PSPj7rhli6WysFfpXokbffbOV7V3v6i1z</t>
  </si>
  <si>
    <t>IEEE Explore</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</si>
  <si>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</si>
  <si>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r>
      <rPr>
        <rFont val="Arial Narrow"/>
        <color theme="1"/>
        <sz val="10.0"/>
      </rPr>
      <t>Baharum, A., Ismail, R., Halamy, S., Rahim, E. A., Noor, N. A. M., &amp; Deris, F. D. (2024, August). Enhancing UX Design Through Eye-Tracking and Image Processing: Practical Insights and Applications. In </t>
    </r>
    <r>
      <rPr>
        <rFont val="Arial Narrow"/>
        <i/>
        <color theme="1"/>
        <sz val="10.0"/>
      </rPr>
      <t>2024 International Conference on Platform Technology and Service (PlatCon)</t>
    </r>
    <r>
      <rPr>
        <rFont val="Arial Narrow"/>
        <color theme="1"/>
        <sz val="10.0"/>
      </rPr>
      <t> (pp. 1-4). IEEE.</t>
    </r>
  </si>
  <si>
    <t>https://ieeexplore.ieee.org/abstract/document/10830718?casa_token=c5-txvi56y0AAAAA:IBaPlwbQp7hUaHKXlDveE-ovGoe1RrsluoEqFix5U97DjKS6WHaiCCFvl4Gq7U2Wg3okb8CJRDnD</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</si>
  <si>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</si>
  <si>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r>
      <rPr>
        <rFont val="Arial Narrow"/>
        <color theme="1"/>
        <sz val="10.0"/>
      </rPr>
      <t>Wasfy, A., Anber, N., &amp; Atia, A. (2024, July). Eyeing the Interface: Advancing UI/UX Analytics Through Eye Gaze Technology. In </t>
    </r>
    <r>
      <rPr>
        <rFont val="Arial Narrow"/>
        <i/>
        <color theme="1"/>
        <sz val="10.0"/>
      </rPr>
      <t>2024 Intelligent Methods, Systems, and Applications (IMSA)</t>
    </r>
    <r>
      <rPr>
        <rFont val="Arial Narrow"/>
        <color theme="1"/>
        <sz val="10.0"/>
      </rPr>
      <t> (pp. 538-543). IEEE.</t>
    </r>
  </si>
  <si>
    <t>https://ieeexplore.ieee.org/abstract/document/10652626?casa_token=cEjqpOKFXpEAAAAA:P4XGG7j4Ye3QwsgixWgvjbWheiFT9Ohm35n58pak55CILVrKL5CrPM7g_m0edDz0sWGB4nWSKvUJ</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</si>
  <si>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</si>
  <si>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r>
      <rPr>
        <rFont val="Arial Narrow"/>
        <color theme="1"/>
        <sz val="10.0"/>
      </rPr>
      <t>Putra, H. A. Y., &amp; Waspodo, B. (2024). EVALUASI USABILITY WEBSITE MATAJARI MENGGUNAKAN COGNITIVE WALKTHROUGH. </t>
    </r>
    <r>
      <rPr>
        <rFont val="Arial Narrow"/>
        <i/>
        <color theme="1"/>
        <sz val="10.0"/>
      </rPr>
      <t>Jurnal Informatika dan Teknik Elektro Terapan</t>
    </r>
    <r>
      <rPr>
        <rFont val="Arial Narrow"/>
        <color theme="1"/>
        <sz val="10.0"/>
      </rPr>
      <t>, </t>
    </r>
    <r>
      <rPr>
        <rFont val="Arial Narrow"/>
        <i/>
        <color theme="1"/>
        <sz val="10.0"/>
      </rPr>
      <t>12</t>
    </r>
    <r>
      <rPr>
        <rFont val="Arial Narrow"/>
        <color theme="1"/>
        <sz val="10.0"/>
      </rPr>
      <t>(3S1).</t>
    </r>
  </si>
  <si>
    <t>https://journal.eng.unila.ac.id/index.php/jitet/article/view/4920</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</si>
  <si>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</si>
  <si>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t>Heidari, M., Hosseininezhad, M. F., &amp; Emami, H. Leveraging neuromarketing and neuroscientific approaches into persuasive tourism web design and its usability: An exploration of tourists’ cognitive experience enhancement.</t>
  </si>
  <si>
    <t>https://www.researchgate.net/profile/Majid-Heidari-9/publication/382697632_Leveraging_neuromarketing_and_neuroscientific_approaches_into_persuasive_tourism_web_design_and_its_usability_An_exploration_of_tourists'_cognitive_experience_enhancement/links/66aa2ad0c6e41359a84fb2cc/Leveraging-neuromarketing-and-neuroscientific-approaches-into-persuasive-tourism-web-design-and-its-usability-An-exploration-of-tourists-cognitive-experience-enhancement.pdf</t>
  </si>
  <si>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</si>
  <si>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Krishna, M. C., Mathew, J., &amp; Manu, K. S. (2024, March). Impact of ESG practices on the firm’s performance: A longitudinal study on Emerging Markets. In </t>
    </r>
    <r>
      <rPr>
        <rFont val="Arial Narrow"/>
        <i/>
        <color theme="1"/>
        <sz val="10.0"/>
      </rPr>
      <t>2024 International Conference on Trends in Quantum Computing and Emerging Business Technologies</t>
    </r>
    <r>
      <rPr>
        <rFont val="Arial Narrow"/>
        <color theme="1"/>
        <sz val="10.0"/>
      </rPr>
      <t> (pp. 1-7). IEEE.</t>
    </r>
  </si>
  <si>
    <t>https://ieeexplore.ieee.org/abstract/document/10545153?casa_token=CVTXb7HmB8QAAAAA:z7rczNLfmomZ0tsMkFCkjgQt8kKQwjsvcr7u5p5stMSUopFXDkBAVTmCF3P46JXTJ2JKbQLaXxAj</t>
  </si>
  <si>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</si>
  <si>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Nofrian, Mero Ruddi, and Nurzi Sebrina. "Pengaruh ESG terhadap Nilai Perusahaan dengan Kepemilikan Pemerintah dan Sensitivitas Industri Sebagai Variabel Pemoderasi." </t>
    </r>
    <r>
      <rPr>
        <rFont val="Arial Narrow"/>
        <i/>
        <color theme="1"/>
        <sz val="10.0"/>
      </rPr>
      <t>Jurnal Nuansa Karya Akuntansi</t>
    </r>
    <r>
      <rPr>
        <rFont val="Arial Narrow"/>
        <color theme="1"/>
        <sz val="10.0"/>
      </rPr>
      <t> 2.1 (2024): 17-33.</t>
    </r>
  </si>
  <si>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</si>
  <si>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Ihsan, M., Rexipal, D., &amp; Firmansyah, A. (2024). Does Managerial Ownership Moderate the Value Relevance of Earnings and Equity of Sustainability Reporting?. </t>
    </r>
    <r>
      <rPr>
        <rFont val="Arial Narrow"/>
        <i/>
        <color theme="1"/>
        <sz val="10.0"/>
      </rPr>
      <t>AFEBI Management and Business Review</t>
    </r>
    <r>
      <rPr>
        <rFont val="Arial Narrow"/>
        <color theme="1"/>
        <sz val="10.0"/>
      </rPr>
      <t>, </t>
    </r>
    <r>
      <rPr>
        <rFont val="Arial Narrow"/>
        <i/>
        <color theme="1"/>
        <sz val="10.0"/>
      </rPr>
      <t>9</t>
    </r>
    <r>
      <rPr>
        <rFont val="Arial Narrow"/>
        <color theme="1"/>
        <sz val="10.0"/>
      </rPr>
      <t>(1), 1-12.</t>
    </r>
  </si>
  <si>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</si>
  <si>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Teixeira, F. S. R., Carvalho, L., &amp; Rosa, A. A. S. (2024). Environmental, Social and Corporate Governance (ESG): um estudo bibliométrico das práticas que influenciam no valor de mercado das empresas. </t>
    </r>
    <r>
      <rPr>
        <rFont val="Arial Narrow"/>
        <i/>
        <color theme="1"/>
        <sz val="10.0"/>
      </rPr>
      <t>Revista Catarinense da Ciência Contábil</t>
    </r>
    <r>
      <rPr>
        <rFont val="Arial Narrow"/>
        <color theme="1"/>
        <sz val="10.0"/>
      </rPr>
      <t>, (23), 4.</t>
    </r>
  </si>
  <si>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</si>
  <si>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PraveenaSri, P., &amp; Padma Prasuna, V. N. (2024). Unveiling ESG Jeopardy Analysis: Business Insights from Private Companies. </t>
    </r>
    <r>
      <rPr>
        <rFont val="Arial Narrow"/>
        <i/>
        <color theme="1"/>
        <sz val="10.0"/>
      </rPr>
      <t>Grenze International Journal of Engineering &amp; Technology (GIJET)</t>
    </r>
    <r>
      <rPr>
        <rFont val="Arial Narrow"/>
        <color theme="1"/>
        <sz val="10.0"/>
      </rPr>
      <t>, </t>
    </r>
    <r>
      <rPr>
        <rFont val="Arial Narrow"/>
        <i/>
        <color theme="1"/>
        <sz val="10.0"/>
      </rPr>
      <t>10</t>
    </r>
    <r>
      <rPr>
        <rFont val="Arial Narrow"/>
        <color theme="1"/>
        <sz val="10.0"/>
      </rPr>
      <t>.</t>
    </r>
  </si>
  <si>
    <t>https://openurl.ebsco.com/EPDB%3Agcd%3A13%3A17086925/detailv2?sid=ebsco%3Aplink%3Ascholar&amp;id=ebsco%3Agcd%3A181690757&amp;crl=c&amp;link_origin=scholar.google.com</t>
  </si>
  <si>
    <r>
      <rPr>
        <rFont val="Arial Narrow"/>
        <color theme="1"/>
        <sz val="10.0"/>
      </rPr>
      <t>Țichindelean Mihai (ULBS)</t>
    </r>
    <r>
      <rPr>
        <rFont val="Arial Narrow"/>
        <color theme="1"/>
        <sz val="10.0"/>
      </rPr>
      <t>, Cătoiu Iacob (+)</t>
    </r>
  </si>
  <si>
    <r>
      <rPr>
        <rFont val="Arial Narrow"/>
        <color theme="1"/>
        <sz val="10.0"/>
      </rPr>
      <t>Gonçalves Filho, C., Chinelato, F. B., &amp; de Montenegro Brandão, J. A. (2024). PHILANTHROPIC INSTITUTIONS: DOES THE RELATIONSHIP BETWEEN DONORS AND THE BRAND MATTER?. </t>
    </r>
    <r>
      <rPr>
        <rFont val="Arial Narrow"/>
        <i/>
        <color theme="1"/>
        <sz val="10.0"/>
      </rPr>
      <t>Revista de Administração FACES Journal</t>
    </r>
    <r>
      <rPr>
        <rFont val="Arial Narrow"/>
        <color theme="1"/>
        <sz val="10.0"/>
      </rPr>
      <t>.</t>
    </r>
  </si>
  <si>
    <t>https://revista.fumec.br/index.php/facesp/article/view/10467</t>
  </si>
  <si>
    <r>
      <rPr>
        <rFont val="Arial Narrow"/>
        <color theme="1"/>
        <sz val="10.0"/>
      </rPr>
      <t xml:space="preserve">Stanciu Oana (ULBS), </t>
    </r>
    <r>
      <rPr>
        <rFont val="Arial Narrow"/>
        <color theme="1"/>
        <sz val="10.0"/>
      </rPr>
      <t>Țichindelean Mihai (ULBS)</t>
    </r>
  </si>
  <si>
    <t>Consumer Behavior in the Different Sectors of Tourism</t>
  </si>
  <si>
    <r>
      <rPr>
        <rFont val="Arial Narrow"/>
        <color theme="1"/>
        <sz val="10.0"/>
      </rPr>
      <t>SUN, W. Y., Sun, W. Y., &amp; Boonsom, N. (2024). </t>
    </r>
    <r>
      <rPr>
        <rFont val="Arial Narrow"/>
        <i/>
        <color theme="1"/>
        <sz val="10.0"/>
      </rPr>
      <t>Model of Sports Tourism to Improve Emotional Quotient of HuangHuai University Students</t>
    </r>
    <r>
      <rPr>
        <rFont val="Arial Narrow"/>
        <color theme="1"/>
        <sz val="10.0"/>
      </rPr>
      <t> (Doctoral dissertation, Silpakorn University).</t>
    </r>
  </si>
  <si>
    <t>http://ithesis-ir.su.ac.th/dspace/handle/123456789/5422</t>
  </si>
  <si>
    <r>
      <rPr>
        <rFont val="Arial Narrow"/>
        <color theme="1"/>
        <sz val="10.0"/>
      </rPr>
      <t xml:space="preserve">Dumitrescu Luigi (ULBS), Stanciu Oana (ULBS), </t>
    </r>
    <r>
      <rPr>
        <rFont val="Arial Narrow"/>
        <color theme="1"/>
        <sz val="10.0"/>
      </rPr>
      <t xml:space="preserve">Țichindelean Mihai (ULBS), </t>
    </r>
    <r>
      <rPr>
        <rFont val="Arial Narrow"/>
        <color theme="1"/>
        <sz val="10.0"/>
      </rPr>
      <t>Vinerean-Opreana Simona (ULBS)</t>
    </r>
  </si>
  <si>
    <r>
      <rPr>
        <rFont val="Arial Narrow"/>
        <color theme="1"/>
        <sz val="10.0"/>
      </rPr>
      <t>Ward, H. F., &amp; Gshayyish, A. M. (2024). CUSTOMER EXPERIENCE AND ROLE IN BEHAVIORAL INTENTIONS CASE STUDY FOR CUSTOMERS OF TOURISM ORGANIZATIONS. </t>
    </r>
    <r>
      <rPr>
        <rFont val="Arial Narrow"/>
        <i/>
        <color theme="1"/>
        <sz val="10.0"/>
      </rPr>
      <t>American Journal Of Social Sciences And Humanity Research</t>
    </r>
    <r>
      <rPr>
        <rFont val="Arial Narrow"/>
        <color theme="1"/>
        <sz val="10.0"/>
      </rPr>
      <t>, </t>
    </r>
    <r>
      <rPr>
        <rFont val="Arial Narrow"/>
        <i/>
        <color theme="1"/>
        <sz val="10.0"/>
      </rPr>
      <t>4</t>
    </r>
    <r>
      <rPr>
        <rFont val="Arial Narrow"/>
        <color theme="1"/>
        <sz val="10.0"/>
      </rPr>
      <t>(08), 186-206.</t>
    </r>
  </si>
  <si>
    <t>https://inlibrary.uz/index.php/ajsshr/article/view/39956</t>
  </si>
  <si>
    <r>
      <rPr>
        <rFont val="Arial Narrow"/>
        <color theme="1"/>
        <sz val="10.0"/>
      </rPr>
      <t>Vinerean-Opreana Simona (ULBS), Opreana Alin (ULBS),</t>
    </r>
    <r>
      <rPr>
        <rFont val="Arial Narrow"/>
        <color theme="1"/>
        <sz val="10.0"/>
      </rPr>
      <t xml:space="preserve"> Țichindelean Mihai (ULBS)</t>
    </r>
  </si>
  <si>
    <r>
      <rPr>
        <rFont val="Arial Narrow"/>
        <color theme="1"/>
        <sz val="10.0"/>
      </rPr>
      <t>Wardhana, A. (2024). Consumer Behavior in the Digital Era 4.0–Edisi Indonesia. </t>
    </r>
    <r>
      <rPr>
        <rFont val="Arial Narrow"/>
        <i/>
        <color theme="1"/>
        <sz val="10.0"/>
      </rPr>
      <t>Penerbit CV. Eureka Media Aksara</t>
    </r>
    <r>
      <rPr>
        <rFont val="Arial Narrow"/>
        <color theme="1"/>
        <sz val="10.0"/>
      </rPr>
      <t>.</t>
    </r>
  </si>
  <si>
    <r>
      <rPr>
        <rFont val="Arial Narrow"/>
        <color theme="1"/>
        <sz val="10.0"/>
      </rPr>
      <t>Vinerean-Opreana Simona (ULBS), Opreana Alin (ULBS),</t>
    </r>
    <r>
      <rPr>
        <rFont val="Arial Narrow"/>
        <color theme="1"/>
        <sz val="10.0"/>
      </rPr>
      <t xml:space="preserve"> Țichindelean Mihai (ULBS)</t>
    </r>
  </si>
  <si>
    <t>Wayan, M. T. D. S. N., &amp; Suprapti, S. PERAN KEPUASAN MEMEDIASI PENGARUH HEDONIC SHOPPING VALUE TERHADAP LOYALITAS PELANGGAN GERAI KOPI.</t>
  </si>
  <si>
    <t>https://ojs.unud.ac.id/index.php/eeb/index</t>
  </si>
  <si>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</si>
  <si>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Spânu, A. M., &amp; Munteanu, I. (2024). Business Innovation for Circular Economy.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656-663.</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</si>
  <si>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</si>
  <si>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Spânu, A. M., &amp; Munteanu, I. (2024). Business Innovation for Circular Economy.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656-663.</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</si>
  <si>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</si>
  <si>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Petre, I. C. (2024). Factor Analysis of the Distribution of Religious Denominations in Romania: Considerations for Business Administration.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268-277.</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</si>
  <si>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</si>
  <si>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Petre, I. C. (2024). Childbirth, Marital Status and Religion: A Comparative Urban-Rural Perspective.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278-285.</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</si>
  <si>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</si>
  <si>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Mastac, L., &amp; Vancea, D. P. C. (2024). Shadow Economy and Bibliometric Analysis: What Is the Trend in Current Times?.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247-255.</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</si>
  <si>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</si>
  <si>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Moise, O. (2024). Hierarchical classification of water service operators in Romania: an integrated analysis of financial and technical indicators. </t>
    </r>
    <r>
      <rPr>
        <rFont val="Arial Narrow"/>
        <i/>
        <color theme="1"/>
        <sz val="10.0"/>
      </rPr>
      <t>Revista Romana de Economie</t>
    </r>
    <r>
      <rPr>
        <rFont val="Arial Narrow"/>
        <color theme="1"/>
        <sz val="10.0"/>
      </rPr>
      <t>, </t>
    </r>
    <r>
      <rPr>
        <rFont val="Arial Narrow"/>
        <i/>
        <color theme="1"/>
        <sz val="10.0"/>
      </rPr>
      <t>59</t>
    </r>
    <r>
      <rPr>
        <rFont val="Arial Narrow"/>
        <color theme="1"/>
        <sz val="10.0"/>
      </rPr>
      <t>.</t>
    </r>
  </si>
  <si>
    <t>Repec</t>
  </si>
  <si>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</si>
  <si>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Banghiore, G. (2024). Using Principal Component Analysis to assess the performance of Romanian wastewater operators. </t>
    </r>
    <r>
      <rPr>
        <rFont val="Arial Narrow"/>
        <i/>
        <color theme="1"/>
        <sz val="10.0"/>
      </rPr>
      <t>Revista Romana de Economie</t>
    </r>
    <r>
      <rPr>
        <rFont val="Arial Narrow"/>
        <color theme="1"/>
        <sz val="10.0"/>
      </rPr>
      <t>, </t>
    </r>
    <r>
      <rPr>
        <rFont val="Arial Narrow"/>
        <i/>
        <color theme="1"/>
        <sz val="10.0"/>
      </rPr>
      <t>59</t>
    </r>
    <r>
      <rPr>
        <rFont val="Arial Narrow"/>
        <color theme="1"/>
        <sz val="10.0"/>
      </rPr>
      <t>.</t>
    </r>
  </si>
  <si>
    <t>Mihai Țichindelean (ULBS)</t>
  </si>
  <si>
    <t>Marketing relațional - abordare teoretică și practică</t>
  </si>
  <si>
    <r>
      <rPr>
        <rFont val="Arial Narrow"/>
        <color theme="1"/>
        <sz val="10.0"/>
      </rPr>
      <t>Ina, M. (2024). </t>
    </r>
    <r>
      <rPr>
        <rFont val="Arial Narrow"/>
        <i/>
        <color theme="1"/>
        <sz val="10.0"/>
      </rPr>
      <t>Teză de doctorat</t>
    </r>
    <r>
      <rPr>
        <rFont val="Arial Narrow"/>
        <color theme="1"/>
        <sz val="10.0"/>
      </rPr>
      <t> (Doctoral dissertation, UNIVERSITATEA „DUNĂREA DE JOS).</t>
    </r>
  </si>
  <si>
    <r>
      <rPr>
        <rFont val="Arial Narrow"/>
        <color theme="1"/>
        <sz val="10.0"/>
      </rPr>
      <t xml:space="preserve">Țichindelean Monica Teodora (ULBS), Cetină Iuliana (ASE București), </t>
    </r>
    <r>
      <rPr>
        <rFont val="Arial Narrow"/>
        <color theme="1"/>
        <sz val="10.0"/>
      </rPr>
      <t>Țichindelean Mihai (ULBS)</t>
    </r>
  </si>
  <si>
    <r>
      <rPr>
        <rFont val="Arial Narrow"/>
        <color theme="1"/>
        <sz val="10.0"/>
      </rPr>
      <t>Nawrot, M., &amp; Skublewska-Paszkowska, M. (2024). Usability analysis of graphical interfaces of travel websites according to the universal design principles. </t>
    </r>
    <r>
      <rPr>
        <rFont val="Arial Narrow"/>
        <i/>
        <color theme="1"/>
        <sz val="10.0"/>
      </rPr>
      <t>Journal of Computer Sciences Institute</t>
    </r>
    <r>
      <rPr>
        <rFont val="Arial Narrow"/>
        <color theme="1"/>
        <sz val="10.0"/>
      </rPr>
      <t>, </t>
    </r>
    <r>
      <rPr>
        <rFont val="Arial Narrow"/>
        <i/>
        <color theme="1"/>
        <sz val="10.0"/>
      </rPr>
      <t>33</t>
    </r>
    <r>
      <rPr>
        <rFont val="Arial Narrow"/>
        <color theme="1"/>
        <sz val="10.0"/>
      </rPr>
      <t>, 331-338.</t>
    </r>
  </si>
  <si>
    <t>https://ph.pollub.pl/index.php/jcsi/article/view/6559</t>
  </si>
  <si>
    <r>
      <rPr>
        <rFont val="Arial Narrow"/>
        <color theme="1"/>
        <sz val="10.0"/>
      </rPr>
      <t xml:space="preserve">Simona Vinerean (ULBS), Iuliana Cetină (ASE București), Luigi Dumitrescu (ULBS), </t>
    </r>
    <r>
      <rPr>
        <rFont val="Arial Narrow"/>
        <color theme="1"/>
        <sz val="10.0"/>
      </rPr>
      <t>Mihai Țichindelean (ULBS)</t>
    </r>
  </si>
  <si>
    <t>Modelling employee engagement in relation to CSR practices and employee satisfaction</t>
  </si>
  <si>
    <t>Saini, H., &amp; Bhaker, S. K. IMPACT OF CSR INITIATIVES ON EMPLOYEE OUTCOMES: A REVIEW.</t>
  </si>
  <si>
    <t>https://www.researchgate.net/profile/Suresh-Kumar-Bhaker/publication/382639312_IMPACT_OF_CSR_INITIATIVES_ON_EMPLOYEE_OUTCOMES_A_REVIEW/links/66a736f8de060e4c7e63cc20/IMPACT-OF-CSR-INITIATIVES-ON-EMPLOYEE-OUTCOMES-A-REVIEW.pdf</t>
  </si>
  <si>
    <r>
      <rPr>
        <rFont val="Arial Narrow"/>
        <color theme="1"/>
        <sz val="10.0"/>
      </rPr>
      <t xml:space="preserve">Radu-Alexandru Șerban (ULBS), Diana Marieta Mihaiu (ULBS), </t>
    </r>
    <r>
      <rPr>
        <rFont val="Arial Narrow"/>
        <color theme="1"/>
        <sz val="10.0"/>
      </rPr>
      <t>Mihai Țichindelean (ULBS)</t>
    </r>
    <r>
      <rPr>
        <rFont val="Arial Narrow"/>
        <color theme="1"/>
        <sz val="10.0"/>
      </rPr>
      <t>, Claudia Ogrean (ULBS), Mihaela Herciu (ULBS)</t>
    </r>
  </si>
  <si>
    <t>JÁNOS, V. CSISZÁRIK-KOCSIR ÁGNES.</t>
  </si>
  <si>
    <t>https://www.ceeol.com/search/article-detail?id=1329985</t>
  </si>
  <si>
    <r>
      <rPr>
        <rFont val="Arial Narrow"/>
        <color theme="1"/>
        <sz val="10.0"/>
      </rPr>
      <t xml:space="preserve">Radu-Alexandru Șerban (ULBS), Diana Marieta Mihaiu (ULBS), </t>
    </r>
    <r>
      <rPr>
        <rFont val="Arial Narrow"/>
        <color theme="1"/>
        <sz val="10.0"/>
      </rPr>
      <t>Mihai Țichindelean (ULBS)</t>
    </r>
    <r>
      <rPr>
        <rFont val="Arial Narrow"/>
        <color theme="1"/>
        <sz val="10.0"/>
      </rPr>
      <t>, Claudia Ogrean (ULBS), Mihaela Herciu (ULBS)</t>
    </r>
  </si>
  <si>
    <r>
      <rPr>
        <rFont val="Arial Narrow"/>
        <color theme="1"/>
        <sz val="10.0"/>
      </rPr>
      <t>Varga, J., &amp; Csiszarik-Kocsir, A. (2024). The scope of digital tools and opportunities in the life of Hungarian and Slovakian enterprises and their impact on business competitiveness. </t>
    </r>
    <r>
      <rPr>
        <rFont val="Arial Narrow"/>
        <i/>
        <color theme="1"/>
        <sz val="10.0"/>
      </rPr>
      <t>The Eurasia Proceedings of Science Technology Engineering and Mathematics</t>
    </r>
    <r>
      <rPr>
        <rFont val="Arial Narrow"/>
        <color theme="1"/>
        <sz val="10.0"/>
      </rPr>
      <t>, </t>
    </r>
    <r>
      <rPr>
        <rFont val="Arial Narrow"/>
        <i/>
        <color theme="1"/>
        <sz val="10.0"/>
      </rPr>
      <t>28</t>
    </r>
    <r>
      <rPr>
        <rFont val="Arial Narrow"/>
        <color theme="1"/>
        <sz val="10.0"/>
      </rPr>
      <t>, 73-80.</t>
    </r>
  </si>
  <si>
    <r>
      <rPr>
        <rFont val="Arial Narrow"/>
        <color theme="1"/>
        <sz val="10.0"/>
      </rPr>
      <t xml:space="preserve">Țichindelean Monica Teodora (ULBS), </t>
    </r>
    <r>
      <rPr>
        <rFont val="Arial Narrow"/>
        <color theme="1"/>
        <sz val="10.0"/>
      </rPr>
      <t>Țichindelean Mihai (ULBS)</t>
    </r>
  </si>
  <si>
    <t>A STUDY OF BANKING MARKETERS’ PERCEPTION REGARDING THE USE OF NEUROMARKETING TECHNIQUES IN BANKING SERVICES</t>
  </si>
  <si>
    <t>Kambali, U., &amp; Suraj, N. Neuromarketing Strategies in the Retail Sector: A Perception View.</t>
  </si>
  <si>
    <t>https://www.sdmimd.ac.in/marketingconference2024/papers/IMC2435.pdf</t>
  </si>
  <si>
    <r>
      <rPr>
        <rFont val="Arial Narrow"/>
        <color theme="1"/>
        <sz val="10.0"/>
      </rPr>
      <t xml:space="preserve">M-T. Țichindelean (ULBS), I. Cetină (ASE București), V. Rădulescu (ASE București), </t>
    </r>
    <r>
      <rPr>
        <rFont val="Arial Narrow"/>
        <color theme="1"/>
        <sz val="10.0"/>
      </rPr>
      <t>Mihai Țichindelean (ULBS)</t>
    </r>
  </si>
  <si>
    <r>
      <rPr>
        <rFont val="Arial Narrow"/>
        <color theme="1"/>
        <sz val="10.0"/>
      </rPr>
      <t>Gombos, N. J. (2024). EVALUATION AND COMPARISON OF THE ONLINE BRAND IDENTITY OF THE TOP BANKS IN THE USA. </t>
    </r>
    <r>
      <rPr>
        <rFont val="Arial Narrow"/>
        <i/>
        <color theme="1"/>
        <sz val="10.0"/>
      </rPr>
      <t>MARKETING IDENTITY</t>
    </r>
    <r>
      <rPr>
        <rFont val="Arial Narrow"/>
        <color theme="1"/>
        <sz val="10.0"/>
      </rPr>
      <t>, 207.</t>
    </r>
  </si>
  <si>
    <t>https://www.researchgate.net/profile/Adriana-Mateasikova/publication/388133972_How_Does_Today's_Modern_Digital_World_Affect_Food_Purchase/links/67dc1d673ad6d174c4a30dc4/How-Does-Todays-Modern-Digital-World-Affect-Food-Purchase.pdf#page=208</t>
  </si>
  <si>
    <r>
      <rPr>
        <rFont val="Arial Narrow"/>
        <color theme="1"/>
        <sz val="10.0"/>
      </rPr>
      <t xml:space="preserve">M-T. Țichindelean (ULBS), I. Cetină (ASE București), V. Rădulescu (ASE București), </t>
    </r>
    <r>
      <rPr>
        <rFont val="Arial Narrow"/>
        <color theme="1"/>
        <sz val="10.0"/>
      </rPr>
      <t>Mihai Țichindelean (ULBS)</t>
    </r>
  </si>
  <si>
    <t>Kehayova-Stoycheva, M., &amp; Nedev, Y. Consumer Reactions to Sustainable Consumption Content–An Eye-Tracking Experiment.</t>
  </si>
  <si>
    <t>https://www.itema-conference.com/wp-content/uploads/2024/06/10.31410ITEMA.S.P.2023.195.pdf</t>
  </si>
  <si>
    <r>
      <rPr>
        <rFont val="Arial Narrow"/>
        <color theme="1"/>
        <sz val="10.0"/>
      </rPr>
      <t xml:space="preserve"> Mihai Țichindelean (ULBS)</t>
    </r>
    <r>
      <rPr>
        <rFont val="Arial Narrow"/>
        <color theme="1"/>
        <sz val="10.0"/>
      </rPr>
      <t>, Mihaela Herciu (ULBS), Claudia Ogrean (ULBS),</t>
    </r>
  </si>
  <si>
    <r>
      <rPr>
        <rFont val="Arial Narrow"/>
        <color theme="1"/>
        <sz val="10.0"/>
      </rPr>
      <t>Laga, S. A., Hermansyah, D., Rithmaya, C. L., Zainuddin, M., Aji, G. A. I. P., &amp; Mukhlis, I. R. Analyzing Customer Loyalty Levels through Segmentation in Aesthetic Clinics Using K-Means and RFAM. </t>
    </r>
    <r>
      <rPr>
        <rFont val="Arial Narrow"/>
        <i/>
        <color theme="1"/>
        <sz val="10.0"/>
      </rPr>
      <t>IJID (International Journal on Informatics for Development)</t>
    </r>
    <r>
      <rPr>
        <rFont val="Arial Narrow"/>
        <color theme="1"/>
        <sz val="10.0"/>
      </rPr>
      <t>, </t>
    </r>
    <r>
      <rPr>
        <rFont val="Arial Narrow"/>
        <i/>
        <color theme="1"/>
        <sz val="10.0"/>
      </rPr>
      <t>13</t>
    </r>
    <r>
      <rPr>
        <rFont val="Arial Narrow"/>
        <color theme="1"/>
        <sz val="10.0"/>
      </rPr>
      <t>(2), 473-484.</t>
    </r>
  </si>
  <si>
    <r>
      <rPr>
        <rFont val="Arial Narrow"/>
        <color theme="1"/>
        <sz val="10.0"/>
      </rPr>
      <t xml:space="preserve">Thierry Tartarin, Timber Haaker, </t>
    </r>
    <r>
      <rPr>
        <rFont val="Arial Narrow"/>
        <color theme="1"/>
        <sz val="10.0"/>
      </rPr>
      <t>Mihai Tichindelean (ULBS)</t>
    </r>
    <r>
      <rPr>
        <rFont val="Arial Narrow"/>
        <color theme="1"/>
        <sz val="10.0"/>
      </rPr>
      <t>, Pham Thi Minh Ly, Ahamed Riaz</t>
    </r>
  </si>
  <si>
    <t>COVID-19 IMPACT ON BUSINESS MODELS AND BUSINESS PRACTICES: RESULTS FROM AN INTERNATIONAL ONLINE SURVEY</t>
  </si>
  <si>
    <r>
      <rPr>
        <rFont val="Arial Narrow"/>
        <color theme="1"/>
        <sz val="10.0"/>
      </rPr>
      <t>Subhan, S., Fauzan, A. I., &amp; Mandaya, Y. W. (2024). Analysis of Factors Affecting Continued Interest in Using Online Food Delivery Features Using ECM and UTAUT2. </t>
    </r>
    <r>
      <rPr>
        <rFont val="Arial Narrow"/>
        <i/>
        <color theme="1"/>
        <sz val="10.0"/>
      </rPr>
      <t>Journal of Advances in Information Systems and Technology</t>
    </r>
    <r>
      <rPr>
        <rFont val="Arial Narrow"/>
        <color theme="1"/>
        <sz val="10.0"/>
      </rPr>
      <t>, </t>
    </r>
    <r>
      <rPr>
        <rFont val="Arial Narrow"/>
        <i/>
        <color theme="1"/>
        <sz val="10.0"/>
      </rPr>
      <t>6</t>
    </r>
    <r>
      <rPr>
        <rFont val="Arial Narrow"/>
        <color theme="1"/>
        <sz val="10.0"/>
      </rPr>
      <t>(1), 129-148.</t>
    </r>
  </si>
  <si>
    <t>https://journal.unnes.ac.id/journals/jaist/article/view/6568</t>
  </si>
  <si>
    <t>Velástegui, CAG, Paredes, REI, &amp; ... (2024). A bibliometric analysis of literature trends in content marketing and content managers. Sapienza …, journals.sapienzaeditorial.com, https://journals.sapienzaeditorial.com/index.php/SIJIS/article/view/734</t>
  </si>
  <si>
    <t>https://journals.sapienzaeditorial.com/index.php/SIJIS/article/view/734</t>
  </si>
  <si>
    <t>Ling, TP, Kiong, TP, &amp; Ahmad, RB (2024). The impact of digital content marketing on customer engagement in an online fashion store. International Journal of Advanced Business Studies, https://besra.net/wp-content/uploads/2024/05/2024-SI8-final.pdf</t>
  </si>
  <si>
    <t>Lestari, KI, &amp; Harto, B (2024). Integrasi omnichannel marketing dan content marketing: Kajian kualitatif tentang dampaknya pada loyalitas pelanggan sektor ritel kuliner di Bandung. Jurnal Review Pendidikan …, journal.universitaspahlawan.ac.id, http://journal.universitaspahlawan.ac.id/index.php/jrpp/article/view/25967</t>
  </si>
  <si>
    <t>http://journal.universitaspahlawan.ac.id/index.php/jrpp/article/view/25967</t>
  </si>
  <si>
    <t>Bayraktar, F (2024). Cross-country analysis of digital content marketing in tourism. Journal of multidisciplinary academic tourism, dergipark.org.tr, https://dergipark.org.tr/en/pub/jomat/issue/80370/1310922</t>
  </si>
  <si>
    <t>https://dergipark.org.tr/en/pub/jomat/issue/80370/1310922</t>
  </si>
  <si>
    <t>Marić, M., Grljević, O., &amp; Gluščević, L. (2024). Application of artificial intelligence in digital marketing. Anali Ekonomskog Fakulteta U Subotici, 60(52), 021-037. https://doi.org/10.5937/10.5937/AnEkSub2300033M.</t>
  </si>
  <si>
    <t>https://anali.ef.uns.ac.rs/index.php/AnnalsEFSU/article/view/235</t>
  </si>
  <si>
    <t>Tehuayo, E, Tubalawony, J, &amp; ... (2024). Pemasaran Digital: Era Baru Pengembangan UMKM di Desa Kampung Baru-Banda Neira Maluku Tengah. Community …, journal.universitaspahlawan.ac.id, http://journal.universitaspahlawan.ac.id/index.php/cdj/article/view/26956</t>
  </si>
  <si>
    <t>http://journal.universitaspahlawan.ac.id/index.php/cdj/article/view/26956</t>
  </si>
  <si>
    <t>Jain, R., &amp; Rao, M. (2024). A Bibliometric Analysis of the Impact of Digital Marketing in Higher Education. The International Journal of Interdisciplinary Organizational Studies, 19(1), 123.</t>
  </si>
  <si>
    <t>https://search.proquest.com/openview/86f3b7aa6defc2d8427da9deb480b232/1?pq-origsite=gscholar&amp;cbl=5529409</t>
  </si>
  <si>
    <t>Davidavičius, S. (2024). Peculiarities of online user’s content search in the context of inbound marketing. Business: Theory and Practice, 25(2), 502-508.</t>
  </si>
  <si>
    <t xml:space="preserve">SAFIRA, E. (2024). Analisis Visualisasi Dan Kualitas Informasi Pada Short Video Marketing Di Platform Tiktok Dan Dampaknya Terhadap Perilaku Konsumen Generasi Z (Studi Pada Mahasiswa Universitas Nusa Putra) (Doctoral dissertation, Nusa Putra University). </t>
  </si>
  <si>
    <t>https://repository.nusaputra.ac.id/id/eprint/1135/</t>
  </si>
  <si>
    <t>Vidyastuti, H. A. (2024). Analisis Content Marketing Pada Tiktok Berdasarkan Persepsi Buyer. Journal of Innovation in Management, Accounting and Business, 3(3), 218-231.</t>
  </si>
  <si>
    <t>https://ejournal.papanda.org/index.php/jimab/article/view/978</t>
  </si>
  <si>
    <t>Alfraihat, SFA, Pechuán, IG, Salvador, JLG, &amp; ... (2024). Content Is King: The Impact Of Content Marketing On Online Repurchase Intention., researchgate.net, https://www.researchgate.net/profile/Sakher-Alfraihat/publication/381879525_Content_Is_King_The_Impact_Of_Content_Marketing_On_Online_Repurchase_Intention/links/668303fef3b61c4e2ca16a2e/Content-Is-King-The-Impact-Of-Content-Marketing-On-Online-Repurchase-Intention.pdf</t>
  </si>
  <si>
    <t>https://www.researchgate.net/profile/Sakher-Alfraihat/publication/381879525_Content_Is_King_The_Impact_Of_Content_Marketing_On_Online_Repurchase_Intention/links/668303fef3b61c4e2ca16a2e/Content-Is-King-The-Impact-Of-Content-Marketing-On-Online-Repurchase-Intention.pdf</t>
  </si>
  <si>
    <t>Üreşen, D, &amp; Kaplan, M (2024). Dijital çağda sosyal medya fenomenlerinin tüketici satın alma davranışlarına etkisi: Instagram örneği. Management and Political Sciences Review, dergipark.org.tr, https://dergipark.org.tr/en/pub/mpsr/issue/85809/1482725</t>
  </si>
  <si>
    <t>https://dergipark.org.tr/en/pub/mpsr/issue/85809/1482725</t>
  </si>
  <si>
    <t>Hussain, A (2024). The Tale of Technology: A Guide to Understanding Technology Business in the 21st Century., books.google.com, https://books.google.com/books?hl=en&amp;lr=&amp;id=sRIkEQAAQBAJ&amp;oi=fnd&amp;pg=PT12&amp;ots=Stkh3C6XP-&amp;sig=PuEiXKtQzxpqNLiisreS12fWE1A</t>
  </si>
  <si>
    <t>https://books.google.com/books?hl=en&amp;lr=&amp;id=sRIkEQAAQBAJ&amp;oi=fnd&amp;pg=PT12&amp;ots=Stkh3C6XP-&amp;sig=PuEiXKtQzxpqNLiisreS12fWE1A</t>
  </si>
  <si>
    <t>Cahyo, N (2024). Pengaruh Content Marketing dan Social Media Marketing Terhadap Buying Decision dengan Buying Intention Sebagai Variabel Intervening. Indonesian Research Journal on Education, irje.org, http://www.irje.org/irje/article/view/681</t>
  </si>
  <si>
    <t>http://www.irje.org/irje/article/view/681</t>
  </si>
  <si>
    <t>Pratiwi, R. I., &amp; Amalya, W. R. (2024). PERAN STRATEGI KONTEN MARKETING DALAM MENINGKATKAN OMSET USAHA: ANALISIS LITERATUR DENGAN FOKUS PADA ASPEK SOSIAL DAN BUDAYA. SOSIOLOGI: Jurnal Ilmiah Kajian Ilmu Sosial dan Budaya, 26(2), 227-258.</t>
  </si>
  <si>
    <t>https://jurnalsosiologi.fisip.unila.ac.id/index.php/jurnal/article/view/1398</t>
  </si>
  <si>
    <t>Iroka, NA, &amp; Nwaizugbo, IC (2024). Effect of Content Marketing on Customer Patronage of Online Shops. UNIZIK Journal of Marketing, journals.unizik.edu.ng, https://journals.unizik.edu.ng/ujofm/article/view/4397</t>
  </si>
  <si>
    <t>https://journals.unizik.edu.ng/ujofm/article/view/4397</t>
  </si>
  <si>
    <t>Kamel, M, Abdelazim, AR, &amp; ... (2024). The Impact of Content Marketing on Guest Behavioral Intentions. Minia Journal of Tourism …, mjthr.journals.ekb.eg, https://mjthr.journals.ekb.eg/article_411994.html</t>
  </si>
  <si>
    <t>https://mjthr.journals.ekb.eg/article_411994.html</t>
  </si>
  <si>
    <t>Zulfikar, T, Yudha, FM, &amp; Kosasih, K (2024). Marketing Digital And Social Media Improve Content Quality And Implicate The Performance Of Ayobandung. Com. JHSS (JOURNAL OF …, journal.unpak.ac.id, https://journal.unpak.ac.id/index.php/jhss/article/download/8538/4588</t>
  </si>
  <si>
    <t>https://journal.unpak.ac.id/index.php/jhss/article/download/8538/4588</t>
  </si>
  <si>
    <t>Ordóñez, A Guzmán (2024). Digital Content Marketing Strategies for resource optimisation in e-Government platforms., diposit.ub.edu, https://diposit.ub.edu/dspace/handle/2445/207526</t>
  </si>
  <si>
    <t>Panya, N (2024). Digital Content Marketing Strategy and Good Attitude toward the Brand: Evidence from Online Shopping in Four Northern Provinces of Thailand. วารสาร บริหาร ศาสตร์ มหาวิทยาลัย อุบลราชธานี, Journal of Management Science, Ubon Ratchathani University,  https://so03.tci-thaijo.org/index.php/jms_ubu/article/view/277965</t>
  </si>
  <si>
    <t>Nwoko, EG, &amp; Obi, CV (2024). Content Marketing And Sales Performance Of Real Estate Firms In Anambra State.,International Journal of Business &amp; Law Research 12(3):105-118, July-Sept., 2024 https://www.seahipublications.org/wp-content/uploads/2024/07/IJBLR-S-11-2024.pdf</t>
  </si>
  <si>
    <t>https://www.seahipublications.org/wp-content/uploads/2024/07/IJBLR-S-11-2024.pdf</t>
  </si>
  <si>
    <t>Silalahi, H., &amp; Guna, S. (2024). Enhancing Brand Awareness through Content Marketing Strategy Analysis in the Digital Landscape. Journal on Economics, Management and Business Technology, 3(1), 9-18.</t>
  </si>
  <si>
    <t>https://plus62.isha.or.id/index.php/JEMBUT/article/view/222</t>
  </si>
  <si>
    <t>KOÇER, L. L., UYAR, K., &amp; SARGIN, S. (2024). DİJİTAL PAZARLAMA. Sürdürülebilir Kalkınmada Dijital Dönüşüm ve Yapay Zekâ Uygulamaları, 143.</t>
  </si>
  <si>
    <t>https://books.google.com/books?hl=en&amp;lr=&amp;id=GGEyEQAAQBAJ&amp;oi=fnd&amp;pg=PA143&amp;ots=wN38MKNtUk&amp;sig=4GajeyTR8qZeOP91VajvRpZAotE</t>
  </si>
  <si>
    <t>Ramadhan, R., Adda, H. W., &amp; Evrianti, H. (2024). Analisis Implementasi Pemasaran Digital pada Yayasan. JIIP-Jurnal Ilmiah Ilmu Pendidikan, 7(3), 2512-2515.</t>
  </si>
  <si>
    <t>http://jiip.stkipyapisdompu.ac.id/jiip/index.php/JIIP/article/view/3985</t>
  </si>
  <si>
    <t>Yaqoob, A. L. K. M. (2024). The Effect Of Content Marketing In Enhancing Broad Awareness-An Analytical Study Of The Opinions Of A Sample Of Managers Two Employees Xerox Media Advertising And Marketing Company In Governorate Holy Karbala. The Peerian Journal, 34, 67-89.</t>
  </si>
  <si>
    <t>https://peerianjournal.com/index.php/tpj/article/view/940</t>
  </si>
  <si>
    <t>Dai, H. (2024, May). Research on Nongfu Spring Brand Content Marketing Strategy. In 9th International Conference on Financial Innovation and Economic Development (ICFIED 2024) (pp. 518-530). Atlantis Press.</t>
  </si>
  <si>
    <t>https://www.atlantis-press.com/proceedings/icfied-24/125999591</t>
  </si>
  <si>
    <t>Eltokhy, KE, Gunied, H, &amp; Essam, E (2024). Role of social media content marketing on brand image: a case study on mobile service providers in Egypt. Insights into Language, Culture and …, apc.aast.edu, http://apc.aast.edu/ojs/index.php/ILCC/article/view/742</t>
  </si>
  <si>
    <t>http://apc.aast.edu/ojs/index.php/ILCC/article/view/742</t>
  </si>
  <si>
    <t>Rezvanian, MH, Haghshenas, F, &amp; ... (2024). Developing a Marketing Model for Solar Energy Production Equipment Based on a Combined Grounded Theory and Partial Least Squares Approach. … and Engineering Sciences, msesj.com, https://msesj.com/index.php/mses/article/view/38</t>
  </si>
  <si>
    <t>https://msesj.com/index.php/mses/article/view/38</t>
  </si>
  <si>
    <t>Valerie, F, &amp; Nurhajati, L (2024). Pengaruh Konten Tiktok Hanif Alim dalam Meningkatkan Keterampilan Komunikasi Gen-Z untuk Mencari Kerja. Jurnal Pewarta Indonesia, pewarta.idsciencecenter.com, http://www.pewarta.idsciencecenter.com/index.php/JPI/article/view/150</t>
  </si>
  <si>
    <t>http://www.pewarta.idsciencecenter.com/index.php/JPI/article/view/150</t>
  </si>
  <si>
    <t>Sarkhanlou, J. K., Biglou, H. Q., Iranzadeh, S., &amp; Shahinpour, A. Geographical planning of space quarterly journal.</t>
  </si>
  <si>
    <t>https://gps.gu.ac.ir/article_41681.htmlhttp:/gps.gu.ac.ir/article_197057_35fbd532b9b812a5c341efb210726e56.pdf?lang=en</t>
  </si>
  <si>
    <t>Wirata, IN, Citrawati, LP, &amp; Darmiati, M (2024). THE INFLUENCE OF CONTENT MARKETING ON INSTAGRAM ON INTEREST IN BUYING WEDDING PACKAGES AT W BALI SEMINYAK. Jurnal Bisnis Hospitaliti, ejournal.ppb.ac.id, https://ejournal.ppb.ac.id/index.php/jbh/article/view/1379</t>
  </si>
  <si>
    <t>https://ejournal.ppb.ac.id/index.php/jbh/article/view/1379</t>
  </si>
  <si>
    <t>Strzebicki, D (2024). Rola i zróżnicowanie postów facebookowych w komunikacji marketingowej biur podróży. Turystyka i Rozwój Regionalny, agro.icm.edu.pl, https://agro.icm.edu.pl/agro/element/bwmeta1.element.agro-f1029806-4ad5-4a96-8ea6-63358c7ae483</t>
  </si>
  <si>
    <t>https://agro.icm.edu.pl/agro/element/bwmeta1.element.agro-f1029806-4ad5-4a96-8ea6-63358c7ae483</t>
  </si>
  <si>
    <t>Cvijetović, R. (2024). Analiza medijskog sadržaja kreiranog u okviru kampanja tvrtke Red Bull (Doctoral dissertation, Josip Juraj Strossmayer University of Osijek. Academy of Arts and Culture in Osijek).</t>
  </si>
  <si>
    <t>https://repozitorij.aukos.unios.hr/islandora/object/aukos:1509</t>
  </si>
  <si>
    <t>Arıç, K. H. BİLDİRİ ÖZETLERİ ve TAM METİN BİLDİRİLER KİTABI.</t>
  </si>
  <si>
    <t>https://ibn.idsi.md/sites/default/files/imag_file/efi_2024_bildiri_kitabi.pdf</t>
  </si>
  <si>
    <t>خدایی سرخانلو, جابر, قره بیگلو, ایران زاده, سلیمان, &amp; شاهین پور. (2024). ارائه مدل بازاریابی محتوا با رویکرد تقویت گردشگری سلامت مطالعه موردی شهر تهران. مجله آمایش جغرافیایی فضا, 14(1), 39-56.‎</t>
  </si>
  <si>
    <t>https://gps.gu.ac.ir/article_197057_35fbd532b9b812a5c341efb210726e56.pdf</t>
  </si>
  <si>
    <t xml:space="preserve">Tabelessy, W (2024). Brand love: Mediating effect of the relationship between social media marketing, brand loyalty, and brand equity iPhone brand smartphone in Ambon City. International Journal of Integrative …, </t>
  </si>
  <si>
    <t>https://pdfs.semanticscholar.org/485f/bfa672bdedea91a886e30169f4f39b60b09f.pdf</t>
  </si>
  <si>
    <t>Yang, E, Kembau, AS, Tarigan, A, &amp; ... (2024). The Strategic Role Of Consumer Ethnocentrism, Social Media Marketing, And Brand Ambassadorship In Shaping Purchase Decisions For Local Indonesian Skincare …. JMBI UNSRAT (Jurnal …, ejournal.unsrat.ac.id, https://ejournal.unsrat.ac.id/index.php/jmbi/article/view/56377</t>
  </si>
  <si>
    <t>https://ejournal.unsrat.ac.id/index.php/jmbi/article/view/56377</t>
  </si>
  <si>
    <t>Elgahwash, FO, Dowa, A, Ahmed, K, &amp; ... (2024). EXAMINING EFFECTIVE ELECTRONIC WORD OF MOUTH IN SOCIAL MEDIA ON THE CUSTOMER'S PURCHASE INTENTION: A QUANTITIVELY APPROACH IN …. The American Journal of …, inlibrary.uz, https://inlibrary.uz/index.php/tajmei/article/view/33873</t>
  </si>
  <si>
    <t>https://inlibrary.uz/index.php/tajmei/article/view/33873</t>
  </si>
  <si>
    <t>Newar, V, &amp; Chetry, S (2024). Mindful Content Marketing, Increasing Brand-Awareness: Theoretical Study &amp;Literature Synthesis. … Science</t>
  </si>
  <si>
    <t>https://doi.org/10.1177/0976030X241285095</t>
  </si>
  <si>
    <t>Afrifa, S., Varadarajan, V., Appiahene, P., Zhang, T., &amp; Afrifa, R. (2024). Evaluating Public Sentiments during Uttarakhand Flood: An Artificial Intelligence Techniques. Computer Systems Science &amp; Engineering, 48(6).</t>
  </si>
  <si>
    <t>https://search.ebscohost.com/login.aspx?direct=true&amp;profile=ehost&amp;scope=site&amp;authtype=crawler&amp;jrnl=02676192&amp;AN=181197688&amp;h=3o7lY1oWHtWquMPU4lCoM1vZPy56jfg2tXjMaI4gaKf8vqvJAOOHYSbtuEyv7JP3hrp9HjmGXoQKO1tFW%2BWoRw%3D%3D&amp;crl=c</t>
  </si>
  <si>
    <t>Durbul, A., Osiako, P., Alaraw, F., &amp; Alshaabani, A. (2024). Does social media marketing increase the sales of organic food?.</t>
  </si>
  <si>
    <t>https://repository.dkut.ac.ke:8080/xmlui/handle/123456789/8668</t>
  </si>
  <si>
    <t>Iswanto, D., Irsyad, Z., &amp; Sangadji, S. S. (2024). Optimizing Social Media Marketing to Preserve Lombok's Traditions and Culture. Apollo: Journal of Tourism and Business, 2(3), 264-276.</t>
  </si>
  <si>
    <t>https://journal.mediadigitalpublikasi.com/index.php/apollo/article/view/365</t>
  </si>
  <si>
    <t>Chi, Q (2024). Comparing the New Media Marketing Models with the Traditional Marketing Models. Advances in Economics, Management and Political …, ewadirect.com, https://www.ewadirect.com/proceedings/aemps/article/view/13854</t>
  </si>
  <si>
    <t>https://www.ewadirect.com/proceedings/aemps/article/view/13854</t>
  </si>
  <si>
    <t>Kahraman, N. T., &amp; Kalan, Ö. (2024). A cultural analysis of Generation Z’s perception of individualism and collectivisim in Turkish television commercials through a Hofstedian lens. Connectist: Istanbul University Journal of Communication Sciences, (67), 87-114.</t>
  </si>
  <si>
    <t>https://dergipark.org.tr/en/pub/connectist/issue/90347/1508466</t>
  </si>
  <si>
    <t>Adisaputra, A. K. (2024, August). Analisis Marketing Syariah di Era Digitalisasi. In Gunung Djati Conference Series (Vol. 42, pp. 82-90).</t>
  </si>
  <si>
    <t>http://conferences.uinsgd.ac.id/index.php/gdcs/article/view/2192</t>
  </si>
  <si>
    <t>Alfardan, Hatem Mohammad M (2024) Consumer engagement and e-marketing in the MENA region: Fossicking social media effects. PhD thesis, Queensland University of Technology.</t>
  </si>
  <si>
    <t>Niftiyev, I., &amp; Aziz, Q. (2024). Stakeholder Identification Strategies in Social Media Marketing: A Qualitative Study in the Telecommunications Sector. In Proceedings: III. International Symposium on Marketing Tekirdağ/Türkiye, November 16-17, 2024 (pp. 31-59). Tekirdağ, Türkiye: Tekirdağ Namık Kemal University Faculty of Economics and Administrative Sciences.</t>
  </si>
  <si>
    <t>https://www.econstor.eu/handle/10419/308566</t>
  </si>
  <si>
    <t>Aulia, M. I., Widiandana, P., Surya, R. A., Sakmar, M., Hartinah, S., Hasani, M. A., &amp; Riziq, A. F. (2024). Optimasi Digital Marketing dengan Canva secara Kreatif dan Efektif untuk PTQ Baitus Sholihin Klaten. Jurnal Pengabdian Masyarakat Bangsa, 2(5), 1843-1847.</t>
  </si>
  <si>
    <t>https://jurnalpengabdianmasyarakatbangsa.com/index.php/jpmba/article/view/1123</t>
  </si>
  <si>
    <t>Andrade, L. C., Pontes, H. L. J., &amp; Baltazar, M. C. P. (2024). Optimizing the infoproduct launch process: integrating the communication macrostrategy and paid traffic key performance indicators through the VERSALTO method. Revista de Gestão e Secretariado, 15(6), e3899-e3899.</t>
  </si>
  <si>
    <t>https://ojs.revistagesec.org.br/secretariado/article/view/3899</t>
  </si>
  <si>
    <t>OGAH, A. V., OLATUNJI, R. O., &amp; ALUKO, P. E. (2024). Impact of Online Marketing Communication on Tourism Arena Transformation in Ekiti State. FUOYE JOURNAL OF MANAGEMENT SCIENCE, 1(1).</t>
  </si>
  <si>
    <t>https://fjms.fuoye.edu.ng/index.php/public_html/article/view/21</t>
  </si>
  <si>
    <t>Pratiwi, S., &amp; Sabrina, H. (2024, August). The Influence of Social Media Marketing and Halal Awareness on Purchase Decisions (Case Study on The L. Co Coffee Jalan Gagak Hitam No. 10C). In 1St International Conference Epicentrum of Economic Global Framework (Vol. 1, No. 1, pp. 166-173).</t>
  </si>
  <si>
    <t>https://proceeding.pancabudi.ac.id/index.php/ICEEGLOF/article/view/115</t>
  </si>
  <si>
    <t>Zuikin, S, &amp; Aksu (2024). Importance and Practices of Digitalization and Social Media usage in Hospitality Industry. Vol.6, Isuue 5,, pp.202-221</t>
  </si>
  <si>
    <t>https://ijmsssr.org/paper/66ec7104058ee.pdf</t>
  </si>
  <si>
    <t>Wang, J. (2024). Analysis of ZARA's Social Media Marketing Strategy in China. Advances in Economics, Management and Political Sciences, 102, 230-239.</t>
  </si>
  <si>
    <t>https://www.ewadirect.com/proceedings/aemps/article/view/14100</t>
  </si>
  <si>
    <t>Adisty, N., &amp; Yanti, N. F. (2024). Instagram Stories and Personal Branding Among Communication Students at Mercu Buana University. Jurnal Spektrum Komunikasi, 12(2), 184-194.</t>
  </si>
  <si>
    <t>https://www.journal.stikosa-aws.ac.id/index.php/spektrum/article/view/709</t>
  </si>
  <si>
    <t>Kovačević, I. (2024). Fenomen straha od propuštanja na društvenim mrežama i utjecaj na potrošačko ponašanje korisnika (Doctoral dissertation, Josip Juraj Strossmayer University of Osijek. Academy of Arts and Culture in Osijek).</t>
  </si>
  <si>
    <t>https://repozitorij.aukos.unios.hr/en/islandora/object/aukos%3A1531</t>
  </si>
  <si>
    <t>พันธุ์, งาม สิริ วิฑูรย์ (2024). อิทธิพล ของ การ ตลาด โซ เชีย ล มีเดีย การ สื่อสาร ปากต่อปาก แบบ อิเล็กทรอนิกส์ การ ตลาด อิน ฟ ลู เอน เซอร์ และ การ ตลาด เนื้อหา ต่อ ความ ตั้งใจ ใน การ จอง ห้อง พัก โรงแรม ใน …. วารสาร วิทยาการ จัดการ ปริทัศน์, so03.tci-thaijo.org, https://so03.tci-thaijo.org/index.php/msaru/article/view/274833</t>
  </si>
  <si>
    <t>https://so03.tci-thaijo.org/index.php/msaru/article/view/274833</t>
  </si>
  <si>
    <t>Fathurrohman, F., &amp; Astuti, S. W. (2024). Pengaruh Brand Ambassador JKT48 Terhadap Brand Image Erigo. eProceedings of Management, 11(3).</t>
  </si>
  <si>
    <t>https://openlibrarypublications.telkomuniversity.ac.id/index.php/management/article/view/23366</t>
  </si>
  <si>
    <t>Aderibigbe, AA, Siyanbola, TT, &amp; Abiodun, OO (2024). A Historical Analysis of Accounting Standardization Worldwide., ijebmr.com,</t>
  </si>
  <si>
    <t>https://www.ijebmr.com/uploads/pdf/archivepdf/2024/IJEBMR_1354.pdf</t>
  </si>
  <si>
    <t>HASANÇEBİ, B., KESKİN, E., &amp; YORGANCI, B. (2024). A Bibliographic Research on Globalization Strategies of Fast Food Businesses. Journal of Tourism &amp; Gastronomy Studies, 12(2), 1049-1058.</t>
  </si>
  <si>
    <t>https://jotags.net/index.php/jotags/article/view/2117</t>
  </si>
  <si>
    <t>Christine, C., Lubis, A. N., &amp; Sembiring, B. K. F. (2024, November). Literature Review Balancing Global Reach with Local Relevance: Glocalization Applied Across Diverse Sectors. In Bengkulu International Conference on Economics, Management, Business and Accounting (BICEMBA) (Vol. 2, pp. 365-374).</t>
  </si>
  <si>
    <t>https://conference.unib.ac.id/index.php/BICEMBA/article/download/92/44</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</si>
  <si>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144-154</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</si>
  <si>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144-155</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</si>
  <si>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144-157</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</si>
  <si>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144-158</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</si>
  <si>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144-159</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</si>
  <si>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144-160</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</si>
  <si>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144-161</t>
    </r>
  </si>
  <si>
    <r>
      <rPr>
        <rFont val="Arial Narrow"/>
        <color theme="1"/>
        <sz val="10.0"/>
      </rPr>
      <t xml:space="preserve">Backhaus, C, Becker, B, &amp; Bosser, F (2024). </t>
    </r>
    <r>
      <rPr>
        <rFont val="Arial Narrow"/>
        <i/>
        <color theme="1"/>
        <sz val="10.0"/>
      </rPr>
      <t>Digital Content Marketing: Creating Value in Practice</t>
    </r>
    <r>
      <rPr>
        <rFont val="Arial Narrow"/>
        <color theme="1"/>
        <sz val="10.0"/>
      </rPr>
      <t>., Routledge</t>
    </r>
  </si>
  <si>
    <r>
      <rPr>
        <rFont val="Arial Narrow"/>
        <color theme="1"/>
        <sz val="10.0"/>
      </rPr>
      <t>Ling, T. P., Kiong, T. P., &amp; Ahmad, R. B. (2024). The impact of digital content marketing on customer engagement in an online fashion store. </t>
    </r>
    <r>
      <rPr>
        <rFont val="Arial Narrow"/>
        <i/>
        <color theme="1"/>
        <sz val="10.0"/>
      </rPr>
      <t>Leveraging ChatGPT and Artificial Intelligence for Effective Customer Engagement</t>
    </r>
    <r>
      <rPr>
        <rFont val="Arial Narrow"/>
        <color theme="1"/>
        <sz val="10.0"/>
      </rPr>
      <t>, </t>
    </r>
    <r>
      <rPr>
        <rFont val="Arial Narrow"/>
        <i/>
        <color theme="1"/>
        <sz val="10.0"/>
      </rPr>
      <t>3</t>
    </r>
    <r>
      <rPr>
        <rFont val="Arial Narrow"/>
        <color theme="1"/>
        <sz val="10.0"/>
      </rPr>
      <t>, 177-191.</t>
    </r>
  </si>
  <si>
    <t>VINEREAN Simona (ULBS), Iuliana Cetina (ASE Bucuresti), Luigi Dumitrescu (ULBS)</t>
  </si>
  <si>
    <t>Modeling employee satisfaction in relation to CSR practices and attraction and retention of top talent. 2013. Expert Journal of Business and Management, 1(1)</t>
  </si>
  <si>
    <r>
      <rPr>
        <rFont val="Arial Narrow"/>
        <color theme="1"/>
        <sz val="10.0"/>
      </rPr>
      <t>Jeon, Y. M. (2024). The Impact of Company's Environmental Orientation on Satisfaction, Organizational Commitment, and Loyalty. </t>
    </r>
    <r>
      <rPr>
        <rFont val="Arial Narrow"/>
        <i/>
        <color theme="1"/>
        <sz val="10.0"/>
      </rPr>
      <t>Journal of Information Technology Applications and Management</t>
    </r>
    <r>
      <rPr>
        <rFont val="Arial Narrow"/>
        <color theme="1"/>
        <sz val="10.0"/>
      </rPr>
      <t>, </t>
    </r>
    <r>
      <rPr>
        <rFont val="Arial Narrow"/>
        <i/>
        <color theme="1"/>
        <sz val="10.0"/>
      </rPr>
      <t>31</t>
    </r>
    <r>
      <rPr>
        <rFont val="Arial Narrow"/>
        <color theme="1"/>
        <sz val="10.0"/>
      </rPr>
      <t>(4), 163-178.</t>
    </r>
  </si>
  <si>
    <t>https://koreascience.kr/article/JAKO202427157798127.page</t>
  </si>
  <si>
    <t>전영미. (2024). 기업의 환경 지향성이 직원 만족, 조직 몰입, 충성도에 미치는 영향. Journal of Information Technology Applications &amp; Management, 31(4), 163-178.</t>
  </si>
  <si>
    <t>VINEREAN Simona (ULBS), Iuliana Cetina (ASE Bucuresti), Luigi Dumitrescu (ULBS), Mihai Țichindelean (ULBS)</t>
  </si>
  <si>
    <t>Modelling employee engagement in relation to CSR practices and employee satisfaction. Revista Economica, 65(1), 21-37.</t>
  </si>
  <si>
    <t>Saini, H., &amp; Bhaker, S. K. IMPACT OF CSR INITIATIVES ON EMPLOYEE OUTCOMES: A REVIEW. International Journal of Engineering Research &amp; Management Technology</t>
  </si>
  <si>
    <t xml:space="preserve"> Understanding consumers' online shopping behavior during the Covid-19 pandemic: empirical research. Expert journal of Marketing. 2020;8(2):140-50.</t>
  </si>
  <si>
    <t>Triwijayati, A. (2024). PERILAKU KONSUMEN DIGITAL: SAAT ‘PROSUMER’MENDOMINASI DUNIA DIGITAL DAN E-COMMERCE. Penerbit Widina.</t>
  </si>
  <si>
    <t>https://www.google.com/books?hl=en&amp;lr=&amp;id=2EYYEQAAQBAJ&amp;oi=fnd&amp;pg=PA2&amp;ots=bSMCJYU1e9&amp;sig=wfVS2GT9r51Z1TK7RBftnJU8QmA</t>
  </si>
  <si>
    <t>Alin Opreana (ULBS), Iuliana Cetina (ASE Bucuresti), Luigi Dumitrescu (ULBS), VINEREAN Simona (ULBS)</t>
  </si>
  <si>
    <r>
      <rPr>
        <rFont val="Arial Narrow"/>
        <color theme="1"/>
        <sz val="10.0"/>
      </rPr>
      <t>Hao, L., Zhu, C., Chen, X., &amp; Yue, G. X. G. (2024). Substitutor or Assistant: The Double-Edged Sword Effect of Artificial Intelligence Images on OTPs. </t>
    </r>
    <r>
      <rPr>
        <rFont val="Arial Narrow"/>
        <i/>
        <color theme="1"/>
        <sz val="10.0"/>
      </rPr>
      <t>International Journal of Interactive Mobile Technologies</t>
    </r>
    <r>
      <rPr>
        <rFont val="Arial Narrow"/>
        <color theme="1"/>
        <sz val="10.0"/>
      </rPr>
      <t>, </t>
    </r>
    <r>
      <rPr>
        <rFont val="Arial Narrow"/>
        <i/>
        <color theme="1"/>
        <sz val="10.0"/>
      </rPr>
      <t>18</t>
    </r>
    <r>
      <rPr>
        <rFont val="Arial Narrow"/>
        <color theme="1"/>
        <sz val="10.0"/>
      </rPr>
      <t>(16).</t>
    </r>
  </si>
  <si>
    <r>
      <rPr>
        <rFont val="Arial Narrow"/>
        <color theme="1"/>
        <sz val="10.0"/>
      </rPr>
      <t>Unnikrishnan, I. (2024, November). Enhancing Digital Content Security: Internet of Behaviors for Consumers during Online Shopping in Pandemic. In </t>
    </r>
    <r>
      <rPr>
        <rFont val="Arial Narrow"/>
        <i/>
        <color theme="1"/>
        <sz val="10.0"/>
      </rPr>
      <t>2024 International Conference on Intelligent &amp; Innovative Practices in Engineering &amp; Management (IIPEM)</t>
    </r>
    <r>
      <rPr>
        <rFont val="Arial Narrow"/>
        <color theme="1"/>
        <sz val="10.0"/>
      </rPr>
      <t> (pp. 1-6). IEEE.</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</si>
  <si>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</si>
  <si>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</si>
  <si>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</si>
  <si>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Branding strategies for social media marketing. </t>
    </r>
    <r>
      <rPr>
        <rFont val="Arial Narrow"/>
        <i/>
        <color theme="1"/>
        <sz val="10.0"/>
      </rPr>
      <t>Expert Journal of Marketing</t>
    </r>
    <r>
      <rPr>
        <rFont val="Arial Narrow"/>
        <color theme="1"/>
        <sz val="10.0"/>
      </rPr>
      <t>, </t>
    </r>
    <r>
      <rPr>
        <rFont val="Arial Narrow"/>
        <i/>
        <color theme="1"/>
        <sz val="10.0"/>
      </rPr>
      <t>4</t>
    </r>
    <r>
      <rPr>
        <rFont val="Arial Narrow"/>
        <color theme="1"/>
        <sz val="10.0"/>
      </rPr>
      <t>(2). 2016</t>
    </r>
  </si>
  <si>
    <r>
      <rPr>
        <rFont val="Arial Narrow"/>
        <color theme="1"/>
        <sz val="10.0"/>
      </rPr>
      <t>Hendriyati, L., &amp; Krestanto, H. (2024). Strategi Branding Kebon Ndalem Coffee And Eatery Dalam Menarik Minat Beli Konsumen Melalui Media Sosial. </t>
    </r>
    <r>
      <rPr>
        <rFont val="Arial Narrow"/>
        <i/>
        <color theme="1"/>
        <sz val="10.0"/>
      </rPr>
      <t>Journal of Tourism and Economic</t>
    </r>
    <r>
      <rPr>
        <rFont val="Arial Narrow"/>
        <color theme="1"/>
        <sz val="10.0"/>
      </rPr>
      <t>, </t>
    </r>
    <r>
      <rPr>
        <rFont val="Arial Narrow"/>
        <i/>
        <color theme="1"/>
        <sz val="10.0"/>
      </rPr>
      <t>7</t>
    </r>
    <r>
      <rPr>
        <rFont val="Arial Narrow"/>
        <color theme="1"/>
        <sz val="10.0"/>
      </rPr>
      <t>(2), 179-187.</t>
    </r>
  </si>
  <si>
    <t>https://jurnal.stieparapi.ac.id/index.php/jtec/article/view/168</t>
  </si>
  <si>
    <r>
      <rPr>
        <rFont val="Arial Narrow"/>
        <color theme="1"/>
        <sz val="10.0"/>
      </rPr>
      <t>Branding strategies for social media marketing. </t>
    </r>
    <r>
      <rPr>
        <rFont val="Arial Narrow"/>
        <i/>
        <color theme="1"/>
        <sz val="10.0"/>
      </rPr>
      <t>Expert Journal of Marketing</t>
    </r>
    <r>
      <rPr>
        <rFont val="Arial Narrow"/>
        <color theme="1"/>
        <sz val="10.0"/>
      </rPr>
      <t>, </t>
    </r>
    <r>
      <rPr>
        <rFont val="Arial Narrow"/>
        <i/>
        <color theme="1"/>
        <sz val="10.0"/>
      </rPr>
      <t>4</t>
    </r>
    <r>
      <rPr>
        <rFont val="Arial Narrow"/>
        <color theme="1"/>
        <sz val="10.0"/>
      </rPr>
      <t>(2). 2016</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</si>
  <si>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</si>
  <si>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Paramastri, D. K. (2024). Transformation of Traditional marketing to E-Marketing: a theoretical review of Digital Technology utilization impact Against Business Marketing Competitiveness. </t>
    </r>
    <r>
      <rPr>
        <rFont val="Arial Narrow"/>
        <i/>
        <color theme="1"/>
        <sz val="10.0"/>
      </rPr>
      <t>Riwayat: Educational Journal of History and Humanities</t>
    </r>
    <r>
      <rPr>
        <rFont val="Arial Narrow"/>
        <color theme="1"/>
        <sz val="10.0"/>
      </rPr>
      <t>, </t>
    </r>
    <r>
      <rPr>
        <rFont val="Arial Narrow"/>
        <i/>
        <color theme="1"/>
        <sz val="10.0"/>
      </rPr>
      <t>7</t>
    </r>
    <r>
      <rPr>
        <rFont val="Arial Narrow"/>
        <color theme="1"/>
        <sz val="10.0"/>
      </rPr>
      <t>(2), 616-630.</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</si>
  <si>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</si>
  <si>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</si>
  <si>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Sen, A., De, S., &amp; Pal, J. (2024). Networks and Influencers in Online Propaganda Events: A Comparative Study of Three Cases in India. </t>
    </r>
    <r>
      <rPr>
        <rFont val="Arial Narrow"/>
        <i/>
        <color theme="1"/>
        <sz val="10.0"/>
      </rPr>
      <t>Proceedings of the ACM on Human-Computer Interaction</t>
    </r>
    <r>
      <rPr>
        <rFont val="Arial Narrow"/>
        <color theme="1"/>
        <sz val="10.0"/>
      </rPr>
      <t>, </t>
    </r>
    <r>
      <rPr>
        <rFont val="Arial Narrow"/>
        <i/>
        <color theme="1"/>
        <sz val="10.0"/>
      </rPr>
      <t>8</t>
    </r>
    <r>
      <rPr>
        <rFont val="Arial Narrow"/>
        <color theme="1"/>
        <sz val="10.0"/>
      </rPr>
      <t>(CSCW1), 1-27.</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</si>
  <si>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</si>
  <si>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Chapa, S., &amp; Khan, T. (2024). Social Influencer or Celebrity Endorser, To Whom Do Multicultural Consumers Pay Attention in Instagram? Comparing Medium-and High-Involvement Products Across Ethnic Groups. </t>
    </r>
    <r>
      <rPr>
        <rFont val="Arial Narrow"/>
        <i/>
        <color theme="1"/>
        <sz val="10.0"/>
      </rPr>
      <t>Journal of Marketing Development &amp; Competitiveness</t>
    </r>
    <r>
      <rPr>
        <rFont val="Arial Narrow"/>
        <color theme="1"/>
        <sz val="10.0"/>
      </rPr>
      <t>, </t>
    </r>
    <r>
      <rPr>
        <rFont val="Arial Narrow"/>
        <i/>
        <color theme="1"/>
        <sz val="10.0"/>
      </rPr>
      <t>18</t>
    </r>
    <r>
      <rPr>
        <rFont val="Arial Narrow"/>
        <color theme="1"/>
        <sz val="10.0"/>
      </rPr>
      <t>(1).</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</si>
  <si>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</si>
  <si>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Nugroho, A. P., Kardha, D., Rochmadi, J., &amp; Gupta, S. (2024). Exploring the Implementation of Digital Marketing Strategies in Non-Formal Educational Institutions. </t>
    </r>
    <r>
      <rPr>
        <rFont val="Arial Narrow"/>
        <i/>
        <color theme="1"/>
        <sz val="10.0"/>
      </rPr>
      <t>Journal of Nonformal Education</t>
    </r>
    <r>
      <rPr>
        <rFont val="Arial Narrow"/>
        <color theme="1"/>
        <sz val="10.0"/>
      </rPr>
      <t>, </t>
    </r>
    <r>
      <rPr>
        <rFont val="Arial Narrow"/>
        <i/>
        <color theme="1"/>
        <sz val="10.0"/>
      </rPr>
      <t>10</t>
    </r>
    <r>
      <rPr>
        <rFont val="Arial Narrow"/>
        <color theme="1"/>
        <sz val="10.0"/>
      </rPr>
      <t>(1).</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</si>
  <si>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</si>
  <si>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Arklan, Ü., &amp; Tuzcu, N. (2024). Algılanan Sosyal Medya Pazarlama Faaliyetlerinin Marka ve Değer Bilincine Etkisi Üzerine Bir Araştırma. </t>
    </r>
    <r>
      <rPr>
        <rFont val="Arial Narrow"/>
        <i/>
        <color theme="1"/>
        <sz val="10.0"/>
      </rPr>
      <t>Süleyman Demirel Üniversitesi Vizyoner Dergisi</t>
    </r>
    <r>
      <rPr>
        <rFont val="Arial Narrow"/>
        <color theme="1"/>
        <sz val="10.0"/>
      </rPr>
      <t>, </t>
    </r>
    <r>
      <rPr>
        <rFont val="Arial Narrow"/>
        <i/>
        <color theme="1"/>
        <sz val="10.0"/>
      </rPr>
      <t>15</t>
    </r>
    <r>
      <rPr>
        <rFont val="Arial Narrow"/>
        <color theme="1"/>
        <sz val="10.0"/>
      </rPr>
      <t>(42), 422-442.</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</si>
  <si>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</si>
  <si>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Kırmızıkaya, A., &amp; Öztürk, A. (2024). Sosyal Medya Pazarlama Faaliyetleri İle İlgili Yapılan Çalışmaların Bibliyometrik Analizi. </t>
    </r>
    <r>
      <rPr>
        <rFont val="Arial Narrow"/>
        <i/>
        <color theme="1"/>
        <sz val="10.0"/>
      </rPr>
      <t>Gümüşhane Üniversitesi Sosyal Bilimler Dergisi</t>
    </r>
    <r>
      <rPr>
        <rFont val="Arial Narrow"/>
        <color theme="1"/>
        <sz val="10.0"/>
      </rPr>
      <t>, </t>
    </r>
    <r>
      <rPr>
        <rFont val="Arial Narrow"/>
        <i/>
        <color theme="1"/>
        <sz val="10.0"/>
      </rPr>
      <t>15</t>
    </r>
    <r>
      <rPr>
        <rFont val="Arial Narrow"/>
        <color theme="1"/>
        <sz val="10.0"/>
      </rPr>
      <t>(3), 830-844.</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</si>
  <si>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</si>
  <si>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de la Garza Montemayor, D. J. (2024). Los años del aceleramiento de la digitalización: redes sociales, implicación cívica y procesos electorales en Estados Unidos y Latinoamérica durante la coyuntura de la pandemia del COVID-19. </t>
    </r>
    <r>
      <rPr>
        <rFont val="Arial Narrow"/>
        <i/>
        <color theme="1"/>
        <sz val="10.0"/>
      </rPr>
      <t>Revista CENTRA de Ciencias Sociales</t>
    </r>
    <r>
      <rPr>
        <rFont val="Arial Narrow"/>
        <color theme="1"/>
        <sz val="10.0"/>
      </rPr>
      <t>, </t>
    </r>
    <r>
      <rPr>
        <rFont val="Arial Narrow"/>
        <i/>
        <color theme="1"/>
        <sz val="10.0"/>
      </rPr>
      <t>3</t>
    </r>
    <r>
      <rPr>
        <rFont val="Arial Narrow"/>
        <color theme="1"/>
        <sz val="10.0"/>
      </rPr>
      <t>(1), 29-49.</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</si>
  <si>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</si>
  <si>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Alenezi, S. (2024). </t>
    </r>
    <r>
      <rPr>
        <rFont val="Arial Narrow"/>
        <i/>
        <color theme="1"/>
        <sz val="10.0"/>
      </rPr>
      <t>The Impact of Social Media Marketing on Consumer Buying Behaviour: A Case of Kuwaiti’s Male Grooming Retail Market</t>
    </r>
    <r>
      <rPr>
        <rFont val="Arial Narrow"/>
        <color theme="1"/>
        <sz val="10.0"/>
      </rPr>
      <t> (Doctoral dissertation, SOAS University of London).</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</si>
  <si>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</si>
  <si>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BINDAH, E., &amp; GUNNOO, M. L. (2024). Clicks to Carts: Social Media's Influence on Mauritians' Buying Habits. </t>
    </r>
    <r>
      <rPr>
        <rFont val="Arial Narrow"/>
        <i/>
        <color theme="1"/>
        <sz val="10.0"/>
      </rPr>
      <t>Editorial Note</t>
    </r>
    <r>
      <rPr>
        <rFont val="Arial Narrow"/>
        <color theme="1"/>
        <sz val="10.0"/>
      </rPr>
      <t>.</t>
    </r>
  </si>
  <si>
    <t>chrome-extension://efaidnbmnnnibpcajpcglclefindmkaj/https://siberindia.edu.in/journals/SAJMR/Jan-2024/January2024.pdf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</si>
  <si>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</si>
  <si>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Ibrahim, K. M., Akintayo, A. A., Ayeni, E., &amp; Hassan, A. (2024). Social Networking Sites and Performance of Small and Medium Enterprises: Evidence From OYO State, Nigeria. </t>
    </r>
    <r>
      <rPr>
        <rFont val="Arial Narrow"/>
        <i/>
        <color theme="1"/>
        <sz val="10.0"/>
      </rPr>
      <t>Jurnal Aplikasi Manajemen, Ekonomi dan Bisnis</t>
    </r>
    <r>
      <rPr>
        <rFont val="Arial Narrow"/>
        <color theme="1"/>
        <sz val="10.0"/>
      </rPr>
      <t>, </t>
    </r>
    <r>
      <rPr>
        <rFont val="Arial Narrow"/>
        <i/>
        <color theme="1"/>
        <sz val="10.0"/>
      </rPr>
      <t>9</t>
    </r>
    <r>
      <rPr>
        <rFont val="Arial Narrow"/>
        <color theme="1"/>
        <sz val="10.0"/>
      </rPr>
      <t>(1), 28-40.</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</si>
  <si>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</si>
  <si>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Yadav, B. K., Chaturbedi, D., &amp; Neupane, P. (2024). Impact of digital marketing on consumer purchasing behavior in Kathmandu Valley. </t>
    </r>
    <r>
      <rPr>
        <rFont val="Arial Narrow"/>
        <i/>
        <color theme="1"/>
        <sz val="10.0"/>
      </rPr>
      <t>Nepalese Journal of Management</t>
    </r>
    <r>
      <rPr>
        <rFont val="Arial Narrow"/>
        <color theme="1"/>
        <sz val="10.0"/>
      </rPr>
      <t>, </t>
    </r>
    <r>
      <rPr>
        <rFont val="Arial Narrow"/>
        <i/>
        <color theme="1"/>
        <sz val="10.0"/>
      </rPr>
      <t>11</t>
    </r>
    <r>
      <rPr>
        <rFont val="Arial Narrow"/>
        <color theme="1"/>
        <sz val="10.0"/>
      </rPr>
      <t>(2), 42-55.</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</si>
  <si>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</si>
  <si>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Magno, D. E., &amp; Edu, T. (2024). The influence of social media on contemporary consumer behavior: Part III, Research Findings and Discussion. </t>
    </r>
    <r>
      <rPr>
        <rFont val="Arial Narrow"/>
        <i/>
        <color theme="1"/>
        <sz val="10.0"/>
      </rPr>
      <t>Holistic Marketing Management Journal</t>
    </r>
    <r>
      <rPr>
        <rFont val="Arial Narrow"/>
        <color theme="1"/>
        <sz val="10.0"/>
      </rPr>
      <t>, </t>
    </r>
    <r>
      <rPr>
        <rFont val="Arial Narrow"/>
        <i/>
        <color theme="1"/>
        <sz val="10.0"/>
      </rPr>
      <t>14</t>
    </r>
    <r>
      <rPr>
        <rFont val="Arial Narrow"/>
        <color theme="1"/>
        <sz val="10.0"/>
      </rPr>
      <t>(1), 09-16.</t>
    </r>
  </si>
  <si>
    <t>chrome-extension://efaidnbmnnnibpcajpcglclefindmkaj/https://d1wqtxts1xzle7.cloudfront.net/115149416/TheAlgorithmicAllureHowSocialMediaCuratesConsumer_1_-libre.pdf?1716382515=&amp;response-content-disposition=inline%3B+filename%3DThe_Algorithmic_Allure_How_Social_Media.pdf&amp;Expires=1748276209&amp;Signature=MEIqD3Oum7xnNz8~ekqB~qZkBE~o7PpDk0iZhkeVGdBenw-YPR6bAUNDM84LSkvm6KQ9fdgQGyHcjcAAXzZBqOSPDWUqNMMRmDczpUD1jjFFTbx7BAKxgeUU9YvnbgoYxcKFPuhbjksgx8cUY~8a1BM7c6KgOCqbHDVp1nYp6LfcKon0-wPTAmdAzpI8StMN~e2ucDx3QM-QcCRf2~C5AmRLcFPqRpAZy7J~-RMlms8Ox5AuGZcf0JR4na2lu2MMeMafarMhkNO1H9BF~6~5vm6wS5OG75z9CBSwFgB5x5jnQf0Zpek2j0Zx7HR-XjCL263uYJIVe4VHeD1mRFDfhA__&amp;Key-Pair-Id=APKAJLOHF5GGSLRBV4ZA</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</si>
  <si>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</si>
  <si>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Sivasankari, M., Suganya, R. V., &amp; Venkateshwaran, G. (2024). A Study on Buying Progression of Shampoo for Men and Women-A Cross Tuticorin District. </t>
    </r>
    <r>
      <rPr>
        <rFont val="Arial Narrow"/>
        <i/>
        <color theme="1"/>
        <sz val="10.0"/>
      </rPr>
      <t>ComFin Research</t>
    </r>
    <r>
      <rPr>
        <rFont val="Arial Narrow"/>
        <color theme="1"/>
        <sz val="10.0"/>
      </rPr>
      <t>, </t>
    </r>
    <r>
      <rPr>
        <rFont val="Arial Narrow"/>
        <i/>
        <color theme="1"/>
        <sz val="10.0"/>
      </rPr>
      <t>12</t>
    </r>
    <r>
      <rPr>
        <rFont val="Arial Narrow"/>
        <color theme="1"/>
        <sz val="10.0"/>
      </rPr>
      <t>(1), 31-37.</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</si>
  <si>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</si>
  <si>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Aryal, A. (2024). </t>
    </r>
    <r>
      <rPr>
        <rFont val="Arial Narrow"/>
        <i/>
        <color theme="1"/>
        <sz val="10.0"/>
      </rPr>
      <t>EFFECT OF SOCIAL MEDIA ADVERTISEMENT ON CONSUMER PURCHASE DECISION</t>
    </r>
    <r>
      <rPr>
        <rFont val="Arial Narrow"/>
        <color theme="1"/>
        <sz val="10.0"/>
      </rPr>
      <t> (Doctoral dissertation, Shanker Dev Campus).</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</si>
  <si>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</si>
  <si>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Chapagain, R., Subedi, M., &amp; Basnet, S. (2024). Influence of Social Media Marketing on Consumer’s Buying Decision of Fashion Products in Kathmandu. </t>
    </r>
    <r>
      <rPr>
        <rFont val="Arial Narrow"/>
        <i/>
        <color theme="1"/>
        <sz val="10.0"/>
      </rPr>
      <t>Southwestern Research Journal</t>
    </r>
    <r>
      <rPr>
        <rFont val="Arial Narrow"/>
        <color theme="1"/>
        <sz val="10.0"/>
      </rPr>
      <t>, </t>
    </r>
    <r>
      <rPr>
        <rFont val="Arial Narrow"/>
        <i/>
        <color theme="1"/>
        <sz val="10.0"/>
      </rPr>
      <t>2</t>
    </r>
    <r>
      <rPr>
        <rFont val="Arial Narrow"/>
        <color theme="1"/>
        <sz val="10.0"/>
      </rPr>
      <t>(1), 92-105.</t>
    </r>
  </si>
  <si>
    <r>
      <rPr>
        <rFont val="Arial Narrow"/>
        <color theme="1"/>
        <sz val="10.0"/>
      </rPr>
      <t xml:space="preserve">Vinerean-Opreana Simona (ULBS), Cetină Iuliana (ASE Buurești), Dumitrescu Luigi (ULBS), </t>
    </r>
    <r>
      <rPr>
        <rFont val="Arial Narrow"/>
        <color theme="1"/>
        <sz val="10.0"/>
      </rPr>
      <t>Țichindelean Mihai (ULBS)</t>
    </r>
  </si>
  <si>
    <t>chrome-extension://efaidnbmnnnibpcajpcglclefindmkaj/https://d1wqtxts1xzle7.cloudfront.net/119832549/SCOPUS_1-libre.pdf?1732651355=&amp;response-content-disposition=inline%3B+filename%3DEvent_Marketing_and_Management_of_Calaba.pdf&amp;Expires=1748276898&amp;Signature=HlioKkgYxkI-C3AXRDmX1-i6YwfQaxi91EnGMlRWwdIrV8-ggZLAbN1hhKD~2kI~m~TBaBnep8mi3sgLR0WgSlOJPto-eQzY0xOGrQz48ipUu4abdxqsd4XBXojZRv~3aWG-5F32OHZ4A3OZXwsYZQeQ46StMih5rzapfSFb77uqwFyimQv4As8rOsQHqk3jtmPwv9Vuf76ynpQ1BFveEZSeqZ4HDR7oXTSkFHggopeVVEiDEkTRd2MPumNxkt2Dr6huiQRWlyaJHtrlwrgPYwfMZ5fxEgJlaXeCxdMVWcp4gXGaJfSTxCfv6DduybthDrTR1yEpoy6xRaK9utexWg__&amp;Key-Pair-Id=APKAJLOHF5GGSLRBV4ZA</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</si>
  <si>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</si>
  <si>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ARKLAN, Ü., &amp; TUZCU, Ü. N. (2024). ALGILANAN SOSYAL MEDYA PAZARLAMA FAALİYETLERİNİN MARKA VE DEĞER BİLİNCİNE ETKİSİ ÜZERİNE BİR ARAŞTIRMA. </t>
    </r>
    <r>
      <rPr>
        <rFont val="Arial Narrow"/>
        <i/>
        <color theme="1"/>
        <sz val="10.0"/>
      </rPr>
      <t>Visionary E-Journal/Vizyoner Dergisi</t>
    </r>
    <r>
      <rPr>
        <rFont val="Arial Narrow"/>
        <color theme="1"/>
        <sz val="10.0"/>
      </rPr>
      <t>, </t>
    </r>
    <r>
      <rPr>
        <rFont val="Arial Narrow"/>
        <i/>
        <color theme="1"/>
        <sz val="10.0"/>
      </rPr>
      <t>15</t>
    </r>
    <r>
      <rPr>
        <rFont val="Arial Narrow"/>
        <color theme="1"/>
        <sz val="10.0"/>
      </rPr>
      <t>(42).</t>
    </r>
  </si>
  <si>
    <r>
      <rPr>
        <rFont val="Arial Narrow"/>
        <color theme="1"/>
        <sz val="10.0"/>
      </rPr>
      <t xml:space="preserve">Vinerean-Opreana Simona (ULBS), Cetină Iuliana (ASE Buurești), Dumitrescu Luigi (ULBS), </t>
    </r>
    <r>
      <rPr>
        <rFont val="Arial Narrow"/>
        <color theme="1"/>
        <sz val="10.0"/>
      </rPr>
      <t>Țichindelean Mihai (ULBS)</t>
    </r>
  </si>
  <si>
    <t>chrome-extension://efaidnbmnnnibpcajpcglclefindmkaj/https://insyma.org/proceedings/files/original/articles/51_Adhika%20Putra%20Wicaksono.pdf</t>
  </si>
  <si>
    <r>
      <rPr>
        <rFont val="Arial Narrow"/>
        <color theme="1"/>
        <sz val="10.0"/>
      </rPr>
      <t xml:space="preserve">Vinerean-Opreana Simona (ULBS), Cetină Iuliana (ASE Buurești), Dumitrescu Luigi (ULBS), </t>
    </r>
    <r>
      <rPr>
        <rFont val="Arial Narrow"/>
        <color theme="1"/>
        <sz val="10.0"/>
      </rPr>
      <t>Țichindelean Mihai (ULBS)</t>
    </r>
  </si>
  <si>
    <t>https://www.researchgate.net/profile/Keerthana-Baskaran/publication/386346672_Impact_Factor_RJIF_8_IJRM_2024/links/674e98faa7fbc259f1aa1baa/Impact-Factor-RJIF-8-IJRM-2024.pdf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</si>
  <si>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</si>
  <si>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 xml:space="preserve">Dumitrescu Luigi (ULBS), Stanciu Oana (ULBS), </t>
    </r>
    <r>
      <rPr>
        <rFont val="Arial Narrow"/>
        <color theme="1"/>
        <sz val="10.0"/>
      </rPr>
      <t xml:space="preserve">Țichindelean Mihai (ULBS), </t>
    </r>
    <r>
      <rPr>
        <rFont val="Arial Narrow"/>
        <color theme="1"/>
        <sz val="10.0"/>
      </rPr>
      <t>Vinerean-Opreana Simona (ULBS)</t>
    </r>
  </si>
  <si>
    <r>
      <rPr>
        <rFont val="Arial Narrow"/>
        <color theme="1"/>
        <sz val="10.0"/>
      </rPr>
      <t>Ward, H. F., &amp; Gshayyish, A. M. (2024). CUSTOMER EXPERIENCE AND ROLE IN BEHAVIORAL INTENTIONS CASE STUDY FOR CUSTOMERS OF TOURISM ORGANIZATIONS. </t>
    </r>
    <r>
      <rPr>
        <rFont val="Arial Narrow"/>
        <i/>
        <color theme="1"/>
        <sz val="10.0"/>
      </rPr>
      <t>American Journal Of Social Sciences And Humanity Research</t>
    </r>
    <r>
      <rPr>
        <rFont val="Arial Narrow"/>
        <color theme="1"/>
        <sz val="10.0"/>
      </rPr>
      <t>, </t>
    </r>
    <r>
      <rPr>
        <rFont val="Arial Narrow"/>
        <i/>
        <color theme="1"/>
        <sz val="10.0"/>
      </rPr>
      <t>4</t>
    </r>
    <r>
      <rPr>
        <rFont val="Arial Narrow"/>
        <color theme="1"/>
        <sz val="10.0"/>
      </rPr>
      <t>(08), 186-206.</t>
    </r>
  </si>
  <si>
    <r>
      <rPr>
        <rFont val="Arial Narrow"/>
        <color theme="1"/>
        <sz val="10.0"/>
      </rPr>
      <t>Vinerean-Opreana Simona (ULBS), Opreana Alin (ULBS),</t>
    </r>
    <r>
      <rPr>
        <rFont val="Arial Narrow"/>
        <color theme="1"/>
        <sz val="10.0"/>
      </rPr>
      <t xml:space="preserve"> Țichindelean Mihai (ULBS)</t>
    </r>
  </si>
  <si>
    <r>
      <rPr>
        <rFont val="Arial Narrow"/>
        <color theme="1"/>
        <sz val="10.0"/>
      </rPr>
      <t>Wardhana, A. (2024). Consumer Behavior in the Digital Era 4.0–Edisi Indonesia. </t>
    </r>
    <r>
      <rPr>
        <rFont val="Arial Narrow"/>
        <i/>
        <color theme="1"/>
        <sz val="10.0"/>
      </rPr>
      <t>Penerbit CV. Eureka Media Aksara</t>
    </r>
    <r>
      <rPr>
        <rFont val="Arial Narrow"/>
        <color theme="1"/>
        <sz val="10.0"/>
      </rPr>
      <t>.</t>
    </r>
  </si>
  <si>
    <r>
      <rPr>
        <rFont val="Arial Narrow"/>
        <color theme="1"/>
        <sz val="10.0"/>
      </rPr>
      <t>Vinerean-Opreana Simona (ULBS), Opreana Alin (ULBS),</t>
    </r>
    <r>
      <rPr>
        <rFont val="Arial Narrow"/>
        <color theme="1"/>
        <sz val="10.0"/>
      </rPr>
      <t xml:space="preserve"> Țichindelean Mihai (ULBS)</t>
    </r>
  </si>
  <si>
    <t>Moussa Barry, AKM Ahasanul Haque, Muhammad Tahir Jan, Factors Affecting the Intention to Use Mobile Commerce in Malaysia: An Integration of TAM and IS Success Model, International Journal of Academic Research in Business&amp;Social Sciences, vol 14(3), 2024</t>
  </si>
  <si>
    <t>NadaFajar Nurmani'ah Widiarti, Nurkholis Nurkholis, Lilik Purwanti, Peran Unsur Meta-Utaut, Penerimaan Paylater dan Persepsi Penggunaan Terhadap Antropomofisme Indonesia, Vol. 14 No. 1 (2024): Jurnal Reviu Akuntansi dan Keuangan</t>
  </si>
  <si>
    <t>Imran Sarmad, Rizwan Ali, Syed Muhammad Hassan Bukhari, Ali Abbas, Sajida Hafeez, Exploring the Impact of Smartphone Addiction and Mobile App Features on purchasing behavior: A Study of Pakistani Mobile Shoppers, Vol. 11 No. 2 (2024): Sukkur IBA Journal of Management and Business (SIJMB)</t>
  </si>
  <si>
    <t>Lily Purwianti, Maggie Maggie, Analisis Social Influence, Perceived Ease of Use terhadap Behavioural Intention dengan Mediasi Perceived Usefulness, Vol 14 No 1 (2024): Performance: Jurnal Bisnis &amp; Akuntansi</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</si>
  <si>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</si>
  <si>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</si>
  <si>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</si>
  <si>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</si>
  <si>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</si>
  <si>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</si>
  <si>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</si>
  <si>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</si>
  <si>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</si>
  <si>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</si>
  <si>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</si>
  <si>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</si>
  <si>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</si>
  <si>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</si>
  <si>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</si>
  <si>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</si>
  <si>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</si>
  <si>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http://economice.ulbsibiu.ro/revista.economica/editorialboard.php</t>
  </si>
  <si>
    <t>3-4 numere/an</t>
  </si>
  <si>
    <t>Fractal Fract (ISSN 2504-3110)</t>
  </si>
  <si>
    <t>Scopus, Gale, Inspec, J-Gate, OpenAIRE, PATENTSCOPE, ProQuest, Web of Science SCIE</t>
  </si>
  <si>
    <t>24.01.2024</t>
  </si>
  <si>
    <t>Journal of Risk and Financial Management (ISSN 1911-8074)</t>
  </si>
  <si>
    <t>Scopus, EBSCO, EconBiz, EconLit, RePEc</t>
  </si>
  <si>
    <t>12.02.2024</t>
  </si>
  <si>
    <t>Sustainability (ISSN 2071-1050)</t>
  </si>
  <si>
    <t>Scopus, SCIE and SSCI (Web of Science), GEOBASE, GeoRef, Inspec, AGRIS, RePEc, CAPlus / SciFinder</t>
  </si>
  <si>
    <t>07.03.2024</t>
  </si>
  <si>
    <t>World (ISSN 2673-4060)</t>
  </si>
  <si>
    <t>J-Gate, OpenAIRE, ProQuest, RePEc
Web of Science</t>
  </si>
  <si>
    <t>12.03.2024</t>
  </si>
  <si>
    <t>Administrative Sciences (ISAdministrative Sciences (ISSN 2076-3387)SN 2076-3387)</t>
  </si>
  <si>
    <t xml:space="preserve"> Scopus, ESCI (Web of Science), RePEc, EconBiz</t>
  </si>
  <si>
    <t>16.04.2024</t>
  </si>
  <si>
    <t>Economies (ISSN 2227-7099)</t>
  </si>
  <si>
    <t>Scopus, ESCI (Web of Science), EconLit, EconBiz, RePEc</t>
  </si>
  <si>
    <t>28.08.2024</t>
  </si>
  <si>
    <t>Platforms (ISSN 2813-4176)</t>
  </si>
  <si>
    <t>CNKI, CNPIEC, Dimensions, DOAJ, EBSCO, J-Gate</t>
  </si>
  <si>
    <t>30.09.2024</t>
  </si>
  <si>
    <t>Energy Exploration &amp; Exploitation (ISSN 01445987)</t>
  </si>
  <si>
    <t>Clarivate Analytics: Science Citation Index Expanded (SCIE), Directory of Open Access Journals (DOAJ), EBSCO, Ei Compendex, ProQuest, SCOPUS</t>
  </si>
  <si>
    <t>07.06.2024</t>
  </si>
  <si>
    <t>Vasile Brătian</t>
  </si>
  <si>
    <t>RePEc
DOAJ
EconLit
Electronic Journals Library
EconBiz
Bielefeld Academic Search Engine
SprintKnowledge
EconPapers
Open Academic Journals Index</t>
  </si>
  <si>
    <t>http://economics.expertjournals.com/editorial-board/</t>
  </si>
  <si>
    <t>1nr/an</t>
  </si>
  <si>
    <t>Expert Journal of Finance</t>
  </si>
  <si>
    <t>RePEc
DOAJ
Electronic Journals Library
EconBiz
Bielefeld Academic Search Engine
SprintKnowledge
EconPapers
Open Academic Journals Index</t>
  </si>
  <si>
    <t>http://finance.expertjournals.com/editorial-board/</t>
  </si>
  <si>
    <t>ERIH PLUS, RePEc; EBSCO; ULRICHSWEB; Crossref, CABI, Index Cpoernicus, EconPaper</t>
  </si>
  <si>
    <t>4nr/an</t>
  </si>
  <si>
    <t>20.10.2024 (recenzie)</t>
  </si>
  <si>
    <t>24.10.2024 (recenzie)</t>
  </si>
  <si>
    <t>13.12.2024 (recenzie)</t>
  </si>
  <si>
    <t>https://msdjournal.org/editorial-board/</t>
  </si>
  <si>
    <t>Businesses</t>
  </si>
  <si>
    <t>BDI (RePEc, EBSCO, DOAJ etc.)</t>
  </si>
  <si>
    <t>https://www.mdpi.com/journal/businesses/indexing</t>
  </si>
  <si>
    <t>17.01.2024</t>
  </si>
  <si>
    <t>Essential Teaching Practices in the Digital Era</t>
  </si>
  <si>
    <t>Carte</t>
  </si>
  <si>
    <t>Editura ULBS</t>
  </si>
  <si>
    <t>30.10.2024</t>
  </si>
  <si>
    <t>International Journal of Financial Studies</t>
  </si>
  <si>
    <t>Scopus, WOS ESCI</t>
  </si>
  <si>
    <t>https://www.mdpi.com/journal/ijfs/indexing</t>
  </si>
  <si>
    <t>18.05.2024</t>
  </si>
  <si>
    <t>Administrative Sciences</t>
  </si>
  <si>
    <t>https://www.mdpi.com/journal/admsci/indexing</t>
  </si>
  <si>
    <t>Economies</t>
  </si>
  <si>
    <t>https://www.mdpi.com/journal/economies/indexing</t>
  </si>
  <si>
    <t>09.06.2024</t>
  </si>
  <si>
    <t>Journal of Business, Economics and Management</t>
  </si>
  <si>
    <t>https://journals.vilniustech.lt/index.php/JBEM/indexing</t>
  </si>
  <si>
    <t>06.02.2024</t>
  </si>
  <si>
    <t>Journal of Risk and Financial Management</t>
  </si>
  <si>
    <t>https://www.mdpi.com/journal/jrfm/indexing</t>
  </si>
  <si>
    <t>26.07.2024</t>
  </si>
  <si>
    <t>11.05.2024</t>
  </si>
  <si>
    <t>05.03.2024</t>
  </si>
  <si>
    <t>Plos ONE</t>
  </si>
  <si>
    <t>https://journals.plos.org/plosone/s/journal-information#loc-indexing-and-archiving</t>
  </si>
  <si>
    <t>25.11.2024</t>
  </si>
  <si>
    <t>19.12.2024</t>
  </si>
  <si>
    <t>https://www.emerald.com/insight/publication/issn/1475-7702</t>
  </si>
  <si>
    <t>16.09.2024</t>
  </si>
  <si>
    <t>Review of Political Economy</t>
  </si>
  <si>
    <t>https://www.tandfonline.com/journals/crpe20/about-this-journal#abstracting-and-indexing</t>
  </si>
  <si>
    <t>SN Business &amp; Economics</t>
  </si>
  <si>
    <t>BDI (RePec)</t>
  </si>
  <si>
    <t>https://link.springer.com/journal/43546</t>
  </si>
  <si>
    <t>08.01.2024</t>
  </si>
  <si>
    <t>World Development Perspectives</t>
  </si>
  <si>
    <t>https://www.sciencedirect.com/journal/world-development-perspectives/about/insights</t>
  </si>
  <si>
    <t>13.08.2024</t>
  </si>
  <si>
    <t>https://www.mdpi.com/journal/sustainability/indexing</t>
  </si>
  <si>
    <t>16.06.2024</t>
  </si>
  <si>
    <t>31.05.2024</t>
  </si>
  <si>
    <t>12.04.2024</t>
  </si>
  <si>
    <t>27.03.2024</t>
  </si>
  <si>
    <t>11.02.2024</t>
  </si>
  <si>
    <r>
      <rPr>
        <rFont val="Arial Narrow"/>
        <color theme="1"/>
        <sz val="10.0"/>
      </rPr>
      <t xml:space="preserve">Studia Universitatis Economics Series "Vasile Goldiș" Western University of Arad                                                      </t>
    </r>
    <r>
      <rPr>
        <rFont val="Arial Narrow"/>
        <i/>
        <color theme="1"/>
        <sz val="10.0"/>
      </rPr>
      <t>membru Scientific Board</t>
    </r>
  </si>
  <si>
    <t>Web of Science Clarivate; SCOPUS; Index CopernicusȘ Erih Plus; DOAJ; J-Gate; ProQuest</t>
  </si>
  <si>
    <t>https://publicatii.uvvg.ro/index.php/studiaeconomia/about</t>
  </si>
  <si>
    <t>50 * 2 * 2</t>
  </si>
  <si>
    <t>4 numere/an</t>
  </si>
  <si>
    <r>
      <rPr>
        <rFont val="Arial Narrow"/>
        <color theme="1"/>
        <sz val="10.0"/>
      </rPr>
      <t xml:space="preserve">Revista Academiei Forțelor Terestre                                  </t>
    </r>
    <r>
      <rPr>
        <rFont val="Arial Narrow"/>
        <i/>
        <color theme="1"/>
        <sz val="10.0"/>
      </rPr>
      <t>membru Comitet Științific Internațional</t>
    </r>
  </si>
  <si>
    <t xml:space="preserve">EBSCO; ProQuest;Baidu Scholar; CNKI Scholar; EBSCO Discovery Service; Google Scholar; J-Gate; KESLI-NDSL; Naviga; Primo Central (ExLibris); ReadCube; Summon; TDNet; Ulrich's Periodicals Directory/ulrichsweb; WanFang Data; WorldCat; DOAJ; Dimensions; JournalTOCs; Publons; QOAM  </t>
  </si>
  <si>
    <t>https://www.armyacademy.ro/revista_comitet.php</t>
  </si>
  <si>
    <t>50 * 2</t>
  </si>
  <si>
    <r>
      <rPr>
        <rFont val="Arial Narrow"/>
        <color theme="1"/>
        <sz val="10.0"/>
      </rPr>
      <t xml:space="preserve">Buletin Științific Academia Forțelor Terestre "Nicolae Bălcescu"                                                   </t>
    </r>
    <r>
      <rPr>
        <rFont val="Arial Narrow"/>
        <i/>
        <color theme="1"/>
        <sz val="10.0"/>
      </rPr>
      <t>membru Comitet Stiințific Internațional</t>
    </r>
  </si>
  <si>
    <t xml:space="preserve">EBSCO; ProQuest; Baidu Scholar; Celdes; CNKI Scholar; CNPIEC; Google Scholar; J-Gate; Journal TOCs; Naviga; Primo Central; ReadCube; Summon; TDOne; WorldCat; DOAJ; Dimensions; Japan Science and technology Agency; KESLI-NSDL; Publons; QOAM; Ulrich`s Periodicals Directory/ulrichsweb; WanFang </t>
  </si>
  <si>
    <t>https://www.armyacademy.ro/buletin_comitet.php</t>
  </si>
  <si>
    <t>50 * 1,5</t>
  </si>
  <si>
    <t>2 numere/an</t>
  </si>
  <si>
    <r>
      <rPr>
        <rFont val="Arial Narrow"/>
        <color theme="1"/>
        <sz val="10.0"/>
      </rPr>
      <t xml:space="preserve">Revista Economică                              </t>
    </r>
    <r>
      <rPr>
        <rFont val="Arial Narrow"/>
        <i/>
        <color theme="1"/>
        <sz val="10.0"/>
      </rPr>
      <t>membru Advisory Board/Scientific committee</t>
    </r>
  </si>
  <si>
    <t>ERIH PLUS, RePEc; EBSCO HOST; ULRICHS WEB; Crossref</t>
  </si>
  <si>
    <t>http://oldeconomice.ulbsibiu.ro/revista.economica/editorialboard.php</t>
  </si>
  <si>
    <t>50 * 2 *2</t>
  </si>
  <si>
    <t>Revista Informatica Economica</t>
  </si>
  <si>
    <t>DOAJ, Cabell’s Directories of Publishing Oportunuities, EBSCO, ICAAP, Index Copernicus, Index of Information Systems Journals, Inspec, Open J-Gate, ProQuest Central, RePEc, Ulrich’s Periodicals Directory</t>
  </si>
  <si>
    <t>https://revistaie.ase.ro/editorial_board.html</t>
  </si>
  <si>
    <t>50*2=100</t>
  </si>
  <si>
    <t>Journal "Човешки ресурси &amp; Технологии = HR &amp; Technologies"</t>
  </si>
  <si>
    <t>RePEc (Ideas, EconPapers, NACID (ID 4348).</t>
  </si>
  <si>
    <t>https://journal.cspace-ngo.com/en/editorial-board-2/</t>
  </si>
  <si>
    <t>50*1,5=75</t>
  </si>
  <si>
    <t>Journal of Applied Computer Science &amp; Mathematics</t>
  </si>
  <si>
    <t xml:space="preserve">DOAJ, ICAAP, Zentralblatt Math, EBSCO, Ulrich’s Periodical Directory™, Index Copernicus </t>
  </si>
  <si>
    <t>https://jacsm.ro/committee/</t>
  </si>
  <si>
    <t>China-USA Business Review</t>
  </si>
  <si>
    <t>Index Copernicus, H-index list, WebQualis/Capes index, JIFACTOR, ANVUR, China National Knowledge Infrastructure, Google-based Impact Factor, Chinese Electronic Periodical Services, Free Libs, WorldCat, WanFang Data, CQVIP, CrossRef, American Federal Computer Library Center, Finnish Publication Forum, Norwegian Social Science Data Services, Database for Statistics on Higher Education</t>
  </si>
  <si>
    <t>https://www.davidpublisher.com/index.php/Home/Journal/detail?journalid=13&amp;jx=CUBR&amp;cont=editorial</t>
  </si>
  <si>
    <t>Business &amp; Management Compass</t>
  </si>
  <si>
    <t>CLOCKSS, CEEOL, Google Scholar</t>
  </si>
  <si>
    <t>https://bi.ue-varna.bg/ojs/index.php/bmc/about/editorialTeam</t>
  </si>
  <si>
    <t>Marian Pompiliu Cristescu</t>
  </si>
  <si>
    <t>Referent al Editurii ASE pentru domeniul științific INFORMATICĂ ECONOMICĂ și membru al colegiului științific al colecției INFORMATICĂ ECONOMICĂ</t>
  </si>
  <si>
    <t>https://editura.ase.ro/</t>
  </si>
  <si>
    <t>începând cu 15.11.2018</t>
  </si>
  <si>
    <r>
      <rPr>
        <rFont val="Arial Narrow"/>
        <color theme="1"/>
        <sz val="10.0"/>
      </rPr>
      <t xml:space="preserve">Sustainability - Special Issue - </t>
    </r>
    <r>
      <rPr>
        <rFont val="Arial Narrow"/>
        <i/>
        <color theme="1"/>
        <sz val="10.0"/>
      </rPr>
      <t>Harnessing Big Data for Sustainable Development: A Pathway to Greener Futures</t>
    </r>
  </si>
  <si>
    <t>https://www.mdpi.com/journal/sustainability/special_issues/093UJNWAGX#editors</t>
  </si>
  <si>
    <t>50*2*3=300</t>
  </si>
  <si>
    <t>recenzie AI (Title: A model for Feature Selection with Binary Particle Swarm Optimisation and Synthetic Features)</t>
  </si>
  <si>
    <t>10*5=50</t>
  </si>
  <si>
    <t>recenzie Applied Sciences (Formal analysis of DTLS-SRTP combined protocol based on Logic of
Events)</t>
  </si>
  <si>
    <t>recenzie Applied Sciences (A NCF models in federated recommendation)</t>
  </si>
  <si>
    <t>recenzie Applied Sciences (Enhancing Data Warehouse Efficiency through Multi-tenancy)</t>
  </si>
  <si>
    <t>recenzie Applied Sciences (Reviewing CAM-Based Deep Explainable Methods in Healthcare)</t>
  </si>
  <si>
    <t>recenzie Applied Sciences (Research on key technologies of data processing mechanisms in ternary
optical computer)</t>
  </si>
  <si>
    <t>recenzie Applied Sciences (A Novel Data Shift Approach for Accelerating MSD Adder in Ternary
Optical Computer)</t>
  </si>
  <si>
    <t>recenzie Applied Sciences (Optimization of uplift piles for a base plate considering local
anti-floating stability)</t>
  </si>
  <si>
    <t>recenzie Applied Sciences (An AI-enabled mechatronic system for variable rate fertilizer
application in cotton crop)</t>
  </si>
  <si>
    <t>recenzie Applied Sciences (Weak edge target segmentation network based on dual attention
mechanism)</t>
  </si>
  <si>
    <t>recenzie Applied Sciences (Designing traffic Light Signals to Ease Congestion Caused by Traffic
Accidents Using Timed Petri Net)</t>
  </si>
  <si>
    <t>recenzie Applied Sciences (A Practical Prognostics Method Based on Stepwise Linear Approximation
of a Nonlinear Degradation Model)</t>
  </si>
  <si>
    <t>recenzie Applied Sciences (Discovering inconsistency caused by inappropriate data operations
based on WFT-nets)</t>
  </si>
  <si>
    <t>recenzie Applied Sciences (A classification model based on interval rule inference network with
interpretability)</t>
  </si>
  <si>
    <t>recenzie Applied Sciences (Leveraging Retrieval-Augmented Generation for Swahili Language
Conversation System)</t>
  </si>
  <si>
    <t>recenzie Applied Math (A Two-Stage Feature Selection Approach Based on Artificial Bee Colony
and Adaptive LASSO in High Dimensional Data)</t>
  </si>
  <si>
    <t>recenzie Axioms (Semi Overlap Functions on Complete Lattices, Semi Θ-Ξ  Functions and
Inflationary MTL Algebras)</t>
  </si>
  <si>
    <t>recenzie Axioms (Uncertainty Approaches for Spatial Data Management)</t>
  </si>
  <si>
    <t>recenzie Big Data and Cognitive Computing (Basic Knowledge Construction Technique to Reduce The Vol-2 ume of High-Dimensional Big Data)</t>
  </si>
  <si>
    <t>recenzie Big Data and Cognitive Computing (Leveraging DataWarehousing for Healthcare Delivery – A case
of Outpatient Department)</t>
  </si>
  <si>
    <t>recenzie Central European Economic Journal (Affect indicators for stock market forecasting)</t>
  </si>
  <si>
    <t>recenzie Complexity (Multi-source information Fusion stock prediction based on deep learning)</t>
  </si>
  <si>
    <t>recenzie Computation (Prediction of the remaining useful life of a milling machine using
machine learning)</t>
  </si>
  <si>
    <t>recenzie Computers (Strategic Business-IT Alignment: A Multi-Agent Systems Approach)</t>
  </si>
  <si>
    <t>recenzie Electronics (Integrated Model Text Classification based on Multineural
Networks)</t>
  </si>
  <si>
    <t>recenzie Electronics (A Novel Cross-project Software Defect Prediction Based on Federated Meta Learning)</t>
  </si>
  <si>
    <t>recenzie Electronics (Proactive Return Prediction in Online Fashion Retail using Heterogeneous Graph Neural Networks)</t>
  </si>
  <si>
    <t>recenzie Electronics (A Novel Dataset and Approach for Adversarial Attack Detection
in Connected and Automated Vehicles)</t>
  </si>
  <si>
    <t>recenzie Electronics (Analytical model of heterogeneous cloud systems with limited
availability)</t>
  </si>
  <si>
    <t>recenzie Electronics (Privacy-Preserving Real-time Action Detection in Intelligent
Vehicles using Federated Learning-based Temporal Recurrent
Network)</t>
  </si>
  <si>
    <t>recenzie Electronics (PerFreezeClip: Personalized Federated Learning Based on Adaptive Clipping)</t>
  </si>
  <si>
    <t>recenzie Electronics (Multimodal Hateful Meme Classification Based on Transfer
Learning and Cross-Mask Mechanism)</t>
  </si>
  <si>
    <t>recenzie Electronics (Edge-based Dynamic High-dimensional Data Aggregation with Differential
Privacy)</t>
  </si>
  <si>
    <t>recenzie Electronics (Blockchain Forensics: A Systematic Literature Review of Techniques, Applications, Challenges, and Future Directions)</t>
  </si>
  <si>
    <t>recenzie Electronics (AUTOSAR-compatible Level-4 Virtual ECU for Verification of
Target Binary for Cloud-native Development)</t>
  </si>
  <si>
    <t>recenzie Electronics (A Combinatorial Strategy for API Completion: Deep Learning and
Heuristics)</t>
  </si>
  <si>
    <t>recenzie Electronics (Automated Equipment Defect Knowledge Graph Construction for Power Grid
Regulation)</t>
  </si>
  <si>
    <t>recenzie Electronics (Spatio-Temporal Feature Engineering and Selection Based Flight Arrival
Delay Prediction Using Deep Feedforward Regression Network)</t>
  </si>
  <si>
    <t>recenzie Electronics (ETFRE: Entity Type Fusing for Relation Extraction)</t>
  </si>
  <si>
    <t>recenzie Energy Sources, Part B: Economics, Planning, and Policy (A Novel Blend of Temporal Convolutional Networks and Linear Regression For Forcasting Oil Prices)</t>
  </si>
  <si>
    <t>recenzie IEEE Access (A taxonomy of syntactic privacy notions for continuous data publishing)</t>
  </si>
  <si>
    <t>recenzie IEEE Access (Design and Optimization of An Intelligent Monitoring System for Overhead Lines Based on Common Information Model)</t>
  </si>
  <si>
    <t>recenzie IEEE Access (Application and Evaluation of Distributed Graph Databases
to Medical Knowledge Graph for Storage and Query: a case
study)</t>
  </si>
  <si>
    <t>recenzie IEEE Access (Study on the Qualitative Cohesion in Bitcoin Market Price Prediction (March 2024))</t>
  </si>
  <si>
    <t>recenzie IEEE Access (Large Language Models and Sentiment Analysis in Financial Markets: A Review and Case Study)</t>
  </si>
  <si>
    <t>recenzie IEEE Access (Unveiling Knowledge Structures within Organizations: A
Novel Network Weighting Framework)</t>
  </si>
  <si>
    <t>recenzie IEEE Access (Unveiling Stock Market Trends: A Fusion of Machine Learning and Social Media Analysis)</t>
  </si>
  <si>
    <t>recenzie IEEE Access (CollRec: Pre-trained Language Models and Knowledge Graphs Collaborate to Enhance Conversational Recommendation System)</t>
  </si>
  <si>
    <t>recenzie IEEE Access (Expert Ranking of Employees in Large Enterprises Using Tacit Reputation)</t>
  </si>
  <si>
    <t>recenzie IEEE Access (Real-time Cooperative Voltage Regulation Strategy of Distribution Network Based on Approximate Dynamic Programming)</t>
  </si>
  <si>
    <t>recenzie IEEE Access (A Unified Approach to the Development of Technology-Based Software Quality Models on the Example of Blockchain Systems)</t>
  </si>
  <si>
    <t>recenzie IEEE Access (dStream: An Online-based Dynamic Operator-level Query Mapping Scheme on Discrete CPU-GPU Architectures)</t>
  </si>
  <si>
    <t>recenzie IEEE Access (The Data Divide in Pharma: A Comparative Case Study of Business Analytics Capabilities Impact on Performance)</t>
  </si>
  <si>
    <t>recenzie IEEE Access (Learning Resource Recommendation Model Based on Collaborative Knowledge Graph Attention Networks)</t>
  </si>
  <si>
    <t>recenzie IEEE Access (Time-varying price visualization of the periodic components of the NASDAQ Composite Index since 2010 using Non-Harmonic Analysis)</t>
  </si>
  <si>
    <t>recenzie IEEE Access (Synopsis-alloyed Index for Exact and Approximate Query Processing)</t>
  </si>
  <si>
    <t>recenzie IEEE Access (CoMSeC: A Comparative Analysis of Various Service Classification Techniques)</t>
  </si>
  <si>
    <t>recenzie IEEE Access (Network Attack Security Detection Model Based on Model Agnostic Meta learning Algorithm)</t>
  </si>
  <si>
    <t>recenzie IEEE Access (A Deep Dive into Large-Scale Coding Data: Analysis, Insights, and Use Cases)</t>
  </si>
  <si>
    <t>recenzie IEEE Access (Geometry-based Feature Selection and Deep Aggregation Model for Architectural Scenery Recomposition toward Education)</t>
  </si>
  <si>
    <t>recenzie IEEE Access (The Talent Cultivation Model of Study Travel Majors in Universities Based on the Internet of Things and Deep Learning)</t>
  </si>
  <si>
    <t>recenzie IEEE Access (Enhancing Personalized Mixed Recommendations of Learning Resources through Shared Knowledge Points (October 2024))</t>
  </si>
  <si>
    <t>recenzie IEEE Access (The Impact of IT Capabilities on Organizational Agility with the Moderating Effect of Organizational Learning)</t>
  </si>
  <si>
    <t>recenzie IEEE Access (Wafer Defect Classification Algorithm with Label Embedding Using Contrastive Learning)</t>
  </si>
  <si>
    <t>recenzie IEEE Access (Big Coding Data: Analysis, Insights, and Applications)</t>
  </si>
  <si>
    <t>recenzie IEEE Access (Deep Learning Approaches in the Effects of Recession and FOMC Minutes on Oil Prices)</t>
  </si>
  <si>
    <t>recenzie Information (Emergency Response Scheme Selection: An Integrated Application of
Probabilistic T-spherical Hesitant Fuzzy Set, Penalty-Incentive Dynamic
Attribute Weights, and Non-Compensation Approach)</t>
  </si>
  <si>
    <t>recenzie Information (Optimizing Tourism Accommodation Offers by Integrating
Language Models and Knowledge Graph Technologies)</t>
  </si>
  <si>
    <t>recenzie Information (Uncovering Key Factors that Drive the Impressions of Online Emerging
Technology Narratives)</t>
  </si>
  <si>
    <t>recenzie Information (A Privacy-preserving Content-based Autonomous Driving Scheme with
Correlated Analysis in Federated Learning)</t>
  </si>
  <si>
    <t>recenzie Information (Uncovering Key Factors that Drive the Impressions of Online
Emerging Technology Narratives)</t>
  </si>
  <si>
    <t>recenzie International Journal of Intelligent Networks (Blockchain-Based Electronic Voting Systems: A Case Study in Morocco)</t>
  </si>
  <si>
    <t>recenzie International Journal of Intelligent Networks (Designing a Fully Auditable E-Voting System using Solana Blockchain: A Solution to Eliminate Election Fraud and Corruption in Morocco: A Case Study)</t>
  </si>
  <si>
    <t>recenzie Journal of Management Analytics (The Impact of Social Media and Pandemic on Stock Price Prediction)</t>
  </si>
  <si>
    <t>recenzie MAKE (Effective data reduction using Discriminative Feature selection based
on Principal Component Analysis)</t>
  </si>
  <si>
    <t>recenzie Management of Sustainable Development Journal (ORGANIZATIONAL CITIZENSHIP BEHAVIOR FOR ENVIRONMENT IN INDONESIAN COOPERATIVE ORGANIZATIONS)</t>
  </si>
  <si>
    <t>recenzie Management of Sustainable Development Journal (Applying Artificial Intelligence Sensibly in Smart Cities to Improve Sustainable Development Outcomes)</t>
  </si>
  <si>
    <t>recenzie Mathematics (Optimal corrective maintenance policies via an availability-cost
hybrid factor for software aging systems)</t>
  </si>
  <si>
    <t>recenzie Mathematics (Scalable Learning for Spatiotemporal Mean Field Games using
Physics-Informed Neural Operator)</t>
  </si>
  <si>
    <t>recenzie PLOS ONE (The Influence of Listing Rules on Earnings Management of Enterprises Based on Difference-in-Difference Model and IPO of Growth Enterprise Market)</t>
  </si>
  <si>
    <t>recenzie PLOS ONE (The Influence of E-commerce Logistics Distribution in the Big Data Environment Using Optimal Service Strategy)</t>
  </si>
  <si>
    <t>recenzie Processes (Research on Hotspots and Evolutionary Trends in Coal Mine Gas
Prevention)</t>
  </si>
  <si>
    <t>recenzie Processes (An Integrated Approach of Fuzzy AHP-TOPSIS for Multi-Criteria
Decision-Making in Industrial Robot Selection)</t>
  </si>
  <si>
    <t>recenzie Processes (Production Capacity Prediction and Optimization in the Glycerin
Purification Process: A Simulation-Assisted Few-Shot Learning Approach)</t>
  </si>
  <si>
    <t>recenzie Smart Science (Integration of effective models to provide a novel method to identify the future trend of Nikkei 225 stocks index)</t>
  </si>
  <si>
    <t>recenzie Soft Computing
(PSRec: Leveraging User's Preference and Social Circle for Personalized) - Manuscript Number: SOCO-D-22-03060</t>
  </si>
  <si>
    <t>recenzie Symmetry
(Non-negative matrix factorization with averaged kurtosis and
manifold constraints for blind hyperspectral unmixing)</t>
  </si>
  <si>
    <t>recenzie Symmetry
(Robust harmonic fuzzy partition local information C-means clustering
for image segmentation)</t>
  </si>
  <si>
    <t>recenzie The Singapore Economic Review
(An intraday commodity futures markets simulation for analysing speculation and market liquidity)</t>
  </si>
  <si>
    <t xml:space="preserve">WoS, SCOPUS https://jcr.clarivate.com/jcr-jp/journal-profile?journal=STUD%20BUS%20ECON-ROM&amp;year=2021&amp;fromPage=%2Fjcr%2Fhome </t>
  </si>
  <si>
    <t>https://sciendo.com/journal/SBE?tab=editorial-board</t>
  </si>
  <si>
    <t>Business Strategy and the Environmet</t>
  </si>
  <si>
    <t>septembrie</t>
  </si>
  <si>
    <t xml:space="preserve">mai </t>
  </si>
  <si>
    <t xml:space="preserve">Management decision </t>
  </si>
  <si>
    <t>decembrie</t>
  </si>
  <si>
    <t>PloS One</t>
  </si>
  <si>
    <t xml:space="preserve">noiembrie </t>
  </si>
  <si>
    <t>Journal of International Business and Cultural Studies</t>
  </si>
  <si>
    <t>Cabell</t>
  </si>
  <si>
    <t>http://www.aabri.com/jibcseditorsandreviewers.html</t>
  </si>
  <si>
    <t>membru comitet</t>
  </si>
  <si>
    <t>Marina Alexandra Gabriela</t>
  </si>
  <si>
    <t>Revista economică (2023)</t>
  </si>
  <si>
    <t>RePec, Ebsco Host, UlrichsWeb, Crossref</t>
  </si>
  <si>
    <t>Cogent Business &amp; Management (ISSN: 2331-1975)</t>
  </si>
  <si>
    <t xml:space="preserve">Scopus, 
Web of Science (Clarivate Analytics) Directory of Open Access Journals (DOAJ)
Emerging Sources Citation Index - ESCI (Clarivate Analytics)
Google Scholar
RePEc
</t>
  </si>
  <si>
    <t>https://www.tandfonline.com/journals/oabm20/about-this-journal#aims-and-scope</t>
  </si>
  <si>
    <t>Journal of Risk and Financial Management (ISSN: 1911-8074)</t>
  </si>
  <si>
    <t>Scopus, EconBiz, EconLit, RePEc, and other
databases</t>
  </si>
  <si>
    <t>Behavioral Sciences (ISSN 2076-328X)</t>
  </si>
  <si>
    <t>Scopus, SSCI (Web of Science), PubMed, PMC, PsycInfo, and other databases.</t>
  </si>
  <si>
    <t>International Journal of Financial Studies (ISSN 2227-7072)</t>
  </si>
  <si>
    <t xml:space="preserve"> Scopus, ESCI (Web of Science), EconLit, EconBiz, RePEc, and other databases.</t>
  </si>
  <si>
    <t>Administrative Sciences (ISSN 2076-3387)</t>
  </si>
  <si>
    <t>Scopus, ESCI (Web of Science), RePEc, EconBiz, and other databases.</t>
  </si>
  <si>
    <t>3 Numere/an</t>
  </si>
  <si>
    <t>Expert Journals of Finance</t>
  </si>
  <si>
    <t>repec, doaj, econpapers, econbiz</t>
  </si>
  <si>
    <t>iunie 2024</t>
  </si>
  <si>
    <t>Cogent Economics and Finance</t>
  </si>
  <si>
    <t>ianuerie 2024</t>
  </si>
  <si>
    <t>Journal of Accounting and Taxation</t>
  </si>
  <si>
    <t>EZB, ECONBIZ, ECONIS, WorldCat</t>
  </si>
  <si>
    <t>https://academicjournals.org/journal/JAT/editors</t>
  </si>
  <si>
    <t>Journal of Economics and International Finance</t>
  </si>
  <si>
    <t>ZBW, ECONBIZ, Microsoft Academic</t>
  </si>
  <si>
    <t>https://academicjournals.org/journal/JEIF/editors</t>
  </si>
  <si>
    <t>Management of sustainable development</t>
  </si>
  <si>
    <r>
      <rPr>
        <rFont val="Arial Narrow"/>
        <color theme="1"/>
        <sz val="10.0"/>
      </rPr>
      <t xml:space="preserve">DOAJ
</t>
    </r>
    <r>
      <rPr>
        <rFont val="Arial Narrow"/>
        <color theme="1"/>
        <sz val="10.0"/>
        <u/>
      </rPr>
      <t>ERIH PLUS</t>
    </r>
    <r>
      <rPr>
        <rFont val="Arial Narrow"/>
        <color theme="1"/>
        <sz val="10.0"/>
      </rPr>
      <t xml:space="preserve">
Index Copernicus</t>
    </r>
  </si>
  <si>
    <t xml:space="preserve">redactor sef </t>
  </si>
  <si>
    <t>100*2*1,5</t>
  </si>
  <si>
    <t>Mathematics</t>
  </si>
  <si>
    <t>https://www.mdpi.com/journal/mathematics/special_issues/8WZLFC6Q59</t>
  </si>
  <si>
    <t>guest editor</t>
  </si>
  <si>
    <t>50*2</t>
  </si>
  <si>
    <t>ECONOMIC OUTLOOK</t>
  </si>
  <si>
    <t>EBSCO Publishing</t>
  </si>
  <si>
    <t>http://ekonomski.pr.ac.rs/magazine-economic-outlook/</t>
  </si>
  <si>
    <t>membru in bordul editorial</t>
  </si>
  <si>
    <t>50*1,5</t>
  </si>
  <si>
    <t>BRICS Journal of Economics</t>
  </si>
  <si>
    <t>https://brics-econ.arphahub.com/browse_journal_groups.php?display_board_group=1&amp;journal_name=brics-econ&amp;lang=&amp;journal_id=115&amp;grp_id=293&amp;p=1</t>
  </si>
  <si>
    <t>https://editura.ulbsibiu.ro/consiliu-editorial/</t>
  </si>
  <si>
    <t>membru in consiliul editorial</t>
  </si>
  <si>
    <t>https://www.mdpi.com/journal/ijfs</t>
  </si>
  <si>
    <t>https://www.mdpi.com/journal/sustainability</t>
  </si>
  <si>
    <t>14/06/2024</t>
  </si>
  <si>
    <t>28/07/2024</t>
  </si>
  <si>
    <t>17/08/2024</t>
  </si>
  <si>
    <t>Journal of Asian Public Policy</t>
  </si>
  <si>
    <t>https://www.tandfonline.com/journals/rapp20/about-this-journal#aims-and-scope</t>
  </si>
  <si>
    <t xml:space="preserve">Journal of Risk and Financial Management </t>
  </si>
  <si>
    <t>https://www.mdpi.com/journal/jrfm</t>
  </si>
  <si>
    <t>26/4/2024</t>
  </si>
  <si>
    <t>15/07/2024</t>
  </si>
  <si>
    <t>Economies </t>
  </si>
  <si>
    <t>https://www.mdpi.com/journal/economies</t>
  </si>
  <si>
    <t>26/12/2024</t>
  </si>
  <si>
    <t>Economics of Transition and Institutional Change</t>
  </si>
  <si>
    <t>https://onlinelibrary.wiley.com/journal/25776983</t>
  </si>
  <si>
    <t>Natural Resources Forum</t>
  </si>
  <si>
    <t>https://onlinelibrary.wiley.com/journal/14778947</t>
  </si>
  <si>
    <t>28/09/2024</t>
  </si>
  <si>
    <t>Computational Economics</t>
  </si>
  <si>
    <t>https://link.springer.com/journal/10614</t>
  </si>
  <si>
    <t>Journal of Risk Finance</t>
  </si>
  <si>
    <t xml:space="preserve">https://www.emerald.com/insight/publication/issn/1526-5943 </t>
  </si>
  <si>
    <t>31/10/2024</t>
  </si>
  <si>
    <t>International Journal of Corporate Social Responsibility</t>
  </si>
  <si>
    <t>https://jcsr.springeropen.com/</t>
  </si>
  <si>
    <t>20/11/2024</t>
  </si>
  <si>
    <t>Review of Development Economics</t>
  </si>
  <si>
    <t>https://onlinelibrary.wiley.com/journal/14679361/journal-metrics</t>
  </si>
  <si>
    <t>Green Finance</t>
  </si>
  <si>
    <t>https://www.aimspress.com/journal/gf</t>
  </si>
  <si>
    <t>27/12/2024</t>
  </si>
  <si>
    <t xml:space="preserve">Orăștean Ramona </t>
  </si>
  <si>
    <t>Applied Economics and Finance</t>
  </si>
  <si>
    <t>EconLit, RePEc/EconPapers</t>
  </si>
  <si>
    <t>http://redfame.com/journal/index.php/aef/about/editorialTeam</t>
  </si>
  <si>
    <t>trimestrial</t>
  </si>
  <si>
    <t xml:space="preserve">Research in World Economy </t>
  </si>
  <si>
    <t>RePEc/EconPapers, Index Copernicus</t>
  </si>
  <si>
    <t>http://www.sciedu.ca/journal/index.php/rwe/about/editorialTeam</t>
  </si>
  <si>
    <t>semestrial</t>
  </si>
  <si>
    <t xml:space="preserve">International Journal of Islamic Banking and Finance Research </t>
  </si>
  <si>
    <t>Index Copernicus, Dimensions, ROAD</t>
  </si>
  <si>
    <t>http://www.cribfb.com/journal/index.php/ijibfr/about/editorialTeam</t>
  </si>
  <si>
    <t>American International Journal of Social Science Research</t>
  </si>
  <si>
    <t>CNKI, ROAD, ESJI, SciLit</t>
  </si>
  <si>
    <t>http://www.cribfb.com/journal/index.php/aijssr/about/editorialTeam</t>
  </si>
  <si>
    <t>AKRUAL Journal</t>
  </si>
  <si>
    <t>DOAJ, EBSCO, Index Copernicus</t>
  </si>
  <si>
    <t>https://journal.unesa.ac.id/index.php/aj/about/editorialTeam</t>
  </si>
  <si>
    <t>ERIH Plus, RePEc, EBSCO</t>
  </si>
  <si>
    <t xml:space="preserve">PLOS One </t>
  </si>
  <si>
    <t>https://journals.plos.org/plosone/static/editorial-board?ae_name=Ramona+Or%C4%83%C8%99tean</t>
  </si>
  <si>
    <t>IEEE Access</t>
  </si>
  <si>
    <t>https://ieeeaccess.ieee.org/</t>
  </si>
  <si>
    <t xml:space="preserve">19 ianuarie 2024 </t>
  </si>
  <si>
    <t>7 aprilie 2024</t>
  </si>
  <si>
    <t>Social Sciences-Basel</t>
  </si>
  <si>
    <t>WoS/ESCI/Scopus</t>
  </si>
  <si>
    <t>https://www.mdpi.com/journal/socsci</t>
  </si>
  <si>
    <t>18 iulie 2024</t>
  </si>
  <si>
    <t>31 iulie 2024</t>
  </si>
  <si>
    <t>FInTech</t>
  </si>
  <si>
    <t>https://www.mdpi.com/journal/fintech</t>
  </si>
  <si>
    <t>18 septembrie 2024</t>
  </si>
  <si>
    <t>26 septembrie 2024</t>
  </si>
  <si>
    <t>6 septembrie 2024</t>
  </si>
  <si>
    <t>13 octombrie 2024</t>
  </si>
  <si>
    <t>28 octombrie 2024</t>
  </si>
  <si>
    <t xml:space="preserve">https://www.mdpi.com/journal/jrfm </t>
  </si>
  <si>
    <t>4 decembrie 2024</t>
  </si>
  <si>
    <t>https://onlinelibrary.wiley.com/journal/14679361</t>
  </si>
  <si>
    <t>14 decembrie 2024</t>
  </si>
  <si>
    <t>Ioana Raluca Sbârcea</t>
  </si>
  <si>
    <t>RePEc, EBSCO Host, UlrichsWeb, CrossRef</t>
  </si>
  <si>
    <t>Bulletin of Taras Shevchenko National University of Kyiv. Economics.</t>
  </si>
  <si>
    <t>DOAJ, Index Copernicus, RePEc, EBSCO, ULRICHSWEB, ERICH PLUS</t>
  </si>
  <si>
    <t>http://bulletin-econom.univ.kiev.ua/editorial-board</t>
  </si>
  <si>
    <t>ELECTRONIC JOURNAL “ECONOMICS AND COMPUTER SCIENCE”</t>
  </si>
  <si>
    <t>RePEc. DOAJ</t>
  </si>
  <si>
    <t>https://eknigibg.net/Editorial_board.pdf?fbclid=IwAR1SwZoyRNgSoA_47e8wajWU7AFYxAZ4gSwUs029En6gxd4DY-lZAcYiFv4</t>
  </si>
  <si>
    <t>International Journal of Data Analysis Techniques and Strategies</t>
  </si>
  <si>
    <t>SCOPUS, J-Gate,
ProQuest, Advanced Technologies Database with Aerospace,
RePEc</t>
  </si>
  <si>
    <t>https://www.inderscience.com/jhome.php?jcode=ijdats#edboard-content</t>
  </si>
  <si>
    <t>Erciyes Akademi (1300-1582)</t>
  </si>
  <si>
    <t>EBSCO HOST, DOAJ, ICI Journals Master Lists - Index Copernicus</t>
  </si>
  <si>
    <t>https://dergipark.org.tr/en/pub/erciyesakademi/board</t>
  </si>
  <si>
    <t>Access to Justice in Eastern Europe (AJEE)</t>
  </si>
  <si>
    <t>WoS, SCOPUS, ERIH Plus</t>
  </si>
  <si>
    <t>https://ajee-journal.com/about</t>
  </si>
  <si>
    <t>A special issue of Economies - Digital Transformation in Europe: Economic and Policy Implications</t>
  </si>
  <si>
    <t>https://www.mdpi.com/journal/economies/special_issues/20IWP73TV9</t>
  </si>
  <si>
    <t>Electronics</t>
  </si>
  <si>
    <t>Applied Sciences</t>
  </si>
  <si>
    <t>Revista Eon</t>
  </si>
  <si>
    <t>DoAJ</t>
  </si>
  <si>
    <t>https://www.revista-eon.eu/redactia/</t>
  </si>
  <si>
    <t>Administrative Sciences (ISSN 2076-3387)</t>
  </si>
  <si>
    <t>2024-06-08 </t>
  </si>
  <si>
    <t>2024-06-30 </t>
  </si>
  <si>
    <t>JRFM (ISSN 1911-8074)</t>
  </si>
  <si>
    <t>erih plus</t>
  </si>
  <si>
    <t>erihplus</t>
  </si>
  <si>
    <t>Lucian Belascu</t>
  </si>
  <si>
    <t>DOAJ, Repec, EconPapers</t>
  </si>
  <si>
    <t>https://business.expertjournals.com/editorial-board/</t>
  </si>
  <si>
    <t>Membru în Comitetul de redacție</t>
  </si>
  <si>
    <t>https://economics.expertjournals.com/editorial-board/</t>
  </si>
  <si>
    <t>1 număr/an</t>
  </si>
  <si>
    <t>International Journal of Business and Economic Sciences Applied Research</t>
  </si>
  <si>
    <t>EconStor, EconLit, EconBiz, 
EBSCO, RePEc, CEEOL, SSRN</t>
  </si>
  <si>
    <t>https://ijbesar.ihu.gr/board.php</t>
  </si>
  <si>
    <t>Membru în Editorial Board</t>
  </si>
  <si>
    <t>https://www.mdpi.com/journal/jrfm/submission_reviewers?search=belascu</t>
  </si>
  <si>
    <t>Membru în comitetul științific</t>
  </si>
  <si>
    <t>12 numere/an</t>
  </si>
  <si>
    <t>European Journal of Interdisciplinary Studies</t>
  </si>
  <si>
    <t>Scopus, ERIH PLUS</t>
  </si>
  <si>
    <t>https://ejist.ro/page/2/editorial-board.html</t>
  </si>
  <si>
    <t>Energy, Exploration &amp; Exploitation</t>
  </si>
  <si>
    <t>WoS; Scopus</t>
  </si>
  <si>
    <t>https://journals.sagepub.com/page/eea/collections/special-collections/call-for-papers/integration-of-smart-and-green-technology-with-economic-models-for-energy-efficiency</t>
  </si>
  <si>
    <t>Guest editor - Special Issue "Integration of Smart and Green Technology with Economic Models for Energy Efficiency"</t>
  </si>
  <si>
    <t>Peste 6 numere/an</t>
  </si>
  <si>
    <t>EBSCO HOST, RePEc, ULRICHSWEB, ERIH PLUS</t>
  </si>
  <si>
    <t>http://economice.ulbsibiu.ro/revista.economica/aboutus.php</t>
  </si>
  <si>
    <t>https://www.mdpi.com/journal/mathematics/special_issues/multivariate_data_analysis_and_machine_learning_models</t>
  </si>
  <si>
    <t>Guest editor - Special Issue "Multivariate Data Analysis and Machine-Learning Models in Financial Analysis"</t>
  </si>
  <si>
    <t>Heliyon</t>
  </si>
  <si>
    <t>Recenzor - 17 iunie 2024</t>
  </si>
  <si>
    <t>Applied Economics</t>
  </si>
  <si>
    <t>Recenzor - 20 iunie 2024</t>
  </si>
  <si>
    <t>Recenzor - 31 decembrie 2024</t>
  </si>
  <si>
    <t>Recenzor - 4 noiembrie 2024</t>
  </si>
  <si>
    <t>Recenzor - 20 august 2024</t>
  </si>
  <si>
    <t>Recenzor - 29 iulie 2024</t>
  </si>
  <si>
    <t>Geoscience Frontiers</t>
  </si>
  <si>
    <t>Recenzor - 9 iunie 2024</t>
  </si>
  <si>
    <t>Journal of Urban Technology</t>
  </si>
  <si>
    <t>Recenzor - 15 septembrie 2024</t>
  </si>
  <si>
    <t>Recenzor - 23 noiembrie 2024</t>
  </si>
  <si>
    <t>Recenzor - 10 noiembrie 2024</t>
  </si>
  <si>
    <t>Corporate Social Responsibility and Environmental Management</t>
  </si>
  <si>
    <t>Recenzor - 5 ianuarie 2024</t>
  </si>
  <si>
    <t>Journal of the Knowledge Economy</t>
  </si>
  <si>
    <t>Recenzor - 22 aprilie 2024</t>
  </si>
  <si>
    <t>Recenzor - 17 martie 2024</t>
  </si>
  <si>
    <t>Recenzor - 3 noiembrie 2024</t>
  </si>
  <si>
    <t>Recenzor - 15 octombrie 2024</t>
  </si>
  <si>
    <t>PLOS ONE</t>
  </si>
  <si>
    <t>Recenzor - 17 ianuarie 2024</t>
  </si>
  <si>
    <t>Recenzor - 20 ianuarie 2024</t>
  </si>
  <si>
    <t>RePEc/EconPapers, EBSCO</t>
  </si>
  <si>
    <t>membru comitet științific</t>
  </si>
  <si>
    <t>4 numere/an - coef. de frecvență 2</t>
  </si>
  <si>
    <t>Ekonomika</t>
  </si>
  <si>
    <t>Scopus, ErihPlus</t>
  </si>
  <si>
    <t>https://www.journals.vu.lt/ekonomika/index</t>
  </si>
  <si>
    <t>10*5</t>
  </si>
  <si>
    <t>PlosOne</t>
  </si>
  <si>
    <t>21.12.2024</t>
  </si>
  <si>
    <t>Revista economica</t>
  </si>
  <si>
    <t>ERIH PLUS, REPEC, EconPapers, Ebscohoast, Crosref</t>
  </si>
  <si>
    <t>Editor</t>
  </si>
  <si>
    <t>4 / an</t>
  </si>
  <si>
    <t>Buildings</t>
  </si>
  <si>
    <t>https://www.mdpi.com/journal/buildings</t>
  </si>
  <si>
    <t>13.01.2024</t>
  </si>
  <si>
    <t xml:space="preserve">Sustainability </t>
  </si>
  <si>
    <t xml:space="preserve">https://www.mdpi.com/journal/sustainability </t>
  </si>
  <si>
    <t>26.03.2024</t>
  </si>
  <si>
    <t>13.06.2024</t>
  </si>
  <si>
    <t>05.08.2024</t>
  </si>
  <si>
    <t>Journal of Theoretical and Applied Electronic Commerce Research (JTAER)</t>
  </si>
  <si>
    <t xml:space="preserve">https://www.mdpi.com/journal/jtaer </t>
  </si>
  <si>
    <t>28.09.2024</t>
  </si>
  <si>
    <t>4.11.2024</t>
  </si>
  <si>
    <t>Foods</t>
  </si>
  <si>
    <t xml:space="preserve">https://www.mdpi.com/journal/foods </t>
  </si>
  <si>
    <t>27.12.2024</t>
  </si>
  <si>
    <t>WoS (ESCI), Scopus</t>
  </si>
  <si>
    <t>iulie 2024</t>
  </si>
  <si>
    <t xml:space="preserve">WoS </t>
  </si>
  <si>
    <t>Sustainable and Resilient Businesses in the Global Economy, 4th International Conference on Modern Trends in Business, Hospitality and Tourism, Cluj - Napoca, Romania, May 16-18, 2024</t>
  </si>
  <si>
    <t>https://link.springer.com/book/10.1007/978-3-031-75883-6</t>
  </si>
  <si>
    <r>
      <rPr>
        <rFont val="Arial Narrow"/>
        <color theme="1"/>
        <sz val="10.0"/>
      </rPr>
      <t xml:space="preserve">THE KNOWLEDGE BASED ORGANIZATION, THE 30 INTERNATIONAL CONFERENCE, </t>
    </r>
    <r>
      <rPr>
        <rFont val="Arial Narrow"/>
        <b/>
        <color theme="1"/>
        <sz val="10.0"/>
      </rPr>
      <t>Conference proceedings Issue 1,</t>
    </r>
    <r>
      <rPr>
        <rFont val="Arial Narrow"/>
        <color theme="1"/>
        <sz val="10.0"/>
      </rPr>
      <t xml:space="preserve"> MANAGEMENT AND MILITARY SCIENCES, Membru </t>
    </r>
    <r>
      <rPr>
        <rFont val="Arial Narrow"/>
        <b/>
        <color theme="1"/>
        <sz val="10.0"/>
      </rPr>
      <t>Comitet Editorial</t>
    </r>
  </si>
  <si>
    <t>Sciendo</t>
  </si>
  <si>
    <t>https://sciendo.com/issue/KBO/30/1     ; https://www.armyacademy.ro/editura_consiliu.php</t>
  </si>
  <si>
    <r>
      <rPr>
        <rFont val="Arial Narrow"/>
        <color theme="1"/>
        <sz val="10.0"/>
      </rPr>
      <t xml:space="preserve">THE KNOWLEDGE BASED ORGANIZATION, THE 30 INTERNATIONAL CONFERENCE, </t>
    </r>
    <r>
      <rPr>
        <rFont val="Arial Narrow"/>
        <b/>
        <color theme="1"/>
        <sz val="10.0"/>
      </rPr>
      <t>Conference proceedings Issue 2,</t>
    </r>
    <r>
      <rPr>
        <rFont val="Arial Narrow"/>
        <color theme="1"/>
        <sz val="10.0"/>
      </rPr>
      <t xml:space="preserve"> MANAGEMENT AND MILITARY SCIENCES, Membru </t>
    </r>
    <r>
      <rPr>
        <rFont val="Arial Narrow"/>
        <b/>
        <color theme="1"/>
        <sz val="10.0"/>
      </rPr>
      <t>Comitet Editorial</t>
    </r>
  </si>
  <si>
    <t>https://sciendo.com/issue/KBO/30/2  ;  https://www.armyacademy.ro/editura_consiliu.php</t>
  </si>
  <si>
    <r>
      <rPr>
        <rFont val="Arial Narrow"/>
        <color theme="1"/>
        <sz val="10.0"/>
      </rPr>
      <t xml:space="preserve">THE KNOWLEDGE BASED ORGANIZATION, THE 30 INTERNATIONAL CONFERENCE, </t>
    </r>
    <r>
      <rPr>
        <rFont val="Arial Narrow"/>
        <b/>
        <color theme="1"/>
        <sz val="10.0"/>
      </rPr>
      <t>Conference proceedings Issue 3,</t>
    </r>
    <r>
      <rPr>
        <rFont val="Arial Narrow"/>
        <color theme="1"/>
        <sz val="10.0"/>
      </rPr>
      <t xml:space="preserve"> MANAGEMENT AND MILITARY SCIENCES, Membru </t>
    </r>
    <r>
      <rPr>
        <rFont val="Arial Narrow"/>
        <b/>
        <color theme="1"/>
        <sz val="10.0"/>
      </rPr>
      <t>Comitet Editorial</t>
    </r>
  </si>
  <si>
    <t>https://sciendo.com/issue/KBO/30/3  ;  https://www.armyacademy.ro/editura_consiliu.php</t>
  </si>
  <si>
    <r>
      <rPr>
        <rFont val="Arial Narrow"/>
        <color theme="1"/>
        <sz val="10.0"/>
      </rPr>
      <t xml:space="preserve">Revista Academiei Fortelor Terestre,  Revista categoria B+   - cod CNCS 328 </t>
    </r>
    <r>
      <rPr>
        <rFont val="Arial Narrow"/>
        <b/>
        <color theme="1"/>
        <sz val="10.0"/>
      </rPr>
      <t xml:space="preserve">Membru Comitet Științific </t>
    </r>
  </si>
  <si>
    <t xml:space="preserve">
    Baidu Scholar
    CNKI Scholar (China National Knowledge Infrastructure)
    Dimensions
    DOAJ (Directory of Open Access Journals)
    EBSCO
    ExLibris
    Google Scholar
    J-Gate
    JournalTOCs
    KESLI-NDSL (Korean National Discovery for Science Leaders)
    MyScienceWork
    Naver Academic
    Naviga (Softweco)
    QOAM (Quality Open Access Market)
    ReadCube
    SCILIT
    Semantic Scholar
    TDNet
    Ulrich's Periodicals Directory/ulrichsweb
    WanFang Data
    WorldCat (OCLC)
    X-MOL </t>
  </si>
  <si>
    <t>https://www.armyacademy.ro/reviste/rev1_2024/Bord_RAFT.pdf</t>
  </si>
  <si>
    <r>
      <rPr>
        <rFont val="Arial Narrow"/>
        <color theme="1"/>
        <sz val="10.0"/>
      </rPr>
      <t xml:space="preserve">PolishJournal of Management Studies </t>
    </r>
    <r>
      <rPr>
        <rFont val="Arial Narrow"/>
        <b/>
        <color theme="1"/>
        <sz val="10.0"/>
      </rPr>
      <t>Membru Comitet Științific</t>
    </r>
    <r>
      <rPr>
        <rFont val="Arial Narrow"/>
        <color theme="1"/>
        <sz val="10.0"/>
      </rPr>
      <t xml:space="preserve"> </t>
    </r>
  </si>
  <si>
    <r>
      <rPr>
        <rFont val="Arial Narrow"/>
        <b/>
        <i/>
        <color theme="1"/>
        <sz val="10.0"/>
      </rPr>
      <t>Web of Sciences</t>
    </r>
    <r>
      <rPr>
        <rFont val="Arial Narrow"/>
        <i/>
        <color theme="1"/>
        <sz val="10.0"/>
      </rPr>
      <t xml:space="preserve"> Emerging Sources Citation Index, Scopus, Index Copernicus, Google Scholar, EconPapers, </t>
    </r>
    <r>
      <rPr>
        <rFont val="Arial Narrow"/>
        <b/>
        <i/>
        <color theme="1"/>
        <sz val="10.0"/>
      </rPr>
      <t>EBSCO</t>
    </r>
    <r>
      <rPr>
        <rFont val="Arial Narrow"/>
        <i/>
        <color theme="1"/>
        <sz val="10.0"/>
      </rPr>
      <t>, RePeC, BazTech, OAJI, Turkish Education Index.</t>
    </r>
  </si>
  <si>
    <t>https://pjms.zim.pcz.pl/resources/html/cms/SCIENTIFICCOUNCIL</t>
  </si>
  <si>
    <t>Mihaescu Livu</t>
  </si>
  <si>
    <r>
      <rPr>
        <rFont val="Arial Narrow"/>
        <color theme="1"/>
        <sz val="10.0"/>
      </rPr>
      <t xml:space="preserve">Revista Economica  </t>
    </r>
    <r>
      <rPr>
        <rFont val="Arial Narrow"/>
        <b/>
        <color theme="1"/>
        <sz val="10.0"/>
      </rPr>
      <t>Membru Comitet Științific</t>
    </r>
    <r>
      <rPr>
        <rFont val="Arial Narrow"/>
        <color theme="1"/>
        <sz val="10.0"/>
      </rPr>
      <t xml:space="preserve"> </t>
    </r>
  </si>
  <si>
    <r>
      <rPr>
        <rFont val="Arial Narrow"/>
        <color theme="1"/>
        <sz val="10.0"/>
      </rPr>
      <t xml:space="preserve">Repec, </t>
    </r>
    <r>
      <rPr>
        <rFont val="Arial Narrow"/>
        <b/>
        <color theme="1"/>
        <sz val="10.0"/>
      </rPr>
      <t>Ebsco</t>
    </r>
    <r>
      <rPr>
        <rFont val="Arial Narrow"/>
        <color theme="1"/>
        <sz val="10.0"/>
      </rPr>
      <t>, Ulrich, Crossref</t>
    </r>
  </si>
  <si>
    <t xml:space="preserve">http://economice.ulbsibiu.ro/revista.economica/editorialboard.php </t>
  </si>
  <si>
    <t>Economic Issues, UK</t>
  </si>
  <si>
    <t>ABS 1*, Keele 2*, ERA B (BDI)</t>
  </si>
  <si>
    <t>https://www.economicissues.org.uk/edboard.html</t>
  </si>
  <si>
    <t>Review of Evolutionary Political Economy</t>
  </si>
  <si>
    <t>https://link.springer.com/journal/43253/editorial-board</t>
  </si>
  <si>
    <t>3 numere/an</t>
  </si>
  <si>
    <t>Scopus, ESCI, EconLIt</t>
  </si>
  <si>
    <t>https://jpe.episciences.org/page/advisory-board</t>
  </si>
  <si>
    <t>1 numar anual cu 14 lucrari</t>
  </si>
  <si>
    <t>International Journal of Philosophical Economics</t>
  </si>
  <si>
    <t>https://www.inderscience.com/jhome.php?jcode=ijpee</t>
  </si>
  <si>
    <t>International Journal of Green Economics</t>
  </si>
  <si>
    <t>https://www.inderscience.com/jhome.php?jcode=ijge</t>
  </si>
  <si>
    <t>Annals of the Fondazione Luigi Einaudi</t>
  </si>
  <si>
    <t>https://www.annalsfondazioneluigieinaudi.it/editorial-board/</t>
  </si>
  <si>
    <t>Environment, Sustainability and Macroeconomics, serie de carte, Springer/Palgrave MacMillan</t>
  </si>
  <si>
    <t>Springer/Palgrave MacMillan</t>
  </si>
  <si>
    <t>https://link.springer.com/series/15612</t>
  </si>
  <si>
    <t xml:space="preserve">Nicula Virgil, membru în Editorial Board </t>
  </si>
  <si>
    <t>Journal of Policy &amp; Governance (JPG).</t>
  </si>
  <si>
    <t>The Grassroots Institute
548 Jean Talon Ouest
Montreal (QC) H3N 1R5 Canada
E-mail: info@grassrootsinstitute.net
Website: www.grassrootsinstitute.ne; https://grassrootsjournals.org/jpg-editorial-board.php#editor</t>
  </si>
  <si>
    <t>2 nr./an</t>
  </si>
  <si>
    <t>Nicula Virgi, recenzor</t>
  </si>
  <si>
    <t>Scopus, SCIE (Web of Science), CAPlus / SciFinde</t>
  </si>
  <si>
    <t>mpdi.com</t>
  </si>
  <si>
    <t xml:space="preserve"> manuscript
land-2845267.</t>
  </si>
  <si>
    <t xml:space="preserve"> Manuscript ID: heritage-2867385 </t>
  </si>
  <si>
    <t xml:space="preserve"> Manuscript ID: sustainability-2900322</t>
  </si>
  <si>
    <t xml:space="preserve">Manuscript ID: sustainability-2924593 </t>
  </si>
  <si>
    <t>Journal of Chinese Architecture and Urbanism</t>
  </si>
  <si>
    <t>JCAU(https://accscience.com/journal/JCAU)</t>
  </si>
  <si>
    <t xml:space="preserve"> Manuscript ID: JCAU2891</t>
  </si>
  <si>
    <t>Manuscript ID: JCAU2940</t>
  </si>
  <si>
    <t xml:space="preserve">Manuscript ID: JCAU2481 </t>
  </si>
  <si>
    <t>Applied System Innovation</t>
  </si>
  <si>
    <t>https://www.mdpi.com/journal/asi</t>
  </si>
  <si>
    <t>29.05.2024</t>
  </si>
  <si>
    <t>Journal of Global Information Management</t>
  </si>
  <si>
    <t>https://www.igi-global.com/journals/open-access/reviewers/journal-global-information-management/1070</t>
  </si>
  <si>
    <t>Membru Editorial Review Board &amp; recenzor (21.11.2024)</t>
  </si>
  <si>
    <t>MULTIMODAL TECHNOLOGIES AND INTERACTION</t>
  </si>
  <si>
    <t>https://www.mdpi.com/journal/mti</t>
  </si>
  <si>
    <t>8..07.2024</t>
  </si>
  <si>
    <t>https://sciendo.com/journal/SBE; https://magazines.ulbsibiu.ro/eccsf/team.html</t>
  </si>
  <si>
    <t>CO-EDITOR IN CHIEF</t>
  </si>
  <si>
    <t>100*2*2</t>
  </si>
  <si>
    <t>SUSTAINABILITY</t>
  </si>
  <si>
    <t>21.01.2024</t>
  </si>
  <si>
    <t>World Electric Vehicle Journal</t>
  </si>
  <si>
    <t>https://www.mdpi.com/journal/wevj</t>
  </si>
  <si>
    <t>19.09.2024</t>
  </si>
  <si>
    <t>Journal of Economic and Social Development (JESD)</t>
  </si>
  <si>
    <t>ERIH PLUS, EBSCO, DOAJ, …</t>
  </si>
  <si>
    <t>https://www.jesd-online.com/editorial-board.html</t>
  </si>
  <si>
    <t xml:space="preserve">Membru International Editorial Board </t>
  </si>
  <si>
    <t>50*2*1.5</t>
  </si>
  <si>
    <t>Research Reviews of Czestochowa University of Technology – Management</t>
  </si>
  <si>
    <t xml:space="preserve">INDEX COPERNICUS, </t>
  </si>
  <si>
    <t>https://znz.pcz.pl/en/editorial-board</t>
  </si>
  <si>
    <t>Membru Scientific Council</t>
  </si>
  <si>
    <t>EBSCO, INDEX COPERNICUS, …</t>
  </si>
  <si>
    <t>Membru ADVISORY BOARD/SCIENTIFIC COMMITTEE</t>
  </si>
  <si>
    <t>RePEc, DOAJ, EconLit</t>
  </si>
  <si>
    <t>http://economics.expertjournals.com</t>
  </si>
  <si>
    <t>RePEc, Doaj, Ulrich's, EconPapers</t>
  </si>
  <si>
    <t>http://marketing.expertjournals.com</t>
  </si>
  <si>
    <t>http://business.expertjournals.com</t>
  </si>
  <si>
    <t>Journal of Theoretical and Applied Management</t>
  </si>
  <si>
    <t>https://e-journal.unair.ac.id/JMTT/about/editorialTeam</t>
  </si>
  <si>
    <t>Land</t>
  </si>
  <si>
    <t>Symmetry</t>
  </si>
  <si>
    <t>https://sciendo.com/journal/SBE?content-tab=editorial-board</t>
  </si>
  <si>
    <t>Tanasescu Cristina</t>
  </si>
  <si>
    <t>DOAJ
ERIH PLUS
Google Scholar
Index Copernicus</t>
  </si>
  <si>
    <t>membru comitet editorial</t>
  </si>
  <si>
    <t>https://www.mdpi.com/journal/economies/special_issues/1JIQ6AP09H</t>
  </si>
  <si>
    <t>Guest Editor</t>
  </si>
  <si>
    <t>Revista de Studii Financiare</t>
  </si>
  <si>
    <t>https://revista.isfin.ro/</t>
  </si>
  <si>
    <t>7 noiembrie 2023</t>
  </si>
  <si>
    <t>18.11.2024</t>
  </si>
  <si>
    <t>18 sept. 2024</t>
  </si>
  <si>
    <t>Membru in comitetul științific</t>
  </si>
  <si>
    <t>International Conference "The Future of Europe", October 24-25, 2024</t>
  </si>
  <si>
    <t>recenzii articole conferinta</t>
  </si>
  <si>
    <t>Energy Stategy Reviews</t>
  </si>
  <si>
    <t>https://www.sciencedirect.com/journal/energy-strategy-reviews</t>
  </si>
  <si>
    <t>27 dec.2024</t>
  </si>
  <si>
    <t>15 dec.2024</t>
  </si>
  <si>
    <t>1 dec. 2024</t>
  </si>
  <si>
    <t>https://www.mdpi.com/journal/businesses</t>
  </si>
  <si>
    <t>2 oct.2024</t>
  </si>
  <si>
    <t>https://www.mdpi.com/journal/applsci</t>
  </si>
  <si>
    <t>https://www.sciencedirect.com/journal/energy-economics</t>
  </si>
  <si>
    <t>20 aug. 2024</t>
  </si>
  <si>
    <t>Emererald</t>
  </si>
  <si>
    <t>https://www.emerald.com/insight/</t>
  </si>
  <si>
    <t>6 aug. 2024</t>
  </si>
  <si>
    <t>Social responsibility Journal</t>
  </si>
  <si>
    <t>https://www.emerald.com/insight/publication/issn/1747-1117</t>
  </si>
  <si>
    <t>17 iulie 2024</t>
  </si>
  <si>
    <t>11 iulie 2024</t>
  </si>
  <si>
    <t>27 iunie 2024</t>
  </si>
  <si>
    <t>Entropy</t>
  </si>
  <si>
    <t>https://www.mdpi.com/journal/entropy</t>
  </si>
  <si>
    <t>17 aprilie 2024</t>
  </si>
  <si>
    <t>Studia commercialia Bratislavensia (SCB)</t>
  </si>
  <si>
    <t>https://of.euba.sk/en/science-and-research/studia-commercialia-bratislavensia/editorial-board</t>
  </si>
  <si>
    <t>RePEc</t>
  </si>
  <si>
    <t>https://marketing.expertjournals.com/editorial-board/</t>
  </si>
  <si>
    <t>Contributing Editor</t>
  </si>
  <si>
    <t>Annales Universitatis Apulensis Series Oeconomica</t>
  </si>
  <si>
    <t>http://www.oeconomica.uab.ro/colegiu.php?lang=ro</t>
  </si>
  <si>
    <t>Journal of Theoretical &amp;Applied Management</t>
  </si>
  <si>
    <t>Editorial Board Member</t>
  </si>
  <si>
    <t>Humanities and Social Sciences Communications</t>
  </si>
  <si>
    <t>Recenzie</t>
  </si>
  <si>
    <t>16.08.2024</t>
  </si>
  <si>
    <t>Plos One</t>
  </si>
  <si>
    <t>12.08.2024</t>
  </si>
  <si>
    <t>Review of Business</t>
  </si>
  <si>
    <t>23.12.2024</t>
  </si>
  <si>
    <t>ReThink Finance</t>
  </si>
  <si>
    <t>Recenzie carte</t>
  </si>
  <si>
    <t>18.10.2024</t>
  </si>
  <si>
    <t>VINEREAN-OPREANA Anca - Simona</t>
  </si>
  <si>
    <t>PLOS One</t>
  </si>
  <si>
    <t>https://journals.plos.org/plosone/static/editorial-board?ae_name=Simona+Vinerean</t>
  </si>
  <si>
    <t>100*2</t>
  </si>
  <si>
    <t>JTAER</t>
  </si>
  <si>
    <t>Web of Science, Scopus</t>
  </si>
  <si>
    <t>https://www.mdpi.com/journal/jtaer</t>
  </si>
  <si>
    <t>Forecasting</t>
  </si>
  <si>
    <t>https://www.mdpi.com/journal/forecasting</t>
  </si>
  <si>
    <t>Behaviour &amp; Information Technology</t>
  </si>
  <si>
    <t>https://www.tandfonline.com/journals/tbit20</t>
  </si>
  <si>
    <t>Journal of Consumer Behaviour</t>
  </si>
  <si>
    <t>https://onlinelibrary.wiley.com/journal/14791838</t>
  </si>
  <si>
    <t>Cogent Social Sciences (Open Research)</t>
  </si>
  <si>
    <t>https://www.tandfonline.com/journals/oass20/about-this-journal#abstracting-and-indexing</t>
  </si>
  <si>
    <t>Int. J. of Web Based Communities (IJWBC)</t>
  </si>
  <si>
    <t>https://www.inderscience.com/jhome.php?jcode=ijwbc</t>
  </si>
  <si>
    <t>Information Technology &amp; People</t>
  </si>
  <si>
    <t>https://www.emeraldgrouppublishing.com/journal/itp</t>
  </si>
  <si>
    <t>Cogent Business &amp; Management</t>
  </si>
  <si>
    <t>https://www.tandfonline.com/journals/oabm20</t>
  </si>
  <si>
    <t>https://journals.plos.org/plosone/</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</si>
  <si>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</si>
  <si>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</si>
  <si>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</si>
  <si>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</si>
  <si>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</si>
  <si>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</si>
  <si>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</si>
  <si>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</si>
  <si>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</si>
  <si>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</si>
  <si>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</si>
  <si>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</si>
  <si>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</si>
  <si>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</si>
  <si>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</si>
  <si>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</si>
  <si>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The 10th International Conference on CSR, Sustainability, Ethics, and Governance</t>
  </si>
  <si>
    <t>Internațională</t>
  </si>
  <si>
    <t>Organizator</t>
  </si>
  <si>
    <t>România</t>
  </si>
  <si>
    <t>https://gcg-csr.org/10th-conference/</t>
  </si>
  <si>
    <t>Membru în comitetul de organizare</t>
  </si>
  <si>
    <t>12 - 14 Iunie 2024</t>
  </si>
  <si>
    <t>The 16th INTERNATIONAL CONGRESS
SCIENTIFIC RESEARCH, CHINA TO ADRIATIC</t>
  </si>
  <si>
    <t>Participant</t>
  </si>
  <si>
    <t>Turcia</t>
  </si>
  <si>
    <t>Peste 100 de participanți</t>
  </si>
  <si>
    <t>https://www.icssca.org/en</t>
  </si>
  <si>
    <t>12 - 14 Iulie 2024</t>
  </si>
  <si>
    <t>Globalization and Higher Education in Economics and Business Administration
(GEBA 2023)</t>
  </si>
  <si>
    <t>https://www.feaa.uaic.ro/geba/accepted.php</t>
  </si>
  <si>
    <t>17 - 19 Octombrie 2024</t>
  </si>
  <si>
    <t>8th International Scientific Conference / Tendencies of Knowledge and Social Development in the 21st Century</t>
  </si>
  <si>
    <t>https://uab.ro/centre/36-tksd/postari/705-tksd-publication/</t>
  </si>
  <si>
    <t>11 - 12 Decembrie 2024</t>
  </si>
  <si>
    <t>International Conference – „Social Work in the Addictions and Health Care  –  Interdisciplinary Collaboration to Improve Quality of Services and Quality of Life</t>
  </si>
  <si>
    <t xml:space="preserve">https://uab.ro/centre/1-centrul-pentru-cercetare-stiintifica/postari/68-ccs-manifestari-stiintifice/ </t>
  </si>
  <si>
    <t>13 - 14 Decembrie 2024</t>
  </si>
  <si>
    <t>IECS 2024</t>
  </si>
  <si>
    <t>participant</t>
  </si>
  <si>
    <t>peste 100</t>
  </si>
  <si>
    <t>https://iecs.ro/past-conferences/conference2024/</t>
  </si>
  <si>
    <t>International Economic Conference of Sibiu (IECS 2024)</t>
  </si>
  <si>
    <t>Organizator principal</t>
  </si>
  <si>
    <t>24-25 May 2024</t>
  </si>
  <si>
    <t>Bratian Vasile</t>
  </si>
  <si>
    <t>10th International Conference on CSR, Sustainability, Ethics, and Governance</t>
  </si>
  <si>
    <t>Internatională</t>
  </si>
  <si>
    <t>membru in comitetul de organizare</t>
  </si>
  <si>
    <t>România - Sibiu</t>
  </si>
  <si>
    <t>membru</t>
  </si>
  <si>
    <t>12-14 Iunie 2024</t>
  </si>
  <si>
    <t>International Economic Conference of Sibiu</t>
  </si>
  <si>
    <t>Peste 100</t>
  </si>
  <si>
    <t>organizator principal</t>
  </si>
  <si>
    <t>23-25 mai 2024</t>
  </si>
  <si>
    <t>https://easychair.org/smart-program/IECS2024/</t>
  </si>
  <si>
    <t>autor</t>
  </si>
  <si>
    <t>43nd IBIMA Conference: 26027 June 2024, Madrid, Spain</t>
  </si>
  <si>
    <t>Străinătate</t>
  </si>
  <si>
    <t>Peste 200 de participanți</t>
  </si>
  <si>
    <t>https://ibima.org/conference/43rd-ibima-conference/#ffs-tabbed-13</t>
  </si>
  <si>
    <t>Recenzor</t>
  </si>
  <si>
    <t>26-27 June 2024</t>
  </si>
  <si>
    <t>44nd IBIMA Conference: 27-28 November 2024, Granada, Spain</t>
  </si>
  <si>
    <t>https://ibima.org/conference/44th-ibima-conference/#ffs-tabbed-13</t>
  </si>
  <si>
    <t>27-28 November 2024</t>
  </si>
  <si>
    <t>Noaptea Cercetătorilor 2024</t>
  </si>
  <si>
    <t>IECS2024</t>
  </si>
  <si>
    <t>membru comitet organizare</t>
  </si>
  <si>
    <r>
      <rPr>
        <rFont val="Arial Narrow"/>
        <color theme="1"/>
        <sz val="10.0"/>
      </rPr>
      <t>Cristescu Marian Pompiliu</t>
    </r>
    <r>
      <rPr>
        <rFont val="Arial Narrow"/>
        <color theme="1"/>
        <sz val="10.0"/>
      </rPr>
      <t>, Nerișanu Raluca Andreea, Mara Dumitru Alexandru, Lia-Cornelia Culda</t>
    </r>
  </si>
  <si>
    <t>internațională</t>
  </si>
  <si>
    <t>(30*1,5)=45</t>
  </si>
  <si>
    <r>
      <rPr>
        <rFont val="Arial Narrow"/>
        <color theme="1"/>
        <sz val="10.0"/>
      </rPr>
      <t>Cristescu Marian Pompiliu</t>
    </r>
    <r>
      <rPr>
        <rFont val="Arial Narrow"/>
        <color theme="1"/>
        <sz val="10.0"/>
      </rPr>
      <t xml:space="preserve"> - ULB Sibiu, Mara Dumitru Alexandru - ULB Sibiu, Culda Lia-Cornelia - ULB Sibiu</t>
    </r>
  </si>
  <si>
    <t>IACuDiT 2024 - 11th International Conference “Innovation and Creativity in Tourism,
Business and Social Sciences”</t>
  </si>
  <si>
    <t>Grecia</t>
  </si>
  <si>
    <t>https://iacudit.org/Conference2024/wp-content/uploads/2024/08/DRAFT-VIRTUAL-2024-1.pdf</t>
  </si>
  <si>
    <t>https://iacudit.org/Conference2024/</t>
  </si>
  <si>
    <t>September 3rd – 5th 2024, Naxos Island, Greece</t>
  </si>
  <si>
    <t>(30*2)=60</t>
  </si>
  <si>
    <r>
      <rPr>
        <rFont val="Arial Narrow"/>
        <color theme="1"/>
        <sz val="10.0"/>
      </rPr>
      <t xml:space="preserve">Dumitru Alexandru Mara, Lia Cornelia Culda, </t>
    </r>
    <r>
      <rPr>
        <rFont val="Arial Narrow"/>
        <color theme="1"/>
        <sz val="10.0"/>
      </rPr>
      <t>Marian Pompiliu Cristescu</t>
    </r>
    <r>
      <rPr>
        <rFont val="Arial Narrow"/>
        <color theme="1"/>
        <sz val="10.0"/>
      </rPr>
      <t>, Raluca Andreea Nerișanu</t>
    </r>
  </si>
  <si>
    <t>The 17th International Conference on Applied Statistics ICAS 2024, November 14-15, 2024, Predeal, Romania</t>
  </si>
  <si>
    <t>Romania</t>
  </si>
  <si>
    <t>https://simpstat.ase.ro/wp-content/uploads/2024/11/ICAS2024-Conference-Program.pdf</t>
  </si>
  <si>
    <t>https://simpstat.ase.ro/</t>
  </si>
  <si>
    <t>November 14-15, 2024, Predeal, Romania</t>
  </si>
  <si>
    <r>
      <rPr>
        <rFont val="Arial Narrow"/>
        <color theme="1"/>
        <sz val="10.0"/>
      </rPr>
      <t>Marian Pompiliu Cristescu</t>
    </r>
    <r>
      <rPr>
        <rFont val="Arial Narrow"/>
        <color theme="1"/>
        <sz val="10.0"/>
      </rPr>
      <t>, Raluca Andreea Nerișanu, Dumitru Alexandru Mara, Lia-Cornelia Culda</t>
    </r>
  </si>
  <si>
    <t>IE2024</t>
  </si>
  <si>
    <t>https://www.conferenceie.ase.ro/index.php/ie-2024-the-23rd-international-conference-on-informatics-in-economy/</t>
  </si>
  <si>
    <t>https://www.conferenceie.ase.ro/</t>
  </si>
  <si>
    <t>23 – 24 May, 2024, Timișoara, Romania</t>
  </si>
  <si>
    <r>
      <rPr>
        <rFont val="Arial Narrow"/>
        <color theme="1"/>
        <sz val="10.0"/>
      </rPr>
      <t>Cristescu Marian Pompiliu</t>
    </r>
    <r>
      <rPr>
        <rFont val="Arial Narrow"/>
        <color theme="1"/>
        <sz val="10.0"/>
      </rPr>
      <t xml:space="preserve"> - ULB Sibiu, Mara Dumitru Alexandru - ULB Sibiu, Nerisanu Raluca Andreea, Culda Lia-Cornelia - ULB Sibiu, Oprea Nicolae - Universitatea ”Politehnica” București</t>
    </r>
  </si>
  <si>
    <t>International Multidisciplinary Scientific GeoConference SGEM 2024</t>
  </si>
  <si>
    <t>https://conferencealerts.com/show-event?id=260465</t>
  </si>
  <si>
    <t>https://www.sgem.org/</t>
  </si>
  <si>
    <t>29th June to 8th July 2024, Albena, Bulgaria</t>
  </si>
  <si>
    <t>International Scientific Conference, “Information and Communication Technologies in Business and Education”, ICTBE 2024, 18.10.2024, Varna, Bulgaria</t>
  </si>
  <si>
    <t>organizator (membru în comitetul științific)</t>
  </si>
  <si>
    <t>https://informatics.ue-varna.bg/conference/index.php/programme-committee-2/</t>
  </si>
  <si>
    <t>https://informatics.ue-varna.bg/conference/index.php/home-english/</t>
  </si>
  <si>
    <t>18.10.2024, Varna, Bulgaria</t>
  </si>
  <si>
    <t>(50*2*1,5)=150</t>
  </si>
  <si>
    <t>XVI-th International Conference Globalization and Higher Education in Economics and Business Administration - GEBA 2024</t>
  </si>
  <si>
    <t>https://www.feaa.uaic.ro/geba/programme.pdf</t>
  </si>
  <si>
    <t>https://www.feaa.uaic.ro/geba/</t>
  </si>
  <si>
    <t>October 17-19, 2024 Iași, România</t>
  </si>
  <si>
    <t>(50*1.5*1,5)=150</t>
  </si>
  <si>
    <r>
      <rPr>
        <rFont val="Arial Narrow"/>
        <color theme="1"/>
        <sz val="10.0"/>
      </rPr>
      <t xml:space="preserve">Lia-Cornelia Culda, Dumitru Alexandru Mara, </t>
    </r>
    <r>
      <rPr>
        <rFont val="Arial Narrow"/>
        <color theme="1"/>
        <sz val="10.0"/>
      </rPr>
      <t>Marian Pompiliu Cristescu</t>
    </r>
    <r>
      <rPr>
        <rFont val="Arial Narrow"/>
        <color theme="1"/>
        <sz val="10.0"/>
      </rPr>
      <t>, Raluca Andreea Nerișanu, Ana Maria Constantinescu</t>
    </r>
  </si>
  <si>
    <t>Noaptea Cercetătorilor</t>
  </si>
  <si>
    <t>https://noapteacercetatorilor.ulbsibiu.ro/ro/</t>
  </si>
  <si>
    <t>Sep 27th, 2024</t>
  </si>
  <si>
    <t>24-25 mai 2024</t>
  </si>
  <si>
    <t>IECS 2024: 31TH INTERNATIONAL ECONOMIC CONFERENCE OF SIBIU</t>
  </si>
  <si>
    <t>Internationala</t>
  </si>
  <si>
    <t>Membru</t>
  </si>
  <si>
    <t>23-25.05.2024</t>
  </si>
  <si>
    <t>25-27.05.2024</t>
  </si>
  <si>
    <t>organizator</t>
  </si>
  <si>
    <t>Națională</t>
  </si>
  <si>
    <t>The 10th edition of the
International Conference on CSR, Sustainability, Ethics &amp; Governance</t>
  </si>
  <si>
    <t>sub 100</t>
  </si>
  <si>
    <t>IECS – International Economic Conference of Sibiu</t>
  </si>
  <si>
    <t>&gt;100</t>
  </si>
  <si>
    <t>23/05/2024 - 25/05/2024</t>
  </si>
  <si>
    <t>Diversity challenges andStakeholders' engagement in Finance and FinAI</t>
  </si>
  <si>
    <t>Bruxelles</t>
  </si>
  <si>
    <t>https://fin-ai.eu/</t>
  </si>
  <si>
    <t>mai 2024</t>
  </si>
  <si>
    <t>Morosan Adrian</t>
  </si>
  <si>
    <t>internatională</t>
  </si>
  <si>
    <t>Sibiu, Romania</t>
  </si>
  <si>
    <t xml:space="preserve">https://iecs.ro/past-conferences/conference2024/ </t>
  </si>
  <si>
    <t xml:space="preserve">Camelia Oprean Stan </t>
  </si>
  <si>
    <t>internationala</t>
  </si>
  <si>
    <t>membru comitet stiintific</t>
  </si>
  <si>
    <t>24-25.05.2024</t>
  </si>
  <si>
    <t>100*1.5*1.5</t>
  </si>
  <si>
    <t>International Conference on CSR, Sustainability, Ethics and Governance</t>
  </si>
  <si>
    <t>prezentare de lucrare</t>
  </si>
  <si>
    <t>12-14 June, 2024</t>
  </si>
  <si>
    <t>30*1,5</t>
  </si>
  <si>
    <t>membru în comitetul de organizare</t>
  </si>
  <si>
    <t>Workshop Sustainability in the Financial System</t>
  </si>
  <si>
    <t>Franța</t>
  </si>
  <si>
    <t>https://sfs2024.sciencesconf.org/</t>
  </si>
  <si>
    <t>15 novembre 2024</t>
  </si>
  <si>
    <t>30*2</t>
  </si>
  <si>
    <t>IECS</t>
  </si>
  <si>
    <t>membru (chair)</t>
  </si>
  <si>
    <t>50x1.5x1.5</t>
  </si>
  <si>
    <t>30x1.5</t>
  </si>
  <si>
    <t>Petrascu Daniela</t>
  </si>
  <si>
    <t>membru organizare</t>
  </si>
  <si>
    <t>INTERNATIONALA</t>
  </si>
  <si>
    <t>PARTICIPANT</t>
  </si>
  <si>
    <t>ROMÂNIA</t>
  </si>
  <si>
    <t>PESTE 100 PARTICIPANTI</t>
  </si>
  <si>
    <t>Sbarcea Ioana</t>
  </si>
  <si>
    <t>Sitea Daria Maria</t>
  </si>
  <si>
    <t>Sibiu, România</t>
  </si>
  <si>
    <t>https://gcg-csr.org/wp-content/uploads/2024/07/book-of-abstracts-CSR-2024-Sibiu.pdf</t>
  </si>
  <si>
    <t>12-14 iunie 2024</t>
  </si>
  <si>
    <t>International Economic Conference of Sibiu - IECS 2024</t>
  </si>
  <si>
    <t>https://iecs.ro/conference2024/</t>
  </si>
  <si>
    <r>
      <rPr>
        <rFont val="Arial Narrow"/>
        <color theme="1"/>
        <sz val="10.0"/>
      </rPr>
      <t xml:space="preserve">International Scientific Conference </t>
    </r>
    <r>
      <rPr>
        <rFont val="Arial Narrow"/>
        <i/>
        <color theme="1"/>
        <sz val="10.0"/>
      </rPr>
      <t>Development through research and innovation</t>
    </r>
    <r>
      <rPr>
        <rFont val="Arial Narrow"/>
        <color theme="1"/>
        <sz val="10.0"/>
      </rPr>
      <t xml:space="preserve"> - IDSC 2024</t>
    </r>
  </si>
  <si>
    <t>Chișinău, Republica Moldova</t>
  </si>
  <si>
    <t>https://ase.md/development-through-research-and-innovation-idsc-2024/</t>
  </si>
  <si>
    <r>
      <rPr>
        <rFont val="Arial Narrow"/>
        <color theme="1"/>
        <sz val="10.0"/>
      </rPr>
      <t xml:space="preserve">International Scientific Conference </t>
    </r>
    <r>
      <rPr>
        <rFont val="Arial Narrow"/>
        <i/>
        <color theme="1"/>
        <sz val="10.0"/>
      </rPr>
      <t>Development through research and innovation</t>
    </r>
    <r>
      <rPr>
        <rFont val="Arial Narrow"/>
        <color theme="1"/>
        <sz val="10.0"/>
      </rPr>
      <t xml:space="preserve"> - IDSC 2024</t>
    </r>
  </si>
  <si>
    <t>Membru comitet științific</t>
  </si>
  <si>
    <t>https://www.feaa.uaic.ro/geba/committee.php</t>
  </si>
  <si>
    <t>30th International Economic Conference – IECS 2024</t>
  </si>
  <si>
    <t>23 - 25 Mai 2024</t>
  </si>
  <si>
    <t>Bosnia and Herzegovina</t>
  </si>
  <si>
    <t>https://www.ekonbiz.ues.rs.ba/ojs/index.html</t>
  </si>
  <si>
    <t>Membru în comitetul de științific</t>
  </si>
  <si>
    <t>30-31 Mai 2024</t>
  </si>
  <si>
    <t>Tavala Florina</t>
  </si>
  <si>
    <t xml:space="preserve"> Noaptea Cercetătorilor 2024</t>
  </si>
  <si>
    <t>nationala</t>
  </si>
  <si>
    <t>31th International Economic Conference – IECS 2024</t>
  </si>
  <si>
    <t xml:space="preserve">organizator </t>
  </si>
  <si>
    <t>iecs.ro</t>
  </si>
  <si>
    <t>23-25.05.2025</t>
  </si>
  <si>
    <t>Eveniment de popularizare a cunoașterii</t>
  </si>
  <si>
    <t>Membru în derularea atelierului/activitățor</t>
  </si>
  <si>
    <t>Sibiu, Facultatea de Științe Economice</t>
  </si>
  <si>
    <t>https://noapteacercetatorilor.ulbsibiu.ro/ro/program/facultatea-de-stiinte-economice/</t>
  </si>
  <si>
    <t>septembrie 2024</t>
  </si>
  <si>
    <t>Lucian Belascu  (ULBS)</t>
  </si>
  <si>
    <t>Creativity and innovation in digital economy - CIDE 2023</t>
  </si>
  <si>
    <t>Membru în Comitetul științific</t>
  </si>
  <si>
    <t>Ploiești, România</t>
  </si>
  <si>
    <t>https://cide24.upg-elearning.ro/index.php/about-the-conference/committees</t>
  </si>
  <si>
    <t>31 octombrie 2024</t>
  </si>
  <si>
    <t>Lucian Belascu (ULBS)</t>
  </si>
  <si>
    <t>16th International Conference Economies of the Balkan and Eastern European Countries - EBEEC 2024</t>
  </si>
  <si>
    <t>Vilnius, Lituania</t>
  </si>
  <si>
    <t>https://ebeec.af.duth.gr/index.php/programme-information/scientific-committee</t>
  </si>
  <si>
    <t xml:space="preserve">Membru </t>
  </si>
  <si>
    <t>17-19 mai 2024</t>
  </si>
  <si>
    <t>23-24 mai 2024</t>
  </si>
  <si>
    <t>Ildiko-Agnes Szabo (ULBS), Ioana-Luciana Grozea (ULBS) and Lucian Aron Belașcu (ULBS)</t>
  </si>
  <si>
    <t>Participant - prezentare lucrare Exploring the Implications of Technological Developments in Financial Services: A Comparative Study of Romanian Commercial Bank and Transilvania Bank in an Era of Rising Interest Rates</t>
  </si>
  <si>
    <t>Lucian Belascu (ULBS), Alexandra Horobet (ASE București), Oana Cristina Popovici (ASE București), Eugen Constantin Rosca (ULBS)</t>
  </si>
  <si>
    <t xml:space="preserve">Participant - prezentare lucrare Competitiveness and high-tech manufacturing: Evidence from European regions
</t>
  </si>
  <si>
    <t>https://ebeec.af.duth.gr/images/conference_program_2024.pdf</t>
  </si>
  <si>
    <t>Gîrlovan Aura  (ASE București), Boțoroga Cosmin-Alin  (ASE București), Tudor Cristiana  (ASE București), Belașcu Lucian (ULBS)</t>
  </si>
  <si>
    <t xml:space="preserve">Participant - prezentare lucrare The influence of globalization dynamics on environmental concerns in the European Unions
</t>
  </si>
  <si>
    <t>Ioana-Luciana Grozea (ULBS), Lucian-Aron Belașcu (ULBS)</t>
  </si>
  <si>
    <t>Participant - prezentare lucrare Exploring the consumer emotions and behavior in the era of electronic and mobile commerce</t>
  </si>
  <si>
    <t>Alexandra Horobet (ASE București), Robert Oprescu (ASE București), Vlad Cosmin Bulai (ASE București), Lucian Belascu (ULBS)</t>
  </si>
  <si>
    <t>Participant - prezentare lucrare Climate change risks and
technology: A qualitative analysis of corporate discourse in the oil &amp; gas sector</t>
  </si>
  <si>
    <t>Alexandra Lavinia Horobet (ASE București), Eugen Constantin Rosca (ULBS), Lucian Aron Belascu (ULBS)</t>
  </si>
  <si>
    <t>46th EBES CONFERENCE</t>
  </si>
  <si>
    <t>Participant - prezentare lucrare Regional Competitiveness and High-Tech Manufacturing in the European Union</t>
  </si>
  <si>
    <t>Roma, Italia</t>
  </si>
  <si>
    <t>https://ebesweb.org/wp-content/uploads/2024/01/46th-EBES-Conference-Program.pdf</t>
  </si>
  <si>
    <t>10-12 ianurie 2024</t>
  </si>
  <si>
    <t>Alexandra HOROBEȚ (ASE București), Lucian BELAȘCU  (ULBS), Eugen Constantin  (ULBS), Cristiana COMAN (ASE București)</t>
  </si>
  <si>
    <t>CLUJ ECONOMICS AND BUSINESS CONFERENCE Contemporary economic challenges</t>
  </si>
  <si>
    <t>Participant - prezentare lucrare High-Tech Manufacturing and Regional Competitiveness: A Cycle in European Regions</t>
  </si>
  <si>
    <t>Cluj-Napoca, România</t>
  </si>
  <si>
    <t>Sub 100 de participanți</t>
  </si>
  <si>
    <t>https://econ.ubbcluj.ro/cebc/documents/CEBC%202024%20CONFERENCE%20%20FINAL%20PROGRAMME.pdf</t>
  </si>
  <si>
    <t>7-9 noiembrie 2024</t>
  </si>
  <si>
    <t>INTERNATIONAL SCIENTIFIC CONFERENCE “DEVELOPMENT THROUGH RESEARCH AND INNOVATION” IDSC-2024, 5th Edition</t>
  </si>
  <si>
    <t>Lucian Belașcu (ULBS), Alexandra Horobeț  (ASE București) , Cosmin-Alin Boțoroga  (ASE București), Aura Gîrlovan (ASE București)</t>
  </si>
  <si>
    <t>Workshop Sustainability in the Financial System, Universite Gustave Eiffel</t>
  </si>
  <si>
    <t>Participant - prezentare lucrare The Impact of Rare Events on the Stock Price Prediction of Sustainable Public-Listed Companies</t>
  </si>
  <si>
    <t>Paris, Franța</t>
  </si>
  <si>
    <t>https://sfs2024.sciencesconf.org/data/pages/programme_VF.pdf</t>
  </si>
  <si>
    <t>15 noiembrie 2024</t>
  </si>
  <si>
    <t>Mihai CAZACU (ASE București), Alexandra HOROBET (ASE București), Lucian Belascu (ULBS)</t>
  </si>
  <si>
    <t>Participant - prezentare lucrare CORRUPTION &amp; ORGANIZED CRIME, FDI RATINGS AND COUNTRIES PERFORMANCE IN THE BUSINESS SECTOR: A RESEARCH REVIEW</t>
  </si>
  <si>
    <t>https://ase.md/files/conferinte/Agenda_IDSC_2024_r3.pdf</t>
  </si>
  <si>
    <t>Camelia Budac</t>
  </si>
  <si>
    <t>https://easychair.org/smart-program/IECS2024/index.html</t>
  </si>
  <si>
    <t>30*1.5</t>
  </si>
  <si>
    <t>24-25 mai 2025</t>
  </si>
  <si>
    <t>națională</t>
  </si>
  <si>
    <t>www.iecs.ro</t>
  </si>
  <si>
    <t>50*1,5*1,5</t>
  </si>
  <si>
    <t>THE 10th INTERNATIONAL CONFERENCE ON CSR, SUSTAINABILITY, ETHICS AND GOVERNANCE</t>
  </si>
  <si>
    <t xml:space="preserve"> România</t>
  </si>
  <si>
    <t>sub100 de paricipanți</t>
  </si>
  <si>
    <t>12-14 June 2024</t>
  </si>
  <si>
    <t>50*1.5</t>
  </si>
  <si>
    <t>27.09.2024</t>
  </si>
  <si>
    <t>100 +</t>
  </si>
  <si>
    <t>100*</t>
  </si>
  <si>
    <t>Prezentare lucrare</t>
  </si>
  <si>
    <t>4th International Conference on Modern Trends in Business, Hospitality and Tourism, Cluj - Napoca, Romania, May 16-18, 2024</t>
  </si>
  <si>
    <t xml:space="preserve">Membru în comitetul științific </t>
  </si>
  <si>
    <t>https://tbs.ubbcluj.ro/conference/committee.html</t>
  </si>
  <si>
    <t>16-18 mai 2024</t>
  </si>
  <si>
    <t>May 23-25, 2024</t>
  </si>
  <si>
    <t>The Economists’ Philosophy Day – A Journal of Philosophical Economics celebration of philosophical reflection in economic science</t>
  </si>
  <si>
    <t>Romania/online</t>
  </si>
  <si>
    <t>10 participanti</t>
  </si>
  <si>
    <t>https://unesco-chair.unibuc.ro/the-economists-philosophy-day-a-journal-of-philosophical-economics-celebration-of-philosophical-reflection-in-economic-science/</t>
  </si>
  <si>
    <t>Noi. 2024</t>
  </si>
  <si>
    <t>Association of Heterodox Economics UK, London</t>
  </si>
  <si>
    <t>Bristol, UK</t>
  </si>
  <si>
    <t>peste 100 participanti</t>
  </si>
  <si>
    <t>https://hetecon.net/2024/01/25/call-for-papers-ahe-2024-conference/</t>
  </si>
  <si>
    <t>10-12 Iulie 2024</t>
  </si>
  <si>
    <t>Departamentui de 'Finante, Sisteme Informationale si Modelare pentru Afaceri ' (FEAA, UV Timisoara)  Universitatea de Vest Timisoara</t>
  </si>
  <si>
    <t>Cu participare nationala si internationala</t>
  </si>
  <si>
    <t>Romania/online/ UVT</t>
  </si>
  <si>
    <t>40 participanti</t>
  </si>
  <si>
    <t>Atasez scrisoarea de invitatie si posterul</t>
  </si>
  <si>
    <t>28 Noi. 2024</t>
  </si>
  <si>
    <t>20*1.5</t>
  </si>
  <si>
    <t>România, Sibiu</t>
  </si>
  <si>
    <t>https://iecs.ro</t>
  </si>
  <si>
    <t>AIB 2024 Seoul - conferinta anuala Academy of International Business</t>
  </si>
  <si>
    <t>strainatate - Seoul</t>
  </si>
  <si>
    <t>peste 200</t>
  </si>
  <si>
    <t>https://www.aib.world/events/2024/</t>
  </si>
  <si>
    <t>recenzor</t>
  </si>
  <si>
    <t>2-6 iulie</t>
  </si>
  <si>
    <t>30*2*2</t>
  </si>
  <si>
    <t>AOM 2024 Chicago - conferinta anuala Academy  of Management</t>
  </si>
  <si>
    <t>strainatate - Chicago</t>
  </si>
  <si>
    <t>https://aom2024.eventscribe.net/</t>
  </si>
  <si>
    <t>9-13 august</t>
  </si>
  <si>
    <t>Sibiu, RO</t>
  </si>
  <si>
    <t>Membru Scientific Committee</t>
  </si>
  <si>
    <t>23-24.05.2024</t>
  </si>
  <si>
    <t>Prezentare lucrare - How Do Universities Address the Use of AI Tools?</t>
  </si>
  <si>
    <t>OPREANA Alin (ULBS)</t>
  </si>
  <si>
    <t>23-25 Mai 2024</t>
  </si>
  <si>
    <t>IECS 2024: 31ST INTERNATIONAL ECONOMIC CONFERENCE OF SIBIU</t>
  </si>
  <si>
    <t>peste 100 de participanți</t>
  </si>
  <si>
    <t>Participant cu lucrare</t>
  </si>
  <si>
    <t>24-25 Mai 2024</t>
  </si>
  <si>
    <t>12-14.06.2024</t>
  </si>
  <si>
    <t>International Economic Conference Sibiu</t>
  </si>
  <si>
    <t>Peste 100 de participanti</t>
  </si>
  <si>
    <t>24 mai 2024</t>
  </si>
  <si>
    <t>Noaptea cercetătorilor</t>
  </si>
  <si>
    <t xml:space="preserve">International Economic Conference Sibiu </t>
  </si>
  <si>
    <t>peste 100 de participanti</t>
  </si>
  <si>
    <t>https://iecs.ro/</t>
  </si>
  <si>
    <t>Employment, Education and Entrepreneurhsip</t>
  </si>
  <si>
    <t>Serbia</t>
  </si>
  <si>
    <t>https://eee-conference.com/scientific-organization-committee/</t>
  </si>
  <si>
    <t>24-25.10.2024</t>
  </si>
  <si>
    <t>International conference - Sustainable Development and Recovery of Ukraine: Scientific Solutions AND POST-WAR RECONSTRUCTION</t>
  </si>
  <si>
    <t>https://grants.ulbsibiu.ro/roukr/upcoming-events/</t>
  </si>
  <si>
    <t>25-27 mai 2024</t>
  </si>
  <si>
    <t xml:space="preserve">the 10th International Conference on CSR, Sustainability, Ethics and Governance </t>
  </si>
  <si>
    <t>12-14 June 2024.</t>
  </si>
  <si>
    <t>INTERNATIONAL SCIENTIFIC EVENT
ECONOMY-HISTORY-SOCIETY
- 4th edition -</t>
  </si>
  <si>
    <t>agenda atasata</t>
  </si>
  <si>
    <t>16-18 octombrie 2024</t>
  </si>
  <si>
    <t>TERCHILĂ SORIN</t>
  </si>
  <si>
    <t>Romania - Sibiu</t>
  </si>
  <si>
    <t>100*1,5*1,5</t>
  </si>
  <si>
    <t>GCG CSR 2024</t>
  </si>
  <si>
    <t>FOE 2024</t>
  </si>
  <si>
    <t>Romania - Bucuresti</t>
  </si>
  <si>
    <t>https://rei.ase.ro/cercetare/conferinte/foe/</t>
  </si>
  <si>
    <t>24-25 octombrie 2024</t>
  </si>
  <si>
    <t>Noaptea Companiilor</t>
  </si>
  <si>
    <t>7.11.2024</t>
  </si>
  <si>
    <t>FSEC4</t>
  </si>
  <si>
    <t>Noaptea Cercetatorilor</t>
  </si>
  <si>
    <t>Troanca Dumitru</t>
  </si>
  <si>
    <t>The 10th International Conference on CRS, Sustainability, Ethics and Governance</t>
  </si>
  <si>
    <t>10-12 Iunie 2024</t>
  </si>
  <si>
    <t>50 * 1.5</t>
  </si>
  <si>
    <t>23 - 25 mai 2024</t>
  </si>
  <si>
    <t>Simona VINEREAN-OPREANA (ULBS)</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</si>
  <si>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</si>
  <si>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</si>
  <si>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</si>
  <si>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</si>
  <si>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</si>
  <si>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</si>
  <si>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</si>
  <si>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</si>
  <si>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</si>
  <si>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</si>
  <si>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</si>
  <si>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</si>
  <si>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</si>
  <si>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</si>
  <si>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</si>
  <si>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</si>
  <si>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</si>
  <si>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</si>
  <si>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</si>
  <si>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</si>
  <si>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</si>
  <si>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</si>
  <si>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</si>
  <si>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</si>
  <si>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</si>
  <si>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</si>
  <si>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</si>
  <si>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</si>
  <si>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</si>
  <si>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</si>
  <si>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</si>
  <si>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</si>
  <si>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</si>
  <si>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</si>
  <si>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</si>
  <si>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</si>
  <si>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</si>
  <si>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</si>
  <si>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</si>
  <si>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</si>
  <si>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</si>
  <si>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</si>
  <si>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B08-Expertiza contabila si audit</t>
  </si>
  <si>
    <t>doctorat</t>
  </si>
  <si>
    <t>responsabil din partea ULBS</t>
  </si>
  <si>
    <t xml:space="preserve">Cibernetică și Statistică </t>
  </si>
  <si>
    <t>Nu</t>
  </si>
  <si>
    <t>Management</t>
  </si>
  <si>
    <t>Rapoarte de progres pentru IOSUD și 13 domenii de studii universitare de doctorat</t>
  </si>
  <si>
    <t>licenta</t>
  </si>
  <si>
    <t>nu</t>
  </si>
  <si>
    <t>Finante si Banci</t>
  </si>
  <si>
    <t>CIG</t>
  </si>
  <si>
    <t>masterat</t>
  </si>
  <si>
    <t>B6 - Finanțe</t>
  </si>
  <si>
    <t>Licență</t>
  </si>
  <si>
    <t>Contabilitate și informatică de gestiune</t>
  </si>
  <si>
    <t>Informatică Economică în limba engleză (Business Informatics)</t>
  </si>
  <si>
    <t>Licenta</t>
  </si>
  <si>
    <t>Da</t>
  </si>
  <si>
    <t>Business Administration</t>
  </si>
  <si>
    <t>Școala doctorală de Științe sociale / domeniul ECONOMIE - raport de progres acreditare domeniul Economie</t>
  </si>
  <si>
    <t>Marketing</t>
  </si>
  <si>
    <t>100*3</t>
  </si>
  <si>
    <t xml:space="preserve"> Mărginean Silvia și Budac Camelia</t>
  </si>
  <si>
    <t>Business Administration/ Double Degree cu University of Applied Sciences Wurzburg, Germania</t>
  </si>
  <si>
    <t>Master</t>
  </si>
  <si>
    <t xml:space="preserve">Business Management/ Double Degree cu University of Salerno, Italia </t>
  </si>
  <si>
    <t>Business Management/ Double Degree cu University of Applied Sciences Wurzburg, Germania</t>
  </si>
  <si>
    <t>ECTS</t>
  </si>
  <si>
    <t>Business Administration/ Double Degree cu THWS, Germania</t>
  </si>
  <si>
    <t>Business Management/ Double Degree cu THWS, Germania</t>
  </si>
  <si>
    <t>Business Management/ Double Degree cu UNISA, Italia</t>
  </si>
  <si>
    <t>LICENTA</t>
  </si>
  <si>
    <t>NU</t>
  </si>
  <si>
    <t>MANAGEMENT; Evaluare ARACIS - vizita 18-20.03.2024</t>
  </si>
  <si>
    <t>Masterat</t>
  </si>
  <si>
    <t>Responsabil</t>
  </si>
  <si>
    <t>B2 - Administrarea afacerilor in turism si servicii</t>
  </si>
  <si>
    <t>B4 - Strategii si politici de management si marketing ale firmei</t>
  </si>
  <si>
    <t>Director</t>
  </si>
  <si>
    <t>Managementul afacerilor (în limba engleză)</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</si>
  <si>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</si>
  <si>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</si>
  <si>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</si>
  <si>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</si>
  <si>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</si>
  <si>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</si>
  <si>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</si>
  <si>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</si>
  <si>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</si>
  <si>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</si>
  <si>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</si>
  <si>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</si>
  <si>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</si>
  <si>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</si>
  <si>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</si>
  <si>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</si>
  <si>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</si>
  <si>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</si>
  <si>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</si>
  <si>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</si>
  <si>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</si>
  <si>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</si>
  <si>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</si>
  <si>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</si>
  <si>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</si>
  <si>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</si>
  <si>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</si>
  <si>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</si>
  <si>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Comisia de experți permanenți de specialitate a ARACIS - C7. ȘTIINȚE ECONOMICE II</t>
  </si>
  <si>
    <t>https://www.aracis.ro/comisii-de-experti-permanenti/</t>
  </si>
  <si>
    <t>CNATDCU</t>
  </si>
  <si>
    <t>https://www.cnatdcu.ro/paneluri-cnatdcu/</t>
  </si>
  <si>
    <t>ARACIS_ comisia 13</t>
  </si>
  <si>
    <t>https://www.aracis.ro/registrul-national-al-evaluatorilor-cadre-didactice/</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</si>
  <si>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</si>
  <si>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</si>
  <si>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</si>
  <si>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</si>
  <si>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</si>
  <si>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</si>
  <si>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</si>
  <si>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</si>
  <si>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</si>
  <si>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UNIVERSITARIA</t>
  </si>
  <si>
    <t>Responsabil studii doctorale</t>
  </si>
  <si>
    <t>FORTHEM</t>
  </si>
  <si>
    <t>Reprezentatnt ULBS in Internal Advisory Council (IAC) https://www.forthem-alliance.eu/alliance</t>
  </si>
  <si>
    <t>AFER - Departamentul Dezvoltare curriculară şi asigurarea calităţii în procesul didactic şi de cercetare ştiinţifică</t>
  </si>
  <si>
    <t>FORTHEM - Research Hacks Bootcamp</t>
  </si>
  <si>
    <t>contributor</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</si>
  <si>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</si>
  <si>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</si>
  <si>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</si>
  <si>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</si>
  <si>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</si>
  <si>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Predare norma de bază</t>
  </si>
  <si>
    <t>9,25*28</t>
  </si>
  <si>
    <t>7*28=196</t>
  </si>
  <si>
    <t>MARINA ALEXANDRA-GABRIELA</t>
  </si>
  <si>
    <t>10x28</t>
  </si>
  <si>
    <t>12*28</t>
  </si>
  <si>
    <t>10,06*28</t>
  </si>
  <si>
    <t>Tăvală Florina-Maria</t>
  </si>
  <si>
    <t>VASIU DIANA ELENA</t>
  </si>
  <si>
    <t>10.06*28</t>
  </si>
  <si>
    <t>11*28</t>
  </si>
  <si>
    <t>14*28</t>
  </si>
  <si>
    <t>10 x 28</t>
  </si>
  <si>
    <t xml:space="preserve">Ogrean Claudia </t>
  </si>
  <si>
    <t>7*28</t>
  </si>
  <si>
    <t>13*28</t>
  </si>
  <si>
    <t>12 ore* 28saptamâni</t>
  </si>
  <si>
    <t>9,13*28</t>
  </si>
  <si>
    <t xml:space="preserve">Tanasescu Cristina </t>
  </si>
  <si>
    <t>TERCHILA SORIN</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</si>
  <si>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</si>
  <si>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</si>
  <si>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</si>
  <si>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Pregătire activități norma de bază</t>
  </si>
  <si>
    <t xml:space="preserve">Bratu Renate </t>
  </si>
  <si>
    <t>2*28</t>
  </si>
  <si>
    <t>9,25*2*28</t>
  </si>
  <si>
    <t>7*2*28=392</t>
  </si>
  <si>
    <t xml:space="preserve">11 ore conv * 2 * 28 </t>
  </si>
  <si>
    <t>10x2x28</t>
  </si>
  <si>
    <t>12*2*28</t>
  </si>
  <si>
    <t>10,06,*2*28</t>
  </si>
  <si>
    <t>11*2*28</t>
  </si>
  <si>
    <t>14*2*28</t>
  </si>
  <si>
    <t>7*2*28</t>
  </si>
  <si>
    <t>13*2*28</t>
  </si>
  <si>
    <t>12 ore *2*28 de săptămâni.</t>
  </si>
  <si>
    <t>9,13*28*2</t>
  </si>
  <si>
    <t>13*28*2</t>
  </si>
  <si>
    <t>28 x 2</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</si>
  <si>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</si>
  <si>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</si>
  <si>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</si>
  <si>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</si>
  <si>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</si>
  <si>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</si>
  <si>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</si>
  <si>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</si>
  <si>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</si>
  <si>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</si>
  <si>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</si>
  <si>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</si>
  <si>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</si>
  <si>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Examene de semestru</t>
  </si>
  <si>
    <t>Titular / Asistent al titularului</t>
  </si>
  <si>
    <t>261 / 3</t>
  </si>
  <si>
    <t>Restanțe</t>
  </si>
  <si>
    <t>261 * 25% / 3</t>
  </si>
  <si>
    <t>Reexaminări</t>
  </si>
  <si>
    <t>261 * 10% / 3</t>
  </si>
  <si>
    <t>Evaluare periodică</t>
  </si>
  <si>
    <t>Examene de finalizare a studiilor - licență iulie</t>
  </si>
  <si>
    <t>Secretar</t>
  </si>
  <si>
    <t>33 / 3</t>
  </si>
  <si>
    <t>Examene de finalizare a studiilor - disertație iulie</t>
  </si>
  <si>
    <t>24 / 3</t>
  </si>
  <si>
    <t>Examen CIG II</t>
  </si>
  <si>
    <t>Titular</t>
  </si>
  <si>
    <t>Restantă CIG II</t>
  </si>
  <si>
    <t>Reexaminare CIG II</t>
  </si>
  <si>
    <t>Examen MN II</t>
  </si>
  <si>
    <t>Restanță MN II</t>
  </si>
  <si>
    <t>Reexaminare MN II</t>
  </si>
  <si>
    <t>Examen FB II</t>
  </si>
  <si>
    <t>Restanță FB II</t>
  </si>
  <si>
    <t>Reexaminare FB II</t>
  </si>
  <si>
    <t>Examen B6 II</t>
  </si>
  <si>
    <t>Restanță B6 II</t>
  </si>
  <si>
    <t>Reexaminare B6 II</t>
  </si>
  <si>
    <t>Examen B8 I</t>
  </si>
  <si>
    <t>Restanță B8 I</t>
  </si>
  <si>
    <t>Reexaminare B8 I</t>
  </si>
  <si>
    <t>Examen Licență (FB)</t>
  </si>
  <si>
    <t>Examen - Finanțe (II Marketing - licență)</t>
  </si>
  <si>
    <t>titular - curs</t>
  </si>
  <si>
    <t>48 studenti/3</t>
  </si>
  <si>
    <t>Examen - Finanțe (I Contabilitate și Informatică de Gestiune - licență)</t>
  </si>
  <si>
    <t>87 studenti/3</t>
  </si>
  <si>
    <t>Examen - Monedă și credit (II Finanțe și Bănci - licență)</t>
  </si>
  <si>
    <t>70 studenti/3</t>
  </si>
  <si>
    <t>Examen - Money and Banking (II Business Administration - licență)</t>
  </si>
  <si>
    <t>44 studenti/3</t>
  </si>
  <si>
    <t>Examen - Finanțe Comportamentale (II Finanțe - master)</t>
  </si>
  <si>
    <t>23 studenti/3</t>
  </si>
  <si>
    <t xml:space="preserve">Comisie disertatie iulie </t>
  </si>
  <si>
    <t>22/3*3</t>
  </si>
  <si>
    <t>Evaluare pe parcurs, semestru, restanțe, reexaminări (II BA - Taxation - 44 studenți)</t>
  </si>
  <si>
    <t>Evaluare pe parcurs, semestru, restanțe, reexaminări (I FB - Contabilitate financiară - 50 studenți)</t>
  </si>
  <si>
    <t>Evaluare pe parcurs, semestru, restanțe, reexaminări (I B6 - Achiziții publice - 32 studenți)</t>
  </si>
  <si>
    <t>Evaluare pe parcurs, semestru, restanțe, reexaminări (I B8 - Achiziții publice - 39 studenți)</t>
  </si>
  <si>
    <t>Evaluare pe parcurs, semestru, restanțe, reexaminări (I B8 - Contabilitate fiscală aprofundată - 46 studenți)</t>
  </si>
  <si>
    <t xml:space="preserve">Evaluare pe parcurs, semestru, restanțe, reexaminări (III FB - Fiscalitate - 46 studenți) </t>
  </si>
  <si>
    <t>Examen de licență, februarie 2024 (comisie FB /CIG 22 studenți)</t>
  </si>
  <si>
    <t>Examen de licență, iulie 2024 (comisie CIG 33 studenți)</t>
  </si>
  <si>
    <t>Evaluare examen oral I BI - Sava ( 31 studenți)</t>
  </si>
  <si>
    <t>Asistent</t>
  </si>
  <si>
    <t>Evaluare examen oral I BA - Sava ( 56 studenți)</t>
  </si>
  <si>
    <t>Examen de semestru - Contabilitate aprofundată III CIG</t>
  </si>
  <si>
    <t>titular</t>
  </si>
  <si>
    <t>74 stud / 3</t>
  </si>
  <si>
    <t>Evaluări de parcurs - Contabilitate aprofundată III CIG</t>
  </si>
  <si>
    <t>Restanțe - Contabilitate aprofundată III CIG</t>
  </si>
  <si>
    <t>(74 stud * 25%) / 3</t>
  </si>
  <si>
    <t>Reexaminări - Contabilitate aprofundată III CIG</t>
  </si>
  <si>
    <t>(74 stud * 10%) / 3</t>
  </si>
  <si>
    <t>Examen de semestru - Fiscalitate II CIG</t>
  </si>
  <si>
    <t>63 stud / 3</t>
  </si>
  <si>
    <t>Evaluări de parcurs - Fiscalitate II CIG</t>
  </si>
  <si>
    <t>Restanțe - Fiscalitate II CIG</t>
  </si>
  <si>
    <t>(63 stud * 25%) / 3</t>
  </si>
  <si>
    <t>Reexaminări - Fiscalitate II CIG</t>
  </si>
  <si>
    <t>(63 stud * 10%) / 3</t>
  </si>
  <si>
    <t>Examen de semestru - Fiscalitate III FB</t>
  </si>
  <si>
    <t>46 stud / 3</t>
  </si>
  <si>
    <t>Evaluări de parcurs - Fiscalitate III FB</t>
  </si>
  <si>
    <t>Restanțe - Fiscalitate III FB</t>
  </si>
  <si>
    <t>(46 stud * 25%) / 3</t>
  </si>
  <si>
    <t>Reexaminări - Fiscalitate III FB</t>
  </si>
  <si>
    <t>(46 stud * 10%) / 3</t>
  </si>
  <si>
    <t>Examen de semestru - Management fiscal II B8 + II B6</t>
  </si>
  <si>
    <t>(36 stud+23 stud) / 3</t>
  </si>
  <si>
    <t>Evaluări de parcurs - Management fiscal II B8 + II B6</t>
  </si>
  <si>
    <t>Restanțe - Management fiscal II B8 + II B6</t>
  </si>
  <si>
    <t>[(36 stud+23 stud) * 25%] / 3</t>
  </si>
  <si>
    <t>Reexaminări - Management fiscal II B8 + II B6</t>
  </si>
  <si>
    <t>[(36 stud+23 stud) * 10%] / 3</t>
  </si>
  <si>
    <t>Examen licență iulie 2024</t>
  </si>
  <si>
    <t>președinte</t>
  </si>
  <si>
    <t>( 33 stud / 3) * 2</t>
  </si>
  <si>
    <t>Examen disertație iulie 2024</t>
  </si>
  <si>
    <t>(24 stud / 3) * 3</t>
  </si>
  <si>
    <t>admitere la doctorat</t>
  </si>
  <si>
    <t>(8/3)*3=8</t>
  </si>
  <si>
    <t>examen de semestru INFORMATICĂ - CIG anul I</t>
  </si>
  <si>
    <t>87/3=29</t>
  </si>
  <si>
    <t>evaluare de parcurs la curs INFORMATICĂ - CIG anul I</t>
  </si>
  <si>
    <t>restanță INFORMATICĂ - CIG anul I</t>
  </si>
  <si>
    <t>(87 * (25/100))/3=7,25</t>
  </si>
  <si>
    <t>reexaminare INFORMATICĂ - CIG anul I</t>
  </si>
  <si>
    <t>(87 * (10/100))/3=2,5</t>
  </si>
  <si>
    <t>examen de semestru SIAD - CIG anul II</t>
  </si>
  <si>
    <t>63/3=21</t>
  </si>
  <si>
    <t>evaluare de parcurs la curs SIAD - CIG anul II</t>
  </si>
  <si>
    <t>restanță SIAD - CIG anul II</t>
  </si>
  <si>
    <t>(63 * (25/100))/3=5,25</t>
  </si>
  <si>
    <t>reexaminare SIAD - CIG anul II</t>
  </si>
  <si>
    <t>(63 * (10/100))/3=2,1</t>
  </si>
  <si>
    <t>examen de semestru TEHNOLOGII WEB - CIG anul II</t>
  </si>
  <si>
    <t>evaluare de parcurs la curs TEHNOLOGII WEB - CIG anul II</t>
  </si>
  <si>
    <t>restanță TEHNOLOGII WEB - CIG anul II</t>
  </si>
  <si>
    <t>reexaminare TEHNOLOGII WEB - CIG anul II</t>
  </si>
  <si>
    <t>examen de semestru INFORMATICĂ MANAGERIALĂ - MNG anul III</t>
  </si>
  <si>
    <t>61/3=20,33</t>
  </si>
  <si>
    <t>evaluare de parcurs la curs INFORMATICĂ MANAGERIALĂ - MNG anul III</t>
  </si>
  <si>
    <t>restanță INFORMATICĂ MANAGERIALĂ - MNG anul III</t>
  </si>
  <si>
    <t>(61 * (25/100))/3=5,08</t>
  </si>
  <si>
    <t>reexaminare INFORMATICĂ MANAGERIALĂ - MNG anul III</t>
  </si>
  <si>
    <t>(61 * (10/100))/3=1,90</t>
  </si>
  <si>
    <t>examen de licență - CIG anul III - IF(zi)</t>
  </si>
  <si>
    <t>(33/3)*2=22</t>
  </si>
  <si>
    <t>examen de disertație - master B8 anul III - IF(zi)</t>
  </si>
  <si>
    <t>(24/3)*3=24</t>
  </si>
  <si>
    <t>Analiză economico-financiară III FB+IIIMG examene, restante, evaluari pe parcurs</t>
  </si>
  <si>
    <t>107 studenți</t>
  </si>
  <si>
    <t>Management financiar III FB+IIIMG examene, restante, evaluari pe parcurs</t>
  </si>
  <si>
    <t>Business simulations II C1 examene, restanțe, evaluări pe parcurs</t>
  </si>
  <si>
    <t xml:space="preserve">titular </t>
  </si>
  <si>
    <t xml:space="preserve">27 studenți </t>
  </si>
  <si>
    <t>Comisie licență Management</t>
  </si>
  <si>
    <t>34 studenți</t>
  </si>
  <si>
    <t>FSEC5</t>
  </si>
  <si>
    <t>Comisie admitere doctorat</t>
  </si>
  <si>
    <t>6 doctoranzi</t>
  </si>
  <si>
    <t>Evaluare periodica</t>
  </si>
  <si>
    <t>Asistent al titularului</t>
  </si>
  <si>
    <t>418 / 3</t>
  </si>
  <si>
    <t>MARINA ALEXANDRA-GABIELA</t>
  </si>
  <si>
    <t>Evaluare semestriala</t>
  </si>
  <si>
    <t>Restanta</t>
  </si>
  <si>
    <t>418 * 25% / 3</t>
  </si>
  <si>
    <t>Rexaminare</t>
  </si>
  <si>
    <t>418 * 10% / 3</t>
  </si>
  <si>
    <t>Examene de finalizare a studiilor (licenta)</t>
  </si>
  <si>
    <t>Evaluări de parcurs Audit financiar-Curs (3 CIG+FB) 74+46</t>
  </si>
  <si>
    <t>Evaluări de parcurs Bazele contabilitatii-Curs (1 CIG+MN) 87+89</t>
  </si>
  <si>
    <t>Evaluări de parcurs Eval. Firmei-Curs (3 CIG+FB) 74+46</t>
  </si>
  <si>
    <t>Evaluări de parcurs Metod.ev.întreprinderii-Curs (1 B8) 46</t>
  </si>
  <si>
    <t>Evaluări de parcurs Stand.aud.fin.-Curs (1 B8) 46</t>
  </si>
  <si>
    <t>Evaluări de parcurs Stand.aud.fin.-Seminar (1 B8-1gr) 23</t>
  </si>
  <si>
    <t>Examene de semestru Audit financiar (3 CIG+FB) 74+46</t>
  </si>
  <si>
    <t>Examene de semestru Bazele contabilitatii (1 CIG+MN) 87+89</t>
  </si>
  <si>
    <t>Examene de semestru Eval. Firmei (3 CIG+FB) 74+46</t>
  </si>
  <si>
    <t>Examene de semestru Metod.ev.întreprinderii (1 B8) 46</t>
  </si>
  <si>
    <t>Examene de semestru Stand.aud.fin. (1 B8) 46</t>
  </si>
  <si>
    <t>Restanțe și reexaminări Audit financiar (3 CIG+FB) 74+46</t>
  </si>
  <si>
    <t>Restanțe și reexaminări Bazele contabilitatii (1 CIG+MN) 87+89</t>
  </si>
  <si>
    <t>Restanțe și reexaminări Eval. Firmei (3 CIG+FB) 74+46</t>
  </si>
  <si>
    <t>Restanțe și reexaminări Metod.ev.întreprinderii (1 B8) 46</t>
  </si>
  <si>
    <t>Restanțe și reexaminări Stand.aud.fin. (1 B8) 46</t>
  </si>
  <si>
    <r>
      <rPr>
        <rFont val="Arial Narrow"/>
        <color theme="1"/>
        <sz val="10.0"/>
      </rPr>
      <t>Examen de licență susținere</t>
    </r>
    <r>
      <rPr>
        <rFont val="Arial Narrow"/>
        <i/>
        <color theme="1"/>
        <sz val="10.0"/>
      </rPr>
      <t xml:space="preserve"> 33 /3 *2</t>
    </r>
  </si>
  <si>
    <r>
      <rPr>
        <rFont val="Arial Narrow"/>
        <color theme="1"/>
        <sz val="10.0"/>
      </rPr>
      <t>Examen de disertație</t>
    </r>
    <r>
      <rPr>
        <rFont val="Arial Narrow"/>
        <i/>
        <color theme="1"/>
        <sz val="10.0"/>
      </rPr>
      <t xml:space="preserve"> 23 /3 *3</t>
    </r>
  </si>
  <si>
    <t>Evaluare parcurs IIB6, IIB2, IIIFB, III BA - 125 studenti</t>
  </si>
  <si>
    <t>125/3=41.66</t>
  </si>
  <si>
    <t>Evaluare semestru IIB6, IIB2, IIIFB, III BA - 124\5 studenti</t>
  </si>
  <si>
    <t xml:space="preserve">Restanțe </t>
  </si>
  <si>
    <t>Reexaminari</t>
  </si>
  <si>
    <t>Examen licenta sustinere</t>
  </si>
  <si>
    <t>Examen de semestru Bazele contabilității, FB I, 50 studenți</t>
  </si>
  <si>
    <t>Restanță Bazele contabilității FB I</t>
  </si>
  <si>
    <t>Reexaminare Bazele contabilității FB I</t>
  </si>
  <si>
    <t>Examen de semestru Bazele contabilității, Mk I, 57 studenți</t>
  </si>
  <si>
    <t>Restanță Bazele contabilității Mk I</t>
  </si>
  <si>
    <t>Reexaminare Bazele contabilității Mk I</t>
  </si>
  <si>
    <t>Examen de semestru Contabilitate de Gestiune, CIG III, 74 studenți</t>
  </si>
  <si>
    <t>Restanță Contabilitate de Gestiune CIG III</t>
  </si>
  <si>
    <t>Reexaminare Contabilitate de Gestiune CIG III</t>
  </si>
  <si>
    <t>Examen de semestru Control de Gestiune, CIG III, 74 studenți</t>
  </si>
  <si>
    <t>Restanță Control de Gestiune CIG III</t>
  </si>
  <si>
    <t>Reexaminare Control de Gestiune CIG III</t>
  </si>
  <si>
    <t>Examen de semestru Contabilitate de Gestiune, FB II, 70 studenți</t>
  </si>
  <si>
    <t>Restanță Contabilitate de Gestiune FB II</t>
  </si>
  <si>
    <t>Reexaminare Contabilitate de Gestiune FB II</t>
  </si>
  <si>
    <t>Examen oral de licență februarie + iulie, CIG III, 33 studenți</t>
  </si>
  <si>
    <t>Supraveghere examen scris licență, Mg III, 30 studenți</t>
  </si>
  <si>
    <t xml:space="preserve">comisie licenta - comisia de subiecte FB: 38 absolventi </t>
  </si>
  <si>
    <t>membru comisie</t>
  </si>
  <si>
    <t xml:space="preserve">comisie sustinere lucrari licenta FB iulie: 38 absolventi </t>
  </si>
  <si>
    <t xml:space="preserve">comisie sustinere lucrari licenta febr: 22 absolventi </t>
  </si>
  <si>
    <t>comisie admitere doctorat: 3 candidati</t>
  </si>
  <si>
    <t xml:space="preserve">membru comisie </t>
  </si>
  <si>
    <t xml:space="preserve">Evaluări de parcurs 2 B8: 36 studenti </t>
  </si>
  <si>
    <t xml:space="preserve">examen de semestru 2 B8: 36 studenti </t>
  </si>
  <si>
    <t>restanțe 2 B8 36 studenti</t>
  </si>
  <si>
    <t>36 * 25% / 3</t>
  </si>
  <si>
    <t>reexaminări 2 B8 36 studenti</t>
  </si>
  <si>
    <t>36 * 10% / 3</t>
  </si>
  <si>
    <t>Evaluări de parcurs 1 B6: 32 studenti</t>
  </si>
  <si>
    <t>examen de semestru 1 B6: 32 studenti</t>
  </si>
  <si>
    <t>restanțe 1 B6 32 studenti</t>
  </si>
  <si>
    <t>32 * 25% / 3</t>
  </si>
  <si>
    <t>reexaminări 1 B6 32 studenti</t>
  </si>
  <si>
    <t>32 * 10% / 3</t>
  </si>
  <si>
    <t>Evaluări de parcurs 1 FB: 50 studenti</t>
  </si>
  <si>
    <t>examen de semestru 1 FB: 50  studenti</t>
  </si>
  <si>
    <t>restanțe 1 FB 50 studenti</t>
  </si>
  <si>
    <t>50 * 25% / 3</t>
  </si>
  <si>
    <t>reexaminări 1 FB 50 studenti</t>
  </si>
  <si>
    <t>50 * 10% / 3</t>
  </si>
  <si>
    <t>examen de semestru</t>
  </si>
  <si>
    <t>(46 III FB + 32 I B6 + 63 II ECTS + 63 II CIG + 32 I B6) =  236/3</t>
  </si>
  <si>
    <t>evaluare pe parcurs</t>
  </si>
  <si>
    <t xml:space="preserve"> 236/3</t>
  </si>
  <si>
    <t>restanțe</t>
  </si>
  <si>
    <t>236/3 x 25%</t>
  </si>
  <si>
    <t>reexaminări</t>
  </si>
  <si>
    <t>236/3 x 10%</t>
  </si>
  <si>
    <t>examen disertație</t>
  </si>
  <si>
    <t>22/3 x 3</t>
  </si>
  <si>
    <t>admitere doctorat</t>
  </si>
  <si>
    <t>6/3 x 3</t>
  </si>
  <si>
    <t>Evaluare CIG an III Audit intern 74 studenti</t>
  </si>
  <si>
    <t>74 studenti / 3</t>
  </si>
  <si>
    <t>Evaluare CIG an III Control financiar 74 studenti</t>
  </si>
  <si>
    <t>Evaluare B8 an I Doctrina si deontologie 46 masteranzi</t>
  </si>
  <si>
    <t>46 masternzi / 3</t>
  </si>
  <si>
    <t>Evaluare B8 an II Metodologia auditului financiar 36 masteranzi</t>
  </si>
  <si>
    <t xml:space="preserve">36 masternzi /3 </t>
  </si>
  <si>
    <t>Comisie licenta</t>
  </si>
  <si>
    <t>33*2/3=12</t>
  </si>
  <si>
    <t>Comisie disertatie</t>
  </si>
  <si>
    <t>27*3/3= 20</t>
  </si>
  <si>
    <t>Contabilitate aplicata CIG III examen</t>
  </si>
  <si>
    <t>74 studenti/3</t>
  </si>
  <si>
    <t>Contabilitate aplicata CIG III restanta</t>
  </si>
  <si>
    <t>74 studenti/3*25%</t>
  </si>
  <si>
    <t>Contabilitate aplicata CIG III reexaminare</t>
  </si>
  <si>
    <t>74 studenti/3*10%</t>
  </si>
  <si>
    <t>Contabilitate bancara  FB III examen</t>
  </si>
  <si>
    <t>45 studenti/3</t>
  </si>
  <si>
    <t>Contabilitate bancara FB III restanta</t>
  </si>
  <si>
    <t>45 studenti/3*25%</t>
  </si>
  <si>
    <t>Contabilitate bancara FB III reexaminare</t>
  </si>
  <si>
    <t>45 studenti/3*10%</t>
  </si>
  <si>
    <t>Contabilitate institutii de credit  CIG III examen</t>
  </si>
  <si>
    <t>Contabilitate institutii de credit  CIG III restanta</t>
  </si>
  <si>
    <t>Contabilitate institutii de credit  CIG III reexaminare</t>
  </si>
  <si>
    <t>IAS/IFRS B8 II examen</t>
  </si>
  <si>
    <t>36 studenti/3</t>
  </si>
  <si>
    <t>IAS/IFRS B8 II restanta</t>
  </si>
  <si>
    <t>36 studenti/3*25%</t>
  </si>
  <si>
    <t>IAS/IFRS B8 II reexaminare</t>
  </si>
  <si>
    <t>36 studenti/3*10%</t>
  </si>
  <si>
    <t>IFRS C1 II examen</t>
  </si>
  <si>
    <t>27 studenti/3</t>
  </si>
  <si>
    <t>IFRS C1 II restanta</t>
  </si>
  <si>
    <t>27 studenti/3*25%</t>
  </si>
  <si>
    <t>IFRS C1 II reexaminare</t>
  </si>
  <si>
    <t>27 studenti/3*10%</t>
  </si>
  <si>
    <t>Comisie disertatie B8 iulie 2024</t>
  </si>
  <si>
    <t>23 studenti /3*3</t>
  </si>
  <si>
    <t>Comisie licenta CIG iulie 2024</t>
  </si>
  <si>
    <t>33 studenti/3*2</t>
  </si>
  <si>
    <t>Evaluare pe parcurs IIE</t>
  </si>
  <si>
    <t>31:3=10.33</t>
  </si>
  <si>
    <t>Evaluare pe parcurs ICIG</t>
  </si>
  <si>
    <t>87:3 = 29</t>
  </si>
  <si>
    <t>Evaluare semestriala IIE</t>
  </si>
  <si>
    <t>Evaluare semestrială IICIG</t>
  </si>
  <si>
    <t>63:3 = 21</t>
  </si>
  <si>
    <t>Evaluare semestrială IIIFB</t>
  </si>
  <si>
    <t>46:3=15.33</t>
  </si>
  <si>
    <t>Evaluare semestrială IB6</t>
  </si>
  <si>
    <t>32:3 = 10.66</t>
  </si>
  <si>
    <t>Evaluare semestrială ICIG</t>
  </si>
  <si>
    <t>Restanță (IB6+ICIG+IICIG+IIIFB+IIE)</t>
  </si>
  <si>
    <t>((32+87+63+46+31)*25%):3 = 21.58</t>
  </si>
  <si>
    <t>Reexaminare (IB6+ICIG+IICIG+IIIFB+IIE)</t>
  </si>
  <si>
    <t>((32+87+63+46+31)*10%):3 = 8.63</t>
  </si>
  <si>
    <t>Susținere licență (CIG+B8+FB)-februarie 2024</t>
  </si>
  <si>
    <t>(22*2):3 = 14.66</t>
  </si>
  <si>
    <t>Susținere licență (CIG)-iulie 2024</t>
  </si>
  <si>
    <t>(33*2):3 = 22</t>
  </si>
  <si>
    <t>186/3</t>
  </si>
  <si>
    <t>(186*0.25)/3</t>
  </si>
  <si>
    <t>(186*0.10)/3</t>
  </si>
  <si>
    <t>Evaluare periodică (susținere)</t>
  </si>
  <si>
    <t>Examen de licență (susținere)</t>
  </si>
  <si>
    <t>(33/3)*2</t>
  </si>
  <si>
    <t>Examen de semestru disciplina Finanțe - II Management 79 Studenti</t>
  </si>
  <si>
    <t>Titular disciplină</t>
  </si>
  <si>
    <t>Evaluare pe parcurs curs disciplina Finanțe - II Management 79 Studenti</t>
  </si>
  <si>
    <t>Examen de restanță disciplina Finanțe - II Management</t>
  </si>
  <si>
    <t xml:space="preserve">Examen de reexaminare disciplina Finanțe - II Management </t>
  </si>
  <si>
    <t>Examen de semestru disciplina Finanțe - II ECTS 63 Studenti</t>
  </si>
  <si>
    <t>Evaluare pe parcurs curs disciplina Finanțe - II ECTS 63 Studenti</t>
  </si>
  <si>
    <t>Examen de restanță disciplina Finanțe - II ECTS</t>
  </si>
  <si>
    <t xml:space="preserve">Examen de reexaminare disciplina Finanțe - II ECTS </t>
  </si>
  <si>
    <t>Evaluare pe parcurs curs disciplina Gestiunea financiara a institutiilor publice - II FB 70  Studenti</t>
  </si>
  <si>
    <t>Evaluare pe parcurs seminar disciplina Gestiunea financiara a institutiilor publice - II FB 70 Studenti</t>
  </si>
  <si>
    <t xml:space="preserve">Examen de restanță Gestiunea financiară a  instituțiilor publice - II FB </t>
  </si>
  <si>
    <t>Examen de reexaminare Gestiunea financiară a  instituțiilor publice - II FB</t>
  </si>
  <si>
    <t>Examen de semestru Management Finaniar internațional II B6 23 studenti</t>
  </si>
  <si>
    <t>Evaluare pe parcurs curs Management financiar international IIB6  23 studenti</t>
  </si>
  <si>
    <t>Examen de restanță Management Finaniar internațional II B6 23 studenti</t>
  </si>
  <si>
    <t>Examen de reexaminare Management Finaniar internațional II B6 23 studenti</t>
  </si>
  <si>
    <t>Examen de semestru Management financiar II B8 36 studenti</t>
  </si>
  <si>
    <t>asistent al titularului de disciplina</t>
  </si>
  <si>
    <t>Evaluare pe parcurs seminar Management Financiar IIB8 36 studenti</t>
  </si>
  <si>
    <t>Examen de restanță Management financiar II B8 36 studenti</t>
  </si>
  <si>
    <t>Examen de reexaminare Management financiar II B8 36 studenti</t>
  </si>
  <si>
    <t>Examen de semestru disciplina Finanțe - I FB  50 Studenti</t>
  </si>
  <si>
    <t>Evaluare pe parcurs curs disciplina Finanțe - I FB  50 Studenti</t>
  </si>
  <si>
    <t>Examen de restanță disciplina Finanțe - I FB  50 Studenti</t>
  </si>
  <si>
    <t>Examen de reexaminare disciplina Finanțe - I FB  50 Studenti</t>
  </si>
  <si>
    <t>Examen de licență CIG iulie 2024, 33 studenti</t>
  </si>
  <si>
    <t>secretar</t>
  </si>
  <si>
    <t>353 / 3</t>
  </si>
  <si>
    <t>353 * 25% / 3</t>
  </si>
  <si>
    <t>353 * 10% / 3</t>
  </si>
  <si>
    <t xml:space="preserve"> examene de finalizare a studiilor - licență + Master februarie</t>
  </si>
  <si>
    <t>22 / 3 * 2</t>
  </si>
  <si>
    <t xml:space="preserve"> examene de finalizare a studiilor -licență Membru comisie Master  B6  IULIE 2024</t>
  </si>
  <si>
    <t>Membru comisie</t>
  </si>
  <si>
    <t xml:space="preserve"> examene de finalizare a studiilor -licență Secretar comisie licenta Fb  IULIE 2024</t>
  </si>
  <si>
    <t>38 / 3 * 2</t>
  </si>
  <si>
    <t>Examen de semestru_1ECTS_Economie europeana</t>
  </si>
  <si>
    <t>61/3</t>
  </si>
  <si>
    <t>Restanță_1ECTS_Economie europeana</t>
  </si>
  <si>
    <t>61*0,25/3</t>
  </si>
  <si>
    <t>Reexaminari_1ECTS_Economie europeana</t>
  </si>
  <si>
    <t>61*0.1/3</t>
  </si>
  <si>
    <t>Examen de semestru_3ECTS_Tranzactii comerciale</t>
  </si>
  <si>
    <t>Restanță_3ECTS_Tranzactii comerciale</t>
  </si>
  <si>
    <t>52/0.25/3</t>
  </si>
  <si>
    <t>Reexaminari_3ECTS_Tranzacții comerciale</t>
  </si>
  <si>
    <t>53/0.1/3</t>
  </si>
  <si>
    <t>Examen de semestru_3MG_Tranzactii comerciale</t>
  </si>
  <si>
    <t>Restanta_3MG_Tranzactii comerciale</t>
  </si>
  <si>
    <t>Reexaminari_3MG_Tranzactii comerciale</t>
  </si>
  <si>
    <t>Examen de semestru_1MBM_Interc Man Comm</t>
  </si>
  <si>
    <t>Restanță_1MBM_Interc Man Comm</t>
  </si>
  <si>
    <t>Reexamninari_1MBM_Interc ManComm</t>
  </si>
  <si>
    <t>Evaluare pe parcurs curs(20%)</t>
  </si>
  <si>
    <t>Examen licență</t>
  </si>
  <si>
    <t>27/3*2</t>
  </si>
  <si>
    <t>18,00</t>
  </si>
  <si>
    <t>Examen disertatie</t>
  </si>
  <si>
    <t>19/3*2</t>
  </si>
  <si>
    <t>Examen licenta februarie</t>
  </si>
  <si>
    <t>16/3*2</t>
  </si>
  <si>
    <t>Evaluare finală, curs Gestiunea forțelor de vânzare, anul III MK</t>
  </si>
  <si>
    <t>Evaluare pe parcurs, Gestiunea forțelor de vânzare, anul III MK</t>
  </si>
  <si>
    <t>Restanță, curs Gestiunea forțelor de vânzare, anul III MK</t>
  </si>
  <si>
    <t>Reexaminări, curs Gestiunea forțelor de vânzare, anul III MK</t>
  </si>
  <si>
    <t>Evaluare finală, curs Tehnici comerciale, anul III ECTS</t>
  </si>
  <si>
    <t>Evaluare pe parcurs, Tehnici comerciale, anul III ECTS</t>
  </si>
  <si>
    <t>Restanță, curs Tehnici comerciale, anul III ECTS</t>
  </si>
  <si>
    <t>Reexaminări, curs Tehnici comerciale, anul III ECTS</t>
  </si>
  <si>
    <t>Evaluare finală, curs  Gestiunea forței de vânzare în turism, anul 2, B2</t>
  </si>
  <si>
    <t>Evaluare pe parcurs, curs  Gestiunea forței de vânzare în turism, anul 2, B2</t>
  </si>
  <si>
    <t>Restanță, curs  Gestiunea forței de vânzare în turism, anul 2, B2</t>
  </si>
  <si>
    <t>Reexaminări, curs  Gestiunea forței de vânzare în turism, anul 2, B2</t>
  </si>
  <si>
    <t>Evaluare pe parcurs, seminar Strategii de retailing, anul 1, B4</t>
  </si>
  <si>
    <t>Evaluare finală, seminar Strategii de retailing, anul 1, B4</t>
  </si>
  <si>
    <t>Restanță, seminar Strategii de retailing, anul 1, B4</t>
  </si>
  <si>
    <t>Reexaminare, seminar Strategii de retailing, anul 1, B4</t>
  </si>
  <si>
    <t>Admitere Școala doctorală, domeniul Economie</t>
  </si>
  <si>
    <t>Finalizare studii licență, sesiunea iulie 2024</t>
  </si>
  <si>
    <t>Finalizare studii master, sesiunea iulie 2024</t>
  </si>
  <si>
    <t>Membru în comisia de supraveghere licență 2024</t>
  </si>
  <si>
    <t>Evaluare pe parcurs Brand Strategies curs</t>
  </si>
  <si>
    <t>27/3</t>
  </si>
  <si>
    <t>Evaluare pe parcurs Brand Strategies seminar</t>
  </si>
  <si>
    <t>Examen de semestru Brand Strategies</t>
  </si>
  <si>
    <t>Restanțe Brand Strategies</t>
  </si>
  <si>
    <t>0,25*27/3</t>
  </si>
  <si>
    <t>Reexaminări Brand Strategies</t>
  </si>
  <si>
    <t>0,1*27/3</t>
  </si>
  <si>
    <t>Evaluare pe parcurs Marketing</t>
  </si>
  <si>
    <t>57/3</t>
  </si>
  <si>
    <t>Evaluare pe parcurs Marketing online</t>
  </si>
  <si>
    <t>Examen de semestru Marketing</t>
  </si>
  <si>
    <t>Examen de semestru Marketing online</t>
  </si>
  <si>
    <t>Restanțe Marketing</t>
  </si>
  <si>
    <t>0,25*57/3</t>
  </si>
  <si>
    <t>Restanțe Marketing online</t>
  </si>
  <si>
    <t>Reexaminări Marketing</t>
  </si>
  <si>
    <t>0,1*57/3</t>
  </si>
  <si>
    <t>Reexaminări Marketing online</t>
  </si>
  <si>
    <t>Examen de licență</t>
  </si>
  <si>
    <t>26/3*2</t>
  </si>
  <si>
    <t>34/3*2</t>
  </si>
  <si>
    <t>Examen de disertație</t>
  </si>
  <si>
    <t>25/3*3</t>
  </si>
  <si>
    <t>Examen de semestru_2BA_Consumer Behavior</t>
  </si>
  <si>
    <t>44/3</t>
  </si>
  <si>
    <t>Examen de semestru_1ECTS_Marketing</t>
  </si>
  <si>
    <t>Examen de semestru_3MK_Marketing agroalim</t>
  </si>
  <si>
    <t>24/3</t>
  </si>
  <si>
    <t>Examen de semestru_2 B4_Marketing relațional</t>
  </si>
  <si>
    <t>43/3</t>
  </si>
  <si>
    <t>Examen de semestru_2 MK_Tehn. Prom.</t>
  </si>
  <si>
    <t>48/3</t>
  </si>
  <si>
    <t>Examen de semestru_3ECTS_Tehn. Prom.</t>
  </si>
  <si>
    <t>52/3</t>
  </si>
  <si>
    <t>Restanță_2BA_Consumer Behavior</t>
  </si>
  <si>
    <t>44*0,25/3</t>
  </si>
  <si>
    <t>Restanță_1ECTS_Marketing</t>
  </si>
  <si>
    <t>Restanță_3MK_Marketing agroalim</t>
  </si>
  <si>
    <t>24*0,25/3</t>
  </si>
  <si>
    <t>Restanță_2 B4_Marketing relațional</t>
  </si>
  <si>
    <t>43*0,25/3</t>
  </si>
  <si>
    <t>Restanță_2 MK_Tehn. Prom.</t>
  </si>
  <si>
    <t>48*0,25/3</t>
  </si>
  <si>
    <t>Restanță_3ECTS_Tehn. Prom.</t>
  </si>
  <si>
    <t>52*0,25/3</t>
  </si>
  <si>
    <t>44*0,10/3</t>
  </si>
  <si>
    <t>61*0,10/3</t>
  </si>
  <si>
    <t>24*0,10/3</t>
  </si>
  <si>
    <t>43*0,10/3</t>
  </si>
  <si>
    <t>48*0,10/3</t>
  </si>
  <si>
    <t>52*0,10/3</t>
  </si>
  <si>
    <t xml:space="preserve">Comisia de licență/specializarea Management, iuliie 2024 (34 absolvenți) </t>
  </si>
  <si>
    <t>examen disciplina  Seminar de cercetare/II B6(titular conf.dr.Ioana Negru), 17.06.2024, 23 masteranzi</t>
  </si>
  <si>
    <t>asistent al titularului</t>
  </si>
  <si>
    <t>23/3*0.5</t>
  </si>
  <si>
    <t>examen disciplina  Seminar de cercetare/II B2 (titular conf.dr.Ioana Negru), 11.06.2024, 27 masteranzi</t>
  </si>
  <si>
    <t>27/3*0.5</t>
  </si>
  <si>
    <t>examen disciplina  Asigurări și reasigurări/II FB (titular prof.dr.Liviu Mihăescu), 11.06.2024, 70 studenți</t>
  </si>
  <si>
    <t>70/3*0.5</t>
  </si>
  <si>
    <t>examen disciplina  Technology and Operations Management/II C1 (titular prof.dr.Liviu Mihăescu), 10.06.2024, 27 masteranzi</t>
  </si>
  <si>
    <t>examen disciplina  Metode cantitative și calitative în managementul modern/I B4 (titular prof.dr.Liviu Mihăescu), 25.01.2024, 37 masteranzi</t>
  </si>
  <si>
    <t>37/3*0.5</t>
  </si>
  <si>
    <t>examen disciplina  Information Systems/III BA (titular prof.dr.Liviu Mihăescu), 02.02.2024, 29 studenți</t>
  </si>
  <si>
    <t>29/3*0.5</t>
  </si>
  <si>
    <t>examen disciplina  Global Economic Policy and Governance/I C1 (titular conf.dr.Ioana Negru), 22.01.2024, 32 masteranzi</t>
  </si>
  <si>
    <t>32/3*0.5</t>
  </si>
  <si>
    <t>examen disciplina  Management operațional/III MG (titular prof.dr.Liviu Mihăescu), 61 studenți</t>
  </si>
  <si>
    <t>61/3*0.5</t>
  </si>
  <si>
    <t xml:space="preserve">Comisia de licență &amp; disertație/specializarea ECTS, B2&amp;B4, februarie 2024 (25 absolvenți) </t>
  </si>
  <si>
    <t>25/3*2</t>
  </si>
  <si>
    <t>Management  curs- I ECTS (61 studenti) - examen semestru</t>
  </si>
  <si>
    <t>61 / 3</t>
  </si>
  <si>
    <t>Management - I ECTS (61 studenti) - evaluare periodica</t>
  </si>
  <si>
    <t>Management - I ECTS (61 studenti) -restanta</t>
  </si>
  <si>
    <t>25/100 * 61/3</t>
  </si>
  <si>
    <t>Management - I ECTS (61 studenti) -reexaminare</t>
  </si>
  <si>
    <t>10/100 * 61/3</t>
  </si>
  <si>
    <t>Managementul calității curs- II MG (79 studenti) - examen semestru</t>
  </si>
  <si>
    <t>79 / 3</t>
  </si>
  <si>
    <t>Managementul calității - II MG (79 studenti) - evaluare periodica</t>
  </si>
  <si>
    <t>Managementul calității - II MG (79 studenti) -restanta</t>
  </si>
  <si>
    <t>25/100 * 79/3</t>
  </si>
  <si>
    <t>Managementul calității - II MG (79 studenti) -reexaminare</t>
  </si>
  <si>
    <t>10/100 * 79/3</t>
  </si>
  <si>
    <t>Managementul competențelor curs- II B4 (43 masteranzi) - examen semestru</t>
  </si>
  <si>
    <t>43 / 3</t>
  </si>
  <si>
    <t>Managementul competențelor curs- II B4 (43 masteranzi) - evaluare periodică</t>
  </si>
  <si>
    <t>Managementul competențelor curs- II B4 (43 masteranzi) - restanță</t>
  </si>
  <si>
    <t>25/100 * 43/3</t>
  </si>
  <si>
    <t>Managementul competențelor curs- II B4 (43 masteranzi) - reexaminare</t>
  </si>
  <si>
    <t>10/100 * 43/3</t>
  </si>
  <si>
    <t>Management comparat seminar- II MG (79 studenti) - examen semestru</t>
  </si>
  <si>
    <t>Management comparat seminar- II MG (79 studenti) - evaluare periodică</t>
  </si>
  <si>
    <t>Management comparat seminar- II MG (79 studenti) - restanță</t>
  </si>
  <si>
    <t>Management comparat seminar- II MG (79 studenti) - reexaminare</t>
  </si>
  <si>
    <t>Management curs - III RU (53 studenti) - examen semestru</t>
  </si>
  <si>
    <t>53 /3</t>
  </si>
  <si>
    <t>Management curs  - III RU (53 studenti) - evaluare periodică</t>
  </si>
  <si>
    <t>Management curs - III RU (53 studenti) - restanta</t>
  </si>
  <si>
    <t>25/100 * 53/3</t>
  </si>
  <si>
    <t>Management curs-  III RU (53 studenti) - reexaminare</t>
  </si>
  <si>
    <t>10/100 * 53/3</t>
  </si>
  <si>
    <t>Management  seminar - I ECTS (61 studenti) - evaluare periodică</t>
  </si>
  <si>
    <t>Managementul competențelor seminar - II B4 (43 masteranzi) - evaluare periodică</t>
  </si>
  <si>
    <t xml:space="preserve">Examen de semestru </t>
  </si>
  <si>
    <t>Titular - B2B marketing (MK 3)</t>
  </si>
  <si>
    <t>Titular - Internal marketing strategies (C1)</t>
  </si>
  <si>
    <t>Titular - International marketing (BA 2)</t>
  </si>
  <si>
    <t>Titular - Marketing (BA + IE 1)</t>
  </si>
  <si>
    <t>Titular - Marketing international (MK 2)</t>
  </si>
  <si>
    <t>Restante</t>
  </si>
  <si>
    <t>Membru Comisie de disertatie</t>
  </si>
  <si>
    <t>Comisie disertatie - B8 - iulie 2024</t>
  </si>
  <si>
    <t>Membru Comisie de licență</t>
  </si>
  <si>
    <t>Comisie licență  - MM 1 - iulie 2024</t>
  </si>
  <si>
    <t xml:space="preserve">Ilie Livia </t>
  </si>
  <si>
    <t>examen de semestru Burse de marfuri si valori (ECTS II, 63 st)</t>
  </si>
  <si>
    <t>examen de semestru Piete de capital (FB II, 70 st)</t>
  </si>
  <si>
    <t>examen de semestru Financial markets (BA III, 29 st)</t>
  </si>
  <si>
    <t>examen de semestru Investments&amp;Corporate Finance (BA III, 29st)</t>
  </si>
  <si>
    <t>restante Burse de marfuri si valori</t>
  </si>
  <si>
    <t>restante Piete de capital</t>
  </si>
  <si>
    <t>restante Financial markets</t>
  </si>
  <si>
    <t>restante Investments&amp;Corporate Finance</t>
  </si>
  <si>
    <t>reexaminari Burse de marfuri si valori</t>
  </si>
  <si>
    <t>reexaminari Piete de capital</t>
  </si>
  <si>
    <t>reexaminari Financial markets</t>
  </si>
  <si>
    <t>reexaminari Investments&amp;Corporate Finance</t>
  </si>
  <si>
    <t xml:space="preserve">presedinte comisie de licenta (35 absolventi) </t>
  </si>
  <si>
    <t>examen</t>
  </si>
  <si>
    <t>management an1 -89,fb an1-50,fb an 3-46. TOTAL-185</t>
  </si>
  <si>
    <t>evaluare curs</t>
  </si>
  <si>
    <t>evaluare seminar</t>
  </si>
  <si>
    <t>restanta</t>
  </si>
  <si>
    <t>reexaminare</t>
  </si>
  <si>
    <t xml:space="preserve">Lucian Paul </t>
  </si>
  <si>
    <t>licenta-34 atudenti</t>
  </si>
  <si>
    <t>Examen de semestru Competitive Strategies II C1/ Curs NB</t>
  </si>
  <si>
    <t>Examen de semestru Competitive Strategies II C1/ Seminar NB</t>
  </si>
  <si>
    <t>Examen de semestru Economie Europeana I Mk/ Curs NB</t>
  </si>
  <si>
    <t>Examen de semestru European Economy I BA+ BI/ Curs NB</t>
  </si>
  <si>
    <t>(56+31)/3</t>
  </si>
  <si>
    <t>Evaluare pe parcurs Competitive Strategies II C1/ Curs NB - 20% din nota finală</t>
  </si>
  <si>
    <t>Evaluare pe parcurs Competitive Strategies II C1/ Seminar NB - 30% din nota finală</t>
  </si>
  <si>
    <t>Evaluare pe parcurs Economie Europeana I Mk/ Curs NB - 10% din nota finală</t>
  </si>
  <si>
    <t>Evaluare pe parcurs European Economy I BA+ BI/ Curs NB - 10% din nota finală</t>
  </si>
  <si>
    <t>0,258(27+27+57+87)/3=0,25*(198) 171/3</t>
  </si>
  <si>
    <t>(0,1*171)/3</t>
  </si>
  <si>
    <t>24/3*2</t>
  </si>
  <si>
    <t>Evaluare pe parcurs MC IIBA 30</t>
  </si>
  <si>
    <t>Evaluare finala MC IIBA 30</t>
  </si>
  <si>
    <t>Restanta MC IIBA 8</t>
  </si>
  <si>
    <t>Reex MC IIBA 3</t>
  </si>
  <si>
    <t>Evaluare pe parcurs ISABA IIIBA 27</t>
  </si>
  <si>
    <t>Evaluare finala  ISABA IIIBA 27</t>
  </si>
  <si>
    <t>Restanta  ISABA IIIBA 8</t>
  </si>
  <si>
    <t>Reex ISABA IIIBA 3</t>
  </si>
  <si>
    <t>Evaluare pe parcurs MO IIIMN 29</t>
  </si>
  <si>
    <t>Evaluare finala  MO IIIMN 29</t>
  </si>
  <si>
    <t>Restanta MO IIIMN 8</t>
  </si>
  <si>
    <t>Reex MO IIIMN 3</t>
  </si>
  <si>
    <t>Evaluare pe parcurs MCM IIIMN 29</t>
  </si>
  <si>
    <t>Evaluare finala  MCM IIIMN 29</t>
  </si>
  <si>
    <t>Restanta MCM IIIMN 8</t>
  </si>
  <si>
    <t>Reex MCM IIIMN 3</t>
  </si>
  <si>
    <t>Evaluare pe parcurs MC IIMN 28</t>
  </si>
  <si>
    <t>Evaluare finala  MC IIMN 28</t>
  </si>
  <si>
    <t>Restanta MC IIIMN 7</t>
  </si>
  <si>
    <t>Reex MC IIMN 3</t>
  </si>
  <si>
    <t>Evaluare pe parcurs MCCMM IB4 46</t>
  </si>
  <si>
    <t>Evaluare finala MCCMM IB4 46</t>
  </si>
  <si>
    <t>Restanta MCCMM IB4 12</t>
  </si>
  <si>
    <t>Reex MCCMM IB4 5</t>
  </si>
  <si>
    <t>Evaluare pe parcurs TOM IIC1 32</t>
  </si>
  <si>
    <t>Evaluare finala TOM IIC1 32</t>
  </si>
  <si>
    <t>Restanta TOM IIC1 8</t>
  </si>
  <si>
    <t>Reex TOM IIC1 3</t>
  </si>
  <si>
    <t>Evaluare pe parcurs MCom IIMN 28</t>
  </si>
  <si>
    <t>Evaluare finala MCom IIMN 28</t>
  </si>
  <si>
    <t>RestantaMCom IIMN 7</t>
  </si>
  <si>
    <t>Comisie subiecte licenta iulie2024 MN 86</t>
  </si>
  <si>
    <t>Comisie licenta iulie2024 MN2 43</t>
  </si>
  <si>
    <t>Comisie licenta febr2024 ECTS 28</t>
  </si>
  <si>
    <t>Comisie dubiecte licenta febr2024 MN 10</t>
  </si>
  <si>
    <t>C1/MBM Examen Global Economic Policies and Governance ianuarie 2024</t>
  </si>
  <si>
    <t>32 studenti/3</t>
  </si>
  <si>
    <t>Economie Europeana CIG I Examen iunie 2024</t>
  </si>
  <si>
    <t>B2 II Seminar de cercetare tema parcurs 20%</t>
  </si>
  <si>
    <t>B2 II Seminar de cercetare examen iunie 2024</t>
  </si>
  <si>
    <t>B4 II Seminar de cercetare tema parcurs 20%</t>
  </si>
  <si>
    <t>43 studenti/3</t>
  </si>
  <si>
    <t>B4 II Seminar de cercetare tema examen iunie 2024</t>
  </si>
  <si>
    <t xml:space="preserve"> B6 Seminar de cercetare tema parcurs 20%</t>
  </si>
  <si>
    <t>B6 Seminar de cercetare examen iunie 2024</t>
  </si>
  <si>
    <t>B8 II Seminar de cercetare tema parcurs 20%</t>
  </si>
  <si>
    <t>B8 II Seminar de cercetare examen iunie 2024</t>
  </si>
  <si>
    <t>Restante studenti</t>
  </si>
  <si>
    <t>248 *25% /3</t>
  </si>
  <si>
    <t>Reexaminare studenti</t>
  </si>
  <si>
    <t>248*10% /3</t>
  </si>
  <si>
    <t>Comisie licenta sustinere lucrari, cmisia 2, MM</t>
  </si>
  <si>
    <t>Comisie Disertatie B4, Comisia 1</t>
  </si>
  <si>
    <t>24/3*3</t>
  </si>
  <si>
    <t>Supraveghere examen Intercultural Managerial Communication, 27 ianuarie 2024 , cu Dr. Lia Baltador</t>
  </si>
  <si>
    <t>Assitent profesor</t>
  </si>
  <si>
    <t xml:space="preserve">examen licenta </t>
  </si>
  <si>
    <t>35/3 x 2</t>
  </si>
  <si>
    <t xml:space="preserve">examen disertatie </t>
  </si>
  <si>
    <t>19/3 x3</t>
  </si>
  <si>
    <t xml:space="preserve">examen an 1 B2 </t>
  </si>
  <si>
    <t xml:space="preserve">examen an 2 B2 </t>
  </si>
  <si>
    <t xml:space="preserve">Examen de semestru - Economia turismului </t>
  </si>
  <si>
    <t>63 studenti/3</t>
  </si>
  <si>
    <t>Examen de semestru - Tehnica negocierilor, II ECTS</t>
  </si>
  <si>
    <t>63 stud/3</t>
  </si>
  <si>
    <t>Examen de semestru - Tehnologie hoteliera si de restaurant, III ECTS</t>
  </si>
  <si>
    <t>52 stud/3</t>
  </si>
  <si>
    <t xml:space="preserve">Examen de semestru - Tehnica operatunilor de turism </t>
  </si>
  <si>
    <r>
      <rPr>
        <rFont val="Arial Narrow"/>
        <color theme="1"/>
        <sz val="10.0"/>
      </rPr>
      <t xml:space="preserve">MANAGEMENT - I BA + I BI = 56+31 = 87 studenti
</t>
    </r>
    <r>
      <rPr>
        <rFont val="Arial Narrow"/>
        <color theme="1"/>
        <sz val="10.0"/>
      </rPr>
      <t>examen semestru</t>
    </r>
  </si>
  <si>
    <t>87/3</t>
  </si>
  <si>
    <t>MANAGEMENT - I BA + I BI = 56+31 = 87 studenti
evaluare priodica</t>
  </si>
  <si>
    <t>MANAGEMENT - I BA + I BI = 56+31 = 87 studenti
restanta</t>
  </si>
  <si>
    <t>25/100 * 87/3</t>
  </si>
  <si>
    <t>MANAGEMENT - I BA + I BI = 56+31 = 87 studenti
reexaminare</t>
  </si>
  <si>
    <t>10/100 * 87/3</t>
  </si>
  <si>
    <r>
      <rPr>
        <rFont val="Arial Narrow"/>
        <color theme="1"/>
        <sz val="10.0"/>
      </rPr>
      <t xml:space="preserve">MANAGEMENT STRATEGIC - III MG - 61 studenti
</t>
    </r>
    <r>
      <rPr>
        <rFont val="Arial Narrow"/>
        <color theme="1"/>
        <sz val="10.0"/>
      </rPr>
      <t>examen semestru</t>
    </r>
  </si>
  <si>
    <t>MANAGEMENT STRATEGIC - III MG - 61 studenti
evaluare periodica</t>
  </si>
  <si>
    <t>MANAGEMENT STRATEGIC - III MG - 61 studenti
restanta</t>
  </si>
  <si>
    <t>MANAGEMENT STRATEGIC - III MG - 61 studenti
reexaminare</t>
  </si>
  <si>
    <r>
      <rPr>
        <rFont val="Arial Narrow"/>
        <color theme="1"/>
        <sz val="10.0"/>
      </rPr>
      <t xml:space="preserve">STRATEGIC MANAGEMENT - III BA - 29 studenti
</t>
    </r>
    <r>
      <rPr>
        <rFont val="Arial Narrow"/>
        <color theme="1"/>
        <sz val="10.0"/>
      </rPr>
      <t>examen semestru</t>
    </r>
  </si>
  <si>
    <t>29/3</t>
  </si>
  <si>
    <t>STRATEGIC MANAGEMENT - III BA - 29 studenti
evaluare periodica</t>
  </si>
  <si>
    <t>STRATEGIC MANAGEMENT - III BA - 29 studenti
restanta</t>
  </si>
  <si>
    <t>25/100 * 29/3</t>
  </si>
  <si>
    <t>STRATEGIC MANAGEMENT - III BA - 29 studenti
reexaminare</t>
  </si>
  <si>
    <t>10/100 * 29/3</t>
  </si>
  <si>
    <r>
      <rPr>
        <rFont val="Arial Narrow"/>
        <color theme="1"/>
        <sz val="10.0"/>
      </rPr>
      <t>Admitere doctorat</t>
    </r>
    <r>
      <rPr>
        <rFont val="Arial Narrow"/>
        <color theme="1"/>
        <sz val="10.0"/>
      </rPr>
      <t xml:space="preserve"> - 4 candidati</t>
    </r>
  </si>
  <si>
    <t>4/3*3</t>
  </si>
  <si>
    <r>
      <rPr>
        <rFont val="Arial Narrow"/>
        <color theme="1"/>
        <sz val="10.0"/>
      </rPr>
      <t>Examen Disertatie</t>
    </r>
    <r>
      <rPr>
        <rFont val="Arial Narrow"/>
        <color theme="1"/>
        <sz val="10.0"/>
      </rPr>
      <t xml:space="preserve"> - iulie 2024 - C1 - 19 studenti </t>
    </r>
  </si>
  <si>
    <t>19/3*3</t>
  </si>
  <si>
    <r>
      <rPr>
        <rFont val="Arial Narrow"/>
        <color theme="1"/>
        <sz val="10.0"/>
      </rPr>
      <t>Examen Licenta &amp; Disertatie</t>
    </r>
    <r>
      <rPr>
        <rFont val="Arial Narrow"/>
        <color theme="1"/>
        <sz val="10.0"/>
      </rPr>
      <t xml:space="preserve"> - feb 2024 - 1 master + 15 licenta</t>
    </r>
  </si>
  <si>
    <t>1/3*3 + 15/3*2</t>
  </si>
  <si>
    <t>Examen - Microeconomie</t>
  </si>
  <si>
    <t>Examen - Macroeconomie</t>
  </si>
  <si>
    <t>Evaluare pe parcurs - Microeconomie</t>
  </si>
  <si>
    <t>Evaluare pe parcurs - Macroeconomie</t>
  </si>
  <si>
    <t>Restante - Microeconomie</t>
  </si>
  <si>
    <t>Restante - Macroeconomie</t>
  </si>
  <si>
    <t>Reexaminari - Microeconomie</t>
  </si>
  <si>
    <t>Reexaminari - Macroeconomie</t>
  </si>
  <si>
    <t>Comisia de Licenta - Marketing (IULIE 2024) - 26 STUDENTI</t>
  </si>
  <si>
    <t>MEMBRU</t>
  </si>
  <si>
    <t>Evaluare periodică seminar</t>
  </si>
  <si>
    <t>Comisie examen disertație (C1 - 19 studenți)</t>
  </si>
  <si>
    <t>Comisie licență (Marketing - 26 studenți)</t>
  </si>
  <si>
    <t xml:space="preserve">examen de semestru Marketing 2 CIG </t>
  </si>
  <si>
    <t>63/3</t>
  </si>
  <si>
    <t>restanțe Marketing 2 CIG</t>
  </si>
  <si>
    <t>63*0,25/3</t>
  </si>
  <si>
    <t>reexaminări Marketing 2 CIG</t>
  </si>
  <si>
    <t>63*0,10/3</t>
  </si>
  <si>
    <t>evaluare pe parcurs Marketing 3 RU</t>
  </si>
  <si>
    <t>suplinire Monica Țichindelean</t>
  </si>
  <si>
    <t>53/3</t>
  </si>
  <si>
    <t>examen de semestru Marketing 3 RU</t>
  </si>
  <si>
    <t>restanțe Marketing 3 RU</t>
  </si>
  <si>
    <t>53*0,25/3</t>
  </si>
  <si>
    <t>reexaminări Marketing 3 RU</t>
  </si>
  <si>
    <t>53*0,10/3</t>
  </si>
  <si>
    <t xml:space="preserve">evaluare pe parcurs Marketing în CTS 3 ECTS </t>
  </si>
  <si>
    <t>examen de semestru Marketing în CTS 3 ECTS</t>
  </si>
  <si>
    <t>restanțe Marketing în CTS 3 ECTS</t>
  </si>
  <si>
    <t>reexaminări Marketing în CTS 3 ECTS</t>
  </si>
  <si>
    <t>52*0,1/3</t>
  </si>
  <si>
    <t xml:space="preserve">evaluare pe parcurs Marketingul responsabilitatii sociale 3 MK </t>
  </si>
  <si>
    <t>examen de semestru Marketingul responsabilitatii sociale 3 MK</t>
  </si>
  <si>
    <t>restanțe Marketingul responsabilitatii sociale 3 MK</t>
  </si>
  <si>
    <t>reexaminări Marketingul responsabilitatii sociale 3 MK</t>
  </si>
  <si>
    <t>evaluare pe parcurs Marketing 1 MK</t>
  </si>
  <si>
    <t>asistență examen de semestru Marketing 1 MK</t>
  </si>
  <si>
    <t>asistență</t>
  </si>
  <si>
    <t>asistență restanță Marketing 1 MK</t>
  </si>
  <si>
    <t>57*0,25/3</t>
  </si>
  <si>
    <t>evaluare pe parcurs Marketing online 1 MK</t>
  </si>
  <si>
    <t>asistență examen de semestru Marketing online 1 MK</t>
  </si>
  <si>
    <t>asistență restanță Marketing online 1 MK</t>
  </si>
  <si>
    <t>evaluare pe parcurs Economia comerțului 2 ECTS</t>
  </si>
  <si>
    <t xml:space="preserve">asistență examen de semestru Economia comerțului 2 ECTS </t>
  </si>
  <si>
    <t>asistență restanță Economia comerțului 2 ECTS</t>
  </si>
  <si>
    <t>asistență reexaminare Economia comerțului 2 ECTS</t>
  </si>
  <si>
    <t>evaluare pe parcurs Tehnici comerciale 3 ECTS</t>
  </si>
  <si>
    <t xml:space="preserve">asistență examen de semestru Tehnici comerciale 3 ECTS </t>
  </si>
  <si>
    <t>asistență restanță Tehnici comerciale 3 ECTS</t>
  </si>
  <si>
    <t>asistență reexaminare Tehnici comerciale 3 ECTS</t>
  </si>
  <si>
    <r>
      <rPr>
        <rFont val="Arial Narrow"/>
        <color theme="1"/>
        <sz val="10.0"/>
      </rPr>
      <t xml:space="preserve">Examen finalizare studii de licență - </t>
    </r>
    <r>
      <rPr>
        <rFont val="Arial Narrow"/>
        <color theme="1"/>
        <sz val="10.0"/>
      </rPr>
      <t>susținere licențe</t>
    </r>
    <r>
      <rPr>
        <rFont val="Arial Narrow"/>
        <color theme="1"/>
        <sz val="10.0"/>
      </rPr>
      <t xml:space="preserve"> - iulie 2024 (MG, comisia 3)</t>
    </r>
  </si>
  <si>
    <t>secretar (asistență)</t>
  </si>
  <si>
    <r>
      <rPr>
        <rFont val="Arial Narrow"/>
        <color theme="1"/>
        <sz val="10.0"/>
      </rPr>
      <t xml:space="preserve">Examen finalizare studii de masterat - </t>
    </r>
    <r>
      <rPr>
        <rFont val="Arial Narrow"/>
        <color theme="1"/>
        <sz val="10.0"/>
      </rPr>
      <t>susținere disertații</t>
    </r>
    <r>
      <rPr>
        <rFont val="Arial Narrow"/>
        <color theme="1"/>
        <sz val="10.0"/>
      </rPr>
      <t xml:space="preserve"> - iulie 2024 (B4, comisia 1)</t>
    </r>
  </si>
  <si>
    <t>Examen partial la seminarul de Microeconomie - 1 ECTS - 61 studenti</t>
  </si>
  <si>
    <t>Titular de seminar</t>
  </si>
  <si>
    <t>Examen partial la seminarul de Tranzactii Comerciale - 3 ECTS - 52 studenti</t>
  </si>
  <si>
    <t>Examen partial la seminarul de Tranzactii Comerciale - 3 MN - 61 studenti</t>
  </si>
  <si>
    <t>Examen de semestru la Economie Mondiala - 3 ECTS - 52 studenti</t>
  </si>
  <si>
    <t>Titular de curs</t>
  </si>
  <si>
    <t>Examen de semestru la International Business - 3 BA - 29 studenti</t>
  </si>
  <si>
    <t>Examen de semestru la Strategii de penetrare a pietelor externe - 2 B4 - 43 studenti</t>
  </si>
  <si>
    <t>Restanta la Economie Mondiala - 3 ECTS - 52 studenti</t>
  </si>
  <si>
    <t>Restanta la International Business - 3 BA - 29 studenti</t>
  </si>
  <si>
    <t>29*0,25/3</t>
  </si>
  <si>
    <t>Restanta la Strategii de penetrare a pietelor externe - 2 B4 - 43 studenti</t>
  </si>
  <si>
    <t>Reexaminare la Economie Mondiala - 3 ECTS - 52 studenti</t>
  </si>
  <si>
    <t>Reexaminare la International Business - 3 BA  - 29 studenti</t>
  </si>
  <si>
    <t>29*0,1/3</t>
  </si>
  <si>
    <t>Reexaminare la Strategii de penetrare a pietelor externe - 2 B4 - 43 studenti</t>
  </si>
  <si>
    <t>43*0,1/3</t>
  </si>
  <si>
    <t xml:space="preserve">Examen de semestru la Microeconomie - 1 ECTS - 61 studenti </t>
  </si>
  <si>
    <t>Examen de semestru la Tranzactii comerciale - 3 ECTS - 52 studenti</t>
  </si>
  <si>
    <t>Examen de semestru la Tranzactii comerciale - 3 MN - 61 studenti</t>
  </si>
  <si>
    <t xml:space="preserve">Restanta la Microeconomie - 1 ECTS - 61 studenti </t>
  </si>
  <si>
    <t>Restanta la Tranzactii comerciale - 3 ECTS  - 52 studenti</t>
  </si>
  <si>
    <t>Restanta la Tranzactii comerciale - 3 MN  - 61 studenti</t>
  </si>
  <si>
    <t>Reexaminare la Microeconomie - 1 ECTS  - 61 studenti</t>
  </si>
  <si>
    <t>61*0,1/3</t>
  </si>
  <si>
    <t>Reexaminare la Tranzactii comerciale - 3 ECTS - 52 studenti</t>
  </si>
  <si>
    <t>Reexaminare la Tranzactii comerciale - 3 MN - 61 studenti</t>
  </si>
  <si>
    <t>Membru comisie nr 1 licenta MN - 34 absolventi, iulie 2024</t>
  </si>
  <si>
    <t>Secretar comisie nr. 2 disertatie B4 - 25 absolventi, iulie 2024</t>
  </si>
  <si>
    <t>examen MN 1: 89 studenti; MK 1: 57 studenti; ECTS 1: 61 studenti; CIG 1: 87 studenti; FB 2: 70 studenti; BA 2: 44 studenti; MK 3: 24 studenti; B2 1: 27 studenti</t>
  </si>
  <si>
    <t>459 / 3</t>
  </si>
  <si>
    <t>restante</t>
  </si>
  <si>
    <t>459 * 0.25 / 3</t>
  </si>
  <si>
    <t>re-examinari</t>
  </si>
  <si>
    <t>459 * 0.10 / 3</t>
  </si>
  <si>
    <t>comisii licenta iulie ECTS: 34 studenti; februarie ECTS: 16 studenti</t>
  </si>
  <si>
    <t>50/3*2</t>
  </si>
  <si>
    <t>comisii disertatie iulie B4: 24 studenti; februarie B2: 3 studenti; B4: 6 studenti</t>
  </si>
  <si>
    <t>33/3*3</t>
  </si>
  <si>
    <t>Evaluare examen Antreprenoriat ECTS 1 - 61 studenti</t>
  </si>
  <si>
    <t>Restanta Antreprenoriat ECTS 1 - 61 studenti</t>
  </si>
  <si>
    <t>Evaluare examen Antreprenoriat MK 1 - 57 studenti</t>
  </si>
  <si>
    <t>Restanta Antreprenoriat ECTS 1 - 57 studenti</t>
  </si>
  <si>
    <t>Evaluare examen Entrepreneurship BA1  -  56 studenti</t>
  </si>
  <si>
    <t>Restanta examen Entrepreneurship BA1  -  56 studenti</t>
  </si>
  <si>
    <t>Evaluare examen Comert electronic ECTS 3 - 52 studenti</t>
  </si>
  <si>
    <t>Restanta Comert electronic ECTS 3 - 52 studenti</t>
  </si>
  <si>
    <t>Evaluare examen Comert electronic MK 3 - 24 studenti</t>
  </si>
  <si>
    <t>Restanta Comert electronic MK 3 - 24 studenti</t>
  </si>
  <si>
    <t>Evaluare examen Inovatie si trenduri in turism B2 II - 27 studenti</t>
  </si>
  <si>
    <t>Restanta Inovatie si trenduri in turism B2 II - 27 studenti</t>
  </si>
  <si>
    <t>Evaluare proiect seminar Marketing turistic MK 2 - 48 studenti</t>
  </si>
  <si>
    <t>Evaluare proiect seminar Marketingul evenimentelor B2 I - 27 studenti</t>
  </si>
  <si>
    <t>Comisie sustinere licenta specializarea Marketing - 26 studenti</t>
  </si>
  <si>
    <t>Examen de semestru - Administrarea afacerilor în industria ospitalității</t>
  </si>
  <si>
    <t>Examen de semestru - Antreprenoriat în turismul rural, I B2</t>
  </si>
  <si>
    <t xml:space="preserve"> titular</t>
  </si>
  <si>
    <t>Examen de semestru - Calitatea seviciilor, I B2</t>
  </si>
  <si>
    <t>Examen de semestru - Economia turismului, II ECTS</t>
  </si>
  <si>
    <t>Examen de semestru - Economia serviciilor, II ECTS</t>
  </si>
  <si>
    <t>52 studenti/3</t>
  </si>
  <si>
    <t>Examen de semestru - Tehnica operatiunilor de turism, III ECTS</t>
  </si>
  <si>
    <t>Restante - Administrarea afacerilor în industria ospitalității</t>
  </si>
  <si>
    <t>25% *(27 studenti/3)</t>
  </si>
  <si>
    <t>Restante - Antreprenoriat în turismul rural, I B2</t>
  </si>
  <si>
    <t>Restante - Calitatea seviciilor, I B2</t>
  </si>
  <si>
    <t>Restante - Tehnica negocierilor, II ECTS</t>
  </si>
  <si>
    <t>25% *(63 studenti/3)</t>
  </si>
  <si>
    <t>Restante- Economia turismului, II ECTS</t>
  </si>
  <si>
    <t>Restante- Economia serviciilor, II ECTS</t>
  </si>
  <si>
    <t>Restante - Tehnologie hoteliera si de restaurant, III ECTS</t>
  </si>
  <si>
    <t>25% *(52 studenti/3)</t>
  </si>
  <si>
    <t>Restante - Tehnica operatiunilor de turism, III ECTS</t>
  </si>
  <si>
    <t>Reexaminari- Administrarea afacerilor în industria ospitalității</t>
  </si>
  <si>
    <t>10% *(27 studenti/3)</t>
  </si>
  <si>
    <t>Reexaminari - Antreprenoriat în turismul rural, I B2</t>
  </si>
  <si>
    <t>Reexaminari - Calitatea seviciilor, I B2</t>
  </si>
  <si>
    <t>Reexaminari - Tehnica negocierilor, II ECTS</t>
  </si>
  <si>
    <t>10% *(63 studenti/3)</t>
  </si>
  <si>
    <t>Reexaminari- Economia turismului, II ECTS</t>
  </si>
  <si>
    <t>Reexaminari- Economia serviciilor, II ECTS</t>
  </si>
  <si>
    <t>Reexaminari - Tehnologie hoteliera si de restaurant, III ECTS</t>
  </si>
  <si>
    <t>10% *(52 studenti/3)</t>
  </si>
  <si>
    <t>Reexaminari - Tehnica operatiunilor de turism, III ECTS</t>
  </si>
  <si>
    <t>Examen de finalizare a studiilor - Licența MN, iulie, 2024</t>
  </si>
  <si>
    <t>2*(34 studenti/3)</t>
  </si>
  <si>
    <t>Examen de finalizare a studiilor - Disertatie, B2, iulie 2024</t>
  </si>
  <si>
    <t>3*(19 studenti/3)</t>
  </si>
  <si>
    <t>Evaluări de parcurs</t>
  </si>
  <si>
    <t>[MN1(89)+MN1(89)+RU1(55)+MBM 2(27)]/3=86,67</t>
  </si>
  <si>
    <t>Restanțe și reexaminări</t>
  </si>
  <si>
    <t>35%*86,67</t>
  </si>
  <si>
    <t>Examen de admitere doctorat_5 candidați</t>
  </si>
  <si>
    <t>5*3/3</t>
  </si>
  <si>
    <t>Examen de licență susținere_comisia 1 MN</t>
  </si>
  <si>
    <t>Examen MBM II</t>
  </si>
  <si>
    <t>Restanță MBM II</t>
  </si>
  <si>
    <t>Reexaminare MBM II</t>
  </si>
  <si>
    <t>Examen B2 II</t>
  </si>
  <si>
    <t>Restanță B2 II</t>
  </si>
  <si>
    <t>Reexaminare B2 II</t>
  </si>
  <si>
    <t>Examen B4 II</t>
  </si>
  <si>
    <t>Restanță B4 II</t>
  </si>
  <si>
    <t>Reexaminare B4 II</t>
  </si>
  <si>
    <t>Examen B8 II</t>
  </si>
  <si>
    <t>Restanță B8 II</t>
  </si>
  <si>
    <t>Reexaminare B8 II</t>
  </si>
  <si>
    <t>Examen BA III</t>
  </si>
  <si>
    <t>Restanță BA III</t>
  </si>
  <si>
    <t>Reexaminare BA III</t>
  </si>
  <si>
    <t>Examen ECTS III</t>
  </si>
  <si>
    <t>Restanță ECTS III</t>
  </si>
  <si>
    <t>Reexaminare ECTS III</t>
  </si>
  <si>
    <t>Examen MG III</t>
  </si>
  <si>
    <t>Restanță MG III</t>
  </si>
  <si>
    <t>Reexaminare MG III</t>
  </si>
  <si>
    <t>Examen B4 I</t>
  </si>
  <si>
    <t>Restanță B4 I</t>
  </si>
  <si>
    <t>Reexaminare B4 I</t>
  </si>
  <si>
    <t>asistent</t>
  </si>
  <si>
    <t>Evaluare proiecte MBM II</t>
  </si>
  <si>
    <t>Evaluări de parcurs, Analiza informațiilor utilizând SPSS, II FB</t>
  </si>
  <si>
    <t>Examene de semestru, Analiza informațiilor utilizând SPSS, II FB</t>
  </si>
  <si>
    <t>Restanțe și reexaminări, Analiza informațiilor utilizând SPSS, II FB</t>
  </si>
  <si>
    <t>Evaluări de parcurs, Macroeconomie, I FB</t>
  </si>
  <si>
    <t>Examene de semestru, Macroeconomie, I FB</t>
  </si>
  <si>
    <t>Restanțe și reexaminări, Macroeconomie, I FB</t>
  </si>
  <si>
    <t>Evaluări de parcurs, Macroeconomie, I MK</t>
  </si>
  <si>
    <t>Examene de semestru, Macroeconomie, I MK</t>
  </si>
  <si>
    <t>Restanțe și reexaminări, Macroeconomie, I MK</t>
  </si>
  <si>
    <t>Evaluări de parcurs, Statistică, II MN</t>
  </si>
  <si>
    <t>Examene de semestru, Statistică, II MN</t>
  </si>
  <si>
    <t>Restanțe și reexaminări, Statistică, II MN</t>
  </si>
  <si>
    <t>Evaluări de parcurs, Statistică, II MK</t>
  </si>
  <si>
    <t>Examene de semestru, Statistică, II MK</t>
  </si>
  <si>
    <t>Restanțe și reexaminări, Statistică, II MK</t>
  </si>
  <si>
    <t>Examene de finalizare a studiilor, Licență, III ECTS</t>
  </si>
  <si>
    <t>Secretar comisie</t>
  </si>
  <si>
    <t>Examene de finalizare a studiilor, Master, II B2</t>
  </si>
  <si>
    <t xml:space="preserve">comisie dizertatie: 25 absolventi </t>
  </si>
  <si>
    <t>comisie admitere doctorat: 6 candidati</t>
  </si>
  <si>
    <t xml:space="preserve">Evaluări de parcurs Microeconomie 1 BA : 56 studenti </t>
  </si>
  <si>
    <t xml:space="preserve">examen de semestru 1 BA : 56 studenti </t>
  </si>
  <si>
    <t>restanțe 1 BA 56 studenti</t>
  </si>
  <si>
    <t>reexaminări 1 BA 56 studenti</t>
  </si>
  <si>
    <t xml:space="preserve">Evaluări de parcurs Macroeconomie 1 BA 56 studenti </t>
  </si>
  <si>
    <t xml:space="preserve">examen de semestru 1 BA 56 studenti </t>
  </si>
  <si>
    <t xml:space="preserve">Evaluări de parcurs Microeconomie 1 CIG: 87 studenti </t>
  </si>
  <si>
    <t xml:space="preserve">examen de semestru 1 CIG: 87 studenti </t>
  </si>
  <si>
    <t>restanțe 1 CIG 87 studenti</t>
  </si>
  <si>
    <t>reexaminări 1 CIG 87 studenti</t>
  </si>
  <si>
    <t xml:space="preserve">Evaluări de parcurs Macroeconomie 1 CIG 87 studenti </t>
  </si>
  <si>
    <t xml:space="preserve">examen de semestru 1 CIG 87 studenti </t>
  </si>
  <si>
    <t>Evaluari de parcurs - Comunicare de afaceri MN I</t>
  </si>
  <si>
    <t>89 / 3</t>
  </si>
  <si>
    <t>Evaluari de parcurs - Istorie economica ECTS I</t>
  </si>
  <si>
    <t>Evaluari de parcurs - Antreprenoriat MN I</t>
  </si>
  <si>
    <t>Evaluari de parcurs - Economie europeana MK I</t>
  </si>
  <si>
    <t>57 / 3</t>
  </si>
  <si>
    <t>Evaluari de parcurs - Istorie economica MN I</t>
  </si>
  <si>
    <t>Evaluari de parcurs - Microeconomie MN I</t>
  </si>
  <si>
    <t>Examen de semestru - European economy BA I</t>
  </si>
  <si>
    <t>56 / 3</t>
  </si>
  <si>
    <t>Examen de semestru - Comunicare si PR - ECTS II</t>
  </si>
  <si>
    <t>Examen de semestru - Practica II ECTS</t>
  </si>
  <si>
    <t>Examen de semestru - Economie europeana MK I</t>
  </si>
  <si>
    <t>Examen de semestru - Antreprenoriat MN I</t>
  </si>
  <si>
    <t>Examen de semestru - Istorie economica MN I</t>
  </si>
  <si>
    <t>Examen de semestru - Comunicare de afaceri MN I</t>
  </si>
  <si>
    <t>Examen de semestru - Istorie economica ECTS I</t>
  </si>
  <si>
    <t>Examen de semestru - Microeconomie MN I</t>
  </si>
  <si>
    <t>Examen de semestru - Microeconomie RU I</t>
  </si>
  <si>
    <t>47 / 3</t>
  </si>
  <si>
    <t>Examen de semestru - Business communication and PR - BA II</t>
  </si>
  <si>
    <t>63 / 3</t>
  </si>
  <si>
    <t>Examen de semestru - Economia intreprinderii RU III</t>
  </si>
  <si>
    <t>42 / 3</t>
  </si>
  <si>
    <t>Examen de semestru - European economy BI I</t>
  </si>
  <si>
    <t>31 // 3</t>
  </si>
  <si>
    <t>Restanta - Business communication and PR - BA II</t>
  </si>
  <si>
    <t>63 x 0,25 / 3</t>
  </si>
  <si>
    <t>Restanta - Istorie economica ECTS I</t>
  </si>
  <si>
    <t>61 x 0,25 / 3</t>
  </si>
  <si>
    <t>Restanta - Microeconomie MN I</t>
  </si>
  <si>
    <t>89 x 0,25 / 3</t>
  </si>
  <si>
    <t>Restanta - Microeconomie RU I</t>
  </si>
  <si>
    <t>47 x 0,25 / 3</t>
  </si>
  <si>
    <t>Restanta - European economy BA I</t>
  </si>
  <si>
    <t>56 x 0,25 / 3</t>
  </si>
  <si>
    <t>Restanta - Comunicare si PR - ECTS II</t>
  </si>
  <si>
    <t>Restanta - Practica II ECTS</t>
  </si>
  <si>
    <t>Restanta - Economie europeana MK I</t>
  </si>
  <si>
    <t>57 x 0,25 / 3</t>
  </si>
  <si>
    <t>Restanta - Antreprenoriat MN I</t>
  </si>
  <si>
    <t>Restanta - Comunicare de afaceri MN I</t>
  </si>
  <si>
    <t>Restanta - Istorie economica MN I</t>
  </si>
  <si>
    <t>Examene de finalizare a studiilor-LICENTA</t>
  </si>
  <si>
    <t>34 / 3 x 2</t>
  </si>
  <si>
    <t>Examene de finalizare a studiilor-DISERTATIE</t>
  </si>
  <si>
    <t>22 / 3 x 3</t>
  </si>
  <si>
    <t>Examen semestru, Fundamentarea stiintei marfurilor, ECTS1, 61 studenti</t>
  </si>
  <si>
    <t>Examen restanta, Fundamentarea stiintei marfurilor, ECTS1, 61 studenti</t>
  </si>
  <si>
    <t>Examen reexaminare, Fundamentarea stiintei marfurilor, ECTS1, 61 studenti</t>
  </si>
  <si>
    <t>Examen semestru, Economia serviciilor, ECTS2, 63 studenti</t>
  </si>
  <si>
    <t>Examen reexaminare, Economia serviciilor, ECTS2, 63 studenti</t>
  </si>
  <si>
    <t>Examen semestru, Economie, AP1, 40 studenti</t>
  </si>
  <si>
    <t>Examen restanta, Economie, AP1, 40 studenti</t>
  </si>
  <si>
    <t>Examen reexaminare, Economie, AP1, 40 studenti</t>
  </si>
  <si>
    <t>Examen semestru, Administrarea afacerilor în industria ospitalității, B02,2, 27 studentii</t>
  </si>
  <si>
    <t>Examen restanta, Administrarea afacerilor în industria ospitalității, B02,2, 27 studenti</t>
  </si>
  <si>
    <t>Examen reexaminare, Administrarea afacerilor în industria ospitalității, B02,2, 27 studenti</t>
  </si>
  <si>
    <t>Examen semestru, Tehnici de merchandising, B04,2, 43 studenti</t>
  </si>
  <si>
    <t>Examen restanta, Tehnici de merchandising, B04,2, 43 studenti</t>
  </si>
  <si>
    <t>Examen reexaminare, Tehnici de merchandising, B04,2, 43 studenti</t>
  </si>
  <si>
    <t>Examen comisie licenta, 35 studenti</t>
  </si>
  <si>
    <t>MANAGEMENTUL IMM - curs anII</t>
  </si>
  <si>
    <t>evaluare pe parcurs - MG II, Managementul IMM-urilor</t>
  </si>
  <si>
    <t xml:space="preserve">MANAGEMENTUL IMM an II </t>
  </si>
  <si>
    <t>evaluare pe parcurs seminar MG II,  Managementul IMM-urilor</t>
  </si>
  <si>
    <t>MANAGEMENTUL IMM an II</t>
  </si>
  <si>
    <t>examen de semestru MG II,  Managementul IMM-urilor</t>
  </si>
  <si>
    <t>MANAGEMENT PUBLIC an III curs</t>
  </si>
  <si>
    <t>evaluare pe parcurs MG III, Management public</t>
  </si>
  <si>
    <t>MANAGEMENT PUBLIC an III</t>
  </si>
  <si>
    <t>evaluare pe parcurs seminar,  MG III, Management public</t>
  </si>
  <si>
    <t>examen de semestru  MG III, Management public</t>
  </si>
  <si>
    <t>MN Schimbării an II</t>
  </si>
  <si>
    <t>evaluare pe parcurs seminar</t>
  </si>
  <si>
    <t>MN Schimbării an II curs</t>
  </si>
  <si>
    <t>evaluare pe parcurs II B4 Managementul schimbării si dezvoltarii organizationale</t>
  </si>
  <si>
    <t>examen de semestru  II B4 Managementul schimbării si dezvoltarii organizationale</t>
  </si>
  <si>
    <t>examen + restanță + re-examinare</t>
  </si>
  <si>
    <t>titular - an 2 Marketing, 48 studenți</t>
  </si>
  <si>
    <t>(48 / 3) x (1+1+0,25+0,10)</t>
  </si>
  <si>
    <t>evaluare pe parcurs + examen + restanță + re-examinare</t>
  </si>
  <si>
    <t>titular - an 2 ECTS, 63 studenți</t>
  </si>
  <si>
    <t>(63 / 3) x (1+1+0,25+0,10)</t>
  </si>
  <si>
    <t>titular - an 3 Management 61 studenți</t>
  </si>
  <si>
    <t>(61 / 3) x (1+1+0,25+0,10)</t>
  </si>
  <si>
    <t>titular - an 1 MBM 32 studenți</t>
  </si>
  <si>
    <t>(32 / 3) x (1+1+0,25+0,10)</t>
  </si>
  <si>
    <t>Comisie licență ECTS - IULIE 2023</t>
  </si>
  <si>
    <t>42 / 3 x 2</t>
  </si>
  <si>
    <t>Examen de semestru - II FB - Analiza informațiilor utilizând SPSS</t>
  </si>
  <si>
    <t>Evaluare pe parcurs - CURS - II FB - Analiza informațiilor utilizând SPSS</t>
  </si>
  <si>
    <t>Restanță - II FB - Analiza informațiilor utilizând SPSS</t>
  </si>
  <si>
    <t>Reexaminare - II FB - Analiza informațiilor utilizând SPSS</t>
  </si>
  <si>
    <t>Examen de semestru - III MK - Analiza informațiilor utilizând SPSS</t>
  </si>
  <si>
    <t>Evaluare pe parcurs - CURS - III MK - Analiza informațiilor utilizând SPSS</t>
  </si>
  <si>
    <t>Restanță - III MK - Analiza informațiilor utilizând SPSS</t>
  </si>
  <si>
    <t>Reexaminare - III MK - Analiza informațiilor utilizând SPSS</t>
  </si>
  <si>
    <t>24*0,1/3</t>
  </si>
  <si>
    <t>Examen de semestru - II MK - Cercetări de marketing</t>
  </si>
  <si>
    <t>Evaluare pe parcurs - CURS - II MK - Cercetări de marketing</t>
  </si>
  <si>
    <t>Restanță - II MK - Cercetări de marketing</t>
  </si>
  <si>
    <t>Reexaminare - II MK - Cercetări de marketing</t>
  </si>
  <si>
    <t>Examen de semestru - III ECTS - Cercetări de marketing</t>
  </si>
  <si>
    <t>Evaluare pe parcurs - CURS - III ECTS - Cercetări de marketing</t>
  </si>
  <si>
    <t>Restanță - III ECTS - Cercetări de marketing</t>
  </si>
  <si>
    <t>Reexaminare - III ECTS - Cercetări de marketing</t>
  </si>
  <si>
    <t>Examen de semestru - III MG - Cercetări de marketing</t>
  </si>
  <si>
    <t>Evaluare pe parcurs - CURS - III MG - Cercetări de marketing</t>
  </si>
  <si>
    <t>Restanță - III MG - Cercetări de marketing</t>
  </si>
  <si>
    <t>Reexaminare - III MG - Cercetări de marketing</t>
  </si>
  <si>
    <t>Examen de semestru - III BA - Data Analysis using SPSS</t>
  </si>
  <si>
    <t>Evaluare pe parcurs - CURS - III BA - Data Analysis using SPSS</t>
  </si>
  <si>
    <t>Restanță - III BA - Data Analysis using SPSS</t>
  </si>
  <si>
    <t>Reexaminare - III BA - Data Analysis using SPSS</t>
  </si>
  <si>
    <t>Examen de semestru - III BA - MK Research</t>
  </si>
  <si>
    <t>Evaluare pe parcurs - CURS - III BA - MK Research</t>
  </si>
  <si>
    <t>Restanță - III BA - MK Research</t>
  </si>
  <si>
    <t>Reexaminare -III BA - MK Research</t>
  </si>
  <si>
    <t>Membru comisie licență iulie 2024 - BA</t>
  </si>
  <si>
    <t>Examen scris - disciplina Digital Content Marketing -  MBM/C1, anul I</t>
  </si>
  <si>
    <t xml:space="preserve"> Evaluare de parcus (curs) - disciplina Digital Content Marketing -  MBM/C1, anul I</t>
  </si>
  <si>
    <t xml:space="preserve"> Evaluare de parcus (seminar) - disciplina Digital Content Marketing -  MBM/C1, anul I</t>
  </si>
  <si>
    <t>Examen scris restanta - disciplina disciplina Digital Content Marketing -  MBM/C1, anul I</t>
  </si>
  <si>
    <t>Examen scris reexaminari - disciplina Digital Content Marketing -  MBM/C1, anul I</t>
  </si>
  <si>
    <t>Examen scris - disciplina Promotional Techniques-  BA, anul III</t>
  </si>
  <si>
    <t xml:space="preserve"> Evaluare de parcus(curs)- disciplina Promotional Techniques-  BA, anul III</t>
  </si>
  <si>
    <t xml:space="preserve"> Evaluare de parcus(seminar)- disciplina Promotional Techniques-  BA, anul III</t>
  </si>
  <si>
    <t>Examen scris restanta - disciplina Promotional Techniques-  BA, anul III</t>
  </si>
  <si>
    <t>Examen scris reexaminari - disciplina Promotional Techniques-  BA, anul III</t>
  </si>
  <si>
    <t>Examen scris - disciplina Online Marketing -  BA, anul II</t>
  </si>
  <si>
    <t xml:space="preserve"> Evaluare de parcus(seminar)- disciplina Online Marketing -  BA, anul II</t>
  </si>
  <si>
    <t>Examen scris restanta - disciplina Online Marketing -  BA, anul II</t>
  </si>
  <si>
    <t>Examen scris reexaminari - disciplina Online Marketing -  BA, anul II</t>
  </si>
  <si>
    <t>Examen scris - disciplina Simulari de marketing-  Marketing, anul III</t>
  </si>
  <si>
    <t xml:space="preserve"> Evaluare de parcus(curs) - disciplina Simulari de marketing direct-  Marketing, anulIII </t>
  </si>
  <si>
    <t>Examen scris restanta - disciplina Simulari de marketing -  Marketing, anul III</t>
  </si>
  <si>
    <t>Examen scris reexaminari - disciplina Simulari de marketing -  Marketing, anul III</t>
  </si>
  <si>
    <t>Comisie Licenta Business Administration - Iulie 2023 (18 studenți)</t>
  </si>
  <si>
    <t>Comisie Disertatie - Master in Business Management   - Iulie 2023 (19 studenți)</t>
  </si>
  <si>
    <t>Comisie Licenta - ECTS, MK, BA - Februarie 2023 (14 studenți)</t>
  </si>
  <si>
    <t>Comisie Disertatie - MBM, B2, B4 - Februarie 2023 (10 studenți)</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</si>
  <si>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</si>
  <si>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</si>
  <si>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</si>
  <si>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</si>
  <si>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</si>
  <si>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r>
      <rPr>
        <rFont val="Arial Narrow"/>
        <color theme="1"/>
        <sz val="10.0"/>
      </rPr>
      <t xml:space="preserve">Nume student: NĂSTĂSOIU M. GIORGIANA-ALINA; Titlul lucrării: </t>
    </r>
    <r>
      <rPr>
        <rFont val="Arial Narrow"/>
        <i/>
        <color theme="1"/>
        <sz val="10.0"/>
      </rPr>
      <t>Optimizarea proceselor de afaceri folosind soluții SAP. Studiu de caz asupra COMPANIEI CONTINENTAL AUTOMOTIVE.</t>
    </r>
  </si>
  <si>
    <r>
      <rPr>
        <rFont val="Arial Narrow"/>
        <color theme="1"/>
        <sz val="10.0"/>
      </rPr>
      <t xml:space="preserve">Nume student: CRĂCIUN I. IOANA-MARIA; Titlul lucrării: </t>
    </r>
    <r>
      <rPr>
        <rFont val="Arial Narrow"/>
        <i/>
        <color theme="1"/>
        <sz val="10.0"/>
      </rPr>
      <t xml:space="preserve">Interactiunea publicului in spatiul virtual. Studiu de caz privind perspectiva generatiilor X, MILLENNIALS si Z. </t>
    </r>
  </si>
  <si>
    <r>
      <rPr>
        <rFont val="Arial Narrow"/>
        <color theme="1"/>
        <sz val="10.0"/>
      </rPr>
      <t xml:space="preserve">Nume student: FLEACĂ N.A. ANDREEA-ALINA; Titlul lucrării: </t>
    </r>
    <r>
      <rPr>
        <rFont val="Arial Narrow"/>
        <i/>
        <color theme="1"/>
        <sz val="10.0"/>
      </rPr>
      <t xml:space="preserve">Exploatarea tehnologiilor WEB in contextul dezvoltarii locale. Studiu de caz privind optimizarea prezentei online a localitatii DOBIRCA , judetul SIBIU. </t>
    </r>
  </si>
  <si>
    <r>
      <rPr>
        <rFont val="Arial Narrow"/>
        <color theme="1"/>
        <sz val="10.0"/>
      </rPr>
      <t xml:space="preserve">Nume student:IONESCU - MELENCOVICI R.G. EDWARD-GABRIEL; Titlul lucrării: </t>
    </r>
    <r>
      <rPr>
        <rFont val="Arial Narrow"/>
        <i/>
        <color theme="1"/>
        <sz val="10.0"/>
      </rPr>
      <t>Eficientizarea procesului in cadrul organizatiilor nonguvernamentale, proiectarea si dezvoltarea unui sistem informatic utilizandmediul de lucru ORACLE APEX</t>
    </r>
    <r>
      <rPr>
        <rFont val="Arial Narrow"/>
        <color theme="1"/>
        <sz val="10.0"/>
      </rPr>
      <t>.</t>
    </r>
  </si>
  <si>
    <r>
      <rPr>
        <rFont val="Arial Narrow"/>
        <color theme="1"/>
        <sz val="10.0"/>
      </rPr>
      <t xml:space="preserve">Nume student: ȘOLEA P. PETRA; Titlul lucrării: </t>
    </r>
    <r>
      <rPr>
        <rFont val="Arial Narrow"/>
        <i/>
        <color theme="1"/>
        <sz val="10.0"/>
      </rPr>
      <t>Posibilități de analiză a datelor privind Drepturile salariale prin utilizarea mediului de lucru ORACLE APEX.</t>
    </r>
  </si>
  <si>
    <r>
      <rPr>
        <rFont val="Arial Narrow"/>
        <color theme="1"/>
        <sz val="10.0"/>
      </rPr>
      <t xml:space="preserve">Nume student:VULCU G. MIHAELA-MĂDĂLINA; Titlul lucrării: </t>
    </r>
    <r>
      <rPr>
        <rFont val="Arial Narrow"/>
        <i/>
        <color theme="1"/>
        <sz val="10.0"/>
      </rPr>
      <t xml:space="preserve">Eficientizarea procesului de calcul și analiză  a indicatorilor de performanță financiară , dezvoltarea unei aplicații WEB cu ORACLE APEX. </t>
    </r>
  </si>
  <si>
    <t>Bunea Denisa</t>
  </si>
  <si>
    <t>Gestiunea investițiilor financiare ale companiei în titluri financiare emise de fondurile deschise de investiții, rentabilitate și risc.</t>
  </si>
  <si>
    <t>Dragomir Georgiana</t>
  </si>
  <si>
    <t>Gestiunea investițiilor financiare ale firmei de natura titlurilor financiare emise de fonduri închise. Rentabilitate și risc.</t>
  </si>
  <si>
    <t>Feldeorean Samuel</t>
  </si>
  <si>
    <t>Gestiune investițiilor financiare ale firmei în cadrul paradigmei EMH (EFFICIENT MARKET HYPOTHESIS).</t>
  </si>
  <si>
    <t>Medeșan Anamaria</t>
  </si>
  <si>
    <t>Echilibrul financiar și performanța firmei</t>
  </si>
  <si>
    <t>Sreava Nicoleta</t>
  </si>
  <si>
    <t>Performanța și riscul de faliment ale firmei</t>
  </si>
  <si>
    <t>Struc Victor</t>
  </si>
  <si>
    <t>Gestiunea investițiilor financiare ale firmei pe criteriile - risc a titlului financiar, prima de risc a titlului financiar, prima de risc pe piață.</t>
  </si>
  <si>
    <t>Dancu Eduard</t>
  </si>
  <si>
    <t>Gestiunea investițiilor financiare ale firmei - operațiuni de hedging.</t>
  </si>
  <si>
    <t>Ciupitu Elena Denisa - Rentabilitatea unei firme - licență</t>
  </si>
  <si>
    <t>Butoeru Elena Adina - Perspectivele extinderii zonei euro - licenta</t>
  </si>
  <si>
    <t>Nedelcu Dragos - Analiza cryptomonedelor din punct de vedere al investitorului - licenta</t>
  </si>
  <si>
    <t>Surd Sebastian Gabriel - Moneda euro în economia națională, regională și internațională - licenta</t>
  </si>
  <si>
    <t>Trusca Razvan - Rolul băncilor centrale în combaterea inflației și deflației prin politici monetare - licenta</t>
  </si>
  <si>
    <t>Iosif Mihai Aurelian - Analiza performanței companiei  NORDWORD.</t>
  </si>
  <si>
    <t>Toader David Daniel - The banking sector - licenta</t>
  </si>
  <si>
    <t>GRIGORIEV V. GABRIELA, Procesul de achiziții publice în cazul unui contract de prestări servicii, B6</t>
  </si>
  <si>
    <t>PREDA G. CONSTANTIN BOGDAN, PRΟ СЕ ЅU L DЕ  А СHІ ZІ ȚІ І  PU BLІ СЕ  І N СА ZU L U NU І  СΟ NTRА СT DЕ  ЅЕ RVІ СІ І, B6</t>
  </si>
  <si>
    <t>CÎRJE M. G. ANDREEA, PARTICULARITĂȚI PRIVIND CONTABILITATEA ȘI FISCALITATEA ÎN DOMENIUL CONSTRUCȚIILOR, B8</t>
  </si>
  <si>
    <t>DOBRIN E. GESICA, INTERFERENȚA DINTRE CONTABILITATE ȘI FISCALITATE LA ÎNCHIDEREA EXERCIȚIULUI FINANCIAR STUDIU DE CAZ LA SC SERVICE AUTOSIB DDC SRL, B8</t>
  </si>
  <si>
    <t>FÂNTÂNĂ V. A. DELIA-MARIA, CONTABILITATEA FISCALĂ A CONCEDIILOR ANGAJAȚILOR. STUDIU DE CAZ., B8</t>
  </si>
  <si>
    <t>STANCIU D. DIANA-ELENA, Particularități privind contabiltatea și fiscalitatea în domeniul construcțiilor. Studiu de caz, B8</t>
  </si>
  <si>
    <t>MITRACHE F. ANDREEA-FLORINA, Inspectia fiscala de la A la Z., CIG</t>
  </si>
  <si>
    <t>POPESCU D. ANA-MARIA, Impozit pe profit versus impozit pe venitul microintreprinderilor. Avantaje si dezavantaje. Studiu de caz., CIG</t>
  </si>
  <si>
    <t>ȘTEF A. ROXANA-MIHAELA, TVA Partea legislativa si partea practica., CIG</t>
  </si>
  <si>
    <r>
      <rPr>
        <rFont val="Arial Narrow"/>
        <color theme="1"/>
        <sz val="10.0"/>
      </rPr>
      <t xml:space="preserve">DRAGOȘ A. I. EDITH-JASMIN, </t>
    </r>
    <r>
      <rPr>
        <rFont val="Arial Narrow"/>
        <i/>
        <color rgb="FF000000"/>
        <sz val="10.0"/>
      </rPr>
      <t>SISTEM INFORMATIC DE MANAGERIERE A INVENTARULUI, IMPORTURILOR ȘI EXPORTURILOR</t>
    </r>
    <r>
      <rPr>
        <rFont val="Arial Narrow"/>
        <color rgb="FF000000"/>
        <sz val="10.0"/>
      </rPr>
      <t>, MASTER</t>
    </r>
  </si>
  <si>
    <r>
      <rPr>
        <rFont val="Arial Narrow"/>
        <color theme="1"/>
        <sz val="10.0"/>
      </rPr>
      <t xml:space="preserve">CORLACIU I. IOANA-MARIA, </t>
    </r>
    <r>
      <rPr>
        <rFont val="Arial Narrow"/>
        <i/>
        <color rgb="FF000000"/>
        <sz val="10.0"/>
      </rPr>
      <t>SISTEM INFORMATIC WEB PENTRU EFICIENTIZAREA ACTIVITĂȚII FINANCIAR-CONTABILE A UNUI MAGAZIN DE TELEFOANE</t>
    </r>
    <r>
      <rPr>
        <rFont val="Arial Narrow"/>
        <color rgb="FF000000"/>
        <sz val="10.0"/>
      </rPr>
      <t>, MASTER</t>
    </r>
  </si>
  <si>
    <r>
      <rPr>
        <rFont val="Arial Narrow"/>
        <color theme="1"/>
        <sz val="10.0"/>
      </rPr>
      <t xml:space="preserve">Czompi Luisa-Maria, </t>
    </r>
    <r>
      <rPr>
        <rFont val="Arial Narrow"/>
        <i/>
        <color rgb="FF000000"/>
        <sz val="10.0"/>
      </rPr>
      <t>Aplicație web pentru eficientizarea întocmirii documentelor justificative aferente activității unui hotel</t>
    </r>
    <r>
      <rPr>
        <rFont val="Arial Narrow"/>
        <color rgb="FF000000"/>
        <sz val="10.0"/>
      </rPr>
      <t>, MASTER</t>
    </r>
  </si>
  <si>
    <r>
      <rPr>
        <rFont val="Arial Narrow"/>
        <color theme="1"/>
        <sz val="10.0"/>
      </rPr>
      <t xml:space="preserve">TRANDAFIR M. G. SEBASTIAN, </t>
    </r>
    <r>
      <rPr>
        <rFont val="Arial Narrow"/>
        <i/>
        <color rgb="FF000000"/>
        <sz val="10.0"/>
      </rPr>
      <t>SISTEM INFORMATIC INTEGRAT PENTRU MANAGEMENTUL PROCESULUI DE FACTURARE, CALCULUL ȘI EVIDENȚA TVA</t>
    </r>
    <r>
      <rPr>
        <rFont val="Arial Narrow"/>
        <color rgb="FF000000"/>
        <sz val="10.0"/>
      </rPr>
      <t>, MASTER</t>
    </r>
  </si>
  <si>
    <r>
      <rPr>
        <rFont val="Arial Narrow"/>
        <color theme="1"/>
        <sz val="10.0"/>
      </rPr>
      <t xml:space="preserve">Fogarași Karina-Cristina, </t>
    </r>
    <r>
      <rPr>
        <rFont val="Arial Narrow"/>
        <i/>
        <color rgb="FF000000"/>
        <sz val="10.0"/>
      </rPr>
      <t>Aplicație web pentru gestionarea eficienta a unui magazin online</t>
    </r>
    <r>
      <rPr>
        <rFont val="Arial Narrow"/>
        <color rgb="FF000000"/>
        <sz val="10.0"/>
      </rPr>
      <t>, LICENȚĂ</t>
    </r>
  </si>
  <si>
    <r>
      <rPr>
        <rFont val="Arial Narrow"/>
        <color theme="1"/>
        <sz val="10.0"/>
      </rPr>
      <t xml:space="preserve">Iuga Andreea, </t>
    </r>
    <r>
      <rPr>
        <rFont val="Arial Narrow"/>
        <i/>
        <color rgb="FF000000"/>
        <sz val="10.0"/>
      </rPr>
      <t>Soluție web pentru calculul și evidența TVA</t>
    </r>
    <r>
      <rPr>
        <rFont val="Arial Narrow"/>
        <color rgb="FF000000"/>
        <sz val="10.0"/>
      </rPr>
      <t>, LICENȚĂ</t>
    </r>
  </si>
  <si>
    <r>
      <rPr>
        <rFont val="Arial Narrow"/>
        <color theme="1"/>
        <sz val="10.0"/>
      </rPr>
      <t xml:space="preserve">Petrea Ioana, </t>
    </r>
    <r>
      <rPr>
        <rFont val="Arial Narrow"/>
        <i/>
        <color rgb="FF000000"/>
        <sz val="10.0"/>
      </rPr>
      <t>Aplicație web pentru analiza și monitorizarea performanței financiare a companiilor</t>
    </r>
    <r>
      <rPr>
        <rFont val="Arial Narrow"/>
        <color rgb="FF000000"/>
        <sz val="10.0"/>
      </rPr>
      <t>, LICENȚĂ</t>
    </r>
  </si>
  <si>
    <r>
      <rPr>
        <rFont val="Arial Narrow"/>
        <color theme="1"/>
        <sz val="10.0"/>
      </rPr>
      <t xml:space="preserve">Corpodean Vlad, </t>
    </r>
    <r>
      <rPr>
        <rFont val="Arial Narrow"/>
        <i/>
        <color rgb="FF000000"/>
        <sz val="10.0"/>
      </rPr>
      <t>Aplicație web de calcul a indicatorilor economico-financiari</t>
    </r>
    <r>
      <rPr>
        <rFont val="Arial Narrow"/>
        <color rgb="FF000000"/>
        <sz val="10.0"/>
      </rPr>
      <t>, LICENȚĂ</t>
    </r>
  </si>
  <si>
    <r>
      <rPr>
        <rFont val="Arial Narrow"/>
        <color theme="1"/>
        <sz val="10.0"/>
      </rPr>
      <t xml:space="preserve">Dărăban Sebastian-Nicolae, </t>
    </r>
    <r>
      <rPr>
        <rFont val="Arial Narrow"/>
        <i/>
        <color rgb="FF000000"/>
        <sz val="10.0"/>
      </rPr>
      <t>Sistem informatic web pentru managementul performant al activității comerciale din cadrul unei organizații</t>
    </r>
    <r>
      <rPr>
        <rFont val="Arial Narrow"/>
        <color rgb="FF000000"/>
        <sz val="10.0"/>
      </rPr>
      <t>, LICENȚĂ</t>
    </r>
  </si>
  <si>
    <r>
      <rPr>
        <rFont val="Arial Narrow"/>
        <color theme="1"/>
        <sz val="10.0"/>
      </rPr>
      <t xml:space="preserve">Iacob Mihaela-Maria, </t>
    </r>
    <r>
      <rPr>
        <rFont val="Arial Narrow"/>
        <i/>
        <color rgb="FF000000"/>
        <sz val="10.0"/>
      </rPr>
      <t>Aplicație informatică pentru managementul capitalului uman</t>
    </r>
    <r>
      <rPr>
        <rFont val="Arial Narrow"/>
        <color rgb="FF000000"/>
        <sz val="10.0"/>
      </rPr>
      <t>, LICENȚĂ</t>
    </r>
  </si>
  <si>
    <r>
      <rPr>
        <rFont val="Arial Narrow"/>
        <color theme="1"/>
        <sz val="10.0"/>
      </rPr>
      <t xml:space="preserve">Urițescu Janina-Cristina, </t>
    </r>
    <r>
      <rPr>
        <rFont val="Arial Narrow"/>
        <i/>
        <color rgb="FF000000"/>
        <sz val="10.0"/>
      </rPr>
      <t>Aplicație Web pentru realizarea pontajului și efectuarea calcului salariilor</t>
    </r>
    <r>
      <rPr>
        <rFont val="Arial Narrow"/>
        <color rgb="FF000000"/>
        <sz val="10.0"/>
      </rPr>
      <t>, LICENȚĂ</t>
    </r>
  </si>
  <si>
    <r>
      <rPr>
        <rFont val="Arial Narrow"/>
        <color theme="1"/>
        <sz val="10.0"/>
      </rPr>
      <t xml:space="preserve">CREȚIU E. ANAMARIA, </t>
    </r>
    <r>
      <rPr>
        <rFont val="Arial Narrow"/>
        <i/>
        <color rgb="FF000000"/>
        <sz val="10.0"/>
      </rPr>
      <t>Platforma WEB pentru calculul și evidența TVA în cadrul unei companii din domeniul HORECA</t>
    </r>
    <r>
      <rPr>
        <rFont val="Arial Narrow"/>
        <color rgb="FF000000"/>
        <sz val="10.0"/>
      </rPr>
      <t>, LICENȚĂ</t>
    </r>
  </si>
  <si>
    <t>10,5 lucrări de licență</t>
  </si>
  <si>
    <t>3 lucrări de disertație</t>
  </si>
  <si>
    <t>Nume student: DÎRZU E. ROXANA; Titlul lucrării: Abordarea contabilă a operațiunilor economico-financiare privind stocurile; Nivelul de studii finalizat: Studii de licență.</t>
  </si>
  <si>
    <t>Nume student: GUGU G.N. IASMINA-MARIA; Titlul lucrării: Studiu privind poziției și performanței financiare a entităților din domeniul energetic; Nivelul de studii finalizat: Studii de licență.</t>
  </si>
  <si>
    <t>Nume student: IONUȘ V.LAURA-ILEANA; Titlul lucrării: Studiu privind analiza indicatorilor de gestiune si rentabilitatea în cazul entitîților din industria farmaceutică în perioada 2017-2022; Nivelul de studii finalizat: Studii de licență.</t>
  </si>
  <si>
    <t>Nume student: MARC A.V. SONIA-ELENA; Titlul lucrării: Creditarea bancara a persoanelor juridice , studiu comparativ intre BT si  BCR; Nivelul de studii finalizat: Studii de licență.</t>
  </si>
  <si>
    <t>Nume student: PAVEL F. ELENA-ANDRADA; Titlul lucrării: Estimarea riscului de faliment , studiu de caz asupra societăților din domeniul farmaceurtic; Nivelul de studii finalizat: Studii de licență.</t>
  </si>
  <si>
    <t>Nume student: PETRIȘOR I.F. ANA-MARIA; Titlul lucrării: Studiu privind evaluarea unei societati comerciale cotate si implicatiile sale; Nivelul de studii finalizat: Studii de licență.</t>
  </si>
  <si>
    <t>Nume student: MĂGÎLĂ F. G. ANDREEA-ROXANA; Titlul lucrării:Studiu privind aplicarea modelelor de evaluare a riscului de faliment în cazul entităților din domeniul hotelier; Nivelul de studii finalizat: Studii de licență.</t>
  </si>
  <si>
    <t>Nume student: SIBIŞAN M. MIRUNA-IULIANA; Titlul lucrării: Diagnosticul global și evaluarea unei societăți comerciale cotate; Nivelul de studii finalizat: Studii de licență.</t>
  </si>
  <si>
    <t>ANDON I.C. DELIA-MARIA, Aspecte contabile si fiscale privind rezultatul la SC ARON SRL, Licență</t>
  </si>
  <si>
    <t>BOGDAN G. PAULA, Contabilitatea terților, Licență</t>
  </si>
  <si>
    <t>GELERIU S. IOAN-PAUL, Contabilitatea stocurilor privind activitatea la SC BARBOSA TRADITIONAL SRL, Licență</t>
  </si>
  <si>
    <t>POGAN C.L. MĂDĂLINA-CRISTINA, Contabilitatea si gestiunea stocurilor, Licență</t>
  </si>
  <si>
    <t>PIETRIȘ L. MIHAELA-GEORGIANA, EVALUAREA FIRMEI PIRELLI TYRE S.P.A, Disertație</t>
  </si>
  <si>
    <t>ROTARIU D. A. ANDRADA-LUCIA, EVALUAREA ÎNTREPRINDERII, Disertație</t>
  </si>
  <si>
    <t>Frîntu Maria Gabriela (2023), EVALUAREA ÎNTREPRINDERII, Disertație</t>
  </si>
  <si>
    <t>ROLUL REVENUE MANAGAERULUI ÎN INDUSTRIA HOTELIERĂ, Falamas Segiu, B2</t>
  </si>
  <si>
    <t>Analiza cifrei de afaceri și a valorii adăugate a firmei, Alexa Maria, FB</t>
  </si>
  <si>
    <t>Analiza performantei financiare, Atudore Elena FB</t>
  </si>
  <si>
    <t>Analiza echilibrului financiar a întreprinderii, Grosu Roxana, FB</t>
  </si>
  <si>
    <t>Analiza impozitelor directe ale României comparativ cu alte țări ale Uniunii Europene, Morariu adina, FB</t>
  </si>
  <si>
    <t>Analiza situației financiare a întreprinderii, Orleanu Elena, FB</t>
  </si>
  <si>
    <t>Analiza performanței financiare a unei firme, Macavei Denisa, CIG</t>
  </si>
  <si>
    <t>Opriș Arianna-Ștefania, Procedee de calculație a costurilor privind producția de bază. Studiu de caz privind aplicarea procedeului indicilor de echivalență complecși la SC ... , licență</t>
  </si>
  <si>
    <t>Gherman Paula Dariana, Organizarea calculației costurilor la SC A conform metodei Georges Perrin și analiza modului în care rezultatele obținute corespund cu obiectivele de gestiune și cu obiectivele strategice ale societății. Master</t>
  </si>
  <si>
    <t>Haprian Denisa-Claudia, Organizarea calculației costurilor la SC A conform metodei ABC și analiza modului în care rezultatele obținute corespund cu obiectivele de gestiune și cu obiectivele strategice ale societății, master</t>
  </si>
  <si>
    <t>Mareș Theodor-Nicolae, Organizarea calculației costurilor la SC A conform metodei costurilor variabile și analiza modului în care rezultatele obținute corespund cu obiectivele de gestiune și cu obiectivele strategice ale societății, master</t>
  </si>
  <si>
    <t>Părăian Alexandru, Organizarea calculației costurilor la SC A conform metodei tarif-oră-mașină (THM) și analiza modului în care rezultatele obținute corespund cu obiectivele de gestiune și cu obiectivele strategice ale societății, master</t>
  </si>
  <si>
    <t>Rus Paula, Organizarea calculației costurilor la SC A conform metodei costurilor țintă și analiza modului în care rezultatele obținute corespund cu obiectivele de gestiune și cu obiectivele strategice ale societății, master</t>
  </si>
  <si>
    <t>Mijea Alexandra Amalia, Provizioanele, activele și datoriile contingente în legislația națională și în standardele internaționale de raportare financiară. Studiu de caz la..., master</t>
  </si>
  <si>
    <t>GRIGORE C.MARIA, B6 SISTEMUL DE INDICATORI DE PERFORMANȚĂ AI FIRMEI</t>
  </si>
  <si>
    <t>RADU R. A. DELIA, B6 FUNDAMENTAREA DECIZIEI OPTIME DE FINANȚARE</t>
  </si>
  <si>
    <t>VÂRTEI C. P. ANDREEA-MADALINA, B6 FINANȚELE COMPORTAMENTALE. ABORDARE DIN PERSPECTIVĂ ECONOMICĂ ȘI PSIHOLOGICĂ</t>
  </si>
  <si>
    <t>BINDEA V. DIANA-GEORGIANA, B8 MANAGEMENTUL RISCULUI IN AFACERI - STUDIU DE CAZ:”PETROM ANALIZA RISCURILOR”</t>
  </si>
  <si>
    <t xml:space="preserve">MOLDOVAN V. O. ANDRA-CRISTINA, B8 MANAGEMENTUL FINANCIAR AL DECIZIEI DE FINANȚARE, CU APLICAȚII LA L'OREAL GROUP  </t>
  </si>
  <si>
    <t>NANAȘI Ș. ISTVAN, B8 Previziunea Cifrei de Afaceri la MedLife</t>
  </si>
  <si>
    <t>VASIU O. DENISA-IOANA, B8 ANALIZA FINANCIARĂ A ÎNTREPRINDERII – ECHILIBRUL FINANCIAR, RENTABILITATE ȘI RISC</t>
  </si>
  <si>
    <t>ANDREI N. ALINA-NICOLETA, B6 POLITICA DE INVESTIȚII CU APLICAȚII LA FIRMA CARREFOUR ROMÂNIA</t>
  </si>
  <si>
    <t>CIOTLOȘ  S.I.  ROXANA, FB Împrumuturile de stat și datoria publică.</t>
  </si>
  <si>
    <t>DÎRLOȘAN C. I. CLAUDIA-ANA, Criza financiară globală - cauze, consecințe, remedii, master B6</t>
  </si>
  <si>
    <t>DOSPINA G. ELENA-COSMINA, UNIUNEA MONETARĂ EUROPEANĂ ÎNTRE CONVERGENȚĂ ȘI CRIZE, , master B6</t>
  </si>
  <si>
    <t>MĂTĂCUȚĂ D. S. MARIA-BIANCA, DIGITALIZAREA ACTIVITĂȚII BANCARE IMPLICAȚII LA NIVEL NAȚIONAL ȘI INTERNAȚIONAL, master B6</t>
  </si>
  <si>
    <t>MIJEA M. ALEXANDRA-AMALIA, EVOLUȚIA SISTEMULUI BANCAR. STUDIU DE CAZ RAIFFEISEN BANK 2020- 2023, master B6</t>
  </si>
  <si>
    <t>MOISĂ A. MĂDĂLINA-ELENA, ANALIZA COMPARATIVĂ A ACTIVITĂȚII BĂNCILOR CENTRALE DIN SUA, JAPONIA ȘI ZONA  EURO, master B6</t>
  </si>
  <si>
    <t>RĂDUCAN G. C. LARISA, Piața financiară din Coreea de Sud – repere și evoluții, master B6</t>
  </si>
  <si>
    <t>VASILESCU D.SIMONA MARIA, PIAȚA FINANCIARĂ DIN TURCIA-CARACTERISTICI, EVOLUȚII, master B6</t>
  </si>
  <si>
    <t>BORDI TŰNDE-MELÁNIA, POLITICA MONETARĂ – OBIECTIVE, STRATEGII, INSTRUMENTE. ANALIZĂ COMPARATIVĂ BCE-BNR, master B6</t>
  </si>
  <si>
    <t>MARCOŞ S. F. SORINA-MONALISA, Creditarea persoanelor fizice la BCR, licență FB</t>
  </si>
  <si>
    <t>SIMIONAȘ D.R DENISA-IULIANA, Produse si servicii bancare . Studiu de caz la BCR, licență CIG</t>
  </si>
  <si>
    <t>STOICA I. ANA-MARIA, Creditul bancar in Romania. Evolutii dupa anul 2020, licență CIG</t>
  </si>
  <si>
    <t xml:space="preserve">AVRAM G. DIANA-VALENTINA, Misiunea de audit intern la COMPA SA. , LICENȚĂ
</t>
  </si>
  <si>
    <t xml:space="preserve">AVRAMESCU R.A. REBECA-DEBORA, Misiunea de audit public intern la Școala X., LICENȚĂ
</t>
  </si>
  <si>
    <t xml:space="preserve">BELDEAN G.E MARIA-DANIELA, Misiunea de audit la o societate privată, obiectiv  INVENTARIEREA ANUALĂ LA SC KONSTA SPLENDID SRL., LICENȚĂ
</t>
  </si>
  <si>
    <t xml:space="preserve">CĂRĂMIDAR A. MIHAELA-GABRIELA, Misiunea de audit la TEATRU RADU STANCA., LICENȚĂ
</t>
  </si>
  <si>
    <t xml:space="preserve">CRISTESCU (ROMAN) E. TANIA - NADINA reinmatriculata, Audit intern, Licență
</t>
  </si>
  <si>
    <t xml:space="preserve">MĂNICĂ G.F. LAURA-FLORINA, Misiunea de audit Public Intern. Activitatea Financiar-Contabilă, Licență
</t>
  </si>
  <si>
    <t xml:space="preserve">ȘIPOȘ E. DENISA-LAVINIA, Proceduri de audit implementate la SC ALMEIDA FENSTER SRL., Licență
</t>
  </si>
  <si>
    <t xml:space="preserve">VOINA N.M. MIRCEA-NICOLAE,Particularități ale misiunilor de audit intern în sistemul bancar - BCR., Licență
</t>
  </si>
  <si>
    <t>LOTREAN C.M.SILVANA , MISIUNEA DE AUDIT CU TAXĂ - ACTIVITATEA FINANCIAR-CONTABILĂ SC.APA-CANAL TALMACIU, Licență (sesiune febr)</t>
  </si>
  <si>
    <t>PĂTRU G.MARIA-MĂDĂLINA , AUDIT INTERN - STUDIU DE CAZ LA BANCA TRANSILVANIA, Licență (sesiune febr)</t>
  </si>
  <si>
    <t>UNGUREANU I.ADELAIDA, ETAPELE DESFĂSURĂRII UNEI MISIUNI DE AUDIT INTERN, Licență (sesiune febr.)</t>
  </si>
  <si>
    <t>BĂDILĂ N. R. MARIA SIMONA, MISIUNEA DE AUDIT FINANCIAR. DOSARUL EXERCIȚIULUI LA GNOATO EST S.R.L, Disertație</t>
  </si>
  <si>
    <t>CIUCULESCU P. PAULA IOANA, CONŢINUTUL UNUI RAPORT DE AUDIT FINANCIAR LA S.C MEDLIFE S.A, Disertație</t>
  </si>
  <si>
    <t>COSTEA G. GEORGIANA DENISA, MISIUNE DE AUDIT FINANCIAR. DOSARUL PERMANENT LA COMPA S.A., Disertație</t>
  </si>
  <si>
    <t>DĂNCĂNEȚ S. ANA MARIA IOANA, RAPORT DE AUDIT FINANCIAR LA SOCIETATEA OMV PETROM SA, Disertație</t>
  </si>
  <si>
    <t>HEGHIU I. OVIDIU ANDREI, IMPORTANȚA MISIUNII DE AUDIT FINANCIAR STUDIU DE CAZ LA C.N.T.E.E. TRANSELECTRICA S.A., Disertație</t>
  </si>
  <si>
    <t>MUNTEAN N. GEORGE IULIUS, MISIUNE DE AUDIT FINANCIAR LA SC ELECTRIC SERV SRL, Disertație</t>
  </si>
  <si>
    <t>TINTEA F. A. ANDREI BOGDAN, RAPORT DE AUDIT FINANCIAR LA S.C. ELECTROMONTAJ CARPAȚI S.A., Disertație</t>
  </si>
  <si>
    <t>MARTIN ANDREEA B8 SITUAȚII FINANCIARE ANUALE ÎN REGLEMENTĂRILE CONTABILE ROMÂNEȘTI ȘI ÎN STANDARDELE INTERNAȚIONALE DE RAPORTARE FINANCIARĂ</t>
  </si>
  <si>
    <t>Hodorogea Denisa, Analiza statistică comparată a Băncii Transilvania , BRD si BCR în ultimii ani, CIG ZI</t>
  </si>
  <si>
    <t>Șerban Maria Ileana, Analiza politicilor monetare ale BCE , FED și  BANCA CENTRALA A CHINEI , in contextul provocarilor din ultimii ani 2017 pana in prezent, CIG ZI</t>
  </si>
  <si>
    <t xml:space="preserve">Sbarcea Ioana Raluca </t>
  </si>
  <si>
    <t>Bărboi Livia, Analiza statistică a performanței economice a României în comparație cu două țări vecine în ultimii 10 ani., FB ZI</t>
  </si>
  <si>
    <t>IONESCU N. L. ANAMARIA-ALEXANDRA, Analiza veniturilor bugetului de stat al României în perioada 2020-2023 , Licență, FB II</t>
  </si>
  <si>
    <t>GOLFIŢA M. RAUL-ANDREAS, Analiza veniturilor bugetului de stat al României, Licență Management</t>
  </si>
  <si>
    <t>CUCERZAN  G.  MARIA  GEORGIANA,Analiza veniturilor bugetului de stat al României, Licență Finanțe și Bănci</t>
  </si>
  <si>
    <t>RADU L. D. ALEXANDRU, Evoluția autovehiculelor și a industriei automotive într-o economie în continuă schimbare, Licență Management</t>
  </si>
  <si>
    <t>ISTRATIE N. ROBERT-MARIAN,Analiza veniturilor , bugetului de stat al ROMÂNIEI  pe o perioadă de 3/5 ani, Licență ECTS</t>
  </si>
  <si>
    <t>CĂLIN I. D. ILEANA-DIANA, Analiza profitabilității companiei, Disertație Finanțe</t>
  </si>
  <si>
    <t xml:space="preserve">GEORGESCU S. ELENA-ALBERTINA,ANALIZA ȘI DIAGNOSTICUL FINANCIAR AL FIRMEI PE BAZA RATELOR FINANCIARE – CRITERIU DE PERFORMANȚĂ ȘI CONTROL OPERAȚIONAL, Disertație Finanțe </t>
  </si>
  <si>
    <t>VASILE V. MARIA-ALEXANDRA, ANALIZA POZIȚIEI FINANCIARE DIN BILANȚ A COMPANIILOR MEDLIFE SA ȘI ROPHARMA SA,Disertație Finanțe</t>
  </si>
  <si>
    <t>CRUCERU I. FLORENTINA-MARIA, DIAGNOSTICUL RENTABILITĂȚII ȘI RISCULUI A COMPANIEI  MOBEX SA, Disertație Expertiză contabilă și audit</t>
  </si>
  <si>
    <t>BODI I. BOGDAN-IOAN   Contabilitatea stocurilor la SC NATISCRI SRL-licență</t>
  </si>
  <si>
    <t>BURLAN G. GHEORGHE-CLAUDIU Contabilitatea terților la SC JESEMI SRL-licență</t>
  </si>
  <si>
    <t>CÎRJE I. MARIA-ROXANA Contabilitatea datoriilor-licență</t>
  </si>
  <si>
    <t>CONSTANTINESCU I.M. ELENA-ȘTEFANA  Analiza cifrei de afaceri.-licență</t>
  </si>
  <si>
    <t>PARCEA E. DENISA Contabilitatea impozitelor si taxelor.-licență</t>
  </si>
  <si>
    <t>POPA C.I DENISA-SIMONA Contabilitatea veniturilor , cheltuielilor  și a rezultatului.-licență</t>
  </si>
  <si>
    <t>SANDU C. GEORGIANA Anliza chetuielilor la o entitate economică.-licență</t>
  </si>
  <si>
    <t>SOLOMON P. MIHAI-SEBASTIAN Aspecte contabile si fiscale privind taxa pe valoarea adaugata. Analize si studiii de caz comparativ.-licență</t>
  </si>
  <si>
    <t>TRIFU G. DENIS-DANIEL Contabilitatea si analiza salariilor.-licență</t>
  </si>
  <si>
    <t>VASIU R. IOANA Analiza performanței pe baza ratelor de rentabilitate.-licență</t>
  </si>
  <si>
    <t>BLOANCA I. IOAN-ILIE Bursele de valori din Europa. Analiză comparativă.-licență</t>
  </si>
  <si>
    <t>Beschiu Maria-Paula, Culture as an important environmental factor for businesses in a global economy, Master</t>
  </si>
  <si>
    <t>Iusca Radu-Ioan, Strategies for achieving sustainable urban devepment, BA</t>
  </si>
  <si>
    <t>MOLDOVAN  I.  MĂDĂLINA  IOANA, Politica comercială. Studiu de caz - Politica comercială a României.licenta</t>
  </si>
  <si>
    <t>FSEC</t>
  </si>
  <si>
    <t>CRISTEA M.A. RADU-MIRCEA, Aprovizionarea si desfacerea in comertul alimentar, licență, ECTS</t>
  </si>
  <si>
    <t>POPA S. TEODOR-SORIN, Achizitii si desfaceri in cadrul unei companii.. Studiu de caz  THE REFRE SH SIBIU, licență, ECTS</t>
  </si>
  <si>
    <t>PAȘCALĂU M. ROXANA, GESTIUNEA FORȚEI DE VÂNZARE ÎN DOMENIUL TURISTIC MONTAN, disertație, B2</t>
  </si>
  <si>
    <t>RĂU L. SIMION-IOAN, IMPORTANŢA ACCESĂRI FONDURILOR EUROPENE ÎN DEZVOLTAREA TURISMULUI DIN ROMÂNIA, disertație, B2</t>
  </si>
  <si>
    <t>BICHER D. ANDRA-MARIA, STRATEGII DE RETAIL PENTRU BRANDURILE DE MODĂ DE LUX ÎN CADRUL MAGAZINELOR FIZICE, disertație, B4</t>
  </si>
  <si>
    <t>DACHIN G. G. CATALINA-SONIA, IMPACTUL DIGITALIZĂRII ASUPRA COMERȚULUI CU AMĂNUNTUL ÎN EUROPA, disertație, B4</t>
  </si>
  <si>
    <t>POPA D. GEORGE-MARIAN, STRATEGII DE RETAILING, STUDIU DE CAZ IKEA, disertație, B4</t>
  </si>
  <si>
    <t>SAVA V. S. ELENA-ANDREEA, OPTIMIZAREA MAGAZINELOR SPECIALIZATE ÎN ÎMBRĂCĂMINTE PRIN INTERMEDIUL TEHNOLOGIILOR DIGITALE, disertație, B4</t>
  </si>
  <si>
    <t>CIOCAN P. ANDREEA-MIHAELA, STRATEGIA DE BRAND A COMPANIEI STARBUCKS, B4</t>
  </si>
  <si>
    <t>MAIERAN Z. VANESSA, IMPLICAȚIILE IDENTITĂȚII DE BRAND ÎN MODELAREA COMPORTAMENTULUI CONSUMATORILOR, B4</t>
  </si>
  <si>
    <t>TODOR F. V. ADRIANA-ELENA, ANALIZA EVOLUȚIEI STRATEGIEI DE BRAND ȘI PERCEPȚIA CONSUMATORILOR ASUPRA COMPANIEI APPLE INC., B4</t>
  </si>
  <si>
    <t>HORDOBEȚ D. I. ȘTEFANIA-DANIELA, BRAND BUILDING THROUGH SOCIAL MEDIA, MBM</t>
  </si>
  <si>
    <t>MARA L. G. GABRIEL, STRATEGIES FOR PROMOTING A BRAND IN THE DIGITAL ENVIRONMENT, MBM</t>
  </si>
  <si>
    <t>DĂRĂMUŞ F. G. DORIAN, Mixul de marketing al magazinului online ARMORUM, MG</t>
  </si>
  <si>
    <t>PRUTEANU E. SABINA, Dezvoltarea unui plan de marketing pentru o afacere în industria confecțiilor, MG</t>
  </si>
  <si>
    <t>GAVRIL T. ISRAEL-TIMOTEI, Perceția tinerilor din generația Z față de principalele branduri de telefoane, MK</t>
  </si>
  <si>
    <t>TURCU M. ANA-MARIA, Impactul social media asupra brandurilor, MK</t>
  </si>
  <si>
    <t>ALBU V. VASILE-CLAUDIU_De la fan la fanatic- impactul influenței celebrităților asupra comportamentului cosumatorilor, MK_licență_iulie 2024</t>
  </si>
  <si>
    <t>CIOROGARIU N. FLORENTINA-ADELINA_Studierea factorilor de influență endogenă asupra comportamentului de produse marca INDITEX_MK_licență_iulie 2024</t>
  </si>
  <si>
    <t>NĂSTASE I. IULIA-STEFANIA_FACTORI CARE INFLUENȚEAZĂ SATISFACȚIA ȘI LOIALITATEA CLIENȚILOR ÎN INDUSTRIA TURISMULUI DIN ROMÂNIA _disertație_iulie_2024</t>
  </si>
  <si>
    <t>BEREZOVSCHI O. MARIELA, ÎNVĂȚAREA ÎN ORGANIZAȚII – PRACTICI ACTUALE ÎN FORMAREA ȘI DEZVOLTAREA PROFESIONALĂ A ANGAJAȚILOR, MASTERAT</t>
  </si>
  <si>
    <t>MUSCALU C. E. ANDRADA MARIA, MANAGEMENTUL RESURSELOR UMANE LA SC. PALACE DUMBRAVA SRL, MASTERAT</t>
  </si>
  <si>
    <t>MATEI F.M.IOANA, Relatia cultura organizationala - cultura manageriala in cadrul CONTINENTAL AUTOMOTIVE SYSTEMS, LICENȚĂ</t>
  </si>
  <si>
    <t>BÎRLEA A. I. TEODORA-MARIA, Managementul calității în transferul de tehnologie, licență</t>
  </si>
  <si>
    <t>CÂRSTEA G. VALERIA - IOANA, Influența culturii asupra managementului și asupra managerilor, licență</t>
  </si>
  <si>
    <t>MORARU V. COSMINA-MĂLINA, Aspecte privitoare la sistemul de management al calității serviciilor de transport, licență</t>
  </si>
  <si>
    <t>TAMAŞCIUC S. ADELINA, Analiza comparativă a sistemului de management în România și în Japonia</t>
  </si>
  <si>
    <t>Lotrean Cosmina, Marketingul turistic al patrimoniului și culturii romanesti, Master</t>
  </si>
  <si>
    <t>BACI N. ELENA-DARIANA, THE IMPACT OF LOCAL AND REGIONAL CULTURE IN THE DEVELOPMENT OF THE ECONOMIC ENVIRONMENT IN THE TOURISM SECTOR, Master</t>
  </si>
  <si>
    <t>Toma Bianca Elena, THE ROMANIAN CONSUMER BEHAVIOR REGARDING THE LOCAL TAXES, Master</t>
  </si>
  <si>
    <t>CURTMAN E. ISAAC-EMANUEL, Digital marketing - a case study on small business, Licenta</t>
  </si>
  <si>
    <t>GREISSING H. K. RALF-KLAUS, Marketing strategies of HARLEY DAVIDSON COMPANY in UNITED STATES OF AMERICA vs EUROPE., Licenta</t>
  </si>
  <si>
    <t>OMOLE O. H. M. ESTHER OLUWATUMININU ENIOLA, The impact of persuasive advertising on consumer behavior, Licenta</t>
  </si>
  <si>
    <t>TISCHER G. FLAVIUS, The role of gamification in digital marketing. A cae study of mobile APPS and online platforms., licenta</t>
  </si>
  <si>
    <t>MARTON I. G. MARIA DENISA, Rolul strategiilor de marketing personalizate în menținerea loialității clienților în cadrul aplicațiilor de retail.</t>
  </si>
  <si>
    <t>UNGUREANU G. MARIA - ALEXANDRA (NEŢ), Elaborarea strategiei de marketing a societății SC ADEFARM PLUS SRL., licenta</t>
  </si>
  <si>
    <t>CÎRȚALĂ  H.  MIHAI  OVIDIU, Studierea comportamentului consumatorului -cumpărătorului de mașini, licenta</t>
  </si>
  <si>
    <t>Ardeleanu Vlad Gabriel, BULA DOTCOM, ascensiunea sI colapsul companiilor tehnologice., licenta</t>
  </si>
  <si>
    <t>Aldea Sorina Stefania, Impactul evenimentelor majore asupra valorii de piață a unei companii. Stuiu de caz - compania AMAZON., licenta</t>
  </si>
  <si>
    <t>Comaniciu Georgiana Maria, Oferta publică inițială. Studiu de caz - compania APPLE.</t>
  </si>
  <si>
    <t>Radoiu Razvan Dumitru, Analiza evoluției  piețelor de capital din Europa Centrală și de Est după 1989., licenta</t>
  </si>
  <si>
    <t>Popa Ioana Alexandra, ANALIZA PERFORMANȚELOR ECONOMICE ALE UNEI COMPANII, dizertatie</t>
  </si>
  <si>
    <t>Armean Adrian, FINANCIAL SECURITIES TRADED ON STOCK EXCHANGES &amp; THE BUCHAREST STOCK EXCHANG, dizertatie</t>
  </si>
  <si>
    <t>Lungu Razvan Andrei, THE ANALYSIS OF THE FINANCIAL POSITION AND PERFORMANCE OF TESLA INC., dizertatie</t>
  </si>
  <si>
    <t>Rizea Ana Maria, ANALIZA DE PERFORMANȚĂ PENTRU O COMPANIE, dizertatie</t>
  </si>
  <si>
    <t>Sandru Diana, ANALIZA ECONOMICO-FINANCIARĂ A COMPANIEI TRANSCOM SA SIBIU, dizertatie</t>
  </si>
  <si>
    <t>Muntean Dumitru, ANALIZA ECONOMICO-FINANCIARĂ A COMPANIEI ASCENDIA SA, dizertatie</t>
  </si>
  <si>
    <t>Dragulin Bianca,Politica de mediu in UE si Romania,licenta</t>
  </si>
  <si>
    <t>Chirila Bogdan ,Plan de afaceri,licenta</t>
  </si>
  <si>
    <t>Ioanes Bogdan,Plan de afaceri,licenta</t>
  </si>
  <si>
    <t>Tanase Ioan ,Plan de afaceri,licenta</t>
  </si>
  <si>
    <t>Vasiloaia Andrea, Plan de afaceri,licenta</t>
  </si>
  <si>
    <t>Vilau Denis Plan de afaceri ,licenta</t>
  </si>
  <si>
    <t xml:space="preserve">Mărginean Silvia </t>
  </si>
  <si>
    <t>Stroescu Ioana Andreea, Măsurarea rezultatelor macroeconomice . Studiu de caz Luxemburg, licență ECTS zi</t>
  </si>
  <si>
    <t>Duma Maria Ștefana, Relația inflație - șomaj în Uniunea Europeană, licență ECTS zi</t>
  </si>
  <si>
    <t>Bratu Mirela Simona, Crearea și menținerea avantajului competitiv al firmei, master, B4 zi</t>
  </si>
  <si>
    <t>Jibu Andreea Teodora, Analiza concurenței pe piața serviciilor de cazare din România. Studiu de caz, master, B4 zi</t>
  </si>
  <si>
    <t>Jinariu Alin Nicolae, Analiza competitivității sectoarelor de activitate: instrumente și modele. Studiu de caz industria turismului în perioada 2020-2022, master, B4 zi</t>
  </si>
  <si>
    <t xml:space="preserve">Mărcuș Oana, Analiza strategică a mediului concurențial al companiei Booking, master, B4 zi </t>
  </si>
  <si>
    <t>Mohanu Bianca Nicoleta, Lanțul global al valorii: tendințe și factori determinnați. Studiu de caz Mondelez International, master, B4 zi</t>
  </si>
  <si>
    <t>Neamțiu Nicoleta, Rolul inteligenței artificiale în comerțul electronic. Studiu de caz: avantajul competitiv al Amazon.com, master, B4 zi</t>
  </si>
  <si>
    <t>Palamaru Cristina, Inovația în sectoarele în plină dezvoltare, master, B4 zi</t>
  </si>
  <si>
    <t>Cocă Ștefan Daniel, COMPETITIVE STRATEGY OVER TIME: GROWTH AND INNOVATION IN ELECTRIC VEHICLE MARKET. CASE STUDY TESLA, master, C1 zi</t>
  </si>
  <si>
    <t>Fucile Sara, INNOVATION AND CULTURE: A CROSS-CULTURAL ANALYSIS BASED ON THREE DIFFERENT DATASETS, master, C1, Double Degree</t>
  </si>
  <si>
    <t>Pacelli Elia Francesca, The sustainability awareness in European education system: a cross-cultural study on Italy, Germany, and Romania, master, C1, Double Degree</t>
  </si>
  <si>
    <t>Petra Caius Ioan, GLOBAL STRATEGY THROUGH REGIONAL FOCUS:  A CASE STUDY OF HYUNDAI, master, C1 zi</t>
  </si>
  <si>
    <t>Salsano Sabrina, OPEN INNOVATION PARADIGM AS SUSTAINABILITY BOOSTER ALONG COMPANIES’ SUPPLY CHAIN, master, C1 zi, Double Degree</t>
  </si>
  <si>
    <t>Grozav Lepșa Codruța Ana, MG, Aprovizionarea Materială și Managementul Aprovizionãrii</t>
  </si>
  <si>
    <t>Cruceat Nicolae, MG, Utilizarea sistemelor informatizate in activitatea economica</t>
  </si>
  <si>
    <t>Vulcan Roxana-Teodora, MG, Eficientizarea distribuţiei produselor unei firmei prin Internet</t>
  </si>
  <si>
    <t>Dan David Gabriel, BA, Competitive analysis of TESLA and their strategies.</t>
  </si>
  <si>
    <t>Bunaciu Tudor Valentin, MG, Piaţa virtuala şi impactul ei asupra unui consumator/ producător</t>
  </si>
  <si>
    <t>Gurghean Claudiu Sebastian, MG, Fundamentarea deciziei de lansare pe piata a unui produs la........</t>
  </si>
  <si>
    <t>FSEC6</t>
  </si>
  <si>
    <t>Mihai Dumitru Codreanu, MG, Analiza procesului economic și implicațiile tehnice în tranziția energetică din perspectiva schimbărilor climatice</t>
  </si>
  <si>
    <t>FSEC7</t>
  </si>
  <si>
    <t>Țabrea Anamaria Ioana, MG, Analiza activității de conducere la Simpa S A</t>
  </si>
  <si>
    <t>FSEC8</t>
  </si>
  <si>
    <t>Dina Maria Andreea, MG, Eficientizarea distribuţiei produselor firmei ... prin Internet</t>
  </si>
  <si>
    <t>FSEC9</t>
  </si>
  <si>
    <t>Dinu Cosmin Constantin, MG, Analiza managementului calității producției în cadrul S.C. Continental Automotive Systems S.R.L</t>
  </si>
  <si>
    <t>FSEC10</t>
  </si>
  <si>
    <t>Preda Radu Razvan, MG, Strategia firmei pentru promovarea economiei digitale</t>
  </si>
  <si>
    <t>FSEC11</t>
  </si>
  <si>
    <t>Schuller Radu Cosmin, MG, Analiza distribuţiei produselor ... prin InterneT</t>
  </si>
  <si>
    <t>FSEC12</t>
  </si>
  <si>
    <t>Bălan (Sabau) Bianca Elena, MG, Alocarea optimă a resurselor într-un sistem economic</t>
  </si>
  <si>
    <t>FSEC13</t>
  </si>
  <si>
    <t>Cîrneală Florina Denisa, MG, Analiza activității economice prin utilizarea metodelor si tehnicilor moderne</t>
  </si>
  <si>
    <t>FSEC14</t>
  </si>
  <si>
    <t>Andrei Stefan Bogdan, MG, Evoluția Strategiilor de Management în Era Digitală: Cercetare de Caz în Industria Automotive</t>
  </si>
  <si>
    <t>FSEC15</t>
  </si>
  <si>
    <t>Maniu Mihai-Alexandru, MG, Fundamentarea deciziilor de conducere intr-un microsistem economic</t>
  </si>
  <si>
    <t>FSEC16</t>
  </si>
  <si>
    <t>Humulescu Andra Bianca, MG, Dimensionarea optima a componentei umane a unei unități economice, gestiunea resurselor de munca și a structurilor de conducere (manageriale)</t>
  </si>
  <si>
    <t>FSEC17</t>
  </si>
  <si>
    <t>LUP ALINA SZANTO ALINA, MG, Analiza performantelor firmei pe baza ameliorarii calitatii</t>
  </si>
  <si>
    <t>FSEC18</t>
  </si>
  <si>
    <t>Brezoi Solomon, MG, Multinaționalele străine și rolul lor în dezvoltarea economică a României: Perspective și Strategii Manageriale</t>
  </si>
  <si>
    <t>FSEC19</t>
  </si>
  <si>
    <t>Ana Adrian Constantin, MG, Strategia firmei pentru promovarea economiei digitale</t>
  </si>
  <si>
    <t>FSEC20</t>
  </si>
  <si>
    <t>Anton Alex Iosif, BA, Analyzing DrCarmen's Information Systems</t>
  </si>
  <si>
    <t>FSEC21</t>
  </si>
  <si>
    <t>Ionașcu (Ionașcu-Ispas) Iosif Constantin, MG, Metode cantitative în managementul operațional al unui IMM</t>
  </si>
  <si>
    <t>FSEC22</t>
  </si>
  <si>
    <t>Mihăescu Andreea-Mădălina, MK, Implementing information systems within Transmixt</t>
  </si>
  <si>
    <t>Coordonare lucrari licenta, 3 (ECTS +CIG)</t>
  </si>
  <si>
    <t>Coordonare lucrari disertatie 3 (B4 +C1)</t>
  </si>
  <si>
    <t>CIOBANU F. FLORIAN-DANIEL</t>
  </si>
  <si>
    <t>Posibilitati de valorificare superioara a potentialului turistic al localitatii TĂLMACIU.</t>
  </si>
  <si>
    <t xml:space="preserve">DUMITRAȘCU C. FLORENTINA -CRISTIANA     </t>
  </si>
  <si>
    <t>Dezvoltarea turismului cultural în municipiul SIBIU.</t>
  </si>
  <si>
    <t>MORARU A.V. ADRIAN-FLORIN</t>
  </si>
  <si>
    <t>Stategii de dezvoltare a turismului in judetul Ramnicu Valcea</t>
  </si>
  <si>
    <t>PETRU G . ALEXANDRU- OVIDIU - promotia 2023</t>
  </si>
  <si>
    <t>Diversificarea serviciilor de alimentatie publica in cadrul SC JOYME SIBIU.</t>
  </si>
  <si>
    <t>OLTEAN F. FLORINA-MARIA</t>
  </si>
  <si>
    <t>PROMOVAREA ȘI DIVERSIFICAREA PRODUSELOR ȘI SERVICIILOR TURISTICE ÎN JUDEȚUL HUNEDOARA, STRATEGII DE SUSTENABILITATE</t>
  </si>
  <si>
    <t>OPREAN V. FLORIN-VASILE</t>
  </si>
  <si>
    <t>IMPLICAREA AUTORITĂȚILOR PUBLICE LOCALE ÎN DEZVOLTAREA TURISMULUI CULTURAL ÎN JUDEȚUL SIBIU</t>
  </si>
  <si>
    <t>SZEMCSUC R. ROSALINDA-ANDREA</t>
  </si>
  <si>
    <t>COMPARAREA STRATEGIILOR DE DEZVOLTARE TURISTICĂ DIN DEVA CU CELE ALE ALTORA DESTINAȚII EUROPENE ÎN PERIOADA 2021-2027</t>
  </si>
  <si>
    <t>BANU ELENA RALUCA, Master B4 - Strategii și politici de management și MK ale firmei, PROCESUL DE INOVARE ȘI STRATEGIILE INOVAȚIONALE, feb. 2024</t>
  </si>
  <si>
    <t>BABOI N. NICOLETA-ALEXANDRA, Strategii și Politici de Management și Marketing ale Firmei, STRATEGIA STAKEHOLDERS ȘI AVANTAJUL COMPETITIV</t>
  </si>
  <si>
    <t>BLEZU P. TEODORA---FLORINA, Strategii și Politici de Management și Marketing ale Firmei, STRATEGIA DE TRANSFORMARE DIGITALĂ A FIRMEI</t>
  </si>
  <si>
    <t>MUȘOIU P. POMPILIA ANDREEA, Strategii și Politici de Management și Marketing ale Firmei, ALIANȚE STRATEGICE, FUZIUNI ȘI ACHIZIȚII</t>
  </si>
  <si>
    <t>STAMATE D. DANIELA-DEMETRICE, Business administration, Measuring performance in strategic management.</t>
  </si>
  <si>
    <t>PARPANDEL M. ELENA-COSMINA, MG, Leadership. Provocări și soluții pentru succesul organizațional.</t>
  </si>
  <si>
    <t>PĂTRAŞCĂ V. ANA-MARIA, MG, Modele de afaceri în era digitală.</t>
  </si>
  <si>
    <t>TABACU H. JASMIN-NICOLE, MG, Stresul organizațional.</t>
  </si>
  <si>
    <t>VIRCA G. DIANA-ELENA, MG, Conflict și negociere în organizații.</t>
  </si>
  <si>
    <t>ZARIOIU I. SARA-MARIA, MG, Rezolvarea problemelor în organizații.</t>
  </si>
  <si>
    <t>Teorii și Practici ale Motivației la Locul de Muncă: Analiză și Propuneri pentru SAM Transport. Velicea Adriana (Licență)</t>
  </si>
  <si>
    <t>Examinarea Diferențelor Culturale în Leadership-ul Organizațional: O Analiză a Abordărilor Managementului în SUA față de Japonia. Stoica Cristina (Licență)</t>
  </si>
  <si>
    <t>Analiza Modalităților de Adaptare a Firmelor din Sectorul Farmaceutic la Schimbările Mediului Extern. Tudorescu Ana-Maria (Licență)</t>
  </si>
  <si>
    <t>Analiza Resurselor și a Indicatorilor de Performanță în Sistemul Sanitar: Cazul Spitalului Municipal Sighișoara. Csaki Mara (Licență)</t>
  </si>
  <si>
    <t>Analiza și Dezvoltarea Practicilor de Retail pentru Optimizarea Performanței Comerciale în Hypermarketuri: Studiu de Caz la Kaufland. Chertes Raluca (Licență)</t>
  </si>
  <si>
    <t>Dezvoltarea și implementarea strategiilor de vânzare în mediul online. Studiu de Caz: Hug The Mug. Bobanga Radu (Licență)</t>
  </si>
  <si>
    <t>Rolul consultanței în sprijinirea afacerilor: Studiu de caz la Ideal Smart Concept SRL. Baciu Karla (Licență)</t>
  </si>
  <si>
    <t>Managementul Calității în Servicii Stomatologice: Cazul Dent Estet. Dușe Evelyn (Licență)</t>
  </si>
  <si>
    <t>Analiza Factorilor Satisfacției în Muncă în Industria Modei: Cazul Colin's. Lupșa Sandra (Licență)</t>
  </si>
  <si>
    <t>Integrarea Teoriei lui Holland în Dezvoltarea Profesională: Evaluarea Intereselor Vocaționale la Altex. Stănescu Mihaela (Licență)</t>
  </si>
  <si>
    <t>Abordări ale motivației angajaților în contextul digital contemporan. Studiu de caz la nivel organizațional. Minea Filofteia (Licență)</t>
  </si>
  <si>
    <t>Transformarea Proceselor de Vânzare și Distribuție prin Inovații Tehnologice: O Analiză a Tendințelor Actuale. Moldovan Daniela (Licență)</t>
  </si>
  <si>
    <t>Ancuţa G. George-Bogdan - Cercetarea satisfacției clienților în cazul companiei Klasswagen, licență MG, iulie 2024</t>
  </si>
  <si>
    <t>Avram P. Andrada-Elena - Comunicarea în social media a Sephora și Douglas, licență MK, iulie 2024</t>
  </si>
  <si>
    <t>Iarnă M.R. Ioana-Gabriela - Propuneri privind îmbunătățirea procesului de prestare a serviciilor CFR, licență MK, iulie 2024</t>
  </si>
  <si>
    <t>Mihăilescu G. Maria Delia - Impactul social media asupra compăortamentului de cumpărare al generației Z, licență MK, iulie 2024</t>
  </si>
  <si>
    <t>Radu M. Ștefana - Rolul rețelelor sociale în promovarea companiilor, licență MK, iulie 2024</t>
  </si>
  <si>
    <t>Stroilă N. Cristina-Lavinia - Propuneri privind îmbunătățirea serviciilor de transport oferite de Bolt, licență MK, iulie 2024</t>
  </si>
  <si>
    <t>Voica C. Diana - Crearea și implementarea strategiei de social media marketing pentru brandul Biogama, licență MK, iulie 2024</t>
  </si>
  <si>
    <t>Ilcuș V.G. Vlad Valeriu - Marketingul cel mai important factor din procesul de vânzări, licență ECTS, iulie 2024</t>
  </si>
  <si>
    <t>Encea O. Maria-Magdalena - Dezvoltarea unei abordări strategice de aprovizionare standardizate, disertație B4</t>
  </si>
  <si>
    <t>Săbău M.D. Carmen-Mihaela - Strategii comunicaționale de fidelizare a consumatorilor, disertație B4</t>
  </si>
  <si>
    <t>Sichet M. Henrietta-Antonella - Impactul achizițiilor strategice asupra gestionării performanței lanțului de aprovizionare, disertație B4</t>
  </si>
  <si>
    <t>Urian I. Ioana-Adina - Rolul și impactul consiliului de aprovizionare într-o companie, disertație B4</t>
  </si>
  <si>
    <t>BUHAZI M. ARIANA-MARIA, Exporting - a way to compete in international markets. Case study -  Company DACIA - LICENTA BA (iulie 2024)</t>
  </si>
  <si>
    <t>CRIŞAN I. DENISA, China - a major player in the world economy. - LICENTA BA (iulie 2024)</t>
  </si>
  <si>
    <t>CRISTICI I. L. RAUL-ŞTEFAN, India s role in the world economy. - LICENTA BA (iulie 2024)</t>
  </si>
  <si>
    <t>DOCHIA M. MIRCEA, From NAFTA to USMCA.. - LICENTA BA (iulie 2024)</t>
  </si>
  <si>
    <t>GRIGORE N. BRIANA NICOLE, Germany s economy in the European Union. Challenges and perspectives. - LICENTA BA (iulie 2024)</t>
  </si>
  <si>
    <t>SIMION O. DANIELA ELENA, Franchising - a route to international expansion. Case study  -  MC DONALDS. - LICENTA BA (iulie 2024)</t>
  </si>
  <si>
    <t>ANTONESCU C. CARMEN-ELENA, INDIA un jucator important in ECONOMIA MONDIALA. - LICENTA ECTS (iulie 2024)</t>
  </si>
  <si>
    <t>BRATU A.I. MARIA-CORNELIA, Grupul Bancii Mondiale si rolul sau in sprijinirea dezvoltarii economice.- LICENTA ECTS (iulie 2024)</t>
  </si>
  <si>
    <t>DĂRĂBANȚ C. ȘTEFANIA-IOANA, Rolul Chinei în economia mondială. - LICENTA ECTS (iulie 2024)</t>
  </si>
  <si>
    <t>Jeleru Adriana-Patricia, Rolul comunicării în situațiile de criză, licenta</t>
  </si>
  <si>
    <t>Lazar Adrian-Sebastian, Revoluția industrială și impactul utilizării roboților în procesul de producție, licenta</t>
  </si>
  <si>
    <t>Vacariu Teodora, Comunicarea eficientă în cadrul echipelor virtuale, licenta</t>
  </si>
  <si>
    <t>Suciu Sebastian, Comunicarea in organizația  economica, licenta</t>
  </si>
  <si>
    <t>Feteanu Eduard-Nicolae, Munca virtuală și comunicarea în organizația virtuală.</t>
  </si>
  <si>
    <t>Birghisan Dana-Ioana, Valorificarea turistica a patrimoniului cultural. Rol in dezvoltarea economica, disertatie</t>
  </si>
  <si>
    <t>Mocanu Elena-Bianca, Valorificarea turistică a patrimoniului cultural. Studiu de caz: Palatul Brukenthal de la Sâmbăta de Jos, disertatie</t>
  </si>
  <si>
    <t>Muntiu Alexandra-Anamaria, Valorificarea turistica a patrimoniului cultural. Studiu de caz: Palatul Brukenthal din Avrig, disertatie</t>
  </si>
  <si>
    <t>Pipernea Alisa-Maria, Valorificarea turistica a patrimoniului cultural. Studiu de caz:doina, disertatie</t>
  </si>
  <si>
    <t>Tapirluie Sorina-Maria, Valorificarea turistica a patrimoniului cultural, disertatie</t>
  </si>
  <si>
    <t>BUGNER I. MARIUS-ILIE Modele de afaceri viabile într-o economie volatilă. Studiu de caz TRANS AGAPE SRL. - licență</t>
  </si>
  <si>
    <t>KANUSI A. ARIANTHI - MARIA Developing an online presence for brick and mortar business. Case study JULIUS MEINL ARENA. - licență</t>
  </si>
  <si>
    <t>DINCĂ P. FLORIN Dezvoltarea unui website de comerț electronic cu articole vestimentare personalizate. - licență</t>
  </si>
  <si>
    <t>GAVREA C. V. CLAUDIU - ANDREI - Planul de marketing pentru deschiderea și promovarea unei pensiuni - hotel. -licență</t>
  </si>
  <si>
    <t>MAILAT I. S. LARISA-IOANA - Dezvoltarea turismului în zona PĂLTINIȘ. - llicență</t>
  </si>
  <si>
    <t>ŢUGUI F. IULIA - Marketing în turism. - licență</t>
  </si>
  <si>
    <t>ALEMAN V. I. ANDREEA -MARIA, Impactul turismului international asupra dezvoltarii economice a TURCIEI, licență, specializarea: Economia Comerțului Turismului și Serviciilor (ECTS)</t>
  </si>
  <si>
    <t>CĂBULEA S.I. NATALIA-MARIA, Implicatiile noilor tehnologii informationale in activitatea turistica, licență, specializarea: Economia Comerțului Turismului și Serviciilor (ECTS)</t>
  </si>
  <si>
    <t>MIHAIU I.ȘTEFANA, Studiu privind posibilitatea de dezvoltare a agroturismului din BUCOVINA, licență, specializarea: Economia Comerțului Turismului și Serviciilor (ECTS)</t>
  </si>
  <si>
    <t>NARTEA R.V. COSMINA-DIANA, Valorificarea potențialului turistic din Mărginimea Sibiului, licență, specializarea: Economia Comerțului Turismului și Serviciilor (ECTS)</t>
  </si>
  <si>
    <t>MONEA V. GEORGIANA-DIANA, Strategii de dezvoltare a turismului rural din Cârțișoara, licență, specializarea: Economia Comerțului Turismului și Serviciilor (ECTS)</t>
  </si>
  <si>
    <t>ONIȚA  N. DENISA-IOANA, Percepția generației Z asupra turismului, licență, specializarea: Economia Comerțului Turismului și Serviciilor (ECTS)</t>
  </si>
  <si>
    <t>SÎRBU P. DENISA-ELENA, Evoluții pe piata lanturilor hoteliere. Studiu de caz HILTON WORLDWIDE, licență, specializarea: Economia Comerțului Turismului și Serviciilor (ECTS)</t>
  </si>
  <si>
    <t>STOICA I.C. DALIA-ELENA, Dezvoltarea turismului cultural în comuna Sadu, licență, specializarea: Economia Comerțului Turismului și Serviciilor (ECTS)</t>
  </si>
  <si>
    <t>TĂTAR C.M. ANTONIA-DIANA, Perspective de îmbunătățirea activității serviciilor în industria ospitalității. Studiu de caz THE BEAN ROASTERS MEDIAȘ, licență, specializarea: Economia Comerțului Turismului și Serviciilor (ECTS)</t>
  </si>
  <si>
    <t>TUTELEA V. ANDREEA-MARIA, Dezvoltarea turismului in judetul Alba, licență, specializarea: Economia Comerțului Turismului și Serviciilor (ECTS)</t>
  </si>
  <si>
    <t>FODOR C. GABRIEL, ANTREPRENORIAT, MICI AFACERI DE FAMILIE ÎN INDUSTRIA OSPITALITĂȚII. STUDIU DE CAZ: PENSIUNE AGROTURISTICĂ ÎN CISNĂDIOARA ”S.C. NATURE'S CORNER S.R.L.”, disertatie, specializarea: Administrarea Afacerilor în Turism și Servicii (B2)</t>
  </si>
  <si>
    <t>MARIN I. I. LAURA-ELENA, PERSPECTIVE DE DEZVOLTARE ALE ANTREPRENORIATULUI ÎN MEDIUL RURAL. COMUNA PORUMBACU DE JOS, disertatie, specializarea: Administrarea Afacerilor în Turism și Servicii (B2)</t>
  </si>
  <si>
    <t>SEICIAN O. I. ANDREIA-MARIA, PERSPECTIVE DE ÎMBUNĂTĂȚIRE A CALITĂȚII SERVICIILOR ÎN CADRUL AGENȚIEI DE TURISM PARALELA 45 DIN RÂMNICU VÂLCEA, disertatie, specializarea: Administrarea Afacerilor în Turism și Servicii (B2)</t>
  </si>
  <si>
    <t>VINTILĂ I. ANDREEA-IOANA, Calitatea serviciilor bancare oferite de BRD, disertatie, specializarea: Administrarea Afacerilor în Turism și Servicii (B2)</t>
  </si>
  <si>
    <t>DIACONESCU C. CARLA-ANDREEA, TEHNICI DE MERCHANDISING ÎN COMERȚUL ONLINE, disertatie, specializarea: Strategii și Politici de Management și Marketing ale Firmei (B4)</t>
  </si>
  <si>
    <t>Arsin Tudor_The impact of disturbances and geopolitical uncertainty of macroeconomics; Licență iulie 2024_BA</t>
  </si>
  <si>
    <t>Florea Alexandru_Leveling Up E-Business – The Power of Gamification; Disertație iulie 2024_C1</t>
  </si>
  <si>
    <t>Roman Denisa_COMERȚUL ELECTRONIC, O SOLUȚIE PENTRU RENAȘTEREA ECONOMICĂ. STUDIU DE CAZ: DEZVOLTAREA UNEI AFACERI ÎN MEDIUL ONLINE; Disertație  iulie 2024_B4</t>
  </si>
  <si>
    <t>TELEMUNCA ÎN CONTEXTUL ACTUAL – COMPARAȚIE CU PERIOADA PANDEMIEI DE COVID-19, TATU T. S. DANIEL-SORIN, Master</t>
  </si>
  <si>
    <t>Efficient leadership and its impact on employee motivation within an organization, MUNTEAN N. CLAUDIA-MARIA, Licență</t>
  </si>
  <si>
    <t>LĂZĂROAE  V.  VASILE-ROBERT, Analiza performanței financiare a companiilor din industria bunurilor de lux, Licență, Management</t>
  </si>
  <si>
    <t>COSMA C. TUDOR, The sustainable path of the companies from the luxury industry, Licență, Business Administration</t>
  </si>
  <si>
    <t>IONESCU C. BRIANA, Analiza variabilelor macroeconomice asupra creșterii economice din Europa de Vest, Licență, Finanțe și Bănci</t>
  </si>
  <si>
    <t>ŞERBAN E. SEBASTIAN-FLORIN, Analiza variabilelor macroeconomice asupra creșterii economice din Europa Centrală, Licență, Finanțe și Bănci</t>
  </si>
  <si>
    <t>TERTEREANU D. I. MARIA-EMILIA, Analiza performanței financiare a companiilor din industria farmaceutică din România, Licență, Management</t>
  </si>
  <si>
    <t>GĂBUROI N. ALIN-DUMITRU, Analizan impactului variabilelor macroeconomice asupra creșterii economice în statele din Europa de Nord, Licență, Marketing</t>
  </si>
  <si>
    <t>CONDURARU D. CLAUDIU-DANIEL, Analiza variabilelor macroeconomice asupra creșterii economice din Europa de Est., Licență, ECTS</t>
  </si>
  <si>
    <t>Musca Andrei, Economic cycles and their manifestation in time and space, licenta</t>
  </si>
  <si>
    <t>Timariu Bianca-Florina, Inflation and its causes. Anti-inflationary policies. A dynamic approach with a focus on Romania, licenta</t>
  </si>
  <si>
    <t>Năpar Maria, APLICAŢII ALE TEORIEI CONSUMATORULUI - O ABORDARE MODERNĂ, dizertatie</t>
  </si>
  <si>
    <t>BULGARIU T. C. HOREA-RAFAEL, Effective crisis cmmunication in the tourism industry. Strategies for managing and recovering from unexpected events, LICENTA</t>
  </si>
  <si>
    <t>BĂLAN A. MARIA LUCIA, Comunicarea în cadrul companiilor private. Istoria, evoluția și eficienșa  organizațională, LICENTA</t>
  </si>
  <si>
    <t>GRECU I. M. IOAN MIRCEA, Strategia de dezvoltare și extindere a companiei SC GREWE SRL, LICENTA</t>
  </si>
  <si>
    <t>IORDACHE P. MIHAI-ALEXANDRU, Plan de afaceri privind dezvoltarea companiei BLADE WAVE SRL, LICENTA</t>
  </si>
  <si>
    <t>JURCOVAN S. D. ADRIAN-CONSTANTIN, Importanța și rolul asigurărilor de viață în planificarea financiară personală în contextul actual din RomânIA, LICENTA</t>
  </si>
  <si>
    <t>LICA V. D. DAVID CRISTIAN, Plan de afaceri privind dezvoltarea companiei  TOTAL  Z  DETAILING  SRL, LICENTA</t>
  </si>
  <si>
    <t>OLTEAN A. BOGDAN - NICOLAE, Transformarea societății prin revoluțiile industriale. Implicații sociale, economice și tehnologice, LICENTA</t>
  </si>
  <si>
    <t>POPA C. G. ANDREEA-MARIA, Rolul inovației tehnologice în stimularea dezvoltării afacerilor mici și mijlocii, LICENTA</t>
  </si>
  <si>
    <t>RAICU D. T. CIPRIAN-DUMITRU, Optimizarea performanței organizaționale prin strategii inovatoare de comunicare internă, LICENTA</t>
  </si>
  <si>
    <t>SOAITA C. ANTONELA-IOANA, Sustenabilitate în antreprenoriatul românesc. Impactul proiectelor europene în antreprenoriatul din România, LICENTA</t>
  </si>
  <si>
    <t>AVRAM RADU, TEHNICI ȘI METODE DE MERCHANDISING UTILIZATE ÎN RETAILUL ROMÂNESC, Dizertatie</t>
  </si>
  <si>
    <t>Balcu Carlina, POLITICA DE MEDIU PENTRU TURISMUL SUSTENABIL DE TIP GREEN KEY, Licenta</t>
  </si>
  <si>
    <t>Cosma Teodora, Ospitalitatea in domeniul turismului. Studiu de caz: Metode de amenajare a unui centru de conferinte din perspectiva ospitalitatii in zona Paltinis, Dizertatie</t>
  </si>
  <si>
    <t>DOBRIN ANA-MARIA, SERVICIILE DE ALIMENTAȚIE PUBLICĂ, Licenta</t>
  </si>
  <si>
    <t>Drăghiciu Alexandra – Mihaela, ANALIZA SERVICIILOR HOTELIERE ÎN MUNICIPIUL SIBIU, Licenta</t>
  </si>
  <si>
    <t>Oancea Radu, ANALIZA SERVICIILOR DE CAZARE. STUDIU DE CAZ HOTELUL MY CONTINENTAL, Licenta</t>
  </si>
  <si>
    <t>SAVU ANTONIA, PLAN DE DEZVOLTARE DURABILĂ PENTRU HOTELUL DE GHEAȚĂ BÂLEA LAC – O EXPERIENȚĂ DE 5 STELE, Dizertatie</t>
  </si>
  <si>
    <t>Șerban Andrei Lucian, Modalități de creștere a calității serviciilor de alimentație publică, Licenta</t>
  </si>
  <si>
    <t>Tîrș Alexandru-Ionel, STRATEGII DE ÎMBUNĂTĂȚIRE A CALITĂȚII SERVICIILOR DE CURIERAT. STUDIU DE CAZ: FAN COURIER, Licenta</t>
  </si>
  <si>
    <t>Voaideș Marius-Ionuț, ANALIZA OFERTEI DE SERVICII DE COMERȚ DIN PERSPECTIVA GARANȚIEI ȘI POSTGARANȚIEI, Licenta</t>
  </si>
  <si>
    <t>TODERICIU Ramona</t>
  </si>
  <si>
    <t>Didea Diana, Importanta managementului proiectelor in implementarea programelor de de INTERNSHIP, licență</t>
  </si>
  <si>
    <t>Diac Corian, Strategies to motivate human resources. Case study - PRINTSIBIU SRL, licență</t>
  </si>
  <si>
    <t>Urzică Bianca Elena, ROLUL EVENIMENTELOR ÎN PROMOVAREA TURISTICĂ A JUDEȚULUI NEAMȚ. STUDIU DE CAZ: „FESTIVALUL FOLCLORIC CEAHLĂUL”, Master</t>
  </si>
  <si>
    <t>Laslea iulia Raluca, CHALLENGES OF CREATING AND IMPLEMENTING A PROJECT. CASE STUDY: VS 20 MOPF 2.0 PROJECT, Master</t>
  </si>
  <si>
    <t>Crăciunu Andreea, The impact of influencer marketing (strategies) on consumer behavior, Licență, IIIBA</t>
  </si>
  <si>
    <t>Pană Sebeastian, Studying the marketing communication strategies developed within the motorcycle industry – a Honda case-study, Licență, III BA</t>
  </si>
  <si>
    <t>Petrușel Delia, Marketing research regarding the impact of Brand reputation (awarness) on consumer behavior, Licență, III BA</t>
  </si>
  <si>
    <t>Popa Radu, Marketing research regarding the impact of Brand reputation on price perception, Licență, III BA</t>
  </si>
  <si>
    <t>Nicoară Eliza, Cercetare de marketing privind calitatea percepută a clienților față serviciile de web-design prestate, Master, II B4</t>
  </si>
  <si>
    <t>Rizea Nicoleta, Cercetare de marketing privind influența formelor de promovare ale unei companii asupra comportamentului de cumpărare al clienților, Master, II B4</t>
  </si>
  <si>
    <t>UDREA A. C. NYCOLE-DIANA - Licenta - Business administration-Impact of influencer marketing on consumer s puchase decision.</t>
  </si>
  <si>
    <t>ȘUȘA  N.  NICOLAE  IOAN - Licenta Business administration-Strategic marketing planning for increasing the online presence of BUTOIASUL.</t>
  </si>
  <si>
    <t>BALTEŞ I. D. ILIE-DECEBAL- Licenta Marketing-Studierea diferențelor comportamentale de consum în funcție de statutul de relație al consumatorilor.</t>
  </si>
  <si>
    <t>BALEA S. M. ANDREEA - USING DIGITAL MARKETING STRATEGIES TO EXPAND NEW BUSINESSES - Disertatie MBM</t>
  </si>
  <si>
    <t>CIOROGAR M. PATRICIA - IMPORTANCE OF DEVELOPING A COHESIVE DIGITAL CONTENT MARKETING STRATEGY ON SOCIAL MEDIA - Disertatie MBM</t>
  </si>
  <si>
    <t>JERAY G. D. ROBERT-DANIEL - A STUDY OF CELEBRITY ENTREPRENUERS AND THEIR VENTURES - Disertatie MBM</t>
  </si>
  <si>
    <t>MĂRGINEAN R. I. ADELINA-ANDREEA - BRANDING AND SOCIAL MEDIA ANALYSIS OF L’ORÉAL - Disertatie MBM</t>
  </si>
  <si>
    <t>MATE I. ANDREI - ARTIFICIAL INTELLIGENCE POWERED DIGITAL CONTENT MARKETING - Disertatie MBM</t>
  </si>
  <si>
    <t>MOLDOVAN A. TUDOR-OCTAVIAN - ELEGANCE IN THE DIGITAL SPHERE: AN ANALYSIS OF SOCIAL MEDIA STRATEGIES OF LUXURY GOODS AND BRANDS - Disertatie MBM</t>
  </si>
  <si>
    <t>SZANTO I. LARISA-ALEXANDRA - Designing a Successful Branding Strategy for a Local Toy Company - Disertatie MBM</t>
  </si>
  <si>
    <t>TUDOSE V. ANCA-IOANA - THE IMPACT OF CROSS-CULTURAL MARKETING ELEMENTS FROM ASIAN GAMES ON EUROPEAN GAMERS’ PURCHASE INTENTION - Disertatie MBM</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</si>
  <si>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</si>
  <si>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</si>
  <si>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</si>
  <si>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</si>
  <si>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Bogoslov Andreea</t>
  </si>
  <si>
    <t>Comisie analiza GRADIS-2023</t>
  </si>
  <si>
    <t>Membru comisie de corectare licență</t>
  </si>
  <si>
    <t>Membru comisie de supraveghere licență</t>
  </si>
  <si>
    <t>Consiliul Departamentului</t>
  </si>
  <si>
    <t>Membru în comisia de verificare a GRADIS-uri 2023</t>
  </si>
  <si>
    <t>Membru consiliul departamentului</t>
  </si>
  <si>
    <t>Comisie licență, iulie 2024, subiecte CIG</t>
  </si>
  <si>
    <t>Comisie licență, februarie 2024, subiecte CIG</t>
  </si>
  <si>
    <t>Membru comisie concurs post</t>
  </si>
  <si>
    <t>Comisie corectură examen admitere master</t>
  </si>
  <si>
    <t>Membru comisie tabere de vară studenți (iulie 2024)</t>
  </si>
  <si>
    <t>Membru comisie burse studenți</t>
  </si>
  <si>
    <t>Membru comisie cămine studenți</t>
  </si>
  <si>
    <t>Membru comisiei echivalări ERASMUS+ studenți outgoing - sem 2 (2023-2024)</t>
  </si>
  <si>
    <t>Membru Comisie corectură - licență iulie 2024</t>
  </si>
  <si>
    <r>
      <rPr>
        <rFont val="Arial Narrow"/>
        <color theme="1"/>
        <sz val="10.0"/>
      </rPr>
      <t xml:space="preserve">comisii de concurs pentru ocuparea posturilor didactice și de cercetare - </t>
    </r>
    <r>
      <rPr>
        <rFont val="Arial Narrow"/>
        <i/>
        <color theme="1"/>
        <sz val="10.0"/>
      </rPr>
      <t>LECTOR UNIVERSITAR pe perioadă nedeterminată, poziția 25, din statul de funcțiuni al Departamentului Finanțe Contabilitate din Universitatea „Lucian Blaga” din Sibiu</t>
    </r>
  </si>
  <si>
    <r>
      <rPr>
        <rFont val="Arial Narrow"/>
        <color theme="1"/>
        <sz val="10.0"/>
      </rPr>
      <t xml:space="preserve">comisii de concurs pentru ocuparea posturilor didactice și de cercetare - </t>
    </r>
    <r>
      <rPr>
        <rFont val="Arial Narrow"/>
        <i/>
        <color theme="1"/>
        <sz val="10.0"/>
      </rPr>
      <t>PROFESOR UNIVERSITAR pe perioadă nedeterminată, poziția 6, din statul de funcțiuni al Departamentului de Statistică și Informatică Economică, Facultatea de Economie și Administrarea Afacerilor, Universitatea din Craiova</t>
    </r>
  </si>
  <si>
    <t>membru în CSD-Școala Doctorală de Științe Sociale-Domenii de doctorat: Cibernetică și statistică, Drept, Economie, Finanțe, Management</t>
  </si>
  <si>
    <t>membru în comisia de corectare lucrări de licență - iulie 2024</t>
  </si>
  <si>
    <t>membru Consiliul Facultății</t>
  </si>
  <si>
    <t>membru CSUD</t>
  </si>
  <si>
    <t>membru Consiliul de Administrație</t>
  </si>
  <si>
    <t>membru Senat ULBS</t>
  </si>
  <si>
    <t>membru Comisie consurs Șerban Radu</t>
  </si>
  <si>
    <t>membru comisii verificare standarde minimale abilitare, conferentiar, profesor</t>
  </si>
  <si>
    <t>Consiliul Academic al DIDIFR</t>
  </si>
  <si>
    <t>Membru în Senatul ULBS</t>
  </si>
  <si>
    <t>Membru în CF FSE</t>
  </si>
  <si>
    <t>Comisie corectură examen licență</t>
  </si>
  <si>
    <t>Comisie Control sistem managerial intern ULBS</t>
  </si>
  <si>
    <t>Comisie de monitorizare, coordonare și îndrumare metodologică a implementării sistemului de control managerial intern, avizat în Senat - 18.04.2024</t>
  </si>
  <si>
    <t>Comisie concurs Lector Bogoslov Andreea</t>
  </si>
  <si>
    <t>consiliul facultatii</t>
  </si>
  <si>
    <t>consiliul departamentului</t>
  </si>
  <si>
    <t>Comisie GRADIS</t>
  </si>
  <si>
    <t>Comisie evaluare grad de indeplinire standarde pentru posturile didactice afaerente 2023-2024</t>
  </si>
  <si>
    <t>Presedinte comisie concurs post didactice aferente 2023-2024</t>
  </si>
  <si>
    <t>Comisie corectură examen de admitere master</t>
  </si>
  <si>
    <t>Comisie subiecte licență</t>
  </si>
  <si>
    <t>Subcomisia SCEAC</t>
  </si>
  <si>
    <t>Comisia ERASMUS</t>
  </si>
  <si>
    <t xml:space="preserve"> Comisiile de licență/disertație iulie 2023- membru comisie supraveghere</t>
  </si>
  <si>
    <t xml:space="preserve"> Comisiile de licență/disertație iulie 2023- membru comisie corectare</t>
  </si>
  <si>
    <t>Consiliul facultatii</t>
  </si>
  <si>
    <t>Comisie echivalare  - membru</t>
  </si>
  <si>
    <t>Comisia de supraveghere licență</t>
  </si>
  <si>
    <t>Comisia de corectură licență</t>
  </si>
  <si>
    <t>Comisia de Internaționalizare la nivel ULBS</t>
  </si>
  <si>
    <t>Membru in comisia de selecție mobilități SMP la nivel de ULBS</t>
  </si>
  <si>
    <t>Comisia pentru selecție granturi Erasmus+ studenți semestrul 1 (2023)</t>
  </si>
  <si>
    <t>Comisie concurs post didactic - Lector pozitia 25</t>
  </si>
  <si>
    <t>Comisie elaborare subiecte licență februarie 2024</t>
  </si>
  <si>
    <t>TĂVALĂ FLORNA</t>
  </si>
  <si>
    <t xml:space="preserve">Comisie 5 Supraveghere admitere master </t>
  </si>
  <si>
    <t>Membru comisie supraveghere examen admitere master</t>
  </si>
  <si>
    <t>Membru comisie supraveghere examen scris licenta</t>
  </si>
  <si>
    <t>Comisie subiecte licență februarie 2024 specializarea BA</t>
  </si>
  <si>
    <t>Comisie subiecte licență iulie 2024 specializarea BA</t>
  </si>
  <si>
    <t>Comisia de analiza a standardelor ULBS - posturi concurs, conf. poz.21, 22, 23</t>
  </si>
  <si>
    <t>20*3</t>
  </si>
  <si>
    <t>COMISIE VF GRADIS</t>
  </si>
  <si>
    <t>Membru în Comisia de Evaluare și Asigurare a Calității (la nivel de ULBS)</t>
  </si>
  <si>
    <t>Membru în Consiliul Facultății de Științe Economice</t>
  </si>
  <si>
    <t>Membru în Consiliul Școlii Doctorale de Științe Sociale (CSD)</t>
  </si>
  <si>
    <t>Membru în Comisia de monitorizare, coordonare și îndrumare metodologică a implementirii sistemului de control managerial intern (la nivel de ULBS)</t>
  </si>
  <si>
    <t>Membru în Consiliul pentru Studiile Universitare de Doctorat (CSUD))</t>
  </si>
  <si>
    <t>Membru în comisie de concurs pentru ocuparea postului didactic de profesor universitar la Universitatea „Constantin Brâncuși” din Tîrgu-Jiu</t>
  </si>
  <si>
    <t>Consiliul Facultății</t>
  </si>
  <si>
    <t>1 Comisie concurs - președinte (lect 38)</t>
  </si>
  <si>
    <t>1 Comisie concurs - președinte (conf 21)</t>
  </si>
  <si>
    <t>1 Comisie concurs - președinte (conf 22)</t>
  </si>
  <si>
    <t>Comisie subiecte admitere iulie 2024</t>
  </si>
  <si>
    <t>Comisie corectură licență 2024</t>
  </si>
  <si>
    <t>Comisii contestații examene studenți</t>
  </si>
  <si>
    <t>Comisie verificare Gradis 2023</t>
  </si>
  <si>
    <t>Comisia de evaluatori în cadrul etapei județene a Competiției Business Plan pentru firmele de exercițiu organizată de Ministerul Educației și Centrul Național de Dezvoltare a Învățământului Profesional și Tehnic prin Centrala Rețelei Firmelor de Exercițiu/ Întreprinderilor Simulate - ROCT, martie 2024</t>
  </si>
  <si>
    <t>Comisie echivalări examene studenți</t>
  </si>
  <si>
    <t>Comisie marketing ULBS - reprez din partea FSE</t>
  </si>
  <si>
    <t>Comisii verificare îndeplinire standarde ULBS - lect 38</t>
  </si>
  <si>
    <t>Comisii verificare îndeplinire standarde ULBS - conf 21, 22, 23</t>
  </si>
  <si>
    <t>CECS( Comisia de Etică în cercetarea științifică a ULBS)</t>
  </si>
  <si>
    <t>Comisie subiecte licență februarie 2024 specializarea MK</t>
  </si>
  <si>
    <t>Comisie subiecte licență iulie 2024 specializarea MK</t>
  </si>
  <si>
    <t>Comisia pentru ocuparea postului didactic de conferențiar-Pentescu Alma, membru</t>
  </si>
  <si>
    <t>Comisia de licență iulie 2024-membru în comisia de supraveghere/ specializarea FB</t>
  </si>
  <si>
    <t>Membru Comisie selecție ERASMUS STA+STT, sesiunea 20-27 noiembr.2023</t>
  </si>
  <si>
    <t>Comisie Erasmus - selectie studenți studiu</t>
  </si>
  <si>
    <t>Comisie echivalare note DD și Erasmus Hotararea CF 105/27.05.2024</t>
  </si>
  <si>
    <t>Comisie SCEAC - Hotărârea CF 106/16.07.2024</t>
  </si>
  <si>
    <t>Registrul evaluatori ARACIS - membru</t>
  </si>
  <si>
    <t>CEAC FSE - membru</t>
  </si>
  <si>
    <t>Membru_Comisia de evaluare GRADIS_2023_Dep. 1</t>
  </si>
  <si>
    <t>Membru Comisie subiecte Licenta (MG) - IUL 2024</t>
  </si>
  <si>
    <t>Membru Comisie subiecte Licenta (MG) - FEB 2024</t>
  </si>
  <si>
    <t>Membru Comisie Concurs pentru ocuparea postului vacant/temporar vacant de LECTOR, poz. 38</t>
  </si>
  <si>
    <t>Membru in Consiliul Departamentului</t>
  </si>
  <si>
    <t>Membru in Consiliul Facultatii</t>
  </si>
  <si>
    <t>Membru in Senat</t>
  </si>
  <si>
    <t>Membru in CA</t>
  </si>
  <si>
    <t>Membru in comisia SSM</t>
  </si>
  <si>
    <t>Consiliul executiv al Societății Antreprenoriale Studențești din cadrul ULBS - EduHub. - https://eduhub.ulbsibiu.ro/consiliul-executiv/</t>
  </si>
  <si>
    <t>Comisia de admitere - membru in comisia nr. 4 de supraveghere: 21 iulie 2024 - proba scrisă (online) competență lingvistică - licenta</t>
  </si>
  <si>
    <t>Comisie verificare GRADIS 2023</t>
  </si>
  <si>
    <t>Consiliul executiv al Societății Antreprenoriale Studențești din cadrul ULBS - EduHub</t>
  </si>
  <si>
    <t>Comisie subiecte iulie februarie &amp; iulie 2024</t>
  </si>
  <si>
    <t>8*2</t>
  </si>
  <si>
    <t>Comisie selecție formatori FDI - Eduhub</t>
  </si>
  <si>
    <t>Comisia de subiecte licență Iulie</t>
  </si>
  <si>
    <t>Comisia de supraveghere master Iulie</t>
  </si>
  <si>
    <t>TILEAGA COSMIN</t>
  </si>
  <si>
    <t>Membru Comisie selecție Erasmus+ Studiu</t>
  </si>
  <si>
    <t>Comisie de elaborare subiecte - febr. 2024</t>
  </si>
  <si>
    <t>Comisie de elaborare subiecte - iulie 2024</t>
  </si>
  <si>
    <t xml:space="preserve">Membru în Consiliul Departamentului </t>
  </si>
  <si>
    <t>Membru în Consiliul Facultății</t>
  </si>
  <si>
    <t>Membru Comisie licență 2024- corectură</t>
  </si>
  <si>
    <t xml:space="preserve">Președinte Comisie echivalare note studenți Erasmus+ </t>
  </si>
  <si>
    <t>Membru Comisie selecție Erasmus+ NON-UE Practică</t>
  </si>
  <si>
    <t>Membru Comisie selecție Erasmus+practică</t>
  </si>
  <si>
    <t>Președinte Comisie selecție Erasmus+ Studiu</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</si>
  <si>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</si>
  <si>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</si>
  <si>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</si>
  <si>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</si>
  <si>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</si>
  <si>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</si>
  <si>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</si>
  <si>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Tutorat specializarea CIG</t>
  </si>
  <si>
    <t>Consultații</t>
  </si>
  <si>
    <t>Practică de specialitate II CIG</t>
  </si>
  <si>
    <t>consultatii</t>
  </si>
  <si>
    <t>practica B8</t>
  </si>
  <si>
    <t>Tutorat (III FB)</t>
  </si>
  <si>
    <t>consultații</t>
  </si>
  <si>
    <t>consultatții</t>
  </si>
  <si>
    <t>Tutorat CIG</t>
  </si>
  <si>
    <t>Tutorat</t>
  </si>
  <si>
    <t>practică de specialitate B6</t>
  </si>
  <si>
    <t>tutorat</t>
  </si>
  <si>
    <t>CONSULTATII</t>
  </si>
  <si>
    <t>Turorat BI I</t>
  </si>
  <si>
    <t>TUTORAT</t>
  </si>
  <si>
    <t>Baltador Lia Alexandra</t>
  </si>
  <si>
    <t>practică de specialitate</t>
  </si>
  <si>
    <t>tutorat (an I MG)</t>
  </si>
  <si>
    <t>Consultatii</t>
  </si>
  <si>
    <t xml:space="preserve">Consultatii </t>
  </si>
  <si>
    <t>Tutorat 3 Management</t>
  </si>
  <si>
    <t xml:space="preserve">consultatii </t>
  </si>
  <si>
    <t>Practica de specialitate - B2</t>
  </si>
  <si>
    <t>Practica de specialitate - B4</t>
  </si>
  <si>
    <t>Practica de specialitate</t>
  </si>
  <si>
    <t>Tutorat - C1 anul 2</t>
  </si>
  <si>
    <t>Tutorat - ECTS</t>
  </si>
  <si>
    <t>Tutorat BA</t>
  </si>
  <si>
    <t>tutorat anul IIBA</t>
  </si>
  <si>
    <t>PRACTICA</t>
  </si>
  <si>
    <t>Tutorat - BA</t>
  </si>
  <si>
    <t>Practică - II C1</t>
  </si>
  <si>
    <t>Practică - II BA</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</si>
  <si>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</si>
  <si>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</si>
  <si>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</si>
  <si>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</si>
  <si>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</si>
  <si>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</si>
  <si>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Proiect Economiseste pentru Bunastare - tema 1 "Drumul tau spre bunastare - Step by Step in investitii" (lector - Ovidiu Lupsa - BCR)/6 noiembrie 2023/E11</t>
  </si>
  <si>
    <t>Proiect Economiseste pentru Bunastare - tema 2 Conferință Fondul de Garantare - ambasador Mircea Perpelea - "Bani, educație și oameni" (lector - Mircea Perpelea - FDGB)/16 noiembrie 2023/E11</t>
  </si>
  <si>
    <t>Conferința de prezentare a unui nou proiect privind creșterea educației financiare a antreprenorilor din România – Antreprenoriat de TOP (BNR in parteneriat cu ULBS) - 24 aprilie 2024</t>
  </si>
  <si>
    <t>Seminar - Fake news în Finanțe și educație financiară. Lector Dan Suciu, BNR - 25 aprilie 2024 - E11</t>
  </si>
  <si>
    <t>Ziua Porților Deschise BNR - aprilie 2024</t>
  </si>
  <si>
    <t>Coordonare lucrare studențească prezentată la conferința IECS 2024 (Iosif Antoniu-Ioan, Zafiu Larisa-Anamaria, Turcu Tudor, Consumer Behaviour in Times of Crisis and Marketing Resilience)</t>
  </si>
  <si>
    <t>Coordonare lucrare studențească prezentată la conferința IECS 2024  (Mihălțan Denisa and Petru Ariana, Strategies for Bridging the East-West Management Gap)</t>
  </si>
  <si>
    <t>Coordonare lucrare studențească prezentată la conferința IECS 2024 (Gliga Andreea-Alexandra, Cîndea Raluca-Maria, Simion Elida-Daniela, Circular Economy)</t>
  </si>
  <si>
    <t>Coordonare lucrare studențească prezentată la conferința IECS 2024 (Șerbu Maria-Nicola, Teleabă Daria-Maria, Improving the management through team building in organisations)</t>
  </si>
  <si>
    <t>Coordonare lucrare studențească prezentată la conferința IECS 2024  (Borza Andrei-Gabriel and Keresztely Antonio, Leadership Styles in a Culturally Diverse Environment)</t>
  </si>
  <si>
    <t>Coordonare lucrare studențească prezentată la conferința IECS 2024 (Crăciun Patricia Ioana, Morozan Stefania Valentina, Stoica Iulia-Diana, Trends in the Literature on the Fiscal Policy of Romania and its neighbours – a Bibliometric Analysis Between 2000 and 2023)</t>
  </si>
  <si>
    <t>Coordonare lucrare studențească prezentată la conferința IECS 2024 (Săftoiu Elena-Denisa, Șerban Andreea, Analysis of the Public Procurement System in Romania in the Period 2016-2023)</t>
  </si>
  <si>
    <t>Coordonare lucrare studențească prezentată la conferința IECS 2024 (Plopeanu Claudiu-Ionel, Bărglăzan Alexandru-Ștefan, Tristiu-Ciortea Sorin, Trends In the Literature on the Deficit and Surplus of the State Budget in the European Union Member States - A Bibliometric Study from 2000 to 2023)</t>
  </si>
  <si>
    <t>Coordonare lucrare studențească prezentată la conferința IECS 2024 (Vârtei Mădălina, Green Finance: the Vanguard of Sustainable Economic Revolution in Big Green`s Era)</t>
  </si>
  <si>
    <t>IECS 2024 Student - organizator principal</t>
  </si>
  <si>
    <t>Școala de vara: Intensive Summer Programme for economics students “Corporate valuation and financial simulations in global financial markets”, 25 Iunie - 01 Iulie, 2024, coordonator organizare</t>
  </si>
  <si>
    <t>Organizare ateliere Seminar perfectionare vocationala ULBS - ISF: octombrie 2023, aprilie 2024, mai 2024</t>
  </si>
  <si>
    <t>3*10</t>
  </si>
  <si>
    <t>Organizare competiție de Trading pentru elevi de la Colegiul Octavian Goga din Sibiu (martie 2024)</t>
  </si>
  <si>
    <t>Organizare eveniment Forthem: Academia Meets SMEs: Incentives for Joint Projects</t>
  </si>
  <si>
    <t xml:space="preserve">
Participare la Târgul firmelor de exercițiu de la Liceul Economic, decembrie 2024</t>
  </si>
  <si>
    <t>Organizare workshop pentru profesori din mediul preuniversitar din Sibiu, Sebeș și Alba Iulia în scopul dezvoltării relațiilor cu aceștia (mai 2024)</t>
  </si>
  <si>
    <t>Organizare competiție de Trading pentru elevi de la Liceul Economic din Sibiu (februarie 2024)</t>
  </si>
  <si>
    <t>Organizare si participare Blended Intensive Program Practical Business Skills: Developing an Entrepreneurial Mindset at ULBS; 22-26.04.2024  universități partenere SEAMK, Finlanda, THWS, GERMANIA; 12 studenți FSE (+ 12 studenți SEAMK, 12 studenți THWS); 12 cadre didactice (2 ULBS - Mărginean Silvia, Sava Raluca, Pentescu Alma), coordonator Mărginean Silvia - echivalat școală de vară</t>
  </si>
  <si>
    <t>Coordonare 3 lucrari IECS Student 2024</t>
  </si>
  <si>
    <t>UI/UX Design Essentials Course - 22 martie - 6 iunie, coordonator,  au participat 26 de studenti + 1 cadru didctic din ULBS,  desfasurat la sediul  NTT Data Sibiu, 12 intalniri</t>
  </si>
  <si>
    <t>Editor Revista Studenților Economiști Sibieni - http://economice.ulbsibiu.ro/revista.studentilor/editorial.php</t>
  </si>
  <si>
    <t>Organizare curs extracurricular de PowerBI dedicat studenților din anii II și III licență</t>
  </si>
  <si>
    <t>Organizare workshop extracurricular de Digital content marketing</t>
  </si>
  <si>
    <t>Competiția de planuri de afaceri ONEF 2024 - jurizare și coordonare student la etapa națională</t>
  </si>
  <si>
    <t>Blenden Intensive Program, Practical Business Skills: Developing an Entrepreneurial Mindset at ULBS,21 martie 2024, 11 aprilie 2024 sesiuni online;  22-26 aprilie 2024 fizic, Sibiu, 36 studenți din Finlanda, Germania și România, 9 cadre didactice (3 ULBS - Mărginean Silvia, Sava Raluca, Pentescu Alma, 3 THWS Germania, 3 SEAMK Finlanda) - echivalat școală de vară</t>
  </si>
  <si>
    <t xml:space="preserve"> Exporing Cultural Identity  - Collaborative Online International Learning (COIL) Programme, organizat cu FONTYS International Business School, 6 zile de activități (conform programului atașat), 2 cadre didactice (Mărginean Silvia, ULBS; Michelle Green FONTYS), 14 studenți ULBS ( BA și BI anul I) și 30 studenți FONTYS, 25 aprilie 2024, 13 - 17 mai 2024, 23 mai 2024 echivalat cu școală de vară</t>
  </si>
  <si>
    <t>Organizarea de: prelegeri ale unor personalități din domeniu - prof. Roel Rietberg (C1, anul II), 09-11.04.2024</t>
  </si>
  <si>
    <t>Coordonare lucrare OSE Cluj - EconIDEA Conference</t>
  </si>
  <si>
    <t xml:space="preserve">Coordonare lucrare IECS Student </t>
  </si>
  <si>
    <t>Incubator national JA BIZZFACTORY organizat de JA Romania (14 studenti,  4 echipe)</t>
  </si>
  <si>
    <t>Prelegere BIP Practical Business Skills: Developing an Entrepreneurial Mindset at ULBS</t>
  </si>
  <si>
    <t>Blended Intensive Program, Practical Business Skills: Developing an Entrepreneurial Mindset at ULBS, 21 martie 2024, 11 aprilie 2024 sesiuni online;  22-26 aprilie 2024 fizic, Sibiu, 36 studenți din Finlanda, Germania și România, 9 cadre didactice (3 ULBS - Mărginean Silvia, Sava Raluca, Pentescu Alma, 3 THWS Germania, 3 SEAMK Finlanda) - echivalat școală de vară</t>
  </si>
  <si>
    <t>Școala de vara: Intensive Summer Programme for economics students “Corporate valuation and financial simulations in global financial markets”, 25 Iunie - 01 Iulie, 2024, membru în comitetul organizator</t>
  </si>
  <si>
    <t>ONEF 2024. 2 PARTICIPANTI din partea FSE ULBS. Coordonator</t>
  </si>
  <si>
    <t>Intalnire studenti - antreprenori - competitie planuri de afaceri</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</si>
  <si>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</si>
  <si>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</si>
  <si>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</si>
  <si>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</si>
  <si>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</si>
  <si>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</si>
  <si>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 xml:space="preserve"> EDUHUB (SAS ULBS) Dezvoltarea continua a ecosistemului antreprenorial universitar din cadrul ULBS</t>
  </si>
  <si>
    <t>CNFIS FDI</t>
  </si>
  <si>
    <t>Eugen Popescu</t>
  </si>
  <si>
    <t>Gaudeamus 2024 - Festivalul Absolvenților Sibieni</t>
  </si>
  <si>
    <t xml:space="preserve">Agenda culturala 2024 </t>
  </si>
  <si>
    <t>https://cultura.sibiu.ro/agenda_culturala.html</t>
  </si>
  <si>
    <t>Toamnă Studențească 2024</t>
  </si>
  <si>
    <t>CNFIS-FDI-2024-F-0256. EduHub (SAS-ULBS)</t>
  </si>
  <si>
    <t>Competiția FDI 2024</t>
  </si>
  <si>
    <t>http://pos.grants.ulbsibiu.ro/index.php?id=177</t>
  </si>
  <si>
    <t>250.000 lei</t>
  </si>
  <si>
    <t>EduHub (SAS ULBS) Dezvoltarea continuă a ecosistemului antreprenorial universitar din cadrul Universității Lucian Blaga din Sibiu (CNFIS-FDl-2024-F-0256)</t>
  </si>
  <si>
    <t>CNFIS FDl 2024</t>
  </si>
  <si>
    <t>Coordonator de proiect</t>
  </si>
  <si>
    <t>https://www.cnfis.ro/wp-content/uploads/2024/03/Anexa1-FDI2024-rezultate-finale.pdf</t>
  </si>
  <si>
    <t>CNFIS-FDI-2024-F-0256 Eduhub dezvoltarea continua a ecositemului antreprenorial ULBS</t>
  </si>
  <si>
    <t>CNFIS - FDI - Domeniul 4 SAS</t>
  </si>
  <si>
    <t>The Entrepreneurship Laboratory</t>
  </si>
  <si>
    <r>
      <rPr>
        <rFont val="Arial Narrow"/>
        <color theme="1"/>
        <sz val="10.0"/>
      </rPr>
      <t>Sesiunea de mini</t>
    </r>
    <r>
      <rPr>
        <rFont val="Arial Narrow"/>
        <color theme="1"/>
        <sz val="10.0"/>
      </rPr>
      <t>-</t>
    </r>
    <r>
      <rPr>
        <rFont val="Arial Narrow"/>
        <color theme="1"/>
        <sz val="10.0"/>
      </rPr>
      <t>granturi proiecte antreprenoriale Junior Achivement JA</t>
    </r>
  </si>
  <si>
    <t>https://www.jaromania.org/documente/regulament-sesiune-mini-granturi-proiecte-universitati-2024.pdf</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</si>
  <si>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</si>
  <si>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</si>
  <si>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</si>
  <si>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</si>
  <si>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</si>
  <si>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Mobilitate de predare (STA) de tip Erasmus+; Instituția gazdă: YEDITEPE UNIVERSITY VAKIF; Țara:Turcia; Perioada: 01/04/2024 - 05/04/2024.</t>
  </si>
  <si>
    <t>Mobilitate de predare, Universitatea din Ljubljana, Slovenia, mai 2024</t>
  </si>
  <si>
    <t>Mobilitate de tformare, Universitatea din Oviedo, Spania, iunie 2024</t>
  </si>
  <si>
    <t>Mobilitate Erasmus+ pentru teaching 22/04/2024 - 29/04/2024, MAIEUTICA COOPERATIVA DE ENSINO SUPERIOR CRL, Portugal</t>
  </si>
  <si>
    <t>Mobilitate Erasmus+ pentru teaching 26/02/2024 - 01/03/2024, UNIVERSIDAD DE LA LAGUNA, Spania</t>
  </si>
  <si>
    <t>Mobilitate de predare (STA) de tip Erasmus+; Instituția gazdă: YEDITEPE UNIVERSITY; Țara:Turcia; Perioada: 01/04/2024 - 05/04/2024.</t>
  </si>
  <si>
    <t>Mobilitate de predare (STA) de tip SEE; Instituția gazdă: University of Liechtenstein; Țara: Liechtenstein; Perioada: 21/01/2024 - 27/01/2024.</t>
  </si>
  <si>
    <t>Mobilitate (STT) de tip Erasmus+; Instituția gazdă: University of Tirana; Țara: Albania; Perioada: 17/06/2024 - 21/06/2024.</t>
  </si>
  <si>
    <t>Mobilitate (STT) de tip Erasmus+; Instituția gazdă: University of Valencia; Țara: Spania; Perioada: 14/07/2024 - 19/07/2024.</t>
  </si>
  <si>
    <t>STA, University of Agder, Kristiansand, Norvegia, 1-6 aprilie 2024</t>
  </si>
  <si>
    <t>STA,at Faculty of Business Economics and Entrepreneurship, Belgrade, Serbia, 8-13 mai 2024</t>
  </si>
  <si>
    <t>Mobilitate de predare Erasmus+, Universitatea de Economie din Varna, Varna, Bulgaria, 2-8 aprilie 2024</t>
  </si>
  <si>
    <t>Mobilitate de predare Erasmus+, Academia de Studii Economice din Moldova, Chișinău, Republica Moldova, 23-29 aprilie 2024</t>
  </si>
  <si>
    <t>Mobilitate de formare la University of Torino, Italia</t>
  </si>
  <si>
    <t>STA, University of Montana, Missoula, USA, 4 - 16 aprilie 2024</t>
  </si>
  <si>
    <t>Predare, Università degli studi di Torino, Italia, 23-29.02.2024</t>
  </si>
  <si>
    <t>Predare. PAR University of Applied Sciences, Croatia, 15-19.07.2024</t>
  </si>
  <si>
    <t xml:space="preserve">Formare, Universitatea din Opole, Polonia,16-20.09.2024 </t>
  </si>
  <si>
    <t>Mobilitate de predare (STA), Fontys International Business School, Venlo, Olanda, 12-17.11.2023</t>
  </si>
  <si>
    <t>ERASMUS+, STA, Varna University,  Mai 2024</t>
  </si>
  <si>
    <t>ERASMUS+, STT, Belgrad University, Serbia, Iunie 2024</t>
  </si>
  <si>
    <t>ERASMUS+, STA, Karshi University, Uzbekistan,Aprilie 2024</t>
  </si>
  <si>
    <t>Erasmus+ Staff Mobility for Teaching, University of Economics - Varna, Bulgaria, 2-8 aprilie 2024</t>
  </si>
  <si>
    <t>Mobilitate ERASMUS+ de predare, la "Niccolò Cusano" University, Roma, Italia, 03.06.2024-07.06.2024</t>
  </si>
  <si>
    <t>Mobilitate Erasmus de predare în cadrul Universității din Valencia, Spania. Participare la FORTHEM Network for Entrepreneruship, perioada 5-6.10.2023</t>
  </si>
  <si>
    <t>Mobilitate Erasmus de predare în cadrul Universității Johannes Gutenberg, Mainz, Germania. Participare la Simpozion FORTHEM pe teme de educație, perioada 16-17.11.2023</t>
  </si>
  <si>
    <t>Mobilitate Erasmus de predare în cadrul Universității G. D'Annuzio, Chieti-Pescara, Italia, perioada 29.04-06.05.2024</t>
  </si>
  <si>
    <t>Mobilitate de formare (STT) de tip Erasmus+; Instituția gazdă:Universiy of Liechtenstein.; Țara, Liechtenstein.; Perioada: 22.01.2024 – 26.01.2024.</t>
  </si>
  <si>
    <t xml:space="preserve">Mobilitate de formare (STT) de tip Erasmus+; Instituția gazdă: Universiteti Europian Tiranes, Țara: Albania; Perioada: 17.06.2024-21.06.2024 </t>
  </si>
  <si>
    <t>Mobilitate de formare (STA) de tip Erasmus+; Instituția gazdă: University of Valencia Țara: Spania; Perioada: 15/07/2024 to 19/07/2024</t>
  </si>
  <si>
    <t>Mobilitate de formare (STA) de tip Erasmus+; Instituția gazdă:Yeditepe University, Țara: Turkiye; Perioada: 1.04.2024-5.04.2024 .</t>
  </si>
  <si>
    <t>Mobilitate de formare,University of Opole, Opole, Polonia, 10 Septembrie-16 Septembrie 2024</t>
  </si>
  <si>
    <t>Mobilitate de formare în cadrul proiectului ReThink Finance ,University of Opole, Opole, Polonia, 18 Septembrie-21 Septembrie 2024</t>
  </si>
  <si>
    <t>Erasmus, Universitatea din Patra, Grecia, 27.05-31.05. 2024</t>
  </si>
  <si>
    <t>STT, HOCHSCHULE BREMEN, BREMEN, GERMANIA, 24-28 iunie 2024</t>
  </si>
  <si>
    <t>Ion Creanga State Pedagogical University of Chisinau, Republic of Moldova, 16-22 April, 2024</t>
  </si>
  <si>
    <t>PAR University of Applied Sciences, Rijeka, Croatia, 24-30.06.2024</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</si>
  <si>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</si>
  <si>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</si>
  <si>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</si>
  <si>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</si>
  <si>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</si>
  <si>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</si>
  <si>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</si>
  <si>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</si>
  <si>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</si>
  <si>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</si>
  <si>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</si>
  <si>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</si>
  <si>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</si>
  <si>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</si>
  <si>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</si>
  <si>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Participarea la realizarea orarului:  Ianuarie 2024</t>
  </si>
  <si>
    <t>Coordonare program ID-IFR master - B08 IFR (Expertiză Contabilă și Audit)</t>
  </si>
  <si>
    <t>Coordonare program ID-IFR master - B04 IFR (Strategii și Politici de Management și Marketing ale Firmei)</t>
  </si>
  <si>
    <t>Raportare (individuala) CNFIS</t>
  </si>
  <si>
    <t>Documente (individuale) dosare acreditare: CV, Lista lucrari</t>
  </si>
  <si>
    <t>Documente (individuale) dosare acreditare: CV, Lista lucrari (oct 2024)</t>
  </si>
  <si>
    <t>Activități suport - Dosar de acreditare CIG</t>
  </si>
  <si>
    <t>Participare Târg Educațional ULBS Promenda Mall Sibiu - mai 2024</t>
  </si>
  <si>
    <t>Workshop „Dezvoltarea competențelor în utilizarea tehnologiilor de Inteligență Artificială”, iulie-noiembrie 2024, FDI ULBS</t>
  </si>
  <si>
    <t>Alte activități-suport - prodecan</t>
  </si>
  <si>
    <t>Participant - Expecting the
"Towards a simpler, rationalised and future-proof EU tax  system” - https://etaf.tax/wp-content/uploads/2024/04/programme-etaf-conference-17-april-final-1.pdf</t>
  </si>
  <si>
    <t>University Leadership Programe, Harvard School of Ecucation, aprilie 2024</t>
  </si>
  <si>
    <t xml:space="preserve">Participare la realizarea site doctorate https://catalog.ulbsibiu.ro/lista-domenii/ </t>
  </si>
  <si>
    <t>Alte activitati suport  - director CSUD</t>
  </si>
  <si>
    <t>Marina Alexandra</t>
  </si>
  <si>
    <t>Alte activitati suport  - director departament</t>
  </si>
  <si>
    <t>Participare la realizarea site-ului DIDIFR</t>
  </si>
  <si>
    <t>Gestionarea paginii/paginilor de social media a(le) DIDIFR</t>
  </si>
  <si>
    <t>Coordonator acțiuni de promovare la nivelul DIDIFR</t>
  </si>
  <si>
    <t>Documente necesare dosare acreditare</t>
  </si>
  <si>
    <t>Documente CNFIS</t>
  </si>
  <si>
    <t>Grile licență prima vedere</t>
  </si>
  <si>
    <t>director departament</t>
  </si>
  <si>
    <t>University Leadership Programe,Babson College, noiembrie 2023</t>
  </si>
  <si>
    <t>University Leadership Programe, Harvard School of Education, aprilie 2024</t>
  </si>
  <si>
    <t>Workshop „Dezvoltarea competențelor în utilizarea tehnologiilor de Inteligență Artificială”, iulie-noiembrie 2024, FDI, 2 zile ULBS</t>
  </si>
  <si>
    <t>Activ suport - documente acreditare</t>
  </si>
  <si>
    <t>Documente (individuale) dosare acreditare: CV, Listă lucrări</t>
  </si>
  <si>
    <t>Orastean Ramona</t>
  </si>
  <si>
    <t>Pregatire documente dosare de autoevaluare in vederea acreditarii:FD, CV, etc</t>
  </si>
  <si>
    <t>Participare comisie Gradis iunie 2024</t>
  </si>
  <si>
    <t>Alte activitati suport prodecan</t>
  </si>
  <si>
    <t>Întocmirea orarului  - septembrie 2022 și februarie 2023</t>
  </si>
  <si>
    <t>Promovarea ofertei educaționale a ULBS</t>
  </si>
  <si>
    <t>Participare la realizare orarului luna ianuarie 2024</t>
  </si>
  <si>
    <t>Documente dosare acreditare</t>
  </si>
  <si>
    <t>Participarea la admitere (secretar de admitere)</t>
  </si>
  <si>
    <t>8 p./zi</t>
  </si>
  <si>
    <t>Participare târg educațional martie 2024</t>
  </si>
  <si>
    <t>Babson Symposion for entrepreneurial education, Timisoara</t>
  </si>
  <si>
    <t>8*4</t>
  </si>
  <si>
    <t>Responsabil Francofonie ULBS, regim continuu; Evaluare dosare burse Eugene Ionescu (aproximativ 120 de candidaturi), ianuarie-februarie-martie 2023</t>
  </si>
  <si>
    <t>Coordonare Școala doctorală de Științe Sociale</t>
  </si>
  <si>
    <t xml:space="preserve">Membru comisie selecție Erasmus în anul academic 2023-2024 pentru studenții doctoranzi </t>
  </si>
  <si>
    <t>Workshop AI pentru mediul academic; iulie 2024</t>
  </si>
  <si>
    <t>Activități administrative ale departamentulului de Management, Marketing și Administrarea Afacerilor, în calitate de director departament</t>
  </si>
  <si>
    <t xml:space="preserve">Grile licenta prima vedere - 3 discipline </t>
  </si>
  <si>
    <t>Târgul Educațional TeD ULBS 2024, centrul comercial Promenada Sibiu, 16.05.2024</t>
  </si>
  <si>
    <t>Participare curs de prim ajutor, FSE, 05.04.2023</t>
  </si>
  <si>
    <t>10,00</t>
  </si>
  <si>
    <t>How to Do Research and Get Published - How to create a research agenda and develop your personal academic brand, training online organizat de SagePublications, 6 decembrie 2023, ore 16 - 17</t>
  </si>
  <si>
    <t>Restoring Our Humanness in the Age of AI: Challenges and Solutions for Faculty and Students, training online organizat de Sandra Barber, Harvard Business Publishing Education, 11 iunie 2024, 18-19</t>
  </si>
  <si>
    <t>The campus tomorrow: AI's impact on higher education, training online organizat de Constructor  20 iunie 2024, 12-13</t>
  </si>
  <si>
    <t>Developing Career-Ready Students Through Effective Feedback Practices, training online organizat de Cameron Conaway, profesor la University of San Francisco, 27 iunie 2024, 18 - 19</t>
  </si>
  <si>
    <t>Director Centrul de Cercetări Economice</t>
  </si>
  <si>
    <t>Training "Cresterea Calitatii proiectelor de cercetare pentru competitiile nationale si internationale", ULBS, proiect cod CNFIS- FDI-2024-F-0090, iulie 2024</t>
  </si>
  <si>
    <t>fsec3</t>
  </si>
  <si>
    <t>Grile licenta prima vedere - 3 discipline (MG &amp; BA)</t>
  </si>
  <si>
    <t>documente individuale dosare acreditare</t>
  </si>
  <si>
    <t>Activități administrative ale Facultății de Științe Economice, în calitate de decan</t>
  </si>
  <si>
    <t>gestionarea paginii/paginilor de social media a(le) facultății</t>
  </si>
  <si>
    <t>realizarea site-ului facultății</t>
  </si>
  <si>
    <t>realizarea de materiale promoționale cu oferta facultății</t>
  </si>
  <si>
    <t>coordonator acțiuni de promovare la nivelul facultății</t>
  </si>
  <si>
    <t>Curs Design Thinking (d-School)</t>
  </si>
  <si>
    <t>workshop AI x 3 (comunicarestiintifica.ro)</t>
  </si>
  <si>
    <t>Completare documente</t>
  </si>
  <si>
    <t xml:space="preserve"> Participare la The Babson College Mindset Game Webinar</t>
  </si>
  <si>
    <t>Promovare in cadrul proiectul "Scoala Altfel" - Workshop "Primii pași pentru angajare", sediul: Facultatea de Științe Economice E22, invitati Clasa 11 de la liceul Col. Tehnic Energetic Sibiu, data 25.10.2024</t>
  </si>
  <si>
    <t>Participare târg educ TED_Promenada Mall, martie 2024</t>
  </si>
  <si>
    <t>Organizare Iweek_2024</t>
  </si>
  <si>
    <t>Popescu Doris</t>
  </si>
  <si>
    <t>Gestionare pagina LinkedIn Eduhub</t>
  </si>
  <si>
    <t>Grile licenta prima vedere - 1 disciplina</t>
  </si>
  <si>
    <t>coordonare programe ID (management)</t>
  </si>
  <si>
    <t>Șerban Radu Alexandru</t>
  </si>
  <si>
    <t>Curs intensiv de antreprenoriat, Babson College - Symposium for Entrepreneurship Educators, 30 octombrie - 2 noiembrie 2023</t>
  </si>
  <si>
    <t>8 x 4</t>
  </si>
  <si>
    <t>Coordonator activități cu licee/școli</t>
  </si>
  <si>
    <t>Târg TED ULBS-Promenada Mall, mai 2024</t>
  </si>
  <si>
    <t>Târg educațional RM Vâlcea, martie 2024</t>
  </si>
  <si>
    <t>coordonare programe ID: CIG + ECTS + MK</t>
  </si>
  <si>
    <t>International Week 2024, Mai 2024 (Alte activități suport)</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</si>
</sst>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0.00;[Red]0.00"/>
    <numFmt numFmtId="165" formatCode="0.0"/>
    <numFmt numFmtId="166" formatCode="[$-409]dd\-mmm\-yy"/>
    <numFmt numFmtId="167" formatCode="0.00_ "/>
  </numFmts>
  <fonts count="148">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theme="1"/>
      <name val="Arial Narrow"/>
    </font>
    <font>
      <b/>
      <sz val="12.0"/>
      <color rgb="FF000000"/>
      <name val="Arial Narrow"/>
    </font>
    <font/>
    <font>
      <b/>
      <sz val="10.0"/>
      <color rgb="FF000000"/>
      <name val="Arial Narrow"/>
    </font>
    <font>
      <b/>
      <sz val="9.0"/>
      <color rgb="FF000000"/>
      <name val="Arial Narrow"/>
    </font>
    <font>
      <b/>
      <sz val="9.0"/>
      <color rgb="FF000000"/>
      <name val="Calibri"/>
    </font>
    <font>
      <u/>
      <sz val="10.0"/>
      <color theme="1"/>
      <name val="Arial Narrow"/>
    </font>
    <font>
      <u/>
      <sz val="10.0"/>
      <color theme="1"/>
      <name val="Arial Narrow"/>
    </font>
    <font>
      <u/>
      <sz val="10.0"/>
      <color theme="1"/>
      <name val="Arial Narrow"/>
    </font>
    <font>
      <u/>
      <sz val="10.0"/>
      <color theme="1"/>
      <name val="Arial Narrow"/>
    </font>
    <font>
      <u/>
      <sz val="10.0"/>
      <color rgb="FF000000"/>
      <name val="Arial Narrow"/>
    </font>
    <font>
      <u/>
      <sz val="10.0"/>
      <color theme="10"/>
      <name val="Arial Narrow"/>
    </font>
    <font>
      <u/>
      <sz val="10.0"/>
      <color rgb="FF0000FF"/>
      <name val="Arial Narrow"/>
    </font>
    <font>
      <u/>
      <sz val="10.0"/>
      <color theme="10"/>
      <name val="Arial Narrow"/>
    </font>
    <font>
      <u/>
      <sz val="10.0"/>
      <color rgb="FF0000FF"/>
      <name val="Arial Narrow"/>
    </font>
    <font>
      <u/>
      <sz val="10.0"/>
      <color theme="1"/>
      <name val="Arial Narrow"/>
    </font>
    <font>
      <u/>
      <sz val="10.0"/>
      <color theme="10"/>
      <name val="Arial Narrow"/>
    </font>
    <font>
      <u/>
      <sz val="10.0"/>
      <color theme="10"/>
      <name val="Arial Narrow"/>
    </font>
    <font>
      <u/>
      <sz val="10.0"/>
      <color theme="10"/>
      <name val="Arial Narrow"/>
    </font>
    <font>
      <sz val="10.0"/>
      <color rgb="FF222222"/>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theme="10"/>
      <name val="Arial Narrow"/>
    </font>
    <font>
      <u/>
      <sz val="10.0"/>
      <color theme="10"/>
      <name val="Arial Narrow"/>
    </font>
    <font>
      <b/>
      <sz val="10.0"/>
      <color rgb="FFDD0806"/>
      <name val="Arial Narrow"/>
    </font>
    <font>
      <b/>
      <sz val="11.0"/>
      <color theme="1"/>
      <name val="Calibri"/>
    </font>
    <font>
      <sz val="10.0"/>
      <color rgb="FF2E2E2E"/>
      <name val="Arial Narrow"/>
    </font>
    <font>
      <b/>
      <sz val="10.0"/>
      <color rgb="FF000000"/>
      <name val="Calibri"/>
    </font>
    <font>
      <u/>
      <sz val="10.0"/>
      <color theme="10"/>
      <name val="Arial Narrow"/>
    </font>
    <font>
      <sz val="10.0"/>
      <color rgb="FFFF0000"/>
      <name val="Arial Narrow"/>
    </font>
    <font>
      <u/>
      <sz val="10.0"/>
      <color rgb="FF0000FF"/>
      <name val="Arial Narrow"/>
    </font>
    <font>
      <u/>
      <sz val="10.0"/>
      <color rgb="FF0000FF"/>
      <name val="Arial Narrow"/>
    </font>
    <font>
      <u/>
      <sz val="10.0"/>
      <color theme="1"/>
      <name val="Arial Narrow"/>
    </font>
    <font>
      <u/>
      <sz val="10.0"/>
      <color rgb="FF0000FF"/>
      <name val="Arial Narrow"/>
    </font>
    <font>
      <u/>
      <sz val="10.0"/>
      <color theme="1"/>
      <name val="Arial Narrow"/>
    </font>
    <font>
      <u/>
      <sz val="10.0"/>
      <color rgb="FF0000FF"/>
      <name val="Arial Narrow"/>
    </font>
    <font>
      <u/>
      <sz val="10.0"/>
      <color rgb="FF000000"/>
      <name val="Arial Narrow"/>
    </font>
    <font>
      <u/>
      <sz val="10.0"/>
      <color rgb="FF0000FF"/>
      <name val="Arial Narrow"/>
    </font>
    <font>
      <u/>
      <sz val="10.0"/>
      <color theme="1"/>
      <name val="Arial Narrow"/>
    </font>
    <font>
      <u/>
      <sz val="10.0"/>
      <color rgb="FF0000FF"/>
      <name val="Arial Narrow"/>
    </font>
    <font>
      <u/>
      <sz val="10.0"/>
      <color rgb="FF0000FF"/>
      <name val="Arial Narrow"/>
    </font>
    <font>
      <u/>
      <sz val="10.0"/>
      <color theme="10"/>
      <name val="Arial Narrow"/>
    </font>
    <font>
      <u/>
      <sz val="10.0"/>
      <color rgb="FF000000"/>
      <name val="Arial Narrow"/>
    </font>
    <font>
      <u/>
      <sz val="10.0"/>
      <color theme="10"/>
      <name val="Arial Narrow"/>
    </font>
    <font>
      <u/>
      <sz val="10.0"/>
      <color rgb="FF000000"/>
      <name val="Arial Narrow"/>
    </font>
    <font>
      <u/>
      <sz val="10.0"/>
      <color theme="10"/>
      <name val="Arial Narrow"/>
    </font>
    <font>
      <u/>
      <sz val="10.0"/>
      <color theme="1"/>
      <name val="Arial Narrow"/>
    </font>
    <font>
      <u/>
      <sz val="10.0"/>
      <color theme="10"/>
      <name val="Arial Narrow"/>
    </font>
    <font>
      <u/>
      <sz val="10.0"/>
      <color rgb="FF0000FF"/>
      <name val="Arial Narrow"/>
    </font>
    <font>
      <u/>
      <sz val="10.0"/>
      <color theme="1"/>
      <name val="Arial Narrow"/>
    </font>
    <font>
      <u/>
      <sz val="10.0"/>
      <color rgb="FF0000FF"/>
      <name val="Arial Narrow"/>
    </font>
    <font>
      <u/>
      <sz val="10.0"/>
      <color theme="10"/>
      <name val="Arial Narrow"/>
    </font>
    <font>
      <u/>
      <sz val="10.0"/>
      <color rgb="FF0000FF"/>
      <name val="Arial Narrow"/>
    </font>
    <font>
      <u/>
      <sz val="10.0"/>
      <color rgb="FF0000FF"/>
      <name val="Arial Narrow"/>
    </font>
    <font>
      <u/>
      <sz val="10.0"/>
      <color theme="1"/>
      <name val="Arial Narrow"/>
    </font>
    <font>
      <u/>
      <sz val="10.0"/>
      <color theme="10"/>
      <name val="Arial Narrow"/>
    </font>
    <font>
      <sz val="10.0"/>
      <color rgb="FF333333"/>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theme="1"/>
      <name val="Arial Narrow"/>
    </font>
    <font>
      <u/>
      <sz val="10.0"/>
      <color theme="1"/>
      <name val="Arial Narrow"/>
    </font>
    <font>
      <u/>
      <sz val="10.0"/>
      <color theme="1"/>
      <name val="Arial Narrow"/>
    </font>
    <font>
      <u/>
      <sz val="10.0"/>
      <color rgb="FF0000FF"/>
      <name val="Arial Narrow"/>
    </font>
    <font>
      <i/>
      <sz val="10.0"/>
      <color theme="1"/>
      <name val="Arial Narrow"/>
    </font>
    <font>
      <u/>
      <sz val="10.0"/>
      <color rgb="FF0000FF"/>
      <name val="Arial Narrow"/>
    </font>
    <font>
      <u/>
      <sz val="10.0"/>
      <color theme="1"/>
      <name val="Arial Narrow"/>
    </font>
    <font>
      <u/>
      <sz val="10.0"/>
      <color rgb="FF0000FF"/>
      <name val="Arial Narrow"/>
    </font>
    <font>
      <u/>
      <sz val="10.0"/>
      <color theme="1"/>
      <name val="Arial Narrow"/>
    </font>
    <font>
      <u/>
      <sz val="10.0"/>
      <color rgb="FF000000"/>
      <name val="Arial Narrow"/>
    </font>
    <font>
      <u/>
      <sz val="10.0"/>
      <color theme="1"/>
      <name val="Arial Narrow"/>
    </font>
    <font>
      <u/>
      <sz val="10.0"/>
      <color rgb="FF000000"/>
      <name val="Arial Narrow"/>
    </font>
    <font>
      <u/>
      <sz val="10.0"/>
      <color rgb="FF0000FF"/>
      <name val="Arial Narrow"/>
    </font>
    <font>
      <u/>
      <sz val="10.0"/>
      <color theme="10"/>
      <name val="Arial Narrow"/>
    </font>
    <font>
      <u/>
      <sz val="10.0"/>
      <color rgb="FF000000"/>
      <name val="Arial Narrow"/>
    </font>
    <font>
      <u/>
      <sz val="10.0"/>
      <color rgb="FF000000"/>
      <name val="Arial Narrow"/>
    </font>
    <font>
      <sz val="10.0"/>
      <color rgb="FF0000D4"/>
      <name val="Arial Narrow"/>
    </font>
    <font>
      <b/>
      <sz val="12.0"/>
      <color theme="1"/>
      <name val="Arial Narrow"/>
    </font>
    <font>
      <sz val="10.0"/>
      <color theme="10"/>
      <name val="Arial Narrow"/>
    </font>
    <font>
      <b/>
      <sz val="11.0"/>
      <color rgb="FF000000"/>
      <name val="Arial Narrow"/>
    </font>
    <font>
      <sz val="11.0"/>
      <color rgb="FFDD0806"/>
      <name val="Calibri"/>
    </font>
    <font>
      <u/>
      <sz val="10.0"/>
      <color theme="10"/>
      <name val="Arial Narrow"/>
    </font>
    <font>
      <u/>
      <sz val="10.0"/>
      <color theme="10"/>
      <name val="Arial Narrow"/>
    </font>
    <font>
      <u/>
      <sz val="10.0"/>
      <color theme="10"/>
      <name val="Arial Narrow"/>
    </font>
    <font>
      <u/>
      <sz val="10.0"/>
      <color theme="1"/>
      <name val="Arial Narrow"/>
    </font>
    <font>
      <i/>
      <sz val="10.0"/>
      <color rgb="FF333333"/>
      <name val="Arial Narrow"/>
    </font>
    <font>
      <u/>
      <sz val="10.0"/>
      <color theme="10"/>
      <name val="Arial Narrow"/>
    </font>
    <font>
      <u/>
      <sz val="10.0"/>
      <color theme="10"/>
      <name val="Arial Narrow"/>
    </font>
    <font>
      <u/>
      <sz val="10.0"/>
      <color theme="1"/>
      <name val="Arial Narrow"/>
    </font>
    <font>
      <u/>
      <sz val="10.0"/>
      <color theme="10"/>
      <name val="Arial Narrow"/>
    </font>
    <font>
      <u/>
      <sz val="10.0"/>
      <color theme="10"/>
      <name val="Arial Narrow"/>
    </font>
    <font>
      <u/>
      <sz val="10.0"/>
      <color theme="1"/>
      <name val="Arial Narrow"/>
    </font>
    <font>
      <u/>
      <sz val="10.0"/>
      <color theme="1"/>
      <name val="Arial Narrow"/>
    </font>
    <font>
      <u/>
      <sz val="10.0"/>
      <color theme="1"/>
      <name val="Arial Narrow"/>
    </font>
    <font>
      <u/>
      <sz val="10.0"/>
      <color theme="1"/>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sz val="10.0"/>
      <color rgb="FF1F1F1F"/>
      <name val="Arial Narrow"/>
    </font>
    <font>
      <sz val="10.0"/>
      <color rgb="FF555555"/>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rgb="FF0000FF"/>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theme="1"/>
      <name val="Arial Narrow"/>
    </font>
    <font>
      <u/>
      <sz val="10.0"/>
      <color rgb="FF0000FF"/>
      <name val="Arial Narrow"/>
    </font>
    <font>
      <u/>
      <sz val="10.0"/>
      <color theme="1"/>
      <name val="Arial Narrow"/>
    </font>
    <font>
      <u/>
      <sz val="10.0"/>
      <color theme="1"/>
      <name val="Arial Narrow"/>
    </font>
    <font>
      <u/>
      <sz val="10.0"/>
      <color theme="1"/>
      <name val="Arial Narrow"/>
    </font>
    <font>
      <sz val="10.0"/>
      <color rgb="FF0A0A0A"/>
      <name val="Arial Narrow"/>
    </font>
    <font>
      <u/>
      <sz val="10.0"/>
      <color rgb="FF0000FF"/>
      <name val="Arial Narrow"/>
    </font>
    <font>
      <sz val="10.0"/>
      <color rgb="FF1A1A1A"/>
      <name val="Arial Narrow"/>
    </font>
    <font>
      <sz val="10.0"/>
      <color rgb="FF36322B"/>
      <name val="Arial Narrow"/>
    </font>
    <font>
      <u/>
      <sz val="10.0"/>
      <color theme="10"/>
      <name val="Arial Narrow"/>
    </font>
    <font>
      <u/>
      <sz val="10.0"/>
      <color theme="1"/>
      <name val="Arial Narrow"/>
    </font>
    <font>
      <u/>
      <sz val="10.0"/>
      <color rgb="FF0000FF"/>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rgb="FF0000FF"/>
      <name val="Arial Narrow"/>
    </font>
    <font>
      <sz val="12.0"/>
      <color rgb="FF000000"/>
      <name val="Arial Narrow"/>
    </font>
    <font>
      <color theme="1"/>
      <name val="Arial Narrow"/>
    </font>
    <font>
      <sz val="10.0"/>
      <color rgb="FFDD0806"/>
      <name val="Arial Narrow"/>
    </font>
    <font>
      <sz val="12.0"/>
      <color theme="1"/>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s>
  <borders count="36">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right style="thin">
        <color rgb="FF000000"/>
      </right>
      <top style="thin">
        <color rgb="FF000000"/>
      </top>
      <bottom/>
    </border>
    <border>
      <right style="thin">
        <color rgb="FF000000"/>
      </right>
      <top style="thin">
        <color rgb="FF000000"/>
      </top>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rder>
    <border>
      <top style="thin">
        <color rgb="FF000000"/>
      </top>
    </border>
    <border>
      <left style="thin">
        <color rgb="FFA5A5A5"/>
      </left>
      <right style="thin">
        <color rgb="FFA5A5A5"/>
      </right>
      <top style="thin">
        <color rgb="FFA5A5A5"/>
      </top>
      <bottom style="thin">
        <color rgb="FFA5A5A5"/>
      </bottom>
    </border>
    <border>
      <left/>
      <top/>
      <bottom/>
    </border>
    <border>
      <top/>
      <bottom/>
    </border>
    <border>
      <left style="thin">
        <color rgb="FF000000"/>
      </left>
      <top style="thin">
        <color rgb="FF000000"/>
      </top>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border>
    <border>
      <left/>
      <top/>
      <bottom style="thin">
        <color rgb="FF000000"/>
      </bottom>
    </border>
    <border>
      <top/>
      <bottom style="thin">
        <color rgb="FF000000"/>
      </bottom>
    </border>
    <border>
      <right style="thin">
        <color rgb="FF000000"/>
      </right>
      <top/>
      <bottom style="thin">
        <color rgb="FF000000"/>
      </bottom>
    </border>
    <border>
      <left/>
      <right/>
      <top/>
    </border>
    <border>
      <left style="thin">
        <color rgb="FF000000"/>
      </left>
      <right style="thin">
        <color rgb="FF000000"/>
      </right>
    </border>
    <border>
      <left style="thin">
        <color rgb="FF000000"/>
      </left>
      <top/>
      <bottom/>
    </border>
    <border>
      <right style="thin">
        <color rgb="FF000000"/>
      </right>
    </border>
    <border>
      <left style="thin">
        <color rgb="FF000000"/>
      </left>
      <right/>
      <top/>
      <bottom/>
    </border>
    <border>
      <left style="thin">
        <color rgb="FF000000"/>
      </left>
      <right style="thin">
        <color rgb="FF000000"/>
      </right>
      <top/>
      <bottom/>
    </border>
    <border>
      <left style="thin">
        <color rgb="FFF1F1F1"/>
      </left>
      <right style="thin">
        <color rgb="FFF1F1F1"/>
      </right>
      <top style="thin">
        <color rgb="FFF1F1F1"/>
      </top>
      <bottom style="thin">
        <color rgb="FFF1F1F1"/>
      </bottom>
    </border>
    <border>
      <left/>
      <right/>
      <top style="thin">
        <color rgb="FF000000"/>
      </top>
      <bottom style="thin">
        <color rgb="FF000000"/>
      </bottom>
    </border>
    <border>
      <left/>
      <right/>
      <top style="thin">
        <color rgb="FFC2D69B"/>
      </top>
      <bottom style="thin">
        <color rgb="FFC2D69B"/>
      </bottom>
    </border>
    <border>
      <left/>
      <right/>
      <top style="thin">
        <color rgb="FF000000"/>
      </top>
      <bottom/>
    </border>
    <border>
      <left/>
      <right style="thin">
        <color rgb="FF000000"/>
      </right>
      <top/>
      <bottom style="thin">
        <color rgb="FF000000"/>
      </bottom>
    </border>
  </borders>
  <cellStyleXfs count="1">
    <xf borderId="0" fillId="0" fontId="0" numFmtId="0" applyAlignment="1" applyFont="1"/>
  </cellStyleXfs>
  <cellXfs count="839">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Alignment="1" applyBorder="1" applyFill="1" applyFont="1">
      <alignment vertical="center"/>
    </xf>
    <xf borderId="1" fillId="0" fontId="4" numFmtId="0" xfId="0" applyAlignment="1" applyBorder="1" applyFont="1">
      <alignment horizontal="left" vertic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0" fillId="5" fontId="5" numFmtId="0" xfId="0" applyAlignment="1" applyFont="1">
      <alignment horizontal="center" shrinkToFit="0" vertical="center" wrapText="1"/>
    </xf>
    <xf borderId="1" fillId="0" fontId="6" numFmtId="0" xfId="0" applyAlignment="1" applyBorder="1" applyFont="1">
      <alignment horizontal="center" shrinkToFit="0" vertical="center" wrapText="1"/>
    </xf>
    <xf borderId="1" fillId="0" fontId="4" numFmtId="0" xfId="0" applyAlignment="1" applyBorder="1" applyFont="1">
      <alignment shrinkToFit="0" vertical="top" wrapText="1"/>
    </xf>
    <xf borderId="1" fillId="0" fontId="4" numFmtId="0" xfId="0" applyAlignment="1" applyBorder="1" applyFont="1">
      <alignment horizontal="center" shrinkToFit="0" vertical="center" wrapText="1"/>
    </xf>
    <xf borderId="1" fillId="6" fontId="6" numFmtId="0" xfId="0" applyAlignment="1" applyBorder="1" applyFill="1" applyFont="1">
      <alignment horizontal="center" shrinkToFit="0" vertical="center" wrapText="1"/>
    </xf>
    <xf borderId="1" fillId="0" fontId="6" numFmtId="3" xfId="0" applyAlignment="1" applyBorder="1" applyFont="1" applyNumberFormat="1">
      <alignment horizontal="center" shrinkToFit="0" vertical="center" wrapText="1"/>
    </xf>
    <xf borderId="1" fillId="4" fontId="6" numFmtId="4" xfId="0" applyAlignment="1" applyBorder="1" applyFont="1" applyNumberFormat="1">
      <alignment horizontal="center" vertical="center"/>
    </xf>
    <xf borderId="1" fillId="0" fontId="6" numFmtId="4" xfId="0" applyAlignment="1" applyBorder="1" applyFont="1" applyNumberFormat="1">
      <alignment horizontal="center" vertical="center"/>
    </xf>
    <xf borderId="1" fillId="5" fontId="6" numFmtId="4" xfId="0" applyAlignment="1" applyBorder="1" applyFont="1" applyNumberFormat="1">
      <alignment horizontal="center" vertical="center"/>
    </xf>
    <xf borderId="0" fillId="5" fontId="6" numFmtId="4" xfId="0" applyAlignment="1" applyFont="1" applyNumberFormat="1">
      <alignment horizontal="center" vertical="center"/>
    </xf>
    <xf borderId="1" fillId="0" fontId="6" numFmtId="3" xfId="0" applyAlignment="1" applyBorder="1" applyFont="1" applyNumberFormat="1">
      <alignment horizontal="center" vertical="center"/>
    </xf>
    <xf borderId="1" fillId="0" fontId="6" numFmtId="0" xfId="0" applyAlignment="1" applyBorder="1" applyFont="1">
      <alignment shrinkToFit="0" vertical="top" wrapText="1"/>
    </xf>
    <xf borderId="1" fillId="6" fontId="6" numFmtId="0" xfId="0" applyAlignment="1" applyBorder="1" applyFont="1">
      <alignment horizontal="left" shrinkToFit="0" vertical="center" wrapText="1"/>
    </xf>
    <xf borderId="0" fillId="0" fontId="6" numFmtId="0" xfId="0" applyAlignment="1" applyFont="1">
      <alignment horizontal="center" vertical="center"/>
    </xf>
    <xf borderId="1" fillId="0" fontId="2" numFmtId="0" xfId="0" applyAlignment="1" applyBorder="1" applyFont="1">
      <alignment horizontal="center" shrinkToFit="0" vertical="center" wrapText="1"/>
    </xf>
    <xf borderId="1" fillId="6" fontId="2" numFmtId="0" xfId="0" applyAlignment="1" applyBorder="1" applyFont="1">
      <alignment horizontal="lef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0" fontId="2" numFmtId="3" xfId="0" applyAlignment="1" applyBorder="1" applyFont="1" applyNumberFormat="1">
      <alignment horizontal="center" vertical="center"/>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0" fillId="5" fontId="2" numFmtId="4" xfId="0" applyAlignment="1" applyFont="1" applyNumberFormat="1">
      <alignment horizontal="center" vertical="center"/>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3" fillId="7" fontId="7" numFmtId="0" xfId="0" applyAlignment="1" applyBorder="1" applyFill="1" applyFont="1">
      <alignment horizontal="center" shrinkToFit="0" vertical="top" wrapText="1"/>
    </xf>
    <xf borderId="4" fillId="0" fontId="8" numFmtId="0" xfId="0" applyBorder="1" applyFont="1"/>
    <xf borderId="5" fillId="0" fontId="8" numFmtId="0" xfId="0" applyBorder="1" applyFont="1"/>
    <xf borderId="0" fillId="0" fontId="9" numFmtId="0" xfId="0" applyFont="1"/>
    <xf borderId="0" fillId="0" fontId="5" numFmtId="0" xfId="0" applyFont="1"/>
    <xf borderId="3" fillId="7" fontId="4" numFmtId="0" xfId="0" applyAlignment="1" applyBorder="1" applyFont="1">
      <alignment horizontal="left" shrinkToFit="0" wrapText="1"/>
    </xf>
    <xf borderId="6" fillId="8" fontId="9" numFmtId="0" xfId="0" applyBorder="1" applyFill="1" applyFont="1"/>
    <xf borderId="6" fillId="8" fontId="5" numFmtId="0" xfId="0" applyBorder="1" applyFont="1"/>
    <xf borderId="3" fillId="7" fontId="4" numFmtId="0" xfId="0" applyAlignment="1" applyBorder="1" applyFont="1">
      <alignment horizontal="left" shrinkToFit="0" vertical="top" wrapText="1"/>
    </xf>
    <xf borderId="0" fillId="0" fontId="9" numFmtId="0" xfId="0" applyAlignment="1" applyFont="1">
      <alignment horizontal="left" shrinkToFit="0" wrapText="1"/>
    </xf>
    <xf borderId="0" fillId="0" fontId="9" numFmtId="0" xfId="0" applyAlignment="1" applyFont="1">
      <alignment shrinkToFit="0" vertical="top" wrapText="1"/>
    </xf>
    <xf borderId="1" fillId="9" fontId="3" numFmtId="0" xfId="0" applyAlignment="1" applyBorder="1" applyFill="1" applyFont="1">
      <alignment horizontal="center" shrinkToFit="0" vertical="center" wrapText="1"/>
    </xf>
    <xf borderId="1" fillId="10" fontId="3" numFmtId="0" xfId="0" applyAlignment="1" applyBorder="1" applyFill="1" applyFont="1">
      <alignment shrinkToFit="0" vertical="center" wrapText="1"/>
    </xf>
    <xf borderId="0" fillId="0" fontId="10" numFmtId="0" xfId="0" applyFont="1"/>
    <xf borderId="0" fillId="0" fontId="11" numFmtId="0" xfId="0" applyFont="1"/>
    <xf borderId="1" fillId="6" fontId="4" numFmtId="0" xfId="0" applyAlignment="1" applyBorder="1" applyFont="1">
      <alignment horizontal="left" shrinkToFit="0" vertical="center" wrapText="1"/>
    </xf>
    <xf borderId="1" fillId="6" fontId="4" numFmtId="0" xfId="0" applyAlignment="1" applyBorder="1" applyFont="1">
      <alignment horizontal="center" shrinkToFit="0" vertical="center" wrapText="1"/>
    </xf>
    <xf borderId="1" fillId="0" fontId="12" numFmtId="49" xfId="0" applyAlignment="1" applyBorder="1" applyFont="1" applyNumberFormat="1">
      <alignment horizontal="center" shrinkToFit="0" vertical="center" wrapText="1"/>
    </xf>
    <xf borderId="1" fillId="0" fontId="4" numFmtId="49" xfId="0" applyAlignment="1" applyBorder="1" applyFont="1" applyNumberFormat="1">
      <alignment horizontal="center" shrinkToFit="0" vertical="center" wrapText="1"/>
    </xf>
    <xf borderId="1" fillId="0" fontId="4" numFmtId="1" xfId="0" applyAlignment="1" applyBorder="1" applyFont="1" applyNumberFormat="1">
      <alignment horizontal="center" shrinkToFit="0" vertical="center" wrapText="1"/>
    </xf>
    <xf borderId="1" fillId="0" fontId="3" numFmtId="1" xfId="0" applyAlignment="1" applyBorder="1" applyFont="1" applyNumberFormat="1">
      <alignment horizontal="center" shrinkToFit="0" vertical="center" wrapText="1"/>
    </xf>
    <xf borderId="1" fillId="0" fontId="4" numFmtId="4" xfId="0" applyAlignment="1" applyBorder="1" applyFont="1" applyNumberFormat="1">
      <alignment horizontal="center" shrinkToFit="0" vertical="center" wrapText="1"/>
    </xf>
    <xf borderId="1" fillId="0" fontId="4" numFmtId="0" xfId="0" applyAlignment="1" applyBorder="1" applyFont="1">
      <alignment horizontal="center" vertical="center"/>
    </xf>
    <xf borderId="1" fillId="0" fontId="4" numFmtId="0" xfId="0" applyAlignment="1" applyBorder="1" applyFont="1">
      <alignment shrinkToFit="0" vertical="center" wrapText="1"/>
    </xf>
    <xf borderId="0" fillId="0" fontId="4" numFmtId="0" xfId="0" applyFont="1"/>
    <xf borderId="1" fillId="0" fontId="13" numFmtId="0" xfId="0" applyAlignment="1" applyBorder="1" applyFont="1">
      <alignment shrinkToFit="0" vertical="center" wrapText="1"/>
    </xf>
    <xf borderId="1" fillId="0" fontId="4" numFmtId="0" xfId="0" applyAlignment="1" applyBorder="1" applyFont="1">
      <alignment vertical="center"/>
    </xf>
    <xf borderId="1" fillId="6" fontId="4" numFmtId="1" xfId="0" applyAlignment="1" applyBorder="1" applyFont="1" applyNumberFormat="1">
      <alignment horizontal="center" shrinkToFit="0" vertical="center" wrapText="1"/>
    </xf>
    <xf borderId="1" fillId="6" fontId="4" numFmtId="0" xfId="0" applyAlignment="1" applyBorder="1" applyFont="1">
      <alignment shrinkToFit="0" vertical="center" wrapText="1"/>
    </xf>
    <xf borderId="1" fillId="6" fontId="4" numFmtId="49" xfId="0" applyAlignment="1" applyBorder="1" applyFont="1" applyNumberFormat="1">
      <alignment horizontal="center" shrinkToFit="0" vertical="center" wrapText="1"/>
    </xf>
    <xf borderId="1" fillId="0" fontId="4" numFmtId="0" xfId="0" applyAlignment="1" applyBorder="1" applyFont="1">
      <alignment horizontal="left" shrinkToFit="0" vertical="center" wrapText="1"/>
    </xf>
    <xf borderId="1" fillId="0" fontId="4" numFmtId="0" xfId="0" applyAlignment="1" applyBorder="1" applyFont="1">
      <alignment horizontal="center" readingOrder="0" shrinkToFit="0" vertical="center" wrapText="1"/>
    </xf>
    <xf borderId="1" fillId="6" fontId="14" numFmtId="0" xfId="0" applyAlignment="1" applyBorder="1" applyFont="1">
      <alignment horizontal="center" shrinkToFit="0" vertical="center" wrapText="1"/>
    </xf>
    <xf borderId="1" fillId="6" fontId="3" numFmtId="0" xfId="0" applyAlignment="1" applyBorder="1" applyFont="1">
      <alignment horizontal="center" shrinkToFit="0" vertical="center" wrapText="1"/>
    </xf>
    <xf borderId="1" fillId="6" fontId="4" numFmtId="0" xfId="0" applyAlignment="1" applyBorder="1" applyFont="1">
      <alignment horizontal="center" readingOrder="0" shrinkToFit="0" vertical="center" wrapText="1"/>
    </xf>
    <xf borderId="1" fillId="6" fontId="15" numFmtId="0" xfId="0" applyAlignment="1" applyBorder="1" applyFont="1">
      <alignment shrinkToFit="0" vertical="center" wrapText="1"/>
    </xf>
    <xf borderId="1" fillId="6" fontId="4" numFmtId="0" xfId="0" applyAlignment="1" applyBorder="1" applyFont="1">
      <alignment horizontal="left" shrinkToFit="0" vertical="top" wrapText="1"/>
    </xf>
    <xf borderId="1" fillId="6" fontId="4" numFmtId="0" xfId="0" applyAlignment="1" applyBorder="1" applyFont="1">
      <alignment horizontal="center" shrinkToFit="0" vertical="top" wrapText="1"/>
    </xf>
    <xf borderId="7" fillId="6" fontId="4" numFmtId="0" xfId="0" applyAlignment="1" applyBorder="1" applyFont="1">
      <alignment horizontal="center" shrinkToFit="0" vertical="top" wrapText="1"/>
    </xf>
    <xf borderId="8" fillId="0" fontId="4" numFmtId="0" xfId="0" applyAlignment="1" applyBorder="1" applyFont="1">
      <alignment horizontal="center" shrinkToFit="0" vertical="top" wrapText="1"/>
    </xf>
    <xf borderId="8" fillId="0" fontId="16" numFmtId="0" xfId="0" applyAlignment="1" applyBorder="1" applyFont="1">
      <alignment shrinkToFit="0" vertical="top" wrapText="1"/>
    </xf>
    <xf borderId="1" fillId="6" fontId="17" numFmtId="0" xfId="0" applyAlignment="1" applyBorder="1" applyFont="1">
      <alignment shrinkToFit="0" vertical="top" wrapText="1"/>
    </xf>
    <xf borderId="8" fillId="0" fontId="4" numFmtId="49" xfId="0" applyAlignment="1" applyBorder="1" applyFont="1" applyNumberFormat="1">
      <alignment horizontal="center" shrinkToFit="0" vertical="top" wrapText="1"/>
    </xf>
    <xf borderId="1" fillId="0" fontId="4" numFmtId="0" xfId="0" applyAlignment="1" applyBorder="1" applyFont="1">
      <alignment horizontal="center" shrinkToFit="0" vertical="top" wrapText="1"/>
    </xf>
    <xf borderId="1" fillId="0" fontId="4" numFmtId="1" xfId="0" applyAlignment="1" applyBorder="1" applyFont="1" applyNumberFormat="1">
      <alignment horizontal="center" shrinkToFit="0" vertical="top" wrapText="1"/>
    </xf>
    <xf borderId="9" fillId="0" fontId="3" numFmtId="1" xfId="0" applyAlignment="1" applyBorder="1" applyFont="1" applyNumberFormat="1">
      <alignment horizontal="center" shrinkToFit="0" vertical="top" wrapText="1"/>
    </xf>
    <xf borderId="10" fillId="0" fontId="3" numFmtId="4" xfId="0" applyAlignment="1" applyBorder="1" applyFont="1" applyNumberFormat="1">
      <alignment horizontal="center" shrinkToFit="0" vertical="top" wrapText="1"/>
    </xf>
    <xf borderId="1" fillId="0" fontId="1" numFmtId="0" xfId="0" applyBorder="1" applyFont="1"/>
    <xf borderId="1" fillId="0" fontId="1" numFmtId="0" xfId="0" applyAlignment="1" applyBorder="1" applyFont="1">
      <alignment horizontal="center"/>
    </xf>
    <xf borderId="1" fillId="0" fontId="18" numFmtId="0" xfId="0" applyAlignment="1" applyBorder="1" applyFont="1">
      <alignment shrinkToFit="0" vertical="top" wrapText="1"/>
    </xf>
    <xf borderId="1" fillId="0" fontId="19" numFmtId="0" xfId="0" applyAlignment="1" applyBorder="1" applyFont="1">
      <alignment shrinkToFit="0" vertical="top" wrapText="1"/>
    </xf>
    <xf borderId="11" fillId="6" fontId="4" numFmtId="0" xfId="0" applyAlignment="1" applyBorder="1" applyFont="1">
      <alignment shrinkToFit="0" vertical="top" wrapText="1"/>
    </xf>
    <xf borderId="1" fillId="0" fontId="4" numFmtId="0" xfId="0" applyAlignment="1" applyBorder="1" applyFont="1">
      <alignment horizontal="center" shrinkToFit="0" wrapText="1"/>
    </xf>
    <xf borderId="12" fillId="6" fontId="4" numFmtId="49" xfId="0" applyAlignment="1" applyBorder="1" applyFont="1" applyNumberFormat="1">
      <alignment horizontal="center" shrinkToFit="0" vertical="top" wrapText="1"/>
    </xf>
    <xf borderId="3" fillId="0" fontId="3" numFmtId="1" xfId="0" applyAlignment="1" applyBorder="1" applyFont="1" applyNumberFormat="1">
      <alignment horizontal="center" shrinkToFit="0" vertical="top" wrapText="1"/>
    </xf>
    <xf borderId="1" fillId="0" fontId="3" numFmtId="4" xfId="0" applyAlignment="1" applyBorder="1" applyFont="1" applyNumberFormat="1">
      <alignment horizontal="center" shrinkToFit="0" vertical="top" wrapText="1"/>
    </xf>
    <xf borderId="1" fillId="6" fontId="1" numFmtId="0" xfId="0" applyAlignment="1" applyBorder="1" applyFont="1">
      <alignment horizontal="center"/>
    </xf>
    <xf borderId="1" fillId="0" fontId="4" numFmtId="0" xfId="0" applyAlignment="1" applyBorder="1" applyFont="1">
      <alignment horizontal="left" shrinkToFit="0" vertical="top" wrapText="1"/>
    </xf>
    <xf borderId="8" fillId="0" fontId="20" numFmtId="0" xfId="0" applyAlignment="1" applyBorder="1" applyFont="1">
      <alignment shrinkToFit="0" vertical="top" wrapText="1"/>
    </xf>
    <xf borderId="8" fillId="0" fontId="4" numFmtId="0" xfId="0" applyAlignment="1" applyBorder="1" applyFont="1">
      <alignment shrinkToFit="0" vertical="top" wrapText="1"/>
    </xf>
    <xf borderId="1" fillId="0" fontId="1" numFmtId="0" xfId="0" applyAlignment="1" applyBorder="1" applyFont="1">
      <alignment horizontal="center" vertical="top"/>
    </xf>
    <xf borderId="1" fillId="6" fontId="4" numFmtId="0" xfId="0" applyAlignment="1" applyBorder="1" applyFont="1">
      <alignment shrinkToFit="0" vertical="top" wrapText="1"/>
    </xf>
    <xf borderId="1" fillId="6" fontId="4" numFmtId="49" xfId="0" applyAlignment="1" applyBorder="1" applyFont="1" applyNumberFormat="1">
      <alignment horizontal="center" shrinkToFit="0" vertical="top" wrapText="1"/>
    </xf>
    <xf borderId="1" fillId="0" fontId="4" numFmtId="49" xfId="0" applyAlignment="1" applyBorder="1" applyFont="1" applyNumberFormat="1">
      <alignment horizontal="center" shrinkToFit="0" vertical="top" wrapText="1"/>
    </xf>
    <xf borderId="1" fillId="0" fontId="3" numFmtId="1" xfId="0" applyAlignment="1" applyBorder="1" applyFont="1" applyNumberFormat="1">
      <alignment horizontal="center" shrinkToFit="0" vertical="top" wrapText="1"/>
    </xf>
    <xf borderId="1" fillId="6" fontId="4" numFmtId="0" xfId="0" applyAlignment="1" applyBorder="1" applyFont="1">
      <alignment horizontal="left" shrinkToFit="1" vertical="top" wrapText="0"/>
    </xf>
    <xf borderId="1" fillId="0" fontId="21" numFmtId="0" xfId="0" applyAlignment="1" applyBorder="1" applyFont="1">
      <alignment shrinkToFit="0" vertical="top" wrapText="1"/>
    </xf>
    <xf borderId="1" fillId="0" fontId="4" numFmtId="16" xfId="0" applyAlignment="1" applyBorder="1" applyFont="1" applyNumberFormat="1">
      <alignment horizontal="center" shrinkToFit="0" vertical="top" wrapText="1"/>
    </xf>
    <xf borderId="8" fillId="0" fontId="22" numFmtId="0" xfId="0" applyAlignment="1" applyBorder="1" applyFont="1">
      <alignment shrinkToFit="0" vertical="top" wrapText="1"/>
    </xf>
    <xf borderId="1" fillId="0" fontId="9" numFmtId="0" xfId="0" applyAlignment="1" applyBorder="1" applyFont="1">
      <alignment horizontal="center" vertical="center"/>
    </xf>
    <xf borderId="13" fillId="0" fontId="1" numFmtId="0" xfId="0" applyAlignment="1" applyBorder="1" applyFont="1">
      <alignment horizontal="left" shrinkToFit="0" vertical="top" wrapText="1"/>
    </xf>
    <xf borderId="8" fillId="0" fontId="1" numFmtId="0" xfId="0" applyAlignment="1" applyBorder="1" applyFont="1">
      <alignment horizontal="center" shrinkToFit="0" vertical="top" wrapText="1"/>
    </xf>
    <xf borderId="8" fillId="0" fontId="1" numFmtId="0" xfId="0" applyAlignment="1" applyBorder="1" applyFont="1">
      <alignment horizontal="left" shrinkToFit="0" vertical="top" wrapText="1"/>
    </xf>
    <xf borderId="13" fillId="0" fontId="1" numFmtId="0" xfId="0" applyAlignment="1" applyBorder="1" applyFont="1">
      <alignment horizontal="center" shrinkToFit="0" vertical="top" wrapText="1"/>
    </xf>
    <xf borderId="14" fillId="0" fontId="23" numFmtId="0" xfId="0" applyAlignment="1" applyBorder="1" applyFont="1">
      <alignment shrinkToFit="0" vertical="top" wrapText="1"/>
    </xf>
    <xf borderId="1" fillId="0" fontId="1" numFmtId="49" xfId="0" applyAlignment="1" applyBorder="1" applyFont="1" applyNumberFormat="1">
      <alignment horizontal="center" vertical="top"/>
    </xf>
    <xf borderId="1" fillId="6" fontId="1" numFmtId="0" xfId="0" applyAlignment="1" applyBorder="1" applyFont="1">
      <alignment horizontal="left" shrinkToFit="0" vertical="top" wrapText="1"/>
    </xf>
    <xf borderId="1" fillId="0" fontId="4" numFmtId="0" xfId="0" applyBorder="1" applyFont="1"/>
    <xf borderId="8" fillId="0" fontId="1" numFmtId="0" xfId="0" applyAlignment="1" applyBorder="1" applyFont="1">
      <alignment shrinkToFit="0" vertical="top" wrapText="1"/>
    </xf>
    <xf borderId="15" fillId="8" fontId="24" numFmtId="49" xfId="0" applyAlignment="1" applyBorder="1" applyFont="1" applyNumberFormat="1">
      <alignment horizontal="left" shrinkToFit="1" vertical="center" wrapText="0"/>
    </xf>
    <xf borderId="15" fillId="8" fontId="4" numFmtId="49" xfId="0" applyAlignment="1" applyBorder="1" applyFont="1" applyNumberFormat="1">
      <alignment horizontal="center" shrinkToFit="1" vertical="center" wrapText="0"/>
    </xf>
    <xf borderId="1" fillId="8" fontId="25" numFmtId="0" xfId="0" applyAlignment="1" applyBorder="1" applyFont="1">
      <alignment horizontal="left" shrinkToFit="0" vertical="top" wrapText="1"/>
    </xf>
    <xf borderId="1" fillId="8" fontId="4" numFmtId="0" xfId="0" applyAlignment="1" applyBorder="1" applyFont="1">
      <alignment horizontal="left" shrinkToFit="0" vertical="top" wrapText="1"/>
    </xf>
    <xf borderId="1" fillId="8" fontId="4" numFmtId="0" xfId="0" applyAlignment="1" applyBorder="1" applyFont="1">
      <alignment horizontal="center" shrinkToFit="0" vertical="top" wrapText="1"/>
    </xf>
    <xf borderId="1" fillId="8" fontId="1" numFmtId="0" xfId="0" applyAlignment="1" applyBorder="1" applyFont="1">
      <alignment horizontal="left" shrinkToFit="0" vertical="top" wrapText="1"/>
    </xf>
    <xf borderId="1" fillId="8" fontId="26" numFmtId="0" xfId="0" applyAlignment="1" applyBorder="1" applyFont="1">
      <alignment horizontal="left" shrinkToFit="0" vertical="top" wrapText="1"/>
    </xf>
    <xf borderId="1" fillId="8" fontId="27" numFmtId="0" xfId="0" applyAlignment="1" applyBorder="1" applyFont="1">
      <alignment horizontal="left" shrinkToFit="0" vertical="top" wrapText="1"/>
    </xf>
    <xf borderId="1" fillId="8" fontId="1" numFmtId="0" xfId="0" applyAlignment="1" applyBorder="1" applyFont="1">
      <alignment horizontal="center" shrinkToFit="0" vertical="top" wrapText="1"/>
    </xf>
    <xf borderId="1" fillId="8" fontId="4" numFmtId="49" xfId="0" applyAlignment="1" applyBorder="1" applyFont="1" applyNumberFormat="1">
      <alignment horizontal="center" shrinkToFit="0" vertical="top" wrapText="1"/>
    </xf>
    <xf borderId="1" fillId="8" fontId="4" numFmtId="1" xfId="0" applyAlignment="1" applyBorder="1" applyFont="1" applyNumberFormat="1">
      <alignment horizontal="center" shrinkToFit="0" vertical="top" wrapText="1"/>
    </xf>
    <xf borderId="1" fillId="8" fontId="3" numFmtId="1" xfId="0" applyAlignment="1" applyBorder="1" applyFont="1" applyNumberFormat="1">
      <alignment horizontal="center" shrinkToFit="0" vertical="top" wrapText="1"/>
    </xf>
    <xf borderId="1" fillId="8" fontId="4" numFmtId="4" xfId="0" applyAlignment="1" applyBorder="1" applyFont="1" applyNumberFormat="1">
      <alignment horizontal="left" shrinkToFit="0" vertical="top" wrapText="1"/>
    </xf>
    <xf borderId="1" fillId="8" fontId="25" numFmtId="0" xfId="0" applyAlignment="1" applyBorder="1" applyFont="1">
      <alignment horizontal="center" shrinkToFit="0" vertical="top" wrapText="1"/>
    </xf>
    <xf borderId="8" fillId="0" fontId="28" numFmtId="0" xfId="0" applyAlignment="1" applyBorder="1" applyFont="1">
      <alignment horizontal="center" shrinkToFit="0" vertical="top" wrapText="1"/>
    </xf>
    <xf borderId="14" fillId="0" fontId="29" numFmtId="0" xfId="0" applyAlignment="1" applyBorder="1" applyFont="1">
      <alignment horizontal="center" shrinkToFit="0" vertical="top" wrapText="1"/>
    </xf>
    <xf borderId="1" fillId="0" fontId="1" numFmtId="0" xfId="0" applyAlignment="1" applyBorder="1" applyFont="1">
      <alignment horizontal="center" shrinkToFit="0" vertical="top" wrapText="1"/>
    </xf>
    <xf borderId="5" fillId="0" fontId="4" numFmtId="0" xfId="0" applyAlignment="1" applyBorder="1" applyFont="1">
      <alignment horizontal="center" shrinkToFit="0" vertical="top" wrapText="1"/>
    </xf>
    <xf borderId="1" fillId="0" fontId="30" numFmtId="0" xfId="0" applyAlignment="1" applyBorder="1" applyFont="1">
      <alignment horizontal="center" shrinkToFit="0" vertical="center" wrapText="1"/>
    </xf>
    <xf borderId="1" fillId="0" fontId="3" numFmtId="0" xfId="0" applyAlignment="1" applyBorder="1" applyFont="1">
      <alignment horizontal="center" shrinkToFit="0" vertical="center" wrapText="1"/>
    </xf>
    <xf borderId="1" fillId="0" fontId="1" numFmtId="0" xfId="0" applyAlignment="1" applyBorder="1" applyFont="1">
      <alignment vertical="center"/>
    </xf>
    <xf borderId="1" fillId="0" fontId="4" numFmtId="0" xfId="0" applyAlignment="1" applyBorder="1" applyFont="1">
      <alignment horizontal="center" readingOrder="0" shrinkToFit="0" vertical="top" wrapText="1"/>
    </xf>
    <xf borderId="1" fillId="0" fontId="4" numFmtId="0" xfId="0" applyAlignment="1" applyBorder="1" applyFont="1">
      <alignment horizontal="center" vertical="top"/>
    </xf>
    <xf borderId="1" fillId="0" fontId="4" numFmtId="0" xfId="0" applyAlignment="1" applyBorder="1" applyFont="1">
      <alignment horizontal="center"/>
    </xf>
    <xf borderId="10" fillId="0" fontId="4" numFmtId="4" xfId="0" applyAlignment="1" applyBorder="1" applyFont="1" applyNumberFormat="1">
      <alignment horizontal="center" shrinkToFit="0" vertical="top" wrapText="1"/>
    </xf>
    <xf borderId="1" fillId="0" fontId="1" numFmtId="1" xfId="0" applyAlignment="1" applyBorder="1" applyFont="1" applyNumberFormat="1">
      <alignment horizontal="center"/>
    </xf>
    <xf borderId="1" fillId="0" fontId="4" numFmtId="4" xfId="0" applyAlignment="1" applyBorder="1" applyFont="1" applyNumberFormat="1">
      <alignment horizontal="center" shrinkToFit="0" vertical="top" wrapText="1"/>
    </xf>
    <xf borderId="1" fillId="6" fontId="4" numFmtId="0" xfId="0" applyAlignment="1" applyBorder="1" applyFont="1">
      <alignment horizontal="left" vertical="center"/>
    </xf>
    <xf borderId="1" fillId="6" fontId="4" numFmtId="0" xfId="0" applyAlignment="1" applyBorder="1" applyFont="1">
      <alignment horizontal="center" vertical="center"/>
    </xf>
    <xf borderId="1" fillId="0" fontId="31" numFmtId="0" xfId="0" applyAlignment="1" applyBorder="1" applyFont="1">
      <alignment horizontal="left" vertical="center"/>
    </xf>
    <xf borderId="1" fillId="0" fontId="4" numFmtId="49" xfId="0" applyAlignment="1" applyBorder="1" applyFont="1" applyNumberFormat="1">
      <alignment horizontal="center" vertical="center"/>
    </xf>
    <xf borderId="1" fillId="0" fontId="4" numFmtId="1" xfId="0" applyAlignment="1" applyBorder="1" applyFont="1" applyNumberFormat="1">
      <alignment horizontal="center" vertical="center"/>
    </xf>
    <xf borderId="1" fillId="0" fontId="3" numFmtId="1" xfId="0" applyAlignment="1" applyBorder="1" applyFont="1" applyNumberFormat="1">
      <alignment horizontal="center" vertical="center"/>
    </xf>
    <xf borderId="1" fillId="0" fontId="3" numFmtId="4" xfId="0" applyAlignment="1" applyBorder="1" applyFont="1" applyNumberFormat="1">
      <alignment horizontal="left" vertical="center"/>
    </xf>
    <xf borderId="1" fillId="6" fontId="4" numFmtId="49" xfId="0" applyAlignment="1" applyBorder="1" applyFont="1" applyNumberFormat="1">
      <alignment horizontal="center" vertical="center"/>
    </xf>
    <xf borderId="1" fillId="0" fontId="3" numFmtId="0" xfId="0" applyAlignment="1" applyBorder="1" applyFont="1">
      <alignment horizontal="left" shrinkToFit="0" vertical="center" wrapText="1"/>
    </xf>
    <xf borderId="1" fillId="0" fontId="3" numFmtId="0" xfId="0" applyAlignment="1" applyBorder="1" applyFont="1">
      <alignment horizontal="center" vertical="center"/>
    </xf>
    <xf borderId="1" fillId="0" fontId="3" numFmtId="4" xfId="0" applyAlignment="1" applyBorder="1" applyFont="1" applyNumberFormat="1">
      <alignment horizontal="center" vertical="center"/>
    </xf>
    <xf borderId="16" fillId="7" fontId="32" numFmtId="0" xfId="0" applyAlignment="1" applyBorder="1" applyFont="1">
      <alignment horizontal="center" shrinkToFit="0" wrapText="1"/>
    </xf>
    <xf borderId="17" fillId="0" fontId="8" numFmtId="0" xfId="0" applyBorder="1" applyFont="1"/>
    <xf borderId="3" fillId="7" fontId="7" numFmtId="0" xfId="0" applyAlignment="1" applyBorder="1" applyFont="1">
      <alignment horizontal="center" shrinkToFit="0" wrapText="1"/>
    </xf>
    <xf borderId="2" fillId="9" fontId="3" numFmtId="0" xfId="0" applyAlignment="1" applyBorder="1" applyFont="1">
      <alignment horizontal="center" shrinkToFit="0" vertical="center" wrapText="1"/>
    </xf>
    <xf borderId="7" fillId="9" fontId="3" numFmtId="0" xfId="0" applyAlignment="1" applyBorder="1" applyFont="1">
      <alignment horizontal="center" shrinkToFit="0" vertical="center" wrapText="1"/>
    </xf>
    <xf borderId="6" fillId="10" fontId="33" numFmtId="0" xfId="0" applyAlignment="1" applyBorder="1" applyFont="1">
      <alignment shrinkToFit="0" vertical="center" wrapText="1"/>
    </xf>
    <xf borderId="8" fillId="0" fontId="4" numFmtId="49" xfId="0" applyAlignment="1" applyBorder="1" applyFont="1" applyNumberFormat="1">
      <alignment horizontal="center" shrinkToFit="0" vertical="center" wrapText="1"/>
    </xf>
    <xf borderId="1" fillId="0" fontId="3" numFmtId="4" xfId="0" applyAlignment="1" applyBorder="1" applyFont="1" applyNumberFormat="1">
      <alignment horizontal="center" shrinkToFit="0" vertical="center" wrapText="1"/>
    </xf>
    <xf borderId="1" fillId="0" fontId="6" numFmtId="0" xfId="0" applyAlignment="1" applyBorder="1" applyFont="1">
      <alignment shrinkToFit="0" vertical="center" wrapText="1"/>
    </xf>
    <xf borderId="1" fillId="0" fontId="25" numFmtId="0" xfId="0" applyAlignment="1" applyBorder="1" applyFont="1">
      <alignment horizontal="left" shrinkToFit="0" vertical="top" wrapText="1"/>
    </xf>
    <xf borderId="1" fillId="0" fontId="34" numFmtId="0" xfId="0" applyAlignment="1" applyBorder="1" applyFont="1">
      <alignment horizontal="left" shrinkToFit="0" vertical="top" wrapText="1"/>
    </xf>
    <xf borderId="2" fillId="6" fontId="4" numFmtId="0" xfId="0" applyAlignment="1" applyBorder="1" applyFont="1">
      <alignment horizontal="center" shrinkToFit="0" vertical="top" wrapText="1"/>
    </xf>
    <xf borderId="0" fillId="0" fontId="9" numFmtId="0" xfId="0" applyAlignment="1" applyFont="1">
      <alignment shrinkToFit="0" wrapText="1"/>
    </xf>
    <xf borderId="0" fillId="0" fontId="9" numFmtId="4" xfId="0" applyAlignment="1" applyFont="1" applyNumberFormat="1">
      <alignment horizontal="center"/>
    </xf>
    <xf borderId="4" fillId="0" fontId="2" numFmtId="0" xfId="0" applyBorder="1" applyFont="1"/>
    <xf borderId="5" fillId="0" fontId="2" numFmtId="0" xfId="0" applyBorder="1" applyFont="1"/>
    <xf borderId="0" fillId="0" fontId="35" numFmtId="0" xfId="0" applyFont="1"/>
    <xf borderId="0" fillId="0" fontId="9" numFmtId="0" xfId="0" applyAlignment="1" applyFont="1">
      <alignment horizontal="center" shrinkToFit="0" wrapText="1"/>
    </xf>
    <xf borderId="3" fillId="7" fontId="1" numFmtId="0" xfId="0" applyAlignment="1" applyBorder="1" applyFont="1">
      <alignment horizontal="left" shrinkToFit="0" wrapText="1"/>
    </xf>
    <xf borderId="3" fillId="7" fontId="4" numFmtId="0" xfId="0" applyAlignment="1" applyBorder="1" applyFont="1">
      <alignment horizontal="left"/>
    </xf>
    <xf borderId="0" fillId="0" fontId="1" numFmtId="0" xfId="0" applyAlignment="1" applyFont="1">
      <alignment horizontal="left" shrinkToFit="0" wrapText="1"/>
    </xf>
    <xf borderId="2" fillId="9" fontId="9" numFmtId="0" xfId="0" applyAlignment="1" applyBorder="1" applyFont="1">
      <alignment horizontal="center" shrinkToFit="0" vertical="center" wrapText="1"/>
    </xf>
    <xf borderId="7" fillId="9" fontId="9" numFmtId="0" xfId="0" applyAlignment="1" applyBorder="1" applyFont="1">
      <alignment horizontal="center" shrinkToFit="0" vertical="center" wrapText="1"/>
    </xf>
    <xf borderId="2" fillId="9" fontId="9" numFmtId="164" xfId="0" applyAlignment="1" applyBorder="1" applyFont="1" applyNumberFormat="1">
      <alignment horizontal="center" shrinkToFit="0" vertical="center" wrapText="1"/>
    </xf>
    <xf borderId="6" fillId="10" fontId="5" numFmtId="0" xfId="0" applyAlignment="1" applyBorder="1" applyFont="1">
      <alignment shrinkToFit="0" vertical="center" wrapText="1"/>
    </xf>
    <xf borderId="13" fillId="0" fontId="1" numFmtId="0" xfId="0" applyAlignment="1" applyBorder="1" applyFont="1">
      <alignment horizontal="left" shrinkToFit="0" vertical="center" wrapText="1"/>
    </xf>
    <xf borderId="13" fillId="0" fontId="1" numFmtId="0" xfId="0" applyAlignment="1" applyBorder="1" applyFont="1">
      <alignment horizontal="center" shrinkToFit="0" vertical="center" wrapText="1"/>
    </xf>
    <xf borderId="13" fillId="0" fontId="9" numFmtId="0" xfId="0" applyAlignment="1" applyBorder="1" applyFont="1">
      <alignment horizontal="center" shrinkToFit="0" vertical="top" wrapText="1"/>
    </xf>
    <xf borderId="13" fillId="0" fontId="9" numFmtId="164" xfId="0" applyAlignment="1" applyBorder="1" applyFont="1" applyNumberFormat="1">
      <alignment horizontal="center" shrinkToFit="0" vertical="top" wrapText="1"/>
    </xf>
    <xf borderId="8" fillId="0" fontId="1" numFmtId="0" xfId="0" applyAlignment="1" applyBorder="1" applyFont="1">
      <alignment horizontal="center" shrinkToFit="0" vertical="center" wrapText="1"/>
    </xf>
    <xf borderId="13" fillId="0" fontId="36" numFmtId="0" xfId="0" applyAlignment="1" applyBorder="1" applyFont="1">
      <alignment horizontal="center" shrinkToFit="0" vertical="center" wrapText="1"/>
    </xf>
    <xf borderId="18" fillId="0" fontId="1" numFmtId="0" xfId="0" applyAlignment="1" applyBorder="1" applyFont="1">
      <alignment horizontal="center" shrinkToFit="0" vertical="center" wrapText="1"/>
    </xf>
    <xf borderId="1" fillId="0" fontId="1" numFmtId="0" xfId="0" applyAlignment="1" applyBorder="1" applyFont="1">
      <alignment horizontal="center" shrinkToFit="0" vertical="center" wrapText="1"/>
    </xf>
    <xf borderId="13" fillId="0" fontId="9" numFmtId="0" xfId="0" applyAlignment="1" applyBorder="1" applyFont="1">
      <alignment horizontal="center" shrinkToFit="0" vertical="center" wrapText="1"/>
    </xf>
    <xf borderId="13" fillId="0" fontId="9" numFmtId="164"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1" fillId="0" fontId="9" numFmtId="164" xfId="0" applyAlignment="1" applyBorder="1" applyFont="1" applyNumberFormat="1">
      <alignment horizontal="center" shrinkToFit="0" vertical="center" wrapText="1"/>
    </xf>
    <xf borderId="13" fillId="0" fontId="1" numFmtId="164" xfId="0" applyAlignment="1" applyBorder="1" applyFont="1" applyNumberFormat="1">
      <alignment horizontal="center" shrinkToFit="0" vertical="center" wrapText="1"/>
    </xf>
    <xf borderId="0" fillId="0" fontId="9" numFmtId="0" xfId="0" applyAlignment="1" applyFont="1">
      <alignment horizontal="center" shrinkToFit="0" vertical="center" wrapText="1"/>
    </xf>
    <xf borderId="0" fillId="0" fontId="9" numFmtId="164" xfId="0" applyAlignment="1" applyFont="1" applyNumberFormat="1">
      <alignment horizontal="center" shrinkToFit="0" vertical="center" wrapText="1"/>
    </xf>
    <xf borderId="0" fillId="0" fontId="4" numFmtId="0" xfId="0" applyFont="1"/>
    <xf borderId="0" fillId="0" fontId="7" numFmtId="0" xfId="0" applyAlignment="1" applyFont="1">
      <alignment horizontal="center" shrinkToFit="0" wrapText="1"/>
    </xf>
    <xf borderId="3" fillId="7" fontId="37" numFmtId="0" xfId="0" applyAlignment="1" applyBorder="1" applyFont="1">
      <alignment horizontal="left" shrinkToFit="0" wrapText="1"/>
    </xf>
    <xf borderId="1" fillId="0" fontId="1" numFmtId="0" xfId="0" applyAlignment="1" applyBorder="1" applyFont="1">
      <alignment horizontal="left" shrinkToFit="0" vertical="center" wrapText="1"/>
    </xf>
    <xf borderId="1" fillId="0" fontId="38" numFmtId="0" xfId="0" applyAlignment="1" applyBorder="1" applyFont="1">
      <alignment horizontal="center" shrinkToFit="0" vertical="center" wrapText="1"/>
    </xf>
    <xf borderId="1" fillId="0" fontId="39" numFmtId="0" xfId="0" applyAlignment="1" applyBorder="1" applyFont="1">
      <alignment shrinkToFit="0" vertical="center" wrapText="1"/>
    </xf>
    <xf borderId="1" fillId="0" fontId="4" numFmtId="3" xfId="0" applyAlignment="1" applyBorder="1" applyFont="1" applyNumberFormat="1">
      <alignment horizontal="center" vertical="center"/>
    </xf>
    <xf borderId="1" fillId="0" fontId="4" numFmtId="3" xfId="0" applyAlignment="1" applyBorder="1" applyFont="1" applyNumberFormat="1">
      <alignment horizontal="center" shrinkToFit="0" vertical="center" wrapText="1"/>
    </xf>
    <xf borderId="1" fillId="0" fontId="40" numFmtId="0" xfId="0" applyAlignment="1" applyBorder="1" applyFont="1">
      <alignment horizontal="center" shrinkToFit="0" vertical="center" wrapText="1"/>
    </xf>
    <xf borderId="1" fillId="0" fontId="4" numFmtId="2" xfId="0" applyAlignment="1" applyBorder="1" applyFont="1" applyNumberFormat="1">
      <alignment horizontal="center" shrinkToFit="0" vertical="center" wrapText="1"/>
    </xf>
    <xf borderId="1" fillId="0" fontId="41" numFmtId="0" xfId="0" applyAlignment="1" applyBorder="1" applyFont="1">
      <alignment horizontal="left" shrinkToFit="0" vertical="center" wrapText="1"/>
    </xf>
    <xf borderId="1" fillId="0" fontId="42" numFmtId="0" xfId="0" applyAlignment="1" applyBorder="1" applyFont="1">
      <alignment horizontal="left" shrinkToFit="0" vertical="center" wrapText="1"/>
    </xf>
    <xf borderId="1" fillId="0" fontId="43" numFmtId="0" xfId="0" applyAlignment="1" applyBorder="1" applyFont="1">
      <alignment horizontal="center" vertical="center"/>
    </xf>
    <xf borderId="1" fillId="0" fontId="1" numFmtId="0" xfId="0" applyAlignment="1" applyBorder="1" applyFont="1">
      <alignment horizontal="left" vertical="center"/>
    </xf>
    <xf borderId="1" fillId="0" fontId="4" numFmtId="2" xfId="0" applyAlignment="1" applyBorder="1" applyFont="1" applyNumberFormat="1">
      <alignment horizontal="center" vertical="center"/>
    </xf>
    <xf borderId="1" fillId="0" fontId="4" numFmtId="0" xfId="0" applyAlignment="1" applyBorder="1" applyFont="1">
      <alignment horizontal="center" readingOrder="0" vertical="center"/>
    </xf>
    <xf borderId="1" fillId="0" fontId="44" numFmtId="0" xfId="0" applyAlignment="1" applyBorder="1" applyFont="1">
      <alignment horizontal="left" shrinkToFit="0" vertical="center" wrapText="1"/>
    </xf>
    <xf borderId="1" fillId="0" fontId="45" numFmtId="0" xfId="0" applyAlignment="1" applyBorder="1" applyFont="1">
      <alignment horizontal="left" vertical="center"/>
    </xf>
    <xf borderId="1" fillId="0" fontId="1" numFmtId="0" xfId="0" applyAlignment="1" applyBorder="1" applyFont="1">
      <alignment horizontal="left"/>
    </xf>
    <xf borderId="1" fillId="0" fontId="4" numFmtId="0" xfId="0" applyAlignment="1" applyBorder="1" applyFont="1">
      <alignment horizontal="left"/>
    </xf>
    <xf borderId="1" fillId="0" fontId="4" numFmtId="0" xfId="0" applyAlignment="1" applyBorder="1" applyFont="1">
      <alignment horizontal="left" shrinkToFit="0" wrapText="1"/>
    </xf>
    <xf borderId="1" fillId="0" fontId="1" numFmtId="0" xfId="0" applyAlignment="1" applyBorder="1" applyFont="1">
      <alignment horizontal="left" vertical="top"/>
    </xf>
    <xf borderId="1" fillId="0" fontId="4" numFmtId="49" xfId="0" applyAlignment="1" applyBorder="1" applyFont="1" applyNumberFormat="1">
      <alignment horizontal="center" vertical="top"/>
    </xf>
    <xf borderId="1" fillId="0" fontId="4" numFmtId="3" xfId="0" applyAlignment="1" applyBorder="1" applyFont="1" applyNumberFormat="1">
      <alignment horizontal="center" shrinkToFit="0" vertical="top" wrapText="1"/>
    </xf>
    <xf borderId="1" fillId="0" fontId="1" numFmtId="0" xfId="0" applyAlignment="1" applyBorder="1" applyFont="1">
      <alignment horizontal="left" shrinkToFit="0" vertical="top" wrapText="1"/>
    </xf>
    <xf borderId="1" fillId="0" fontId="46" numFmtId="0" xfId="0" applyAlignment="1" applyBorder="1" applyFont="1">
      <alignment horizontal="center" shrinkToFit="0" vertical="top" wrapText="1"/>
    </xf>
    <xf borderId="1" fillId="0" fontId="4" numFmtId="3" xfId="0" applyAlignment="1" applyBorder="1" applyFont="1" applyNumberFormat="1">
      <alignment horizontal="center" vertical="top"/>
    </xf>
    <xf borderId="1" fillId="0" fontId="1" numFmtId="0" xfId="0" applyAlignment="1" applyBorder="1" applyFont="1">
      <alignment shrinkToFit="0" vertical="top" wrapText="1"/>
    </xf>
    <xf borderId="1" fillId="0" fontId="1" numFmtId="3" xfId="0" applyAlignment="1" applyBorder="1" applyFont="1" applyNumberFormat="1">
      <alignment horizontal="center" vertical="top"/>
    </xf>
    <xf borderId="5" fillId="0" fontId="4" numFmtId="0" xfId="0" applyAlignment="1" applyBorder="1" applyFont="1">
      <alignment horizontal="left" shrinkToFit="0" vertical="top" wrapText="1"/>
    </xf>
    <xf borderId="1" fillId="0" fontId="47" numFmtId="0" xfId="0" applyAlignment="1" applyBorder="1" applyFont="1">
      <alignment horizontal="center" shrinkToFit="0" vertical="top" wrapText="1"/>
    </xf>
    <xf borderId="13" fillId="0" fontId="1" numFmtId="0" xfId="0" applyAlignment="1" applyBorder="1" applyFont="1">
      <alignment horizontal="left" vertical="center"/>
    </xf>
    <xf borderId="13" fillId="0" fontId="4" numFmtId="0" xfId="0" applyAlignment="1" applyBorder="1" applyFont="1">
      <alignment horizontal="center" vertical="center"/>
    </xf>
    <xf borderId="13" fillId="0" fontId="4" numFmtId="0" xfId="0" applyAlignment="1" applyBorder="1" applyFont="1">
      <alignment horizontal="left" shrinkToFit="0" vertical="top" wrapText="1"/>
    </xf>
    <xf borderId="13" fillId="0" fontId="48" numFmtId="0" xfId="0" applyAlignment="1" applyBorder="1" applyFont="1">
      <alignment horizontal="center" shrinkToFit="0" vertical="top" wrapText="1"/>
    </xf>
    <xf borderId="13" fillId="0" fontId="4" numFmtId="0" xfId="0" applyAlignment="1" applyBorder="1" applyFont="1">
      <alignment horizontal="center" shrinkToFit="0" vertical="center" wrapText="1"/>
    </xf>
    <xf borderId="1" fillId="0" fontId="49" numFmtId="0" xfId="0" applyAlignment="1" applyBorder="1" applyFont="1">
      <alignment horizontal="center" shrinkToFit="0" vertical="top" wrapText="1"/>
    </xf>
    <xf borderId="5" fillId="0" fontId="4" numFmtId="0" xfId="0" applyAlignment="1" applyBorder="1" applyFont="1">
      <alignment horizontal="center" shrinkToFit="0" vertical="center" wrapText="1"/>
    </xf>
    <xf borderId="3" fillId="0" fontId="4" numFmtId="0" xfId="0" applyAlignment="1" applyBorder="1" applyFont="1">
      <alignment horizontal="center" shrinkToFit="0" vertical="center" wrapText="1"/>
    </xf>
    <xf borderId="19" fillId="0" fontId="4" numFmtId="0" xfId="0" applyAlignment="1" applyBorder="1" applyFont="1">
      <alignment horizontal="center" shrinkToFit="0" vertical="center" wrapText="1"/>
    </xf>
    <xf borderId="19" fillId="0" fontId="4" numFmtId="49" xfId="0" applyAlignment="1" applyBorder="1" applyFont="1" applyNumberFormat="1">
      <alignment horizontal="center" shrinkToFit="0" vertical="top" wrapText="1"/>
    </xf>
    <xf borderId="10" fillId="0" fontId="4" numFmtId="0" xfId="0" applyAlignment="1" applyBorder="1" applyFont="1">
      <alignment horizontal="center" shrinkToFit="0" vertical="top" wrapText="1"/>
    </xf>
    <xf borderId="10" fillId="0" fontId="4" numFmtId="3" xfId="0" applyAlignment="1" applyBorder="1" applyFont="1" applyNumberFormat="1">
      <alignment horizontal="center" vertical="top"/>
    </xf>
    <xf borderId="0" fillId="0" fontId="50" numFmtId="0" xfId="0" applyAlignment="1" applyFont="1">
      <alignment horizontal="left" shrinkToFit="0" vertical="top" wrapText="1"/>
    </xf>
    <xf borderId="3" fillId="0" fontId="1" numFmtId="0" xfId="0" applyAlignment="1" applyBorder="1" applyFont="1">
      <alignment horizontal="left" shrinkToFit="0" vertical="top" wrapText="1"/>
    </xf>
    <xf borderId="8" fillId="0" fontId="4" numFmtId="0" xfId="0" applyAlignment="1" applyBorder="1" applyFont="1">
      <alignment horizontal="center" vertical="top"/>
    </xf>
    <xf borderId="20" fillId="6" fontId="1" numFmtId="0" xfId="0" applyAlignment="1" applyBorder="1" applyFont="1">
      <alignment horizontal="left" shrinkToFit="0" vertical="top" wrapText="1"/>
    </xf>
    <xf borderId="0" fillId="0" fontId="1" numFmtId="0" xfId="0" applyAlignment="1" applyFont="1">
      <alignment horizontal="left" shrinkToFit="0" vertical="top" wrapText="1"/>
    </xf>
    <xf borderId="5" fillId="0" fontId="51" numFmtId="0" xfId="0" applyAlignment="1" applyBorder="1" applyFont="1">
      <alignment horizontal="center" shrinkToFit="0" vertical="top" wrapText="1"/>
    </xf>
    <xf borderId="13" fillId="0" fontId="4" numFmtId="0" xfId="0" applyAlignment="1" applyBorder="1" applyFont="1">
      <alignment horizontal="center" shrinkToFit="0" vertical="top" wrapText="1"/>
    </xf>
    <xf borderId="0" fillId="0" fontId="25" numFmtId="0" xfId="0" applyAlignment="1" applyFont="1">
      <alignment horizontal="left"/>
    </xf>
    <xf borderId="1" fillId="6" fontId="1" numFmtId="0" xfId="0" applyAlignment="1" applyBorder="1" applyFont="1">
      <alignment horizontal="left" shrinkToFit="0" vertical="center" wrapText="1"/>
    </xf>
    <xf borderId="8" fillId="0" fontId="4" numFmtId="0" xfId="0" applyAlignment="1" applyBorder="1" applyFont="1">
      <alignment horizontal="center" shrinkToFit="0" vertical="center" wrapText="1"/>
    </xf>
    <xf borderId="13" fillId="6" fontId="1" numFmtId="0" xfId="0" applyAlignment="1" applyBorder="1" applyFont="1">
      <alignment horizontal="left" shrinkToFit="0" vertical="center" wrapText="1"/>
    </xf>
    <xf borderId="10" fillId="0" fontId="8" numFmtId="0" xfId="0" applyBorder="1" applyFont="1"/>
    <xf borderId="10" fillId="0" fontId="1" numFmtId="0" xfId="0" applyAlignment="1" applyBorder="1" applyFont="1">
      <alignment horizontal="left" shrinkToFit="0" vertical="center" wrapText="1"/>
    </xf>
    <xf borderId="0" fillId="0" fontId="25" numFmtId="0" xfId="0" applyAlignment="1" applyFont="1">
      <alignment horizontal="left" shrinkToFit="0" wrapText="1"/>
    </xf>
    <xf borderId="5" fillId="0" fontId="4" numFmtId="0" xfId="0" applyAlignment="1" applyBorder="1" applyFont="1">
      <alignment horizontal="left" shrinkToFit="0" vertical="center" wrapText="1"/>
    </xf>
    <xf borderId="3" fillId="0" fontId="1" numFmtId="0" xfId="0" applyAlignment="1" applyBorder="1" applyFont="1">
      <alignment horizontal="left" shrinkToFit="0" vertical="center" wrapText="1"/>
    </xf>
    <xf borderId="10" fillId="0" fontId="4" numFmtId="0" xfId="0" applyAlignment="1" applyBorder="1" applyFont="1">
      <alignment horizontal="center" shrinkToFit="0" vertical="center" wrapText="1"/>
    </xf>
    <xf borderId="3" fillId="0" fontId="4" numFmtId="2" xfId="0" applyAlignment="1" applyBorder="1" applyFont="1" applyNumberFormat="1">
      <alignment horizontal="center" shrinkToFit="0" vertical="center" wrapText="1"/>
    </xf>
    <xf borderId="0" fillId="0" fontId="52" numFmtId="0" xfId="0" applyAlignment="1" applyFont="1">
      <alignment horizontal="left" shrinkToFit="0" vertical="center" wrapText="1"/>
    </xf>
    <xf borderId="0" fillId="0" fontId="4" numFmtId="0" xfId="0" applyAlignment="1" applyFont="1">
      <alignment horizontal="left" shrinkToFit="0" wrapText="1"/>
    </xf>
    <xf borderId="0" fillId="0" fontId="53" numFmtId="0" xfId="0" applyAlignment="1" applyFont="1">
      <alignment shrinkToFit="0" wrapText="1"/>
    </xf>
    <xf borderId="2" fillId="8" fontId="1" numFmtId="0" xfId="0" applyAlignment="1" applyBorder="1" applyFont="1">
      <alignment horizontal="left" shrinkToFit="0" vertical="top" wrapText="1"/>
    </xf>
    <xf borderId="13" fillId="0" fontId="4" numFmtId="49" xfId="0" applyAlignment="1" applyBorder="1" applyFont="1" applyNumberFormat="1">
      <alignment horizontal="center" shrinkToFit="0" vertical="top" wrapText="1"/>
    </xf>
    <xf borderId="13" fillId="0" fontId="4" numFmtId="3" xfId="0" applyAlignment="1" applyBorder="1" applyFont="1" applyNumberFormat="1">
      <alignment horizontal="center" shrinkToFit="0" vertical="top" wrapText="1"/>
    </xf>
    <xf borderId="13" fillId="0" fontId="4" numFmtId="4" xfId="0" applyAlignment="1" applyBorder="1" applyFont="1" applyNumberFormat="1">
      <alignment horizontal="center" shrinkToFit="0" vertical="top" wrapText="1"/>
    </xf>
    <xf borderId="1" fillId="8" fontId="1" numFmtId="0" xfId="0" applyAlignment="1" applyBorder="1" applyFont="1">
      <alignment horizontal="left" readingOrder="0" shrinkToFit="0" vertical="top" wrapText="1"/>
    </xf>
    <xf borderId="1" fillId="8" fontId="4" numFmtId="2" xfId="0" applyAlignment="1" applyBorder="1" applyFont="1" applyNumberFormat="1">
      <alignment horizontal="center" shrinkToFit="0" vertical="top" wrapText="1"/>
    </xf>
    <xf borderId="1" fillId="8" fontId="4" numFmtId="0" xfId="0" applyAlignment="1" applyBorder="1" applyFont="1">
      <alignment horizontal="center" shrinkToFit="0" wrapText="1"/>
    </xf>
    <xf borderId="1" fillId="0" fontId="4" numFmtId="4" xfId="0" applyAlignment="1" applyBorder="1" applyFont="1" applyNumberFormat="1">
      <alignment horizontal="center" shrinkToFit="0" wrapText="1"/>
    </xf>
    <xf borderId="1" fillId="8" fontId="54" numFmtId="0" xfId="0" applyAlignment="1" applyBorder="1" applyFont="1">
      <alignment horizontal="left" shrinkToFit="0" vertical="top" wrapText="1"/>
    </xf>
    <xf borderId="1" fillId="0" fontId="25" numFmtId="0" xfId="0" applyAlignment="1" applyBorder="1" applyFont="1">
      <alignment horizontal="left" vertical="top"/>
    </xf>
    <xf borderId="1" fillId="0" fontId="4" numFmtId="0" xfId="0" applyAlignment="1" applyBorder="1" applyFont="1">
      <alignment horizontal="left" vertical="top"/>
    </xf>
    <xf borderId="1" fillId="0" fontId="4" numFmtId="0" xfId="0" applyAlignment="1" applyBorder="1" applyFont="1">
      <alignment horizontal="center" readingOrder="0" vertical="top"/>
    </xf>
    <xf borderId="1" fillId="8" fontId="1" numFmtId="0" xfId="0" applyAlignment="1" applyBorder="1" applyFont="1">
      <alignment horizontal="left" vertical="top"/>
    </xf>
    <xf borderId="1" fillId="8" fontId="4" numFmtId="0" xfId="0" applyAlignment="1" applyBorder="1" applyFont="1">
      <alignment horizontal="center" vertical="top"/>
    </xf>
    <xf borderId="1" fillId="8" fontId="25" numFmtId="0" xfId="0" applyAlignment="1" applyBorder="1" applyFont="1">
      <alignment horizontal="left" vertical="top"/>
    </xf>
    <xf borderId="1" fillId="8" fontId="4" numFmtId="0" xfId="0" applyAlignment="1" applyBorder="1" applyFont="1">
      <alignment horizontal="left" vertical="top"/>
    </xf>
    <xf borderId="1" fillId="8" fontId="4" numFmtId="49" xfId="0" applyAlignment="1" applyBorder="1" applyFont="1" applyNumberFormat="1">
      <alignment horizontal="center" vertical="top"/>
    </xf>
    <xf borderId="1" fillId="8" fontId="4" numFmtId="3" xfId="0" applyAlignment="1" applyBorder="1" applyFont="1" applyNumberFormat="1">
      <alignment horizontal="center" vertical="top"/>
    </xf>
    <xf borderId="1" fillId="8" fontId="4" numFmtId="4" xfId="0" applyAlignment="1" applyBorder="1" applyFont="1" applyNumberFormat="1">
      <alignment horizontal="center" vertical="top"/>
    </xf>
    <xf borderId="1" fillId="0" fontId="4" numFmtId="4" xfId="0" applyAlignment="1" applyBorder="1" applyFont="1" applyNumberFormat="1">
      <alignment horizontal="center" vertical="top"/>
    </xf>
    <xf borderId="1" fillId="0" fontId="34" numFmtId="0" xfId="0" applyAlignment="1" applyBorder="1" applyFont="1">
      <alignment horizontal="left" vertical="top"/>
    </xf>
    <xf borderId="1" fillId="0" fontId="55" numFmtId="0" xfId="0" applyAlignment="1" applyBorder="1" applyFont="1">
      <alignment horizontal="left" vertical="top"/>
    </xf>
    <xf borderId="1" fillId="8" fontId="56" numFmtId="0" xfId="0" applyAlignment="1" applyBorder="1" applyFont="1">
      <alignment horizontal="left" vertical="top"/>
    </xf>
    <xf borderId="1" fillId="0" fontId="57" numFmtId="0" xfId="0" applyAlignment="1" applyBorder="1" applyFont="1">
      <alignment horizontal="left" vertical="top"/>
    </xf>
    <xf borderId="1" fillId="0" fontId="58" numFmtId="0" xfId="0" applyAlignment="1" applyBorder="1" applyFont="1">
      <alignment horizontal="left" shrinkToFit="0" vertical="top" wrapText="1"/>
    </xf>
    <xf borderId="3" fillId="0" fontId="4" numFmtId="0" xfId="0" applyAlignment="1" applyBorder="1" applyFont="1">
      <alignment horizontal="center" shrinkToFit="0" vertical="top" wrapText="1"/>
    </xf>
    <xf borderId="0" fillId="0" fontId="1" numFmtId="0" xfId="0" applyAlignment="1" applyFont="1">
      <alignment horizontal="left"/>
    </xf>
    <xf borderId="1" fillId="0" fontId="4" numFmtId="2" xfId="0" applyAlignment="1" applyBorder="1" applyFont="1" applyNumberFormat="1">
      <alignment horizontal="center" shrinkToFit="0" vertical="top" wrapText="1"/>
    </xf>
    <xf borderId="1" fillId="0" fontId="59" numFmtId="0" xfId="0" applyAlignment="1" applyBorder="1" applyFont="1">
      <alignment shrinkToFit="0" vertical="center" wrapText="1"/>
    </xf>
    <xf borderId="5" fillId="0" fontId="1" numFmtId="0" xfId="0" applyAlignment="1" applyBorder="1" applyFont="1">
      <alignment horizontal="center" shrinkToFit="0" vertical="center" wrapText="1"/>
    </xf>
    <xf borderId="13" fillId="0" fontId="1" numFmtId="2" xfId="0" applyAlignment="1" applyBorder="1" applyFont="1" applyNumberFormat="1">
      <alignment horizontal="center" shrinkToFit="0" vertical="center" wrapText="1"/>
    </xf>
    <xf borderId="8" fillId="0" fontId="4" numFmtId="0" xfId="0" applyAlignment="1" applyBorder="1" applyFont="1">
      <alignment horizontal="left" shrinkToFit="0" vertical="top" wrapText="1"/>
    </xf>
    <xf borderId="1" fillId="0" fontId="1" numFmtId="2" xfId="0" applyAlignment="1" applyBorder="1" applyFont="1" applyNumberFormat="1">
      <alignment horizontal="center" shrinkToFit="0" vertical="center" wrapText="1"/>
    </xf>
    <xf borderId="1" fillId="0" fontId="60" numFmtId="0" xfId="0" applyAlignment="1" applyBorder="1" applyFont="1">
      <alignment horizontal="left" vertical="top"/>
    </xf>
    <xf borderId="0" fillId="0" fontId="61" numFmtId="0" xfId="0" applyAlignment="1" applyFont="1">
      <alignment vertical="top"/>
    </xf>
    <xf borderId="1" fillId="0" fontId="25" numFmtId="0" xfId="0" applyAlignment="1" applyBorder="1" applyFont="1">
      <alignment horizontal="left" shrinkToFit="0" wrapText="1"/>
    </xf>
    <xf borderId="1" fillId="0" fontId="62" numFmtId="0" xfId="0" applyAlignment="1" applyBorder="1" applyFont="1">
      <alignment horizontal="left" shrinkToFit="0" vertical="top" wrapText="1"/>
    </xf>
    <xf borderId="1" fillId="0" fontId="63" numFmtId="0" xfId="0" applyAlignment="1" applyBorder="1" applyFont="1">
      <alignment horizontal="left" shrinkToFit="0" vertical="top" wrapText="1"/>
    </xf>
    <xf borderId="1" fillId="0" fontId="64" numFmtId="0" xfId="0" applyAlignment="1" applyBorder="1" applyFont="1">
      <alignment horizontal="center" shrinkToFit="0" vertical="center" wrapText="1"/>
    </xf>
    <xf borderId="0" fillId="0" fontId="4" numFmtId="0" xfId="0" applyAlignment="1" applyFont="1">
      <alignment horizontal="left" shrinkToFit="0" vertical="top" wrapText="1"/>
    </xf>
    <xf borderId="13" fillId="0" fontId="65" numFmtId="0" xfId="0" applyAlignment="1" applyBorder="1" applyFont="1">
      <alignment horizontal="left" shrinkToFit="0" vertical="top" wrapText="1"/>
    </xf>
    <xf borderId="13" fillId="0" fontId="4" numFmtId="3" xfId="0" applyAlignment="1" applyBorder="1" applyFont="1" applyNumberFormat="1">
      <alignment horizontal="center" vertical="top"/>
    </xf>
    <xf borderId="1" fillId="0" fontId="66" numFmtId="0" xfId="0" applyAlignment="1" applyBorder="1" applyFont="1">
      <alignment shrinkToFit="0" wrapText="1"/>
    </xf>
    <xf borderId="1" fillId="6" fontId="67" numFmtId="0" xfId="0" applyAlignment="1" applyBorder="1" applyFont="1">
      <alignment horizontal="left" shrinkToFit="0" vertical="top" wrapText="1"/>
    </xf>
    <xf borderId="1" fillId="6" fontId="4" numFmtId="1" xfId="0" applyAlignment="1" applyBorder="1" applyFont="1" applyNumberFormat="1">
      <alignment horizontal="center" shrinkToFit="0" vertical="top" wrapText="1"/>
    </xf>
    <xf borderId="11" fillId="6" fontId="4" numFmtId="2" xfId="0" applyAlignment="1" applyBorder="1" applyFont="1" applyNumberFormat="1">
      <alignment horizontal="center" shrinkToFit="0" vertical="top" wrapText="1"/>
    </xf>
    <xf borderId="13" fillId="0" fontId="4" numFmtId="1" xfId="0" applyAlignment="1" applyBorder="1" applyFont="1" applyNumberFormat="1">
      <alignment horizontal="center" shrinkToFit="0" vertical="top" wrapText="1"/>
    </xf>
    <xf borderId="18" fillId="0" fontId="4" numFmtId="2" xfId="0" applyAlignment="1" applyBorder="1" applyFont="1" applyNumberFormat="1">
      <alignment horizontal="center" shrinkToFit="0" vertical="top" wrapText="1"/>
    </xf>
    <xf borderId="1" fillId="0" fontId="1" numFmtId="0" xfId="0" applyAlignment="1" applyBorder="1" applyFont="1">
      <alignment horizontal="left" shrinkToFit="0" wrapText="1"/>
    </xf>
    <xf borderId="5" fillId="0" fontId="4" numFmtId="0" xfId="0" applyAlignment="1" applyBorder="1" applyFont="1">
      <alignment horizontal="center" shrinkToFit="0" wrapText="1"/>
    </xf>
    <xf borderId="11" fillId="8" fontId="68" numFmtId="0" xfId="0" applyAlignment="1" applyBorder="1" applyFont="1">
      <alignment horizontal="left" shrinkToFit="0" vertical="top" wrapText="1"/>
    </xf>
    <xf borderId="1" fillId="8" fontId="69" numFmtId="0" xfId="0" applyAlignment="1" applyBorder="1" applyFont="1">
      <alignment horizontal="center" shrinkToFit="0" vertical="top" wrapText="1"/>
    </xf>
    <xf borderId="12" fillId="8" fontId="4" numFmtId="0" xfId="0" applyAlignment="1" applyBorder="1" applyFont="1">
      <alignment horizontal="center" shrinkToFit="0" vertical="top" wrapText="1"/>
    </xf>
    <xf borderId="11" fillId="8" fontId="4" numFmtId="0" xfId="0" applyAlignment="1" applyBorder="1" applyFont="1">
      <alignment horizontal="center" shrinkToFit="0" vertical="top" wrapText="1"/>
    </xf>
    <xf borderId="1" fillId="8" fontId="4" numFmtId="0" xfId="0" applyAlignment="1" applyBorder="1" applyFont="1">
      <alignment horizontal="center"/>
    </xf>
    <xf borderId="2" fillId="8" fontId="4" numFmtId="0" xfId="0" applyAlignment="1" applyBorder="1" applyFont="1">
      <alignment horizontal="center" shrinkToFit="0" vertical="top" wrapText="1"/>
    </xf>
    <xf borderId="2" fillId="8" fontId="4" numFmtId="0" xfId="0" applyAlignment="1" applyBorder="1" applyFont="1">
      <alignment horizontal="left" shrinkToFit="0" vertical="top" wrapText="1"/>
    </xf>
    <xf borderId="2" fillId="8" fontId="70" numFmtId="0" xfId="0" applyAlignment="1" applyBorder="1" applyFont="1">
      <alignment horizontal="left" shrinkToFit="0" vertical="top" wrapText="1"/>
    </xf>
    <xf borderId="6" fillId="8" fontId="71" numFmtId="0" xfId="0" applyAlignment="1" applyBorder="1" applyFont="1">
      <alignment horizontal="center" shrinkToFit="0" vertical="top" wrapText="1"/>
    </xf>
    <xf borderId="21" fillId="8" fontId="4" numFmtId="0" xfId="0" applyAlignment="1" applyBorder="1" applyFont="1">
      <alignment horizontal="center" shrinkToFit="0" vertical="top" wrapText="1"/>
    </xf>
    <xf borderId="2" fillId="8" fontId="4" numFmtId="0" xfId="0" applyAlignment="1" applyBorder="1" applyFont="1">
      <alignment horizontal="center"/>
    </xf>
    <xf borderId="13" fillId="0" fontId="4" numFmtId="0" xfId="0" applyAlignment="1" applyBorder="1" applyFont="1">
      <alignment shrinkToFit="0" vertical="center" wrapText="1"/>
    </xf>
    <xf borderId="1" fillId="8" fontId="72" numFmtId="0" xfId="0" applyAlignment="1" applyBorder="1" applyFont="1">
      <alignment horizontal="center" shrinkToFit="0" vertical="top" wrapText="1"/>
    </xf>
    <xf borderId="1" fillId="8" fontId="73" numFmtId="0" xfId="0" applyAlignment="1" applyBorder="1" applyFont="1">
      <alignment shrinkToFit="0" wrapText="1"/>
    </xf>
    <xf borderId="1" fillId="8" fontId="74" numFmtId="0" xfId="0" applyAlignment="1" applyBorder="1" applyFont="1">
      <alignment horizontal="center" vertical="top"/>
    </xf>
    <xf borderId="1" fillId="8" fontId="1" numFmtId="0" xfId="0" applyAlignment="1" applyBorder="1" applyFont="1">
      <alignment horizontal="left" shrinkToFit="0" wrapText="1"/>
    </xf>
    <xf borderId="1" fillId="8" fontId="75" numFmtId="0" xfId="0" applyAlignment="1" applyBorder="1" applyFont="1">
      <alignment vertical="center"/>
    </xf>
    <xf borderId="1" fillId="8" fontId="76" numFmtId="0" xfId="0" applyAlignment="1" applyBorder="1" applyFont="1">
      <alignment horizontal="center" vertical="top"/>
    </xf>
    <xf borderId="1" fillId="0" fontId="77" numFmtId="0" xfId="0" applyAlignment="1" applyBorder="1" applyFont="1">
      <alignment horizontal="center" vertical="top"/>
    </xf>
    <xf borderId="1" fillId="0" fontId="78" numFmtId="0" xfId="0" applyAlignment="1" applyBorder="1" applyFont="1">
      <alignment horizontal="center" vertical="top"/>
    </xf>
    <xf borderId="1" fillId="0" fontId="79" numFmtId="0" xfId="0" applyAlignment="1" applyBorder="1" applyFont="1">
      <alignment horizontal="left" shrinkToFit="0" vertical="top" wrapText="1"/>
    </xf>
    <xf borderId="10" fillId="0" fontId="4" numFmtId="0" xfId="0" applyAlignment="1" applyBorder="1" applyFont="1">
      <alignment shrinkToFit="0" vertical="center" wrapText="1"/>
    </xf>
    <xf borderId="1" fillId="0" fontId="80" numFmtId="0" xfId="0" applyAlignment="1" applyBorder="1" applyFont="1">
      <alignment horizontal="left" vertical="center"/>
    </xf>
    <xf borderId="1" fillId="0" fontId="81" numFmtId="0" xfId="0" applyAlignment="1" applyBorder="1" applyFont="1">
      <alignment horizontal="left" vertical="center"/>
    </xf>
    <xf borderId="0" fillId="0" fontId="82" numFmtId="0" xfId="0" applyFont="1"/>
    <xf borderId="1" fillId="0" fontId="83" numFmtId="0" xfId="0" applyBorder="1" applyFont="1"/>
    <xf borderId="0" fillId="0" fontId="84" numFmtId="0" xfId="0" applyAlignment="1" applyFont="1">
      <alignment shrinkToFit="0" vertical="top" wrapText="1"/>
    </xf>
    <xf borderId="0" fillId="0" fontId="85" numFmtId="0" xfId="0" applyFont="1"/>
    <xf borderId="0" fillId="0" fontId="9" numFmtId="4" xfId="0" applyAlignment="1" applyFont="1" applyNumberFormat="1">
      <alignment horizontal="center" shrinkToFit="0" wrapText="1"/>
    </xf>
    <xf borderId="0" fillId="0" fontId="86" numFmtId="0" xfId="0" applyAlignment="1" applyFont="1">
      <alignment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0" xfId="0" applyAlignment="1" applyFont="1">
      <alignment shrinkToFit="0" vertical="top" wrapText="1"/>
    </xf>
    <xf borderId="0" fillId="0" fontId="4" numFmtId="2" xfId="0" applyFont="1" applyNumberFormat="1"/>
    <xf borderId="3" fillId="7" fontId="87"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22" fillId="7" fontId="1" numFmtId="0" xfId="0" applyBorder="1" applyFont="1"/>
    <xf borderId="23" fillId="0" fontId="8" numFmtId="0" xfId="0" applyBorder="1" applyFont="1"/>
    <xf borderId="24" fillId="0" fontId="8" numFmtId="0" xfId="0" applyBorder="1" applyFont="1"/>
    <xf borderId="22" fillId="7"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7" fillId="9" fontId="9" numFmtId="2" xfId="0" applyAlignment="1" applyBorder="1" applyFont="1" applyNumberFormat="1">
      <alignment horizontal="center" shrinkToFit="0" vertical="center" wrapText="1"/>
    </xf>
    <xf borderId="25" fillId="10" fontId="5" numFmtId="0" xfId="0" applyAlignment="1" applyBorder="1" applyFont="1">
      <alignment shrinkToFit="0" wrapText="1"/>
    </xf>
    <xf borderId="13" fillId="0" fontId="4" numFmtId="49" xfId="0" applyAlignment="1" applyBorder="1" applyFont="1" applyNumberFormat="1">
      <alignment shrinkToFit="0" vertical="top" wrapText="1"/>
    </xf>
    <xf borderId="8" fillId="0" fontId="88" numFmtId="49" xfId="0" applyAlignment="1" applyBorder="1" applyFont="1" applyNumberFormat="1">
      <alignment horizontal="center" shrinkToFit="0" vertical="top" wrapText="1"/>
    </xf>
    <xf borderId="13" fillId="0" fontId="3" numFmtId="4" xfId="0" applyAlignment="1" applyBorder="1" applyFont="1" applyNumberFormat="1">
      <alignment horizontal="center" shrinkToFit="0" vertical="top" wrapText="1"/>
    </xf>
    <xf borderId="1" fillId="6" fontId="4" numFmtId="49" xfId="0" applyAlignment="1" applyBorder="1" applyFont="1" applyNumberFormat="1">
      <alignment shrinkToFit="0" vertical="top" wrapText="1"/>
    </xf>
    <xf borderId="1" fillId="0" fontId="4" numFmtId="1" xfId="0" applyAlignment="1" applyBorder="1" applyFont="1" applyNumberFormat="1">
      <alignment shrinkToFit="0" vertical="top" wrapText="1"/>
    </xf>
    <xf borderId="1" fillId="0" fontId="4" numFmtId="0" xfId="0" applyBorder="1" applyFont="1"/>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3" fillId="7" fontId="1" numFmtId="0" xfId="0" applyAlignment="1" applyBorder="1" applyFont="1">
      <alignment horizontal="left" shrinkToFit="0" vertical="top" wrapText="1"/>
    </xf>
    <xf borderId="0" fillId="0" fontId="2" numFmtId="0" xfId="0" applyAlignment="1" applyFont="1">
      <alignment horizontal="left"/>
    </xf>
    <xf borderId="1" fillId="9" fontId="9" numFmtId="0" xfId="0" applyAlignment="1" applyBorder="1" applyFont="1">
      <alignment horizontal="center" shrinkToFit="0" vertical="center" wrapText="1"/>
    </xf>
    <xf borderId="6" fillId="10" fontId="5" numFmtId="0" xfId="0" applyAlignment="1" applyBorder="1" applyFont="1">
      <alignment shrinkToFit="0" wrapText="1"/>
    </xf>
    <xf borderId="1" fillId="0" fontId="3" numFmtId="0" xfId="0" applyAlignment="1" applyBorder="1" applyFont="1">
      <alignment horizontal="center" shrinkToFit="0" vertical="top" wrapText="1"/>
    </xf>
    <xf borderId="3" fillId="0" fontId="3" numFmtId="4" xfId="0" applyAlignment="1" applyBorder="1" applyFont="1" applyNumberFormat="1">
      <alignment horizontal="center" shrinkToFit="0" vertical="top" wrapText="1"/>
    </xf>
    <xf borderId="1" fillId="0" fontId="2" numFmtId="0" xfId="0" applyBorder="1" applyFont="1"/>
    <xf borderId="0" fillId="0" fontId="9" numFmtId="0" xfId="0" applyAlignment="1" applyFont="1">
      <alignment horizontal="center"/>
    </xf>
    <xf borderId="0" fillId="0" fontId="4" numFmtId="0" xfId="0" applyAlignment="1" applyFont="1">
      <alignment shrinkToFit="0" wrapText="1"/>
    </xf>
    <xf borderId="3" fillId="7" fontId="4" numFmtId="0" xfId="0" applyAlignment="1" applyBorder="1" applyFont="1">
      <alignment shrinkToFit="0" vertical="top" wrapText="1"/>
    </xf>
    <xf borderId="0" fillId="0" fontId="89" numFmtId="0" xfId="0" applyFont="1"/>
    <xf borderId="0" fillId="0" fontId="89" numFmtId="0" xfId="0" applyAlignment="1" applyFont="1">
      <alignment shrinkToFit="0" wrapText="1"/>
    </xf>
    <xf borderId="0" fillId="0" fontId="6" numFmtId="0" xfId="0" applyFont="1"/>
    <xf borderId="3" fillId="7" fontId="7" numFmtId="0" xfId="0" applyAlignment="1" applyBorder="1" applyFont="1">
      <alignment horizontal="center" shrinkToFit="0" vertical="center" wrapText="1"/>
    </xf>
    <xf borderId="3" fillId="7" fontId="4" numFmtId="0" xfId="0" applyAlignment="1" applyBorder="1" applyFont="1">
      <alignment shrinkToFit="0" wrapText="1"/>
    </xf>
    <xf borderId="3" fillId="7" fontId="4" numFmtId="0" xfId="0" applyBorder="1" applyFont="1"/>
    <xf borderId="0" fillId="0" fontId="90" numFmtId="0" xfId="0" applyFont="1"/>
    <xf borderId="1" fillId="0" fontId="3" numFmtId="3" xfId="0" applyAlignment="1" applyBorder="1" applyFont="1" applyNumberFormat="1">
      <alignment horizontal="center" shrinkToFit="0" vertical="top" wrapText="1"/>
    </xf>
    <xf borderId="1" fillId="0" fontId="3" numFmtId="3" xfId="0" applyAlignment="1" applyBorder="1" applyFont="1" applyNumberFormat="1">
      <alignment shrinkToFit="0" vertical="top" wrapText="1"/>
    </xf>
    <xf borderId="0" fillId="0" fontId="9" numFmtId="4" xfId="0" applyFont="1" applyNumberFormat="1"/>
    <xf borderId="12" fillId="9" fontId="9" numFmtId="0" xfId="0" applyAlignment="1" applyBorder="1" applyFont="1">
      <alignment horizontal="center" shrinkToFit="0" vertical="center" wrapText="1"/>
    </xf>
    <xf borderId="13" fillId="0" fontId="4" numFmtId="49" xfId="0" applyAlignment="1" applyBorder="1" applyFont="1" applyNumberFormat="1">
      <alignment horizontal="left" shrinkToFit="0" vertical="center" wrapText="1"/>
    </xf>
    <xf borderId="8" fillId="0" fontId="1" numFmtId="0" xfId="0" applyAlignment="1" applyBorder="1" applyFont="1">
      <alignment horizontal="left" shrinkToFit="0" vertical="center" wrapText="1"/>
    </xf>
    <xf borderId="1" fillId="0" fontId="4" numFmtId="1" xfId="0" applyAlignment="1" applyBorder="1" applyFont="1" applyNumberFormat="1">
      <alignment horizontal="left" shrinkToFit="0" vertical="center" wrapText="1"/>
    </xf>
    <xf borderId="1" fillId="8" fontId="4" numFmtId="1" xfId="0" applyAlignment="1" applyBorder="1" applyFont="1" applyNumberFormat="1">
      <alignment horizontal="center" shrinkToFit="0" vertical="center" wrapText="1"/>
    </xf>
    <xf borderId="10" fillId="0" fontId="1" numFmtId="1" xfId="0" applyAlignment="1" applyBorder="1" applyFont="1" applyNumberFormat="1">
      <alignment horizontal="center" shrinkToFit="0" vertical="center" wrapText="1"/>
    </xf>
    <xf borderId="10" fillId="0" fontId="9" numFmtId="1" xfId="0" applyAlignment="1" applyBorder="1" applyFont="1" applyNumberFormat="1">
      <alignment horizontal="center" shrinkToFit="0" vertical="center" wrapText="1"/>
    </xf>
    <xf borderId="1" fillId="0" fontId="9" numFmtId="4" xfId="0" applyAlignment="1" applyBorder="1" applyFont="1" applyNumberFormat="1">
      <alignment horizontal="center" shrinkToFit="0" vertical="center" wrapText="1"/>
    </xf>
    <xf borderId="1" fillId="0" fontId="1" numFmtId="1" xfId="0" applyAlignment="1" applyBorder="1" applyFont="1" applyNumberFormat="1">
      <alignment horizontal="center" shrinkToFit="0" vertical="center" wrapText="1"/>
    </xf>
    <xf borderId="1" fillId="0" fontId="9" numFmtId="1" xfId="0" applyAlignment="1" applyBorder="1" applyFont="1" applyNumberFormat="1">
      <alignment horizontal="center" shrinkToFit="0" vertical="center" wrapText="1"/>
    </xf>
    <xf borderId="1" fillId="0" fontId="91" numFmtId="1" xfId="0" applyAlignment="1" applyBorder="1" applyFont="1" applyNumberFormat="1">
      <alignment horizontal="left" shrinkToFit="0" vertical="top" wrapText="1"/>
    </xf>
    <xf borderId="10" fillId="0" fontId="1" numFmtId="1" xfId="0" applyAlignment="1" applyBorder="1" applyFont="1" applyNumberFormat="1">
      <alignment horizontal="center" shrinkToFit="0" vertical="top" wrapText="1"/>
    </xf>
    <xf borderId="10" fillId="0" fontId="9" numFmtId="1" xfId="0" applyAlignment="1" applyBorder="1" applyFont="1" applyNumberFormat="1">
      <alignment horizontal="center" shrinkToFit="0" vertical="top" wrapText="1"/>
    </xf>
    <xf borderId="1" fillId="0" fontId="9" numFmtId="4" xfId="0" applyAlignment="1" applyBorder="1" applyFont="1" applyNumberFormat="1">
      <alignment horizontal="center" shrinkToFit="0" vertical="top" wrapText="1"/>
    </xf>
    <xf borderId="1" fillId="0" fontId="4" numFmtId="1" xfId="0" applyAlignment="1" applyBorder="1" applyFont="1" applyNumberFormat="1">
      <alignment horizontal="left" shrinkToFit="0" vertical="top" wrapText="1"/>
    </xf>
    <xf borderId="0" fillId="0" fontId="4" numFmtId="0" xfId="0" applyAlignment="1" applyFont="1">
      <alignment horizontal="center" shrinkToFit="0" vertical="top" wrapText="1"/>
    </xf>
    <xf borderId="3" fillId="0" fontId="4" numFmtId="1" xfId="0" applyAlignment="1" applyBorder="1" applyFont="1" applyNumberFormat="1">
      <alignment horizontal="left" shrinkToFit="0" vertical="top" wrapText="1"/>
    </xf>
    <xf borderId="5" fillId="0" fontId="1" numFmtId="1" xfId="0" applyAlignment="1" applyBorder="1" applyFont="1" applyNumberFormat="1">
      <alignment horizontal="center" shrinkToFit="0" vertical="top" wrapText="1"/>
    </xf>
    <xf borderId="1" fillId="0" fontId="1" numFmtId="1" xfId="0" applyAlignment="1" applyBorder="1" applyFont="1" applyNumberFormat="1">
      <alignment horizontal="center" shrinkToFit="0" vertical="top" wrapText="1"/>
    </xf>
    <xf borderId="1" fillId="0" fontId="9" numFmtId="1" xfId="0" applyAlignment="1" applyBorder="1" applyFont="1" applyNumberFormat="1">
      <alignment horizontal="center" shrinkToFit="0" vertical="top" wrapText="1"/>
    </xf>
    <xf borderId="1" fillId="0" fontId="92" numFmtId="1" xfId="0" applyAlignment="1" applyBorder="1" applyFont="1" applyNumberFormat="1">
      <alignment horizontal="left" shrinkToFit="0" vertical="center" wrapText="1"/>
    </xf>
    <xf borderId="1" fillId="0" fontId="88" numFmtId="1" xfId="0" applyAlignment="1" applyBorder="1" applyFont="1" applyNumberFormat="1">
      <alignment horizontal="left" shrinkToFit="0" vertical="center" wrapText="1"/>
    </xf>
    <xf borderId="1" fillId="0" fontId="93" numFmtId="0" xfId="0" applyAlignment="1" applyBorder="1" applyFont="1">
      <alignment horizontal="left" shrinkToFit="0" vertical="center" wrapText="1"/>
    </xf>
    <xf borderId="0" fillId="0" fontId="64" numFmtId="0" xfId="0" applyAlignment="1" applyFont="1">
      <alignment horizontal="left" shrinkToFit="0" vertical="top" wrapText="1"/>
    </xf>
    <xf borderId="1" fillId="0" fontId="94" numFmtId="1" xfId="0" applyAlignment="1" applyBorder="1" applyFont="1" applyNumberFormat="1">
      <alignment horizontal="left" shrinkToFit="0" vertical="center" wrapText="1"/>
    </xf>
    <xf borderId="1" fillId="0" fontId="1" numFmtId="0" xfId="0" applyAlignment="1" applyBorder="1" applyFont="1">
      <alignment horizontal="center" readingOrder="0" shrinkToFit="0" vertical="top" wrapText="1"/>
    </xf>
    <xf borderId="0" fillId="0" fontId="1" numFmtId="0" xfId="0" applyAlignment="1" applyFont="1">
      <alignment horizontal="left" shrinkToFit="0" vertical="center" wrapText="1"/>
    </xf>
    <xf borderId="10" fillId="0" fontId="1" numFmtId="1" xfId="0" applyAlignment="1" applyBorder="1" applyFont="1" applyNumberFormat="1">
      <alignment horizontal="center" readingOrder="0" shrinkToFit="0" vertical="top" wrapText="1"/>
    </xf>
    <xf borderId="1" fillId="0" fontId="1" numFmtId="1" xfId="0" applyAlignment="1" applyBorder="1" applyFont="1" applyNumberFormat="1">
      <alignment horizontal="center" readingOrder="0" shrinkToFit="0" vertical="top" wrapText="1"/>
    </xf>
    <xf borderId="13" fillId="0" fontId="4" numFmtId="0" xfId="0" applyAlignment="1" applyBorder="1" applyFont="1">
      <alignment horizontal="left" vertical="top"/>
    </xf>
    <xf borderId="0" fillId="0" fontId="25" numFmtId="0" xfId="0" applyAlignment="1" applyFont="1">
      <alignment horizontal="center"/>
    </xf>
    <xf borderId="13" fillId="0" fontId="4" numFmtId="1" xfId="0" applyAlignment="1" applyBorder="1" applyFont="1" applyNumberFormat="1">
      <alignment horizontal="left" shrinkToFit="0" vertical="top" wrapText="1"/>
    </xf>
    <xf borderId="0" fillId="0" fontId="95" numFmtId="0" xfId="0" applyAlignment="1" applyFont="1">
      <alignment horizontal="center" shrinkToFit="0" vertical="center" wrapText="1"/>
    </xf>
    <xf borderId="26" fillId="0" fontId="1" numFmtId="1" xfId="0" applyAlignment="1" applyBorder="1" applyFont="1" applyNumberFormat="1">
      <alignment horizontal="center" shrinkToFit="0" vertical="top" wrapText="1"/>
    </xf>
    <xf borderId="26" fillId="0" fontId="9" numFmtId="1" xfId="0" applyAlignment="1" applyBorder="1" applyFont="1" applyNumberFormat="1">
      <alignment horizontal="center" shrinkToFit="0" vertical="top" wrapText="1"/>
    </xf>
    <xf borderId="13" fillId="0" fontId="9" numFmtId="4" xfId="0" applyAlignment="1" applyBorder="1" applyFont="1" applyNumberFormat="1">
      <alignment horizontal="center" shrinkToFit="0" vertical="top" wrapText="1"/>
    </xf>
    <xf borderId="3" fillId="0" fontId="4" numFmtId="1" xfId="0" applyAlignment="1" applyBorder="1" applyFont="1" applyNumberFormat="1">
      <alignment horizontal="center" shrinkToFit="0" vertical="top" wrapText="1"/>
    </xf>
    <xf borderId="3" fillId="0" fontId="1" numFmtId="1" xfId="0" applyAlignment="1" applyBorder="1" applyFont="1" applyNumberFormat="1">
      <alignment horizontal="center" shrinkToFit="0" vertical="top" wrapText="1"/>
    </xf>
    <xf borderId="1" fillId="8" fontId="1" numFmtId="1" xfId="0" applyAlignment="1" applyBorder="1" applyFont="1" applyNumberFormat="1">
      <alignment horizontal="center" shrinkToFit="0" vertical="top" wrapText="1"/>
    </xf>
    <xf borderId="1" fillId="8" fontId="9" numFmtId="1" xfId="0" applyAlignment="1" applyBorder="1" applyFont="1" applyNumberFormat="1">
      <alignment horizontal="center" shrinkToFit="0" vertical="top" wrapText="1"/>
    </xf>
    <xf borderId="0" fillId="0" fontId="96" numFmtId="0" xfId="0" applyAlignment="1" applyFont="1">
      <alignment horizontal="left" shrinkToFit="0" vertical="top" wrapText="1"/>
    </xf>
    <xf borderId="13" fillId="0" fontId="4" numFmtId="49" xfId="0" applyAlignment="1" applyBorder="1" applyFont="1" applyNumberFormat="1">
      <alignment horizontal="left" shrinkToFit="0" vertical="top" wrapText="1"/>
    </xf>
    <xf borderId="8" fillId="0" fontId="1" numFmtId="49" xfId="0" applyAlignment="1" applyBorder="1" applyFont="1" applyNumberFormat="1">
      <alignment horizontal="center" shrinkToFit="0" vertical="top" wrapText="1"/>
    </xf>
    <xf borderId="1" fillId="6" fontId="97" numFmtId="1" xfId="0" applyAlignment="1" applyBorder="1" applyFont="1" applyNumberFormat="1">
      <alignment horizontal="left" shrinkToFit="0" vertical="top" wrapText="1"/>
    </xf>
    <xf borderId="20" fillId="6" fontId="1" numFmtId="1" xfId="0" applyAlignment="1" applyBorder="1" applyFont="1" applyNumberFormat="1">
      <alignment horizontal="center" shrinkToFit="0" vertical="top" wrapText="1"/>
    </xf>
    <xf borderId="20" fillId="6" fontId="9" numFmtId="1" xfId="0" applyAlignment="1" applyBorder="1" applyFont="1" applyNumberFormat="1">
      <alignment horizontal="center" shrinkToFit="0" vertical="top" wrapText="1"/>
    </xf>
    <xf borderId="1" fillId="6" fontId="9" numFmtId="4" xfId="0" applyAlignment="1" applyBorder="1" applyFont="1" applyNumberFormat="1">
      <alignment horizontal="center" shrinkToFit="0" vertical="top" wrapText="1"/>
    </xf>
    <xf borderId="1" fillId="6" fontId="98" numFmtId="1" xfId="0" applyAlignment="1" applyBorder="1" applyFont="1" applyNumberFormat="1">
      <alignment horizontal="left" shrinkToFit="0" vertical="top" wrapText="1"/>
    </xf>
    <xf borderId="1" fillId="6" fontId="1" numFmtId="1" xfId="0" applyAlignment="1" applyBorder="1" applyFont="1" applyNumberFormat="1">
      <alignment horizontal="center" shrinkToFit="0" vertical="top" wrapText="1"/>
    </xf>
    <xf borderId="1" fillId="6" fontId="9" numFmtId="1" xfId="0" applyAlignment="1" applyBorder="1" applyFont="1" applyNumberFormat="1">
      <alignment horizontal="center" shrinkToFit="0" vertical="top" wrapText="1"/>
    </xf>
    <xf borderId="1" fillId="0" fontId="99" numFmtId="1" xfId="0" applyAlignment="1" applyBorder="1" applyFont="1" applyNumberFormat="1">
      <alignment horizontal="center" shrinkToFit="0" vertical="top" wrapText="1"/>
    </xf>
    <xf borderId="8" fillId="0" fontId="4" numFmtId="2" xfId="0" applyAlignment="1" applyBorder="1" applyFont="1" applyNumberFormat="1">
      <alignment horizontal="left" shrinkToFit="0" vertical="top" wrapText="1"/>
    </xf>
    <xf borderId="1" fillId="0" fontId="1" numFmtId="49" xfId="0" applyAlignment="1" applyBorder="1" applyFont="1" applyNumberFormat="1">
      <alignment horizontal="center" shrinkToFit="0" vertical="center" wrapText="1"/>
    </xf>
    <xf borderId="1" fillId="0" fontId="25" numFmtId="0" xfId="0" applyBorder="1" applyFont="1"/>
    <xf borderId="1" fillId="0" fontId="95" numFmtId="0" xfId="0" applyAlignment="1" applyBorder="1" applyFont="1">
      <alignment horizontal="center" shrinkToFit="0" vertical="center" wrapText="1"/>
    </xf>
    <xf borderId="27" fillId="7" fontId="7" numFmtId="0" xfId="0" applyAlignment="1" applyBorder="1" applyFont="1">
      <alignment horizontal="center" shrinkToFit="0" wrapText="1"/>
    </xf>
    <xf borderId="0" fillId="0" fontId="5" numFmtId="0" xfId="0" applyAlignment="1" applyFont="1">
      <alignment shrinkToFit="0" wrapText="1"/>
    </xf>
    <xf borderId="11" fillId="9" fontId="9" numFmtId="0" xfId="0" applyAlignment="1" applyBorder="1" applyFont="1">
      <alignment horizontal="center" shrinkToFit="0" vertical="center" wrapText="1"/>
    </xf>
    <xf borderId="3" fillId="0" fontId="4" numFmtId="1" xfId="0" applyAlignment="1" applyBorder="1" applyFont="1" applyNumberFormat="1">
      <alignment horizontal="center" shrinkToFit="0" vertical="center" wrapText="1"/>
    </xf>
    <xf borderId="3" fillId="0" fontId="4" numFmtId="2" xfId="0" applyAlignment="1" applyBorder="1" applyFont="1" applyNumberFormat="1">
      <alignment horizontal="center" shrinkToFit="0" vertical="top" wrapText="1"/>
    </xf>
    <xf borderId="1" fillId="0" fontId="3" numFmtId="0" xfId="0" applyAlignment="1" applyBorder="1" applyFont="1">
      <alignment horizontal="center" vertical="top"/>
    </xf>
    <xf borderId="1" fillId="6" fontId="100" numFmtId="0" xfId="0" applyAlignment="1" applyBorder="1" applyFont="1">
      <alignment horizontal="left" shrinkToFit="0" vertical="center" wrapText="1"/>
    </xf>
    <xf borderId="1" fillId="0" fontId="3" numFmtId="2" xfId="0" applyAlignment="1" applyBorder="1" applyFont="1" applyNumberFormat="1">
      <alignment horizontal="center" shrinkToFit="0" vertical="center" wrapText="1"/>
    </xf>
    <xf borderId="0" fillId="0" fontId="9" numFmtId="2" xfId="0" applyAlignment="1" applyFont="1" applyNumberFormat="1">
      <alignment horizontal="center"/>
    </xf>
    <xf borderId="16" fillId="7" fontId="32" numFmtId="0" xfId="0" applyAlignment="1" applyBorder="1" applyFont="1">
      <alignment horizontal="center" shrinkToFit="0" vertical="top" wrapText="1"/>
    </xf>
    <xf borderId="3" fillId="0" fontId="3" numFmtId="2" xfId="0" applyAlignment="1" applyBorder="1" applyFont="1" applyNumberFormat="1">
      <alignment horizontal="center" shrinkToFit="0" vertical="top" wrapText="1"/>
    </xf>
    <xf borderId="1" fillId="8" fontId="4" numFmtId="0" xfId="0" applyAlignment="1" applyBorder="1" applyFont="1">
      <alignment horizontal="left" shrinkToFit="0" vertical="center" wrapText="1"/>
    </xf>
    <xf borderId="1" fillId="8" fontId="4" numFmtId="0" xfId="0" applyAlignment="1" applyBorder="1" applyFont="1">
      <alignment horizontal="center" shrinkToFit="0" vertical="center" wrapText="1"/>
    </xf>
    <xf borderId="1" fillId="8" fontId="101" numFmtId="0" xfId="0" applyAlignment="1" applyBorder="1" applyFont="1">
      <alignment horizontal="left" shrinkToFit="0" vertical="center" wrapText="1"/>
    </xf>
    <xf borderId="1" fillId="8" fontId="4" numFmtId="0" xfId="0" applyAlignment="1" applyBorder="1" applyFont="1">
      <alignment horizontal="center" vertical="center"/>
    </xf>
    <xf borderId="1" fillId="8" fontId="9" numFmtId="0" xfId="0" applyAlignment="1" applyBorder="1" applyFont="1">
      <alignment horizontal="center" vertical="center"/>
    </xf>
    <xf borderId="1" fillId="8" fontId="4" numFmtId="0" xfId="0" applyAlignment="1" applyBorder="1" applyFont="1">
      <alignment shrinkToFit="0" vertical="center" wrapText="1"/>
    </xf>
    <xf borderId="1" fillId="8" fontId="4" numFmtId="49" xfId="0" applyAlignment="1" applyBorder="1" applyFont="1" applyNumberFormat="1">
      <alignment horizontal="center" shrinkToFit="0" vertical="center" wrapText="1"/>
    </xf>
    <xf borderId="1" fillId="8" fontId="9" numFmtId="4" xfId="0" applyAlignment="1" applyBorder="1" applyFont="1" applyNumberFormat="1">
      <alignment horizontal="center" shrinkToFit="0" vertical="center" wrapText="1"/>
    </xf>
    <xf borderId="1" fillId="8" fontId="9" numFmtId="1" xfId="0" applyAlignment="1" applyBorder="1" applyFont="1" applyNumberFormat="1">
      <alignment horizontal="center" shrinkToFit="0" vertical="center" wrapText="1"/>
    </xf>
    <xf borderId="1" fillId="8" fontId="9" numFmtId="2" xfId="0" applyAlignment="1" applyBorder="1" applyFont="1" applyNumberFormat="1">
      <alignment horizontal="center" vertical="center"/>
    </xf>
    <xf borderId="1" fillId="8" fontId="4" numFmtId="2" xfId="0" applyAlignment="1" applyBorder="1" applyFont="1" applyNumberFormat="1">
      <alignment horizontal="center" shrinkToFit="0" vertical="center" wrapText="1"/>
    </xf>
    <xf borderId="1" fillId="8" fontId="9" numFmtId="0" xfId="0" applyAlignment="1" applyBorder="1" applyFont="1">
      <alignment horizontal="center" shrinkToFit="0" vertical="center" wrapText="1"/>
    </xf>
    <xf borderId="1" fillId="8" fontId="4" numFmtId="4" xfId="0" applyAlignment="1" applyBorder="1" applyFont="1" applyNumberFormat="1">
      <alignment horizontal="center" shrinkToFit="0" vertical="center" wrapText="1"/>
    </xf>
    <xf borderId="1" fillId="8" fontId="9" numFmtId="3" xfId="0" applyAlignment="1" applyBorder="1" applyFont="1" applyNumberFormat="1">
      <alignment horizontal="center" vertical="center"/>
    </xf>
    <xf borderId="1" fillId="8" fontId="102" numFmtId="0" xfId="0" applyAlignment="1" applyBorder="1" applyFont="1">
      <alignment horizontal="center" shrinkToFit="0" vertical="center" wrapText="1"/>
    </xf>
    <xf borderId="13" fillId="8" fontId="4" numFmtId="0" xfId="0" applyAlignment="1" applyBorder="1" applyFont="1">
      <alignment horizontal="left" shrinkToFit="0" vertical="center" wrapText="1"/>
    </xf>
    <xf borderId="13" fillId="8" fontId="4" numFmtId="0" xfId="0" applyAlignment="1" applyBorder="1" applyFont="1">
      <alignment horizontal="center" vertical="center"/>
    </xf>
    <xf borderId="26" fillId="0" fontId="8" numFmtId="0" xfId="0" applyBorder="1" applyFont="1"/>
    <xf borderId="1" fillId="8" fontId="4" numFmtId="0" xfId="0" applyAlignment="1" applyBorder="1" applyFont="1">
      <alignment horizontal="left" vertical="center"/>
    </xf>
    <xf borderId="1" fillId="8" fontId="103" numFmtId="0" xfId="0" applyAlignment="1" applyBorder="1" applyFont="1">
      <alignment horizontal="center" vertical="center"/>
    </xf>
    <xf borderId="1" fillId="8" fontId="74" numFmtId="0" xfId="0" applyAlignment="1" applyBorder="1" applyFont="1">
      <alignment horizontal="center" shrinkToFit="0" vertical="center" wrapText="1"/>
    </xf>
    <xf borderId="1" fillId="0" fontId="9" numFmtId="0" xfId="0" applyAlignment="1" applyBorder="1" applyFont="1">
      <alignment horizontal="center"/>
    </xf>
    <xf borderId="2" fillId="8" fontId="4" numFmtId="0" xfId="0" applyAlignment="1" applyBorder="1" applyFont="1">
      <alignment shrinkToFit="0" vertical="center" wrapText="1"/>
    </xf>
    <xf borderId="1" fillId="6" fontId="104" numFmtId="0" xfId="0" applyAlignment="1" applyBorder="1" applyFont="1">
      <alignment horizontal="left" shrinkToFit="0" vertical="top" wrapText="1"/>
    </xf>
    <xf borderId="3" fillId="0" fontId="9" numFmtId="0" xfId="0" applyAlignment="1" applyBorder="1" applyFont="1">
      <alignment horizontal="center" shrinkToFit="0" vertical="top" wrapText="1"/>
    </xf>
    <xf borderId="1" fillId="0" fontId="9" numFmtId="0" xfId="0" applyAlignment="1" applyBorder="1" applyFont="1">
      <alignment horizontal="center" shrinkToFit="0" vertical="top" wrapText="1"/>
    </xf>
    <xf borderId="13" fillId="0" fontId="4" numFmtId="0" xfId="0" applyAlignment="1" applyBorder="1" applyFont="1">
      <alignment horizontal="left" vertical="center"/>
    </xf>
    <xf borderId="13" fillId="0" fontId="4" numFmtId="0" xfId="0" applyAlignment="1" applyBorder="1" applyFont="1">
      <alignment horizontal="left" shrinkToFit="0" vertical="center" wrapText="1"/>
    </xf>
    <xf borderId="10" fillId="0" fontId="1" numFmtId="0" xfId="0" applyAlignment="1" applyBorder="1" applyFont="1">
      <alignment horizontal="left" shrinkToFit="0" vertical="top" wrapText="1"/>
    </xf>
    <xf borderId="10" fillId="0" fontId="1" numFmtId="0" xfId="0" applyAlignment="1" applyBorder="1" applyFont="1">
      <alignment horizontal="center" shrinkToFit="0" vertical="top" wrapText="1"/>
    </xf>
    <xf borderId="19" fillId="0" fontId="1" numFmtId="0" xfId="0" applyAlignment="1" applyBorder="1" applyFont="1">
      <alignment horizontal="left" shrinkToFit="0" vertical="top" wrapText="1"/>
    </xf>
    <xf borderId="1" fillId="0" fontId="9" numFmtId="0" xfId="0" applyAlignment="1" applyBorder="1" applyFont="1">
      <alignment horizontal="center" vertical="top"/>
    </xf>
    <xf borderId="5" fillId="0" fontId="105" numFmtId="0" xfId="0" applyAlignment="1" applyBorder="1" applyFont="1">
      <alignment horizontal="left" shrinkToFit="0" vertical="top" wrapText="1"/>
    </xf>
    <xf borderId="0" fillId="0" fontId="25" numFmtId="0" xfId="0" applyAlignment="1" applyFont="1">
      <alignment horizontal="left" shrinkToFit="0" vertical="top" wrapText="1"/>
    </xf>
    <xf borderId="13" fillId="0" fontId="25" numFmtId="0" xfId="0" applyAlignment="1" applyBorder="1" applyFont="1">
      <alignment horizontal="left" shrinkToFit="0" vertical="top" wrapText="1"/>
    </xf>
    <xf borderId="8" fillId="0" fontId="106" numFmtId="0" xfId="0" applyAlignment="1" applyBorder="1" applyFont="1">
      <alignment horizontal="left" shrinkToFit="0" vertical="top" wrapText="1"/>
    </xf>
    <xf borderId="10" fillId="0" fontId="107" numFmtId="0" xfId="0" applyAlignment="1" applyBorder="1" applyFont="1">
      <alignment horizontal="left" shrinkToFit="0" vertical="top" wrapText="1"/>
    </xf>
    <xf borderId="3" fillId="0" fontId="4" numFmtId="0" xfId="0" applyAlignment="1" applyBorder="1" applyFont="1">
      <alignment horizontal="left" shrinkToFit="0" vertical="top" wrapText="1"/>
    </xf>
    <xf borderId="10" fillId="0" fontId="4" numFmtId="0" xfId="0" applyAlignment="1" applyBorder="1" applyFont="1">
      <alignment horizontal="left" shrinkToFit="0" vertical="top" wrapText="1"/>
    </xf>
    <xf borderId="4" fillId="0" fontId="4" numFmtId="0" xfId="0" applyAlignment="1" applyBorder="1" applyFont="1">
      <alignment horizontal="center" shrinkToFit="0" vertical="top" wrapText="1"/>
    </xf>
    <xf borderId="18" fillId="0" fontId="4" numFmtId="0" xfId="0" applyAlignment="1" applyBorder="1" applyFont="1">
      <alignment horizontal="left" shrinkToFit="0" vertical="top" wrapText="1"/>
    </xf>
    <xf borderId="18" fillId="0" fontId="4" numFmtId="0" xfId="0" applyAlignment="1" applyBorder="1" applyFont="1">
      <alignment horizontal="center" shrinkToFit="0" vertical="top" wrapText="1"/>
    </xf>
    <xf borderId="1" fillId="6" fontId="108" numFmtId="0" xfId="0" applyAlignment="1" applyBorder="1" applyFont="1">
      <alignment horizontal="left" shrinkToFit="0" vertical="top" wrapText="1"/>
    </xf>
    <xf borderId="1" fillId="0" fontId="9" numFmtId="0" xfId="0" applyAlignment="1" applyBorder="1" applyFont="1">
      <alignment horizontal="center" shrinkToFit="0" wrapText="1"/>
    </xf>
    <xf borderId="0" fillId="0" fontId="4" numFmtId="0" xfId="0" applyAlignment="1" applyFont="1">
      <alignment horizontal="left" vertical="center"/>
    </xf>
    <xf borderId="0" fillId="0" fontId="4" numFmtId="0" xfId="0" applyAlignment="1" applyFont="1">
      <alignment horizontal="center" vertical="center"/>
    </xf>
    <xf borderId="0" fillId="0" fontId="9" numFmtId="0" xfId="0" applyAlignment="1" applyFont="1">
      <alignment horizontal="center" vertical="center"/>
    </xf>
    <xf borderId="8" fillId="0" fontId="4" numFmtId="0" xfId="0" applyAlignment="1" applyBorder="1" applyFont="1">
      <alignment horizontal="left" shrinkToFit="0" vertical="center" wrapText="1"/>
    </xf>
    <xf borderId="10" fillId="0" fontId="4" numFmtId="0" xfId="0" applyAlignment="1" applyBorder="1" applyFont="1">
      <alignment horizontal="left" shrinkToFit="0" vertical="center" wrapText="1"/>
    </xf>
    <xf borderId="3" fillId="0" fontId="1" numFmtId="2" xfId="0" applyAlignment="1" applyBorder="1" applyFont="1" applyNumberFormat="1">
      <alignment horizontal="center" shrinkToFit="0" vertical="top" wrapText="1"/>
    </xf>
    <xf borderId="0" fillId="0" fontId="1" numFmtId="0" xfId="0" applyAlignment="1" applyFont="1">
      <alignment horizontal="center" shrinkToFit="0" vertical="top" wrapText="1"/>
    </xf>
    <xf borderId="0" fillId="0" fontId="109" numFmtId="0" xfId="0" applyAlignment="1" applyFont="1">
      <alignment horizontal="left" shrinkToFit="0" vertical="center" wrapText="1"/>
    </xf>
    <xf borderId="0" fillId="0" fontId="25" numFmtId="0" xfId="0" applyAlignment="1" applyFont="1">
      <alignment horizontal="left" shrinkToFit="0" vertical="center" wrapText="1"/>
    </xf>
    <xf borderId="0" fillId="0" fontId="110" numFmtId="0" xfId="0" applyAlignment="1" applyFont="1">
      <alignment horizontal="center" shrinkToFit="0" vertical="center" wrapText="1"/>
    </xf>
    <xf borderId="3" fillId="0" fontId="111" numFmtId="0" xfId="0" applyAlignment="1" applyBorder="1" applyFont="1">
      <alignment horizontal="left" shrinkToFit="0" vertical="top" wrapText="1"/>
    </xf>
    <xf borderId="5" fillId="0" fontId="1" numFmtId="0" xfId="0" applyAlignment="1" applyBorder="1" applyFont="1">
      <alignment horizontal="center" shrinkToFit="0" vertical="top" wrapText="1"/>
    </xf>
    <xf borderId="11" fillId="6" fontId="4" numFmtId="0" xfId="0" applyAlignment="1" applyBorder="1" applyFont="1">
      <alignment horizontal="left" shrinkToFit="0" vertical="top" wrapText="1"/>
    </xf>
    <xf borderId="12" fillId="6" fontId="4" numFmtId="1" xfId="0" applyAlignment="1" applyBorder="1" applyFont="1" applyNumberFormat="1">
      <alignment horizontal="center" shrinkToFit="0" vertical="top" wrapText="1"/>
    </xf>
    <xf borderId="5" fillId="0" fontId="4" numFmtId="1" xfId="0" applyAlignment="1" applyBorder="1" applyFont="1" applyNumberFormat="1">
      <alignment horizontal="center" shrinkToFit="0" vertical="top" wrapText="1"/>
    </xf>
    <xf borderId="1" fillId="8" fontId="112" numFmtId="0" xfId="0" applyAlignment="1" applyBorder="1" applyFont="1">
      <alignment horizontal="left" shrinkToFit="0" vertical="center" wrapText="1"/>
    </xf>
    <xf borderId="1" fillId="0" fontId="113" numFmtId="0" xfId="0" applyAlignment="1" applyBorder="1" applyFont="1">
      <alignment horizontal="left" shrinkToFit="0" vertical="center" wrapText="1"/>
    </xf>
    <xf borderId="1" fillId="0" fontId="114" numFmtId="0" xfId="0" applyAlignment="1" applyBorder="1" applyFont="1">
      <alignment horizontal="left" shrinkToFit="0" vertical="center" wrapText="1"/>
    </xf>
    <xf borderId="1" fillId="0" fontId="115" numFmtId="0" xfId="0" applyAlignment="1" applyBorder="1" applyFont="1">
      <alignment horizontal="left" shrinkToFit="0" wrapText="1"/>
    </xf>
    <xf borderId="1" fillId="0" fontId="25" numFmtId="0" xfId="0" applyAlignment="1" applyBorder="1" applyFont="1">
      <alignment horizontal="left"/>
    </xf>
    <xf borderId="1" fillId="0" fontId="116" numFmtId="0" xfId="0" applyAlignment="1" applyBorder="1" applyFont="1">
      <alignment horizontal="left"/>
    </xf>
    <xf borderId="1" fillId="0" fontId="88" numFmtId="0" xfId="0" applyAlignment="1" applyBorder="1" applyFont="1">
      <alignment horizontal="left" shrinkToFit="0" vertical="top" wrapText="1"/>
    </xf>
    <xf borderId="13" fillId="0" fontId="1" numFmtId="1" xfId="0" applyAlignment="1" applyBorder="1" applyFont="1" applyNumberFormat="1">
      <alignment horizontal="center" shrinkToFit="0" vertical="top" wrapText="1"/>
    </xf>
    <xf borderId="18" fillId="0" fontId="1" numFmtId="2" xfId="0" applyAlignment="1" applyBorder="1" applyFont="1" applyNumberFormat="1">
      <alignment horizontal="center" shrinkToFit="0" vertical="top" wrapText="1"/>
    </xf>
    <xf borderId="13" fillId="0" fontId="117" numFmtId="0" xfId="0" applyAlignment="1" applyBorder="1" applyFont="1">
      <alignment horizontal="left" shrinkToFit="0" vertical="top" wrapText="1"/>
    </xf>
    <xf borderId="13" fillId="0" fontId="1" numFmtId="2" xfId="0" applyAlignment="1" applyBorder="1" applyFont="1" applyNumberFormat="1">
      <alignment horizontal="center" shrinkToFit="0" vertical="top" wrapText="1"/>
    </xf>
    <xf borderId="28" fillId="0" fontId="4" numFmtId="0" xfId="0" applyAlignment="1" applyBorder="1" applyFont="1">
      <alignment horizontal="center" shrinkToFit="0" wrapText="1"/>
    </xf>
    <xf borderId="26" fillId="0" fontId="9" numFmtId="0" xfId="0" applyAlignment="1" applyBorder="1" applyFont="1">
      <alignment horizontal="center" shrinkToFit="0" wrapText="1"/>
    </xf>
    <xf borderId="1" fillId="0" fontId="1" numFmtId="2" xfId="0" applyAlignment="1" applyBorder="1" applyFont="1" applyNumberFormat="1">
      <alignment horizontal="center" shrinkToFit="0" vertical="top" wrapText="1"/>
    </xf>
    <xf borderId="1" fillId="8" fontId="1" numFmtId="2" xfId="0" applyAlignment="1" applyBorder="1" applyFont="1" applyNumberFormat="1">
      <alignment horizontal="center" shrinkToFit="0" vertical="top" wrapText="1"/>
    </xf>
    <xf borderId="1" fillId="0" fontId="9" numFmtId="4" xfId="0" applyAlignment="1" applyBorder="1" applyFont="1" applyNumberFormat="1">
      <alignment horizontal="center" shrinkToFit="0" wrapText="1"/>
    </xf>
    <xf borderId="1" fillId="0" fontId="4" numFmtId="1" xfId="0" applyAlignment="1" applyBorder="1" applyFont="1" applyNumberFormat="1">
      <alignment horizontal="center" vertical="top"/>
    </xf>
    <xf borderId="1" fillId="0" fontId="4" numFmtId="2" xfId="0" applyAlignment="1" applyBorder="1" applyFont="1" applyNumberFormat="1">
      <alignment horizontal="center" vertical="top"/>
    </xf>
    <xf borderId="0" fillId="0" fontId="25" numFmtId="0" xfId="0" applyAlignment="1" applyFont="1">
      <alignment horizontal="left" vertical="top"/>
    </xf>
    <xf borderId="0" fillId="0" fontId="4" numFmtId="0" xfId="0" applyAlignment="1" applyFont="1">
      <alignment horizontal="left" vertical="top"/>
    </xf>
    <xf borderId="1" fillId="0" fontId="4" numFmtId="0" xfId="0" applyAlignment="1" applyBorder="1" applyFont="1">
      <alignment horizontal="left" readingOrder="0" vertical="top"/>
    </xf>
    <xf borderId="1" fillId="0" fontId="1" numFmtId="1" xfId="0" applyAlignment="1" applyBorder="1" applyFont="1" applyNumberFormat="1">
      <alignment horizontal="center" vertical="top"/>
    </xf>
    <xf borderId="1" fillId="0" fontId="1" numFmtId="2" xfId="0" applyAlignment="1" applyBorder="1" applyFont="1" applyNumberFormat="1">
      <alignment horizontal="center" vertical="top"/>
    </xf>
    <xf borderId="1" fillId="0" fontId="4" numFmtId="0" xfId="0" applyAlignment="1" applyBorder="1" applyFont="1">
      <alignment horizontal="left" readingOrder="0" shrinkToFit="0" vertical="top" wrapText="1"/>
    </xf>
    <xf borderId="1" fillId="0" fontId="9" numFmtId="2" xfId="0" applyAlignment="1" applyBorder="1" applyFont="1" applyNumberFormat="1">
      <alignment horizontal="center" vertical="center"/>
    </xf>
    <xf borderId="1" fillId="0" fontId="9" numFmtId="2" xfId="0" applyAlignment="1" applyBorder="1" applyFont="1" applyNumberFormat="1">
      <alignment horizontal="center" shrinkToFit="0" vertical="center" wrapText="1"/>
    </xf>
    <xf borderId="1" fillId="0" fontId="9" numFmtId="165" xfId="0" applyAlignment="1" applyBorder="1" applyFont="1" applyNumberFormat="1">
      <alignment horizontal="center" shrinkToFit="0" vertical="center" wrapText="1"/>
    </xf>
    <xf borderId="3" fillId="0" fontId="1" numFmtId="1" xfId="0" applyAlignment="1" applyBorder="1" applyFont="1" applyNumberFormat="1">
      <alignment horizontal="center" shrinkToFit="0" vertical="center" wrapText="1"/>
    </xf>
    <xf borderId="13" fillId="0" fontId="118" numFmtId="0" xfId="0" applyAlignment="1" applyBorder="1" applyFont="1">
      <alignment horizontal="left" shrinkToFit="0" vertical="center" wrapText="1"/>
    </xf>
    <xf borderId="13" fillId="0" fontId="1" numFmtId="1" xfId="0" applyAlignment="1" applyBorder="1" applyFont="1" applyNumberFormat="1">
      <alignment horizontal="center" shrinkToFit="0" vertical="center" wrapText="1"/>
    </xf>
    <xf borderId="18" fillId="0" fontId="1" numFmtId="1" xfId="0" applyAlignment="1" applyBorder="1" applyFont="1" applyNumberFormat="1">
      <alignment horizontal="center" shrinkToFit="0" vertical="center" wrapText="1"/>
    </xf>
    <xf borderId="0" fillId="0" fontId="119" numFmtId="0" xfId="0" applyAlignment="1" applyFont="1">
      <alignment horizontal="left" shrinkToFit="0" vertical="top" wrapText="1"/>
    </xf>
    <xf borderId="13" fillId="0" fontId="120" numFmtId="0" xfId="0" applyAlignment="1" applyBorder="1" applyFont="1">
      <alignment horizontal="left" vertical="top"/>
    </xf>
    <xf borderId="1" fillId="0" fontId="9" numFmtId="3" xfId="0" applyAlignment="1" applyBorder="1" applyFont="1" applyNumberFormat="1">
      <alignment horizontal="center" vertical="top"/>
    </xf>
    <xf borderId="12" fillId="6" fontId="4" numFmtId="0" xfId="0" applyAlignment="1" applyBorder="1" applyFont="1">
      <alignment horizontal="left" shrinkToFit="0" vertical="top" wrapText="1"/>
    </xf>
    <xf borderId="5" fillId="0" fontId="121" numFmtId="0" xfId="0" applyAlignment="1" applyBorder="1" applyFont="1">
      <alignment horizontal="left" shrinkToFit="0" vertical="top" wrapText="1"/>
    </xf>
    <xf borderId="5" fillId="0" fontId="4" numFmtId="0" xfId="0" applyAlignment="1" applyBorder="1" applyFont="1">
      <alignment horizontal="center" vertical="top"/>
    </xf>
    <xf borderId="5" fillId="0" fontId="9" numFmtId="0" xfId="0" applyAlignment="1" applyBorder="1" applyFont="1">
      <alignment horizontal="center" vertical="top"/>
    </xf>
    <xf borderId="5" fillId="0" fontId="9" numFmtId="0" xfId="0" applyAlignment="1" applyBorder="1" applyFont="1">
      <alignment horizontal="center" shrinkToFit="0" vertical="top" wrapText="1"/>
    </xf>
    <xf borderId="13" fillId="0" fontId="1" numFmtId="0" xfId="0" applyAlignment="1" applyBorder="1" applyFont="1">
      <alignment horizontal="center"/>
    </xf>
    <xf borderId="13" fillId="0" fontId="9" numFmtId="0" xfId="0" applyAlignment="1" applyBorder="1" applyFont="1">
      <alignment horizontal="center"/>
    </xf>
    <xf borderId="10" fillId="0" fontId="4" numFmtId="0" xfId="0" applyAlignment="1" applyBorder="1" applyFont="1">
      <alignment horizontal="left" shrinkToFit="0" wrapText="1"/>
    </xf>
    <xf borderId="10" fillId="0" fontId="4" numFmtId="0" xfId="0" applyAlignment="1" applyBorder="1" applyFont="1">
      <alignment horizontal="center" vertical="center"/>
    </xf>
    <xf borderId="10" fillId="0" fontId="122" numFmtId="0" xfId="0" applyAlignment="1" applyBorder="1" applyFont="1">
      <alignment horizontal="left"/>
    </xf>
    <xf borderId="10" fillId="0" fontId="4" numFmtId="0" xfId="0" applyAlignment="1" applyBorder="1" applyFont="1">
      <alignment horizontal="center"/>
    </xf>
    <xf borderId="10" fillId="0" fontId="4" numFmtId="1" xfId="0" applyAlignment="1" applyBorder="1" applyFont="1" applyNumberFormat="1">
      <alignment horizontal="center" shrinkToFit="0" vertical="top" wrapText="1"/>
    </xf>
    <xf borderId="10" fillId="0" fontId="4" numFmtId="2" xfId="0" applyAlignment="1" applyBorder="1" applyFont="1" applyNumberFormat="1">
      <alignment horizontal="center" shrinkToFit="0" vertical="top" wrapText="1"/>
    </xf>
    <xf borderId="19" fillId="0" fontId="4" numFmtId="0" xfId="0" applyAlignment="1" applyBorder="1" applyFont="1">
      <alignment horizontal="center" shrinkToFit="0" wrapText="1"/>
    </xf>
    <xf borderId="10" fillId="0" fontId="9" numFmtId="0" xfId="0" applyAlignment="1" applyBorder="1" applyFont="1">
      <alignment horizontal="center" shrinkToFit="0" wrapText="1"/>
    </xf>
    <xf borderId="1" fillId="0" fontId="9" numFmtId="3" xfId="0" applyAlignment="1" applyBorder="1" applyFont="1" applyNumberFormat="1">
      <alignment horizontal="center" vertical="center"/>
    </xf>
    <xf borderId="1" fillId="0" fontId="1" numFmtId="0" xfId="0" applyAlignment="1" applyBorder="1" applyFont="1">
      <alignment horizontal="left" readingOrder="0" shrinkToFit="0" vertical="top" wrapText="1"/>
    </xf>
    <xf borderId="2" fillId="6" fontId="4" numFmtId="0" xfId="0" applyAlignment="1" applyBorder="1" applyFont="1">
      <alignment horizontal="left" shrinkToFit="0" vertical="top" wrapText="1"/>
    </xf>
    <xf borderId="13" fillId="0" fontId="9" numFmtId="3" xfId="0" applyAlignment="1" applyBorder="1" applyFont="1" applyNumberFormat="1">
      <alignment horizontal="center" vertical="top"/>
    </xf>
    <xf borderId="1" fillId="0" fontId="123" numFmtId="0" xfId="0" applyAlignment="1" applyBorder="1" applyFont="1">
      <alignment horizontal="center"/>
    </xf>
    <xf borderId="1" fillId="6" fontId="25" numFmtId="0" xfId="0" applyAlignment="1" applyBorder="1" applyFont="1">
      <alignment horizontal="left"/>
    </xf>
    <xf borderId="1" fillId="0" fontId="124" numFmtId="0" xfId="0" applyAlignment="1" applyBorder="1" applyFont="1">
      <alignment horizontal="center" shrinkToFit="0" wrapText="1"/>
    </xf>
    <xf borderId="0" fillId="0" fontId="4" numFmtId="0" xfId="0" applyAlignment="1" applyFont="1">
      <alignment horizontal="center" vertical="top"/>
    </xf>
    <xf borderId="1" fillId="0" fontId="9" numFmtId="1" xfId="0" applyAlignment="1" applyBorder="1" applyFont="1" applyNumberFormat="1">
      <alignment horizontal="center" vertical="center"/>
    </xf>
    <xf borderId="1" fillId="6" fontId="125" numFmtId="0" xfId="0" applyAlignment="1" applyBorder="1" applyFont="1">
      <alignment horizontal="left" vertical="center"/>
    </xf>
    <xf borderId="1" fillId="6" fontId="4" numFmtId="1" xfId="0" applyAlignment="1" applyBorder="1" applyFont="1" applyNumberFormat="1">
      <alignment horizontal="center" vertical="center"/>
    </xf>
    <xf borderId="1" fillId="0" fontId="126" numFmtId="0" xfId="0" applyAlignment="1" applyBorder="1" applyFont="1">
      <alignment horizontal="left" readingOrder="0" vertical="center"/>
    </xf>
    <xf borderId="1" fillId="0" fontId="127" numFmtId="0" xfId="0" applyAlignment="1" applyBorder="1" applyFont="1">
      <alignment horizontal="left" readingOrder="0" vertical="center"/>
    </xf>
    <xf borderId="1" fillId="0" fontId="4" numFmtId="0" xfId="0" applyAlignment="1" applyBorder="1" applyFont="1">
      <alignment horizontal="left" readingOrder="0" vertical="top"/>
    </xf>
    <xf borderId="1" fillId="9" fontId="9" numFmtId="2" xfId="0" applyAlignment="1" applyBorder="1" applyFont="1" applyNumberFormat="1">
      <alignment horizontal="center" shrinkToFit="0" vertical="center" wrapText="1"/>
    </xf>
    <xf borderId="1" fillId="8" fontId="128" numFmtId="2" xfId="0" applyAlignment="1" applyBorder="1" applyFont="1" applyNumberFormat="1">
      <alignment horizontal="left" shrinkToFit="0" vertical="center" wrapText="1"/>
    </xf>
    <xf borderId="1" fillId="8" fontId="3" numFmtId="0" xfId="0" applyAlignment="1" applyBorder="1" applyFont="1">
      <alignment horizontal="center" shrinkToFit="0" vertical="center" wrapText="1"/>
    </xf>
    <xf borderId="11" fillId="8" fontId="4" numFmtId="2" xfId="0" applyAlignment="1" applyBorder="1" applyFont="1" applyNumberFormat="1">
      <alignment horizontal="center" shrinkToFit="0" vertical="center" wrapText="1"/>
    </xf>
    <xf borderId="1" fillId="8" fontId="3" numFmtId="0" xfId="0" applyAlignment="1" applyBorder="1" applyFont="1">
      <alignment horizontal="center" vertical="center"/>
    </xf>
    <xf borderId="1" fillId="8" fontId="3" numFmtId="1" xfId="0" applyAlignment="1" applyBorder="1" applyFont="1" applyNumberFormat="1">
      <alignment horizontal="center" shrinkToFit="0" vertical="center" wrapText="1"/>
    </xf>
    <xf borderId="1" fillId="8" fontId="4" numFmtId="15" xfId="0" applyAlignment="1" applyBorder="1" applyFont="1" applyNumberFormat="1">
      <alignment horizontal="center" shrinkToFit="0" vertical="center" wrapText="1"/>
    </xf>
    <xf borderId="1" fillId="8" fontId="4" numFmtId="14" xfId="0" applyAlignment="1" applyBorder="1" applyFont="1" applyNumberFormat="1">
      <alignment horizontal="center" shrinkToFit="0" vertical="center" wrapText="1"/>
    </xf>
    <xf borderId="11" fillId="8" fontId="4" numFmtId="0" xfId="0" applyAlignment="1" applyBorder="1" applyFont="1">
      <alignment horizontal="center" shrinkToFit="0" vertical="center" wrapText="1"/>
    </xf>
    <xf borderId="6" fillId="8" fontId="4" numFmtId="0" xfId="0" applyAlignment="1" applyBorder="1" applyFont="1">
      <alignment horizontal="center" shrinkToFit="0" vertical="center" wrapText="1"/>
    </xf>
    <xf borderId="2" fillId="8" fontId="3" numFmtId="0" xfId="0" applyAlignment="1" applyBorder="1" applyFont="1">
      <alignment horizontal="center" shrinkToFit="0" vertical="center" wrapText="1"/>
    </xf>
    <xf borderId="21" fillId="8" fontId="4" numFmtId="0" xfId="0" applyAlignment="1" applyBorder="1" applyFont="1">
      <alignment horizontal="center" shrinkToFit="0" vertical="center" wrapText="1"/>
    </xf>
    <xf borderId="29" fillId="8" fontId="4" numFmtId="0" xfId="0" applyAlignment="1" applyBorder="1" applyFont="1">
      <alignment horizontal="center" shrinkToFit="0" vertical="center" wrapText="1"/>
    </xf>
    <xf borderId="2" fillId="8" fontId="4" numFmtId="0" xfId="0" applyAlignment="1" applyBorder="1" applyFont="1">
      <alignment horizontal="center" shrinkToFit="0" vertical="center" wrapText="1"/>
    </xf>
    <xf borderId="2" fillId="8" fontId="3" numFmtId="1" xfId="0" applyAlignment="1" applyBorder="1" applyFont="1" applyNumberFormat="1">
      <alignment horizontal="center" shrinkToFit="0" vertical="center" wrapText="1"/>
    </xf>
    <xf borderId="21" fillId="8" fontId="4" numFmtId="2" xfId="0" applyAlignment="1" applyBorder="1" applyFont="1" applyNumberFormat="1">
      <alignment horizontal="center" shrinkToFit="0" vertical="center" wrapText="1"/>
    </xf>
    <xf borderId="2" fillId="8" fontId="3" numFmtId="0" xfId="0" applyAlignment="1" applyBorder="1" applyFont="1">
      <alignment horizontal="center" vertical="center"/>
    </xf>
    <xf borderId="2" fillId="8" fontId="4" numFmtId="0" xfId="0" applyAlignment="1" applyBorder="1" applyFont="1">
      <alignment horizontal="left" shrinkToFit="0" vertical="center" wrapText="1"/>
    </xf>
    <xf borderId="2" fillId="8" fontId="4" numFmtId="2" xfId="0" applyAlignment="1" applyBorder="1" applyFont="1" applyNumberFormat="1">
      <alignment horizontal="center" shrinkToFit="0" vertical="center" wrapText="1"/>
    </xf>
    <xf borderId="11" fillId="8" fontId="4" numFmtId="1" xfId="0" applyAlignment="1" applyBorder="1" applyFont="1" applyNumberFormat="1">
      <alignment horizontal="center" shrinkToFit="0" vertical="center" wrapText="1"/>
    </xf>
    <xf borderId="6" fillId="8" fontId="4" numFmtId="0" xfId="0" applyAlignment="1" applyBorder="1" applyFont="1">
      <alignment horizontal="center" vertical="center"/>
    </xf>
    <xf borderId="1" fillId="8" fontId="4" numFmtId="16" xfId="0" applyAlignment="1" applyBorder="1" applyFont="1" applyNumberFormat="1">
      <alignment horizontal="center" shrinkToFit="0" vertical="center" wrapText="1"/>
    </xf>
    <xf borderId="1" fillId="8" fontId="3" numFmtId="1" xfId="0" applyAlignment="1" applyBorder="1" applyFont="1" applyNumberFormat="1">
      <alignment horizontal="center" vertical="center"/>
    </xf>
    <xf borderId="20" fillId="8" fontId="4" numFmtId="0" xfId="0" applyAlignment="1" applyBorder="1" applyFont="1">
      <alignment horizontal="center" shrinkToFit="0" vertical="center" wrapText="1"/>
    </xf>
    <xf borderId="6" fillId="8" fontId="4" numFmtId="2" xfId="0" applyAlignment="1" applyBorder="1" applyFont="1" applyNumberFormat="1">
      <alignment horizontal="center" shrinkToFit="0" vertical="center" wrapText="1"/>
    </xf>
    <xf borderId="20" fillId="8" fontId="129" numFmtId="0" xfId="0" applyAlignment="1" applyBorder="1" applyFont="1">
      <alignment horizontal="left" shrinkToFit="0" vertical="center" wrapText="1"/>
    </xf>
    <xf borderId="6" fillId="8" fontId="4" numFmtId="0" xfId="0" applyAlignment="1" applyBorder="1" applyFont="1">
      <alignment horizontal="left" shrinkToFit="0" vertical="center" wrapText="1"/>
    </xf>
    <xf borderId="30" fillId="8" fontId="4" numFmtId="0" xfId="0" applyAlignment="1" applyBorder="1" applyFont="1">
      <alignment horizontal="center" shrinkToFit="0" vertical="center" wrapText="1"/>
    </xf>
    <xf borderId="2" fillId="8" fontId="130" numFmtId="0" xfId="0" applyAlignment="1" applyBorder="1" applyFont="1">
      <alignment horizontal="left" shrinkToFit="0" vertical="center" wrapText="1"/>
    </xf>
    <xf borderId="1" fillId="0" fontId="3" numFmtId="0" xfId="0" applyAlignment="1" applyBorder="1" applyFont="1">
      <alignment horizontal="center"/>
    </xf>
    <xf borderId="31" fillId="6" fontId="131" numFmtId="14" xfId="0" applyAlignment="1" applyBorder="1" applyFont="1" applyNumberFormat="1">
      <alignment horizontal="center"/>
    </xf>
    <xf borderId="6" fillId="6" fontId="131" numFmtId="14" xfId="0" applyAlignment="1" applyBorder="1" applyFont="1" applyNumberFormat="1">
      <alignment horizontal="center"/>
    </xf>
    <xf borderId="1" fillId="0" fontId="1" numFmtId="14" xfId="0" applyAlignment="1" applyBorder="1" applyFont="1" applyNumberFormat="1">
      <alignment horizontal="center" shrinkToFit="0" vertical="top" wrapText="1"/>
    </xf>
    <xf borderId="1" fillId="0" fontId="1" numFmtId="15" xfId="0" applyAlignment="1" applyBorder="1" applyFont="1" applyNumberFormat="1">
      <alignment horizontal="center" shrinkToFit="0" vertical="top" wrapText="1"/>
    </xf>
    <xf borderId="11" fillId="0" fontId="4" numFmtId="0" xfId="0" applyAlignment="1" applyBorder="1" applyFont="1">
      <alignment horizontal="center" shrinkToFit="0" vertical="top" wrapText="1"/>
    </xf>
    <xf borderId="11" fillId="0" fontId="4" numFmtId="2" xfId="0" applyAlignment="1" applyBorder="1" applyFont="1" applyNumberFormat="1">
      <alignment horizontal="center" shrinkToFit="0" vertical="top" wrapText="1"/>
    </xf>
    <xf borderId="1" fillId="0" fontId="4" numFmtId="0" xfId="0" applyAlignment="1" applyBorder="1" applyFont="1">
      <alignment horizontal="left" readingOrder="0" shrinkToFit="0" vertical="top" wrapText="1"/>
    </xf>
    <xf borderId="6" fillId="6" fontId="4" numFmtId="0" xfId="0" applyAlignment="1" applyBorder="1" applyFont="1">
      <alignment horizontal="center" shrinkToFit="0" vertical="top" wrapText="1"/>
    </xf>
    <xf borderId="1" fillId="0" fontId="132" numFmtId="0" xfId="0" applyAlignment="1" applyBorder="1" applyFont="1">
      <alignment horizontal="left" shrinkToFit="0" wrapText="1"/>
    </xf>
    <xf borderId="1" fillId="6" fontId="3" numFmtId="1" xfId="0" applyAlignment="1" applyBorder="1" applyFont="1" applyNumberFormat="1">
      <alignment horizontal="center" shrinkToFit="0" vertical="top" wrapText="1"/>
    </xf>
    <xf borderId="1" fillId="8" fontId="3" numFmtId="0" xfId="0" applyAlignment="1" applyBorder="1" applyFont="1">
      <alignment horizontal="center"/>
    </xf>
    <xf borderId="1" fillId="0" fontId="4" numFmtId="14" xfId="0" applyAlignment="1" applyBorder="1" applyFont="1" applyNumberFormat="1">
      <alignment horizontal="center" shrinkToFit="0" vertical="top" wrapText="1"/>
    </xf>
    <xf borderId="1" fillId="6" fontId="3" numFmtId="1" xfId="0" applyAlignment="1" applyBorder="1" applyFont="1" applyNumberFormat="1">
      <alignment horizontal="center" shrinkToFit="0" vertical="center" wrapText="1"/>
    </xf>
    <xf borderId="11" fillId="6" fontId="4" numFmtId="2" xfId="0" applyAlignment="1" applyBorder="1" applyFont="1" applyNumberFormat="1">
      <alignment horizontal="center" shrinkToFit="0" vertical="center" wrapText="1"/>
    </xf>
    <xf borderId="3" fillId="0" fontId="1" numFmtId="0" xfId="0" applyAlignment="1" applyBorder="1" applyFont="1">
      <alignment horizontal="center" shrinkToFit="0" vertical="top" wrapText="1"/>
    </xf>
    <xf borderId="3" fillId="0" fontId="3" numFmtId="0" xfId="0" applyAlignment="1" applyBorder="1" applyFont="1">
      <alignment horizontal="center" shrinkToFit="0" vertical="top" wrapText="1"/>
    </xf>
    <xf borderId="13" fillId="0" fontId="3" numFmtId="1" xfId="0" applyAlignment="1" applyBorder="1" applyFont="1" applyNumberFormat="1">
      <alignment horizontal="center" shrinkToFit="0" vertical="center" wrapText="1"/>
    </xf>
    <xf borderId="1" fillId="0" fontId="74" numFmtId="0" xfId="0" applyAlignment="1" applyBorder="1" applyFont="1">
      <alignment horizontal="center" shrinkToFit="0" vertical="center" wrapText="1"/>
    </xf>
    <xf borderId="13" fillId="0" fontId="9" numFmtId="1" xfId="0" applyAlignment="1" applyBorder="1" applyFont="1" applyNumberFormat="1">
      <alignment horizontal="center" shrinkToFit="0" vertical="top" wrapText="1"/>
    </xf>
    <xf borderId="13" fillId="0" fontId="3" numFmtId="0" xfId="0" applyAlignment="1" applyBorder="1" applyFont="1">
      <alignment horizontal="center"/>
    </xf>
    <xf borderId="0" fillId="0" fontId="25" numFmtId="0" xfId="0" applyAlignment="1" applyFont="1">
      <alignment horizontal="center" vertical="top"/>
    </xf>
    <xf borderId="3" fillId="0" fontId="4" numFmtId="0" xfId="0" applyAlignment="1" applyBorder="1" applyFont="1">
      <alignment horizontal="center" vertical="top"/>
    </xf>
    <xf borderId="1" fillId="0" fontId="3" numFmtId="1" xfId="0" applyAlignment="1" applyBorder="1" applyFont="1" applyNumberFormat="1">
      <alignment horizontal="center" vertical="top"/>
    </xf>
    <xf borderId="3" fillId="0" fontId="4" numFmtId="2" xfId="0" applyAlignment="1" applyBorder="1" applyFont="1" applyNumberFormat="1">
      <alignment horizontal="center" vertical="top"/>
    </xf>
    <xf borderId="0" fillId="0" fontId="1" numFmtId="0" xfId="0" applyAlignment="1" applyFont="1">
      <alignment horizontal="center" vertical="top"/>
    </xf>
    <xf borderId="0" fillId="0" fontId="133" numFmtId="0" xfId="0" applyAlignment="1" applyFont="1">
      <alignment horizontal="center" vertical="top"/>
    </xf>
    <xf borderId="0" fillId="0" fontId="134" numFmtId="0" xfId="0" applyAlignment="1" applyFont="1">
      <alignment horizontal="center" vertical="top"/>
    </xf>
    <xf borderId="11" fillId="6" fontId="4" numFmtId="1" xfId="0" applyAlignment="1" applyBorder="1" applyFont="1" applyNumberFormat="1">
      <alignment horizontal="center" shrinkToFit="0" vertical="top" wrapText="1"/>
    </xf>
    <xf borderId="1" fillId="0" fontId="4" numFmtId="14" xfId="0" applyAlignment="1" applyBorder="1" applyFont="1" applyNumberFormat="1">
      <alignment horizontal="center" shrinkToFit="0" vertical="center" wrapText="1"/>
    </xf>
    <xf borderId="1" fillId="0" fontId="4" numFmtId="15" xfId="0" applyAlignment="1" applyBorder="1" applyFont="1" applyNumberFormat="1">
      <alignment horizontal="center" shrinkToFit="0" vertical="top" wrapText="1"/>
    </xf>
    <xf borderId="1" fillId="6" fontId="135" numFmtId="0" xfId="0" applyAlignment="1" applyBorder="1" applyFont="1">
      <alignment horizontal="left" vertical="center"/>
    </xf>
    <xf borderId="1" fillId="6" fontId="3" numFmtId="1" xfId="0" applyAlignment="1" applyBorder="1" applyFont="1" applyNumberFormat="1">
      <alignment horizontal="center" vertical="center"/>
    </xf>
    <xf borderId="1" fillId="6" fontId="4" numFmtId="2" xfId="0" applyAlignment="1" applyBorder="1" applyFont="1" applyNumberFormat="1">
      <alignment horizontal="center" vertical="center"/>
    </xf>
    <xf borderId="10" fillId="0" fontId="1" numFmtId="0" xfId="0" applyAlignment="1" applyBorder="1" applyFont="1">
      <alignment horizontal="center" shrinkToFit="0" vertical="center" wrapText="1"/>
    </xf>
    <xf borderId="9" fillId="0" fontId="1" numFmtId="2" xfId="0" applyAlignment="1" applyBorder="1" applyFont="1" applyNumberFormat="1">
      <alignment horizontal="center" shrinkToFit="0" vertical="center" wrapText="1"/>
    </xf>
    <xf borderId="10" fillId="0" fontId="3" numFmtId="0" xfId="0" applyAlignment="1" applyBorder="1" applyFont="1">
      <alignment horizontal="center" vertical="center"/>
    </xf>
    <xf borderId="1" fillId="0" fontId="4" numFmtId="166" xfId="0" applyAlignment="1" applyBorder="1" applyFont="1" applyNumberFormat="1">
      <alignment horizontal="center" shrinkToFit="0" vertical="top" wrapText="1"/>
    </xf>
    <xf borderId="3" fillId="7" fontId="1" numFmtId="0" xfId="0" applyAlignment="1" applyBorder="1" applyFont="1">
      <alignment shrinkToFit="0" wrapText="1"/>
    </xf>
    <xf borderId="3" fillId="7" fontId="9" numFmtId="0" xfId="0" applyAlignment="1" applyBorder="1" applyFont="1">
      <alignment shrinkToFit="0" vertical="top" wrapText="1"/>
    </xf>
    <xf borderId="11" fillId="8" fontId="1" numFmtId="2" xfId="0" applyAlignment="1" applyBorder="1" applyFont="1" applyNumberFormat="1">
      <alignment horizontal="center" shrinkToFit="0" vertical="center" wrapText="1"/>
    </xf>
    <xf borderId="1" fillId="8" fontId="1" numFmtId="0" xfId="0" applyAlignment="1" applyBorder="1" applyFont="1">
      <alignment horizontal="center" shrinkToFit="0" vertical="center" wrapText="1"/>
    </xf>
    <xf borderId="1" fillId="8" fontId="1" numFmtId="0" xfId="0" applyAlignment="1" applyBorder="1" applyFont="1">
      <alignment horizontal="center" vertical="center"/>
    </xf>
    <xf borderId="11" fillId="8" fontId="136" numFmtId="0" xfId="0" applyAlignment="1" applyBorder="1" applyFont="1">
      <alignment horizontal="left" shrinkToFit="0" vertical="center" wrapText="1"/>
    </xf>
    <xf borderId="11" fillId="8" fontId="1" numFmtId="0" xfId="0" applyAlignment="1" applyBorder="1" applyFont="1">
      <alignment horizontal="center" shrinkToFit="0" vertical="center" wrapText="1"/>
    </xf>
    <xf borderId="11" fillId="8" fontId="1" numFmtId="14" xfId="0" applyAlignment="1" applyBorder="1" applyFont="1" applyNumberFormat="1">
      <alignment horizontal="center" shrinkToFit="0" vertical="center" wrapText="1"/>
    </xf>
    <xf borderId="1" fillId="8" fontId="4" numFmtId="2" xfId="0" applyAlignment="1" applyBorder="1" applyFont="1" applyNumberFormat="1">
      <alignment horizontal="left" shrinkToFit="0" vertical="center" wrapText="1"/>
    </xf>
    <xf borderId="1" fillId="8" fontId="1" numFmtId="2" xfId="0" applyAlignment="1" applyBorder="1" applyFont="1" applyNumberFormat="1">
      <alignment horizontal="center" shrinkToFit="0" vertical="center" wrapText="1"/>
    </xf>
    <xf borderId="12" fillId="8" fontId="4" numFmtId="2" xfId="0" applyAlignment="1" applyBorder="1" applyFont="1" applyNumberFormat="1">
      <alignment horizontal="center" shrinkToFit="0" vertical="center" wrapText="1"/>
    </xf>
    <xf borderId="1" fillId="8" fontId="4" numFmtId="0" xfId="0" applyAlignment="1" applyBorder="1" applyFont="1">
      <alignment horizontal="center" readingOrder="0" shrinkToFit="0" vertical="center" wrapText="1"/>
    </xf>
    <xf borderId="11" fillId="8" fontId="1" numFmtId="15" xfId="0" applyAlignment="1" applyBorder="1" applyFont="1" applyNumberFormat="1">
      <alignment horizontal="center" shrinkToFit="0" vertical="center" wrapText="1"/>
    </xf>
    <xf borderId="11" fillId="8" fontId="1" numFmtId="17" xfId="0" applyAlignment="1" applyBorder="1" applyFont="1" applyNumberFormat="1">
      <alignment horizontal="center" shrinkToFit="0" vertical="center" wrapText="1"/>
    </xf>
    <xf borderId="1" fillId="6" fontId="1" numFmtId="0" xfId="0" applyAlignment="1" applyBorder="1" applyFont="1">
      <alignment horizontal="center" vertical="top"/>
    </xf>
    <xf borderId="28" fillId="0" fontId="137" numFmtId="0" xfId="0" applyAlignment="1" applyBorder="1" applyFont="1">
      <alignment horizontal="left" shrinkToFit="0" wrapText="1"/>
    </xf>
    <xf borderId="1" fillId="0" fontId="1" numFmtId="0" xfId="0" applyAlignment="1" applyBorder="1" applyFont="1">
      <alignment horizontal="center" shrinkToFit="0" wrapText="1"/>
    </xf>
    <xf borderId="13" fillId="0" fontId="4" numFmtId="2" xfId="0" applyAlignment="1" applyBorder="1" applyFont="1" applyNumberFormat="1">
      <alignment horizontal="center" shrinkToFit="0" vertical="top" wrapText="1"/>
    </xf>
    <xf borderId="18" fillId="0" fontId="1" numFmtId="0" xfId="0" applyAlignment="1" applyBorder="1" applyFont="1">
      <alignment horizontal="center" shrinkToFit="0" vertical="top" wrapText="1"/>
    </xf>
    <xf borderId="1" fillId="0" fontId="4" numFmtId="2" xfId="0" applyAlignment="1" applyBorder="1" applyFont="1" applyNumberFormat="1">
      <alignment horizontal="left" shrinkToFit="0" vertical="top" wrapText="1"/>
    </xf>
    <xf borderId="3" fillId="0" fontId="1" numFmtId="15" xfId="0" applyAlignment="1" applyBorder="1" applyFont="1" applyNumberFormat="1">
      <alignment horizontal="center" shrinkToFit="0" vertical="top" wrapText="1"/>
    </xf>
    <xf borderId="3" fillId="0" fontId="4" numFmtId="15" xfId="0" applyAlignment="1" applyBorder="1" applyFont="1" applyNumberFormat="1">
      <alignment horizontal="left" shrinkToFit="0" vertical="top" wrapText="1"/>
    </xf>
    <xf borderId="12" fillId="8" fontId="1" numFmtId="0" xfId="0" applyAlignment="1" applyBorder="1" applyFont="1">
      <alignment horizontal="center" shrinkToFit="0" vertical="top" wrapText="1"/>
    </xf>
    <xf borderId="12" fillId="8" fontId="1" numFmtId="2" xfId="0" applyAlignment="1" applyBorder="1" applyFont="1" applyNumberFormat="1">
      <alignment horizontal="center" shrinkToFit="0" vertical="top" wrapText="1"/>
    </xf>
    <xf borderId="12" fillId="8" fontId="138" numFmtId="0" xfId="0" applyAlignment="1" applyBorder="1" applyFont="1">
      <alignment horizontal="left" shrinkToFit="0" vertical="top" wrapText="1"/>
    </xf>
    <xf borderId="32" fillId="8" fontId="1" numFmtId="0" xfId="0" applyAlignment="1" applyBorder="1" applyFont="1">
      <alignment horizontal="center" shrinkToFit="0" vertical="top" wrapText="1"/>
    </xf>
    <xf borderId="12" fillId="8" fontId="1" numFmtId="0" xfId="0" applyAlignment="1" applyBorder="1" applyFont="1">
      <alignment horizontal="center"/>
    </xf>
    <xf borderId="3" fillId="0" fontId="1" numFmtId="0" xfId="0" applyAlignment="1" applyBorder="1" applyFont="1">
      <alignment horizontal="center" shrinkToFit="0" vertical="center" wrapText="1"/>
    </xf>
    <xf borderId="1" fillId="0" fontId="139" numFmtId="0" xfId="0" applyAlignment="1" applyBorder="1" applyFont="1">
      <alignment horizontal="left"/>
    </xf>
    <xf borderId="1" fillId="0" fontId="1" numFmtId="2" xfId="0" applyAlignment="1" applyBorder="1" applyFont="1" applyNumberFormat="1">
      <alignment horizontal="center"/>
    </xf>
    <xf borderId="4" fillId="0" fontId="1" numFmtId="0" xfId="0" applyAlignment="1" applyBorder="1" applyFont="1">
      <alignment horizontal="center" shrinkToFit="0" vertical="top" wrapText="1"/>
    </xf>
    <xf borderId="28" fillId="0" fontId="140" numFmtId="0" xfId="0" applyAlignment="1" applyBorder="1" applyFont="1">
      <alignment horizontal="left" shrinkToFit="0" vertical="center" wrapText="1"/>
    </xf>
    <xf borderId="5" fillId="0" fontId="4" numFmtId="2" xfId="0" applyAlignment="1" applyBorder="1" applyFont="1" applyNumberFormat="1">
      <alignment horizontal="center" shrinkToFit="0" vertical="top" wrapText="1"/>
    </xf>
    <xf borderId="3" fillId="0" fontId="1" numFmtId="14" xfId="0" applyAlignment="1" applyBorder="1" applyFont="1" applyNumberFormat="1">
      <alignment horizontal="center" shrinkToFit="0" vertical="top" wrapText="1"/>
    </xf>
    <xf borderId="10" fillId="0" fontId="141" numFmtId="2" xfId="0" applyAlignment="1" applyBorder="1" applyFont="1" applyNumberFormat="1">
      <alignment horizontal="left" shrinkToFit="0" vertical="center" wrapText="1"/>
    </xf>
    <xf borderId="10" fillId="0" fontId="4" numFmtId="2" xfId="0" applyAlignment="1" applyBorder="1" applyFont="1" applyNumberFormat="1">
      <alignment horizontal="center" shrinkToFit="0" vertical="center" wrapText="1"/>
    </xf>
    <xf borderId="3" fillId="0" fontId="1" numFmtId="14" xfId="0" applyAlignment="1" applyBorder="1" applyFont="1" applyNumberFormat="1">
      <alignment horizontal="center" shrinkToFit="0" vertical="center" wrapText="1"/>
    </xf>
    <xf borderId="3" fillId="0" fontId="1" numFmtId="0" xfId="0" applyAlignment="1" applyBorder="1" applyFont="1">
      <alignment horizontal="center" vertical="center"/>
    </xf>
    <xf borderId="0" fillId="0" fontId="9" numFmtId="2" xfId="0" applyAlignment="1" applyFont="1" applyNumberFormat="1">
      <alignment horizontal="center" shrinkToFit="0" vertical="top" wrapText="1"/>
    </xf>
    <xf borderId="0" fillId="0" fontId="9" numFmtId="167" xfId="0" applyFont="1" applyNumberFormat="1"/>
    <xf borderId="1" fillId="0" fontId="1" numFmtId="0" xfId="0" applyAlignment="1" applyBorder="1" applyFont="1">
      <alignment shrinkToFit="0" wrapText="1"/>
    </xf>
    <xf borderId="1" fillId="0" fontId="3" numFmtId="2" xfId="0" applyAlignment="1" applyBorder="1" applyFont="1" applyNumberFormat="1">
      <alignment horizontal="center" shrinkToFit="0" vertical="top" wrapText="1"/>
    </xf>
    <xf borderId="9" fillId="0" fontId="3" numFmtId="2" xfId="0" applyAlignment="1" applyBorder="1" applyFont="1" applyNumberFormat="1">
      <alignment horizontal="center" shrinkToFit="0" vertical="top" wrapText="1"/>
    </xf>
    <xf borderId="10" fillId="0" fontId="3" numFmtId="1" xfId="0" applyAlignment="1" applyBorder="1" applyFont="1" applyNumberFormat="1">
      <alignment horizontal="center" shrinkToFit="0" vertical="top" wrapText="1"/>
    </xf>
    <xf borderId="1" fillId="0" fontId="9" numFmtId="0" xfId="0" applyBorder="1" applyFont="1"/>
    <xf borderId="1" fillId="0" fontId="5" numFmtId="0" xfId="0" applyBorder="1" applyFont="1"/>
    <xf borderId="1" fillId="0" fontId="1" numFmtId="3" xfId="0" applyAlignment="1" applyBorder="1" applyFont="1" applyNumberFormat="1">
      <alignment horizontal="center" shrinkToFit="0" vertical="center" wrapText="1"/>
    </xf>
    <xf borderId="0" fillId="0" fontId="1" numFmtId="0" xfId="0" applyFont="1"/>
    <xf borderId="1" fillId="6" fontId="1" numFmtId="0" xfId="0" applyAlignment="1" applyBorder="1" applyFont="1">
      <alignment horizontal="center" shrinkToFit="0" vertical="center" wrapText="1"/>
    </xf>
    <xf borderId="1" fillId="0" fontId="1" numFmtId="49" xfId="0" applyAlignment="1" applyBorder="1" applyFont="1" applyNumberFormat="1">
      <alignment horizontal="center" shrinkToFit="0" vertical="top" wrapText="1"/>
    </xf>
    <xf borderId="1" fillId="0" fontId="1" numFmtId="3" xfId="0" applyAlignment="1" applyBorder="1" applyFont="1" applyNumberFormat="1">
      <alignment horizontal="center" shrinkToFit="0" vertical="top" wrapText="1"/>
    </xf>
    <xf borderId="1" fillId="0" fontId="9" numFmtId="3" xfId="0" applyAlignment="1" applyBorder="1" applyFont="1" applyNumberFormat="1">
      <alignment horizontal="center" shrinkToFit="0" vertical="top" wrapText="1"/>
    </xf>
    <xf borderId="1" fillId="0" fontId="1" numFmtId="0" xfId="0" applyAlignment="1" applyBorder="1" applyFont="1">
      <alignment shrinkToFit="0" vertical="center" wrapText="1"/>
    </xf>
    <xf borderId="5" fillId="0" fontId="1" numFmtId="49" xfId="0" applyAlignment="1" applyBorder="1" applyFont="1" applyNumberFormat="1">
      <alignment horizontal="center" shrinkToFit="0" vertical="top" wrapText="1"/>
    </xf>
    <xf borderId="5" fillId="0" fontId="1" numFmtId="3" xfId="0" applyAlignment="1" applyBorder="1" applyFont="1" applyNumberFormat="1">
      <alignment horizontal="center" shrinkToFit="0" vertical="top" wrapText="1"/>
    </xf>
    <xf borderId="5" fillId="0" fontId="1" numFmtId="2" xfId="0" applyAlignment="1" applyBorder="1" applyFont="1" applyNumberFormat="1">
      <alignment horizontal="center" shrinkToFit="0" vertical="top" wrapText="1"/>
    </xf>
    <xf borderId="5" fillId="0" fontId="9" numFmtId="0" xfId="0" applyAlignment="1" applyBorder="1" applyFont="1">
      <alignment horizontal="center"/>
    </xf>
    <xf borderId="19" fillId="0" fontId="1" numFmtId="0" xfId="0" applyAlignment="1" applyBorder="1" applyFont="1">
      <alignment horizontal="center" shrinkToFit="0" vertical="top" wrapText="1"/>
    </xf>
    <xf borderId="19" fillId="0" fontId="1" numFmtId="49" xfId="0" applyAlignment="1" applyBorder="1" applyFont="1" applyNumberFormat="1">
      <alignment horizontal="center" shrinkToFit="0" vertical="top" wrapText="1"/>
    </xf>
    <xf borderId="19" fillId="0" fontId="1" numFmtId="2" xfId="0" applyAlignment="1" applyBorder="1" applyFont="1" applyNumberFormat="1">
      <alignment horizontal="center" shrinkToFit="0" vertical="top" wrapText="1"/>
    </xf>
    <xf borderId="19" fillId="0" fontId="9" numFmtId="1" xfId="0" applyAlignment="1" applyBorder="1" applyFont="1" applyNumberFormat="1">
      <alignment horizontal="center"/>
    </xf>
    <xf borderId="1" fillId="0" fontId="1" numFmtId="49" xfId="0" applyAlignment="1" applyBorder="1" applyFont="1" applyNumberFormat="1">
      <alignment horizontal="left" shrinkToFit="0" vertical="center" wrapText="1"/>
    </xf>
    <xf borderId="3" fillId="0" fontId="1" numFmtId="2" xfId="0" applyAlignment="1" applyBorder="1" applyFont="1" applyNumberFormat="1">
      <alignment horizontal="center" shrinkToFit="0" vertical="center" wrapText="1"/>
    </xf>
    <xf borderId="16" fillId="7" fontId="9" numFmtId="0" xfId="0" applyAlignment="1" applyBorder="1" applyFont="1">
      <alignment horizontal="center" shrinkToFit="0" vertical="top" wrapText="1"/>
    </xf>
    <xf borderId="3" fillId="0" fontId="4" numFmtId="0" xfId="0" applyAlignment="1" applyBorder="1" applyFont="1">
      <alignment horizontal="right" shrinkToFit="0" vertical="top" wrapText="1"/>
    </xf>
    <xf borderId="11" fillId="6" fontId="3" numFmtId="2" xfId="0" applyAlignment="1" applyBorder="1" applyFont="1" applyNumberFormat="1">
      <alignment horizontal="center" shrinkToFit="0" vertical="top" wrapText="1"/>
    </xf>
    <xf borderId="1" fillId="0" fontId="2" numFmtId="0" xfId="0" applyAlignment="1" applyBorder="1" applyFont="1">
      <alignment shrinkToFit="0" wrapText="1"/>
    </xf>
    <xf borderId="0" fillId="0" fontId="2" numFmtId="0" xfId="0" applyAlignment="1" applyFont="1">
      <alignment shrinkToFit="0" wrapText="1"/>
    </xf>
    <xf borderId="3" fillId="0" fontId="9" numFmtId="2" xfId="0" applyAlignment="1" applyBorder="1" applyFont="1" applyNumberFormat="1">
      <alignment horizontal="center" shrinkToFit="0" vertical="top" wrapText="1"/>
    </xf>
    <xf borderId="3" fillId="7" fontId="3" numFmtId="0" xfId="0" applyAlignment="1" applyBorder="1" applyFont="1">
      <alignment horizontal="left" shrinkToFit="0" vertical="top" wrapText="1"/>
    </xf>
    <xf borderId="28" fillId="0" fontId="9" numFmtId="0" xfId="0" applyAlignment="1" applyBorder="1" applyFont="1">
      <alignment horizontal="center" shrinkToFit="0" wrapText="1"/>
    </xf>
    <xf borderId="1" fillId="0" fontId="142" numFmtId="2" xfId="0" applyAlignment="1" applyBorder="1" applyFont="1" applyNumberFormat="1">
      <alignment shrinkToFit="0" vertical="center" wrapText="1"/>
    </xf>
    <xf borderId="1" fillId="0" fontId="143" numFmtId="2" xfId="0" applyAlignment="1" applyBorder="1" applyFont="1" applyNumberFormat="1">
      <alignment shrinkToFit="0" vertical="top" wrapText="1"/>
    </xf>
    <xf borderId="0" fillId="0" fontId="144" numFmtId="0" xfId="0" applyAlignment="1" applyFont="1">
      <alignment horizontal="center" shrinkToFit="0" wrapText="1"/>
    </xf>
    <xf borderId="28" fillId="0" fontId="7" numFmtId="0" xfId="0" applyAlignment="1" applyBorder="1" applyFont="1">
      <alignment horizontal="center" shrinkToFit="0" wrapText="1"/>
    </xf>
    <xf borderId="3" fillId="7" fontId="9" numFmtId="0" xfId="0" applyAlignment="1" applyBorder="1" applyFont="1">
      <alignment horizontal="left" shrinkToFit="0" vertical="top" wrapText="1"/>
    </xf>
    <xf borderId="0" fillId="0" fontId="145" numFmtId="0" xfId="0" applyFont="1"/>
    <xf borderId="1" fillId="8" fontId="6" numFmtId="0" xfId="0" applyAlignment="1" applyBorder="1" applyFont="1">
      <alignment shrinkToFit="0" vertical="center" wrapText="1"/>
    </xf>
    <xf borderId="1" fillId="0" fontId="6" numFmtId="0" xfId="0" applyAlignment="1" applyBorder="1" applyFont="1">
      <alignment horizontal="center"/>
    </xf>
    <xf borderId="10" fillId="0" fontId="6" numFmtId="0" xfId="0" applyAlignment="1" applyBorder="1" applyFont="1">
      <alignment shrinkToFit="0" vertical="center" wrapText="1"/>
    </xf>
    <xf borderId="0" fillId="0" fontId="1" numFmtId="2" xfId="0" applyAlignment="1" applyFont="1" applyNumberFormat="1">
      <alignment horizontal="center" shrinkToFit="0" vertical="top" wrapText="1"/>
    </xf>
    <xf borderId="16" fillId="7" fontId="146" numFmtId="0" xfId="0" applyAlignment="1" applyBorder="1" applyFont="1">
      <alignment horizontal="center" shrinkToFit="0" wrapText="1"/>
    </xf>
    <xf borderId="5" fillId="0" fontId="3" numFmtId="2" xfId="0" applyAlignment="1" applyBorder="1" applyFont="1" applyNumberFormat="1">
      <alignment horizontal="center" shrinkToFit="0" vertical="top" wrapText="1"/>
    </xf>
    <xf borderId="0" fillId="0" fontId="4" numFmtId="0" xfId="0" applyAlignment="1" applyFont="1">
      <alignment horizontal="center" shrinkToFit="0" vertical="center" wrapText="1"/>
    </xf>
    <xf borderId="0" fillId="0" fontId="147" numFmtId="0" xfId="0" applyAlignment="1" applyFont="1">
      <alignment horizontal="center" shrinkToFit="0" vertical="center" wrapText="1"/>
    </xf>
    <xf borderId="28" fillId="0" fontId="147" numFmtId="0" xfId="0" applyAlignment="1" applyBorder="1" applyFont="1">
      <alignment horizontal="center" shrinkToFit="0" vertical="center" wrapText="1"/>
    </xf>
    <xf borderId="3" fillId="7" fontId="1" numFmtId="0" xfId="0" applyAlignment="1" applyBorder="1" applyFont="1">
      <alignment horizontal="left" shrinkToFit="0" vertical="center" wrapText="1"/>
    </xf>
    <xf borderId="3" fillId="7" fontId="9" numFmtId="0" xfId="0" applyAlignment="1" applyBorder="1" applyFont="1">
      <alignment horizontal="left" shrinkToFit="0" vertical="center" wrapText="1"/>
    </xf>
    <xf borderId="0" fillId="0" fontId="4" numFmtId="0" xfId="0" applyAlignment="1" applyFont="1">
      <alignment vertical="center"/>
    </xf>
    <xf borderId="1" fillId="6" fontId="9" numFmtId="2" xfId="0" applyAlignment="1" applyBorder="1" applyFont="1" applyNumberFormat="1">
      <alignment horizontal="center" shrinkToFit="0" vertical="center" wrapText="1"/>
    </xf>
    <xf borderId="13" fillId="0" fontId="4" numFmtId="1" xfId="0" applyAlignment="1" applyBorder="1" applyFont="1" applyNumberFormat="1">
      <alignment horizontal="center" shrinkToFit="0" vertical="center" wrapText="1"/>
    </xf>
    <xf borderId="13" fillId="0" fontId="9" numFmtId="1" xfId="0" applyAlignment="1" applyBorder="1" applyFont="1" applyNumberFormat="1">
      <alignment horizontal="center" shrinkToFit="0" vertical="center" wrapText="1"/>
    </xf>
    <xf borderId="2" fillId="6" fontId="9" numFmtId="2" xfId="0" applyAlignment="1" applyBorder="1" applyFont="1" applyNumberFormat="1">
      <alignment horizontal="center" shrinkToFit="0" vertical="center" wrapText="1"/>
    </xf>
    <xf borderId="1" fillId="0" fontId="9" numFmtId="49" xfId="0" applyAlignment="1" applyBorder="1" applyFont="1" applyNumberFormat="1">
      <alignment horizontal="center" shrinkToFit="0" vertical="center" wrapText="1"/>
    </xf>
    <xf borderId="13" fillId="0" fontId="9" numFmtId="2" xfId="0" applyAlignment="1" applyBorder="1" applyFont="1" applyNumberFormat="1">
      <alignment horizontal="center" shrinkToFit="0" vertical="center" wrapText="1"/>
    </xf>
    <xf borderId="1" fillId="6" fontId="9" numFmtId="1" xfId="0" applyAlignment="1" applyBorder="1" applyFont="1" applyNumberFormat="1">
      <alignment horizontal="center" shrinkToFit="0" vertical="center" wrapText="1"/>
    </xf>
    <xf borderId="3" fillId="0" fontId="9" numFmtId="1" xfId="0" applyAlignment="1" applyBorder="1" applyFont="1" applyNumberFormat="1">
      <alignment horizontal="center" shrinkToFit="0" vertical="center" wrapText="1"/>
    </xf>
    <xf quotePrefix="1" borderId="1" fillId="0" fontId="9" numFmtId="1" xfId="0" applyAlignment="1" applyBorder="1" applyFont="1" applyNumberFormat="1">
      <alignment horizontal="center" shrinkToFit="0" vertical="center" wrapText="1"/>
    </xf>
    <xf quotePrefix="1" borderId="1" fillId="0" fontId="9" numFmtId="0" xfId="0" applyAlignment="1" applyBorder="1" applyFont="1">
      <alignment horizontal="center" shrinkToFit="0" vertical="center" wrapText="1"/>
    </xf>
    <xf borderId="26" fillId="0" fontId="9" numFmtId="1" xfId="0" applyAlignment="1" applyBorder="1" applyFont="1" applyNumberFormat="1">
      <alignment horizontal="center" shrinkToFit="0" vertical="center" wrapText="1"/>
    </xf>
    <xf borderId="1" fillId="0" fontId="9" numFmtId="49" xfId="0" applyAlignment="1" applyBorder="1" applyFont="1" applyNumberFormat="1">
      <alignment horizontal="center" shrinkToFit="0" vertical="top" wrapText="1"/>
    </xf>
    <xf borderId="1" fillId="0" fontId="9" numFmtId="2" xfId="0" applyAlignment="1" applyBorder="1" applyFont="1" applyNumberFormat="1">
      <alignment horizontal="center" shrinkToFit="0" vertical="top" wrapText="1"/>
    </xf>
    <xf borderId="5" fillId="0" fontId="4" numFmtId="0" xfId="0" applyAlignment="1" applyBorder="1" applyFont="1">
      <alignment shrinkToFit="0" vertical="center" wrapText="1"/>
    </xf>
    <xf borderId="13" fillId="0" fontId="9" numFmtId="2" xfId="0" applyAlignment="1" applyBorder="1" applyFont="1" applyNumberFormat="1">
      <alignment horizontal="center" shrinkToFit="0" vertical="top" wrapText="1"/>
    </xf>
    <xf borderId="8" fillId="0" fontId="9" numFmtId="1" xfId="0" applyAlignment="1" applyBorder="1" applyFont="1" applyNumberFormat="1">
      <alignment horizontal="center" shrinkToFit="0" vertical="top" wrapText="1"/>
    </xf>
    <xf borderId="1" fillId="0" fontId="9" numFmtId="2" xfId="0" applyAlignment="1" applyBorder="1" applyFont="1" applyNumberFormat="1">
      <alignment horizontal="center" vertical="top"/>
    </xf>
    <xf borderId="1" fillId="0" fontId="9" numFmtId="49" xfId="0" applyAlignment="1" applyBorder="1" applyFont="1" applyNumberFormat="1">
      <alignment horizontal="center" vertical="top"/>
    </xf>
    <xf borderId="1" fillId="0" fontId="9" numFmtId="1" xfId="0" applyAlignment="1" applyBorder="1" applyFont="1" applyNumberFormat="1">
      <alignment horizontal="center" vertical="top"/>
    </xf>
    <xf borderId="1" fillId="0" fontId="9" numFmtId="49" xfId="0" applyAlignment="1" applyBorder="1" applyFont="1" applyNumberFormat="1">
      <alignment horizontal="center" vertical="center"/>
    </xf>
    <xf borderId="26" fillId="0" fontId="9" numFmtId="2" xfId="0" applyAlignment="1" applyBorder="1" applyFont="1" applyNumberFormat="1">
      <alignment horizontal="center" shrinkToFit="0" vertical="top" wrapText="1"/>
    </xf>
    <xf borderId="26" fillId="0" fontId="4" numFmtId="0" xfId="0" applyAlignment="1" applyBorder="1" applyFont="1">
      <alignment horizontal="center" shrinkToFit="0" vertical="top" wrapText="1"/>
    </xf>
    <xf borderId="0" fillId="0" fontId="9" numFmtId="2" xfId="0" applyAlignment="1" applyFont="1" applyNumberFormat="1">
      <alignment horizontal="center" vertical="center"/>
    </xf>
    <xf borderId="1" fillId="8" fontId="9" numFmtId="2" xfId="0" applyAlignment="1" applyBorder="1" applyFont="1" applyNumberFormat="1">
      <alignment horizontal="center" shrinkToFit="0" vertical="top" wrapText="1"/>
    </xf>
    <xf borderId="1" fillId="0" fontId="9" numFmtId="4" xfId="0" applyAlignment="1" applyBorder="1" applyFont="1" applyNumberFormat="1">
      <alignment horizontal="center" vertical="top"/>
    </xf>
    <xf borderId="0" fillId="0" fontId="4" numFmtId="0" xfId="0" applyAlignment="1" applyFont="1">
      <alignment horizontal="left"/>
    </xf>
    <xf borderId="0" fillId="0" fontId="4" numFmtId="2" xfId="0" applyAlignment="1" applyFont="1" applyNumberFormat="1">
      <alignment horizontal="center" shrinkToFit="0" vertical="center" wrapText="1"/>
    </xf>
    <xf borderId="0" fillId="0" fontId="3" numFmtId="2" xfId="0" applyAlignment="1" applyFont="1" applyNumberFormat="1">
      <alignment horizontal="center" shrinkToFit="0" vertical="center" wrapText="1"/>
    </xf>
    <xf borderId="0" fillId="0" fontId="2" numFmtId="0" xfId="0" applyAlignment="1" applyFont="1">
      <alignment horizontal="center" vertical="center"/>
    </xf>
    <xf borderId="0" fillId="0" fontId="1" numFmtId="0" xfId="0" applyAlignment="1" applyFont="1">
      <alignment shrinkToFit="0" vertical="center" wrapText="1"/>
    </xf>
    <xf borderId="0" fillId="0" fontId="1" numFmtId="0" xfId="0" applyAlignment="1" applyFont="1">
      <alignment horizontal="center" shrinkToFit="0" vertical="center" wrapText="1"/>
    </xf>
    <xf borderId="0" fillId="0" fontId="1" numFmtId="0" xfId="0" applyAlignment="1" applyFont="1">
      <alignment vertical="center"/>
    </xf>
    <xf borderId="0" fillId="0" fontId="144" numFmtId="0" xfId="0" applyAlignment="1" applyFont="1">
      <alignment horizontal="center" shrinkToFit="0" vertical="center" wrapText="1"/>
    </xf>
    <xf borderId="0" fillId="0" fontId="7" numFmtId="0" xfId="0" applyAlignment="1" applyFont="1">
      <alignment horizontal="center" shrinkToFit="0" vertical="center" wrapText="1"/>
    </xf>
    <xf borderId="28" fillId="0" fontId="7" numFmtId="0" xfId="0" applyAlignment="1" applyBorder="1" applyFont="1">
      <alignment horizontal="center" shrinkToFit="0" vertical="center" wrapText="1"/>
    </xf>
    <xf borderId="0" fillId="0" fontId="9" numFmtId="0" xfId="0" applyAlignment="1" applyFont="1">
      <alignment shrinkToFit="0" vertical="center" wrapText="1"/>
    </xf>
    <xf borderId="0" fillId="0" fontId="9" numFmtId="0" xfId="0" applyAlignment="1" applyFont="1">
      <alignment horizontal="left" shrinkToFit="0" vertical="center" wrapText="1"/>
    </xf>
    <xf borderId="33" fillId="8" fontId="4" numFmtId="0" xfId="0" applyAlignment="1" applyBorder="1" applyFont="1">
      <alignment shrinkToFit="0" vertical="top" wrapText="1"/>
    </xf>
    <xf borderId="1" fillId="8" fontId="1" numFmtId="0" xfId="0" applyAlignment="1" applyBorder="1" applyFont="1">
      <alignment horizontal="left" shrinkToFit="0" vertical="center" wrapText="1"/>
    </xf>
    <xf borderId="7" fillId="8" fontId="1" numFmtId="0" xfId="0" applyAlignment="1" applyBorder="1" applyFont="1">
      <alignment horizontal="center" shrinkToFit="0" vertical="center" wrapText="1"/>
    </xf>
    <xf borderId="34" fillId="8" fontId="1" numFmtId="0" xfId="0" applyAlignment="1" applyBorder="1" applyFont="1">
      <alignment horizontal="center" shrinkToFit="0" vertical="center" wrapText="1"/>
    </xf>
    <xf borderId="5" fillId="0" fontId="3" numFmtId="1" xfId="0" applyAlignment="1" applyBorder="1" applyFont="1" applyNumberFormat="1">
      <alignment horizontal="center" shrinkToFit="0" vertical="top" wrapText="1"/>
    </xf>
    <xf borderId="26" fillId="0" fontId="3" numFmtId="2" xfId="0" applyAlignment="1" applyBorder="1" applyFont="1" applyNumberFormat="1">
      <alignment horizontal="center" shrinkToFit="0" vertical="top" wrapText="1"/>
    </xf>
    <xf borderId="13" fillId="0" fontId="3" numFmtId="1" xfId="0" applyAlignment="1" applyBorder="1" applyFont="1" applyNumberFormat="1">
      <alignment horizontal="center" shrinkToFit="0" vertical="top" wrapText="1"/>
    </xf>
    <xf borderId="13" fillId="0" fontId="3" numFmtId="2" xfId="0" applyAlignment="1" applyBorder="1" applyFont="1" applyNumberFormat="1">
      <alignment horizontal="center" shrinkToFit="0" vertical="top" wrapText="1"/>
    </xf>
    <xf borderId="10" fillId="0" fontId="3" numFmtId="1" xfId="0" applyAlignment="1" applyBorder="1" applyFont="1" applyNumberFormat="1">
      <alignment horizontal="center" shrinkToFit="0" vertical="center" wrapText="1"/>
    </xf>
    <xf borderId="10" fillId="0" fontId="3" numFmtId="2" xfId="0" applyAlignment="1" applyBorder="1" applyFont="1" applyNumberFormat="1">
      <alignment horizontal="center" shrinkToFit="0" vertical="center" wrapText="1"/>
    </xf>
    <xf borderId="1" fillId="0" fontId="25" numFmtId="0" xfId="0" applyAlignment="1" applyBorder="1" applyFont="1">
      <alignment shrinkToFit="0" wrapText="1"/>
    </xf>
    <xf borderId="0" fillId="0" fontId="9" numFmtId="2" xfId="0" applyAlignment="1" applyFont="1" applyNumberFormat="1">
      <alignment horizontal="center" shrinkToFit="0" vertical="center" wrapText="1"/>
    </xf>
    <xf borderId="0" fillId="0" fontId="1" numFmtId="0" xfId="0" applyAlignment="1" applyFont="1">
      <alignment horizontal="center" vertical="center"/>
    </xf>
    <xf borderId="0" fillId="0" fontId="2" numFmtId="0" xfId="0" applyAlignment="1" applyFont="1">
      <alignment horizontal="center"/>
    </xf>
    <xf borderId="0" fillId="0" fontId="2" numFmtId="0" xfId="0" applyAlignment="1" applyFont="1">
      <alignment vertical="center"/>
    </xf>
    <xf borderId="3" fillId="7" fontId="9" numFmtId="0" xfId="0" applyAlignment="1" applyBorder="1" applyFont="1">
      <alignment horizontal="center" shrinkToFit="0" wrapText="1"/>
    </xf>
    <xf borderId="28" fillId="0" fontId="144" numFmtId="0" xfId="0" applyAlignment="1" applyBorder="1" applyFont="1">
      <alignment horizontal="center" shrinkToFit="0" vertical="center" wrapText="1"/>
    </xf>
    <xf borderId="13" fillId="0" fontId="3" numFmtId="2" xfId="0" applyAlignment="1" applyBorder="1" applyFont="1" applyNumberFormat="1">
      <alignment horizontal="center" shrinkToFit="0" vertical="center" wrapText="1"/>
    </xf>
    <xf borderId="0" fillId="0" fontId="4" numFmtId="9" xfId="0" applyFont="1" applyNumberFormat="1"/>
    <xf borderId="5" fillId="0" fontId="9" numFmtId="1" xfId="0" applyAlignment="1" applyBorder="1" applyFont="1" applyNumberFormat="1">
      <alignment horizontal="center" shrinkToFit="0" vertical="top" wrapText="1"/>
    </xf>
    <xf borderId="5" fillId="0" fontId="9" numFmtId="2" xfId="0" applyAlignment="1" applyBorder="1" applyFont="1" applyNumberFormat="1">
      <alignment horizontal="center" shrinkToFit="0" vertical="top" wrapText="1"/>
    </xf>
    <xf borderId="19" fillId="0" fontId="4" numFmtId="0" xfId="0" applyAlignment="1" applyBorder="1" applyFont="1">
      <alignment horizontal="left" shrinkToFit="0" vertical="center" wrapText="1"/>
    </xf>
    <xf borderId="19" fillId="0" fontId="9" numFmtId="1" xfId="0" applyAlignment="1" applyBorder="1" applyFont="1" applyNumberFormat="1">
      <alignment horizontal="center" shrinkToFit="0" vertical="top" wrapText="1"/>
    </xf>
    <xf borderId="19" fillId="0" fontId="9" numFmtId="2" xfId="0" applyAlignment="1" applyBorder="1" applyFont="1" applyNumberFormat="1">
      <alignment horizontal="center" shrinkToFit="0" vertical="top" wrapText="1"/>
    </xf>
    <xf borderId="1" fillId="6" fontId="3" numFmtId="2" xfId="0" applyAlignment="1" applyBorder="1" applyFont="1" applyNumberFormat="1">
      <alignment horizontal="center" shrinkToFit="0" vertical="top" wrapText="1"/>
    </xf>
    <xf borderId="1" fillId="0" fontId="3" numFmtId="2" xfId="0" applyAlignment="1" applyBorder="1" applyFont="1" applyNumberFormat="1">
      <alignment horizontal="center" readingOrder="0" shrinkToFit="0" vertical="top" wrapText="1"/>
    </xf>
    <xf borderId="0" fillId="0" fontId="1" numFmtId="2" xfId="0" applyAlignment="1" applyFont="1" applyNumberFormat="1">
      <alignment horizontal="center" shrinkToFit="0" vertical="center" wrapText="1"/>
    </xf>
    <xf borderId="1" fillId="8" fontId="3" numFmtId="2" xfId="0" applyAlignment="1" applyBorder="1" applyFont="1" applyNumberFormat="1">
      <alignment horizontal="center" shrinkToFit="0" vertical="center" wrapText="1"/>
    </xf>
    <xf borderId="1" fillId="8" fontId="4" numFmtId="0" xfId="0" applyAlignment="1" applyBorder="1" applyFont="1">
      <alignment vertical="center"/>
    </xf>
    <xf borderId="1" fillId="8" fontId="4" numFmtId="0" xfId="0" applyAlignment="1" applyBorder="1" applyFont="1">
      <alignment horizontal="left" readingOrder="0" shrinkToFit="0" vertical="center" wrapText="1"/>
    </xf>
    <xf borderId="3" fillId="7" fontId="1" numFmtId="0" xfId="0" applyAlignment="1" applyBorder="1" applyFont="1">
      <alignment horizontal="left" vertical="top"/>
    </xf>
    <xf borderId="27" fillId="7" fontId="7" numFmtId="0" xfId="0" applyAlignment="1" applyBorder="1" applyFont="1">
      <alignment horizontal="center" shrinkToFit="0" vertical="top" wrapText="1"/>
    </xf>
    <xf borderId="3" fillId="7" fontId="7" numFmtId="0" xfId="0" applyAlignment="1" applyBorder="1" applyFont="1">
      <alignment horizontal="center"/>
    </xf>
    <xf borderId="11" fillId="8" fontId="3" numFmtId="1" xfId="0" applyAlignment="1" applyBorder="1" applyFont="1" applyNumberFormat="1">
      <alignment horizontal="center" shrinkToFit="0" vertical="center" wrapText="1"/>
    </xf>
    <xf borderId="1" fillId="8" fontId="4" numFmtId="0" xfId="0" applyAlignment="1" applyBorder="1" applyFont="1">
      <alignment shrinkToFit="0" vertical="top" wrapText="1"/>
    </xf>
    <xf borderId="1" fillId="8" fontId="3" numFmtId="2" xfId="0" applyAlignment="1" applyBorder="1" applyFont="1" applyNumberFormat="1">
      <alignment horizontal="center" shrinkToFit="0" vertical="top" wrapText="1"/>
    </xf>
    <xf borderId="2" fillId="8" fontId="3" numFmtId="1" xfId="0" applyAlignment="1" applyBorder="1" applyFont="1" applyNumberFormat="1">
      <alignment horizontal="center" shrinkToFit="0" vertical="top" wrapText="1"/>
    </xf>
    <xf borderId="2" fillId="8" fontId="3" numFmtId="2" xfId="0" applyAlignment="1" applyBorder="1" applyFont="1" applyNumberFormat="1">
      <alignment horizontal="center" shrinkToFit="0" vertical="top" wrapText="1"/>
    </xf>
    <xf borderId="1" fillId="8" fontId="3" numFmtId="0" xfId="0" applyAlignment="1" applyBorder="1" applyFont="1">
      <alignment horizontal="center" shrinkToFit="0" vertical="top" wrapText="1"/>
    </xf>
    <xf borderId="1" fillId="8" fontId="4" numFmtId="0" xfId="0" applyAlignment="1" applyBorder="1" applyFont="1">
      <alignment horizontal="left" shrinkToFit="0" wrapText="1"/>
    </xf>
    <xf borderId="1" fillId="8" fontId="3" numFmtId="0" xfId="0" applyAlignment="1" applyBorder="1" applyFont="1">
      <alignment horizontal="center" shrinkToFit="0" wrapText="1"/>
    </xf>
    <xf borderId="2" fillId="8" fontId="4" numFmtId="0" xfId="0" applyAlignment="1" applyBorder="1" applyFont="1">
      <alignment shrinkToFit="0" vertical="top" wrapText="1"/>
    </xf>
    <xf borderId="13" fillId="0" fontId="4" numFmtId="0" xfId="0" applyAlignment="1" applyBorder="1" applyFont="1">
      <alignment shrinkToFit="0" vertical="top" wrapText="1"/>
    </xf>
    <xf borderId="20" fillId="8" fontId="4" numFmtId="0" xfId="0" applyAlignment="1" applyBorder="1" applyFont="1">
      <alignment shrinkToFit="0" vertical="top" wrapText="1"/>
    </xf>
    <xf borderId="35" fillId="8" fontId="4" numFmtId="0" xfId="0" applyAlignment="1" applyBorder="1" applyFont="1">
      <alignment horizontal="center" shrinkToFit="0" vertical="top" wrapText="1"/>
    </xf>
    <xf borderId="35" fillId="8" fontId="4" numFmtId="0" xfId="0" applyAlignment="1" applyBorder="1" applyFont="1">
      <alignment horizontal="left" shrinkToFit="0" vertical="top" wrapText="1"/>
    </xf>
    <xf borderId="35" fillId="8" fontId="3" numFmtId="1" xfId="0" applyAlignment="1" applyBorder="1" applyFont="1" applyNumberFormat="1">
      <alignment horizontal="center" shrinkToFit="0" vertical="top" wrapText="1"/>
    </xf>
    <xf borderId="35" fillId="8" fontId="3" numFmtId="2" xfId="0" applyAlignment="1" applyBorder="1" applyFont="1" applyNumberFormat="1">
      <alignment horizontal="center" shrinkToFit="0" vertical="top" wrapText="1"/>
    </xf>
    <xf borderId="3" fillId="0" fontId="4" numFmtId="0" xfId="0" applyAlignment="1" applyBorder="1" applyFont="1">
      <alignment shrinkToFit="0" vertical="top" wrapText="1"/>
    </xf>
    <xf borderId="10" fillId="0" fontId="3" numFmtId="2" xfId="0" applyAlignment="1" applyBorder="1" applyFont="1" applyNumberFormat="1">
      <alignment horizontal="center" shrinkToFit="0" vertical="top" wrapText="1"/>
    </xf>
    <xf borderId="8" fillId="0" fontId="3" numFmtId="2" xfId="0" applyAlignment="1" applyBorder="1" applyFont="1" applyNumberFormat="1">
      <alignment horizontal="center" shrinkToFit="0" vertical="top" wrapText="1"/>
    </xf>
  </cellXfs>
  <cellStyles count="1">
    <cellStyle xfId="0" name="Normal" builtinId="0"/>
  </cellStyles>
  <dxfs count="2">
    <dxf>
      <font/>
      <fill>
        <patternFill patternType="solid">
          <fgColor rgb="FFFFC7CE"/>
          <bgColor rgb="FFFFC7CE"/>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doi.org/10.54989/msd-2024-0011" TargetMode="External"/><Relationship Id="rId2" Type="http://schemas.openxmlformats.org/officeDocument/2006/relationships/hyperlink" Target="https://doi.org/10.1108/EJMS-12-2023-0105" TargetMode="External"/><Relationship Id="rId3" Type="http://schemas.openxmlformats.org/officeDocument/2006/relationships/hyperlink" Target="https://revistadeturism.ro/index.php/rdt/article/view/2796/2735" TargetMode="External"/><Relationship Id="rId4" Type="http://schemas.openxmlformats.org/officeDocument/2006/relationships/hyperlink" Target="https://doi.org/10.54989/msd-2024-0013" TargetMode="External"/><Relationship Id="rId9" Type="http://schemas.openxmlformats.org/officeDocument/2006/relationships/hyperlink" Target="https://economics.expertjournals.com/23597704-1204/" TargetMode="External"/><Relationship Id="rId5" Type="http://schemas.openxmlformats.org/officeDocument/2006/relationships/hyperlink" Target="https://doi.org/10.54989/msd-2024-0017" TargetMode="External"/><Relationship Id="rId6" Type="http://schemas.openxmlformats.org/officeDocument/2006/relationships/hyperlink" Target="http://dx.doi.org/10.54989/msd-2024-0015" TargetMode="External"/><Relationship Id="rId7" Type="http://schemas.openxmlformats.org/officeDocument/2006/relationships/hyperlink" Target="https://doi.org/10.56043/reveco-2024-0022" TargetMode="External"/><Relationship Id="rId8" Type="http://schemas.openxmlformats.org/officeDocument/2006/relationships/hyperlink" Target="https://economics.expertjournals.com/23597704-1203/" TargetMode="External"/><Relationship Id="rId20" Type="http://schemas.openxmlformats.org/officeDocument/2006/relationships/hyperlink" Target="https://marketing.expertjournals.com/ark:/16759/EJM_1206vinerean70-79.pdf" TargetMode="External"/><Relationship Id="rId21" Type="http://schemas.openxmlformats.org/officeDocument/2006/relationships/drawing" Target="../drawings/drawing10.xml"/><Relationship Id="rId11" Type="http://schemas.openxmlformats.org/officeDocument/2006/relationships/hyperlink" Target="https://revistadeturism.ro/index.php/rdt/article/view/2796/2735" TargetMode="External"/><Relationship Id="rId10" Type="http://schemas.openxmlformats.org/officeDocument/2006/relationships/hyperlink" Target="https://doi.org/10.56043/reveco-2024-0020" TargetMode="External"/><Relationship Id="rId13" Type="http://schemas.openxmlformats.org/officeDocument/2006/relationships/hyperlink" Target="https://www.ceeol.com/search/article-detail?id=1282865" TargetMode="External"/><Relationship Id="rId12" Type="http://schemas.openxmlformats.org/officeDocument/2006/relationships/hyperlink" Target="https://doi.org/10.54989/msd-2024-0004" TargetMode="External"/><Relationship Id="rId15" Type="http://schemas.openxmlformats.org/officeDocument/2006/relationships/hyperlink" Target="https://doi.org/10.54989/msd-2024-0012" TargetMode="External"/><Relationship Id="rId14" Type="http://schemas.openxmlformats.org/officeDocument/2006/relationships/hyperlink" Target="https://doi.org/10.4316/rdt.38.730" TargetMode="External"/><Relationship Id="rId17" Type="http://schemas.openxmlformats.org/officeDocument/2006/relationships/hyperlink" Target="https://doi.org/10.54989/msd-2024-0022" TargetMode="External"/><Relationship Id="rId16" Type="http://schemas.openxmlformats.org/officeDocument/2006/relationships/hyperlink" Target="https://www.researchgate.net/publication/378575426_Digital_Renaissance_in_Education_Unveiling_the_Transformative_Potential_of_Digitization_in_Educational_Institutions" TargetMode="External"/><Relationship Id="rId19" Type="http://schemas.openxmlformats.org/officeDocument/2006/relationships/hyperlink" Target="http://economice.ulbsibiu.ro/revista.economica/articol.php?id=1363" TargetMode="External"/><Relationship Id="rId18" Type="http://schemas.openxmlformats.org/officeDocument/2006/relationships/hyperlink" Target="https://msdjournal.org/"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ieif.uni.opole.pl/wp-content/uploads/sites/21/Mihaiu-Maciejasz-Rethink-finance-24_12_19-2.pdf" TargetMode="External"/><Relationship Id="rId2" Type="http://schemas.openxmlformats.org/officeDocument/2006/relationships/hyperlink" Target="https://ieif.uni.opole.pl/wp-content/uploads/sites/21/Mihaiu-Maciejasz-Rethink-finance-24_12_19-2.pdf"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90" Type="http://schemas.openxmlformats.org/officeDocument/2006/relationships/hyperlink" Target="https://so09.tci-thaijo.org/index.php/PMR/article/view/3854" TargetMode="External"/><Relationship Id="rId194" Type="http://schemas.openxmlformats.org/officeDocument/2006/relationships/hyperlink" Target="https://www.researchgate.net/publication/386267005_The_strategic_role_of_integrated_marketing_communication_in_building_brand_value" TargetMode="External"/><Relationship Id="rId193" Type="http://schemas.openxmlformats.org/officeDocument/2006/relationships/hyperlink" Target="https://repository.unja.ac.id/74776/" TargetMode="External"/><Relationship Id="rId192" Type="http://schemas.openxmlformats.org/officeDocument/2006/relationships/hyperlink" Target="https://core.ac.uk/download/pdf/620623759.pdf" TargetMode="External"/><Relationship Id="rId191" Type="http://schemas.openxmlformats.org/officeDocument/2006/relationships/hyperlink" Target="https://www.jstor.org/stable/27301239" TargetMode="External"/><Relationship Id="rId187" Type="http://schemas.openxmlformats.org/officeDocument/2006/relationships/hyperlink" Target="https://comunicacion-cientifica.com/doi/cc259/259-06.pdf" TargetMode="External"/><Relationship Id="rId186" Type="http://schemas.openxmlformats.org/officeDocument/2006/relationships/hyperlink" Target="https://papers.ssrn.com/sol3/papers.cfm?abstract_id=4808469" TargetMode="External"/><Relationship Id="rId185" Type="http://schemas.openxmlformats.org/officeDocument/2006/relationships/hyperlink" Target="https://www.ecojoin.org/index.php/EJE/article/view/2222" TargetMode="External"/><Relationship Id="rId184" Type="http://schemas.openxmlformats.org/officeDocument/2006/relationships/hyperlink" Target="https://www.researchgate.net/profile/Elsa-Zela/publication/385346415_CIET_2024_Conference_Proceedings_2/links/6720fa855852dd723c9c94e9/CIET-2024-Conference-Proceedings-2.pdf" TargetMode="External"/><Relationship Id="rId189" Type="http://schemas.openxmlformats.org/officeDocument/2006/relationships/hyperlink" Target="https://link.springer.com/chapter/10.1007/978-3-031-45866-8_18" TargetMode="External"/><Relationship Id="rId188" Type="http://schemas.openxmlformats.org/officeDocument/2006/relationships/hyperlink" Target="https://comunicacion-cientifica.com/wp-content/uploads/2025/03/259.-PDF-2-Fomento-y-consolidacion.pdf" TargetMode="External"/><Relationship Id="rId183" Type="http://schemas.openxmlformats.org/officeDocument/2006/relationships/hyperlink" Target="https://www.igi-global.com/chapter/the-role-of-fintech-and-defi-for-sustainable-development-goals-and-sustainable-development/349452" TargetMode="External"/><Relationship Id="rId182" Type="http://schemas.openxmlformats.org/officeDocument/2006/relationships/hyperlink" Target="https://www.proquest.com/docview/3081279985?pq-origsite=gscholar&amp;fromopenview=true&amp;sourcetype=Scholarly%20Journals" TargetMode="External"/><Relationship Id="rId181" Type="http://schemas.openxmlformats.org/officeDocument/2006/relationships/hyperlink" Target="https://journal.sinergi.or.id/index.php/Economics/article/view/647" TargetMode="External"/><Relationship Id="rId180" Type="http://schemas.openxmlformats.org/officeDocument/2006/relationships/hyperlink" Target="https://www.igi-global.com/chapter/interactions-between-environmental-social-and-corporate-governance-esg-and-total-quality-management-tqm/349398" TargetMode="External"/><Relationship Id="rId176" Type="http://schemas.openxmlformats.org/officeDocument/2006/relationships/hyperlink" Target="https://scholar.google.com/scholar?cluster=10901774192772611348&amp;hl=ro&amp;as_sdt=2005&amp;sciodt=0,5&amp;as_ylo=2024&amp;authuser=4" TargetMode="External"/><Relationship Id="rId297" Type="http://schemas.openxmlformats.org/officeDocument/2006/relationships/hyperlink" Target="http://www.baltijapublishing.lv/index.php/issue/article/view/2575" TargetMode="External"/><Relationship Id="rId175" Type="http://schemas.openxmlformats.org/officeDocument/2006/relationships/hyperlink" Target="https://scholar.google.com/scholar?cluster=7989700574098332704&amp;hl=ro&amp;as_sdt=2005&amp;sciodt=0,5&amp;as_ylo=2024&amp;authuser=5" TargetMode="External"/><Relationship Id="rId296" Type="http://schemas.openxmlformats.org/officeDocument/2006/relationships/hyperlink" Target="https://books.google.ro/books?hl=ro&amp;lr=&amp;id=EVYWEQAAQBAJ&amp;oi=fnd&amp;pg=PA195&amp;ots=7JRYoSzLsy&amp;sig=ReExOVXuOWvYPazwzH1dPA75pa8&amp;redir_esc=y" TargetMode="External"/><Relationship Id="rId174" Type="http://schemas.openxmlformats.org/officeDocument/2006/relationships/hyperlink" Target="https://scholar.google.com/scholar?cluster=7989700574098332704&amp;hl=ro&amp;as_sdt=2005&amp;sciodt=0,5&amp;as_ylo=2024&amp;authuser=5" TargetMode="External"/><Relationship Id="rId295" Type="http://schemas.openxmlformats.org/officeDocument/2006/relationships/hyperlink" Target="https://jurnal.pcpergunukotapasuruan.org/index.php/jpcis/article/view/29" TargetMode="External"/><Relationship Id="rId173" Type="http://schemas.openxmlformats.org/officeDocument/2006/relationships/hyperlink" Target="https://sm.ef.uns.ac.rs/index.php/proceedings/article/view/408" TargetMode="External"/><Relationship Id="rId294" Type="http://schemas.openxmlformats.org/officeDocument/2006/relationships/hyperlink" Target="https://jurnal.pcpergunukotapasuruan.org/index.php/jpcis/article/view/22" TargetMode="External"/><Relationship Id="rId179" Type="http://schemas.openxmlformats.org/officeDocument/2006/relationships/hyperlink" Target="https://www.researchgate.net/profile/Enrico-Moch/publication/389455369_THE_IMPACT_OF_AI_ON_THE_WORKPLACE_EUROPE_A_MULTIDISCIPLINARY_ANALYSIS/links/67c2ded3461fb56424edaca8/THE-IMPACT-OF-AI-ON-THE-WORKPLACE-EUROPE-A-MULTIDISCIPLINARY-ANALYSIS.pdf" TargetMode="External"/><Relationship Id="rId178" Type="http://schemas.openxmlformats.org/officeDocument/2006/relationships/hyperlink" Target="https://sciendo.com/pdf/10.2478/sbe-2023-0061" TargetMode="External"/><Relationship Id="rId299" Type="http://schemas.openxmlformats.org/officeDocument/2006/relationships/hyperlink" Target="https://www.um.edu.mt/library/oar/bitstream/123456789/129154/1/ERSJ27%284%29A36.pdf" TargetMode="External"/><Relationship Id="rId177" Type="http://schemas.openxmlformats.org/officeDocument/2006/relationships/hyperlink" Target="https://scholar.google.com/scholar?cluster=10901774192772611348&amp;hl=ro&amp;as_sdt=2005&amp;sciodt=0,5&amp;as_ylo=2024&amp;authuser=4" TargetMode="External"/><Relationship Id="rId298" Type="http://schemas.openxmlformats.org/officeDocument/2006/relationships/hyperlink" Target="https://doi.org/10.1080/00358533.2024.2440209" TargetMode="External"/><Relationship Id="rId198" Type="http://schemas.openxmlformats.org/officeDocument/2006/relationships/hyperlink" Target="https://openurl.ebsco.com/EPDB%3Agcd%3A2%3A6421122/detailv2?sid=ebsco%3Aplink%3Ascholar&amp;id=ebsco%3Agcd%3A179406632&amp;crl=c&amp;link_origin=scholar.google.com" TargetMode="External"/><Relationship Id="rId197" Type="http://schemas.openxmlformats.org/officeDocument/2006/relationships/hyperlink" Target="https://journals.ekb.eg/article_390448.html" TargetMode="External"/><Relationship Id="rId196" Type="http://schemas.openxmlformats.org/officeDocument/2006/relationships/hyperlink" Target="https://www.semanticscholar.org/paper/Integrated-Marketing-Communication-Strategy-in-A-on-Chandrawinata.Ng-Dhewanto/7e9979b126d9679f40d67bafb4a0d711888da602" TargetMode="External"/><Relationship Id="rId195" Type="http://schemas.openxmlformats.org/officeDocument/2006/relationships/hyperlink" Target="https://www.proquest.com/openview/b110a69e6d2585fc6f863298042845ea/1?cbl=18750&amp;diss=y&amp;pq-origsite=gscholar" TargetMode="External"/><Relationship Id="rId199" Type="http://schemas.openxmlformats.org/officeDocument/2006/relationships/hyperlink" Target="https://scb.euba.sk/archiv_scb/scb24_vfinal-special.pdf" TargetMode="External"/><Relationship Id="rId150" Type="http://schemas.openxmlformats.org/officeDocument/2006/relationships/hyperlink" Target="https://theses.cz/id/6tu4mh/?lang=en" TargetMode="External"/><Relationship Id="rId271" Type="http://schemas.openxmlformats.org/officeDocument/2006/relationships/hyperlink" Target="https://iopscience.iop.org/article/10.1088/1755-1315/1377/1/012002/meta" TargetMode="External"/><Relationship Id="rId392" Type="http://schemas.openxmlformats.org/officeDocument/2006/relationships/hyperlink" Target="https://link.springer.com/chapter/10.1007/978-3-031-52296-3_3" TargetMode="External"/><Relationship Id="rId270" Type="http://schemas.openxmlformats.org/officeDocument/2006/relationships/hyperlink" Target="https://www.societyfisipubb.id/index.php/society/article/view/758" TargetMode="External"/><Relationship Id="rId391" Type="http://schemas.openxmlformats.org/officeDocument/2006/relationships/hyperlink" Target="https://unijerps.org/index.php/unijerps/article/view/758" TargetMode="External"/><Relationship Id="rId390" Type="http://schemas.openxmlformats.org/officeDocument/2006/relationships/hyperlink" Target="https://www.researchgate.net/profile/Viraj-Dawarka-3/publication/388450497_Enhancing_Workforce_Preparedness_A_Review_of_Active_Learning_Approach_Among_Online_Learners_in_Higher_Education/links/6798d2028311ce680c3f0f86/Enhancing-Workforce-Preparedness-A-Review-of-Active-Learning-Approach-Among-Online-Learners-in-Higher-Education.pdf" TargetMode="External"/><Relationship Id="rId1" Type="http://schemas.openxmlformats.org/officeDocument/2006/relationships/hyperlink" Target="https://journal.binus.ac.id/index.php/winners/article/view/11687" TargetMode="External"/><Relationship Id="rId2" Type="http://schemas.openxmlformats.org/officeDocument/2006/relationships/hyperlink" Target="https://papers.ssrn.com/sol3/papers.cfm?abstract_id=5117196" TargetMode="External"/><Relationship Id="rId3" Type="http://schemas.openxmlformats.org/officeDocument/2006/relationships/hyperlink" Target="https://library.oapen.org/bitstream/handle/20.500.12657/94605/978-3-031-66434-2.pdf?sequence=1" TargetMode="External"/><Relationship Id="rId149" Type="http://schemas.openxmlformats.org/officeDocument/2006/relationships/hyperlink" Target="https://doi.org/10.3126/kjour.v6i1.67230" TargetMode="External"/><Relationship Id="rId4" Type="http://schemas.openxmlformats.org/officeDocument/2006/relationships/hyperlink" Target="https://journals.lib.pte.hu/index.php/szigma/article/view/7920" TargetMode="External"/><Relationship Id="rId148" Type="http://schemas.openxmlformats.org/officeDocument/2006/relationships/hyperlink" Target="https://arxiv.org/pdf/2402.15426" TargetMode="External"/><Relationship Id="rId269" Type="http://schemas.openxmlformats.org/officeDocument/2006/relationships/hyperlink" Target="https://dergipark.org.tr/en/pub/iuturizmoloji" TargetMode="External"/><Relationship Id="rId9" Type="http://schemas.openxmlformats.org/officeDocument/2006/relationships/hyperlink" Target="https://www.ceeol.com/search/chapter-detail?id=1290662" TargetMode="External"/><Relationship Id="rId143" Type="http://schemas.openxmlformats.org/officeDocument/2006/relationships/hyperlink" Target="https://openurl.ebsco.com/EPDB%3Agcd%3A3%3A15077715/detailv2?sid=ebsco%3Aplink%3Ascholar&amp;id=ebsco%3Agcd%3A175061061&amp;crl=c&amp;link_origin=scholar.google.com" TargetMode="External"/><Relationship Id="rId264" Type="http://schemas.openxmlformats.org/officeDocument/2006/relationships/hyperlink" Target="https://theses.hal.science/tel-04822967/" TargetMode="External"/><Relationship Id="rId385" Type="http://schemas.openxmlformats.org/officeDocument/2006/relationships/hyperlink" Target="https://ijsmsjournal.org/ijsms-v7i2p127.html" TargetMode="External"/><Relationship Id="rId142" Type="http://schemas.openxmlformats.org/officeDocument/2006/relationships/hyperlink" Target="https://hrcak.srce.hr/en/312899" TargetMode="External"/><Relationship Id="rId263" Type="http://schemas.openxmlformats.org/officeDocument/2006/relationships/hyperlink" Target="https://scholar.google.com/scholar?start=20&amp;hl=en&amp;as_sdt=2005&amp;sciodt=0,5&amp;cites=11438609490406401214&amp;scipsc=" TargetMode="External"/><Relationship Id="rId384" Type="http://schemas.openxmlformats.org/officeDocument/2006/relationships/hyperlink" Target="https://jfm.edu.vn/index.php/jfm/article/view/458" TargetMode="External"/><Relationship Id="rId141" Type="http://schemas.openxmlformats.org/officeDocument/2006/relationships/hyperlink" Target="https://repositories.nust.edu.pk/xmlui/handle/123456789/44197" TargetMode="External"/><Relationship Id="rId262" Type="http://schemas.openxmlformats.org/officeDocument/2006/relationships/hyperlink" Target="https://journals.kpdi.in.ua/index.php/inclusive_economics/article/view/144" TargetMode="External"/><Relationship Id="rId383" Type="http://schemas.openxmlformats.org/officeDocument/2006/relationships/hyperlink" Target="https://library.iated.org/view/DEBELLO2024GEN" TargetMode="External"/><Relationship Id="rId140" Type="http://schemas.openxmlformats.org/officeDocument/2006/relationships/hyperlink" Target="https://www.scielo.br/j/gp/a/9pjMXznMFQtZnMfCbZkZGgv/?lang=en" TargetMode="External"/><Relationship Id="rId261" Type="http://schemas.openxmlformats.org/officeDocument/2006/relationships/hyperlink" Target="http://journals.kpdi.in.ua/index.php/inclusive_economics/article/view/144" TargetMode="External"/><Relationship Id="rId382" Type="http://schemas.openxmlformats.org/officeDocument/2006/relationships/hyperlink" Target="https://ntnuopen.ntnu.no/ntnu-xmlui/handle/11250/3161889" TargetMode="External"/><Relationship Id="rId5" Type="http://schemas.openxmlformats.org/officeDocument/2006/relationships/hyperlink" Target="https://journals.lib.pte.hu/index.php/szigma/article/view/7803" TargetMode="External"/><Relationship Id="rId147" Type="http://schemas.openxmlformats.org/officeDocument/2006/relationships/hyperlink" Target="https://www.proquest.com/scholarly-journals/exploring-indias-central-bank-quest-de/docview/3134114379/se-2" TargetMode="External"/><Relationship Id="rId268" Type="http://schemas.openxmlformats.org/officeDocument/2006/relationships/hyperlink" Target="https://www.researchgate.net/publication/383921997_Educational_Administration_Theory_and_Practice_2024" TargetMode="External"/><Relationship Id="rId389" Type="http://schemas.openxmlformats.org/officeDocument/2006/relationships/hyperlink" Target="https://ejournal.upg45ntt.ac.id/ciencias/article/view/150" TargetMode="External"/><Relationship Id="rId6" Type="http://schemas.openxmlformats.org/officeDocument/2006/relationships/hyperlink" Target="https://er.nau.edu.ua/items/ff7ed589-23f9-4bff-890a-118022e934f6" TargetMode="External"/><Relationship Id="rId146" Type="http://schemas.openxmlformats.org/officeDocument/2006/relationships/hyperlink" Target="https://myjms.mohe.gov.my/index.php/ijaref/article/view/26832" TargetMode="External"/><Relationship Id="rId267" Type="http://schemas.openxmlformats.org/officeDocument/2006/relationships/hyperlink" Target="http://ympn.co.id/" TargetMode="External"/><Relationship Id="rId388" Type="http://schemas.openxmlformats.org/officeDocument/2006/relationships/hyperlink" Target="https://books.google.ro/books?hl=en&amp;lr=&amp;id=85Q0EQAAQBAJ&amp;oi=fnd&amp;pg=PA53&amp;ots=H-NN6_3Vzi&amp;sig=WF21M5Yg3de2UQ1_grBFRL1HWQo&amp;redir_esc=y" TargetMode="External"/><Relationship Id="rId7" Type="http://schemas.openxmlformats.org/officeDocument/2006/relationships/hyperlink" Target="https://www.academia.edu/download/114885028/1032_Article_1530_1_10_20240518.pdf" TargetMode="External"/><Relationship Id="rId145" Type="http://schemas.openxmlformats.org/officeDocument/2006/relationships/hyperlink" Target="https://www.sciencedirect.com/science/article/pii/S2666764924000493" TargetMode="External"/><Relationship Id="rId266" Type="http://schemas.openxmlformats.org/officeDocument/2006/relationships/hyperlink" Target="https://journals.openedition.org/oeconomia/17160" TargetMode="External"/><Relationship Id="rId387" Type="http://schemas.openxmlformats.org/officeDocument/2006/relationships/hyperlink" Target="https://link.springer.com/chapter/10.1007/978-3-031-76406-6_3" TargetMode="External"/><Relationship Id="rId8" Type="http://schemas.openxmlformats.org/officeDocument/2006/relationships/hyperlink" Target="https://www.sidalc.net/search/Record/dig-ulead-cr-123456789-267/Description" TargetMode="External"/><Relationship Id="rId144" Type="http://schemas.openxmlformats.org/officeDocument/2006/relationships/hyperlink" Target="https://www.ceeol.com/search/article-detail?id=1293149" TargetMode="External"/><Relationship Id="rId265" Type="http://schemas.openxmlformats.org/officeDocument/2006/relationships/hyperlink" Target="https://www.ceeol.com/search/book-detail?id=1227409" TargetMode="External"/><Relationship Id="rId386" Type="http://schemas.openxmlformats.org/officeDocument/2006/relationships/hyperlink" Target="https://www.diva-portal.org/smash/record.jsf?pid=diva2%3A1892796&amp;dswid=9266" TargetMode="External"/><Relationship Id="rId260" Type="http://schemas.openxmlformats.org/officeDocument/2006/relationships/hyperlink" Target="https://mpra.ub.uni-muenchen.de/id/eprint/13606" TargetMode="External"/><Relationship Id="rId381" Type="http://schemas.openxmlformats.org/officeDocument/2006/relationships/hyperlink" Target="https://ieeexplore.ieee.org/abstract/document/10775915?casa_token=wadpFuPuqZ8AAAAA:OFXAa4DDDTMhiKqkc4FuU-ePXka614xrK4X2QFfCDMBbbw_Q4rycxcYWfiiZ2Y3Zm2Lv5nG-yQL7_g" TargetMode="External"/><Relationship Id="rId380" Type="http://schemas.openxmlformats.org/officeDocument/2006/relationships/hyperlink" Target="https://aisel.aisnet.org/icis2024/blockchain/blockchain/3/" TargetMode="External"/><Relationship Id="rId139" Type="http://schemas.openxmlformats.org/officeDocument/2006/relationships/hyperlink" Target="https://repositorio.comillas.edu/xmlui/handle/11531/79168" TargetMode="External"/><Relationship Id="rId138" Type="http://schemas.openxmlformats.org/officeDocument/2006/relationships/hyperlink" Target="https://gcris.pau.edu.tr/handle/11499/57358" TargetMode="External"/><Relationship Id="rId259" Type="http://schemas.openxmlformats.org/officeDocument/2006/relationships/hyperlink" Target="https://scholar.google.ro/scholar?oi=bibs&amp;hl=ro&amp;cites=18373258429205215718&amp;as_sdt=5&amp;as_ylo=2024&amp;as_yhi=2024" TargetMode="External"/><Relationship Id="rId137" Type="http://schemas.openxmlformats.org/officeDocument/2006/relationships/hyperlink" Target="https://ieeexplore.ieee.org/document/10708180" TargetMode="External"/><Relationship Id="rId258" Type="http://schemas.openxmlformats.org/officeDocument/2006/relationships/hyperlink" Target="https://scholar.google.ro/scholar?oi=bibs&amp;cluster=18373258429205215718&amp;btnI=1&amp;hl=ro" TargetMode="External"/><Relationship Id="rId379" Type="http://schemas.openxmlformats.org/officeDocument/2006/relationships/hyperlink" Target="https://jurnal.radenfatah.ac.id/index.php/Nurani/article/view/24422" TargetMode="External"/><Relationship Id="rId132" Type="http://schemas.openxmlformats.org/officeDocument/2006/relationships/hyperlink" Target="https://nepjol.info/index.php/njb2/article/view/68788" TargetMode="External"/><Relationship Id="rId253" Type="http://schemas.openxmlformats.org/officeDocument/2006/relationships/hyperlink" Target="https://scholar.google.ro/scholar?oi=bibs&amp;hl=ro&amp;cites=6428644943565464404&amp;as_sdt=5&amp;as_ylo=2024&amp;as_yhi=2024" TargetMode="External"/><Relationship Id="rId374" Type="http://schemas.openxmlformats.org/officeDocument/2006/relationships/hyperlink" Target="https://dergipark.org.tr/en/pub/ijapr/issue/83619/1453834" TargetMode="External"/><Relationship Id="rId495" Type="http://schemas.openxmlformats.org/officeDocument/2006/relationships/hyperlink" Target="https://stec.univ-ovidius.ro/html/anale/RO/2024i2/Section%203/21.pdf" TargetMode="External"/><Relationship Id="rId131" Type="http://schemas.openxmlformats.org/officeDocument/2006/relationships/hyperlink" Target="https://www.researchgate.net/profile/Mugizi-Wilson/publication/374328952_Tangible_Resources_and_Effective_E-Learning_Implementation_in_Selected_Ugandan_Public_Universities/links/65d8e735adf2362b63542255/Tangible-Resources-and-Effective-E-Learning-Implementation-in-Selected-Ugandan-Public-Universities.pdf" TargetMode="External"/><Relationship Id="rId252" Type="http://schemas.openxmlformats.org/officeDocument/2006/relationships/hyperlink" Target="https://scholar.google.com/scholar?cluster=6428644943565464404&amp;hl=en&amp;as_sdt=2005&amp;sciodt=0,5&amp;as_ylo=2023&amp;authuser=1" TargetMode="External"/><Relationship Id="rId373" Type="http://schemas.openxmlformats.org/officeDocument/2006/relationships/hyperlink" Target="https://dl.acm.org/doi/abs/10.1145/3675417.3675444" TargetMode="External"/><Relationship Id="rId494" Type="http://schemas.openxmlformats.org/officeDocument/2006/relationships/hyperlink" Target="https://stec.univ-ovidius.ro/html/anale/RO/2024i2/Section%203/20.pdf" TargetMode="External"/><Relationship Id="rId130" Type="http://schemas.openxmlformats.org/officeDocument/2006/relationships/hyperlink" Target="https://pubs.ufs.ac.za/index.php/ijer/article/view/961" TargetMode="External"/><Relationship Id="rId251" Type="http://schemas.openxmlformats.org/officeDocument/2006/relationships/hyperlink" Target="https://link.springer.com/chapter/10.1007/978-3-031-47316-6_5" TargetMode="External"/><Relationship Id="rId372" Type="http://schemas.openxmlformats.org/officeDocument/2006/relationships/hyperlink" Target="https://papers.ssrn.com/sol3/papers.cfm?abstract_id=4924765" TargetMode="External"/><Relationship Id="rId493" Type="http://schemas.openxmlformats.org/officeDocument/2006/relationships/hyperlink" Target="https://stec.univ-ovidius.ro/html/anale/RO/2024i2/Section%205/23.pdf" TargetMode="External"/><Relationship Id="rId250" Type="http://schemas.openxmlformats.org/officeDocument/2006/relationships/hyperlink" Target="https://link.springer.com/chapter/10.1007/978-3-031-47316-6_5" TargetMode="External"/><Relationship Id="rId371" Type="http://schemas.openxmlformats.org/officeDocument/2006/relationships/hyperlink" Target="https://www.pjoes.com/pdf-193384-116564?filename=116564.pdf" TargetMode="External"/><Relationship Id="rId492" Type="http://schemas.openxmlformats.org/officeDocument/2006/relationships/hyperlink" Target="https://stec.univ-ovidius.ro/html/anale/RO/2024i2/Section%205/24.pdf" TargetMode="External"/><Relationship Id="rId136" Type="http://schemas.openxmlformats.org/officeDocument/2006/relationships/hyperlink" Target="https://rsisinternational.org/journals/ijriss/articles/the-effect-of-the-hurst-parameter-on-value-at-risk-estimation-in-fractional-geometric-brownian-motion-price-simulation/" TargetMode="External"/><Relationship Id="rId257" Type="http://schemas.openxmlformats.org/officeDocument/2006/relationships/hyperlink" Target="https://www.gwsh.pl/content/biblioteka/org/zeszyty/ag/zn17/ZNPD17AG_02Goralczyk.pdf" TargetMode="External"/><Relationship Id="rId378" Type="http://schemas.openxmlformats.org/officeDocument/2006/relationships/hyperlink" Target="https://ieeexplore.ieee.org/abstract/document/10780828?casa_token=5bXwg8chvK0AAAAA:TwmaAZm6cXDf90g-SeBA0FqRWYYEybItjCElCctZ-B5CWUNjeJJpsOJby_L0SPEJxvp75_B29toDYA" TargetMode="External"/><Relationship Id="rId499" Type="http://schemas.openxmlformats.org/officeDocument/2006/relationships/hyperlink" Target="https://www.ugal.ro/files/doctorat/sustineri/2024/REZUMAT_TEZA_DE_DOCTORAT_-_Mogildea.pdf" TargetMode="External"/><Relationship Id="rId135" Type="http://schemas.openxmlformats.org/officeDocument/2006/relationships/hyperlink" Target="https://dergipark.org.tr/tr/pub/kilisiibfakademik/issue/87957/1507973" TargetMode="External"/><Relationship Id="rId256" Type="http://schemas.openxmlformats.org/officeDocument/2006/relationships/hyperlink" Target="https://scholar.google.com/scholar?cluster=6428644943565464404&amp;hl=en&amp;as_sdt=2005&amp;sciodt=0,5&amp;as_ylo=2023&amp;authuser=1" TargetMode="External"/><Relationship Id="rId377" Type="http://schemas.openxmlformats.org/officeDocument/2006/relationships/hyperlink" Target="https://papers.ssrn.com/sol3/papers.cfm?abstract_id=5199624" TargetMode="External"/><Relationship Id="rId498" Type="http://schemas.openxmlformats.org/officeDocument/2006/relationships/hyperlink" Target="https://www.revecon.ro/articles/2024-2/2024-2-7.pdf" TargetMode="External"/><Relationship Id="rId134" Type="http://schemas.openxmlformats.org/officeDocument/2006/relationships/hyperlink" Target="https://journals.ekb.eg/article_195137.html" TargetMode="External"/><Relationship Id="rId255" Type="http://schemas.openxmlformats.org/officeDocument/2006/relationships/hyperlink" Target="https://bazawiedzy.ue.poznan.pl/docstore/download/UEP2e3ebcdb23c1441194ce9f97be0b5077/Przezdziecka_Ambroziak_PL_gospodarka_wobec_nowych_wyzwan_2024_SGH.pdf" TargetMode="External"/><Relationship Id="rId376" Type="http://schemas.openxmlformats.org/officeDocument/2006/relationships/hyperlink" Target="https://adelpha-api.mackenzie.br/server/api/core/bitstreams/23dd71d8-21b1-4d1e-b1ad-8d07adb85448/content" TargetMode="External"/><Relationship Id="rId497" Type="http://schemas.openxmlformats.org/officeDocument/2006/relationships/hyperlink" Target="http://www.revecon.ro/articles/2024-2/2024-2-13.pdf" TargetMode="External"/><Relationship Id="rId133" Type="http://schemas.openxmlformats.org/officeDocument/2006/relationships/hyperlink" Target="https://www.proquest.com/openview/7d1798ea45ebf7f5fd5f96f9735f41fa/1?cbl=18750&amp;diss=y&amp;pq-origsite=gscholar" TargetMode="External"/><Relationship Id="rId254" Type="http://schemas.openxmlformats.org/officeDocument/2006/relationships/hyperlink" Target="https://scholar.google.com/scholar?cluster=6428644943565464404&amp;hl=en&amp;as_sdt=2005&amp;sciodt=0,5&amp;as_ylo=2023&amp;authuser=1" TargetMode="External"/><Relationship Id="rId375" Type="http://schemas.openxmlformats.org/officeDocument/2006/relationships/hyperlink" Target="https://qjssh.com.pk/index.php/qjssh/article/view/27" TargetMode="External"/><Relationship Id="rId496" Type="http://schemas.openxmlformats.org/officeDocument/2006/relationships/hyperlink" Target="https://www.researchgate.net/profile/Lavinia-Mastac/publication/389197105_Shadow_Economy_and_Bibliometric_Analysis_What_Is_the_Trend_in_Current_Times/links/67b856ca207c0c20fa90e396/Shadow-Economy-and-Bibliometric-Analysis-What-Is-the-Trend-in-Current-Times.pdf" TargetMode="External"/><Relationship Id="rId172" Type="http://schemas.openxmlformats.org/officeDocument/2006/relationships/hyperlink" Target="https://scholar.google.com/scholar?cluster=7989700574098332704&amp;hl=ro&amp;as_sdt=2005&amp;sciodt=0,5&amp;as_ylo=2024&amp;authuser=5" TargetMode="External"/><Relationship Id="rId293" Type="http://schemas.openxmlformats.org/officeDocument/2006/relationships/hyperlink" Target="https://link.springer.com/article/10.1186/s12875-024-02668-y" TargetMode="External"/><Relationship Id="rId171" Type="http://schemas.openxmlformats.org/officeDocument/2006/relationships/hyperlink" Target="https://link.springer.com/chapter/10.1007/978-3-319-71876-7_34" TargetMode="External"/><Relationship Id="rId292" Type="http://schemas.openxmlformats.org/officeDocument/2006/relationships/hyperlink" Target="https://www.tandfonline.com/doi/pdf/10.1080/27707571.2023.2301127" TargetMode="External"/><Relationship Id="rId170" Type="http://schemas.openxmlformats.org/officeDocument/2006/relationships/hyperlink" Target="https://sinta.kemdikbud.go.id/journals/profile/2990" TargetMode="External"/><Relationship Id="rId291" Type="http://schemas.openxmlformats.org/officeDocument/2006/relationships/hyperlink" Target="https://repositorio.unicamp.br/Acervo/Detalhe/1380349" TargetMode="External"/><Relationship Id="rId290" Type="http://schemas.openxmlformats.org/officeDocument/2006/relationships/hyperlink" Target="https://nepjol.info/index.php/njb2/article/view/68789" TargetMode="External"/><Relationship Id="rId165" Type="http://schemas.openxmlformats.org/officeDocument/2006/relationships/hyperlink" Target="http://../../Edi/Downloads/report2023-07.pdf" TargetMode="External"/><Relationship Id="rId286" Type="http://schemas.openxmlformats.org/officeDocument/2006/relationships/hyperlink" Target="http://www.jthr.es/index.php/journal/article/view/572" TargetMode="External"/><Relationship Id="rId164" Type="http://schemas.openxmlformats.org/officeDocument/2006/relationships/hyperlink" Target="https://www.cidob.org/sites/default/files/2025-02/REGROUP%20focus%20paper%20no.%202.pdf" TargetMode="External"/><Relationship Id="rId285" Type="http://schemas.openxmlformats.org/officeDocument/2006/relationships/hyperlink" Target="https://dergipark.org.tr/tr/pub/ahbvtfd/issue/89088/1490820" TargetMode="External"/><Relationship Id="rId163" Type="http://schemas.openxmlformats.org/officeDocument/2006/relationships/hyperlink" Target="https://books.google.com/books?hl=en&amp;lr=&amp;id=tOIREQAAQBAJ&amp;oi=fnd&amp;pg=PA46&amp;ots=pvBAO8TONx&amp;sig=zT1YGrXSe02zSSlHWGMjjOWANmc" TargetMode="External"/><Relationship Id="rId284" Type="http://schemas.openxmlformats.org/officeDocument/2006/relationships/hyperlink" Target="https://www.researchgate.net/publication/384713345_Kirsal_Turizm_Literaturunde_Gastronomi_ve_Yerel_Gida_Calismalarina_Iliskin_Bibliyometrik_Bir_Analiz_A_Bibliometric_Analysis_of_Gastronomy_and_Local_Food_Studies_in_Rural_Tourism_Literature" TargetMode="External"/><Relationship Id="rId162" Type="http://schemas.openxmlformats.org/officeDocument/2006/relationships/hyperlink" Target="https://jurnaljam.ub.ac.id/index.php/jam/article/view/8216" TargetMode="External"/><Relationship Id="rId283" Type="http://schemas.openxmlformats.org/officeDocument/2006/relationships/hyperlink" Target="https://nardus.mpn.gov.rs/handle/123456789/22783" TargetMode="External"/><Relationship Id="rId169" Type="http://schemas.openxmlformats.org/officeDocument/2006/relationships/hyperlink" Target="https://link.springer.com/chapter/10.1007/978-3-319-71876-7_34" TargetMode="External"/><Relationship Id="rId168" Type="http://schemas.openxmlformats.org/officeDocument/2006/relationships/hyperlink" Target="https://link.springer.com/chapter/10.1007/978-3-319-71876-7_34" TargetMode="External"/><Relationship Id="rId289" Type="http://schemas.openxmlformats.org/officeDocument/2006/relationships/hyperlink" Target="https://jmpcr.samipubco.com/article_189337.html" TargetMode="External"/><Relationship Id="rId167" Type="http://schemas.openxmlformats.org/officeDocument/2006/relationships/hyperlink" Target="https://www.academia.edu/download/114885028/1032_Article_1530_1_10_20240518.pdf" TargetMode="External"/><Relationship Id="rId288" Type="http://schemas.openxmlformats.org/officeDocument/2006/relationships/hyperlink" Target="https://d1wqtxts1xzle7.cloudfront.net/104019229/MIST_ULKELERINDE_SAGLIK_HARCAMALARI-libre.pdf?1688497544=&amp;response-content-disposition=inline%3B+filename%3DTHE_RELATIONSHIP_ECONOMIC_DEVELOPMENT_AN.pdf&amp;Expires=1748710378&amp;Signature=TGT7CB1wdmPDWTfs7mThG997K94o5VqtqkFR5f109yuwX57KdpxmcoxhQlVLe9rLjQgTXEdG9u7a3tPxvCLRu4tbtmLxZ84RO1dPB4YKARRIzdQLFhJe3C44JlIwmgAxFL9-7twUAtQw3UEacsmn83YFIRB8CKA67qh0QeMmh-peIJBiPUc67c8K6hHHY80wrf9FKcSKK7~owocwtLoEjNNvMbvsupAJQWeDwQlNAPs3AnF2H8xfzli4UJ3sXtvTgOLR0Nn0Xwj6WL~HTZ20xeVq13LDsbMCVBKRwUcOrW1vCslpzO1uWm7ftsqmGSOpkEAnp~qn-~KoceVcCKrZ6g__&amp;Key-Pair-Id=APKAJLOHF5GGSLRBV4ZA" TargetMode="External"/><Relationship Id="rId166" Type="http://schemas.openxmlformats.org/officeDocument/2006/relationships/hyperlink" Target="https://journals.lib.pte.hu/index.php/szigma/article/view/7920" TargetMode="External"/><Relationship Id="rId287" Type="http://schemas.openxmlformats.org/officeDocument/2006/relationships/hyperlink" Target="https://journal.access-bg.org/issue-3-3-2022/ownership_rights_on_intermediated_securities" TargetMode="External"/><Relationship Id="rId161" Type="http://schemas.openxmlformats.org/officeDocument/2006/relationships/hyperlink" Target="https://repositorio.unprg.edu.pe/handle/20.500.12893/13200" TargetMode="External"/><Relationship Id="rId282" Type="http://schemas.openxmlformats.org/officeDocument/2006/relationships/hyperlink" Target="https://www.jget.ir/article_140544_en.html" TargetMode="External"/><Relationship Id="rId160" Type="http://schemas.openxmlformats.org/officeDocument/2006/relationships/hyperlink" Target="https://www.sciencedirect.com/org/science/article/pii/S0428029624001902" TargetMode="External"/><Relationship Id="rId281" Type="http://schemas.openxmlformats.org/officeDocument/2006/relationships/hyperlink" Target="https://www.randwickresearch.com/index.php/rissj" TargetMode="External"/><Relationship Id="rId280" Type="http://schemas.openxmlformats.org/officeDocument/2006/relationships/hyperlink" Target="https://jurnal.umj.ac.id/index.php/IJBESR/article/view/21666" TargetMode="External"/><Relationship Id="rId159" Type="http://schemas.openxmlformats.org/officeDocument/2006/relationships/hyperlink" Target="https://scholar.google.com/scholar?cluster=17412088894948312239&amp;hl=ro&amp;as_sdt=2005&amp;sciodt=0,5&amp;as_ylo=2024" TargetMode="External"/><Relationship Id="rId154" Type="http://schemas.openxmlformats.org/officeDocument/2006/relationships/hyperlink" Target="https://doi.org/10.55322/mdbakis.1364590" TargetMode="External"/><Relationship Id="rId275" Type="http://schemas.openxmlformats.org/officeDocument/2006/relationships/hyperlink" Target="https://www.atlantis-press.com/proceedings/irtthi-24/126000733" TargetMode="External"/><Relationship Id="rId396" Type="http://schemas.openxmlformats.org/officeDocument/2006/relationships/hyperlink" Target="https://dial.uclouvain.be/downloader/downloader.php?pid=thesis%3A25848&amp;datastream=PDF_01&amp;cover=cover-mem" TargetMode="External"/><Relationship Id="rId153" Type="http://schemas.openxmlformats.org/officeDocument/2006/relationships/hyperlink" Target="https://www.emerald.com/insight/content/doi/10.1108/maj-10-2023-4071/full/html" TargetMode="External"/><Relationship Id="rId274" Type="http://schemas.openxmlformats.org/officeDocument/2006/relationships/hyperlink" Target="https://anale.steconomiceuoradea.ro/en/wp-content/uploads/2024/11/AUOES.July_.2024.1.pdf" TargetMode="External"/><Relationship Id="rId395" Type="http://schemas.openxmlformats.org/officeDocument/2006/relationships/hyperlink" Target="https://search.informit.org/doi/abs/10.3316/informit.T2024083000008401240349497" TargetMode="External"/><Relationship Id="rId152" Type="http://schemas.openxmlformats.org/officeDocument/2006/relationships/hyperlink" Target="https://e-journal.syekhnurjati.ac.id/index.php/JIESBI/article/view/131/66" TargetMode="External"/><Relationship Id="rId273" Type="http://schemas.openxmlformats.org/officeDocument/2006/relationships/hyperlink" Target="https://www.eadr.ro/RePEc/iag/iag_pdf/AERD2401_23-39.pdf" TargetMode="External"/><Relationship Id="rId394" Type="http://schemas.openxmlformats.org/officeDocument/2006/relationships/hyperlink" Target="https://pedagogy.visnyk.zu.edu.ua/article/view/318633" TargetMode="External"/><Relationship Id="rId151" Type="http://schemas.openxmlformats.org/officeDocument/2006/relationships/hyperlink" Target="https://artdesignp.com/journal/IED/2/6/10.61369/IED.9183" TargetMode="External"/><Relationship Id="rId272" Type="http://schemas.openxmlformats.org/officeDocument/2006/relationships/hyperlink" Target="https://boa.unimib.it/handle/10281/537644" TargetMode="External"/><Relationship Id="rId393" Type="http://schemas.openxmlformats.org/officeDocument/2006/relationships/hyperlink" Target="https://ojs.bonviewpress.com/index.php/IJCE/article/view/3125" TargetMode="External"/><Relationship Id="rId158" Type="http://schemas.openxmlformats.org/officeDocument/2006/relationships/hyperlink" Target="https://www.semanticscholar.org/paper/Integration-Of-Population-Identification-Number-As-Aribowo-Komang/79c06024b7febade4e1ed8ec988ee8111c29303e" TargetMode="External"/><Relationship Id="rId279" Type="http://schemas.openxmlformats.org/officeDocument/2006/relationships/hyperlink" Target="https://ojs.ympn2.or.id/index.php/KPSBSL/article/view/8" TargetMode="External"/><Relationship Id="rId157" Type="http://schemas.openxmlformats.org/officeDocument/2006/relationships/hyperlink" Target="https://scholar.google.com/scholar?oi=bibs&amp;hl=ro&amp;cites=8544074174753568499&amp;as_sdt=5&amp;as_ylo=2024&amp;as_yhi=2024" TargetMode="External"/><Relationship Id="rId278" Type="http://schemas.openxmlformats.org/officeDocument/2006/relationships/hyperlink" Target="https://tech.vestnik.shakarim.kz/jour/article/view/1100" TargetMode="External"/><Relationship Id="rId399" Type="http://schemas.openxmlformats.org/officeDocument/2006/relationships/hyperlink" Target="https://www.atlantis-press.com/proceedings/icech-23/125997577" TargetMode="External"/><Relationship Id="rId156" Type="http://schemas.openxmlformats.org/officeDocument/2006/relationships/hyperlink" Target="https://repositorio.continental.edu.pe/handle/20.500.12394/17016" TargetMode="External"/><Relationship Id="rId277" Type="http://schemas.openxmlformats.org/officeDocument/2006/relationships/hyperlink" Target="https://dspace.cuni.cz/" TargetMode="External"/><Relationship Id="rId398" Type="http://schemas.openxmlformats.org/officeDocument/2006/relationships/hyperlink" Target="https://repositorioacademico.upc.edu.pe/handle/10757/676453" TargetMode="External"/><Relationship Id="rId155" Type="http://schemas.openxmlformats.org/officeDocument/2006/relationships/hyperlink" Target="http://www.oeconomica.uab.ro/upload/lucrari/2520232/22.pdf" TargetMode="External"/><Relationship Id="rId276" Type="http://schemas.openxmlformats.org/officeDocument/2006/relationships/hyperlink" Target="https://www.dajiasi.ro/data/_editor/files/buletin%20informativ/februarie/DEZVOLTAREA_RURAL%C4%82_DURABIL%C4%82_PRIN.pdf" TargetMode="External"/><Relationship Id="rId397" Type="http://schemas.openxmlformats.org/officeDocument/2006/relationships/hyperlink" Target="https://journal.uii.ac.id/JPLR/article/view/33533" TargetMode="External"/><Relationship Id="rId40" Type="http://schemas.openxmlformats.org/officeDocument/2006/relationships/hyperlink" Target="https://ejurnal.undana.ac.id/index.php/JEM/article/view/18506" TargetMode="External"/><Relationship Id="rId42" Type="http://schemas.openxmlformats.org/officeDocument/2006/relationships/hyperlink" Target="https://journals.sagepub.com/doi/full/10.1177/10185291241297440" TargetMode="External"/><Relationship Id="rId41" Type="http://schemas.openxmlformats.org/officeDocument/2006/relationships/hyperlink" Target="https://repository.penerbiteureka.com/publications/579574/akuntansi-umkm-teori-dan-model-pengembangan-riset-terkini" TargetMode="External"/><Relationship Id="rId44" Type="http://schemas.openxmlformats.org/officeDocument/2006/relationships/hyperlink" Target="https://ideas.repec.org/a/adx/journl/v6y2024i3p232-239.html" TargetMode="External"/><Relationship Id="rId43" Type="http://schemas.openxmlformats.org/officeDocument/2006/relationships/hyperlink" Target="https://books.google.ro/books?hl=ro&amp;lr=&amp;id=Cxk3EQAAQBAJ&amp;oi=fnd&amp;pg=PA7&amp;ots=0isH6EtssK&amp;sig=Uy5iq1V0yKQ9OZ7AnnCDmBOvUgg&amp;redir_esc=y" TargetMode="External"/><Relationship Id="rId46" Type="http://schemas.openxmlformats.org/officeDocument/2006/relationships/hyperlink" Target="https://ebooks.iospress.nl/doi/10.3233/ATDE231002" TargetMode="External"/><Relationship Id="rId45" Type="http://schemas.openxmlformats.org/officeDocument/2006/relationships/hyperlink" Target="https://www.ceeol.com/search/article-detail?id=1288031" TargetMode="External"/><Relationship Id="rId509" Type="http://schemas.openxmlformats.org/officeDocument/2006/relationships/hyperlink" Target="https://www.itema-conference.com/wp-content/uploads/2024/06/10.31410ITEMA.S.P.2023.195.pdf" TargetMode="External"/><Relationship Id="rId508" Type="http://schemas.openxmlformats.org/officeDocument/2006/relationships/hyperlink" Target="https://www.researchgate.net/profile/Adriana-Mateasikova/publication/388133972_How_Does_Today's_Modern_Digital_World_Affect_Food_Purchase/links/67dc1d673ad6d174c4a30dc4/How-Does-Todays-Modern-Digital-World-Affect-Food-Purchase.pdf" TargetMode="External"/><Relationship Id="rId629" Type="http://schemas.openxmlformats.org/officeDocument/2006/relationships/hyperlink" Target="https://www.google.ro/books/edition/Digital_Content_Marketing/TFfgEAAAQBAJ?hl=en&amp;gbpv=1&amp;printsec=frontcover" TargetMode="External"/><Relationship Id="rId503" Type="http://schemas.openxmlformats.org/officeDocument/2006/relationships/hyperlink" Target="https://www.econstor.eu/handle/10419/317633" TargetMode="External"/><Relationship Id="rId624" Type="http://schemas.openxmlformats.org/officeDocument/2006/relationships/hyperlink" Target="https://revistadecomunicacion.com/article/view/3583" TargetMode="External"/><Relationship Id="rId502" Type="http://schemas.openxmlformats.org/officeDocument/2006/relationships/hyperlink" Target="https://www.researchgate.net/profile/Suresh-Kumar-Bhaker/publication/382639312_IMPACT_OF_CSR_INITIATIVES_ON_EMPLOYEE_OUTCOMES_A_REVIEW/links/66a736f8de060e4c7e63cc20/IMPACT-OF-CSR-INITIATIVES-ON-EMPLOYEE-OUTCOMES-A-REVIEW.pdf" TargetMode="External"/><Relationship Id="rId623" Type="http://schemas.openxmlformats.org/officeDocument/2006/relationships/hyperlink" Target="https://journals.irapa.org/index.php/IIJBS/article/view/776" TargetMode="External"/><Relationship Id="rId501" Type="http://schemas.openxmlformats.org/officeDocument/2006/relationships/hyperlink" Target="https://scholar.google.com/scholar?cluster=7781839950483370606&amp;hl=en&amp;as_sdt=2005&amp;as_ylo=2024&amp;as_yhi=2024" TargetMode="External"/><Relationship Id="rId622" Type="http://schemas.openxmlformats.org/officeDocument/2006/relationships/hyperlink" Target="https://apni.ru/uploads/ai_24-3_2024.pdf" TargetMode="External"/><Relationship Id="rId500" Type="http://schemas.openxmlformats.org/officeDocument/2006/relationships/hyperlink" Target="https://ph.pollub.pl/index.php/jcsi/article/view/6559" TargetMode="External"/><Relationship Id="rId621" Type="http://schemas.openxmlformats.org/officeDocument/2006/relationships/hyperlink" Target="https://search.ebscohost.com/login.aspx?direct=true&amp;profile=ehost&amp;scope=site&amp;authtype=crawler&amp;jrnl=27170004&amp;AN=180097988&amp;h=%2B12w0LsxgpOAwGVyyIPtDNmVLKTcbYDEf6TQ9IRURZYlgcFN8iRr9txayVMmN4usVCsxpJ6Q4cvIPEKKUEBj%2FQ%3D%3D&amp;crl=c" TargetMode="External"/><Relationship Id="rId507" Type="http://schemas.openxmlformats.org/officeDocument/2006/relationships/hyperlink" Target="https://www.sdmimd.ac.in/marketingconference2024/papers/IMC2435.pdf" TargetMode="External"/><Relationship Id="rId628" Type="http://schemas.openxmlformats.org/officeDocument/2006/relationships/hyperlink" Target="https://eprints.ums.ac.id/id/eprint/128234" TargetMode="External"/><Relationship Id="rId506" Type="http://schemas.openxmlformats.org/officeDocument/2006/relationships/hyperlink" Target="http://www.epstem.net/en/pub/issue/86246/1519224" TargetMode="External"/><Relationship Id="rId627" Type="http://schemas.openxmlformats.org/officeDocument/2006/relationships/hyperlink" Target="https://jede.sdu.edu.kz/index.php/ss/article/view/11" TargetMode="External"/><Relationship Id="rId505" Type="http://schemas.openxmlformats.org/officeDocument/2006/relationships/hyperlink" Target="https://www.econstor.eu/handle/10419/317633" TargetMode="External"/><Relationship Id="rId626" Type="http://schemas.openxmlformats.org/officeDocument/2006/relationships/hyperlink" Target="https://legal.isha.or.id/index.php/legal/article/view/965" TargetMode="External"/><Relationship Id="rId504" Type="http://schemas.openxmlformats.org/officeDocument/2006/relationships/hyperlink" Target="https://www.ceeol.com/search/article-detail?id=1329985" TargetMode="External"/><Relationship Id="rId625" Type="http://schemas.openxmlformats.org/officeDocument/2006/relationships/hyperlink" Target="https://plj.ac.id/ojs/index.php/jrlab/article/view/1169" TargetMode="External"/><Relationship Id="rId48" Type="http://schemas.openxmlformats.org/officeDocument/2006/relationships/hyperlink" Target="https://dergipark.org.tr/en/pub/duiibfd/issue/86232/1495454" TargetMode="External"/><Relationship Id="rId47" Type="http://schemas.openxmlformats.org/officeDocument/2006/relationships/hyperlink" Target="https://su-plus.strathmore.edu/server/api/core/bitstreams/e5b1bfb5-8491-402f-b8ae-47dab15c69f4/content" TargetMode="External"/><Relationship Id="rId49" Type="http://schemas.openxmlformats.org/officeDocument/2006/relationships/hyperlink" Target="https://acikerisim.nevsehir.edu.tr/handle/20.500.11787/8523" TargetMode="External"/><Relationship Id="rId620" Type="http://schemas.openxmlformats.org/officeDocument/2006/relationships/hyperlink" Target="https://www.researchgate.net/profile/Saroj-Sahoo-2/publication/378447455_Loyalty_of_Individual_Investors_towards_Marketable_Financial_Products_A_Structural_Logic_of_Customer-engagement_Mental_Accounting_Attitude/links/660bd484f5a5de0a9ff5652d/Loyalty-of-Individual-Investors-towards-Marketable-Financial-Products-A-Structural-Logic-of-Customer-engagement-Mental-Accounting-Attitude.pdf" TargetMode="External"/><Relationship Id="rId31" Type="http://schemas.openxmlformats.org/officeDocument/2006/relationships/hyperlink" Target="http://../Downloads/322-Article%20Text-939-1-10-20250301-1.pdf" TargetMode="External"/><Relationship Id="rId30" Type="http://schemas.openxmlformats.org/officeDocument/2006/relationships/hyperlink" Target="https://www.scirp.org/journal/paperinformation?paperid=138628" TargetMode="External"/><Relationship Id="rId33" Type="http://schemas.openxmlformats.org/officeDocument/2006/relationships/hyperlink" Target="https://msdjournal.org/wp-content/uploads/vol16issue2-9.pdf" TargetMode="External"/><Relationship Id="rId32" Type="http://schemas.openxmlformats.org/officeDocument/2006/relationships/hyperlink" Target="https://www.bip.uni.lodz.pl/fileadmin/user_upload/Doctoral_Dissertation-Aygun_Kam.pdf" TargetMode="External"/><Relationship Id="rId35" Type="http://schemas.openxmlformats.org/officeDocument/2006/relationships/hyperlink" Target="https://asaa.anpcont.org.br/asaa/article/view/1023" TargetMode="External"/><Relationship Id="rId34" Type="http://schemas.openxmlformats.org/officeDocument/2006/relationships/hyperlink" Target="https://link.springer.com/chapter/10.1007/978-3-031-86337-0_8" TargetMode="External"/><Relationship Id="rId619" Type="http://schemas.openxmlformats.org/officeDocument/2006/relationships/hyperlink" Target="https://so05.tci-thaijo.org/index.php/RJPJ/article/view/276090" TargetMode="External"/><Relationship Id="rId618" Type="http://schemas.openxmlformats.org/officeDocument/2006/relationships/hyperlink" Target="https://www.ejurnal-unespadang.ac.id/index.php/EJPP/article/view/1078" TargetMode="External"/><Relationship Id="rId613" Type="http://schemas.openxmlformats.org/officeDocument/2006/relationships/hyperlink" Target="https://diposit.ub.edu/dspace/handle/2445/207526" TargetMode="External"/><Relationship Id="rId612" Type="http://schemas.openxmlformats.org/officeDocument/2006/relationships/hyperlink" Target="https://docta.ucm.es/entities/publication/bd2c020f-2601-41be-92f1-ce3fb65a3256" TargetMode="External"/><Relationship Id="rId611" Type="http://schemas.openxmlformats.org/officeDocument/2006/relationships/hyperlink" Target="https://www.jurnal.politeknik-kebumen.ac.id/E-KOMTEK/article/view/1699" TargetMode="External"/><Relationship Id="rId610" Type="http://schemas.openxmlformats.org/officeDocument/2006/relationships/hyperlink" Target="https://ieeexplore.ieee.org/abstract/document/10742814/" TargetMode="External"/><Relationship Id="rId617" Type="http://schemas.openxmlformats.org/officeDocument/2006/relationships/hyperlink" Target="http://e-journal.uajy.ac.id/id/eprint/32329" TargetMode="External"/><Relationship Id="rId616" Type="http://schemas.openxmlformats.org/officeDocument/2006/relationships/hyperlink" Target="https://cetera.web.id/index.php/ctr/article/view/82" TargetMode="External"/><Relationship Id="rId615" Type="http://schemas.openxmlformats.org/officeDocument/2006/relationships/hyperlink" Target="http://ji.unbari.ac.id/index.php/ilmiah/article/view/5428" TargetMode="External"/><Relationship Id="rId614" Type="http://schemas.openxmlformats.org/officeDocument/2006/relationships/hyperlink" Target="https://journal.stieamkop.ac.id/index.php/seiko/article/view/7739" TargetMode="External"/><Relationship Id="rId37" Type="http://schemas.openxmlformats.org/officeDocument/2006/relationships/hyperlink" Target="https://journals.caf.ac.cn/data/article/lczcyj/preview/pdf/20240307.pdf" TargetMode="External"/><Relationship Id="rId36" Type="http://schemas.openxmlformats.org/officeDocument/2006/relationships/hyperlink" Target="https://jeej.wunu.edu.ua/index.php/enjee/article/view/1776" TargetMode="External"/><Relationship Id="rId39" Type="http://schemas.openxmlformats.org/officeDocument/2006/relationships/hyperlink" Target="https://dergipark.org.tr/en/download/article-file/2973882" TargetMode="External"/><Relationship Id="rId38" Type="http://schemas.openxmlformats.org/officeDocument/2006/relationships/hyperlink" Target="https://dergipark.org.tr/en/pub/meder/issue/83664/1328607" TargetMode="External"/><Relationship Id="rId20" Type="http://schemas.openxmlformats.org/officeDocument/2006/relationships/hyperlink" Target="https://repository.unic.ac.cy/archive/download/15de73cc-709e-43c5-80b6-16f7c748fa03.pdf" TargetMode="External"/><Relationship Id="rId22" Type="http://schemas.openxmlformats.org/officeDocument/2006/relationships/hyperlink" Target="https://dergipark.org.tr/en/pub/jaltc/issue/89519/1595910" TargetMode="External"/><Relationship Id="rId21" Type="http://schemas.openxmlformats.org/officeDocument/2006/relationships/hyperlink" Target="https://www.proquest.com/openview/117e625b2115bce9f65b751e3d785d83/1?cbl=18750&amp;diss=y&amp;pq-origsite=gscholar" TargetMode="External"/><Relationship Id="rId24" Type="http://schemas.openxmlformats.org/officeDocument/2006/relationships/hyperlink" Target="https://ieeexplore.ieee.org/abstract/document/10929338" TargetMode="External"/><Relationship Id="rId23" Type="http://schemas.openxmlformats.org/officeDocument/2006/relationships/hyperlink" Target="https://herald.kokanduni.uz/index.php/public_html/article/view/904" TargetMode="External"/><Relationship Id="rId409" Type="http://schemas.openxmlformats.org/officeDocument/2006/relationships/hyperlink" Target="https://revis.openscience.si/IzpisGradiva.php?id=11100" TargetMode="External"/><Relationship Id="rId404" Type="http://schemas.openxmlformats.org/officeDocument/2006/relationships/hyperlink" Target="https://www.researchgate.net/profile/Adjie-Ahmad-Darajat/publication/383265248_TOURISM_SUSTAINABILITY_TOURISM_BUSINESS_OF_WEST_BANDUNG_REGENCY_THROUGH_PENTA-HELIX_SYNERGY_IN_THE_NEW_NORMAL_ERA/links/66c5327eccd355055fe166e2/TOURISM-SUSTAINABILITY-TOURISM-BUSINESS-OF-WEST-BANDUNG-REGENCY-THROUGH-PENTA-HELIX-SYNERGY-IN-THE-NEW-NORMAL-ERA.pdf" TargetMode="External"/><Relationship Id="rId525" Type="http://schemas.openxmlformats.org/officeDocument/2006/relationships/hyperlink" Target="https://books.google.com/books?hl=en&amp;lr=&amp;id=sRIkEQAAQBAJ&amp;oi=fnd&amp;pg=PT12&amp;ots=Stkh3C6XP-&amp;sig=PuEiXKtQzxpqNLiisreS12fWE1A" TargetMode="External"/><Relationship Id="rId403" Type="http://schemas.openxmlformats.org/officeDocument/2006/relationships/hyperlink" Target="https://journal.unnes.ac.id/journals/maj/article/view/18380" TargetMode="External"/><Relationship Id="rId524" Type="http://schemas.openxmlformats.org/officeDocument/2006/relationships/hyperlink" Target="https://dergipark.org.tr/en/pub/mpsr/issue/85809/1482725" TargetMode="External"/><Relationship Id="rId402" Type="http://schemas.openxmlformats.org/officeDocument/2006/relationships/hyperlink" Target="https://research.ebsco.com/c/ggkrri/search/details/ahjsafxstz?db=aps" TargetMode="External"/><Relationship Id="rId523" Type="http://schemas.openxmlformats.org/officeDocument/2006/relationships/hyperlink" Target="https://www.researchgate.net/profile/Sakher-Alfraihat/publication/381879525_Content_Is_King_The_Impact_Of_Content_Marketing_On_Online_Repurchase_Intention/links/668303fef3b61c4e2ca16a2e/Content-Is-King-The-Impact-Of-Content-Marketing-On-Online-Repurchase-Intention.pdf" TargetMode="External"/><Relationship Id="rId401" Type="http://schemas.openxmlformats.org/officeDocument/2006/relationships/hyperlink" Target="https://jurnal.unpad.ac.id/adbispreneur/article/view/49252" TargetMode="External"/><Relationship Id="rId522" Type="http://schemas.openxmlformats.org/officeDocument/2006/relationships/hyperlink" Target="https://ejournal.papanda.org/index.php/jimab/article/view/978" TargetMode="External"/><Relationship Id="rId408" Type="http://schemas.openxmlformats.org/officeDocument/2006/relationships/hyperlink" Target="https://ejournal.undiksha.ac.id/index.php/JIA/article/view/81827" TargetMode="External"/><Relationship Id="rId529" Type="http://schemas.openxmlformats.org/officeDocument/2006/relationships/hyperlink" Target="https://mjthr.journals.ekb.eg/article_411994.html" TargetMode="External"/><Relationship Id="rId407" Type="http://schemas.openxmlformats.org/officeDocument/2006/relationships/hyperlink" Target="https://elar.urfu.ru/handle/10995/141700" TargetMode="External"/><Relationship Id="rId528" Type="http://schemas.openxmlformats.org/officeDocument/2006/relationships/hyperlink" Target="https://journals.unizik.edu.ng/ujofm/article/view/4397" TargetMode="External"/><Relationship Id="rId406" Type="http://schemas.openxmlformats.org/officeDocument/2006/relationships/hyperlink" Target="https://dialnet.unirioja.es/servlet/articulo?codigo=9684156" TargetMode="External"/><Relationship Id="rId527" Type="http://schemas.openxmlformats.org/officeDocument/2006/relationships/hyperlink" Target="https://jurnalsosiologi.fisip.unila.ac.id/index.php/jurnal/article/view/1398" TargetMode="External"/><Relationship Id="rId405" Type="http://schemas.openxmlformats.org/officeDocument/2006/relationships/hyperlink" Target="https://www.proquest.com/openview/d34832f57b94eae84c84f989910c29e1/1?cbl=18750&amp;diss=y&amp;pq-origsite=gscholar" TargetMode="External"/><Relationship Id="rId526" Type="http://schemas.openxmlformats.org/officeDocument/2006/relationships/hyperlink" Target="http://www.irje.org/irje/article/view/681" TargetMode="External"/><Relationship Id="rId26" Type="http://schemas.openxmlformats.org/officeDocument/2006/relationships/hyperlink" Target="https://acikerisim.selcuk.edu.tr/server/api/core/bitstreams/7d8eb7a6-09b3-490a-88b3-6a44247657f8/content" TargetMode="External"/><Relationship Id="rId25" Type="http://schemas.openxmlformats.org/officeDocument/2006/relationships/hyperlink" Target="https://www.proquest.com/openview/17dcb4b67322e6491e81c50d32b92d84/1?cbl=2026366&amp;diss=y&amp;pq-origsite=gscholar" TargetMode="External"/><Relationship Id="rId28" Type="http://schemas.openxmlformats.org/officeDocument/2006/relationships/hyperlink" Target="https://docs.google.com/spreadsheets/Downloads/26673.pdf" TargetMode="External"/><Relationship Id="rId27" Type="http://schemas.openxmlformats.org/officeDocument/2006/relationships/hyperlink" Target="http://../Downloads/_PUBLISH_Agung+Budilaksono+et+al_The+Short-Term+Causality+Management+Between+Economic+Growth+and+Excis+(1)-1.pdf" TargetMode="External"/><Relationship Id="rId400" Type="http://schemas.openxmlformats.org/officeDocument/2006/relationships/hyperlink" Target="http://ejs.tdmu.edu.vn/uploads/paper/files/7-Dang-Thi-My-Dung.pdf" TargetMode="External"/><Relationship Id="rId521" Type="http://schemas.openxmlformats.org/officeDocument/2006/relationships/hyperlink" Target="https://repository.nusaputra.ac.id/id/eprint/1135/" TargetMode="External"/><Relationship Id="rId642" Type="http://schemas.openxmlformats.org/officeDocument/2006/relationships/drawing" Target="../drawings/drawing13.xml"/><Relationship Id="rId29" Type="http://schemas.openxmlformats.org/officeDocument/2006/relationships/hyperlink" Target="https://www.researchgate.net/profile/Duygu-Tulan-Tohumcu/publication/385379085_Measuring_University_Students'_Rational_Drug_Use_Knowledge_Levels_An_Application_in_Erzurum_Province/links/67222f59ecbbde716b4c353b/Measuring-University-Students-Rational-Drug-Use-Knowledge-Levels-An-Application-in-Erzurum-Province.pdf" TargetMode="External"/><Relationship Id="rId520" Type="http://schemas.openxmlformats.org/officeDocument/2006/relationships/hyperlink" Target="https://bmee.vgtu.lt/index.php/BTP/article/view/17177" TargetMode="External"/><Relationship Id="rId641" Type="http://schemas.openxmlformats.org/officeDocument/2006/relationships/hyperlink" Target="https://www.sciencedirect.com/science/article/pii/S2212567114008491" TargetMode="External"/><Relationship Id="rId640" Type="http://schemas.openxmlformats.org/officeDocument/2006/relationships/hyperlink" Target="https://www.sciencedirect.com/science/article/pii/S2212567114008491" TargetMode="External"/><Relationship Id="rId11" Type="http://schemas.openxmlformats.org/officeDocument/2006/relationships/hyperlink" Target="https://digilib.uhk.cz/bitstream/handle/20.500.12603/837/29_2024-01-29_339_346.pdf?sequence=1" TargetMode="External"/><Relationship Id="rId10" Type="http://schemas.openxmlformats.org/officeDocument/2006/relationships/hyperlink" Target="https://openurl.ebsco.com/EPDB%3Agcd%3A6%3A8513350/detailv2?sid=ebsco%3Aplink%3Ascholar&amp;id=ebsco%3Agcd%3A183395814&amp;crl=c&amp;link_origin=scholar.google.com" TargetMode="External"/><Relationship Id="rId13" Type="http://schemas.openxmlformats.org/officeDocument/2006/relationships/hyperlink" Target="https://dergipark.org.tr/en/pub/anadoluibfd/issue/83764/1293821" TargetMode="External"/><Relationship Id="rId12" Type="http://schemas.openxmlformats.org/officeDocument/2006/relationships/hyperlink" Target="https://openurl.ebsco.com/EPDB%3Agcd%3A12%3A8444860/detailv2?sid=ebsco%3Aplink%3Ascholar&amp;id=ebsco%3Agcd%3A180918927&amp;crl=c&amp;link_origin=scholar.google.com" TargetMode="External"/><Relationship Id="rId519" Type="http://schemas.openxmlformats.org/officeDocument/2006/relationships/hyperlink" Target="https://search.proquest.com/openview/86f3b7aa6defc2d8427da9deb480b232/1?pq-origsite=gscholar&amp;cbl=5529409" TargetMode="External"/><Relationship Id="rId514" Type="http://schemas.openxmlformats.org/officeDocument/2006/relationships/hyperlink" Target="https://besra.net/wp-content/uploads/2024/05/2024-SI8-final.pdf" TargetMode="External"/><Relationship Id="rId635" Type="http://schemas.openxmlformats.org/officeDocument/2006/relationships/hyperlink" Target="https://sciendo.com/fr/article/10.2478/ijcm-2024-0022" TargetMode="External"/><Relationship Id="rId513" Type="http://schemas.openxmlformats.org/officeDocument/2006/relationships/hyperlink" Target="https://journals.sapienzaeditorial.com/index.php/SIJIS/article/view/734" TargetMode="External"/><Relationship Id="rId634" Type="http://schemas.openxmlformats.org/officeDocument/2006/relationships/hyperlink" Target="https://doi.org/10.2478/ijcm-2024-0022" TargetMode="External"/><Relationship Id="rId512" Type="http://schemas.openxmlformats.org/officeDocument/2006/relationships/hyperlink" Target="https://journal.unnes.ac.id/journals/jaist/article/view/6568" TargetMode="External"/><Relationship Id="rId633" Type="http://schemas.openxmlformats.org/officeDocument/2006/relationships/hyperlink" Target="https://journal.unnes.ac.id/journals/maj/article/view/18380" TargetMode="External"/><Relationship Id="rId511" Type="http://schemas.openxmlformats.org/officeDocument/2006/relationships/hyperlink" Target="https://ejournal.uin-suka.ac.id/saintek/ijid/article/view/4841" TargetMode="External"/><Relationship Id="rId632" Type="http://schemas.openxmlformats.org/officeDocument/2006/relationships/hyperlink" Target="https://www.google.com/books?hl=en&amp;lr=&amp;id=2EYYEQAAQBAJ&amp;oi=fnd&amp;pg=PA2&amp;ots=bSMCJYU1e9&amp;sig=wfVS2GT9r51Z1TK7RBftnJU8QmA" TargetMode="External"/><Relationship Id="rId518" Type="http://schemas.openxmlformats.org/officeDocument/2006/relationships/hyperlink" Target="http://journal.universitaspahlawan.ac.id/index.php/cdj/article/view/26956" TargetMode="External"/><Relationship Id="rId639" Type="http://schemas.openxmlformats.org/officeDocument/2006/relationships/hyperlink" Target="https://www.researchgate.net/profile/Keerthana-Baskaran/publication/386346672_Impact_Factor_RJIF_8_IJRM_2024/links/674e98faa7fbc259f1aa1baa/Impact-Factor-RJIF-8-IJRM-2024.pdf" TargetMode="External"/><Relationship Id="rId517" Type="http://schemas.openxmlformats.org/officeDocument/2006/relationships/hyperlink" Target="https://anali.ef.uns.ac.rs/index.php/AnnalsEFSU/article/view/235" TargetMode="External"/><Relationship Id="rId638" Type="http://schemas.openxmlformats.org/officeDocument/2006/relationships/hyperlink" Target="https://fkd.net.ua/index.php/fkd/article/view/4271" TargetMode="External"/><Relationship Id="rId516" Type="http://schemas.openxmlformats.org/officeDocument/2006/relationships/hyperlink" Target="https://dergipark.org.tr/en/pub/jomat/issue/80370/1310922" TargetMode="External"/><Relationship Id="rId637" Type="http://schemas.openxmlformats.org/officeDocument/2006/relationships/hyperlink" Target="https://internationalbusinessconference.com/wp-content/uploads/2024/10/CP76-Deliwe-Ntari-Digital-Marketing-Strategies-Higher-Education-final-correcte.pdf" TargetMode="External"/><Relationship Id="rId515" Type="http://schemas.openxmlformats.org/officeDocument/2006/relationships/hyperlink" Target="http://journal.universitaspahlawan.ac.id/index.php/jrpp/article/view/25967" TargetMode="External"/><Relationship Id="rId636" Type="http://schemas.openxmlformats.org/officeDocument/2006/relationships/hyperlink" Target="https://jurnal.unpad.ac.id/adbispreneur/article/view/49252" TargetMode="External"/><Relationship Id="rId15" Type="http://schemas.openxmlformats.org/officeDocument/2006/relationships/hyperlink" Target="https://wseas.com/journals/fe/2024/a02fe-001(2024).pdf" TargetMode="External"/><Relationship Id="rId14" Type="http://schemas.openxmlformats.org/officeDocument/2006/relationships/hyperlink" Target="https://injoe.org/index.php/INJOE/article/view/119" TargetMode="External"/><Relationship Id="rId17" Type="http://schemas.openxmlformats.org/officeDocument/2006/relationships/hyperlink" Target="https://www.researchgate.net/profile/Adedeji-Arijeniwa/publication/390667952_Strategic_Communication_in_Emerging_Technologies_and_Digital_Environments/links/67f8210cbd3f1930dd5c2347/Strategic-Communication-in-Emerging-Technologies-and-Digital-Environments.pdf" TargetMode="External"/><Relationship Id="rId16" Type="http://schemas.openxmlformats.org/officeDocument/2006/relationships/hyperlink" Target="https://www.researchgate.net/profile/Reason-Masengu/publication/379198349_Reframing_the_Impact_Higher_Education_Institutions_HEIs_in_the_Wake_of_COVID-19_in_Zimbabwe/links/65fed036d3a085514245043d/Reframing-the-Impact-Higher-Education-Institutions-HEIs-in-the-Wake-of-COVID-19-in-Zimbabwe.pdf" TargetMode="External"/><Relationship Id="rId19" Type="http://schemas.openxmlformats.org/officeDocument/2006/relationships/hyperlink" Target="https://www.goldenratio.id/index.php/grmilf/article/view/355" TargetMode="External"/><Relationship Id="rId510" Type="http://schemas.openxmlformats.org/officeDocument/2006/relationships/hyperlink" Target="https://scholar.google.com/scholar?cluster=9367694999704562764&amp;hl=en&amp;as_sdt=2005&amp;as_ylo=2024&amp;as_yhi=2024" TargetMode="External"/><Relationship Id="rId631" Type="http://schemas.openxmlformats.org/officeDocument/2006/relationships/hyperlink" Target="https://www.researchgate.net/profile/Suresh-Kumar-Bhaker/publication/382639312_IMPACT_OF_CSR_INITIATIVES_ON_EMPLOYEE_OUTCOMES_A_REVIEW/links/66a736f8de060e4c7e63cc20/IMPACT-OF-CSR-INITIATIVES-ON-EMPLOYEE-OUTCOMES-A-REVIEW.pdf" TargetMode="External"/><Relationship Id="rId18" Type="http://schemas.openxmlformats.org/officeDocument/2006/relationships/hyperlink" Target="https://www.diva-portal.org/smash/record.jsf?pid=diva2%3A1871437&amp;dswid=7007" TargetMode="External"/><Relationship Id="rId630" Type="http://schemas.openxmlformats.org/officeDocument/2006/relationships/hyperlink" Target="https://koreascience.kr/article/JAKO202428457644595.page" TargetMode="External"/><Relationship Id="rId84" Type="http://schemas.openxmlformats.org/officeDocument/2006/relationships/hyperlink" Target="https://scholar.google.com/scholar?hl=ro&amp;as_sdt=2005&amp;sciodt=0%2C5&amp;cites=11898748944306540866&amp;scipsc=&amp;as_ylo=2024&amp;as_yhi=2024" TargetMode="External"/><Relationship Id="rId83" Type="http://schemas.openxmlformats.org/officeDocument/2006/relationships/hyperlink" Target="https://journals.indexcopernicus.com/search/details?id=128838" TargetMode="External"/><Relationship Id="rId86" Type="http://schemas.openxmlformats.org/officeDocument/2006/relationships/hyperlink" Target="https://scholar.google.com/scholar?hl=ro&amp;as_sdt=2005&amp;sciodt=0%2C5&amp;cites=11898748944306540866&amp;scipsc=&amp;as_ylo=2024&amp;as_yhi=2024" TargetMode="External"/><Relationship Id="rId85" Type="http://schemas.openxmlformats.org/officeDocument/2006/relationships/hyperlink" Target="https://scholar.google.com/scholar?hl=ro&amp;as_sdt=2005&amp;sciodt=0%2C5&amp;cites=11898748944306540866&amp;scipsc=&amp;as_ylo=2024&amp;as_yhi=2024" TargetMode="External"/><Relationship Id="rId88" Type="http://schemas.openxmlformats.org/officeDocument/2006/relationships/hyperlink" Target="https://jummec.um.edu.my/index.php/ijie/article/view/51136" TargetMode="External"/><Relationship Id="rId87" Type="http://schemas.openxmlformats.org/officeDocument/2006/relationships/hyperlink" Target="https://scholar.google.com/scholar?hl=ro&amp;as_sdt=2005&amp;sciodt=0%2C5&amp;cites=2304566727270518536&amp;scipsc=&amp;as_ylo=2024&amp;as_yhi=2024" TargetMode="External"/><Relationship Id="rId89" Type="http://schemas.openxmlformats.org/officeDocument/2006/relationships/hyperlink" Target="https://jummec.um.edu.my/" TargetMode="External"/><Relationship Id="rId80" Type="http://schemas.openxmlformats.org/officeDocument/2006/relationships/hyperlink" Target="https://www.ajol.info/index.php/ajol/JPPS" TargetMode="External"/><Relationship Id="rId82" Type="http://schemas.openxmlformats.org/officeDocument/2006/relationships/hyperlink" Target="https://d1wqtxts1xzle7.cloudfront.net/104019229/MIST_ULKELERINDE_SAGLIK_HARCAMALARI-libre.pdf?1688497544=&amp;response-content-disposition=inline%3B+filename%3DTHE_RELATIONSHIP_ECONOMIC_DEVELOPMENT_AN.pdf&amp;Expires=1748710378&amp;Signature=TGT7CB1wdmPDWTfs7mThG997K94o5VqtqkFR5f109yuwX57KdpxmcoxhQlVLe9rLjQgTXEdG9u7a3tPxvCLRu4tbtmLxZ84RO1dPB4YKARRIzdQLFhJe3C44JlIwmgAxFL9-7twUAtQw3UEacsmn83YFIRB8CKA67qh0QeMmh-peIJBiPUc67c8K6hHHY80wrf9FKcSKK7~owocwtLoEjNNvMbvsupAJQWeDwQlNAPs3AnF2H8xfzli4UJ3sXtvTgOLR0Nn0Xwj6WL~HTZ20xeVq13LDsbMCVBKRwUcOrW1vCslpzO1uWm7ftsqmGSOpkEAnp~qn-~KoceVcCKrZ6g__&amp;Key-Pair-Id=APKAJLOHF5GGSLRBV4ZA" TargetMode="External"/><Relationship Id="rId81" Type="http://schemas.openxmlformats.org/officeDocument/2006/relationships/hyperlink" Target="http://digital-library.ulbsibiu.ro/jspui/handle/123456789/3935" TargetMode="External"/><Relationship Id="rId73" Type="http://schemas.openxmlformats.org/officeDocument/2006/relationships/hyperlink" Target="https://stec.univ-ovidius.ro/html/anale/RO/2024i2/Section%204/14.pdf" TargetMode="External"/><Relationship Id="rId72" Type="http://schemas.openxmlformats.org/officeDocument/2006/relationships/hyperlink" Target="https://stec.univ-ovidius.ro/html/anale/RO/2024i2/Section%205/21.pdf" TargetMode="External"/><Relationship Id="rId75" Type="http://schemas.openxmlformats.org/officeDocument/2006/relationships/hyperlink" Target="https://repositorio.uta.edu.ec/items/65236202-1671-45fd-b13d-943b8816870c" TargetMode="External"/><Relationship Id="rId74" Type="http://schemas.openxmlformats.org/officeDocument/2006/relationships/hyperlink" Target="https://ieeexplore.ieee.org/abstract/document/10559821" TargetMode="External"/><Relationship Id="rId77" Type="http://schemas.openxmlformats.org/officeDocument/2006/relationships/hyperlink" Target="https://journals.indexcopernicus.com/search/article?articleId=3918363" TargetMode="External"/><Relationship Id="rId76" Type="http://schemas.openxmlformats.org/officeDocument/2006/relationships/hyperlink" Target="https://ijresonline.com/assets/year/volume-11-issue-6/IJRES-V11I6P107.pdf" TargetMode="External"/><Relationship Id="rId79" Type="http://schemas.openxmlformats.org/officeDocument/2006/relationships/hyperlink" Target="https://ojs.literacyinstitute.org/index.php/iacseries/article/view/1531" TargetMode="External"/><Relationship Id="rId78" Type="http://schemas.openxmlformats.org/officeDocument/2006/relationships/hyperlink" Target="https://comum.rcaap.pt/entities/publication/ad28bfad-6e13-4584-bc37-9811cbb5c83f" TargetMode="External"/><Relationship Id="rId71" Type="http://schemas.openxmlformats.org/officeDocument/2006/relationships/hyperlink" Target="https://www.revecon.ro/articles/2024-2/2024-2-7.pdf" TargetMode="External"/><Relationship Id="rId70" Type="http://schemas.openxmlformats.org/officeDocument/2006/relationships/hyperlink" Target="https://www.revecon.ro/articles/2024-2/2024-2-13.pdf" TargetMode="External"/><Relationship Id="rId62" Type="http://schemas.openxmlformats.org/officeDocument/2006/relationships/hyperlink" Target="https://dergipark.org.tr/en/pub/duiibfd/article/1474986" TargetMode="External"/><Relationship Id="rId61" Type="http://schemas.openxmlformats.org/officeDocument/2006/relationships/hyperlink" Target="https://www.researchsquare.com/article/rs-4203966/v1" TargetMode="External"/><Relationship Id="rId64" Type="http://schemas.openxmlformats.org/officeDocument/2006/relationships/hyperlink" Target="https://repository.cesa.edu.co/handle/10726/5605?locale-attribute=es" TargetMode="External"/><Relationship Id="rId63" Type="http://schemas.openxmlformats.org/officeDocument/2006/relationships/hyperlink" Target="https://jmpcr.samipubco.com/article_189337.html" TargetMode="External"/><Relationship Id="rId66" Type="http://schemas.openxmlformats.org/officeDocument/2006/relationships/hyperlink" Target="http://eia.feaa.ugal.ro/images/eia/2024_3/Spanu.pdf" TargetMode="External"/><Relationship Id="rId65" Type="http://schemas.openxmlformats.org/officeDocument/2006/relationships/hyperlink" Target="https://stec.univ-ovidius.ro/html/anale/RO/2024i2/Section%205/23.pdf" TargetMode="External"/><Relationship Id="rId68" Type="http://schemas.openxmlformats.org/officeDocument/2006/relationships/hyperlink" Target="https://stec.univ-ovidius.ro/html/anale/RO/2024i2/Section%203/20.pdf" TargetMode="External"/><Relationship Id="rId67" Type="http://schemas.openxmlformats.org/officeDocument/2006/relationships/hyperlink" Target="https://stec.univ-ovidius.ro/html/anale/RO/2024i2/Section%205/24.pdf" TargetMode="External"/><Relationship Id="rId609" Type="http://schemas.openxmlformats.org/officeDocument/2006/relationships/hyperlink" Target="https://eprints.qut.edu.au/248814/" TargetMode="External"/><Relationship Id="rId608" Type="http://schemas.openxmlformats.org/officeDocument/2006/relationships/hyperlink" Target="https://myjms.mohe.gov.my/index.php/ajress/article/view/27484" TargetMode="External"/><Relationship Id="rId607" Type="http://schemas.openxmlformats.org/officeDocument/2006/relationships/hyperlink" Target="https://jurnal.unpad.ac.id/adbispreneur/article/view/48671" TargetMode="External"/><Relationship Id="rId60" Type="http://schemas.openxmlformats.org/officeDocument/2006/relationships/hyperlink" Target="https://www.syekhnurjati.ac.id/Jurnal/index.php/equalita/article/view/19532" TargetMode="External"/><Relationship Id="rId602" Type="http://schemas.openxmlformats.org/officeDocument/2006/relationships/hyperlink" Target="https://e-journal.uum.edu.my/index.php/jbma/article/view/18863" TargetMode="External"/><Relationship Id="rId601" Type="http://schemas.openxmlformats.org/officeDocument/2006/relationships/hyperlink" Target="https://koreascience.kr/article/JAKO202428457644595.page" TargetMode="External"/><Relationship Id="rId600" Type="http://schemas.openxmlformats.org/officeDocument/2006/relationships/hyperlink" Target="https://jdiis.de/index.php/jdiis/article/view/101" TargetMode="External"/><Relationship Id="rId606" Type="http://schemas.openxmlformats.org/officeDocument/2006/relationships/hyperlink" Target="https://mpra.ub.uni-muenchen.de/id/eprint/122394" TargetMode="External"/><Relationship Id="rId605" Type="http://schemas.openxmlformats.org/officeDocument/2006/relationships/hyperlink" Target="https://core.ac.uk/download/pdf/616687018.pdf" TargetMode="External"/><Relationship Id="rId604" Type="http://schemas.openxmlformats.org/officeDocument/2006/relationships/hyperlink" Target="https://rmrj.usjr.edu.ph/rmrj/index.php/RMRJ/article/view/2062" TargetMode="External"/><Relationship Id="rId603" Type="http://schemas.openxmlformats.org/officeDocument/2006/relationships/hyperlink" Target="https://jurnal.iicet.org/index.php/jppi/article/view/2597" TargetMode="External"/><Relationship Id="rId69" Type="http://schemas.openxmlformats.org/officeDocument/2006/relationships/hyperlink" Target="https://stec.univ-ovidius.ro/html/anale/RO/2024i2/Section%203/21.pdf" TargetMode="External"/><Relationship Id="rId51" Type="http://schemas.openxmlformats.org/officeDocument/2006/relationships/hyperlink" Target="https://www.inderscienceonline.com/doi/abs/10.1504/IJLSM.2024.135921" TargetMode="External"/><Relationship Id="rId50" Type="http://schemas.openxmlformats.org/officeDocument/2006/relationships/hyperlink" Target="https://www.bip.uni.lodz.pl/fileadmin/user_upload/Doctoral_Dissertation-Aygun_Kam.pdf" TargetMode="External"/><Relationship Id="rId53" Type="http://schemas.openxmlformats.org/officeDocument/2006/relationships/hyperlink" Target="https://ieeexplore.ieee.org/abstract/document/10545153?casa_token=SMzxJA4jyZMAAAAA:sR-MdxJSUYkRxNnxU3vuUSfQvwpigjijd7LsHY3UAOBX7igkCHqTJcWtJ34RTermUyiY62jXDqRO" TargetMode="External"/><Relationship Id="rId52" Type="http://schemas.openxmlformats.org/officeDocument/2006/relationships/hyperlink" Target="https://jnka.ppj.unp.ac.id/index.php/jnka/article/view/21" TargetMode="External"/><Relationship Id="rId55" Type="http://schemas.openxmlformats.org/officeDocument/2006/relationships/hyperlink" Target="https://journal.afebi.org/index.php/ambr/article/view/786" TargetMode="External"/><Relationship Id="rId54" Type="http://schemas.openxmlformats.org/officeDocument/2006/relationships/hyperlink" Target="https://dialnet.unirioja.es/servlet/articulo?codigo=9783839" TargetMode="External"/><Relationship Id="rId57" Type="http://schemas.openxmlformats.org/officeDocument/2006/relationships/hyperlink" Target="https://www.proquest.com/openview/13852e4119ca5950a68cd6a85d4babaa/1?cbl=2026366&amp;diss=y&amp;pq-origsite=gscholar" TargetMode="External"/><Relationship Id="rId56" Type="http://schemas.openxmlformats.org/officeDocument/2006/relationships/hyperlink" Target="https://unitesi.unive.it/handle/20.500.14247/23363" TargetMode="External"/><Relationship Id="rId59" Type="http://schemas.openxmlformats.org/officeDocument/2006/relationships/hyperlink" Target="https://www.dj.univ-danubius.ro/index.php/JAM/article/view/3213" TargetMode="External"/><Relationship Id="rId58" Type="http://schemas.openxmlformats.org/officeDocument/2006/relationships/hyperlink" Target="https://openurl.ebsco.com/EPDB%3Agcd%3A2%3A34767362/detailv2?sid=ebsco%3Aplink%3Ascholar&amp;id=ebsco%3Agcd%3A181690757&amp;crl=c&amp;link_origin=scholar.google.ro" TargetMode="External"/><Relationship Id="rId590" Type="http://schemas.openxmlformats.org/officeDocument/2006/relationships/hyperlink" Target="https://bazawiedzy.ue.poznan.pl/docstore/download/UEP3bf4a6896460425eba55aef16f50c0a0/Metody_badan_jakosciowych_i_ilosciowych.pdf" TargetMode="External"/><Relationship Id="rId107" Type="http://schemas.openxmlformats.org/officeDocument/2006/relationships/hyperlink" Target="https://www.atlantis-press.com/" TargetMode="External"/><Relationship Id="rId228" Type="http://schemas.openxmlformats.org/officeDocument/2006/relationships/hyperlink" Target="https://link.springer.com/chapter/10.1007/978-3-031-77286-3_10" TargetMode="External"/><Relationship Id="rId349" Type="http://schemas.openxmlformats.org/officeDocument/2006/relationships/hyperlink" Target="https://www.revecon.ro/articles/2024-2/2024-2-7.pdf" TargetMode="External"/><Relationship Id="rId106" Type="http://schemas.openxmlformats.org/officeDocument/2006/relationships/hyperlink" Target="https://www.atlantis-press.com/proceedings/icech-23/125997577" TargetMode="External"/><Relationship Id="rId227" Type="http://schemas.openxmlformats.org/officeDocument/2006/relationships/hyperlink" Target="https://dl.acm.org/doi/abs/10.1145/3711022" TargetMode="External"/><Relationship Id="rId348" Type="http://schemas.openxmlformats.org/officeDocument/2006/relationships/hyperlink" Target="https://www.revecon.ro/articles/2024-2/2024-2-13.pdf" TargetMode="External"/><Relationship Id="rId469" Type="http://schemas.openxmlformats.org/officeDocument/2006/relationships/hyperlink" Target="https://nepjol.info/index.php/srj/article/view/76797" TargetMode="External"/><Relationship Id="rId105" Type="http://schemas.openxmlformats.org/officeDocument/2006/relationships/hyperlink" Target="https://openurl.ebsco.com/" TargetMode="External"/><Relationship Id="rId226" Type="http://schemas.openxmlformats.org/officeDocument/2006/relationships/hyperlink" Target="https://ijisem.com/journal/index.php/ijisem/article/view/287" TargetMode="External"/><Relationship Id="rId347" Type="http://schemas.openxmlformats.org/officeDocument/2006/relationships/hyperlink" Target="https://stec.univ-ovidius.ro/html/anale/RO/2024i2/Section%203/21.pdf" TargetMode="External"/><Relationship Id="rId468" Type="http://schemas.openxmlformats.org/officeDocument/2006/relationships/hyperlink" Target="https://elibrary.tucl.edu.np/items/d9eb79f1-e56c-48c4-adff-4a3359ac9654" TargetMode="External"/><Relationship Id="rId589" Type="http://schemas.openxmlformats.org/officeDocument/2006/relationships/hyperlink" Target="https://www.researchreinforcement.com/document/english-nov-2023/EN%2088-94.pdf" TargetMode="External"/><Relationship Id="rId104" Type="http://schemas.openxmlformats.org/officeDocument/2006/relationships/hyperlink" Target="https://openurl.ebsco.com/EPDB%3Agcd%3A16%3A8611216/detailv2?sid=ebsco%3Aplink%3Ascholar&amp;id=ebsco%3Agcd%3A174830892&amp;crl=c&amp;link_origin=scholar.google.com" TargetMode="External"/><Relationship Id="rId225" Type="http://schemas.openxmlformats.org/officeDocument/2006/relationships/hyperlink" Target="https://www.researchgate.net/profile/Shiret-Elezi/publication/390795282_Effects_of_Trade_Openness_on_Economic_Growth_in_the_Western_Balkans_Countries_in_Time_of_Crises_-_Empirical_Evidence_p9-18/links/67fe5f9cd1054b0207d43e90/Effects-of-Trade-Openness-on-Economic-Growth-in-the-Western-Balkans-Countries-in-Time-of-Crises-Empirical-Evidence-p9-18.pdf?__cf_chl_tk=Elakk6gWjiRoDWi7gukMgev.HveS28LVVc6eaEFo3iA-1747020660-1.0.1.1-agi_mp5ELXSAroYpjh3Ou1to7C7uqv4gaKhYx68FbN8" TargetMode="External"/><Relationship Id="rId346" Type="http://schemas.openxmlformats.org/officeDocument/2006/relationships/hyperlink" Target="https://stec.univ-ovidius.ro/html/anale/RO/2024i2/Section%203/20.pdf" TargetMode="External"/><Relationship Id="rId467" Type="http://schemas.openxmlformats.org/officeDocument/2006/relationships/hyperlink" Target="https://www.researchgate.net/profile/Suganya-Rv/publication/380403190_A_Study_on_Buying_Progression_of_Shampoo_for_Men_and_Women_A_Cross_Tuticorin_District/links/663b499735243041536b0b2b/A-Study-on-Buying-Progression-of-Shampoo-for-Men-and-Women-A-Cross-Tuticorin-District.pdf" TargetMode="External"/><Relationship Id="rId588" Type="http://schemas.openxmlformats.org/officeDocument/2006/relationships/hyperlink" Target="https://www.researchreinforcement.com/document/english-nov-2023/EN%2088-94.pdf" TargetMode="External"/><Relationship Id="rId109" Type="http://schemas.openxmlformats.org/officeDocument/2006/relationships/hyperlink" Target="http://jea.ppj.unp.ac.id/index.php/jea/article/view/1761" TargetMode="External"/><Relationship Id="rId108" Type="http://schemas.openxmlformats.org/officeDocument/2006/relationships/hyperlink" Target="https://jurnal.polibatam.ac.id/index.php/JAMA/article/view/7239" TargetMode="External"/><Relationship Id="rId229" Type="http://schemas.openxmlformats.org/officeDocument/2006/relationships/hyperlink" Target="https://www.emerald.com/insight/content/doi/10.1108/arch-08-2024-0340/full/html" TargetMode="External"/><Relationship Id="rId220" Type="http://schemas.openxmlformats.org/officeDocument/2006/relationships/hyperlink" Target="https://www.researchgate.net/publication/391008763_Foreign_Direct_Investment_in_Syria_Challenges_and_Opportunities/references" TargetMode="External"/><Relationship Id="rId341" Type="http://schemas.openxmlformats.org/officeDocument/2006/relationships/hyperlink" Target="https://ersj.eu/journal/3362" TargetMode="External"/><Relationship Id="rId462" Type="http://schemas.openxmlformats.org/officeDocument/2006/relationships/hyperlink" Target="https://scholar.google.com/scholar?start=10&amp;hl=en&amp;as_sdt=2005&amp;as_ylo=2024&amp;as_yhi=2024&amp;cites=6507285067032243250&amp;scipsc=" TargetMode="External"/><Relationship Id="rId583" Type="http://schemas.openxmlformats.org/officeDocument/2006/relationships/hyperlink" Target="http://journal.universitaspahlawan.ac.id/index.php/cdj/article/view/24698" TargetMode="External"/><Relationship Id="rId340" Type="http://schemas.openxmlformats.org/officeDocument/2006/relationships/hyperlink" Target="https://jmpcr.samipubco.com/article_189337.html" TargetMode="External"/><Relationship Id="rId461" Type="http://schemas.openxmlformats.org/officeDocument/2006/relationships/hyperlink" Target="https://www.centracs.es/revista/article/view/60" TargetMode="External"/><Relationship Id="rId582" Type="http://schemas.openxmlformats.org/officeDocument/2006/relationships/hyperlink" Target="https://www.ijame.com/index.php/IJAME/article/view/51" TargetMode="External"/><Relationship Id="rId460" Type="http://schemas.openxmlformats.org/officeDocument/2006/relationships/hyperlink" Target="https://dergipark.org.tr/en/pub/gumus/issue/87019/1438881" TargetMode="External"/><Relationship Id="rId581" Type="http://schemas.openxmlformats.org/officeDocument/2006/relationships/hyperlink" Target="https://jurnal.unipasby.ac.id/index.php/jamanis/article/view/9764" TargetMode="External"/><Relationship Id="rId580" Type="http://schemas.openxmlformats.org/officeDocument/2006/relationships/hyperlink" Target="https://search.ebscohost.com/login.aspx?direct=true&amp;profile=ehost&amp;scope=site&amp;authtype=crawler&amp;jrnl=09701052&amp;AN=180917251&amp;h=gXo6Gr2DJXJEU4xV%2FsLLtrpjRFrh9FOh9Ia%2BX5HsKhCQXvhXcKz0wSPX6YaUKW5SelsIt%2BpioUC80yZqZywZhw%3D%3D&amp;crl=c" TargetMode="External"/><Relationship Id="rId103" Type="http://schemas.openxmlformats.org/officeDocument/2006/relationships/hyperlink" Target="https://pubs.aip.org/" TargetMode="External"/><Relationship Id="rId224" Type="http://schemas.openxmlformats.org/officeDocument/2006/relationships/hyperlink" Target="https://www.proquest.com/openview/2608942a4e9d525a999beadc22b9d63c/1?cbl=2026366&amp;diss=y&amp;pq-origsite=gscholar" TargetMode="External"/><Relationship Id="rId345" Type="http://schemas.openxmlformats.org/officeDocument/2006/relationships/hyperlink" Target="https://stec.univ-ovidius.ro/html/anale/RO/2024i2/Section%205/24.pdf" TargetMode="External"/><Relationship Id="rId466" Type="http://schemas.openxmlformats.org/officeDocument/2006/relationships/hyperlink" Target="https://holisticmarketingmanagement.ro/RePEc/hmm/v14i1/2.pdf" TargetMode="External"/><Relationship Id="rId587" Type="http://schemas.openxmlformats.org/officeDocument/2006/relationships/hyperlink" Target="https://internationalbusinessconference.com/wp-content/uploads/2024/10/CP76-Deliwe-Ntari-Digital-Marketing-Strategies-Higher-Education-final-correcte.pdf" TargetMode="External"/><Relationship Id="rId102" Type="http://schemas.openxmlformats.org/officeDocument/2006/relationships/hyperlink" Target="https://pubs.aip.org/aip/acp/article-abstract/3046/1/020063/3265983/Inductive-and-deductive-reasoning-of-junior-high" TargetMode="External"/><Relationship Id="rId223" Type="http://schemas.openxmlformats.org/officeDocument/2006/relationships/hyperlink" Target="https://repositorium.sdum.uminho.pt/handle/1822/91173" TargetMode="External"/><Relationship Id="rId344" Type="http://schemas.openxmlformats.org/officeDocument/2006/relationships/hyperlink" Target="http://eia.feaa.ugal.ro/images/eia/2024_3/Spanu.pdf" TargetMode="External"/><Relationship Id="rId465" Type="http://schemas.openxmlformats.org/officeDocument/2006/relationships/hyperlink" Target="https://nepjol.info/index.php/njm/article/view/68829" TargetMode="External"/><Relationship Id="rId586" Type="http://schemas.openxmlformats.org/officeDocument/2006/relationships/hyperlink" Target="https://papers.ssrn.com/sol3/papers.cfm?abstract_id=4829935" TargetMode="External"/><Relationship Id="rId101" Type="http://schemas.openxmlformats.org/officeDocument/2006/relationships/hyperlink" Target="https://link.springer.com/" TargetMode="External"/><Relationship Id="rId222" Type="http://schemas.openxmlformats.org/officeDocument/2006/relationships/hyperlink" Target="https://repositorium.sdum.uminho.pt/handle/1822/95441" TargetMode="External"/><Relationship Id="rId343" Type="http://schemas.openxmlformats.org/officeDocument/2006/relationships/hyperlink" Target="https://stec.univ-ovidius.ro/html/anale/RO/2024i2/Section%205/23.pdf" TargetMode="External"/><Relationship Id="rId464" Type="http://schemas.openxmlformats.org/officeDocument/2006/relationships/hyperlink" Target="https://www.jameb.stimlasharanjaya.ac.id/index.php/JAMEB/article/view/217" TargetMode="External"/><Relationship Id="rId585" Type="http://schemas.openxmlformats.org/officeDocument/2006/relationships/hyperlink" Target="https://patents.google.com/patent/US12124683B1/en" TargetMode="External"/><Relationship Id="rId100" Type="http://schemas.openxmlformats.org/officeDocument/2006/relationships/hyperlink" Target="https://link.springer.com/chapter/10.1007/978-3-031-63717-9_12" TargetMode="External"/><Relationship Id="rId221" Type="http://schemas.openxmlformats.org/officeDocument/2006/relationships/hyperlink" Target="https://www.emerald.com/insight/content/doi/10.1108/978-1-83797-815-120251005/full/html" TargetMode="External"/><Relationship Id="rId342" Type="http://schemas.openxmlformats.org/officeDocument/2006/relationships/hyperlink" Target="https://repository.cesa.edu.co/handle/10726/5605?locale-attribute=es" TargetMode="External"/><Relationship Id="rId463" Type="http://schemas.openxmlformats.org/officeDocument/2006/relationships/hyperlink" Target="https://siberindia.edu.in/journals/SAJMR/Jan-2024/January2024.pdf" TargetMode="External"/><Relationship Id="rId584" Type="http://schemas.openxmlformats.org/officeDocument/2006/relationships/hyperlink" Target="http://repositorio.ucp.edu.pe/items/35af5175-687a-4e1d-b759-93610541d71e" TargetMode="External"/><Relationship Id="rId217" Type="http://schemas.openxmlformats.org/officeDocument/2006/relationships/hyperlink" Target="https://www.tandfonline.com/doi/epdf/10.1080/22243534.2024.2395710?needAccess=true" TargetMode="External"/><Relationship Id="rId338" Type="http://schemas.openxmlformats.org/officeDocument/2006/relationships/hyperlink" Target="https://www.researchsquare.com/article/rs-4203966/v1" TargetMode="External"/><Relationship Id="rId459" Type="http://schemas.openxmlformats.org/officeDocument/2006/relationships/hyperlink" Target="https://dergipark.org.tr/en/pub/vizyoner/article/1300200" TargetMode="External"/><Relationship Id="rId216" Type="http://schemas.openxmlformats.org/officeDocument/2006/relationships/hyperlink" Target="https://repository.kpi.kharkov.ua/server/api/core/bitstreams/cc9a7e99-d2ec-42dd-96cb-9d71a2c63c46/content" TargetMode="External"/><Relationship Id="rId337" Type="http://schemas.openxmlformats.org/officeDocument/2006/relationships/hyperlink" Target="https://www.syekhnurjati.ac.id/Jurnal/index.php/equalita/article/view/19532" TargetMode="External"/><Relationship Id="rId458" Type="http://schemas.openxmlformats.org/officeDocument/2006/relationships/hyperlink" Target="https://journal.unnes.ac.id/journals/jone/article/view/2018" TargetMode="External"/><Relationship Id="rId579" Type="http://schemas.openxmlformats.org/officeDocument/2006/relationships/hyperlink" Target="https://ajosh.org/index.php/jsh/article/view/407" TargetMode="External"/><Relationship Id="rId215" Type="http://schemas.openxmlformats.org/officeDocument/2006/relationships/hyperlink" Target="https://www.hsd.ardascience.com/index.php/journal/article/view/840" TargetMode="External"/><Relationship Id="rId336" Type="http://schemas.openxmlformats.org/officeDocument/2006/relationships/hyperlink" Target="https://www.dj.univ-danubius.ro/index.php/JAM/article/view/3213" TargetMode="External"/><Relationship Id="rId457" Type="http://schemas.openxmlformats.org/officeDocument/2006/relationships/hyperlink" Target="https://www.researchgate.net/publication/378552029_Social_Influencer_or_Celebrity_Endorser_To_Whom_Do_Multicultural_Consumers_Pay_Attention_in_Instagram_Comparing_Medium-_and_High-Involvement_Products_Across_Ethnic_Groups" TargetMode="External"/><Relationship Id="rId578" Type="http://schemas.openxmlformats.org/officeDocument/2006/relationships/hyperlink" Target="https://so03.tci-thaijo.org/index.php/jms_ubu/article/view/277965" TargetMode="External"/><Relationship Id="rId214" Type="http://schemas.openxmlformats.org/officeDocument/2006/relationships/hyperlink" Target="https://ejournals.vdu.lt/index.php/jm2022/article/view/5738" TargetMode="External"/><Relationship Id="rId335" Type="http://schemas.openxmlformats.org/officeDocument/2006/relationships/hyperlink" Target="https://www.researchsquare.com/article/rs-3667408/v3" TargetMode="External"/><Relationship Id="rId456" Type="http://schemas.openxmlformats.org/officeDocument/2006/relationships/hyperlink" Target="https://dl.acm.org/doi/abs/10.1145/3653709" TargetMode="External"/><Relationship Id="rId577" Type="http://schemas.openxmlformats.org/officeDocument/2006/relationships/hyperlink" Target="https://ieia.ristek.or.id/index.php/ieia/article/view/89" TargetMode="External"/><Relationship Id="rId219" Type="http://schemas.openxmlformats.org/officeDocument/2006/relationships/hyperlink" Target="https://ejournals.indoacademia-society.com/index.php/ijbefs/article/view/49" TargetMode="External"/><Relationship Id="rId218" Type="http://schemas.openxmlformats.org/officeDocument/2006/relationships/hyperlink" Target="https://ejournal.uinsalatiga.ac.id/index.php/inferensi/article/view/2649/576" TargetMode="External"/><Relationship Id="rId339" Type="http://schemas.openxmlformats.org/officeDocument/2006/relationships/hyperlink" Target="https://dergipark.org.tr/en/pub/duiibfd/article/1474986" TargetMode="External"/><Relationship Id="rId330" Type="http://schemas.openxmlformats.org/officeDocument/2006/relationships/hyperlink" Target="https://journal.ipb.ac.id/index.php/jabm/article/view/62148" TargetMode="External"/><Relationship Id="rId451" Type="http://schemas.openxmlformats.org/officeDocument/2006/relationships/hyperlink" Target="https://www.sciencedirect.com/science/article/pii/S2212567114008429" TargetMode="External"/><Relationship Id="rId572" Type="http://schemas.openxmlformats.org/officeDocument/2006/relationships/hyperlink" Target="https://amazoniainvestiga.info/index.php/amazonia/article/view/2895" TargetMode="External"/><Relationship Id="rId450" Type="http://schemas.openxmlformats.org/officeDocument/2006/relationships/hyperlink" Target="https://dergipark.org.tr/en/pub/trendbusecon/article/1536281" TargetMode="External"/><Relationship Id="rId571" Type="http://schemas.openxmlformats.org/officeDocument/2006/relationships/hyperlink" Target="https://doi.org/10.2478/subboec-2024-0003" TargetMode="External"/><Relationship Id="rId570" Type="http://schemas.openxmlformats.org/officeDocument/2006/relationships/hyperlink" Target="https://www.scirp.org/journal/paperinformation?paperid=133634" TargetMode="External"/><Relationship Id="rId213" Type="http://schemas.openxmlformats.org/officeDocument/2006/relationships/hyperlink" Target="https://ph03.tci-thaijo.org/index.php/AJITI/article/view/3141" TargetMode="External"/><Relationship Id="rId334" Type="http://schemas.openxmlformats.org/officeDocument/2006/relationships/hyperlink" Target="https://www.researchgate.net/publication/342415028_FAKTOR_YANG_MEMPENGARUHI_PROFITABILITAS_PERBANKAN_SYARIAH_DI_INDONESIA" TargetMode="External"/><Relationship Id="rId455" Type="http://schemas.openxmlformats.org/officeDocument/2006/relationships/hyperlink" Target="https://fkd.net.ua/index.php/fkd/article/view/4271" TargetMode="External"/><Relationship Id="rId576" Type="http://schemas.openxmlformats.org/officeDocument/2006/relationships/hyperlink" Target="https://ieeexplore.ieee.org/abstract/document/10925701/" TargetMode="External"/><Relationship Id="rId212" Type="http://schemas.openxmlformats.org/officeDocument/2006/relationships/hyperlink" Target="https://d1wqtxts1xzle7.cloudfront.net/118395975/2930-13140-3-PB-libre.pdf?1727130215=&amp;response-content-disposition=inline%3B+filename%3DThe_Impact_of_Non_Muslim_Community_Persp.pdf&amp;Expires=1745413941&amp;Signature=Mdr2kFYtxH0l2u-Eo~hA9QmPwSzycvkhoO8nKfZRjiaAHWX7tE7F17sLg2ZQKInMjp1ia~COidAh9GcsgnCtAWUse8jK~gheesNppndzxBMmkIsqTLqsjoWfItJir8mNq9xDjn1jjpWl1I6XTzUo3AMUsNpnvgXOcvXwKq75eM2WveW-2AfUWuQBxklWVeCLYfEnVSGAJuDQ1fRyxslYh-O4g--6TQ5jhBzTlvB6ltnoTVq4OjeRgJwdhQaEl9qKLMtVlW3P23QXZALmJz29FQ-RzuV0j04vF5iiMi-UO5rjvsXuliQdZpNkwuTikr1E8MIfyqkMmhhzoxJRwnCWSg__&amp;Key-Pair-Id=APKAJLOHF5GGSLRBV4ZA" TargetMode="External"/><Relationship Id="rId333" Type="http://schemas.openxmlformats.org/officeDocument/2006/relationships/hyperlink" Target="https://www.torrossa.com/it/resources/an/5842094" TargetMode="External"/><Relationship Id="rId454" Type="http://schemas.openxmlformats.org/officeDocument/2006/relationships/hyperlink" Target="https://jurnal.usk.ac.id/riwayat/article/view/38394" TargetMode="External"/><Relationship Id="rId575" Type="http://schemas.openxmlformats.org/officeDocument/2006/relationships/hyperlink" Target="https://ejournal.unsrat.ac.id/index.php/emba/article/view/58227" TargetMode="External"/><Relationship Id="rId211" Type="http://schemas.openxmlformats.org/officeDocument/2006/relationships/hyperlink" Target="https://www.igi-global.com/chapter/culinary-heritage-as-a-sustainable-tourism-product/344637" TargetMode="External"/><Relationship Id="rId332" Type="http://schemas.openxmlformats.org/officeDocument/2006/relationships/hyperlink" Target="https://ulilalbabinstitute.id/index.php/EKOMA/article/view/3397" TargetMode="External"/><Relationship Id="rId453" Type="http://schemas.openxmlformats.org/officeDocument/2006/relationships/hyperlink" Target="https://www.researchgate.net/profile/Mahwish-Zafar-2/publication/383703571_Impact_of_economic_growth_and_environmental_pollution_on_tourism_Evidence_from_G-7_countries/links/66d7f202fa5e11512c73eb2b/Impact-of-economic-growth-and-environmental-pollution-on-tourism-Evidence-from-G-7-countries.pdf" TargetMode="External"/><Relationship Id="rId574" Type="http://schemas.openxmlformats.org/officeDocument/2006/relationships/hyperlink" Target="https://search.ebscohost.com/login.aspx?direct=true&amp;profile=ehost&amp;scope=site&amp;authtype=crawler&amp;jrnl=20885334&amp;AN=178289186&amp;h=XO0xHe57oGshfapgRbAt5ckmFILK8SMwUeDX3jL6MpHQGcIhgVxurIiXVUyc7pnptPQpjdTXYR%2FzZip86ia%2Fvg%3D%3D&amp;crl=c" TargetMode="External"/><Relationship Id="rId210" Type="http://schemas.openxmlformats.org/officeDocument/2006/relationships/hyperlink" Target="https://dergipark.org.tr/en/pub/efs/issue/89130/1608889" TargetMode="External"/><Relationship Id="rId331" Type="http://schemas.openxmlformats.org/officeDocument/2006/relationships/hyperlink" Target="https://repositorio.iscte-iul.pt/handle/10071/33262" TargetMode="External"/><Relationship Id="rId452" Type="http://schemas.openxmlformats.org/officeDocument/2006/relationships/hyperlink" Target="https://ejournals.indoacademia-society.com/index.php/ijbefs/article/view/49" TargetMode="External"/><Relationship Id="rId573" Type="http://schemas.openxmlformats.org/officeDocument/2006/relationships/hyperlink" Target="https://ejournal.bsi.ac.id/ejurnal/index.php/widyacipta/article/view/20353" TargetMode="External"/><Relationship Id="rId370" Type="http://schemas.openxmlformats.org/officeDocument/2006/relationships/hyperlink" Target="https://www.pjoes.com/pdf-191960-117173?filename=117173.pdf" TargetMode="External"/><Relationship Id="rId491" Type="http://schemas.openxmlformats.org/officeDocument/2006/relationships/hyperlink" Target="https://ojs.unud.ac.id/index.php/eeb/index" TargetMode="External"/><Relationship Id="rId490" Type="http://schemas.openxmlformats.org/officeDocument/2006/relationships/hyperlink" Target="https://www.sciencedirect.com/science/article/pii/S2212567114008491" TargetMode="External"/><Relationship Id="rId129" Type="http://schemas.openxmlformats.org/officeDocument/2006/relationships/hyperlink" Target="https://journals.sagepub.com/doi/abs/10.1177/26316846241273722" TargetMode="External"/><Relationship Id="rId128" Type="http://schemas.openxmlformats.org/officeDocument/2006/relationships/hyperlink" Target="https://qjssh.com.pk/index.php/qjssh/article/view/27" TargetMode="External"/><Relationship Id="rId249" Type="http://schemas.openxmlformats.org/officeDocument/2006/relationships/hyperlink" Target="https://link.springer.com/chapter/10.1007/978-3-030-50676-6_14" TargetMode="External"/><Relationship Id="rId127" Type="http://schemas.openxmlformats.org/officeDocument/2006/relationships/hyperlink" Target="https://ojs.uni-miskolc.hu/index.php/stratfuz/article/view/2997" TargetMode="External"/><Relationship Id="rId248" Type="http://schemas.openxmlformats.org/officeDocument/2006/relationships/hyperlink" Target="http://www.upubscience.com/upload/20250318113739.pdf" TargetMode="External"/><Relationship Id="rId369" Type="http://schemas.openxmlformats.org/officeDocument/2006/relationships/hyperlink" Target="https://digitalcommons.liberty.edu/doctoral/5169/" TargetMode="External"/><Relationship Id="rId126" Type="http://schemas.openxmlformats.org/officeDocument/2006/relationships/hyperlink" Target="https://ocs.polije.ac.id/index.php/psnav/article/view/56" TargetMode="External"/><Relationship Id="rId247" Type="http://schemas.openxmlformats.org/officeDocument/2006/relationships/hyperlink" Target="http://www.upubscience.com/upload/20250318113739.pdf" TargetMode="External"/><Relationship Id="rId368" Type="http://schemas.openxmlformats.org/officeDocument/2006/relationships/hyperlink" Target="https://epub.jku.at/obvulihs/content/titleinfo/9569426/full.pdf" TargetMode="External"/><Relationship Id="rId489" Type="http://schemas.openxmlformats.org/officeDocument/2006/relationships/hyperlink" Target="https://www.researchgate.net/profile/Aditya-Wardhana/publication/383464524_PENGANTAR_PERILAKU_KONSUMEN/links/66cef5b8fa5e11512c3b162f/PENGANTAR-PERILAKU-KONSUMEN.pdf" TargetMode="External"/><Relationship Id="rId121" Type="http://schemas.openxmlformats.org/officeDocument/2006/relationships/hyperlink" Target="https://www.ceeol.com/search/chapter-detail?id=1269610" TargetMode="External"/><Relationship Id="rId242" Type="http://schemas.openxmlformats.org/officeDocument/2006/relationships/hyperlink" Target="https://f1000research.com/articles/13-451" TargetMode="External"/><Relationship Id="rId363" Type="http://schemas.openxmlformats.org/officeDocument/2006/relationships/hyperlink" Target="https://repositorio.comillas.edu/xmlui/handle/11531/79168" TargetMode="External"/><Relationship Id="rId484" Type="http://schemas.openxmlformats.org/officeDocument/2006/relationships/hyperlink" Target="https://openurl.ebsco.com/EPDB%3Agcd%3A13%3A17086925/detailv2?sid=ebsco%3Aplink%3Ascholar&amp;id=ebsco%3Agcd%3A181690757&amp;crl=c&amp;link_origin=scholar.google.com" TargetMode="External"/><Relationship Id="rId120" Type="http://schemas.openxmlformats.org/officeDocument/2006/relationships/hyperlink" Target="https://www.torrossa.com/en/resources/an/5866455" TargetMode="External"/><Relationship Id="rId241" Type="http://schemas.openxmlformats.org/officeDocument/2006/relationships/hyperlink" Target="https://journals.irapa.org/index.php/TIBS/article/view/734" TargetMode="External"/><Relationship Id="rId362" Type="http://schemas.openxmlformats.org/officeDocument/2006/relationships/hyperlink" Target="https://gcris.pau.edu.tr/handle/11499/57358" TargetMode="External"/><Relationship Id="rId483" Type="http://schemas.openxmlformats.org/officeDocument/2006/relationships/hyperlink" Target="https://dialnet.unirioja.es/servlet/articulo?codigo=9783839" TargetMode="External"/><Relationship Id="rId240" Type="http://schemas.openxmlformats.org/officeDocument/2006/relationships/hyperlink" Target="https://www.proquest.com/docview/3114240365?fromopenview=true&amp;pq-origsite=gscholar&amp;sourcetype=Scholarly%20Journals" TargetMode="External"/><Relationship Id="rId361" Type="http://schemas.openxmlformats.org/officeDocument/2006/relationships/hyperlink" Target="https://www.bik.nbp.pl/content/2024/06/BIK_06_2024_03.pdf" TargetMode="External"/><Relationship Id="rId482" Type="http://schemas.openxmlformats.org/officeDocument/2006/relationships/hyperlink" Target="https://journal.afebi.org/index.php/ambr/article/view/786" TargetMode="External"/><Relationship Id="rId360" Type="http://schemas.openxmlformats.org/officeDocument/2006/relationships/hyperlink" Target="https://comum.rcaap.pt/entities/publication/ad28bfad-6e13-4584-bc37-9811cbb5c83f" TargetMode="External"/><Relationship Id="rId481" Type="http://schemas.openxmlformats.org/officeDocument/2006/relationships/hyperlink" Target="https://jnka.ppj.unp.ac.id/index.php/jnka/article/view/21" TargetMode="External"/><Relationship Id="rId125" Type="http://schemas.openxmlformats.org/officeDocument/2006/relationships/hyperlink" Target="http://34.30.143.41:8080/jspui/handle/123456789/1188" TargetMode="External"/><Relationship Id="rId246" Type="http://schemas.openxmlformats.org/officeDocument/2006/relationships/hyperlink" Target="https://scholar.google.ro/scholar?cluster=16224802074963653970&amp;hl=ro&amp;as_sdt=2005&amp;as_ylo=2024&amp;as_yhi=2024" TargetMode="External"/><Relationship Id="rId367" Type="http://schemas.openxmlformats.org/officeDocument/2006/relationships/hyperlink" Target="http://core.ms4sub.com/id/eprint/1813/" TargetMode="External"/><Relationship Id="rId488" Type="http://schemas.openxmlformats.org/officeDocument/2006/relationships/hyperlink" Target="https://www.sciencedirect.com/science/article/pii/S2212567114008491" TargetMode="External"/><Relationship Id="rId124" Type="http://schemas.openxmlformats.org/officeDocument/2006/relationships/hyperlink" Target="https://openurl.ebsco.com/EPDB%3Agcd%3A2%3A31635298/detailv2?sid=ebsco%3Aplink%3Ascholar&amp;id=ebsco%3Agcd%3A180183127&amp;crl=c&amp;link_origin=scholar.google.com" TargetMode="External"/><Relationship Id="rId245" Type="http://schemas.openxmlformats.org/officeDocument/2006/relationships/hyperlink" Target="https://www.sciencedirect.com/science/article/pii/S0960077924000584?casa_token=-74ph4E4ZZgAAAAA:l0_OuvYxH3fZ9kVQgXjvFPlt0GwEQaV1oyur-X-sHXE7Pg_de4YKU6Wdu9FKY_hKF8RcNesTswY" TargetMode="External"/><Relationship Id="rId366" Type="http://schemas.openxmlformats.org/officeDocument/2006/relationships/hyperlink" Target="https://www.nature.com/articles/s41598-024-68040-3" TargetMode="External"/><Relationship Id="rId487" Type="http://schemas.openxmlformats.org/officeDocument/2006/relationships/hyperlink" Target="https://inlibrary.uz/index.php/ajsshr/article/view/39956" TargetMode="External"/><Relationship Id="rId123" Type="http://schemas.openxmlformats.org/officeDocument/2006/relationships/hyperlink" Target="https://www.dbpia.co.kr/Journal/articleDetail?nodeId=NODE11766964" TargetMode="External"/><Relationship Id="rId244" Type="http://schemas.openxmlformats.org/officeDocument/2006/relationships/hyperlink" Target="https://scholar.google.ro/scholar?cluster=16224802074963653970&amp;hl=ro&amp;as_sdt=2005&amp;as_ylo=2024&amp;as_yhi=2024" TargetMode="External"/><Relationship Id="rId365" Type="http://schemas.openxmlformats.org/officeDocument/2006/relationships/hyperlink" Target="https://repositories.nust.edu.pk/xmlui/handle/123456789/44197" TargetMode="External"/><Relationship Id="rId486" Type="http://schemas.openxmlformats.org/officeDocument/2006/relationships/hyperlink" Target="http://ithesis-ir.su.ac.th/dspace/handle/123456789/5422" TargetMode="External"/><Relationship Id="rId122" Type="http://schemas.openxmlformats.org/officeDocument/2006/relationships/hyperlink" Target="https://ajqr.ibexinstitute.org/index.php/home/article/view/1" TargetMode="External"/><Relationship Id="rId243" Type="http://schemas.openxmlformats.org/officeDocument/2006/relationships/hyperlink" Target="https://artdesignp.com/journal/IED/2/6/10.61369/IED.9183" TargetMode="External"/><Relationship Id="rId364" Type="http://schemas.openxmlformats.org/officeDocument/2006/relationships/hyperlink" Target="https://www.scielo.br/j/gp/a/9pjMXznMFQtZnMfCbZkZGgv/?lang=en" TargetMode="External"/><Relationship Id="rId485" Type="http://schemas.openxmlformats.org/officeDocument/2006/relationships/hyperlink" Target="https://revista.fumec.br/index.php/facesp/article/view/10467" TargetMode="External"/><Relationship Id="rId95" Type="http://schemas.openxmlformats.org/officeDocument/2006/relationships/hyperlink" Target="https://arxiv.org/" TargetMode="External"/><Relationship Id="rId94" Type="http://schemas.openxmlformats.org/officeDocument/2006/relationships/hyperlink" Target="https://arxiv.org/abs/2411.13559" TargetMode="External"/><Relationship Id="rId97" Type="http://schemas.openxmlformats.org/officeDocument/2006/relationships/hyperlink" Target="https://digitum.um.es/" TargetMode="External"/><Relationship Id="rId96" Type="http://schemas.openxmlformats.org/officeDocument/2006/relationships/hyperlink" Target="https://digitum.um.es/digitum/handle/10201/147657" TargetMode="External"/><Relationship Id="rId99" Type="http://schemas.openxmlformats.org/officeDocument/2006/relationships/hyperlink" Target="https://www.igi-global.com/" TargetMode="External"/><Relationship Id="rId480" Type="http://schemas.openxmlformats.org/officeDocument/2006/relationships/hyperlink" Target="https://ieeexplore.ieee.org/abstract/document/10545153?casa_token=CVTXb7HmB8QAAAAA:z7rczNLfmomZ0tsMkFCkjgQt8kKQwjsvcr7u5p5stMSUopFXDkBAVTmCF3P46JXTJ2JKbQLaXxAj" TargetMode="External"/><Relationship Id="rId98" Type="http://schemas.openxmlformats.org/officeDocument/2006/relationships/hyperlink" Target="https://www.igi-global.com/chapter/unveiling-the-effectiveness-of-ml-models-for-predicting-forex-trends/352828" TargetMode="External"/><Relationship Id="rId91" Type="http://schemas.openxmlformats.org/officeDocument/2006/relationships/hyperlink" Target="https://arxiv.org/" TargetMode="External"/><Relationship Id="rId90" Type="http://schemas.openxmlformats.org/officeDocument/2006/relationships/hyperlink" Target="https://arxiv.org/abs/2502.16789" TargetMode="External"/><Relationship Id="rId93" Type="http://schemas.openxmlformats.org/officeDocument/2006/relationships/hyperlink" Target="https://arxiv.org/" TargetMode="External"/><Relationship Id="rId92" Type="http://schemas.openxmlformats.org/officeDocument/2006/relationships/hyperlink" Target="https://arxiv.org/abs/2412.12350" TargetMode="External"/><Relationship Id="rId118" Type="http://schemas.openxmlformats.org/officeDocument/2006/relationships/hyperlink" Target="https://www.proquest.com/openview/70e12822a5591e2e48b551f356c480c5/1?cbl=18750&amp;diss=y&amp;pq-origsite=gscholar" TargetMode="External"/><Relationship Id="rId239" Type="http://schemas.openxmlformats.org/officeDocument/2006/relationships/hyperlink" Target="https://www.researchgate.net/profile/Seun-Adebanjo-2/publication/384772456_Determinants_of_workers'_new_minimum_wage_in_Nigeria_Incorporating_Nigeria's_current_economic_situation/links/67075c88e3c0600c7c98238f/Determinants-of-workers-new-minimum-wage-in-Nigeria-Incorporating-Nigerias-current-economic-situation.pdf" TargetMode="External"/><Relationship Id="rId117" Type="http://schemas.openxmlformats.org/officeDocument/2006/relationships/hyperlink" Target="https://ojs.uni-miskolc.hu/index.php/stratfuz/article/view/2997" TargetMode="External"/><Relationship Id="rId238" Type="http://schemas.openxmlformats.org/officeDocument/2006/relationships/hyperlink" Target="https://heinonline.org/HOL/LandingPage?handle=hein.journals/kutapsa21&amp;div=35&amp;id=&amp;page=" TargetMode="External"/><Relationship Id="rId359" Type="http://schemas.openxmlformats.org/officeDocument/2006/relationships/hyperlink" Target="https://journals.indexcopernicus.com/search/article?articleId=3918363" TargetMode="External"/><Relationship Id="rId116" Type="http://schemas.openxmlformats.org/officeDocument/2006/relationships/hyperlink" Target="http://dspace.wunu.edu.ua/handle/316497/52147" TargetMode="External"/><Relationship Id="rId237" Type="http://schemas.openxmlformats.org/officeDocument/2006/relationships/hyperlink" Target="https://ieeexplore.ieee.org/abstract/document/10582926" TargetMode="External"/><Relationship Id="rId358" Type="http://schemas.openxmlformats.org/officeDocument/2006/relationships/hyperlink" Target="https://ijresonline.com/assets/year/volume-11-issue-6/IJRES-V11I6P107.pdf" TargetMode="External"/><Relationship Id="rId479" Type="http://schemas.openxmlformats.org/officeDocument/2006/relationships/hyperlink" Target="https://www.researchgate.net/profile/Majid-Heidari-9/publication/382697632_Leveraging_neuromarketing_and_neuroscientific_approaches_into_persuasive_tourism_web_design_and_its_usability_An_exploration_of_tourists'_cognitive_experience_enhancement/links/66aa2ad0c6e41359a84fb2cc/Leveraging-neuromarketing-and-neuroscientific-approaches-into-persuasive-tourism-web-design-and-its-usability-An-exploration-of-tourists-cognitive-experience-enhancement.pdf" TargetMode="External"/><Relationship Id="rId115" Type="http://schemas.openxmlformats.org/officeDocument/2006/relationships/hyperlink" Target="https://www.researchgate.net/profile/Shelter-Lotsu-2/publication/385104060_ESG_REPORTING_AND_IMPACT_ON_BUSINESS_SUSTAINABILITY_IN_A_DEVELOPING_COUNTRY_CASE_OF_GHANA/links/6716b3be68ac304149aa30d2/ESG-REPORTING-AND-IMPACT-ON-BUSINESS-SUSTAINABILITY-IN-A-DEVELOPING-COUNTRY-CASE-OF-GHANA.pdf" TargetMode="External"/><Relationship Id="rId236" Type="http://schemas.openxmlformats.org/officeDocument/2006/relationships/hyperlink" Target="https://journals.indexcopernicus.com/search/details?id=11770" TargetMode="External"/><Relationship Id="rId357" Type="http://schemas.openxmlformats.org/officeDocument/2006/relationships/hyperlink" Target="https://repositorio.uta.edu.ec/items/65236202-1671-45fd-b13d-943b8816870c" TargetMode="External"/><Relationship Id="rId478" Type="http://schemas.openxmlformats.org/officeDocument/2006/relationships/hyperlink" Target="https://journal.eng.unila.ac.id/index.php/jitet/article/view/4920" TargetMode="External"/><Relationship Id="rId599" Type="http://schemas.openxmlformats.org/officeDocument/2006/relationships/hyperlink" Target="https://cbs.uok.ac.ir/article_63234.html?lang=en" TargetMode="External"/><Relationship Id="rId119" Type="http://schemas.openxmlformats.org/officeDocument/2006/relationships/hyperlink" Target="https://core.ac.uk/reader/614259970" TargetMode="External"/><Relationship Id="rId110" Type="http://schemas.openxmlformats.org/officeDocument/2006/relationships/hyperlink" Target="https://d1wqtxts1xzle7.cloudfront.net/112534717/SUSTAINABILITY_REPORTING_AND_VALUE_CREATION-libre.pdf?1710776171=&amp;response-content-disposition=inline%3B+filename%3DSUSTAINABILITY_REPORTING_AND_VALUE_CREAT.pdf&amp;Expires=1746553761&amp;Signature=QL4jxIYGtrEJm2Q~Utm3dwQr5hkOp4I1eU95krgBsjbyEidjP6wOYYjg5QVk7P6U8mQmI5b~~Lz4pQYcE7gBQ5aRz00EevNiTMZltHApTjYQhlj5HnoUrZ11mxEjIGmz7CNs2-CUhBCRggx-SBsCxD0dj1Mxh6iPBo36GnSPD1dAXBG2gcT7OqZuxcU7MGFLjFeaFVFCiPKk7wdtqfcQsOIj~ZzGTHQr-FEaujHNDob9ySNQ2Qj8a1gXG-mlLPtW7ZXNnUmWx0ULE9PmhNqqAQtqmTwqhnTz6DuvRIqobSAnqbhu8C6mrFi9sZzw38R2aWMshHhZ8p85WhmGM5H6ow__&amp;Key-Pair-Id=APKAJLOHF5GGSLRBV4ZA" TargetMode="External"/><Relationship Id="rId231" Type="http://schemas.openxmlformats.org/officeDocument/2006/relationships/hyperlink" Target="https://search.proquest.com/openview/fe560f9e0771ad3a5cded9e90041ee3b/1?pq-origsite=gscholar&amp;cbl=18750&amp;diss=y" TargetMode="External"/><Relationship Id="rId352" Type="http://schemas.openxmlformats.org/officeDocument/2006/relationships/hyperlink" Target="https://sciendo.com/article/10.17306/J.JARD.2024.00010R1" TargetMode="External"/><Relationship Id="rId473" Type="http://schemas.openxmlformats.org/officeDocument/2006/relationships/hyperlink" Target="https://www.researchgate.net/profile/Keerthana-Baskaran/publication/386346672_Impact_Factor_RJIF_8_IJRM_2024/links/674e98faa7fbc259f1aa1baa/Impact-Factor-RJIF-8-IJRM-2024.p" TargetMode="External"/><Relationship Id="rId594" Type="http://schemas.openxmlformats.org/officeDocument/2006/relationships/hyperlink" Target="http://www.ecojoin.org/index.php/EJM/article/view/1783" TargetMode="External"/><Relationship Id="rId230" Type="http://schemas.openxmlformats.org/officeDocument/2006/relationships/hyperlink" Target="https://www.vdu.lt/cris/bitstreams/98c574b5-b611-42c6-8af2-04274199424f/download" TargetMode="External"/><Relationship Id="rId351" Type="http://schemas.openxmlformats.org/officeDocument/2006/relationships/hyperlink" Target="https://stec.univ-ovidius.ro/html/anale/RO/2024i2/Section%204/14.pdf" TargetMode="External"/><Relationship Id="rId472" Type="http://schemas.openxmlformats.org/officeDocument/2006/relationships/hyperlink" Target="https://insyma.org/proceedings/files/original/articles/51_Adhika%20Putra%20Wicaksono.pdf" TargetMode="External"/><Relationship Id="rId593" Type="http://schemas.openxmlformats.org/officeDocument/2006/relationships/hyperlink" Target="https://conference.unib.ac.id/index.php/BICEMBA/article/download/92/44" TargetMode="External"/><Relationship Id="rId350" Type="http://schemas.openxmlformats.org/officeDocument/2006/relationships/hyperlink" Target="https://stec.univ-ovidius.ro/html/anale/RO/2024i2/Section%205/21.pdf" TargetMode="External"/><Relationship Id="rId471" Type="http://schemas.openxmlformats.org/officeDocument/2006/relationships/hyperlink" Target="https://openurl.ebsco.com/EPDB%3Agcd%3A7%3A12378615/detailv2?sid=ebsco%3Aplink%3Ascholar&amp;id=ebsco%3Agcd%3A177986379&amp;crl=c&amp;link_origin=scholar.google.com" TargetMode="External"/><Relationship Id="rId592" Type="http://schemas.openxmlformats.org/officeDocument/2006/relationships/hyperlink" Target="https://jotags.net/index.php/jotags/article/view/2117" TargetMode="External"/><Relationship Id="rId470" Type="http://schemas.openxmlformats.org/officeDocument/2006/relationships/hyperlink" Target="https://d1wqtxts1xzle7.cloudfront.net/119832549/SCOPUS_1-libre.pdf?1732651355=&amp;response-content-disposition=inline%3B+filename%3DEvent_Marketing_and_Management_of_Calaba.pdf&amp;Expires=1748878353&amp;Signature=e4ftbuo08cMDXDAAAoTACu1HIrJ6R5XJh7NtEPO5K75SbVm8gvQEBL1cJLcWqUd8XAOLmQQoayBj991CpvX7MSoyj0RhRbD1yiLg0SVXHD6B5Pr5Hr-GM5TzTUsHMPHoxma9fdCbTMnMakYR8URsrtGC902zwGtB8Cbs9RyRIqJjhdaAR57IxtBAbhSvdJBNEzNnnbXfQCx2fG1B1~LruxGGeVboBL705AIwGXNEKYgGcOeAi8k1dH2jjbI1ATn4S3FukB-YylYo6KrUqHEPW2TOP5a9tDuDV74eAzteTRkk~IcvxsMVFNXbh7ae~YN1YnRDAID-Uo33RmXc9cBHbg__&amp;Key-Pair-Id=APKAJLOHF5GGSLRBV4ZA" TargetMode="External"/><Relationship Id="rId591" Type="http://schemas.openxmlformats.org/officeDocument/2006/relationships/hyperlink" Target="https://www.ijebmr.com/uploads/pdf/archivepdf/2024/IJEBMR_1354.pdf" TargetMode="External"/><Relationship Id="rId114" Type="http://schemas.openxmlformats.org/officeDocument/2006/relationships/hyperlink" Target="https://www.researchgate.net/profile/Mahmudul-Hasan-170/publication/388406587_Sustainability_Reporting_Practice_Assessing_sustainability_reporting_practice_in_accordance_with_the_global_reporting_initiative_G4_towards_achieving_sustainable_development_goals_using_artificial_int/links/6798734696e7fb48b9a423fa/Sustainability-Reporting-Practice-Assessing-sustainability-reporting-practice-in-accordance-with-the-global-reporting-initiative-G4-towards-achieving-sustainable-development-goals-using-artificial-int.pdf" TargetMode="External"/><Relationship Id="rId235" Type="http://schemas.openxmlformats.org/officeDocument/2006/relationships/hyperlink" Target="https://scholar.google.ro/scholar?cluster=3713420840490373071&amp;hl=ro&amp;as_sdt=2005&amp;as_ylo=2024&amp;as_yhi=2024" TargetMode="External"/><Relationship Id="rId356" Type="http://schemas.openxmlformats.org/officeDocument/2006/relationships/hyperlink" Target="https://ieeexplore.ieee.org/abstract/document/10559821" TargetMode="External"/><Relationship Id="rId477" Type="http://schemas.openxmlformats.org/officeDocument/2006/relationships/hyperlink" Target="https://ieeexplore.ieee.org/abstract/document/10652626?casa_token=cEjqpOKFXpEAAAAA:P4XGG7j4Ye3QwsgixWgvjbWheiFT9Ohm35n58pak55CILVrKL5CrPM7g_m0edDz0sWGB4nWSKvUJ" TargetMode="External"/><Relationship Id="rId598" Type="http://schemas.openxmlformats.org/officeDocument/2006/relationships/hyperlink" Target="https://doi.org/10.1504/IJBCG.2024.142221" TargetMode="External"/><Relationship Id="rId113" Type="http://schemas.openxmlformats.org/officeDocument/2006/relationships/hyperlink" Target="https://journal.trunojoyo.ac.id/neo-bis/article/view/28898" TargetMode="External"/><Relationship Id="rId234" Type="http://schemas.openxmlformats.org/officeDocument/2006/relationships/hyperlink" Target="https://www.researchgate.net/profile/Paul-Markovits/publication/379025636_Digital_Transformation_of_Agriculture_in_Romania_A_Change_Management_Perspective/links/65f6c0741f0aec67e29ee5be/Digital-Transformation-of-Agriculture-in-Romania-A-Change-Management-Perspective.pdf" TargetMode="External"/><Relationship Id="rId355" Type="http://schemas.openxmlformats.org/officeDocument/2006/relationships/hyperlink" Target="https://kenyasocialscienceforum.wordpress.com/wp-content/uploads/2024/10/book-3-new-paradigms-on-research-in-africa.pdf" TargetMode="External"/><Relationship Id="rId476" Type="http://schemas.openxmlformats.org/officeDocument/2006/relationships/hyperlink" Target="https://ieeexplore.ieee.org/abstract/document/10830718?casa_token=c5-txvi56y0AAAAA:IBaPlwbQp7hUaHKXlDveE-ovGoe1RrsluoEqFix5U97DjKS6WHaiCCFvl4Gq7U2Wg3okb8CJRDnD" TargetMode="External"/><Relationship Id="rId597" Type="http://schemas.openxmlformats.org/officeDocument/2006/relationships/hyperlink" Target="http://ympn.co.id/index.php/JCMTS/article/view/224" TargetMode="External"/><Relationship Id="rId112" Type="http://schemas.openxmlformats.org/officeDocument/2006/relationships/hyperlink" Target="https://ir.uitm.edu.my/id/eprint/110414/" TargetMode="External"/><Relationship Id="rId233" Type="http://schemas.openxmlformats.org/officeDocument/2006/relationships/hyperlink" Target="https://scholar.google.com/scholar?cluster=11767195173111866888&amp;hl=ro&amp;as_sdt=2005&amp;as_ylo=2024&amp;as_yhi=2024" TargetMode="External"/><Relationship Id="rId354" Type="http://schemas.openxmlformats.org/officeDocument/2006/relationships/hyperlink" Target="https://www.theijbmt.com/archive/0957/1559502247.pdf" TargetMode="External"/><Relationship Id="rId475" Type="http://schemas.openxmlformats.org/officeDocument/2006/relationships/hyperlink" Target="https://ieeexplore.ieee.org/abstract/document/10913446?casa_token=AhBlC5ph1G8AAAAA:XozbZXKV9EBAkPw_-Z6iwMHYIsMEIaaHMStgcp2VP98PSPj7rhli6WysFfpXokbffbOV7V3v6i1z" TargetMode="External"/><Relationship Id="rId596" Type="http://schemas.openxmlformats.org/officeDocument/2006/relationships/hyperlink" Target="https://journal2.uad.ac.id/index.php/fokus/article/view/10375" TargetMode="External"/><Relationship Id="rId111" Type="http://schemas.openxmlformats.org/officeDocument/2006/relationships/hyperlink" Target="https://jolgri.org/index.php/jolgri/article/view/218" TargetMode="External"/><Relationship Id="rId232" Type="http://schemas.openxmlformats.org/officeDocument/2006/relationships/hyperlink" Target="https://openurl.ebsco.com/EPDB%3Agcd%3A16%3A34524784/detailv2?sid=ebsco%3Aplink%3Ascholar&amp;id=ebsco%3Agcd%3A179717976&amp;crl=c&amp;link_origin=scholar.google.com" TargetMode="External"/><Relationship Id="rId353" Type="http://schemas.openxmlformats.org/officeDocument/2006/relationships/hyperlink" Target="https://openurl.ebsco.com/EPDB%3Agcd%3A8%3A12888840/detailv2?sid=ebsco%3Aplink%3Ascholar&amp;id=ebsco%3Agcd%3A181637525&amp;crl=c&amp;link_origin=scholar.google.ro" TargetMode="External"/><Relationship Id="rId474" Type="http://schemas.openxmlformats.org/officeDocument/2006/relationships/hyperlink" Target="https://www.researchgate.net/profile/Wilson-Cordova/publication/379739813_INVESTIGATING_THE_INFLUENCE_OF_INSTAGRAM_MARKETING_ON_MILLENNIAL_PURCHASE_DECISIONS/links/66c2bed78d007355925fe6ec/INVESTIGATING-THE-INFLUENCE-OF-INSTAGRAM-MARKETING-ON-MILLENNIAL-PURCHASE-DECISIONS.pdf" TargetMode="External"/><Relationship Id="rId595" Type="http://schemas.openxmlformats.org/officeDocument/2006/relationships/hyperlink" Target="https://www.researchgate.net/profile/Aditya-Wardhana/publication/383464524_PENGANTAR_PERILAKU_KONSUMEN/links/66cef5b8fa5e11512c3b162f/PENGANTAR-PERILAKU-KONSUMEN.pdf" TargetMode="External"/><Relationship Id="rId305" Type="http://schemas.openxmlformats.org/officeDocument/2006/relationships/hyperlink" Target="https://sure.sunderland.ac.uk/id/eprint/18456/" TargetMode="External"/><Relationship Id="rId426" Type="http://schemas.openxmlformats.org/officeDocument/2006/relationships/hyperlink" Target="http://www.iiste.org/" TargetMode="External"/><Relationship Id="rId547" Type="http://schemas.openxmlformats.org/officeDocument/2006/relationships/hyperlink" Target="https://pdfs.semanticscholar.org/485f/bfa672bdedea91a886e30169f4f39b60b09f.pdf" TargetMode="External"/><Relationship Id="rId304" Type="http://schemas.openxmlformats.org/officeDocument/2006/relationships/hyperlink" Target="https://www.proquest.com/openview/c451583bbb4ba3101be4163cd6e45563/1?cbl=2026366&amp;diss=y&amp;pq-origsite=gscholar" TargetMode="External"/><Relationship Id="rId425" Type="http://schemas.openxmlformats.org/officeDocument/2006/relationships/hyperlink" Target="https://www.mdpi.com/2071-1050/14/17/10657" TargetMode="External"/><Relationship Id="rId546" Type="http://schemas.openxmlformats.org/officeDocument/2006/relationships/hyperlink" Target="https://gps.gu.ac.ir/article_197057_35fbd532b9b812a5c341efb210726e56.pdf" TargetMode="External"/><Relationship Id="rId303" Type="http://schemas.openxmlformats.org/officeDocument/2006/relationships/hyperlink" Target="https://jurnal.polinela.ac.id/jppt/article/view/3331" TargetMode="External"/><Relationship Id="rId424" Type="http://schemas.openxmlformats.org/officeDocument/2006/relationships/hyperlink" Target="https://www.mdpi.com/2071-1050/14/17/10657" TargetMode="External"/><Relationship Id="rId545" Type="http://schemas.openxmlformats.org/officeDocument/2006/relationships/hyperlink" Target="https://ibn.idsi.md/sites/default/files/imag_file/efi_2024_bildiri_kitabi.pdf" TargetMode="External"/><Relationship Id="rId302" Type="http://schemas.openxmlformats.org/officeDocument/2006/relationships/hyperlink" Target="https://doi.org/10.32976/stratfuz.2024.43" TargetMode="External"/><Relationship Id="rId423" Type="http://schemas.openxmlformats.org/officeDocument/2006/relationships/hyperlink" Target="https://doi.org/10.22059/JIPA.2024.373088.3476" TargetMode="External"/><Relationship Id="rId544" Type="http://schemas.openxmlformats.org/officeDocument/2006/relationships/hyperlink" Target="https://repozitorij.aukos.unios.hr/islandora/object/aukos:1509" TargetMode="External"/><Relationship Id="rId309" Type="http://schemas.openxmlformats.org/officeDocument/2006/relationships/hyperlink" Target="https://mes.blc.edu.ba/wp-content/uploads/2024/09/10.pdf" TargetMode="External"/><Relationship Id="rId308" Type="http://schemas.openxmlformats.org/officeDocument/2006/relationships/hyperlink" Target="https://www.elibrary.ru/item.asp?id=75096501" TargetMode="External"/><Relationship Id="rId429" Type="http://schemas.openxmlformats.org/officeDocument/2006/relationships/hyperlink" Target="https://jmm.uis.edu.my/index.php/jurnal/article/view/165" TargetMode="External"/><Relationship Id="rId307" Type="http://schemas.openxmlformats.org/officeDocument/2006/relationships/hyperlink" Target="https://asosjournal.com/index.jsp?mod=makale_tr_ozet&amp;makale_id=36166" TargetMode="External"/><Relationship Id="rId428" Type="http://schemas.openxmlformats.org/officeDocument/2006/relationships/hyperlink" Target="https://kneopen.com/KnE-Social/article/view/15268/" TargetMode="External"/><Relationship Id="rId549" Type="http://schemas.openxmlformats.org/officeDocument/2006/relationships/hyperlink" Target="https://inlibrary.uz/index.php/tajmei/article/view/33873" TargetMode="External"/><Relationship Id="rId306" Type="http://schemas.openxmlformats.org/officeDocument/2006/relationships/hyperlink" Target="https://theeducationjournals.com/index.php/NJQIBE/article/view/144" TargetMode="External"/><Relationship Id="rId427" Type="http://schemas.openxmlformats.org/officeDocument/2006/relationships/hyperlink" Target="https://dx.doi.org/10.21608/AJBS.2024.360958" TargetMode="External"/><Relationship Id="rId548" Type="http://schemas.openxmlformats.org/officeDocument/2006/relationships/hyperlink" Target="https://ejournal.unsrat.ac.id/index.php/jmbi/article/view/56377" TargetMode="External"/><Relationship Id="rId301" Type="http://schemas.openxmlformats.org/officeDocument/2006/relationships/hyperlink" Target="https://jrehe.reviste.ubbcluj.ro/index.php/2024-2/2024-issue-no-2-vol-viii/crina-tomoiaga-leyla-safta-zecheria/crina-tomoiaga-leyla-safta-zecheria_art/" TargetMode="External"/><Relationship Id="rId422" Type="http://schemas.openxmlformats.org/officeDocument/2006/relationships/hyperlink" Target="https://jipa.ut.ac.ir/article_99548.html" TargetMode="External"/><Relationship Id="rId543" Type="http://schemas.openxmlformats.org/officeDocument/2006/relationships/hyperlink" Target="https://agro.icm.edu.pl/agro/element/bwmeta1.element.agro-f1029806-4ad5-4a96-8ea6-63358c7ae483" TargetMode="External"/><Relationship Id="rId300" Type="http://schemas.openxmlformats.org/officeDocument/2006/relationships/hyperlink" Target="https://www.econjournals.com/index.php/ijeep/article/download/17218/8346" TargetMode="External"/><Relationship Id="rId421" Type="http://schemas.openxmlformats.org/officeDocument/2006/relationships/hyperlink" Target="http://dx.doi.org/10.29228/ASOS.52044" TargetMode="External"/><Relationship Id="rId542" Type="http://schemas.openxmlformats.org/officeDocument/2006/relationships/hyperlink" Target="https://ejournal.ppb.ac.id/index.php/jbh/article/view/1379" TargetMode="External"/><Relationship Id="rId420" Type="http://schemas.openxmlformats.org/officeDocument/2006/relationships/hyperlink" Target="http://dx.doi.org/10.29228/ASOS.52044" TargetMode="External"/><Relationship Id="rId541" Type="http://schemas.openxmlformats.org/officeDocument/2006/relationships/hyperlink" Target="http://www.pewarta.idsciencecenter.com/index.php/JPI/article/view/150" TargetMode="External"/><Relationship Id="rId540" Type="http://schemas.openxmlformats.org/officeDocument/2006/relationships/hyperlink" Target="https://msesj.com/index.php/mses/article/view/38" TargetMode="External"/><Relationship Id="rId415" Type="http://schemas.openxmlformats.org/officeDocument/2006/relationships/hyperlink" Target="https://edumag.mrsu.ru/content/pdf/24-2/01.pdf" TargetMode="External"/><Relationship Id="rId536" Type="http://schemas.openxmlformats.org/officeDocument/2006/relationships/hyperlink" Target="http://jiip.stkipyapisdompu.ac.id/jiip/index.php/JIIP/article/view/3985" TargetMode="External"/><Relationship Id="rId414" Type="http://schemas.openxmlformats.org/officeDocument/2006/relationships/hyperlink" Target="https://books.google.ro/books?hl=en&amp;lr=&amp;id=IJnuEAAAQBAJ&amp;oi=fnd&amp;pg=PA1&amp;ots=OJ4AiuN0hR&amp;sig=jrmC0ikNj97Yw0szxyq0ElGbymo&amp;redir_esc=y" TargetMode="External"/><Relationship Id="rId535" Type="http://schemas.openxmlformats.org/officeDocument/2006/relationships/hyperlink" Target="https://books.google.com/books?hl=en&amp;lr=&amp;id=GGEyEQAAQBAJ&amp;oi=fnd&amp;pg=PA143&amp;ots=wN38MKNtUk&amp;sig=4GajeyTR8qZeOP91VajvRpZAotE" TargetMode="External"/><Relationship Id="rId413" Type="http://schemas.openxmlformats.org/officeDocument/2006/relationships/hyperlink" Target="https://books.google.ro/books?hl=en&amp;lr=&amp;id=AI4CEQAAQBAJ&amp;oi=fnd&amp;pg=PA1&amp;ots=dM58DZ_gNK&amp;sig=ZRx7VtOGHSRmRB0GcVmxO4uTzpk&amp;redir_esc=y" TargetMode="External"/><Relationship Id="rId534" Type="http://schemas.openxmlformats.org/officeDocument/2006/relationships/hyperlink" Target="https://plus62.isha.or.id/index.php/JEMBUT/article/view/222" TargetMode="External"/><Relationship Id="rId412" Type="http://schemas.openxmlformats.org/officeDocument/2006/relationships/hyperlink" Target="https://books.google.ro/books?hl=en&amp;lr=&amp;id=fO4CEQAAQBAJ&amp;oi=fnd&amp;pg=PA37&amp;ots=BlYMG2rkpx&amp;sig=V1ccAWtwoXRVHMiy-7veemOPtBU&amp;redir_esc=y" TargetMode="External"/><Relationship Id="rId533" Type="http://schemas.openxmlformats.org/officeDocument/2006/relationships/hyperlink" Target="https://www.seahipublications.org/wp-content/uploads/2024/07/IJBLR-S-11-2024.pdf" TargetMode="External"/><Relationship Id="rId419" Type="http://schemas.openxmlformats.org/officeDocument/2006/relationships/hyperlink" Target="https://doi.org/10.29244/jmo.v15i2.55876" TargetMode="External"/><Relationship Id="rId418" Type="http://schemas.openxmlformats.org/officeDocument/2006/relationships/hyperlink" Target="https://journal.ipb.ac.id/index.php/jmo/article/view/55876" TargetMode="External"/><Relationship Id="rId539" Type="http://schemas.openxmlformats.org/officeDocument/2006/relationships/hyperlink" Target="http://apc.aast.edu/ojs/index.php/ILCC/article/view/742" TargetMode="External"/><Relationship Id="rId417" Type="http://schemas.openxmlformats.org/officeDocument/2006/relationships/hyperlink" Target="https://journal.ipb.ac.id/index.php/jmo/indexing" TargetMode="External"/><Relationship Id="rId538" Type="http://schemas.openxmlformats.org/officeDocument/2006/relationships/hyperlink" Target="https://www.atlantis-press.com/proceedings/icfied-24/125999591" TargetMode="External"/><Relationship Id="rId416" Type="http://schemas.openxmlformats.org/officeDocument/2006/relationships/hyperlink" Target="https://pmc.ncbi.nlm.nih.gov/articles/PMC11474645/" TargetMode="External"/><Relationship Id="rId537" Type="http://schemas.openxmlformats.org/officeDocument/2006/relationships/hyperlink" Target="https://peerianjournal.com/index.php/tpj/article/view/940" TargetMode="External"/><Relationship Id="rId411" Type="http://schemas.openxmlformats.org/officeDocument/2006/relationships/hyperlink" Target="https://jurnal.ibik.ac.id/index.php/jimkes/article/view/2536" TargetMode="External"/><Relationship Id="rId532" Type="http://schemas.openxmlformats.org/officeDocument/2006/relationships/hyperlink" Target="https://so03.tci-thaijo.org/index.php/jms_ubu/article/view/277965" TargetMode="External"/><Relationship Id="rId410" Type="http://schemas.openxmlformats.org/officeDocument/2006/relationships/hyperlink" Target="https://revistas.posgradocolumbia.edu.py/index.php/columbiaproinv/article/view/90" TargetMode="External"/><Relationship Id="rId531" Type="http://schemas.openxmlformats.org/officeDocument/2006/relationships/hyperlink" Target="https://diposit.ub.edu/dspace/handle/2445/207526" TargetMode="External"/><Relationship Id="rId530" Type="http://schemas.openxmlformats.org/officeDocument/2006/relationships/hyperlink" Target="https://journal.unpak.ac.id/index.php/jhss/article/download/8538/4588" TargetMode="External"/><Relationship Id="rId206" Type="http://schemas.openxmlformats.org/officeDocument/2006/relationships/hyperlink" Target="https://www.logos-verlag.com/ebooks/OA/978-3-8325-5837-6.pdf" TargetMode="External"/><Relationship Id="rId327" Type="http://schemas.openxmlformats.org/officeDocument/2006/relationships/hyperlink" Target="https://openurl.ebsco.com/EPDB%3Agcd%3A2%3A34767362/detailv2?sid=ebsco%3Aplink%3Ascholar&amp;id=ebsco%3Agcd%3A181690757&amp;crl=c&amp;link_origin=scholar.google.ro" TargetMode="External"/><Relationship Id="rId448" Type="http://schemas.openxmlformats.org/officeDocument/2006/relationships/hyperlink" Target="https://www.researchgate.net/profile/Ashraf-Elsafty/publication/379221160_Enhancing_Team-Based_Learning_by_Moderating_FIRST-ADLX_Framework_inTeacher_Professional_Development/links/65ff4aa2a8baf573a1d57065/Enhancing-Team-Based-Learning-by-Moderating-FIRST-ADLX-Framework-inTeacher-Professional-Development.pdf" TargetMode="External"/><Relationship Id="rId569" Type="http://schemas.openxmlformats.org/officeDocument/2006/relationships/hyperlink" Target="https://doi.org/10.1108/jbim-12-2023-0714" TargetMode="External"/><Relationship Id="rId205" Type="http://schemas.openxmlformats.org/officeDocument/2006/relationships/hyperlink" Target="https://yadda.icm.edu.pl/baztech/element/bwmeta1.element.baztech-d50ad65c-cbea-4d66-8cfb-daea26c9c09c" TargetMode="External"/><Relationship Id="rId326" Type="http://schemas.openxmlformats.org/officeDocument/2006/relationships/hyperlink" Target="https://www.proquest.com/openview/13852e4119ca5950a68cd6a85d4babaa/1?cbl=2026366&amp;diss=y&amp;pq-origsite=gscholar" TargetMode="External"/><Relationship Id="rId447" Type="http://schemas.openxmlformats.org/officeDocument/2006/relationships/hyperlink" Target="https://www.jgeoqeshm.ir/&amp;url=http:/www.jgeoqeshm.ir/article_206078_3ce6a62c3b3894f1ca706ee2465bd860.pdf" TargetMode="External"/><Relationship Id="rId568" Type="http://schemas.openxmlformats.org/officeDocument/2006/relationships/hyperlink" Target="https://openlibrarypublications.telkomuniversity.ac.id/index.php/management/article/view/23366" TargetMode="External"/><Relationship Id="rId204" Type="http://schemas.openxmlformats.org/officeDocument/2006/relationships/hyperlink" Target="https://www.atlantis-press.com/proceedings/incogite-24/126006077" TargetMode="External"/><Relationship Id="rId325" Type="http://schemas.openxmlformats.org/officeDocument/2006/relationships/hyperlink" Target="https://unitesi.unive.it/handle/20.500.14247/23363" TargetMode="External"/><Relationship Id="rId446" Type="http://schemas.openxmlformats.org/officeDocument/2006/relationships/hyperlink" Target="https://www.sciencedirect.com/science/article/pii/S2212567115010485" TargetMode="External"/><Relationship Id="rId567" Type="http://schemas.openxmlformats.org/officeDocument/2006/relationships/hyperlink" Target="https://so03.tci-thaijo.org/index.php/msaru/article/view/274833" TargetMode="External"/><Relationship Id="rId203" Type="http://schemas.openxmlformats.org/officeDocument/2006/relationships/hyperlink" Target="https://www.atlantis-press.com/proceedings/icostas-sas-24/126007646" TargetMode="External"/><Relationship Id="rId324" Type="http://schemas.openxmlformats.org/officeDocument/2006/relationships/hyperlink" Target="https://journal.afebi.org/index.php/ambr/article/view/786" TargetMode="External"/><Relationship Id="rId445" Type="http://schemas.openxmlformats.org/officeDocument/2006/relationships/hyperlink" Target="https://ssrn.com/abstract=4782352" TargetMode="External"/><Relationship Id="rId566" Type="http://schemas.openxmlformats.org/officeDocument/2006/relationships/hyperlink" Target="https://repozitorij.aukos.unios.hr/en/islandora/object/aukos%3A1531" TargetMode="External"/><Relationship Id="rId209" Type="http://schemas.openxmlformats.org/officeDocument/2006/relationships/hyperlink" Target="https://www.ijble.com/index.php/journal/article/view/499" TargetMode="External"/><Relationship Id="rId208" Type="http://schemas.openxmlformats.org/officeDocument/2006/relationships/hyperlink" Target="https://www.jseg.ro/index.php/jseg/article/view/257" TargetMode="External"/><Relationship Id="rId329" Type="http://schemas.openxmlformats.org/officeDocument/2006/relationships/hyperlink" Target="https://papers.ssrn.com/sol3/papers.cfm?abstract_id=4822166" TargetMode="External"/><Relationship Id="rId207" Type="http://schemas.openxmlformats.org/officeDocument/2006/relationships/hyperlink" Target="https://www.jurnaldidaktika.org/contents/article/view/835" TargetMode="External"/><Relationship Id="rId328" Type="http://schemas.openxmlformats.org/officeDocument/2006/relationships/hyperlink" Target="https://jurnal.stiekn.ac.id/index.php/taji/article/view/599/553" TargetMode="External"/><Relationship Id="rId449" Type="http://schemas.openxmlformats.org/officeDocument/2006/relationships/hyperlink" Target="https://scholar.google.com/scholar?cluster=9998757326068509700&amp;hl=ro&amp;as_sdt=2005&amp;as_ylo=2024&amp;as_yhi=2024" TargetMode="External"/><Relationship Id="rId440" Type="http://schemas.openxmlformats.org/officeDocument/2006/relationships/hyperlink" Target="https://doi.org/10.98765/ajmesc.v4i03.890" TargetMode="External"/><Relationship Id="rId561" Type="http://schemas.openxmlformats.org/officeDocument/2006/relationships/hyperlink" Target="https://fjms.fuoye.edu.ng/index.php/public_html/article/view/21" TargetMode="External"/><Relationship Id="rId560" Type="http://schemas.openxmlformats.org/officeDocument/2006/relationships/hyperlink" Target="https://ojs.revistagesec.org.br/secretariado/article/view/3899" TargetMode="External"/><Relationship Id="rId202" Type="http://schemas.openxmlformats.org/officeDocument/2006/relationships/hyperlink" Target="https://e-journal.unair.ac.id/jlm/article/download/55448/29828" TargetMode="External"/><Relationship Id="rId323" Type="http://schemas.openxmlformats.org/officeDocument/2006/relationships/hyperlink" Target="https://dialnet.unirioja.es/servlet/articulo?codigo=9783839" TargetMode="External"/><Relationship Id="rId444" Type="http://schemas.openxmlformats.org/officeDocument/2006/relationships/hyperlink" Target="https://www.researchgate.net/publication/381823493_The_Effect_of_Green_Intellectual_Capital_Good_Corporate_Governance_and_Growth_Options_on_Sustainability_Performance" TargetMode="External"/><Relationship Id="rId565" Type="http://schemas.openxmlformats.org/officeDocument/2006/relationships/hyperlink" Target="https://www.journal.stikosa-aws.ac.id/index.php/spektrum/article/view/709" TargetMode="External"/><Relationship Id="rId201" Type="http://schemas.openxmlformats.org/officeDocument/2006/relationships/hyperlink" Target="https://repo.btu.kharkov.ua/bitstream/123456789/64090/1/apie_2024_4_6.pdf" TargetMode="External"/><Relationship Id="rId322" Type="http://schemas.openxmlformats.org/officeDocument/2006/relationships/hyperlink" Target="https://ieeexplore.ieee.org/abstract/document/10545153?casa_token=SMzxJA4jyZMAAAAA:sR-MdxJSUYkRxNnxU3vuUSfQvwpigjijd7LsHY3UAOBX7igkCHqTJcWtJ34RTermUyiY62jXDqRO" TargetMode="External"/><Relationship Id="rId443" Type="http://schemas.openxmlformats.org/officeDocument/2006/relationships/hyperlink" Target="https://www.researchgate.net/profile/Arvid-Muzanenhamo/publication/372291704_Theoretical_Perspective_for_Strategic_Human_Resource_Management_and_Organisational_Effectiveness/links/661e954c39e7641c0bd227ed/Theoretical-Perspective-for-Strategic-Human-Resource-Management-and-Organisational-Effectiveness.pdf" TargetMode="External"/><Relationship Id="rId564" Type="http://schemas.openxmlformats.org/officeDocument/2006/relationships/hyperlink" Target="https://www.ewadirect.com/proceedings/aemps/article/view/14100" TargetMode="External"/><Relationship Id="rId200" Type="http://schemas.openxmlformats.org/officeDocument/2006/relationships/hyperlink" Target="https://conferaces.com/index.php/journal/article/view/275" TargetMode="External"/><Relationship Id="rId321" Type="http://schemas.openxmlformats.org/officeDocument/2006/relationships/hyperlink" Target="https://jnka.ppj.unp.ac.id/index.php/jnka/article/view/21" TargetMode="External"/><Relationship Id="rId442" Type="http://schemas.openxmlformats.org/officeDocument/2006/relationships/hyperlink" Target="https://www.taylorfrancis.com/chapters/oa-edit/10.1201/9781003440406-22/chapter-22-municipal-barriers-intellectual-capital-management-smes-lower-silesian-voivodship-poland-robert-balcerzyk-katarzyna-czai%C5%84ska" TargetMode="External"/><Relationship Id="rId563" Type="http://schemas.openxmlformats.org/officeDocument/2006/relationships/hyperlink" Target="https://ijmsssr.org/paper/66ec7104058ee.pdf" TargetMode="External"/><Relationship Id="rId320" Type="http://schemas.openxmlformats.org/officeDocument/2006/relationships/hyperlink" Target="https://www.inderscienceonline.com/doi/abs/10.1504/IJLSM.2024.135921" TargetMode="External"/><Relationship Id="rId441" Type="http://schemas.openxmlformats.org/officeDocument/2006/relationships/hyperlink" Target="https://ojs.stiesa.ac.id/index.php/dimensia/article/view/1255" TargetMode="External"/><Relationship Id="rId562" Type="http://schemas.openxmlformats.org/officeDocument/2006/relationships/hyperlink" Target="https://proceeding.pancabudi.ac.id/index.php/ICEEGLOF/article/view/115" TargetMode="External"/><Relationship Id="rId316" Type="http://schemas.openxmlformats.org/officeDocument/2006/relationships/hyperlink" Target="https://ieeexplore.ieee.org/abstract/document/10545036?casa_token=ofva_3B7pt0AAAAA:Hm2-ZL-xpE99jODUC0DRRinMXIFvrSktfq1kQ19Myos9CT_cup7ymkjNa-935gtg_8DE1bQdXxlN" TargetMode="External"/><Relationship Id="rId437" Type="http://schemas.openxmlformats.org/officeDocument/2006/relationships/hyperlink" Target="https://journals.co.za/doi/abs/10.31920/2753-3182/2024/v3n2a10" TargetMode="External"/><Relationship Id="rId558" Type="http://schemas.openxmlformats.org/officeDocument/2006/relationships/hyperlink" Target="https://www.econstor.eu/handle/10419/308566" TargetMode="External"/><Relationship Id="rId315" Type="http://schemas.openxmlformats.org/officeDocument/2006/relationships/hyperlink" Target="https://ieeexplore.ieee.org/abstract/document/10692404?casa_token=LHOq1lpbBBcAAAAA:AoAfUO8jpwLLbjaCiFoHknRCmqhQNCT8Led2kMOjhFCsEs2ktkfOTgZs_Uv-gf4BHh4FF2K3zNrP" TargetMode="External"/><Relationship Id="rId436" Type="http://schemas.openxmlformats.org/officeDocument/2006/relationships/hyperlink" Target="https://dreamjournal.my/index.php/DREAM/article/view/218" TargetMode="External"/><Relationship Id="rId557" Type="http://schemas.openxmlformats.org/officeDocument/2006/relationships/hyperlink" Target="https://eprints.qut.edu.au/248814/" TargetMode="External"/><Relationship Id="rId314" Type="http://schemas.openxmlformats.org/officeDocument/2006/relationships/hyperlink" Target="https://dergipark.org.tr/en/pub/trendbusecon/article/1536281" TargetMode="External"/><Relationship Id="rId435" Type="http://schemas.openxmlformats.org/officeDocument/2006/relationships/hyperlink" Target="https://doi.org/10.1504/IJTM.2024.135233" TargetMode="External"/><Relationship Id="rId556" Type="http://schemas.openxmlformats.org/officeDocument/2006/relationships/hyperlink" Target="http://conferences.uinsgd.ac.id/index.php/gdcs/article/view/2192" TargetMode="External"/><Relationship Id="rId313" Type="http://schemas.openxmlformats.org/officeDocument/2006/relationships/hyperlink" Target="https://www.torrossa.com/it/resources/an/5869895" TargetMode="External"/><Relationship Id="rId434" Type="http://schemas.openxmlformats.org/officeDocument/2006/relationships/hyperlink" Target="https://www.inderscienceonline.com/doi/abs/10.1504/IJTM.2024.135233" TargetMode="External"/><Relationship Id="rId555" Type="http://schemas.openxmlformats.org/officeDocument/2006/relationships/hyperlink" Target="https://dergipark.org.tr/en/pub/connectist/issue/90347/1508466" TargetMode="External"/><Relationship Id="rId319" Type="http://schemas.openxmlformats.org/officeDocument/2006/relationships/hyperlink" Target="https://sets.cz/index.php/ojs/article/view/17/13" TargetMode="External"/><Relationship Id="rId318" Type="http://schemas.openxmlformats.org/officeDocument/2006/relationships/hyperlink" Target="https://journals.gen.tr/index.php/oyd/article/view/2419/1609" TargetMode="External"/><Relationship Id="rId439" Type="http://schemas.openxmlformats.org/officeDocument/2006/relationships/hyperlink" Target="https://ajmesc.com/index.php/ajmesc/article/view/890" TargetMode="External"/><Relationship Id="rId317" Type="http://schemas.openxmlformats.org/officeDocument/2006/relationships/hyperlink" Target="https://www.ksh.hu/statszemle_archive/all/2024/2024_03/2024_03_261.pdf" TargetMode="External"/><Relationship Id="rId438" Type="http://schemas.openxmlformats.org/officeDocument/2006/relationships/hyperlink" Target="https://hdl.handle.net/10520/ejc-aa_ajopaes_v3_n2_a10" TargetMode="External"/><Relationship Id="rId559" Type="http://schemas.openxmlformats.org/officeDocument/2006/relationships/hyperlink" Target="https://jurnalpengabdianmasyarakatbangsa.com/index.php/jpmba/article/view/1123" TargetMode="External"/><Relationship Id="rId550" Type="http://schemas.openxmlformats.org/officeDocument/2006/relationships/hyperlink" Target="https://doi.org/10.1177/0976030X241285095" TargetMode="External"/><Relationship Id="rId312" Type="http://schemas.openxmlformats.org/officeDocument/2006/relationships/hyperlink" Target="https://www.e3s-conferences.org/articles/e3sconf/abs/2024/36/e3sconf_iseep2024_02006/e3sconf_iseep2024_02006.html" TargetMode="External"/><Relationship Id="rId433" Type="http://schemas.openxmlformats.org/officeDocument/2006/relationships/hyperlink" Target="https://doi.org/10.3389/fsoc.2024.1482796" TargetMode="External"/><Relationship Id="rId554" Type="http://schemas.openxmlformats.org/officeDocument/2006/relationships/hyperlink" Target="https://www.ewadirect.com/proceedings/aemps/article/view/13854" TargetMode="External"/><Relationship Id="rId311" Type="http://schemas.openxmlformats.org/officeDocument/2006/relationships/hyperlink" Target="https://www.nature.com/articles/s41599-023-02593-y" TargetMode="External"/><Relationship Id="rId432" Type="http://schemas.openxmlformats.org/officeDocument/2006/relationships/hyperlink" Target="https://www.frontiersin.org/journals/sociology/articles/10.3389/fsoc.2024.1482796/full" TargetMode="External"/><Relationship Id="rId553" Type="http://schemas.openxmlformats.org/officeDocument/2006/relationships/hyperlink" Target="https://journal.mediadigitalpublikasi.com/index.php/apollo/article/view/365" TargetMode="External"/><Relationship Id="rId310" Type="http://schemas.openxmlformats.org/officeDocument/2006/relationships/hyperlink" Target="https://acikerisim.nevsehir.edu.tr/handle/20.500.11787/8523" TargetMode="External"/><Relationship Id="rId431" Type="http://schemas.openxmlformats.org/officeDocument/2006/relationships/hyperlink" Target="https://doi.org/10.3389/fsoc.2024.1482796" TargetMode="External"/><Relationship Id="rId552" Type="http://schemas.openxmlformats.org/officeDocument/2006/relationships/hyperlink" Target="https://repository.dkut.ac.ke:8080/xmlui/handle/123456789/8668" TargetMode="External"/><Relationship Id="rId430" Type="http://schemas.openxmlformats.org/officeDocument/2006/relationships/hyperlink" Target="https://www.frontiersin.org/journals/sociology/articles/10.3389/fsoc.2024.1482796/full" TargetMode="External"/><Relationship Id="rId551" Type="http://schemas.openxmlformats.org/officeDocument/2006/relationships/hyperlink" Target="https://search.ebscohost.com/login.aspx?direct=true&amp;profile=ehost&amp;scope=site&amp;authtype=crawler&amp;jrnl=02676192&amp;AN=181197688&amp;h=3o7lY1oWHtWquMPU4lCoM1vZPy56jfg2tXjMaI4gaKf8vqvJAOOHYSbtuEyv7JP3hrp9HjmGXoQKO1tFW%2BWoRw%3D%3D&amp;crl=c"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economice.ulbsibiu.ro/revista.economica/editorialboard.php" TargetMode="External"/><Relationship Id="rId2" Type="http://schemas.openxmlformats.org/officeDocument/2006/relationships/hyperlink" Target="http://economics.expertjournals.com/editorial-board/" TargetMode="External"/><Relationship Id="rId3" Type="http://schemas.openxmlformats.org/officeDocument/2006/relationships/hyperlink" Target="http://finance.expertjournals.com/editorial-board/" TargetMode="External"/><Relationship Id="rId4" Type="http://schemas.openxmlformats.org/officeDocument/2006/relationships/hyperlink" Target="http://economice.ulbsibiu.ro/revista.economica/editorialboard.php" TargetMode="External"/><Relationship Id="rId9" Type="http://schemas.openxmlformats.org/officeDocument/2006/relationships/hyperlink" Target="https://www.mdpi.com/journal/ijfs/indexing" TargetMode="External"/><Relationship Id="rId5" Type="http://schemas.openxmlformats.org/officeDocument/2006/relationships/hyperlink" Target="https://msdjournal.org/" TargetMode="External"/><Relationship Id="rId6" Type="http://schemas.openxmlformats.org/officeDocument/2006/relationships/hyperlink" Target="https://msdjournal.org/" TargetMode="External"/><Relationship Id="rId7" Type="http://schemas.openxmlformats.org/officeDocument/2006/relationships/hyperlink" Target="https://msdjournal.org/" TargetMode="External"/><Relationship Id="rId8" Type="http://schemas.openxmlformats.org/officeDocument/2006/relationships/hyperlink" Target="https://msdjournal.org/editorial-board/" TargetMode="External"/><Relationship Id="rId40" Type="http://schemas.openxmlformats.org/officeDocument/2006/relationships/hyperlink" Target="https://journals.plos.org/plosone/static/editorial-board?ae_name=Ramona+Or%C4%83%C8%99tean" TargetMode="External"/><Relationship Id="rId42" Type="http://schemas.openxmlformats.org/officeDocument/2006/relationships/hyperlink" Target="https://www.mdpi.com/journal/economies/special_issues/20IWP73TV9" TargetMode="External"/><Relationship Id="rId41" Type="http://schemas.openxmlformats.org/officeDocument/2006/relationships/hyperlink" Target="https://www.mdpi.com/journal/jrfm" TargetMode="External"/><Relationship Id="rId44" Type="http://schemas.openxmlformats.org/officeDocument/2006/relationships/hyperlink" Target="https://business.expertjournals.com/editorial-board/" TargetMode="External"/><Relationship Id="rId43" Type="http://schemas.openxmlformats.org/officeDocument/2006/relationships/hyperlink" Target="https://www.revista-eon.eu/redactia/" TargetMode="External"/><Relationship Id="rId46" Type="http://schemas.openxmlformats.org/officeDocument/2006/relationships/hyperlink" Target="https://ijbesar.ihu.gr/board.php" TargetMode="External"/><Relationship Id="rId45" Type="http://schemas.openxmlformats.org/officeDocument/2006/relationships/hyperlink" Target="https://economics.expertjournals.com/editorial-board/" TargetMode="External"/><Relationship Id="rId48" Type="http://schemas.openxmlformats.org/officeDocument/2006/relationships/hyperlink" Target="https://ejist.ro/page/2/editorial-board.html" TargetMode="External"/><Relationship Id="rId47" Type="http://schemas.openxmlformats.org/officeDocument/2006/relationships/hyperlink" Target="https://www.mdpi.com/journal/jrfm/submission_reviewers?search=belascu" TargetMode="External"/><Relationship Id="rId49" Type="http://schemas.openxmlformats.org/officeDocument/2006/relationships/hyperlink" Target="http://economice.ulbsibiu.ro/revista.economica/editorialboard.php" TargetMode="External"/><Relationship Id="rId31" Type="http://schemas.openxmlformats.org/officeDocument/2006/relationships/hyperlink" Target="http://ekonomski.pr.ac.rs/magazine-economic-outlook/" TargetMode="External"/><Relationship Id="rId30" Type="http://schemas.openxmlformats.org/officeDocument/2006/relationships/hyperlink" Target="https://www.mdpi.com/journal/mathematics/special_issues/8WZLFC6Q59" TargetMode="External"/><Relationship Id="rId33" Type="http://schemas.openxmlformats.org/officeDocument/2006/relationships/hyperlink" Target="https://editura.ulbsibiu.ro/consiliu-editorial/" TargetMode="External"/><Relationship Id="rId32" Type="http://schemas.openxmlformats.org/officeDocument/2006/relationships/hyperlink" Target="https://brics-econ.arphahub.com/browse_journal_groups.php?display_board_group=1&amp;journal_name=brics-econ&amp;lang=&amp;journal_id=115&amp;grp_id=293&amp;p=1" TargetMode="External"/><Relationship Id="rId35" Type="http://schemas.openxmlformats.org/officeDocument/2006/relationships/hyperlink" Target="http://www.sciedu.ca/journal/index.php/rwe/about/editorialTeam" TargetMode="External"/><Relationship Id="rId34" Type="http://schemas.openxmlformats.org/officeDocument/2006/relationships/hyperlink" Target="http://redfame.com/journal/index.php/aef/about/editorialTeam" TargetMode="External"/><Relationship Id="rId37" Type="http://schemas.openxmlformats.org/officeDocument/2006/relationships/hyperlink" Target="http://www.cribfb.com/journal/index.php/aijssr/about/editorialTeam" TargetMode="External"/><Relationship Id="rId36" Type="http://schemas.openxmlformats.org/officeDocument/2006/relationships/hyperlink" Target="http://www.cribfb.com/journal/index.php/ijibfr/about/editorialTeam" TargetMode="External"/><Relationship Id="rId39" Type="http://schemas.openxmlformats.org/officeDocument/2006/relationships/hyperlink" Target="http://economice.ulbsibiu.ro/revista.economica/editorialboard.php" TargetMode="External"/><Relationship Id="rId38" Type="http://schemas.openxmlformats.org/officeDocument/2006/relationships/hyperlink" Target="https://journal.unesa.ac.id/index.php/aj/about/editorialTeam" TargetMode="External"/><Relationship Id="rId20" Type="http://schemas.openxmlformats.org/officeDocument/2006/relationships/hyperlink" Target="http://economice.ulbsibiu.ro/revista.economica/editorialboard.php" TargetMode="External"/><Relationship Id="rId22" Type="http://schemas.openxmlformats.org/officeDocument/2006/relationships/hyperlink" Target="https://www.tandfonline.com/journals/oabm20/about-this-journal" TargetMode="External"/><Relationship Id="rId21" Type="http://schemas.openxmlformats.org/officeDocument/2006/relationships/hyperlink" Target="https://www.tandfonline.com/journals/oabm20/about-this-journal" TargetMode="External"/><Relationship Id="rId24" Type="http://schemas.openxmlformats.org/officeDocument/2006/relationships/hyperlink" Target="http://economice.ulbsibiu.ro/revista.economica/editorialboard.php" TargetMode="External"/><Relationship Id="rId23" Type="http://schemas.openxmlformats.org/officeDocument/2006/relationships/hyperlink" Target="https://www.tandfonline.com/journals/oabm20/about-this-journal" TargetMode="External"/><Relationship Id="rId26" Type="http://schemas.openxmlformats.org/officeDocument/2006/relationships/hyperlink" Target="http://finance.expertjournals.com/editorial-board/" TargetMode="External"/><Relationship Id="rId25" Type="http://schemas.openxmlformats.org/officeDocument/2006/relationships/hyperlink" Target="https://msdjournal.org/editorial-board/" TargetMode="External"/><Relationship Id="rId28" Type="http://schemas.openxmlformats.org/officeDocument/2006/relationships/hyperlink" Target="https://academicjournals.org/journal/JEIF/editors" TargetMode="External"/><Relationship Id="rId27" Type="http://schemas.openxmlformats.org/officeDocument/2006/relationships/hyperlink" Target="https://academicjournals.org/journal/JAT/editors" TargetMode="External"/><Relationship Id="rId29" Type="http://schemas.openxmlformats.org/officeDocument/2006/relationships/hyperlink" Target="https://msdjournal.org/editorial-board/" TargetMode="External"/><Relationship Id="rId11" Type="http://schemas.openxmlformats.org/officeDocument/2006/relationships/hyperlink" Target="https://www.armyacademy.ro/revista_comitet.php" TargetMode="External"/><Relationship Id="rId10" Type="http://schemas.openxmlformats.org/officeDocument/2006/relationships/hyperlink" Target="https://publicatii.uvvg.ro/index.php/studiaeconomia/about" TargetMode="External"/><Relationship Id="rId13" Type="http://schemas.openxmlformats.org/officeDocument/2006/relationships/hyperlink" Target="http://oldeconomice.ulbsibiu.ro/revista.economica/editorialboard.php" TargetMode="External"/><Relationship Id="rId12" Type="http://schemas.openxmlformats.org/officeDocument/2006/relationships/hyperlink" Target="https://www.armyacademy.ro/buletin_comitet.php" TargetMode="External"/><Relationship Id="rId15" Type="http://schemas.openxmlformats.org/officeDocument/2006/relationships/hyperlink" Target="https://journal.cspace-ngo.com/en/editorial-board-2/" TargetMode="External"/><Relationship Id="rId14" Type="http://schemas.openxmlformats.org/officeDocument/2006/relationships/hyperlink" Target="https://revistaie.ase.ro/editorial_board.html" TargetMode="External"/><Relationship Id="rId17" Type="http://schemas.openxmlformats.org/officeDocument/2006/relationships/hyperlink" Target="https://www.davidpublisher.com/index.php/Home/Journal/detail?journalid=13&amp;jx=CUBR&amp;cont=editorial" TargetMode="External"/><Relationship Id="rId16" Type="http://schemas.openxmlformats.org/officeDocument/2006/relationships/hyperlink" Target="https://jacsm.ro/committee/" TargetMode="External"/><Relationship Id="rId19" Type="http://schemas.openxmlformats.org/officeDocument/2006/relationships/hyperlink" Target="http://www.aabri.com/jibcseditorsandreviewers.html" TargetMode="External"/><Relationship Id="rId18" Type="http://schemas.openxmlformats.org/officeDocument/2006/relationships/hyperlink" Target="https://sciendo.com/journal/SBE?tab=editorial-board" TargetMode="External"/><Relationship Id="rId84" Type="http://schemas.openxmlformats.org/officeDocument/2006/relationships/hyperlink" Target="https://www.sciencedirect.com/journal/energy-economics" TargetMode="External"/><Relationship Id="rId83" Type="http://schemas.openxmlformats.org/officeDocument/2006/relationships/hyperlink" Target="https://www.mdpi.com/journal/applsci" TargetMode="External"/><Relationship Id="rId86" Type="http://schemas.openxmlformats.org/officeDocument/2006/relationships/hyperlink" Target="https://www.emerald.com/insight/publication/issn/1747-1117" TargetMode="External"/><Relationship Id="rId85" Type="http://schemas.openxmlformats.org/officeDocument/2006/relationships/hyperlink" Target="https://www.emerald.com/insight/" TargetMode="External"/><Relationship Id="rId88" Type="http://schemas.openxmlformats.org/officeDocument/2006/relationships/hyperlink" Target="https://www.mdpi.com/journal/sustainability" TargetMode="External"/><Relationship Id="rId87" Type="http://schemas.openxmlformats.org/officeDocument/2006/relationships/hyperlink" Target="https://www.mdpi.com/journal/businesses" TargetMode="External"/><Relationship Id="rId89" Type="http://schemas.openxmlformats.org/officeDocument/2006/relationships/hyperlink" Target="https://www.mdpi.com/journal/entropy" TargetMode="External"/><Relationship Id="rId80" Type="http://schemas.openxmlformats.org/officeDocument/2006/relationships/hyperlink" Target="https://www.sciencedirect.com/journal/energy-strategy-reviews" TargetMode="External"/><Relationship Id="rId82" Type="http://schemas.openxmlformats.org/officeDocument/2006/relationships/hyperlink" Target="https://www.mdpi.com/journal/businesses" TargetMode="External"/><Relationship Id="rId81" Type="http://schemas.openxmlformats.org/officeDocument/2006/relationships/hyperlink" Target="https://www.mdpi.com/journal/economies" TargetMode="External"/><Relationship Id="rId73" Type="http://schemas.openxmlformats.org/officeDocument/2006/relationships/hyperlink" Target="http://economice.ulbsibiu.ro/revista.economica/editorialboard.php" TargetMode="External"/><Relationship Id="rId72" Type="http://schemas.openxmlformats.org/officeDocument/2006/relationships/hyperlink" Target="https://www.mdpi.com/journal/asi" TargetMode="External"/><Relationship Id="rId75" Type="http://schemas.openxmlformats.org/officeDocument/2006/relationships/hyperlink" Target="https://e-journal.unair.ac.id/JMTT/about/editorialTeam" TargetMode="External"/><Relationship Id="rId74" Type="http://schemas.openxmlformats.org/officeDocument/2006/relationships/hyperlink" Target="http://bulletin-econom.univ.kiev.ua/editorial-board" TargetMode="External"/><Relationship Id="rId77" Type="http://schemas.openxmlformats.org/officeDocument/2006/relationships/hyperlink" Target="https://sciendo.com/journal/SBE?content-tab=editorial-board" TargetMode="External"/><Relationship Id="rId76" Type="http://schemas.openxmlformats.org/officeDocument/2006/relationships/hyperlink" Target="https://sciendo.com/journal/SBE?content-tab=editorial-board" TargetMode="External"/><Relationship Id="rId79" Type="http://schemas.openxmlformats.org/officeDocument/2006/relationships/hyperlink" Target="https://www.sciencedirect.com/journal/energy-strategy-reviews" TargetMode="External"/><Relationship Id="rId78" Type="http://schemas.openxmlformats.org/officeDocument/2006/relationships/hyperlink" Target="https://www.mdpi.com/journal/economies/special_issues/1JIQ6AP09H" TargetMode="External"/><Relationship Id="rId71" Type="http://schemas.openxmlformats.org/officeDocument/2006/relationships/hyperlink" Target="https://link.springer.com/series/15612" TargetMode="External"/><Relationship Id="rId70" Type="http://schemas.openxmlformats.org/officeDocument/2006/relationships/hyperlink" Target="https://www.annalsfondazioneluigieinaudi.it/editorial-board/" TargetMode="External"/><Relationship Id="rId62" Type="http://schemas.openxmlformats.org/officeDocument/2006/relationships/hyperlink" Target="https://www.armyacademy.ro/reviste/rev1_2024/Bord_RAFT.pdf" TargetMode="External"/><Relationship Id="rId61" Type="http://schemas.openxmlformats.org/officeDocument/2006/relationships/hyperlink" Target="https://sciendo.com/issue/KBO/30/3" TargetMode="External"/><Relationship Id="rId64" Type="http://schemas.openxmlformats.org/officeDocument/2006/relationships/hyperlink" Target="http://economice.ulbsibiu.ro/revista.economica/editorialboard.php" TargetMode="External"/><Relationship Id="rId63" Type="http://schemas.openxmlformats.org/officeDocument/2006/relationships/hyperlink" Target="https://pjms.zim.pcz.pl/resources/html/cms/SCIENTIFICCOUNCIL" TargetMode="External"/><Relationship Id="rId66" Type="http://schemas.openxmlformats.org/officeDocument/2006/relationships/hyperlink" Target="https://link.springer.com/journal/43253/editorial-board" TargetMode="External"/><Relationship Id="rId65" Type="http://schemas.openxmlformats.org/officeDocument/2006/relationships/hyperlink" Target="https://www.economicissues.org.uk/edboard.html" TargetMode="External"/><Relationship Id="rId68" Type="http://schemas.openxmlformats.org/officeDocument/2006/relationships/hyperlink" Target="https://www.inderscience.com/jhome.php?jcode=ijpee" TargetMode="External"/><Relationship Id="rId67" Type="http://schemas.openxmlformats.org/officeDocument/2006/relationships/hyperlink" Target="https://jpe.episciences.org/page/advisory-board" TargetMode="External"/><Relationship Id="rId60" Type="http://schemas.openxmlformats.org/officeDocument/2006/relationships/hyperlink" Target="https://www.armyacademy.ro/editura_consiliu.php" TargetMode="External"/><Relationship Id="rId69" Type="http://schemas.openxmlformats.org/officeDocument/2006/relationships/hyperlink" Target="https://www.inderscience.com/jhome.php?jcode=ijge" TargetMode="External"/><Relationship Id="rId51" Type="http://schemas.openxmlformats.org/officeDocument/2006/relationships/hyperlink" Target="http://oldeconomice.ulbsibiu.ro/revista.economica/editorialboard.php" TargetMode="External"/><Relationship Id="rId50" Type="http://schemas.openxmlformats.org/officeDocument/2006/relationships/hyperlink" Target="http://economice.ulbsibiu.ro/revista.economica/editorialboard.php" TargetMode="External"/><Relationship Id="rId53" Type="http://schemas.openxmlformats.org/officeDocument/2006/relationships/hyperlink" Target="https://www.mdpi.com/journal/sustainability" TargetMode="External"/><Relationship Id="rId52" Type="http://schemas.openxmlformats.org/officeDocument/2006/relationships/hyperlink" Target="https://www.mdpi.com/journal/buildings" TargetMode="External"/><Relationship Id="rId55" Type="http://schemas.openxmlformats.org/officeDocument/2006/relationships/hyperlink" Target="https://www.mdpi.com/journal/sustainability" TargetMode="External"/><Relationship Id="rId54" Type="http://schemas.openxmlformats.org/officeDocument/2006/relationships/hyperlink" Target="https://www.mdpi.com/journal/sustainability" TargetMode="External"/><Relationship Id="rId57" Type="http://schemas.openxmlformats.org/officeDocument/2006/relationships/hyperlink" Target="https://www.mdpi.com/journal/jtaer" TargetMode="External"/><Relationship Id="rId56" Type="http://schemas.openxmlformats.org/officeDocument/2006/relationships/hyperlink" Target="https://www.mdpi.com/journal/jtaer" TargetMode="External"/><Relationship Id="rId59" Type="http://schemas.openxmlformats.org/officeDocument/2006/relationships/hyperlink" Target="http://oldeconomice.ulbsibiu.ro/revista.economica/editorialboard.php" TargetMode="External"/><Relationship Id="rId58" Type="http://schemas.openxmlformats.org/officeDocument/2006/relationships/hyperlink" Target="https://www.mdpi.com/journal/foods" TargetMode="External"/><Relationship Id="rId107" Type="http://schemas.openxmlformats.org/officeDocument/2006/relationships/hyperlink" Target="https://journals.plos.org/plosone/" TargetMode="External"/><Relationship Id="rId106" Type="http://schemas.openxmlformats.org/officeDocument/2006/relationships/hyperlink" Target="https://journals.plos.org/plosone/" TargetMode="External"/><Relationship Id="rId105" Type="http://schemas.openxmlformats.org/officeDocument/2006/relationships/hyperlink" Target="https://www.emeraldgrouppublishing.com/journal/itp" TargetMode="External"/><Relationship Id="rId104" Type="http://schemas.openxmlformats.org/officeDocument/2006/relationships/hyperlink" Target="https://www.inderscience.com/jhome.php?jcode=ijwbc" TargetMode="External"/><Relationship Id="rId108" Type="http://schemas.openxmlformats.org/officeDocument/2006/relationships/drawing" Target="../drawings/drawing14.xml"/><Relationship Id="rId103" Type="http://schemas.openxmlformats.org/officeDocument/2006/relationships/hyperlink" Target="https://www.tandfonline.com/journals/oass20/about-this-journal" TargetMode="External"/><Relationship Id="rId102" Type="http://schemas.openxmlformats.org/officeDocument/2006/relationships/hyperlink" Target="https://onlinelibrary.wiley.com/journal/14791838" TargetMode="External"/><Relationship Id="rId101" Type="http://schemas.openxmlformats.org/officeDocument/2006/relationships/hyperlink" Target="https://onlinelibrary.wiley.com/journal/14791838" TargetMode="External"/><Relationship Id="rId100" Type="http://schemas.openxmlformats.org/officeDocument/2006/relationships/hyperlink" Target="https://onlinelibrary.wiley.com/journal/14791838" TargetMode="External"/><Relationship Id="rId95" Type="http://schemas.openxmlformats.org/officeDocument/2006/relationships/hyperlink" Target="https://www.tandfonline.com/journals/tbit20" TargetMode="External"/><Relationship Id="rId94" Type="http://schemas.openxmlformats.org/officeDocument/2006/relationships/hyperlink" Target="https://journals.plos.org/plosone/static/editorial-board?ae_name=Simona+Vinerean" TargetMode="External"/><Relationship Id="rId97" Type="http://schemas.openxmlformats.org/officeDocument/2006/relationships/hyperlink" Target="https://onlinelibrary.wiley.com/journal/14791838" TargetMode="External"/><Relationship Id="rId96" Type="http://schemas.openxmlformats.org/officeDocument/2006/relationships/hyperlink" Target="https://onlinelibrary.wiley.com/journal/14791838" TargetMode="External"/><Relationship Id="rId99" Type="http://schemas.openxmlformats.org/officeDocument/2006/relationships/hyperlink" Target="https://onlinelibrary.wiley.com/journal/14791838" TargetMode="External"/><Relationship Id="rId98" Type="http://schemas.openxmlformats.org/officeDocument/2006/relationships/hyperlink" Target="https://onlinelibrary.wiley.com/journal/14791838" TargetMode="External"/><Relationship Id="rId91" Type="http://schemas.openxmlformats.org/officeDocument/2006/relationships/hyperlink" Target="https://marketing.expertjournals.com/editorial-board/" TargetMode="External"/><Relationship Id="rId90" Type="http://schemas.openxmlformats.org/officeDocument/2006/relationships/hyperlink" Target="https://of.euba.sk/en/science-and-research/studia-commercialia-bratislavensia/editorial-board" TargetMode="External"/><Relationship Id="rId93" Type="http://schemas.openxmlformats.org/officeDocument/2006/relationships/hyperlink" Target="https://e-journal.unair.ac.id/JMTT/about/editorialTeam" TargetMode="External"/><Relationship Id="rId92" Type="http://schemas.openxmlformats.org/officeDocument/2006/relationships/hyperlink" Target="http://www.oeconomica.uab.ro/colegiu.php?lang=r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gcg-csr.org/10th-conference/" TargetMode="External"/><Relationship Id="rId2" Type="http://schemas.openxmlformats.org/officeDocument/2006/relationships/hyperlink" Target="https://www.icssca.org/en" TargetMode="External"/><Relationship Id="rId3" Type="http://schemas.openxmlformats.org/officeDocument/2006/relationships/hyperlink" Target="https://www.feaa.uaic.ro/geba/accepted.php" TargetMode="External"/><Relationship Id="rId4" Type="http://schemas.openxmlformats.org/officeDocument/2006/relationships/hyperlink" Target="https://uab.ro/centre/36-tksd/postari/705-tksd-publication/" TargetMode="External"/><Relationship Id="rId9" Type="http://schemas.openxmlformats.org/officeDocument/2006/relationships/hyperlink" Target="https://gcg-csr.org/10th-conference/" TargetMode="External"/><Relationship Id="rId5" Type="http://schemas.openxmlformats.org/officeDocument/2006/relationships/hyperlink" Target="https://uab.ro/centre/1-centrul-pentru-cercetare-stiintifica/postari/68-ccs-manifestari-stiintifice/" TargetMode="External"/><Relationship Id="rId6" Type="http://schemas.openxmlformats.org/officeDocument/2006/relationships/hyperlink" Target="https://iecs.ro/past-conferences/conference2024/" TargetMode="External"/><Relationship Id="rId7" Type="http://schemas.openxmlformats.org/officeDocument/2006/relationships/hyperlink" Target="https://gcg-csr.org/10th-conference/" TargetMode="External"/><Relationship Id="rId8" Type="http://schemas.openxmlformats.org/officeDocument/2006/relationships/hyperlink" Target="https://iecs.ro/past-conferences/conference2024/" TargetMode="External"/><Relationship Id="rId40" Type="http://schemas.openxmlformats.org/officeDocument/2006/relationships/hyperlink" Target="https://easychair.org/smart-program/IECS2023/index.html" TargetMode="External"/><Relationship Id="rId42" Type="http://schemas.openxmlformats.org/officeDocument/2006/relationships/hyperlink" Target="https://noapteacercetatorilor.ulbsibiu.ro/ro/program/facultatea-de-stiinte-economice/" TargetMode="External"/><Relationship Id="rId41" Type="http://schemas.openxmlformats.org/officeDocument/2006/relationships/hyperlink" Target="https://easychair.org/smart-program/IECS2023/index.html" TargetMode="External"/><Relationship Id="rId44" Type="http://schemas.openxmlformats.org/officeDocument/2006/relationships/hyperlink" Target="https://gcg-csr.org/10th-conference/" TargetMode="External"/><Relationship Id="rId43" Type="http://schemas.openxmlformats.org/officeDocument/2006/relationships/hyperlink" Target="http://www.iecs.ro/" TargetMode="External"/><Relationship Id="rId46" Type="http://schemas.openxmlformats.org/officeDocument/2006/relationships/hyperlink" Target="https://iecs.ro/past-conferences/conference2024/" TargetMode="External"/><Relationship Id="rId45" Type="http://schemas.openxmlformats.org/officeDocument/2006/relationships/hyperlink" Target="https://noapteacercetatorilor.ulbsibiu.ro/ro/program/facultatea-de-stiinte-economice/" TargetMode="External"/><Relationship Id="rId48" Type="http://schemas.openxmlformats.org/officeDocument/2006/relationships/hyperlink" Target="https://tbs.ubbcluj.ro/conference/committee.html" TargetMode="External"/><Relationship Id="rId47" Type="http://schemas.openxmlformats.org/officeDocument/2006/relationships/hyperlink" Target="https://iecs.ro/past-conferences/conference2024/" TargetMode="External"/><Relationship Id="rId49" Type="http://schemas.openxmlformats.org/officeDocument/2006/relationships/hyperlink" Target="https://iecs.ro/conference2023/" TargetMode="External"/><Relationship Id="rId31" Type="http://schemas.openxmlformats.org/officeDocument/2006/relationships/hyperlink" Target="https://www.ekonbiz.ues.rs.ba/ojs/index.html" TargetMode="External"/><Relationship Id="rId30" Type="http://schemas.openxmlformats.org/officeDocument/2006/relationships/hyperlink" Target="https://iecs.ro/past-conferences/conference2024/" TargetMode="External"/><Relationship Id="rId33" Type="http://schemas.openxmlformats.org/officeDocument/2006/relationships/hyperlink" Target="https://easychair.org/smart-program/IECS2024/" TargetMode="External"/><Relationship Id="rId32" Type="http://schemas.openxmlformats.org/officeDocument/2006/relationships/hyperlink" Target="https://iecs.ro/conference2024/" TargetMode="External"/><Relationship Id="rId35" Type="http://schemas.openxmlformats.org/officeDocument/2006/relationships/hyperlink" Target="https://ebeec.af.duth.gr/index.php/programme-information/scientific-committee" TargetMode="External"/><Relationship Id="rId34" Type="http://schemas.openxmlformats.org/officeDocument/2006/relationships/hyperlink" Target="https://noapteacercetatorilor.ulbsibiu.ro/ro/program/facultatea-de-stiinte-economice/" TargetMode="External"/><Relationship Id="rId37" Type="http://schemas.openxmlformats.org/officeDocument/2006/relationships/hyperlink" Target="https://ebeec.af.duth.gr/images/conference_program_2024.pdf" TargetMode="External"/><Relationship Id="rId36" Type="http://schemas.openxmlformats.org/officeDocument/2006/relationships/hyperlink" Target="https://ebeec.af.duth.gr/images/conference_program_2024.pdf" TargetMode="External"/><Relationship Id="rId39" Type="http://schemas.openxmlformats.org/officeDocument/2006/relationships/hyperlink" Target="https://ebeec.af.duth.gr/images/conference_program_2024.pdf" TargetMode="External"/><Relationship Id="rId38" Type="http://schemas.openxmlformats.org/officeDocument/2006/relationships/hyperlink" Target="https://ebeec.af.duth.gr/images/conference_program_2024.pdf" TargetMode="External"/><Relationship Id="rId20" Type="http://schemas.openxmlformats.org/officeDocument/2006/relationships/hyperlink" Target="https://iecs.ro/past-conferences/conference2024/" TargetMode="External"/><Relationship Id="rId22" Type="http://schemas.openxmlformats.org/officeDocument/2006/relationships/hyperlink" Target="https://iecs.ro/past-conferences/conference2024/" TargetMode="External"/><Relationship Id="rId21" Type="http://schemas.openxmlformats.org/officeDocument/2006/relationships/hyperlink" Target="https://gcg-csr.org/10th-conference/" TargetMode="External"/><Relationship Id="rId24" Type="http://schemas.openxmlformats.org/officeDocument/2006/relationships/hyperlink" Target="https://iecs.ro/conference2024/" TargetMode="External"/><Relationship Id="rId23" Type="http://schemas.openxmlformats.org/officeDocument/2006/relationships/hyperlink" Target="https://gcg-csr.org/wp-content/uploads/2024/07/book-of-abstracts-CSR-2024-Sibiu.pdf" TargetMode="External"/><Relationship Id="rId26" Type="http://schemas.openxmlformats.org/officeDocument/2006/relationships/hyperlink" Target="https://ase.md/development-through-research-and-innovation-idsc-2024/" TargetMode="External"/><Relationship Id="rId25" Type="http://schemas.openxmlformats.org/officeDocument/2006/relationships/hyperlink" Target="https://ase.md/development-through-research-and-innovation-idsc-2024/" TargetMode="External"/><Relationship Id="rId28" Type="http://schemas.openxmlformats.org/officeDocument/2006/relationships/hyperlink" Target="https://gcg-csr.org/10th-conference/" TargetMode="External"/><Relationship Id="rId27" Type="http://schemas.openxmlformats.org/officeDocument/2006/relationships/hyperlink" Target="https://iecs.ro/past-conferences/conference2024/" TargetMode="External"/><Relationship Id="rId29" Type="http://schemas.openxmlformats.org/officeDocument/2006/relationships/hyperlink" Target="https://www.feaa.uaic.ro/geba/accepted.php" TargetMode="External"/><Relationship Id="rId11" Type="http://schemas.openxmlformats.org/officeDocument/2006/relationships/hyperlink" Target="https://iecs.ro/past-conferences/conference2024/" TargetMode="External"/><Relationship Id="rId10" Type="http://schemas.openxmlformats.org/officeDocument/2006/relationships/hyperlink" Target="https://iecs.ro/past-conferences/conference2024/" TargetMode="External"/><Relationship Id="rId13" Type="http://schemas.openxmlformats.org/officeDocument/2006/relationships/hyperlink" Target="https://iecs.ro/past-conferences/conference2024/" TargetMode="External"/><Relationship Id="rId12" Type="http://schemas.openxmlformats.org/officeDocument/2006/relationships/hyperlink" Target="https://easychair.org/smart-program/IECS2024/" TargetMode="External"/><Relationship Id="rId15" Type="http://schemas.openxmlformats.org/officeDocument/2006/relationships/hyperlink" Target="https://noapteacercetatorilor.ulbsibiu.ro/ro/" TargetMode="External"/><Relationship Id="rId14" Type="http://schemas.openxmlformats.org/officeDocument/2006/relationships/hyperlink" Target="https://iecs.ro/past-conferences/conference2024/" TargetMode="External"/><Relationship Id="rId17" Type="http://schemas.openxmlformats.org/officeDocument/2006/relationships/hyperlink" Target="https://iecs.ro/past-conferences/conference2024/" TargetMode="External"/><Relationship Id="rId16" Type="http://schemas.openxmlformats.org/officeDocument/2006/relationships/hyperlink" Target="https://gcg-csr.org/10th-conference/" TargetMode="External"/><Relationship Id="rId19" Type="http://schemas.openxmlformats.org/officeDocument/2006/relationships/hyperlink" Target="https://iecs.ro/past-conferences/conference2024/" TargetMode="External"/><Relationship Id="rId18" Type="http://schemas.openxmlformats.org/officeDocument/2006/relationships/hyperlink" Target="https://fin-ai.eu/" TargetMode="External"/><Relationship Id="rId72" Type="http://schemas.openxmlformats.org/officeDocument/2006/relationships/drawing" Target="../drawings/drawing15.xml"/><Relationship Id="rId71" Type="http://schemas.openxmlformats.org/officeDocument/2006/relationships/hyperlink" Target="http://www.iecs.ro/" TargetMode="External"/><Relationship Id="rId70" Type="http://schemas.openxmlformats.org/officeDocument/2006/relationships/hyperlink" Target="http://www.iecs.ro/" TargetMode="External"/><Relationship Id="rId62" Type="http://schemas.openxmlformats.org/officeDocument/2006/relationships/hyperlink" Target="https://grants.ulbsibiu.ro/roukr/upcoming-events/" TargetMode="External"/><Relationship Id="rId61" Type="http://schemas.openxmlformats.org/officeDocument/2006/relationships/hyperlink" Target="https://gcg-csr.org/10th-conference/" TargetMode="External"/><Relationship Id="rId64" Type="http://schemas.openxmlformats.org/officeDocument/2006/relationships/hyperlink" Target="https://iecs.ro/conference2024/" TargetMode="External"/><Relationship Id="rId63" Type="http://schemas.openxmlformats.org/officeDocument/2006/relationships/hyperlink" Target="https://iecs.ro/past-conferences/conference2024/" TargetMode="External"/><Relationship Id="rId66" Type="http://schemas.openxmlformats.org/officeDocument/2006/relationships/hyperlink" Target="https://gcg-csr.org/10th-conference/" TargetMode="External"/><Relationship Id="rId65" Type="http://schemas.openxmlformats.org/officeDocument/2006/relationships/hyperlink" Target="https://gcg-csr.org/10th-conference/" TargetMode="External"/><Relationship Id="rId68" Type="http://schemas.openxmlformats.org/officeDocument/2006/relationships/hyperlink" Target="https://rei.ase.ro/cercetare/conferinte/foe/" TargetMode="External"/><Relationship Id="rId67" Type="http://schemas.openxmlformats.org/officeDocument/2006/relationships/hyperlink" Target="https://gcg-csr.org/10th-conference/" TargetMode="External"/><Relationship Id="rId60" Type="http://schemas.openxmlformats.org/officeDocument/2006/relationships/hyperlink" Target="https://noapteacercetatorilor.ulbsibiu.ro/ro/" TargetMode="External"/><Relationship Id="rId69" Type="http://schemas.openxmlformats.org/officeDocument/2006/relationships/hyperlink" Target="https://noapteacercetatorilor.ulbsibiu.ro/ro/program/facultatea-de-stiinte-economice/" TargetMode="External"/><Relationship Id="rId51" Type="http://schemas.openxmlformats.org/officeDocument/2006/relationships/hyperlink" Target="https://unesco-chair.unibuc.ro/the-economists-philosophy-day-a-journal-of-philosophical-economics-celebration-of-philosophical-reflection-in-economic-science/" TargetMode="External"/><Relationship Id="rId50" Type="http://schemas.openxmlformats.org/officeDocument/2006/relationships/hyperlink" Target="https://iecs.ro/past-conferences/conference2024/" TargetMode="External"/><Relationship Id="rId53" Type="http://schemas.openxmlformats.org/officeDocument/2006/relationships/hyperlink" Target="https://iecs.ro/" TargetMode="External"/><Relationship Id="rId52" Type="http://schemas.openxmlformats.org/officeDocument/2006/relationships/hyperlink" Target="https://hetecon.net/2024/01/25/call-for-papers-ahe-2024-conference/" TargetMode="External"/><Relationship Id="rId55" Type="http://schemas.openxmlformats.org/officeDocument/2006/relationships/hyperlink" Target="https://easychair.org/smart-program/IECS2024/" TargetMode="External"/><Relationship Id="rId54" Type="http://schemas.openxmlformats.org/officeDocument/2006/relationships/hyperlink" Target="https://iecs.ro/" TargetMode="External"/><Relationship Id="rId57" Type="http://schemas.openxmlformats.org/officeDocument/2006/relationships/hyperlink" Target="https://gcg-csr.org/10th-conference/" TargetMode="External"/><Relationship Id="rId56" Type="http://schemas.openxmlformats.org/officeDocument/2006/relationships/hyperlink" Target="https://noapteacercetatorilor.ulbsibiu.ro/ro/program/facultatea-de-stiinte-economice/" TargetMode="External"/><Relationship Id="rId59" Type="http://schemas.openxmlformats.org/officeDocument/2006/relationships/hyperlink" Target="https://iecs.ro/past-conferences/conference2024/" TargetMode="External"/><Relationship Id="rId58" Type="http://schemas.openxmlformats.org/officeDocument/2006/relationships/hyperlink" Target="https://iecs.ro/past-conferences/conference2024/"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scopus.com/record/display.uri?eid=2-s2.0-85201711929&amp;origin=resultslist&amp;sort=plf-f&amp;src=s&amp;sot=b&amp;sdt=b&amp;s=%28TITLE-ABS-KEY%28the+AND+independence+AND+of+AND+central+AND+banks%29+AND+AUTH%28Negru%2C+Ioana%29%29&amp;sessionSearchId=360bbbf9bf3362bce572b03b348e9a23" TargetMode="External"/><Relationship Id="rId42" Type="http://schemas.openxmlformats.org/officeDocument/2006/relationships/hyperlink" Target="https://www.amfiteatrueconomic.ro/RevistaDetalii_RO.aspx?Cod=1232" TargetMode="External"/><Relationship Id="rId41" Type="http://schemas.openxmlformats.org/officeDocument/2006/relationships/hyperlink" Target="https://www.webofscience.com/wos/woscc/full-record/WOS:001379092800009" TargetMode="External"/><Relationship Id="rId44" Type="http://schemas.openxmlformats.org/officeDocument/2006/relationships/hyperlink" Target="https://magazines.ulbsibiu.ro/eccsf/RePEc/blg/journl/19119tichindelean.pdf" TargetMode="External"/><Relationship Id="rId43" Type="http://schemas.openxmlformats.org/officeDocument/2006/relationships/hyperlink" Target="https://www.webofscience.com/wos/woscc/full-record/WOS:001228061000007" TargetMode="External"/><Relationship Id="rId46" Type="http://schemas.openxmlformats.org/officeDocument/2006/relationships/hyperlink" Target="https://www.mdpi.com/2227-7102/14/12/1311" TargetMode="External"/><Relationship Id="rId45" Type="http://schemas.openxmlformats.org/officeDocument/2006/relationships/hyperlink" Target="https://www.webofscience.com/wos/woscc/full-record/WOS:001387692300001" TargetMode="External"/><Relationship Id="rId1" Type="http://schemas.openxmlformats.org/officeDocument/2006/relationships/hyperlink" Target="https://www.webofscience.com/wos/woscc/full-record/WOS:001245614200001" TargetMode="External"/><Relationship Id="rId2" Type="http://schemas.openxmlformats.org/officeDocument/2006/relationships/hyperlink" Target="https://www.mdpi.com/2071-1050/16/11/4579" TargetMode="External"/><Relationship Id="rId3" Type="http://schemas.openxmlformats.org/officeDocument/2006/relationships/hyperlink" Target="https://www.econbiz.de/Record/option-pricing-using-the-black-scholes-methodology-vs-using-the-feynman-kac-theorem-comparative-approach-br%C4%83tian-vasile/10015179733" TargetMode="External"/><Relationship Id="rId4" Type="http://schemas.openxmlformats.org/officeDocument/2006/relationships/hyperlink" Target="https://www.peterlang.com/document/1481490" TargetMode="External"/><Relationship Id="rId9" Type="http://schemas.openxmlformats.org/officeDocument/2006/relationships/hyperlink" Target="https://www.webofscience.com/wos/woscc/full-record/WOS:001228061000008" TargetMode="External"/><Relationship Id="rId48" Type="http://schemas.openxmlformats.org/officeDocument/2006/relationships/hyperlink" Target="https://link.springer.com/article/10.1007/s10668-024-04817-w" TargetMode="External"/><Relationship Id="rId47" Type="http://schemas.openxmlformats.org/officeDocument/2006/relationships/hyperlink" Target="https://www.webofscience.com/wos/woscc/full-record/WOS:001197368000002" TargetMode="External"/><Relationship Id="rId49" Type="http://schemas.openxmlformats.org/officeDocument/2006/relationships/hyperlink" Target="https://doi.org/10.1007/s10668-024-04817-w" TargetMode="External"/><Relationship Id="rId5" Type="http://schemas.openxmlformats.org/officeDocument/2006/relationships/hyperlink" Target="https://www.webofscience.com/wos/woscc/full-record/WOS:001174640600001" TargetMode="External"/><Relationship Id="rId6" Type="http://schemas.openxmlformats.org/officeDocument/2006/relationships/hyperlink" Target="https://www.scopus.com/record/display.uri?eid=2-s2.0-85185716883&amp;origin=resultslist&amp;sort=plf-f&amp;src=s&amp;sot=b&amp;sdt=b&amp;s=TITLE%28Leveraging+Website+Analytics+to+Enhance+User+Experience+with+Pop-Ups+and+Drive+Sales+Conversions%29" TargetMode="External"/><Relationship Id="rId7" Type="http://schemas.openxmlformats.org/officeDocument/2006/relationships/hyperlink" Target="https://www.webofscience.com/wos/woscc/full-record/WOS:001228061000007" TargetMode="External"/><Relationship Id="rId8" Type="http://schemas.openxmlformats.org/officeDocument/2006/relationships/hyperlink" Target="https://sciendo.com/article/10.2478/sbe-2024-0019" TargetMode="External"/><Relationship Id="rId73" Type="http://schemas.openxmlformats.org/officeDocument/2006/relationships/hyperlink" Target="https://www.mdpi.com/0718-1876/19/2/50" TargetMode="External"/><Relationship Id="rId72" Type="http://schemas.openxmlformats.org/officeDocument/2006/relationships/hyperlink" Target="https://www.webofscience.com/wos/woscc/full-record/WOS:001256582600001" TargetMode="External"/><Relationship Id="rId31" Type="http://schemas.openxmlformats.org/officeDocument/2006/relationships/hyperlink" Target="https://www.emerald.com/insight/content/doi/10.1108/raf-09-2024-0373/full/html?skipTracking=true" TargetMode="External"/><Relationship Id="rId75" Type="http://schemas.openxmlformats.org/officeDocument/2006/relationships/drawing" Target="../drawings/drawing2.xml"/><Relationship Id="rId30" Type="http://schemas.openxmlformats.org/officeDocument/2006/relationships/hyperlink" Target="https://1510q1a3s-y-https-www-webofscience-com.z.e-nformation.ro/wos/woscc/full-record/WOS:001367516400001" TargetMode="External"/><Relationship Id="rId74" Type="http://schemas.openxmlformats.org/officeDocument/2006/relationships/hyperlink" Target="https://doi.org/10.3390/jtaer19020050" TargetMode="External"/><Relationship Id="rId33" Type="http://schemas.openxmlformats.org/officeDocument/2006/relationships/hyperlink" Target="https://www.webofscience.com/wos/woscc/full-record/WOS:001355837700003" TargetMode="External"/><Relationship Id="rId32" Type="http://schemas.openxmlformats.org/officeDocument/2006/relationships/hyperlink" Target="https://1510a1bn4-y-https-www-sciencedirect-com.z.e-nformation.ro/science/article/pii/S0960148124014654?via%3Dihub" TargetMode="External"/><Relationship Id="rId35" Type="http://schemas.openxmlformats.org/officeDocument/2006/relationships/hyperlink" Target="https://1510q1lq9-y-https-www-webofscience-com.z.e-nformation.ro/wos/woscc/full-record/WOS:001355837700007" TargetMode="External"/><Relationship Id="rId34" Type="http://schemas.openxmlformats.org/officeDocument/2006/relationships/hyperlink" Target="https://sciendo.com/article/10.2478/sbe-2024-0023" TargetMode="External"/><Relationship Id="rId71" Type="http://schemas.openxmlformats.org/officeDocument/2006/relationships/hyperlink" Target="https://sciendo.com/article/10.2478/sbe-2024-0019" TargetMode="External"/><Relationship Id="rId70" Type="http://schemas.openxmlformats.org/officeDocument/2006/relationships/hyperlink" Target="https://www.webofscience.com/wos/woscc/full-record/WOS:001228061000007" TargetMode="External"/><Relationship Id="rId37" Type="http://schemas.openxmlformats.org/officeDocument/2006/relationships/hyperlink" Target="https://sciendo.com/article/10.2478/sbe-2024-0046" TargetMode="External"/><Relationship Id="rId36" Type="http://schemas.openxmlformats.org/officeDocument/2006/relationships/hyperlink" Target="https://www.webofscience.com/wos/woscc/full-record/WOS:001403052700015" TargetMode="External"/><Relationship Id="rId39" Type="http://schemas.openxmlformats.org/officeDocument/2006/relationships/hyperlink" Target="https://www.scopus.com/record/display.uri?eid=2-s2.0-85216529387&amp;origin=resultslist&amp;sort=plf-f&amp;src=s&amp;sot=b&amp;sdt=b&amp;s=DOI%2810.2478%2Fsbe-2024-0047%29&amp;sessionSearchId=aa73dd6f101015cba557b025eb7a032a" TargetMode="External"/><Relationship Id="rId38" Type="http://schemas.openxmlformats.org/officeDocument/2006/relationships/hyperlink" Target="https://doi.org/10.2478/sbe-2024-0046" TargetMode="External"/><Relationship Id="rId62" Type="http://schemas.openxmlformats.org/officeDocument/2006/relationships/hyperlink" Target="https://doi.org/10.1016/j.eneco.2024.107477" TargetMode="External"/><Relationship Id="rId61" Type="http://schemas.openxmlformats.org/officeDocument/2006/relationships/hyperlink" Target="https://www.sciencedirect.com/science/article/abs/pii/S0140988324001853" TargetMode="External"/><Relationship Id="rId20" Type="http://schemas.openxmlformats.org/officeDocument/2006/relationships/hyperlink" Target="https://www.webofscience.com/wos/woscc/full-record/WOS:001228061000018" TargetMode="External"/><Relationship Id="rId64" Type="http://schemas.openxmlformats.org/officeDocument/2006/relationships/hyperlink" Target="https://www.mdpi.com/0718-1876/19/1/26" TargetMode="External"/><Relationship Id="rId63" Type="http://schemas.openxmlformats.org/officeDocument/2006/relationships/hyperlink" Target="https://www.webofscience.com/wos/woscc/full-record/WOS:001192906000001" TargetMode="External"/><Relationship Id="rId22" Type="http://schemas.openxmlformats.org/officeDocument/2006/relationships/hyperlink" Target="https://doi.org/10.24818/EA/2024/66/440" TargetMode="External"/><Relationship Id="rId66" Type="http://schemas.openxmlformats.org/officeDocument/2006/relationships/hyperlink" Target="https://www.scopus.com/record/display.uri?eid=2-s2.0-85206230624&amp;origin=resultslist&amp;sort=plf-f&amp;src=s&amp;sot=b&amp;sdt=b&amp;s=SRCTITLE%28Application+of+Novel+Research+Methods.+The+Study+of+Current+Economic+Phenomena%29&amp;relpos=5" TargetMode="External"/><Relationship Id="rId21" Type="http://schemas.openxmlformats.org/officeDocument/2006/relationships/hyperlink" Target="https://sciendo.com/article/10.2478/sbe-2024-0020" TargetMode="External"/><Relationship Id="rId65" Type="http://schemas.openxmlformats.org/officeDocument/2006/relationships/hyperlink" Target="https://doi.org/10.3390/jtaer19010026" TargetMode="External"/><Relationship Id="rId24" Type="http://schemas.openxmlformats.org/officeDocument/2006/relationships/hyperlink" Target="https://sciendo.com/article/10.2478/sbe-2024-0038" TargetMode="External"/><Relationship Id="rId68" Type="http://schemas.openxmlformats.org/officeDocument/2006/relationships/hyperlink" Target="https://www.webofscience.com/wos/woscc/full-record/WOS:001310228300014" TargetMode="External"/><Relationship Id="rId23" Type="http://schemas.openxmlformats.org/officeDocument/2006/relationships/hyperlink" Target="https://doi.org/10.33327/AJEE-18-7.2-n000245" TargetMode="External"/><Relationship Id="rId67" Type="http://schemas.openxmlformats.org/officeDocument/2006/relationships/hyperlink" Target="https://ssalibrary.at/sgem_jresearch_publication_view.php?page=view&amp;editid1=5468" TargetMode="External"/><Relationship Id="rId60" Type="http://schemas.openxmlformats.org/officeDocument/2006/relationships/hyperlink" Target="https://www.webofscience.com/wos/woscc/full-record/WOS:001215430400001" TargetMode="External"/><Relationship Id="rId26" Type="http://schemas.openxmlformats.org/officeDocument/2006/relationships/hyperlink" Target="https://onlinelibrary.wiley.com/doi/full/10.1002/bse.4024" TargetMode="External"/><Relationship Id="rId25" Type="http://schemas.openxmlformats.org/officeDocument/2006/relationships/hyperlink" Target="https://www.webofscience.com/wos/woscc/full-record/WOS:001357574800001" TargetMode="External"/><Relationship Id="rId69" Type="http://schemas.openxmlformats.org/officeDocument/2006/relationships/hyperlink" Target="https://sciendo.com/article/10.2478/sbe-2024-0040" TargetMode="External"/><Relationship Id="rId28" Type="http://schemas.openxmlformats.org/officeDocument/2006/relationships/hyperlink" Target="https://www.webofscience.com/wos/woscc/full-record/WOS:001387692300001" TargetMode="External"/><Relationship Id="rId27" Type="http://schemas.openxmlformats.org/officeDocument/2006/relationships/hyperlink" Target="https://doi.org/10.1002/bse.4024" TargetMode="External"/><Relationship Id="rId29" Type="http://schemas.openxmlformats.org/officeDocument/2006/relationships/hyperlink" Target="https://www.mdpi.com/2227-7102/14/12/1311" TargetMode="External"/><Relationship Id="rId51" Type="http://schemas.openxmlformats.org/officeDocument/2006/relationships/hyperlink" Target="https://sciendo.com/article/10.2478/sbe-2024-0010" TargetMode="External"/><Relationship Id="rId50" Type="http://schemas.openxmlformats.org/officeDocument/2006/relationships/hyperlink" Target="https://ideas.repec.org/a/blg/journl/v19y2024i1p189-199.html" TargetMode="External"/><Relationship Id="rId53" Type="http://schemas.openxmlformats.org/officeDocument/2006/relationships/hyperlink" Target="https://www.peterlang.com/document/1481490" TargetMode="External"/><Relationship Id="rId52" Type="http://schemas.openxmlformats.org/officeDocument/2006/relationships/hyperlink" Target="https://151093ldu-y-https-www-scopus-com.z.e-nformation.ro/record/display.uri?eid=2-s2.0-85206229696&amp;origin=resultslist&amp;sort=plf-f&amp;src=s&amp;sot=b&amp;sdt=b&amp;s=AUTH%28R%C4%83zvan+%C8%98erbu%29&amp;relpos=1" TargetMode="External"/><Relationship Id="rId11" Type="http://schemas.openxmlformats.org/officeDocument/2006/relationships/hyperlink" Target="https://www.webofscience.com/wos/woscc/full-record/WOS:001310228300014" TargetMode="External"/><Relationship Id="rId55" Type="http://schemas.openxmlformats.org/officeDocument/2006/relationships/hyperlink" Target="https://www.researchgate.net/profile/Isac-Nicoleta/publication/376447965_Is_Greenwashing_Impacting_on_Green_Brand_Trust_and_Purchase_Intentions_Mediating_Role_of_Environmental_Knowledge/links/659997c22468df72d3ff6ed9/Is-Greenwashing-Impacting-on-Green-Brand-Trust-and-Purchase-Intentions-Mediating-Role-of-Environmental-Knowledge.pdf" TargetMode="External"/><Relationship Id="rId10" Type="http://schemas.openxmlformats.org/officeDocument/2006/relationships/hyperlink" Target="https://sciendo.com/article/10.2478/sbe-2024-0008" TargetMode="External"/><Relationship Id="rId54" Type="http://schemas.openxmlformats.org/officeDocument/2006/relationships/hyperlink" Target="https://www.webofscience.com/wos/woscc/full-record/WOS:001137176900002" TargetMode="External"/><Relationship Id="rId13" Type="http://schemas.openxmlformats.org/officeDocument/2006/relationships/hyperlink" Target="https://www.webofscience.com/wos/woscc/full-record/WOS:001403052700014" TargetMode="External"/><Relationship Id="rId57" Type="http://schemas.openxmlformats.org/officeDocument/2006/relationships/hyperlink" Target="https://iopscience.iop.org/article/10.1088/2515-7620/ad9381/meta" TargetMode="External"/><Relationship Id="rId12" Type="http://schemas.openxmlformats.org/officeDocument/2006/relationships/hyperlink" Target="https://sciendo.com/article/10.2478/sbe-2024-0040" TargetMode="External"/><Relationship Id="rId56" Type="http://schemas.openxmlformats.org/officeDocument/2006/relationships/hyperlink" Target="https://www.webofscience.com/wos/woscc/full-record/WOS:001367163200001" TargetMode="External"/><Relationship Id="rId15" Type="http://schemas.openxmlformats.org/officeDocument/2006/relationships/hyperlink" Target="https://www.scopus.com/record/display.uri?eid=2-s2.0-85206229696&amp;origin=recordpage" TargetMode="External"/><Relationship Id="rId59" Type="http://schemas.openxmlformats.org/officeDocument/2006/relationships/hyperlink" Target="https://sciendo.com/article/10.2478/sbe-2024-0046" TargetMode="External"/><Relationship Id="rId14" Type="http://schemas.openxmlformats.org/officeDocument/2006/relationships/hyperlink" Target="https://sciendo.com/article/10.2478/sbe-2024-0060" TargetMode="External"/><Relationship Id="rId58" Type="http://schemas.openxmlformats.org/officeDocument/2006/relationships/hyperlink" Target="https://www.webofscience.com/wos/woscc/full-record/WOS:001403052700015" TargetMode="External"/><Relationship Id="rId17" Type="http://schemas.openxmlformats.org/officeDocument/2006/relationships/hyperlink" Target="https://1510q2lei-y-https-www-webofscience-com.z.e-nformation.ro/wos/woscc/full-record/WOS:001215435500001" TargetMode="External"/><Relationship Id="rId16" Type="http://schemas.openxmlformats.org/officeDocument/2006/relationships/hyperlink" Target="https://www.peterlang.com/document/1481490" TargetMode="External"/><Relationship Id="rId19" Type="http://schemas.openxmlformats.org/officeDocument/2006/relationships/hyperlink" Target="https://www.peterlang.com/document/1481490" TargetMode="External"/><Relationship Id="rId18" Type="http://schemas.openxmlformats.org/officeDocument/2006/relationships/hyperlink" Target="https://www.sciencedirect.com/science/article/abs/pii/S014098832400197X?via%3Dihub"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cnatdcu.ro/paneluri-cnatdcu/" TargetMode="External"/><Relationship Id="rId2" Type="http://schemas.openxmlformats.org/officeDocument/2006/relationships/hyperlink" Target="https://www.aracis.ro/registrul-national-al-evaluatorilor-cadre-didactice/" TargetMode="External"/><Relationship Id="rId3"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cultura.sibiu.ro/agenda_culturala.html" TargetMode="External"/><Relationship Id="rId2" Type="http://schemas.openxmlformats.org/officeDocument/2006/relationships/hyperlink" Target="https://cultura.sibiu.ro/agenda_culturala.html" TargetMode="External"/><Relationship Id="rId3" Type="http://schemas.openxmlformats.org/officeDocument/2006/relationships/hyperlink" Target="http://pos.grants.ulbsibiu.ro/index.php?id=177" TargetMode="External"/><Relationship Id="rId4" Type="http://schemas.openxmlformats.org/officeDocument/2006/relationships/hyperlink" Target="https://www.cnfis.ro/wp-content/uploads/2024/03/Anexa1-FDI2024-rezultate-finale.pdf" TargetMode="External"/><Relationship Id="rId5" Type="http://schemas.openxmlformats.org/officeDocument/2006/relationships/hyperlink" Target="https://www.cnfis.ro/wp-content/uploads/2024/03/Anexa1-FDI2024-rezultate-finale.pdf" TargetMode="External"/><Relationship Id="rId6" Type="http://schemas.openxmlformats.org/officeDocument/2006/relationships/hyperlink" Target="https://www.jaromania.org/documente/regulament-sesiune-mini-granturi-proiecte-universitati-2024.pdf" TargetMode="External"/><Relationship Id="rId7"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hyperlink" Target="https://cordis.europa.eu/project/id/101184092" TargetMode="External"/><Relationship Id="rId2" Type="http://schemas.openxmlformats.org/officeDocument/2006/relationships/hyperlink" Target="https://uefiscdi.gov.ro/centre-de-excelenta-coex"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90" Type="http://schemas.openxmlformats.org/officeDocument/2006/relationships/hyperlink" Target="https://www.scopus.com/record/display.uri?eid=2-s2.0-85192764080&amp;origin=resultslist&amp;sort=plf-f&amp;src=s&amp;sot=cite&amp;sdt=a&amp;s=ref%282-s2.0-85093103763%29" TargetMode="External"/><Relationship Id="rId194" Type="http://schemas.openxmlformats.org/officeDocument/2006/relationships/hyperlink" Target="https://www.scopus.com/inward/record.uri?eid=2-s2.0-85192764080&amp;doi=10.30919%2fes1071&amp;partnerID=40&amp;md5=65f8a6bde26f0d80641e180354bdd24e" TargetMode="External"/><Relationship Id="rId193" Type="http://schemas.openxmlformats.org/officeDocument/2006/relationships/hyperlink" Target="https://doi.org/10.1371/journal.pone.0302845" TargetMode="External"/><Relationship Id="rId192" Type="http://schemas.openxmlformats.org/officeDocument/2006/relationships/hyperlink" Target="https://www.cell.com/heliyon/fulltext/S2405-8440(24)01810-3?uuid=uuid%3A4bcb7ee8-c105-4a8f-8c6a-b2b3530becb2" TargetMode="External"/><Relationship Id="rId191" Type="http://schemas.openxmlformats.org/officeDocument/2006/relationships/hyperlink" Target="https://www.scopus.com/record/display.uri?eid=2-s2.0-85199336787&amp;origin=resultslist&amp;sort=plf-f&amp;src=s&amp;sot=cite&amp;sdt=a&amp;s=ref%282-s2.0-85093103763%29&amp;relpos=2" TargetMode="External"/><Relationship Id="rId187" Type="http://schemas.openxmlformats.org/officeDocument/2006/relationships/hyperlink" Target="https://www.aimspress.com/article/doi/10.3934/publichealth.2024024" TargetMode="External"/><Relationship Id="rId186" Type="http://schemas.openxmlformats.org/officeDocument/2006/relationships/hyperlink" Target="https://www.researchgate.net/profile/Uezeyir-Fidan/publication/385776351_Convergence_or_divergence_Trends_in_the_digitalisation_index_cluster_over_the_years/links/6734b5e0a78ba469f060a748/Convergence-or-divergence-Trends-in-the-digitalisation-index-cluster-over-the-years.pdf" TargetMode="External"/><Relationship Id="rId185" Type="http://schemas.openxmlformats.org/officeDocument/2006/relationships/hyperlink" Target="https://www.scopus.com/record/display.uri?eid=2-s2.0-85211375311&amp;origin=resultslist&amp;sort=plf-f&amp;src=s&amp;sot=b&amp;sdt=b&amp;s=TITLE-ABS-KEY%28A+SHORT+REVIEW+ON+INFLATION+AND+ITS+IMPACT+ON+ECONOMIC+GROWTH+AND+SOME+CORRESPONDING+MACROECONOMIC+PARAMETERS%29&amp;sessionSearchId=c92a08044c79fdbb4a3d2be389fd476e" TargetMode="External"/><Relationship Id="rId184" Type="http://schemas.openxmlformats.org/officeDocument/2006/relationships/hyperlink" Target="https://www.scopus.com/inward/record.uri?eid=2-s2.0-85188566166&amp;partnerID=40&amp;md5=ee52b1f4e26e03b4e5885626834c6018" TargetMode="External"/><Relationship Id="rId189" Type="http://schemas.openxmlformats.org/officeDocument/2006/relationships/hyperlink" Target="https://doi.org/10.3846/jbem.2024.21222" TargetMode="External"/><Relationship Id="rId188" Type="http://schemas.openxmlformats.org/officeDocument/2006/relationships/hyperlink" Target="https://doi.org/10.1016/j.trip.2024.101147" TargetMode="External"/><Relationship Id="rId183" Type="http://schemas.openxmlformats.org/officeDocument/2006/relationships/hyperlink" Target="https://sciendo.com/article/10.2478/sbe-2024-0014?tab=references" TargetMode="External"/><Relationship Id="rId182" Type="http://schemas.openxmlformats.org/officeDocument/2006/relationships/hyperlink" Target="https://doi.org/10.1108/GKMC-09-2023-0343" TargetMode="External"/><Relationship Id="rId181" Type="http://schemas.openxmlformats.org/officeDocument/2006/relationships/hyperlink" Target="https://doi.org/10.1108/EMJB-10-2023-0270" TargetMode="External"/><Relationship Id="rId180" Type="http://schemas.openxmlformats.org/officeDocument/2006/relationships/hyperlink" Target="https://doi.org/10.1186/s40854-023-00595-y" TargetMode="External"/><Relationship Id="rId176" Type="http://schemas.openxmlformats.org/officeDocument/2006/relationships/hyperlink" Target="https://pure.eur.nl/en/publications/algerias-pathway-to-cop28-and-sdgs-asymmetric-impact-of-environme" TargetMode="External"/><Relationship Id="rId297" Type="http://schemas.openxmlformats.org/officeDocument/2006/relationships/hyperlink" Target="https://atna-mam.utcluj.ro/index.php/Acta/article/view/2479" TargetMode="External"/><Relationship Id="rId175" Type="http://schemas.openxmlformats.org/officeDocument/2006/relationships/hyperlink" Target="https://dialnet.unirioja.es/servlet/articulo?codigo=10133832" TargetMode="External"/><Relationship Id="rId296" Type="http://schemas.openxmlformats.org/officeDocument/2006/relationships/hyperlink" Target="https://www.emerald.com/insight/content/doi/10.1108/bfj-11-2022-0988/full/html" TargetMode="External"/><Relationship Id="rId174" Type="http://schemas.openxmlformats.org/officeDocument/2006/relationships/hyperlink" Target="https://www.researchgate.net/profile/Cleiton-Hluszko-2/publication/383834969_Sustainability_in_practice_Analyzing_Environmental_Social_and_Governance_practices_in_leading_Latin_American_organizations'_reports/links/66df3672b1606e24c21ce0ff/Sustainability-in-practice-Analyzing-Environmental-Social-and-Governance-practices-in-leading-Latin-American-organizations-reports.pdf" TargetMode="External"/><Relationship Id="rId295" Type="http://schemas.openxmlformats.org/officeDocument/2006/relationships/hyperlink" Target="https://www.emerald.com/insight/content/doi/10.1108/jec-05-2023-0074/full/html" TargetMode="External"/><Relationship Id="rId173" Type="http://schemas.openxmlformats.org/officeDocument/2006/relationships/hyperlink" Target="https://www.mdpi.com/2076-3387/14/6/105" TargetMode="External"/><Relationship Id="rId294" Type="http://schemas.openxmlformats.org/officeDocument/2006/relationships/hyperlink" Target="https://151091m0c-y-https-www-scopus-com.z.e-nformation.ro/record/display.uri?eid=2-s2.0-85208822810&amp;origin=resultslist&amp;sort=plf-f&amp;src=s&amp;sot=cite&amp;sdt=a&amp;s=ref%282-s2.0-85096755311%29&amp;relpos=1" TargetMode="External"/><Relationship Id="rId179" Type="http://schemas.openxmlformats.org/officeDocument/2006/relationships/hyperlink" Target="https://link.springer.com/article/10.1007/s10614-024-10607-3" TargetMode="External"/><Relationship Id="rId178" Type="http://schemas.openxmlformats.org/officeDocument/2006/relationships/hyperlink" Target="https://www.sciencedirect.com/science/article/pii/S0301420724005920?casa_token=kPzfVhtUVEMAAAAA:lgNquFzI3XeFAANKkb7T9-RlcD5B-7Agvfj_8tFw0ZNV0e-QFVCVkvt0YqpspNZNXmtWc30ci50" TargetMode="External"/><Relationship Id="rId299" Type="http://schemas.openxmlformats.org/officeDocument/2006/relationships/hyperlink" Target="https://www.webofscience.com/wos/woscc/full-record/WOS:001460708100031" TargetMode="External"/><Relationship Id="rId177" Type="http://schemas.openxmlformats.org/officeDocument/2006/relationships/hyperlink" Target="https://www.sciencedirect.com/science/article/pii/S0301420724005555?casa_token=Ewz1HFTY5AIAAAAA:OfFhl5a-LXe_l0WWXBVlHy9ZTK3uRPUduIjNTo_WajH4XryM2zlOR-7Kvz2sjqyeE3Xl_cLrA4M" TargetMode="External"/><Relationship Id="rId298" Type="http://schemas.openxmlformats.org/officeDocument/2006/relationships/hyperlink" Target="https://www.webofscience.com/wos/woscc/full-record/WOS:001198119600005" TargetMode="External"/><Relationship Id="rId198" Type="http://schemas.openxmlformats.org/officeDocument/2006/relationships/hyperlink" Target="https://www.webofscience.com/wos/woscc/full-record/WOS:001154511500001" TargetMode="External"/><Relationship Id="rId197" Type="http://schemas.openxmlformats.org/officeDocument/2006/relationships/hyperlink" Target="https://www.scopus.com/inward/record.uri?eid=2-s2.0-85188566166&amp;partnerID=40&amp;md5=ee52b1f4e26e03b4e5885626834c6018" TargetMode="External"/><Relationship Id="rId196" Type="http://schemas.openxmlformats.org/officeDocument/2006/relationships/hyperlink" Target="https://www.webofscience.com/wos/woscc/full-record/WOS:001382613000021" TargetMode="External"/><Relationship Id="rId195" Type="http://schemas.openxmlformats.org/officeDocument/2006/relationships/hyperlink" Target="https://www.webofscience.com/wos/woscc/full-record/WOS:001231104200001" TargetMode="External"/><Relationship Id="rId199" Type="http://schemas.openxmlformats.org/officeDocument/2006/relationships/hyperlink" Target="https://www.webofscience.com/wos/woscc/full-record/WOS:001137739600001" TargetMode="External"/><Relationship Id="rId150" Type="http://schemas.openxmlformats.org/officeDocument/2006/relationships/hyperlink" Target="https://www.routledge.com/Data-Driven-Modelling-and-Predictive-Analytics-in-Business-and-Finance-Concepts-Designs-Technologies-and-Applications/Khang-Gujrati-Uygun-Tailor-Gaur/p/book/9781032600628" TargetMode="External"/><Relationship Id="rId271" Type="http://schemas.openxmlformats.org/officeDocument/2006/relationships/hyperlink" Target="https://journals.sagepub.com/doi/10.1177/21582440241248325" TargetMode="External"/><Relationship Id="rId392" Type="http://schemas.openxmlformats.org/officeDocument/2006/relationships/hyperlink" Target="https://doi.org/10.3390/healthcare12121189" TargetMode="External"/><Relationship Id="rId270" Type="http://schemas.openxmlformats.org/officeDocument/2006/relationships/hyperlink" Target="https://www.tandfonline.com/doi/full/10.1080/15332969.2024.2349342" TargetMode="External"/><Relationship Id="rId391" Type="http://schemas.openxmlformats.org/officeDocument/2006/relationships/hyperlink" Target="https://doi.org/10.21512/jas.v12i2.11591" TargetMode="External"/><Relationship Id="rId390" Type="http://schemas.openxmlformats.org/officeDocument/2006/relationships/hyperlink" Target="https://doi.org/10.1177/26349825241255687" TargetMode="External"/><Relationship Id="rId1" Type="http://schemas.openxmlformats.org/officeDocument/2006/relationships/hyperlink" Target="https://www.webofscience.com/wos/woscc/full-record/WOS:001208180900001" TargetMode="External"/><Relationship Id="rId2" Type="http://schemas.openxmlformats.org/officeDocument/2006/relationships/hyperlink" Target="https://www.webofscience.com/wos/woscc/full-record/WOS:001183062000001" TargetMode="External"/><Relationship Id="rId3" Type="http://schemas.openxmlformats.org/officeDocument/2006/relationships/hyperlink" Target="https://www.webofscience.com/wos/woscc/full-record/WOS:001044115200001" TargetMode="External"/><Relationship Id="rId149" Type="http://schemas.openxmlformats.org/officeDocument/2006/relationships/hyperlink" Target="https://www.emerald.com/insight/content/doi/10.1108/cr-04-2024-0085/full/html" TargetMode="External"/><Relationship Id="rId4" Type="http://schemas.openxmlformats.org/officeDocument/2006/relationships/hyperlink" Target="https://www.webofscience.com/wos/woscc/full-record/WOS:001201183200002" TargetMode="External"/><Relationship Id="rId148" Type="http://schemas.openxmlformats.org/officeDocument/2006/relationships/hyperlink" Target="https://onlinelibrary.wiley.com/doi/full/10.1002/bse.3633" TargetMode="External"/><Relationship Id="rId269" Type="http://schemas.openxmlformats.org/officeDocument/2006/relationships/hyperlink" Target="https://www.mdpi.com/2071-1050/16/12/5134" TargetMode="External"/><Relationship Id="rId9" Type="http://schemas.openxmlformats.org/officeDocument/2006/relationships/hyperlink" Target="https://www.webofscience.com/wos/woscc/full-record/WOS:001364347000001" TargetMode="External"/><Relationship Id="rId143" Type="http://schemas.openxmlformats.org/officeDocument/2006/relationships/hyperlink" Target="https://bar.anpad.org.br/index.php/bar/article/view/668" TargetMode="External"/><Relationship Id="rId264" Type="http://schemas.openxmlformats.org/officeDocument/2006/relationships/hyperlink" Target="https://emerald.66557.net/insight/content/doi/10.1108/jamr-10-2023-0302/full/html" TargetMode="External"/><Relationship Id="rId385" Type="http://schemas.openxmlformats.org/officeDocument/2006/relationships/hyperlink" Target="https://www.webofscience.com/wos/woscc/full-record/WOS:001207389200004" TargetMode="External"/><Relationship Id="rId142" Type="http://schemas.openxmlformats.org/officeDocument/2006/relationships/hyperlink" Target="https://fkd.net.ua/index.php/fkd/article/view/4439" TargetMode="External"/><Relationship Id="rId263" Type="http://schemas.openxmlformats.org/officeDocument/2006/relationships/hyperlink" Target="https://journals.sagepub.com/doi/10.3233/HSM-230126?icid=int.sj-full-text.similar-articles.8" TargetMode="External"/><Relationship Id="rId384" Type="http://schemas.openxmlformats.org/officeDocument/2006/relationships/hyperlink" Target="https://www.mdpi.com/2079-6382/13/6/513" TargetMode="External"/><Relationship Id="rId141" Type="http://schemas.openxmlformats.org/officeDocument/2006/relationships/hyperlink" Target="https://www.scielo.br/j/bar/a/XkpL7RYXNmhkMjHbsgG4KxR/" TargetMode="External"/><Relationship Id="rId262" Type="http://schemas.openxmlformats.org/officeDocument/2006/relationships/hyperlink" Target="https://www.sciencedirect.com/science/article/pii/S1029313224000307" TargetMode="External"/><Relationship Id="rId383" Type="http://schemas.openxmlformats.org/officeDocument/2006/relationships/hyperlink" Target="https://journals.sagepub.com/doi/10.1177/02666669241236199" TargetMode="External"/><Relationship Id="rId140" Type="http://schemas.openxmlformats.org/officeDocument/2006/relationships/hyperlink" Target="https://sciendo.com/article/10.2478/sbe-2024-0038" TargetMode="External"/><Relationship Id="rId261" Type="http://schemas.openxmlformats.org/officeDocument/2006/relationships/hyperlink" Target="https://www.tandfonline.com/doi/full/10.1080/23311975.2024.2368102" TargetMode="External"/><Relationship Id="rId382" Type="http://schemas.openxmlformats.org/officeDocument/2006/relationships/hyperlink" Target="https://link.springer.com/article/10.1007/s43621-024-00273-8" TargetMode="External"/><Relationship Id="rId5" Type="http://schemas.openxmlformats.org/officeDocument/2006/relationships/hyperlink" Target="https://www.webofscience.com/wos/woscc/full-record/WOS:001422199500001" TargetMode="External"/><Relationship Id="rId147" Type="http://schemas.openxmlformats.org/officeDocument/2006/relationships/hyperlink" Target="https://onlinelibrary.wiley.com/doi/abs/10.1002/csr.2567" TargetMode="External"/><Relationship Id="rId268" Type="http://schemas.openxmlformats.org/officeDocument/2006/relationships/hyperlink" Target="https://www.mdpi.com/0718-1876/19/2/45" TargetMode="External"/><Relationship Id="rId389" Type="http://schemas.openxmlformats.org/officeDocument/2006/relationships/hyperlink" Target="https://doi.org/10.1007/978-3-031-47780-5_6" TargetMode="External"/><Relationship Id="rId6" Type="http://schemas.openxmlformats.org/officeDocument/2006/relationships/hyperlink" Target="https://www.scopus.com/record/display.uri?eid=2-s2.0-85218084276&amp;origin=resultslist&amp;sort=plf-f&amp;src=s&amp;sot=b&amp;sdt=b&amp;s=TITLE-ABS-KEY%28Measuring+the+Efficiency+of+Introducing+Businesses%27+Digitalization+Elements+over+Time+in+Relation+to+Their+Performance%29" TargetMode="External"/><Relationship Id="rId146" Type="http://schemas.openxmlformats.org/officeDocument/2006/relationships/hyperlink" Target="https://onlinelibrary.wiley.com/doi/full/10.1002/csr.2564" TargetMode="External"/><Relationship Id="rId267" Type="http://schemas.openxmlformats.org/officeDocument/2006/relationships/hyperlink" Target="https://www.tandfonline.com/doi/full/10.1080/13527266.2024.2375511" TargetMode="External"/><Relationship Id="rId388" Type="http://schemas.openxmlformats.org/officeDocument/2006/relationships/hyperlink" Target="https://www.economics-sociology.eu/?1022,en_determinants-of-global-migration-the-impact-of-esg-investments-and-foreign-direct-investment" TargetMode="External"/><Relationship Id="rId7" Type="http://schemas.openxmlformats.org/officeDocument/2006/relationships/hyperlink" Target="https://www.webofscience.com/wos/woscc/full-record/WOS:001310228300020" TargetMode="External"/><Relationship Id="rId145" Type="http://schemas.openxmlformats.org/officeDocument/2006/relationships/hyperlink" Target="https://link.springer.com/article/10.1007/s10668-024-05147-7" TargetMode="External"/><Relationship Id="rId266" Type="http://schemas.openxmlformats.org/officeDocument/2006/relationships/hyperlink" Target="https://www.emerald.com/insight/content/doi/10.1108/jeas-09-2023-0259/full/html" TargetMode="External"/><Relationship Id="rId387" Type="http://schemas.openxmlformats.org/officeDocument/2006/relationships/hyperlink" Target="https://www.economics-sociology.eu/?1022,en_determinants-of-global-migration-the-impact-of-esg-investments-and-foreign-direct-investment" TargetMode="External"/><Relationship Id="rId8" Type="http://schemas.openxmlformats.org/officeDocument/2006/relationships/hyperlink" Target="https://www.scopus.com/record/display.uri?eid=2-s2.0-85191253592&amp;origin=resultslist&amp;sort=plf-f&amp;src=s&amp;sot=b&amp;sdt=b&amp;s=TITLE-ABS-KEY%28Investigating+the+R%26D+and+Innovation+Economic+Efficiencies+of+the+Renewable+Energy+Sectors+in+EU%29" TargetMode="External"/><Relationship Id="rId144" Type="http://schemas.openxmlformats.org/officeDocument/2006/relationships/hyperlink" Target="https://onlinelibrary.wiley.com/doi/abs/10.1111/sjoe.12582" TargetMode="External"/><Relationship Id="rId265" Type="http://schemas.openxmlformats.org/officeDocument/2006/relationships/hyperlink" Target="https://www.frontiersin.org/journals/public-health/articles/10.3389/fpubh.2024.1449594/full" TargetMode="External"/><Relationship Id="rId386" Type="http://schemas.openxmlformats.org/officeDocument/2006/relationships/hyperlink" Target="https://www.mdpi.com/2077-0383/13/2/503" TargetMode="External"/><Relationship Id="rId260" Type="http://schemas.openxmlformats.org/officeDocument/2006/relationships/hyperlink" Target="https://ijnaa.semnan.ac.ir/article_7785.html" TargetMode="External"/><Relationship Id="rId381" Type="http://schemas.openxmlformats.org/officeDocument/2006/relationships/hyperlink" Target="https://www.webofscience.com/wos/woscc/full-record/WOS:001321627100001" TargetMode="External"/><Relationship Id="rId380" Type="http://schemas.openxmlformats.org/officeDocument/2006/relationships/hyperlink" Target="https://www.scopus.com/record/display.uri?eid=2-s2.0-85188844576&amp;origin=resultslist&amp;sort=plf-f&amp;src=s&amp;sot=b&amp;sdt=b&amp;s=TITLE-ABS-KEY%28Accounting+in+the+Context+of+a+Circular+Economy+for+Sustainable+Development%3A+A+Systematic+Network+Study%29&amp;sessionSearchId=9e8c94b3bf4aa00fc5c812ce0bef2b05" TargetMode="External"/><Relationship Id="rId139" Type="http://schemas.openxmlformats.org/officeDocument/2006/relationships/hyperlink" Target="https://www.emerald.com/insight/content/doi/10.1108/s1569-375920240000114010/full/html" TargetMode="External"/><Relationship Id="rId138" Type="http://schemas.openxmlformats.org/officeDocument/2006/relationships/hyperlink" Target="https://journals.sagepub.com/doi/full/10.1177/09711023241306219" TargetMode="External"/><Relationship Id="rId259" Type="http://schemas.openxmlformats.org/officeDocument/2006/relationships/hyperlink" Target="https://link.springer.com/chapter/10.1007/978-3-031-71526-6_98" TargetMode="External"/><Relationship Id="rId137" Type="http://schemas.openxmlformats.org/officeDocument/2006/relationships/hyperlink" Target="https://onlinelibrary.wiley.com/doi/full/10.1002/bse.4118" TargetMode="External"/><Relationship Id="rId258" Type="http://schemas.openxmlformats.org/officeDocument/2006/relationships/hyperlink" Target="https://www.mdpi.com/2227-9091/13/1/2" TargetMode="External"/><Relationship Id="rId379" Type="http://schemas.openxmlformats.org/officeDocument/2006/relationships/hyperlink" Target="https://link.springer.com/article/10.1007/s43621-024-00692-7" TargetMode="External"/><Relationship Id="rId132" Type="http://schemas.openxmlformats.org/officeDocument/2006/relationships/hyperlink" Target="https://apem-journal.org/Archives/2024/APEM19-3_395-407.pdf" TargetMode="External"/><Relationship Id="rId253" Type="http://schemas.openxmlformats.org/officeDocument/2006/relationships/hyperlink" Target="https://www.webofscience.com/wos/woscc/full-record/WOS:001262084800036" TargetMode="External"/><Relationship Id="rId374" Type="http://schemas.openxmlformats.org/officeDocument/2006/relationships/hyperlink" Target="https://www.routledge.com/Data-Driven-Modelling-and-Predictive-Analytics-in-Business-and-Finance-Concepts-Designs-Technologies-and-Applications/Khang-Gujrati-Uygun-Tailor-Gaur/p/book/9781032600628" TargetMode="External"/><Relationship Id="rId495" Type="http://schemas.openxmlformats.org/officeDocument/2006/relationships/hyperlink" Target="https://www.webofscience.com/wos/woscc/full-record/WOS:001204604900001" TargetMode="External"/><Relationship Id="rId131" Type="http://schemas.openxmlformats.org/officeDocument/2006/relationships/hyperlink" Target="https://link.springer.com/article/10.1186/s12903-024-04281-y" TargetMode="External"/><Relationship Id="rId252" Type="http://schemas.openxmlformats.org/officeDocument/2006/relationships/hyperlink" Target="https://scholar.google.com/scholar?cluster=10901774192772611348&amp;hl=ro&amp;as_sdt=2005&amp;sciodt=0,5&amp;as_ylo=2024&amp;authuser=4" TargetMode="External"/><Relationship Id="rId373" Type="http://schemas.openxmlformats.org/officeDocument/2006/relationships/hyperlink" Target="https://www.emerald.com/insight/content/doi/10.1108/cr-04-2024-0085/full/html" TargetMode="External"/><Relationship Id="rId494" Type="http://schemas.openxmlformats.org/officeDocument/2006/relationships/hyperlink" Target="https://www.webofscience.com/wos/woscc/full-record/WOS:001157131000001" TargetMode="External"/><Relationship Id="rId130" Type="http://schemas.openxmlformats.org/officeDocument/2006/relationships/hyperlink" Target="https://managementjournal.usamv.ro/pdf/vol.24_3/Art60.pdf" TargetMode="External"/><Relationship Id="rId251" Type="http://schemas.openxmlformats.org/officeDocument/2006/relationships/hyperlink" Target="https://www.webofscience.com/wos/woscc/summary/7758a60b-24b0-472c-aa63-43b0ece48621-01646ed9d8/relevance/1" TargetMode="External"/><Relationship Id="rId372" Type="http://schemas.openxmlformats.org/officeDocument/2006/relationships/hyperlink" Target="https://onlinelibrary.wiley.com/doi/full/10.1002/bse.3633" TargetMode="External"/><Relationship Id="rId493" Type="http://schemas.openxmlformats.org/officeDocument/2006/relationships/hyperlink" Target="https://www.webofscience.com/wos/woscc/full-record/WOS:001149027700001" TargetMode="External"/><Relationship Id="rId250" Type="http://schemas.openxmlformats.org/officeDocument/2006/relationships/hyperlink" Target="https://scholar.google.com/scholar?cluster=10901774192772611348&amp;hl=ro&amp;as_sdt=2005&amp;sciodt=0,5&amp;as_ylo=2024&amp;authuser=4" TargetMode="External"/><Relationship Id="rId371" Type="http://schemas.openxmlformats.org/officeDocument/2006/relationships/hyperlink" Target="https://onlinelibrary.wiley.com/doi/abs/10.1002/csr.2567" TargetMode="External"/><Relationship Id="rId492" Type="http://schemas.openxmlformats.org/officeDocument/2006/relationships/hyperlink" Target="https://www.webofscience.com/wos/woscc/full-record/WOS:001217513200001" TargetMode="External"/><Relationship Id="rId136" Type="http://schemas.openxmlformats.org/officeDocument/2006/relationships/hyperlink" Target="https://www.aimspress.com/article/id/66d6e6e5ba35de7444b3ce98" TargetMode="External"/><Relationship Id="rId257" Type="http://schemas.openxmlformats.org/officeDocument/2006/relationships/hyperlink" Target="https://link.springer.com/chapter/10.1007/978-981-96-0147-9_20" TargetMode="External"/><Relationship Id="rId378" Type="http://schemas.openxmlformats.org/officeDocument/2006/relationships/hyperlink" Target="https://www.taylorfrancis.com/chapters/edit/10.4324/9780429260681-12/sustaining-airlinks-destination-stakeholders-collaboration-kareem-yarde-chrystal-zhang" TargetMode="External"/><Relationship Id="rId499" Type="http://schemas.openxmlformats.org/officeDocument/2006/relationships/hyperlink" Target="https://pen.ius.edu.ba/index.php/pen/article/view/36" TargetMode="External"/><Relationship Id="rId135" Type="http://schemas.openxmlformats.org/officeDocument/2006/relationships/hyperlink" Target="https://onlinelibrary.wiley.com/doi/abs/10.1002/bsd2.70026" TargetMode="External"/><Relationship Id="rId256" Type="http://schemas.openxmlformats.org/officeDocument/2006/relationships/hyperlink" Target="https://www.tandfonline.com/doi/full/10.1080/00036846.2024.2387862?casa_token=B5h3AW9PwMMAAAAA%3AdKdQ782GNoOn7DDl34CIDDmM467oKmiqQph1LicpZJIjU4_yrzvXOM9pjW41ULi9KhpfQ8GkBaIeVA" TargetMode="External"/><Relationship Id="rId377" Type="http://schemas.openxmlformats.org/officeDocument/2006/relationships/hyperlink" Target="https://insse.ro/cms/sites/default/files/field/publicatii/revista_romana_statistica_supliment_9_2024.pdf" TargetMode="External"/><Relationship Id="rId498" Type="http://schemas.openxmlformats.org/officeDocument/2006/relationships/hyperlink" Target="https://pen.ius.edu.ba/index.php/pen/article/view/51" TargetMode="External"/><Relationship Id="rId134" Type="http://schemas.openxmlformats.org/officeDocument/2006/relationships/hyperlink" Target="https://onlinelibrary.wiley.com/doi/abs/10.1002/csr.2787" TargetMode="External"/><Relationship Id="rId255" Type="http://schemas.openxmlformats.org/officeDocument/2006/relationships/hyperlink" Target="https://www.webofscience.com/wos/woscc/full-record/WOS:001272256900001" TargetMode="External"/><Relationship Id="rId376" Type="http://schemas.openxmlformats.org/officeDocument/2006/relationships/hyperlink" Target="https://www.taylorfrancis.com/chapters/edit/10.1201/9781032618845-15/analysing-reaction-rivals-emerging-market-economy-ruchita-verma-dhanraj-sharma-janaki-singh-rathore" TargetMode="External"/><Relationship Id="rId497" Type="http://schemas.openxmlformats.org/officeDocument/2006/relationships/hyperlink" Target="https://www.emerald.com/insight/content/doi/10.1108/ejim-09-2023-0797/full/html" TargetMode="External"/><Relationship Id="rId133" Type="http://schemas.openxmlformats.org/officeDocument/2006/relationships/hyperlink" Target="https://www.webofscience.com/wos/woscc/full-record/WOS:001137634900037?AlertId=6b0d2161-1856-48df-abd9-cfb45d22ce4f" TargetMode="External"/><Relationship Id="rId254" Type="http://schemas.openxmlformats.org/officeDocument/2006/relationships/hyperlink" Target="https://scholar.google.com/scholar?cluster=11755956027988503713&amp;hl=ro&amp;as_sdt=2005&amp;sciodt=0,5&amp;as_ylo=2024&amp;authuser=4" TargetMode="External"/><Relationship Id="rId375" Type="http://schemas.openxmlformats.org/officeDocument/2006/relationships/hyperlink" Target="https://link.springer.com/article/10.1007/s11518-024-5613-0" TargetMode="External"/><Relationship Id="rId496" Type="http://schemas.openxmlformats.org/officeDocument/2006/relationships/hyperlink" Target="https://link.springer.com/chapter/10.1007/978-3-031-48411-7_5" TargetMode="External"/><Relationship Id="rId172" Type="http://schemas.openxmlformats.org/officeDocument/2006/relationships/hyperlink" Target="https://link.springer.com/chapter/10.1007/978-3-031-63717-9_8" TargetMode="External"/><Relationship Id="rId293" Type="http://schemas.openxmlformats.org/officeDocument/2006/relationships/hyperlink" Target="https://151091m0c-y-https-www-scopus-com.z.e-nformation.ro/record/display.uri?eid=2-s2.0-85190649250&amp;origin=resultslist&amp;sort=plf-f&amp;src=s&amp;sot=cite&amp;sdt=a&amp;s=ref%282-s2.0-85147146236%29" TargetMode="External"/><Relationship Id="rId171" Type="http://schemas.openxmlformats.org/officeDocument/2006/relationships/hyperlink" Target="https://151032p0g-y-https-www-tandfonline-com.z.e-nformation.ro/doi/full/10.1080/23311975.2023.2298215" TargetMode="External"/><Relationship Id="rId292" Type="http://schemas.openxmlformats.org/officeDocument/2006/relationships/hyperlink" Target="https://1510q1lx1-y-https-www-webofscience-com.z.e-nformation.ro/wos/woscc/full-record/WOS:001283856500001" TargetMode="External"/><Relationship Id="rId170" Type="http://schemas.openxmlformats.org/officeDocument/2006/relationships/hyperlink" Target="https://journals.sagepub.com/doi/full/10.1177/23197145211031314?casa_token=Sxhgsj5u_q4AAAAA%3AW7HpfnisZvLD7E1zqzUhOQLBfW3kIS5kkCs9Dw5jNELqtuT9rN4I3hoqsq2fQHvHh60TVIRhJro" TargetMode="External"/><Relationship Id="rId291" Type="http://schemas.openxmlformats.org/officeDocument/2006/relationships/hyperlink" Target="https://1510q1lx1-y-https-www-webofscience-com.z.e-nformation.ro/wos/woscc/full-record/WOS:000449721400004" TargetMode="External"/><Relationship Id="rId290" Type="http://schemas.openxmlformats.org/officeDocument/2006/relationships/hyperlink" Target="https://1510q1lx1-y-https-www-webofscience-com.z.e-nformation.ro/wos/woscc/full-record/WOS:001139423600001" TargetMode="External"/><Relationship Id="rId165" Type="http://schemas.openxmlformats.org/officeDocument/2006/relationships/hyperlink" Target="https://doi.org/10.2478/nispa-2024-0008" TargetMode="External"/><Relationship Id="rId286" Type="http://schemas.openxmlformats.org/officeDocument/2006/relationships/hyperlink" Target="https://www.tandfonline.com/doi/full/10.1080/09669582.2022.2112588?casa_token=Qf38yJ7lz_QAAAAA%3AWGg35H4yC4iWFGH5VLeSz1KTWRvQkpcuvz7bCz8dyFZ0Xc1hc8-RNDyBVV21kQF2eM-r1JZa74pF" TargetMode="External"/><Relationship Id="rId164" Type="http://schemas.openxmlformats.org/officeDocument/2006/relationships/hyperlink" Target="https://www.webofscience.com/wos/woscc/full-record/WOS:001349568300002" TargetMode="External"/><Relationship Id="rId285" Type="http://schemas.openxmlformats.org/officeDocument/2006/relationships/hyperlink" Target="https://link.springer.com/chapter/10.1007/978-3-031-45866-8_18" TargetMode="External"/><Relationship Id="rId163" Type="http://schemas.openxmlformats.org/officeDocument/2006/relationships/hyperlink" Target="https://www.mdpi.com/2075-1680/13/2/109" TargetMode="External"/><Relationship Id="rId284" Type="http://schemas.openxmlformats.org/officeDocument/2006/relationships/hyperlink" Target="https://www.sciencedirect.com/science/article/pii/S1029313224000307" TargetMode="External"/><Relationship Id="rId162" Type="http://schemas.openxmlformats.org/officeDocument/2006/relationships/hyperlink" Target="https://www.mdpi.com/2227-7390/12/8/1157" TargetMode="External"/><Relationship Id="rId283" Type="http://schemas.openxmlformats.org/officeDocument/2006/relationships/hyperlink" Target="https://www.webofscience.com/wos/woscc/full-record/WOS:001137299500004" TargetMode="External"/><Relationship Id="rId169" Type="http://schemas.openxmlformats.org/officeDocument/2006/relationships/hyperlink" Target="https://www.taylorfrancis.com/chapters/edit/10.4324/9780429260681-12/sustaining-airlinks-destination-stakeholders-collaboration-kareem-yarde-chrystal-zhang" TargetMode="External"/><Relationship Id="rId168" Type="http://schemas.openxmlformats.org/officeDocument/2006/relationships/hyperlink" Target="https://www.taylorfrancis.com/chapters/edit/10.4324/9781003530657-4/inquiring-effects-government-intervention-gender-life-expectancy-gap-developed-nations-nilendu-chatterjee-tonmoy-chatterjee" TargetMode="External"/><Relationship Id="rId289" Type="http://schemas.openxmlformats.org/officeDocument/2006/relationships/hyperlink" Target="https://1510q1lx1-y-https-www-webofscience-com.z.e-nformation.ro/wos/woscc/full-record/WOS:001408861800001" TargetMode="External"/><Relationship Id="rId167" Type="http://schemas.openxmlformats.org/officeDocument/2006/relationships/hyperlink" Target="https://www.tandfonline.com/journals/oaef20/about-this-journal" TargetMode="External"/><Relationship Id="rId288" Type="http://schemas.openxmlformats.org/officeDocument/2006/relationships/hyperlink" Target="https://link.springer.com/chapter/10.1007/978-3-031-58437-4_9" TargetMode="External"/><Relationship Id="rId166" Type="http://schemas.openxmlformats.org/officeDocument/2006/relationships/hyperlink" Target="https://www.scopus.com/record/display.uri?eid=2-s2.0-85204431471&amp;origin=recordpage" TargetMode="External"/><Relationship Id="rId287" Type="http://schemas.openxmlformats.org/officeDocument/2006/relationships/hyperlink" Target="https://www.taylorfrancis.com/chapters/edit/10.4324/9781003289586-2/introduction-siamak-seyfi-michael-hall-marianna-strzelecka" TargetMode="External"/><Relationship Id="rId161" Type="http://schemas.openxmlformats.org/officeDocument/2006/relationships/hyperlink" Target="https://erl.scholasticahq.com/article/124855" TargetMode="External"/><Relationship Id="rId282" Type="http://schemas.openxmlformats.org/officeDocument/2006/relationships/hyperlink" Target="https://www.webofscience.com/wos/woscc/full-record/WOS:001350720500005" TargetMode="External"/><Relationship Id="rId160" Type="http://schemas.openxmlformats.org/officeDocument/2006/relationships/hyperlink" Target="https://www.emerald.com/insight/content/doi/10.1108/jiabr-09-2023-0324/full/html" TargetMode="External"/><Relationship Id="rId281" Type="http://schemas.openxmlformats.org/officeDocument/2006/relationships/hyperlink" Target="https://link.springer.com/article/10.1057/s41264-023-00218-8" TargetMode="External"/><Relationship Id="rId280" Type="http://schemas.openxmlformats.org/officeDocument/2006/relationships/hyperlink" Target="https://www.emerald.com/insight/content/doi/10.1108/ijse-11-2022-0759/full/html" TargetMode="External"/><Relationship Id="rId159" Type="http://schemas.openxmlformats.org/officeDocument/2006/relationships/hyperlink" Target="http://www.epstem.net/en/pub/issue/86246/1519224" TargetMode="External"/><Relationship Id="rId154" Type="http://schemas.openxmlformats.org/officeDocument/2006/relationships/hyperlink" Target="https://sciendo.com/article/10.2478/sbe-2024-0021" TargetMode="External"/><Relationship Id="rId275" Type="http://schemas.openxmlformats.org/officeDocument/2006/relationships/hyperlink" Target="https://www.mdpi.com/2071-1050/16/3/985" TargetMode="External"/><Relationship Id="rId396" Type="http://schemas.openxmlformats.org/officeDocument/2006/relationships/hyperlink" Target="https://doi.org/10.3727/152599523X17025088793829" TargetMode="External"/><Relationship Id="rId153" Type="http://schemas.openxmlformats.org/officeDocument/2006/relationships/hyperlink" Target="https://www.mdpi.com/2071-1050/16/20/8942" TargetMode="External"/><Relationship Id="rId274" Type="http://schemas.openxmlformats.org/officeDocument/2006/relationships/hyperlink" Target="https://journals.economic-research.pl/oc/article/view/2814" TargetMode="External"/><Relationship Id="rId395" Type="http://schemas.openxmlformats.org/officeDocument/2006/relationships/hyperlink" Target="https://www.emerald.com/insight/content/doi/10.1108/978-1-83753-244-520241001/full/html" TargetMode="External"/><Relationship Id="rId152" Type="http://schemas.openxmlformats.org/officeDocument/2006/relationships/hyperlink" Target="https://www.taylorfrancis.com/chapters/edit/10.1201/9781032618845-15/analysing-reaction-rivals-emerging-market-economy-ruchita-verma-dhanraj-sharma-janaki-singh-rathore" TargetMode="External"/><Relationship Id="rId273" Type="http://schemas.openxmlformats.org/officeDocument/2006/relationships/hyperlink" Target="https://www.sciencedirect.com/science/article/pii/S0040162524001094" TargetMode="External"/><Relationship Id="rId394" Type="http://schemas.openxmlformats.org/officeDocument/2006/relationships/hyperlink" Target="https://link.springer.com/book/10.1007/978-3-031-86337-0" TargetMode="External"/><Relationship Id="rId151" Type="http://schemas.openxmlformats.org/officeDocument/2006/relationships/hyperlink" Target="https://link.springer.com/article/10.1007/s11518-024-5613-0" TargetMode="External"/><Relationship Id="rId272" Type="http://schemas.openxmlformats.org/officeDocument/2006/relationships/hyperlink" Target="https://journals.sagepub.com/doi/10.1177/21582440241253889" TargetMode="External"/><Relationship Id="rId393" Type="http://schemas.openxmlformats.org/officeDocument/2006/relationships/hyperlink" Target="https://link.springer.com/article/10.1007/s43621-024-00692-7" TargetMode="External"/><Relationship Id="rId158" Type="http://schemas.openxmlformats.org/officeDocument/2006/relationships/hyperlink" Target="https://books.google.ro/books?hl=ro&amp;lr=&amp;id=AzwPEQAAQBAJ&amp;oi=fnd&amp;pg=PA413&amp;ots=g9EP52ekaa&amp;sig=UyybAG3Y2S5iZgjLroQ3zS5lnDs&amp;redir_esc=y" TargetMode="External"/><Relationship Id="rId279" Type="http://schemas.openxmlformats.org/officeDocument/2006/relationships/hyperlink" Target="https://onlinelibrary.wiley.com/doi/abs/10.1111/ijcs.12992" TargetMode="External"/><Relationship Id="rId157" Type="http://schemas.openxmlformats.org/officeDocument/2006/relationships/hyperlink" Target="https://www.sciencedirect.com/science/article/pii/S1057521924003132?casa_token=0NowAPej6CEAAAAA:CTXk6bDf_t2IrqNmBdei36rwI5D1h0lqO3bm6z3KfXM9nkfhdD4w8UHT19EVQcvTk-astZLOsA" TargetMode="External"/><Relationship Id="rId278" Type="http://schemas.openxmlformats.org/officeDocument/2006/relationships/hyperlink" Target="https://www.sciencedirect.com/science/article/pii/S0969698923003533" TargetMode="External"/><Relationship Id="rId399" Type="http://schemas.openxmlformats.org/officeDocument/2006/relationships/hyperlink" Target="https://www.tandfonline.com/doi/full/10.1080/13683500.2022.2162372" TargetMode="External"/><Relationship Id="rId156" Type="http://schemas.openxmlformats.org/officeDocument/2006/relationships/hyperlink" Target="https://link.springer.com/article/10.1007/s10614-024-10672-8" TargetMode="External"/><Relationship Id="rId277" Type="http://schemas.openxmlformats.org/officeDocument/2006/relationships/hyperlink" Target="https://www.webofscience.com/wos/woscc/full-record/WOS:001292107000002" TargetMode="External"/><Relationship Id="rId398" Type="http://schemas.openxmlformats.org/officeDocument/2006/relationships/hyperlink" Target="https://doi.org/10.1177/09754253241233781" TargetMode="External"/><Relationship Id="rId155" Type="http://schemas.openxmlformats.org/officeDocument/2006/relationships/hyperlink" Target="https://www.mdpi.com/1911-8074/17/10/434" TargetMode="External"/><Relationship Id="rId276" Type="http://schemas.openxmlformats.org/officeDocument/2006/relationships/hyperlink" Target="https://www.webofscience.com/wos/woscc/full-record/WOS:001292107000007" TargetMode="External"/><Relationship Id="rId397" Type="http://schemas.openxmlformats.org/officeDocument/2006/relationships/hyperlink" Target="https://www.sciencedirect.com/science/article/pii/S2666957924000119" TargetMode="External"/><Relationship Id="rId40" Type="http://schemas.openxmlformats.org/officeDocument/2006/relationships/hyperlink" Target="https://www.mdpi.com/2504-3110/7/5/388" TargetMode="External"/><Relationship Id="rId42" Type="http://schemas.openxmlformats.org/officeDocument/2006/relationships/hyperlink" Target="https://www.webofscience.com/wos/woscc/full-record/WOS:001381758500008" TargetMode="External"/><Relationship Id="rId41" Type="http://schemas.openxmlformats.org/officeDocument/2006/relationships/hyperlink" Target="https://publishoa.com/index.php/journal/article/view/1440" TargetMode="External"/><Relationship Id="rId44" Type="http://schemas.openxmlformats.org/officeDocument/2006/relationships/hyperlink" Target="https://www.taylorfrancis.com/chapters/oa-edit/10.4324/9781003490234-2/international-student-migration-irudaya-rajan-anand-cherian-naurin-alencherry" TargetMode="External"/><Relationship Id="rId43" Type="http://schemas.openxmlformats.org/officeDocument/2006/relationships/hyperlink" Target="https://www.webofscience.com/wos/woscc/full-record/WOS:001207746400004" TargetMode="External"/><Relationship Id="rId46" Type="http://schemas.openxmlformats.org/officeDocument/2006/relationships/hyperlink" Target="https://www.webofscience.com/wos/woscc/full-record/WOS:001349568300002" TargetMode="External"/><Relationship Id="rId45" Type="http://schemas.openxmlformats.org/officeDocument/2006/relationships/hyperlink" Target="https://www.scopus.com/record/display.uri?eid=2-s2.0-85188288648&amp;origin=resultslist&amp;sort=plf-f&amp;src=s&amp;sot=b&amp;sdt=b&amp;s=TITLE-ABS-KEY%28Psychological+bias+and+its+impact+on+the+quality+of+strategic+decision+an+analytical+study+of+the+opinions+of+a+sample+of+managers+in+the+misan+governorate+health+department%29" TargetMode="External"/><Relationship Id="rId509" Type="http://schemas.openxmlformats.org/officeDocument/2006/relationships/hyperlink" Target="https://www.sciencedirect.com/science/article/pii/S0263237322000883?casa_token=pk1eljD9zqYAAAAA:s_P9yIXLRmQsDBOPTMiXTlB8-1fETxe6VrpsrVvBJBfAS7DbjpQ2kSmbgaz_pTwT0CwrIyA" TargetMode="External"/><Relationship Id="rId508" Type="http://schemas.openxmlformats.org/officeDocument/2006/relationships/hyperlink" Target="https://www.mdpi.com/2071-1050/16/17/7351" TargetMode="External"/><Relationship Id="rId503" Type="http://schemas.openxmlformats.org/officeDocument/2006/relationships/hyperlink" Target="https://www.scielo.cl/scielo.php?pid=S0718-34022024000300009&amp;script=sci_arttext" TargetMode="External"/><Relationship Id="rId502" Type="http://schemas.openxmlformats.org/officeDocument/2006/relationships/hyperlink" Target="https://www.mdpi.com/2079-8954/12/9/323" TargetMode="External"/><Relationship Id="rId501" Type="http://schemas.openxmlformats.org/officeDocument/2006/relationships/hyperlink" Target="https://onlinelibrary.wiley.com/doi/abs/10.1002/9781119753797.ch25" TargetMode="External"/><Relationship Id="rId500" Type="http://schemas.openxmlformats.org/officeDocument/2006/relationships/hyperlink" Target="https://www.igi-global.com/chapter/navigating-digital-transformation-in-zimbabwes-higher-and-tertiary-education-post-the-covid-19-pandemic/345232" TargetMode="External"/><Relationship Id="rId507" Type="http://schemas.openxmlformats.org/officeDocument/2006/relationships/hyperlink" Target="https://jecs.pl/index.php/jecs/article/view/1629" TargetMode="External"/><Relationship Id="rId506" Type="http://schemas.openxmlformats.org/officeDocument/2006/relationships/hyperlink" Target="https://www.mdpi.com/2075-5309/14/1/91" TargetMode="External"/><Relationship Id="rId505" Type="http://schemas.openxmlformats.org/officeDocument/2006/relationships/hyperlink" Target="https://www.ceeol.com/search/article-detail?id=1222832" TargetMode="External"/><Relationship Id="rId504" Type="http://schemas.openxmlformats.org/officeDocument/2006/relationships/hyperlink" Target="https://link.springer.com/article/10.1186/s40537-023-00867-5" TargetMode="External"/><Relationship Id="rId48" Type="http://schemas.openxmlformats.org/officeDocument/2006/relationships/hyperlink" Target="https://www.sciencedirect.com/science/article/pii/S2405844024108171" TargetMode="External"/><Relationship Id="rId47" Type="http://schemas.openxmlformats.org/officeDocument/2006/relationships/hyperlink" Target="https://doi.org/10.2478/nispa-2024-0008" TargetMode="External"/><Relationship Id="rId49" Type="http://schemas.openxmlformats.org/officeDocument/2006/relationships/hyperlink" Target="https://1510q30n6-y-https-www-webofscience-com.z.e-nformation.ro/wos/woscc/full-record/WOS:001350455500002" TargetMode="External"/><Relationship Id="rId31" Type="http://schemas.openxmlformats.org/officeDocument/2006/relationships/hyperlink" Target="https://science.lpnu.ua/mmc/all-volumes-and-issues/volume-11-number-4-2024/incorporating-long-memory-modeling-gold-prices" TargetMode="External"/><Relationship Id="rId30" Type="http://schemas.openxmlformats.org/officeDocument/2006/relationships/hyperlink" Target="https://www.taylorfrancis.com/chapters/edit/10.1201/9781032678573-2/forecasting-stock-price-fluctuation-using-geometric-brownian-motion-modelling-sabastine-emmanuel-saratha-sathasivam-salaudeen-abdulwaheed-adebayo-nurul-nasyrah-zaini" TargetMode="External"/><Relationship Id="rId33" Type="http://schemas.openxmlformats.org/officeDocument/2006/relationships/hyperlink" Target="https://jmpcr.samipubco.com/article_189337.html" TargetMode="External"/><Relationship Id="rId32" Type="http://schemas.openxmlformats.org/officeDocument/2006/relationships/hyperlink" Target="https://www.semanticscholar.org/paper/Exploring-stock-markets-dynamics%3A-a-two-dimensional-Kopczewski-Bil/426b098f196c52da29ec59d898f3e7f22fa86f60" TargetMode="External"/><Relationship Id="rId35" Type="http://schemas.openxmlformats.org/officeDocument/2006/relationships/hyperlink" Target="https://www.frontiersin.org/journals/public-health/articles/10.3389/fpubh.2024.1495156/full" TargetMode="External"/><Relationship Id="rId34" Type="http://schemas.openxmlformats.org/officeDocument/2006/relationships/hyperlink" Target="https://link.springer.com/chapter/10.1007/978-981-99-7273-9_2" TargetMode="External"/><Relationship Id="rId619" Type="http://schemas.openxmlformats.org/officeDocument/2006/relationships/drawing" Target="../drawings/drawing5.xml"/><Relationship Id="rId618" Type="http://schemas.openxmlformats.org/officeDocument/2006/relationships/hyperlink" Target="https://www.webofscience.com/wos/woscc/full-record/WOS:000894274600001" TargetMode="External"/><Relationship Id="rId613" Type="http://schemas.openxmlformats.org/officeDocument/2006/relationships/hyperlink" Target="https://www.allmultidisciplinaryjournal.com/uploads/archives/20241111180801_F-24-01.1.pdf" TargetMode="External"/><Relationship Id="rId612" Type="http://schemas.openxmlformats.org/officeDocument/2006/relationships/hyperlink" Target="https://www.mdpi.com/2227-7390/12/8/1157" TargetMode="External"/><Relationship Id="rId611" Type="http://schemas.openxmlformats.org/officeDocument/2006/relationships/hyperlink" Target="https://doi.org/10.1002/9781119753797.ch25" TargetMode="External"/><Relationship Id="rId610" Type="http://schemas.openxmlformats.org/officeDocument/2006/relationships/hyperlink" Target="https://doi.org/10.1007/s11205-024-03397-6" TargetMode="External"/><Relationship Id="rId617" Type="http://schemas.openxmlformats.org/officeDocument/2006/relationships/hyperlink" Target="https://scholar.google.com/scholar?cluster=9367694999704562764&amp;hl=en&amp;as_sdt=2005&amp;as_ylo=2024&amp;as_yhi=2024" TargetMode="External"/><Relationship Id="rId616" Type="http://schemas.openxmlformats.org/officeDocument/2006/relationships/hyperlink" Target="https://scholar.google.com/scholar?cluster=9367694999704562764&amp;hl=en&amp;as_sdt=2005&amp;as_ylo=2024&amp;as_yhi=2024" TargetMode="External"/><Relationship Id="rId615" Type="http://schemas.openxmlformats.org/officeDocument/2006/relationships/hyperlink" Target="https://www.sciencedirect.com/science/article/pii/S2212567114008491" TargetMode="External"/><Relationship Id="rId614" Type="http://schemas.openxmlformats.org/officeDocument/2006/relationships/hyperlink" Target="https://www.academia.edu/download/73011696/614Dumitrescu_Stanciu_Tichindelean_Vinerean.pdf" TargetMode="External"/><Relationship Id="rId37" Type="http://schemas.openxmlformats.org/officeDocument/2006/relationships/hyperlink" Target="https://archive.aessweb.com/index.php/5002/article/view/4935" TargetMode="External"/><Relationship Id="rId36" Type="http://schemas.openxmlformats.org/officeDocument/2006/relationships/hyperlink" Target="https://www.taylorfrancis.com/chapters/edit/10.1201/9781032618845-15/analysing-reaction-rivals-emerging-market-economy-ruchita-verma-dhanraj-sharma-janaki-singh-rathore" TargetMode="External"/><Relationship Id="rId39" Type="http://schemas.openxmlformats.org/officeDocument/2006/relationships/hyperlink" Target="https://cjmss.journals.ekb.eg/article_323694.html" TargetMode="External"/><Relationship Id="rId38" Type="http://schemas.openxmlformats.org/officeDocument/2006/relationships/hyperlink" Target="https://www.iieta.org/journals/ijsdp/paper/10.18280/ijsdp.180211" TargetMode="External"/><Relationship Id="rId20" Type="http://schemas.openxmlformats.org/officeDocument/2006/relationships/hyperlink" Target="https://onlinelibrary.wiley.com/doi/abs/10.1002/csr.2567" TargetMode="External"/><Relationship Id="rId22" Type="http://schemas.openxmlformats.org/officeDocument/2006/relationships/hyperlink" Target="https://link.springer.com/article/10.1007/s10614-024-10672-8" TargetMode="External"/><Relationship Id="rId21" Type="http://schemas.openxmlformats.org/officeDocument/2006/relationships/hyperlink" Target="https://onlinelibrary.wiley.com/doi/full/10.1002/csr.2564" TargetMode="External"/><Relationship Id="rId24" Type="http://schemas.openxmlformats.org/officeDocument/2006/relationships/hyperlink" Target="https://www.tandfonline.com/doi/full/10.1080/14942119.2023.2290800" TargetMode="External"/><Relationship Id="rId23" Type="http://schemas.openxmlformats.org/officeDocument/2006/relationships/hyperlink" Target="https://ieeexplore.ieee.org/document/10559821" TargetMode="External"/><Relationship Id="rId409" Type="http://schemas.openxmlformats.org/officeDocument/2006/relationships/hyperlink" Target="https://www.webofscience.com/wos/woscc/full-record/WOS:001137634900037?AlertId=6b0d2161-1856-48df-abd9-cfb45d22ce4f" TargetMode="External"/><Relationship Id="rId404" Type="http://schemas.openxmlformats.org/officeDocument/2006/relationships/hyperlink" Target="https://twistjournal.net/twist/article/view/538" TargetMode="External"/><Relationship Id="rId525" Type="http://schemas.openxmlformats.org/officeDocument/2006/relationships/hyperlink" Target="https://doi.org/10.3233/WOR-230279" TargetMode="External"/><Relationship Id="rId403" Type="http://schemas.openxmlformats.org/officeDocument/2006/relationships/hyperlink" Target="https://gtg.webhost.uoradea.ro/PDF/GTG-4spl-2024/gtg.574spl11-1364.pdf" TargetMode="External"/><Relationship Id="rId524" Type="http://schemas.openxmlformats.org/officeDocument/2006/relationships/hyperlink" Target="https://pmc.ncbi.nlm.nih.gov/articles/PMC11474645/" TargetMode="External"/><Relationship Id="rId402" Type="http://schemas.openxmlformats.org/officeDocument/2006/relationships/hyperlink" Target="https://link.springer.com/referenceworkentry/10.1007/978-981-99-3895-7_21-1" TargetMode="External"/><Relationship Id="rId523" Type="http://schemas.openxmlformats.org/officeDocument/2006/relationships/hyperlink" Target="https://doi.org/10.1016/j.ijlcj.2024.100703" TargetMode="External"/><Relationship Id="rId401" Type="http://schemas.openxmlformats.org/officeDocument/2006/relationships/hyperlink" Target="https://onlinelibrary.wiley.com/doi/abs/10.1002/9781119753797.ch25" TargetMode="External"/><Relationship Id="rId522" Type="http://schemas.openxmlformats.org/officeDocument/2006/relationships/hyperlink" Target="https://doi.org/10.1080/14697017.2023.2281921" TargetMode="External"/><Relationship Id="rId408" Type="http://schemas.openxmlformats.org/officeDocument/2006/relationships/hyperlink" Target="https://apem-journal.org/Archives/2024/APEM19-3_395-407.pdf" TargetMode="External"/><Relationship Id="rId529" Type="http://schemas.openxmlformats.org/officeDocument/2006/relationships/hyperlink" Target="https://www.proquest.com/openview/a87f49ce642e53d1a355c880dc2f2095/1?cbl=1046413&amp;pq-origsite=gscholar" TargetMode="External"/><Relationship Id="rId407" Type="http://schemas.openxmlformats.org/officeDocument/2006/relationships/hyperlink" Target="https://link.springer.com/article/10.1186/s12903-024-04281-y" TargetMode="External"/><Relationship Id="rId528" Type="http://schemas.openxmlformats.org/officeDocument/2006/relationships/hyperlink" Target="https://www.sciencedirect.com/science/article/pii/S2772655X24000533" TargetMode="External"/><Relationship Id="rId406" Type="http://schemas.openxmlformats.org/officeDocument/2006/relationships/hyperlink" Target="https://www.mdpi.com/2071-1050/16/11/4731" TargetMode="External"/><Relationship Id="rId527" Type="http://schemas.openxmlformats.org/officeDocument/2006/relationships/hyperlink" Target="https://revistastecac.cr/index.php/TEC/article/view/202" TargetMode="External"/><Relationship Id="rId405" Type="http://schemas.openxmlformats.org/officeDocument/2006/relationships/hyperlink" Target="https://www.mdpi.com/2076-3298/11/8/175" TargetMode="External"/><Relationship Id="rId526" Type="http://schemas.openxmlformats.org/officeDocument/2006/relationships/hyperlink" Target="https://doi.org/10.3233/WOR-230279" TargetMode="External"/><Relationship Id="rId26" Type="http://schemas.openxmlformats.org/officeDocument/2006/relationships/hyperlink" Target="https://www.tandfonline.com/doi/abs/10.1080/20430795.2022.2100311" TargetMode="External"/><Relationship Id="rId25" Type="http://schemas.openxmlformats.org/officeDocument/2006/relationships/hyperlink" Target="https://www.emerald.com/insight/content/doi/10.1108/bij-10-2023-0721/full/html" TargetMode="External"/><Relationship Id="rId28" Type="http://schemas.openxmlformats.org/officeDocument/2006/relationships/hyperlink" Target="https://www.emerald.com/insight/content/doi/10.1108/ejim-09-2023-0797/full/html" TargetMode="External"/><Relationship Id="rId27" Type="http://schemas.openxmlformats.org/officeDocument/2006/relationships/hyperlink" Target="https://www.aimspress.com/article/doi/10.3934/GF.2024018" TargetMode="External"/><Relationship Id="rId400" Type="http://schemas.openxmlformats.org/officeDocument/2006/relationships/hyperlink" Target="https://link.springer.com/article/10.1007/s11205-024-03397-6%C3%A2" TargetMode="External"/><Relationship Id="rId521" Type="http://schemas.openxmlformats.org/officeDocument/2006/relationships/hyperlink" Target="https://www.igi-global.com/chapter/conceptual-approaches-to-marketing-for-improving-hr-practices/337916" TargetMode="External"/><Relationship Id="rId29" Type="http://schemas.openxmlformats.org/officeDocument/2006/relationships/hyperlink" Target="https://www.mdpi.com/1911-8074/17/10/434" TargetMode="External"/><Relationship Id="rId520" Type="http://schemas.openxmlformats.org/officeDocument/2006/relationships/hyperlink" Target="https://www.emerald.com/insight/content/doi/10.1108/lodj-11-2023-0649/full/html" TargetMode="External"/><Relationship Id="rId11" Type="http://schemas.openxmlformats.org/officeDocument/2006/relationships/hyperlink" Target="https://www.scopus.com/record/display.uri?eid=2-s2.0-85193253538&amp;origin=resultslist&amp;sort=plf-f&amp;src=s&amp;sot=cite&amp;sdt=a&amp;s=ref%282-s2.0-85139908408%29&amp;relpos=4" TargetMode="External"/><Relationship Id="rId10" Type="http://schemas.openxmlformats.org/officeDocument/2006/relationships/hyperlink" Target="https://www.webofscience.com/wos/woscc/full-record/WOS:001310228300020" TargetMode="External"/><Relationship Id="rId13" Type="http://schemas.openxmlformats.org/officeDocument/2006/relationships/hyperlink" Target="https://www.webofscience.com/wos/woscc/full-record/WOS:001310228300020" TargetMode="External"/><Relationship Id="rId12" Type="http://schemas.openxmlformats.org/officeDocument/2006/relationships/hyperlink" Target="https://www.webofscience.com/wos/woscc/full-record/WOS:001384619700009" TargetMode="External"/><Relationship Id="rId519" Type="http://schemas.openxmlformats.org/officeDocument/2006/relationships/hyperlink" Target="https://link.springer.com/article/10.1007/s12564-024-09954-5" TargetMode="External"/><Relationship Id="rId514" Type="http://schemas.openxmlformats.org/officeDocument/2006/relationships/hyperlink" Target="https://www.sciencedirect.com/science/article/pii/S2666957924000119" TargetMode="External"/><Relationship Id="rId513" Type="http://schemas.openxmlformats.org/officeDocument/2006/relationships/hyperlink" Target="https://www.tandfonline.com/doi/abs/10.1080/21568316.2023.2209057?casa_token=67EcafqwnuAAAAAA:XGv1uY0n8Ix9amHSj-Q0gKg5CFfHvFXP-BTu9uZ2rL3oX9HovScGMzrk07c-u4xHMzIFSfOAvg" TargetMode="External"/><Relationship Id="rId512" Type="http://schemas.openxmlformats.org/officeDocument/2006/relationships/hyperlink" Target="https://journals.sagepub.com/doi/full/10.1177/14673584231164941?casa_token=SHneqcbEDTIAAAAA%3At8zfGuCd1rteGEo71ssYblxffYSUePny0Au3Km5kzzi_urKdZ1ykBsm9cNyYAFYAMfrwKE7fNg" TargetMode="External"/><Relationship Id="rId511" Type="http://schemas.openxmlformats.org/officeDocument/2006/relationships/hyperlink" Target="https://www.sciencedirect.com/science/article/pii/S2212571X2400043X" TargetMode="External"/><Relationship Id="rId518" Type="http://schemas.openxmlformats.org/officeDocument/2006/relationships/hyperlink" Target="https://link.springer.com/article/10.1007/s12564-024-09954-5" TargetMode="External"/><Relationship Id="rId517" Type="http://schemas.openxmlformats.org/officeDocument/2006/relationships/hyperlink" Target="https://link.springer.com/article/10.1007/s11205-024-03397-6" TargetMode="External"/><Relationship Id="rId516" Type="http://schemas.openxmlformats.org/officeDocument/2006/relationships/hyperlink" Target="https://www.tandfonline.com/doi/abs/10.1080/13683500.2022.2162372?casa_token=CSNHHLA3PpkAAAAA:yYlc3UN3WNZ7TVYHlFJ1zX8UFkJNFhJmYFkdpUIU-ZKXtPEqIlV5VO5rr3KRztS3-yrk8mztJg" TargetMode="External"/><Relationship Id="rId515" Type="http://schemas.openxmlformats.org/officeDocument/2006/relationships/hyperlink" Target="https://journals.sagepub.com/doi/full/10.1177/09754253241233781?casa_token=pmH1YoVRMxYAAAAA%3AdnhZblqS7MWmeQJvkuopt6TlifrQT-hGfkchY_pkI5WzBjeYmhMX4tEwUBOxxhzj9636la3qog" TargetMode="External"/><Relationship Id="rId15" Type="http://schemas.openxmlformats.org/officeDocument/2006/relationships/hyperlink" Target="https://www.webofscience.com/wos/woscc/full-record/WOS:001464137400001" TargetMode="External"/><Relationship Id="rId14" Type="http://schemas.openxmlformats.org/officeDocument/2006/relationships/hyperlink" Target="https://www.webofscience.com/wos/woscc/full-record/WOS:001192902300001" TargetMode="External"/><Relationship Id="rId17" Type="http://schemas.openxmlformats.org/officeDocument/2006/relationships/hyperlink" Target="https://link.springer.com/article/10.1007/s11518-024-5613-0" TargetMode="External"/><Relationship Id="rId16" Type="http://schemas.openxmlformats.org/officeDocument/2006/relationships/hyperlink" Target="https://www.webofscience.com/wos/woscc/full-record/WOS:001138816600001" TargetMode="External"/><Relationship Id="rId19" Type="http://schemas.openxmlformats.org/officeDocument/2006/relationships/hyperlink" Target="https://onlinelibrary.wiley.com/doi/full/10.1002/bse.3633" TargetMode="External"/><Relationship Id="rId510" Type="http://schemas.openxmlformats.org/officeDocument/2006/relationships/hyperlink" Target="https://www.tandfonline.com/doi/abs/10.1080/17517575.2024.2351869?casa_token=03GVUDo7DhEAAAAA:QTlaZyIT65mepgpCQQo-zT29K7jBKTi7LxoyagIGu85xfTakbhiuywV2yWDG3i8jSz0HQJuyQA" TargetMode="External"/><Relationship Id="rId18" Type="http://schemas.openxmlformats.org/officeDocument/2006/relationships/hyperlink" Target="https://www.emerald.com/insight/content/doi/10.1108/cr-04-2024-0085/full/html" TargetMode="External"/><Relationship Id="rId84" Type="http://schemas.openxmlformats.org/officeDocument/2006/relationships/hyperlink" Target="https://151092iqm-y-https-www-scopus-com.z.e-nformation.ro/record/display.uri?eid=2-s2.0-85204735130&amp;origin=recordpage" TargetMode="External"/><Relationship Id="rId83" Type="http://schemas.openxmlformats.org/officeDocument/2006/relationships/hyperlink" Target="https://www.igi-global.com/chapter/the-relationship-between-change-management-and-business-ethics/350063" TargetMode="External"/><Relationship Id="rId86" Type="http://schemas.openxmlformats.org/officeDocument/2006/relationships/hyperlink" Target="https://www.taylorfrancis.com/chapters/edit/10.1201/9781003505754-9/business-sustainability-benefits-challenges-dhruv-kishore-bole" TargetMode="External"/><Relationship Id="rId85" Type="http://schemas.openxmlformats.org/officeDocument/2006/relationships/hyperlink" Target="https://151092iqm-y-https-www-scopus-com.z.e-nformation.ro/record/display.uri?eid=2-s2.0-85188333943&amp;origin=recordpage" TargetMode="External"/><Relationship Id="rId88" Type="http://schemas.openxmlformats.org/officeDocument/2006/relationships/hyperlink" Target="https://www.taylorfrancis.com/chapters/edit/10.4324/9781003481171-15/use-crowdfunding-social-media-platforms-strategic-start-communication-big-data-analysis-sun-young-park-boon-thau-loo" TargetMode="External"/><Relationship Id="rId87" Type="http://schemas.openxmlformats.org/officeDocument/2006/relationships/hyperlink" Target="https://www.webofscience.com/wos/woscc/full-record/WOS:001324010900001" TargetMode="External"/><Relationship Id="rId89" Type="http://schemas.openxmlformats.org/officeDocument/2006/relationships/hyperlink" Target="https://www.webofscience.com/wos/woscc/full-record/WOS:001151331800001" TargetMode="External"/><Relationship Id="rId80" Type="http://schemas.openxmlformats.org/officeDocument/2006/relationships/hyperlink" Target="https://www.webofscience.com/wos/woscc/full-record/WOS:001323460800001" TargetMode="External"/><Relationship Id="rId82" Type="http://schemas.openxmlformats.org/officeDocument/2006/relationships/hyperlink" Target="https://link.springer.com/chapter/10.1007/978-3-031-75322-0_9" TargetMode="External"/><Relationship Id="rId81" Type="http://schemas.openxmlformats.org/officeDocument/2006/relationships/hyperlink" Target="https://www.webofscience.com/wos/woscc/full-record/WOS:001228061000004" TargetMode="External"/><Relationship Id="rId73" Type="http://schemas.openxmlformats.org/officeDocument/2006/relationships/hyperlink" Target="https://journals.caf.ac.cn/data/article/lczcyj/preview/pdf/20240307.pdf" TargetMode="External"/><Relationship Id="rId72" Type="http://schemas.openxmlformats.org/officeDocument/2006/relationships/hyperlink" Target="https://link.springer.com/chapter/10.1007/978-981-97-6492-1_6" TargetMode="External"/><Relationship Id="rId75" Type="http://schemas.openxmlformats.org/officeDocument/2006/relationships/hyperlink" Target="https://www.webofscience.com/wos/woscc/full-record/WOS:001335233600005" TargetMode="External"/><Relationship Id="rId74" Type="http://schemas.openxmlformats.org/officeDocument/2006/relationships/hyperlink" Target="https://www.webofscience.com/wos/woscc/full-record/WOS:001142819900017" TargetMode="External"/><Relationship Id="rId77" Type="http://schemas.openxmlformats.org/officeDocument/2006/relationships/hyperlink" Target="https://link.springer.com/article/10.1007/s42521-024-00109-0" TargetMode="External"/><Relationship Id="rId76" Type="http://schemas.openxmlformats.org/officeDocument/2006/relationships/hyperlink" Target="https://151092ik2-y-https-www-scopus-com.z.e-nformation.ro/sourceid/5200153101" TargetMode="External"/><Relationship Id="rId79" Type="http://schemas.openxmlformats.org/officeDocument/2006/relationships/hyperlink" Target="https://www.taylorfrancis.com/chapters/edit/10.4324/9781032710693-10/role-corporate-social-responsibility-sustainability-products-agata-matarazzo-massimo-riccardo-costanzo-pierluigi-catalfo" TargetMode="External"/><Relationship Id="rId78" Type="http://schemas.openxmlformats.org/officeDocument/2006/relationships/hyperlink" Target="https://www.webofscience.com/wos/woscc/full-record/WOS:001256445300001" TargetMode="External"/><Relationship Id="rId71" Type="http://schemas.openxmlformats.org/officeDocument/2006/relationships/hyperlink" Target="https://www.webofscience.com/wos/woscc/full-record/WOS:000913639000001" TargetMode="External"/><Relationship Id="rId70" Type="http://schemas.openxmlformats.org/officeDocument/2006/relationships/hyperlink" Target="https://link.springer.com/content/pdf/10.1007/s13132-024-02374-1.pdf" TargetMode="External"/><Relationship Id="rId62" Type="http://schemas.openxmlformats.org/officeDocument/2006/relationships/hyperlink" Target="https://www.webofscience.com/wos/woscc/full-record/WOS:001172685300001" TargetMode="External"/><Relationship Id="rId61" Type="http://schemas.openxmlformats.org/officeDocument/2006/relationships/hyperlink" Target="https://www.webofscience.com/wos/woscc/full-record/WOS:001285026900001" TargetMode="External"/><Relationship Id="rId64" Type="http://schemas.openxmlformats.org/officeDocument/2006/relationships/hyperlink" Target="https://www.webofscience.com/wos/woscc/full-record/WOS:001356217200002" TargetMode="External"/><Relationship Id="rId63" Type="http://schemas.openxmlformats.org/officeDocument/2006/relationships/hyperlink" Target="https://www.webofscience.com/wos/woscc/full-record/WOS:001223349400001" TargetMode="External"/><Relationship Id="rId66" Type="http://schemas.openxmlformats.org/officeDocument/2006/relationships/hyperlink" Target="https://151092idy-y-https-www-scopus-com.z.e-nformation.ro/record/display.uri?eid=2-s2.0-85207844947&amp;origin=resultslist&amp;sort=plf-f&amp;src=s&amp;sot=cite&amp;sdt=a&amp;s=ref%282-s2.0-85117839080%29&amp;sessionSearchId=bf0f918e684cf71498957bff17af3ed3&amp;relpos=10" TargetMode="External"/><Relationship Id="rId65" Type="http://schemas.openxmlformats.org/officeDocument/2006/relationships/hyperlink" Target="https://151092idy-y-https-www-scopus-com.z.e-nformation.ro/record/display.uri?eid=2-s2.0-85200727427&amp;origin=resultslist&amp;sort=plf-f&amp;src=s&amp;sot=cite&amp;sdt=a&amp;s=ref%282-s2.0-85117839080%29&amp;sessionSearchId=bf0f918e684cf71498957bff17af3ed3&amp;relpos=11" TargetMode="External"/><Relationship Id="rId68" Type="http://schemas.openxmlformats.org/officeDocument/2006/relationships/hyperlink" Target="https://www.webofscience.com/wos/woscc/full-record/WOS:001262143700023" TargetMode="External"/><Relationship Id="rId67" Type="http://schemas.openxmlformats.org/officeDocument/2006/relationships/hyperlink" Target="https://151092idy-y-https-www-scopus-com.z.e-nformation.ro/record/display.uri?eid=2-s2.0-86000209912&amp;origin=resultslist&amp;sort=plf-f&amp;src=s&amp;sot=cite&amp;sdt=a&amp;s=ref%282-s2.0-85117839080%29&amp;sessionSearchId=bf0f918e684cf71498957bff17af3ed3&amp;relpos=6" TargetMode="External"/><Relationship Id="rId609" Type="http://schemas.openxmlformats.org/officeDocument/2006/relationships/hyperlink" Target="https://doi.org/10.1080/13683500.2022.2162372" TargetMode="External"/><Relationship Id="rId608" Type="http://schemas.openxmlformats.org/officeDocument/2006/relationships/hyperlink" Target="https://doi.org/10.1177/09754253241233781" TargetMode="External"/><Relationship Id="rId607" Type="http://schemas.openxmlformats.org/officeDocument/2006/relationships/hyperlink" Target="https://www.sciencedirect.com/science/article/pii/S2666957924000119" TargetMode="External"/><Relationship Id="rId60" Type="http://schemas.openxmlformats.org/officeDocument/2006/relationships/hyperlink" Target="https://www.webofscience.com/wos/woscc/full-record/WOS:001192310500001" TargetMode="External"/><Relationship Id="rId602" Type="http://schemas.openxmlformats.org/officeDocument/2006/relationships/hyperlink" Target="https://link.springer.com/book/10.1007/978-3-031-65727-6" TargetMode="External"/><Relationship Id="rId601" Type="http://schemas.openxmlformats.org/officeDocument/2006/relationships/hyperlink" Target="https://books.google.com/books?hl=en&amp;lr=&amp;id=R8MbEQAAQBAJ&amp;oi=fnd&amp;pg=PA241&amp;ots=Zz4Pob-UKu&amp;sig=axn7dRTBEkpClUKeBM0Xq2L4qSc" TargetMode="External"/><Relationship Id="rId600" Type="http://schemas.openxmlformats.org/officeDocument/2006/relationships/hyperlink" Target="https://doi.org/10.1007/978-3-031-65727-6_15" TargetMode="External"/><Relationship Id="rId606" Type="http://schemas.openxmlformats.org/officeDocument/2006/relationships/hyperlink" Target="https://doi.org/10.1080/21568316.2023.2209057" TargetMode="External"/><Relationship Id="rId605" Type="http://schemas.openxmlformats.org/officeDocument/2006/relationships/hyperlink" Target="https://doi.org/10.1177/14673584231164941" TargetMode="External"/><Relationship Id="rId604" Type="http://schemas.openxmlformats.org/officeDocument/2006/relationships/hyperlink" Target="https://www.sciencedirect.com/science/article/pii/S2212571X2400043X" TargetMode="External"/><Relationship Id="rId603" Type="http://schemas.openxmlformats.org/officeDocument/2006/relationships/hyperlink" Target="https://www.emerald.com/insight/content/doi/10.1108/k-07-2024-1780/full/html" TargetMode="External"/><Relationship Id="rId69" Type="http://schemas.openxmlformats.org/officeDocument/2006/relationships/hyperlink" Target="https://www.webofscience.com/wos/woscc/full-record/WOS:001262084900018" TargetMode="External"/><Relationship Id="rId51" Type="http://schemas.openxmlformats.org/officeDocument/2006/relationships/hyperlink" Target="https://www.webofscience.com/wos/woscc/full-record/WOS:001341580600001" TargetMode="External"/><Relationship Id="rId50" Type="http://schemas.openxmlformats.org/officeDocument/2006/relationships/hyperlink" Target="https://www.webofscience.com/wos/woscc/full-record/WOS:001387692300001" TargetMode="External"/><Relationship Id="rId53" Type="http://schemas.openxmlformats.org/officeDocument/2006/relationships/hyperlink" Target="https://www.webofscience.com/wos/woscc/full-record/WOS:001163316600006" TargetMode="External"/><Relationship Id="rId52" Type="http://schemas.openxmlformats.org/officeDocument/2006/relationships/hyperlink" Target="https://www.webofscience.com/wos/woscc/full-record/WOS:001228061000004" TargetMode="External"/><Relationship Id="rId55" Type="http://schemas.openxmlformats.org/officeDocument/2006/relationships/hyperlink" Target="https://151092ia2-y-https-www-scopus-com.z.e-nformation.ro/record/display.uri?eid=2-s2.0-85188844576&amp;origin=resultslist&amp;sort=plf-f&amp;src=s&amp;sot=cite&amp;sdt=a&amp;s=ref%282-s2.0-85124047729%29&amp;sessionSearchId=aa83e5f4aebce611ba89cbaff8f44385&amp;relpos=5" TargetMode="External"/><Relationship Id="rId54" Type="http://schemas.openxmlformats.org/officeDocument/2006/relationships/hyperlink" Target="https://151092ia2-y-https-www-scopus-com.z.e-nformation.ro/record/display.uri?eid=2-s2.0-85204777125&amp;origin=resultslist&amp;sort=plf-f&amp;src=s&amp;sot=cite&amp;sdt=a&amp;s=ref%282-s2.0-85124047729%29&amp;relpos=4" TargetMode="External"/><Relationship Id="rId57" Type="http://schemas.openxmlformats.org/officeDocument/2006/relationships/hyperlink" Target="https://www.webofscience.com/wos/woscc/full-record/WOS:001323427800001" TargetMode="External"/><Relationship Id="rId56" Type="http://schemas.openxmlformats.org/officeDocument/2006/relationships/hyperlink" Target="https://www.webofscience.com/wos/woscc/full-record/WOS:001384183100001" TargetMode="External"/><Relationship Id="rId59" Type="http://schemas.openxmlformats.org/officeDocument/2006/relationships/hyperlink" Target="https://www.webofscience.com/wos/woscc/full-record/WOS:001262446400004" TargetMode="External"/><Relationship Id="rId58" Type="http://schemas.openxmlformats.org/officeDocument/2006/relationships/hyperlink" Target="https://www.webofscience.com/wos/woscc/full-record/WOS:001125314000001" TargetMode="External"/><Relationship Id="rId590" Type="http://schemas.openxmlformats.org/officeDocument/2006/relationships/hyperlink" Target="https://www.sciencedirect.com/science/article/pii/S2542660524002786" TargetMode="External"/><Relationship Id="rId107" Type="http://schemas.openxmlformats.org/officeDocument/2006/relationships/hyperlink" Target="https://www.igi-global.com/chapter/digital-transformation-strategy-in-business/352124" TargetMode="External"/><Relationship Id="rId228" Type="http://schemas.openxmlformats.org/officeDocument/2006/relationships/hyperlink" Target="https://www.scopus.com/record/display.uri?eid=2-s2.0-85207833409&amp;origin=resultslist&amp;sort=plf-f&amp;src=s&amp;sid=881cde4b5151106c61de2647417a266c&amp;sot=a&amp;sdt=b&amp;s=TITLE%28Cost-Effectiveness+of+Digitalisation+in+Europe%29&amp;sl=144&amp;sessionSearchId=881cde4b5151106c61de2647417a266c" TargetMode="External"/><Relationship Id="rId349" Type="http://schemas.openxmlformats.org/officeDocument/2006/relationships/hyperlink" Target="https://www.emerald.com/insight/content/doi/10.1108/978-1-83753-244-520241001/full/html" TargetMode="External"/><Relationship Id="rId106" Type="http://schemas.openxmlformats.org/officeDocument/2006/relationships/hyperlink" Target="https://151092iqm-y-https-www-scopus-com.z.e-nformation.ro/record/display.uri?eid=2-s2.0-85118277777&amp;origin=recordpage" TargetMode="External"/><Relationship Id="rId227" Type="http://schemas.openxmlformats.org/officeDocument/2006/relationships/hyperlink" Target="https://www.scopus.com/record/display.uri?eid=2-s2.0-85211390135&amp;origin=resultslist&amp;sort=plf-f&amp;src=s&amp;sid=881cde4b5151106c61de2647417a266c&amp;sot=a&amp;sdt=b&amp;s=TITLE%28ICT+and+the+Digital+Divide%3A+Analyzing+ICT+Indicators+in+Morocco+Using+PCA%29&amp;sl=144&amp;sessionSearchId=881cde4b5151106c61de2647417a266c" TargetMode="External"/><Relationship Id="rId348" Type="http://schemas.openxmlformats.org/officeDocument/2006/relationships/hyperlink" Target="https://link.springer.com/chapter/10.1007/978-981-97-1837-5_12" TargetMode="External"/><Relationship Id="rId469" Type="http://schemas.openxmlformats.org/officeDocument/2006/relationships/hyperlink" Target="https://www.webofscience.com/wos/woscc/full-record/WOS:001309395000001" TargetMode="External"/><Relationship Id="rId105" Type="http://schemas.openxmlformats.org/officeDocument/2006/relationships/hyperlink" Target="https://www.emerald.com/insight/content/doi/10.1108/cpoib-05-2022-0050/full/html" TargetMode="External"/><Relationship Id="rId226" Type="http://schemas.openxmlformats.org/officeDocument/2006/relationships/hyperlink" Target="https://www.scopus.com/record/display.uri?eid=2-s2.0-85183202343&amp;origin=resultslist&amp;sort=plf-f&amp;src=s&amp;sid=881cde4b5151106c61de2647417a266c&amp;sot=a&amp;sdt=b&amp;s=TITLE%28The+future+EU+postal+regulation.+What+can+be+learnt+from+the+telecommunication+regulations%29&amp;sl=144&amp;sessionSearchId=881cde4b5151106c61de2647417a266c" TargetMode="External"/><Relationship Id="rId347" Type="http://schemas.openxmlformats.org/officeDocument/2006/relationships/hyperlink" Target="https://www.tandfonline.com/doi/full/10.1080/00218839.2024.2442199" TargetMode="External"/><Relationship Id="rId468" Type="http://schemas.openxmlformats.org/officeDocument/2006/relationships/hyperlink" Target="https://journals.plos.org/plosone/article?id=10.1371/journal.pone.0308001" TargetMode="External"/><Relationship Id="rId589" Type="http://schemas.openxmlformats.org/officeDocument/2006/relationships/hyperlink" Target="https://www.sciencedirect.com/science/article/pii/S2199853124001756" TargetMode="External"/><Relationship Id="rId104" Type="http://schemas.openxmlformats.org/officeDocument/2006/relationships/hyperlink" Target="https://151092iqm-y-https-www-scopus-com.z.e-nformation.ro/record/display.uri?eid=2-s2.0-85207546213&amp;origin=recordpage" TargetMode="External"/><Relationship Id="rId225" Type="http://schemas.openxmlformats.org/officeDocument/2006/relationships/hyperlink" Target="https://www.scopus.com/record/display.uri?eid=2-s2.0-85208956891&amp;origin=resultslist&amp;sort=plf-f&amp;src=s&amp;sid=881cde4b5151106c61de2647417a266c&amp;sot=a&amp;sdt=b&amp;s=TITLE%28An+Empirical+Assessment+of+the+Impact+of+EU+Digital+Policies+on+Economic+Growth%29&amp;sl=144&amp;sessionSearchId=881cde4b5151106c61de2647417a266c" TargetMode="External"/><Relationship Id="rId346" Type="http://schemas.openxmlformats.org/officeDocument/2006/relationships/hyperlink" Target="https://link.springer.com/chapter/10.1007/978-981-97-1837-5_12" TargetMode="External"/><Relationship Id="rId467" Type="http://schemas.openxmlformats.org/officeDocument/2006/relationships/hyperlink" Target="https://link.springer.com/article/10.1007/s11356-024-33799-5" TargetMode="External"/><Relationship Id="rId588" Type="http://schemas.openxmlformats.org/officeDocument/2006/relationships/hyperlink" Target="https://search.ebscohost.com/login.aspx?direct=true&amp;profile=ehost&amp;scope=site&amp;authtype=crawler&amp;jrnl=17437601&amp;AN=175927311&amp;h=gks98AmTvh8m34oDaAzzpyfTm2AXzZ0ddeXDt%2F%2F1xhmvNtIxoeFPOO5WhV%2BA2b4cny8yjJbqDCPrQNAnmCD6DA%3D%3D&amp;crl=c" TargetMode="External"/><Relationship Id="rId109" Type="http://schemas.openxmlformats.org/officeDocument/2006/relationships/hyperlink" Target="https://fkd.net.ua/index.php/fkd/article/view/4439" TargetMode="External"/><Relationship Id="rId108" Type="http://schemas.openxmlformats.org/officeDocument/2006/relationships/hyperlink" Target="https://core.ac.uk/download/pdf/599437422.pdf" TargetMode="External"/><Relationship Id="rId229" Type="http://schemas.openxmlformats.org/officeDocument/2006/relationships/hyperlink" Target="https://www.webofscience.com/wos/woscc/full-record/WOS:001208180900001" TargetMode="External"/><Relationship Id="rId220" Type="http://schemas.openxmlformats.org/officeDocument/2006/relationships/hyperlink" Target="https://www.webofscience.com/wos/alldb/full-record/WOS:001293879700016" TargetMode="External"/><Relationship Id="rId341" Type="http://schemas.openxmlformats.org/officeDocument/2006/relationships/hyperlink" Target="https://www.igi-global.com/chapter/confraternities-and-confreres-promoting-gastronomic-identity-and-local-products/342695" TargetMode="External"/><Relationship Id="rId462" Type="http://schemas.openxmlformats.org/officeDocument/2006/relationships/hyperlink" Target="https://www.sciencedirect.com/science/article/pii/S0301420724002988?casa_token=tLBuzZLudWEAAAAA:7_KAx_ewcRbRziAo1KLBaFkhhQDzINqSaag4KZZ2eETr1CzOdzV_OZCgEoEHjAlE6n5-ssdgfA" TargetMode="External"/><Relationship Id="rId583" Type="http://schemas.openxmlformats.org/officeDocument/2006/relationships/hyperlink" Target="https://www.igi-global.com/chapter/the-use-of-social-media/336653" TargetMode="External"/><Relationship Id="rId340" Type="http://schemas.openxmlformats.org/officeDocument/2006/relationships/hyperlink" Target="https://www.mdpi.com/1911-8074/17/5/208" TargetMode="External"/><Relationship Id="rId461" Type="http://schemas.openxmlformats.org/officeDocument/2006/relationships/hyperlink" Target="https://www.sciencedirect.com/science/article/pii/S0301420724005555?casa_token=R0b4_n-KcA8AAAAA:Xoj4Rr8bG5Q-zZHSO1ru3aMCbEzy5pEUK7YkyqRPIMogj5iHVCY5r0bJe6xikm_EwBbs7BoUSQ" TargetMode="External"/><Relationship Id="rId582" Type="http://schemas.openxmlformats.org/officeDocument/2006/relationships/hyperlink" Target="https://www.igi-global.com/chapter/the-rise-of-mumpreneurs-in-the-islamic-medicine-industry/354112" TargetMode="External"/><Relationship Id="rId460" Type="http://schemas.openxmlformats.org/officeDocument/2006/relationships/hyperlink" Target="https://www.webofscience.com/wos/woscc/full-record/WOS:001224590300001" TargetMode="External"/><Relationship Id="rId581" Type="http://schemas.openxmlformats.org/officeDocument/2006/relationships/hyperlink" Target="https://doi.org/10.2478/mmcks-2024-0031" TargetMode="External"/><Relationship Id="rId580" Type="http://schemas.openxmlformats.org/officeDocument/2006/relationships/hyperlink" Target="https://www.igi-global.com/chapter/the-use-of-social-media/336653" TargetMode="External"/><Relationship Id="rId103" Type="http://schemas.openxmlformats.org/officeDocument/2006/relationships/hyperlink" Target="https://151092iqm-y-https-www-scopus-com.z.e-nformation.ro/record/display.uri?eid=2-s2.0-85214575389&amp;origin=recordpage" TargetMode="External"/><Relationship Id="rId224" Type="http://schemas.openxmlformats.org/officeDocument/2006/relationships/hyperlink" Target="https://www.scopus.com/record/display.uri?eid=2-s2.0-85211771354&amp;origin=resultslist&amp;sort=plf-f&amp;src=s&amp;sid=881cde4b5151106c61de2647417a266c&amp;sot=a&amp;sdt=b&amp;s=TITLE%28Digital+Economy%3A+Reinforcing+Competitive+Economy+of+Smart+Cities%2C+A+Fuzzy-AHP+Approach%29&amp;sl=144&amp;sessionSearchId=881cde4b5151106c61de2647417a266c" TargetMode="External"/><Relationship Id="rId345" Type="http://schemas.openxmlformats.org/officeDocument/2006/relationships/hyperlink" Target="https://jscires.org/jscires-vol-13-issue-3-2024/7739/" TargetMode="External"/><Relationship Id="rId466" Type="http://schemas.openxmlformats.org/officeDocument/2006/relationships/hyperlink" Target="https://www.mdpi.com/2073-445X/13/7/1017" TargetMode="External"/><Relationship Id="rId587" Type="http://schemas.openxmlformats.org/officeDocument/2006/relationships/hyperlink" Target="https://doi.org/10.1108/APJML-03-2024-0386" TargetMode="External"/><Relationship Id="rId102" Type="http://schemas.openxmlformats.org/officeDocument/2006/relationships/hyperlink" Target="https://www.webofscience.com/wos/woscc/full-record/WOS:001334258600008" TargetMode="External"/><Relationship Id="rId223" Type="http://schemas.openxmlformats.org/officeDocument/2006/relationships/hyperlink" Target="https://www.scopus.com/record/display.uri?eid=2-s2.0-85175629441&amp;origin=resultslist&amp;sort=plf-f&amp;src=s&amp;sid=881cde4b5151106c61de2647417a266c&amp;sot=a&amp;sdt=b&amp;s=TITLE%28The+carbon+emission+reduction+effect+and+mechanism+analysis+of+digital+economy%3A+Evidence+of+prefecture-level+cities+in+China%29&amp;sl=144&amp;sessionSearchId=881cde4b5151106c61de2647417a266c" TargetMode="External"/><Relationship Id="rId344" Type="http://schemas.openxmlformats.org/officeDocument/2006/relationships/hyperlink" Target="https://www.mdpi.com/2071-1050/16/3/985" TargetMode="External"/><Relationship Id="rId465" Type="http://schemas.openxmlformats.org/officeDocument/2006/relationships/hyperlink" Target="https://www.sciencedirect.com/science/article/pii/S0301420724003015?casa_token=2Dee0KgVbiYAAAAA:uwOZM2HZ8JJsa2XvEyF10O7andePaEIjFns8gOahmT-DeznqtYMNv2wYhT5sZ1aTCKblHBHP3g" TargetMode="External"/><Relationship Id="rId586" Type="http://schemas.openxmlformats.org/officeDocument/2006/relationships/hyperlink" Target="https://www.sciencedirect.com/science/article/pii/S0747563224001055" TargetMode="External"/><Relationship Id="rId101" Type="http://schemas.openxmlformats.org/officeDocument/2006/relationships/hyperlink" Target="https://www.webofscience.com/wos/woscc/full-record/WOS:001301419300004" TargetMode="External"/><Relationship Id="rId222" Type="http://schemas.openxmlformats.org/officeDocument/2006/relationships/hyperlink" Target="https://www.scopus.com/record/display.uri?eid=2-s2.0-85186854943&amp;origin=resultslist&amp;sort=plf-f&amp;src=s&amp;sid=881cde4b5151106c61de2647417a266c&amp;sot=a&amp;sdt=b&amp;s=TITLE%28Digitization+and+carbon+emissions%3A+how+does+the+development+of%29&amp;sl=144&amp;sessionSearchId=881cde4b5151106c61de2647417a266c" TargetMode="External"/><Relationship Id="rId343" Type="http://schemas.openxmlformats.org/officeDocument/2006/relationships/hyperlink" Target="https://www.mdpi.com/2079-9292/13/16/3206" TargetMode="External"/><Relationship Id="rId464" Type="http://schemas.openxmlformats.org/officeDocument/2006/relationships/hyperlink" Target="https://www.sciencedirect.com/science/article/pii/S2210670724006012?casa_token=cW1_SxEORx8AAAAA:Ufxpyh5AUGQ1ncZhxfAwz1UWYIt4LZ0VZ-5T4y2fRX-etJjgadXZwmtbg-4yWSxoKxX26-rUwQ" TargetMode="External"/><Relationship Id="rId585" Type="http://schemas.openxmlformats.org/officeDocument/2006/relationships/hyperlink" Target="https://www.sciencedirect.com/science/article/pii/S0268401223000828" TargetMode="External"/><Relationship Id="rId100" Type="http://schemas.openxmlformats.org/officeDocument/2006/relationships/hyperlink" Target="https://www.webofscience.com/wos/woscc/full-record/WOS:001293511100014" TargetMode="External"/><Relationship Id="rId221" Type="http://schemas.openxmlformats.org/officeDocument/2006/relationships/hyperlink" Target="https://www.webofscience.com/wos/alldb/full-record/WOS:001141673100001" TargetMode="External"/><Relationship Id="rId342" Type="http://schemas.openxmlformats.org/officeDocument/2006/relationships/hyperlink" Target="https://www.mdpi.com/2071-1050/16/10/4074" TargetMode="External"/><Relationship Id="rId463" Type="http://schemas.openxmlformats.org/officeDocument/2006/relationships/hyperlink" Target="https://www.mdpi.com/2079-8954/12/2/55" TargetMode="External"/><Relationship Id="rId584" Type="http://schemas.openxmlformats.org/officeDocument/2006/relationships/hyperlink" Target="https://doi.org/10.1007/s43039-023-00086-z" TargetMode="External"/><Relationship Id="rId217" Type="http://schemas.openxmlformats.org/officeDocument/2006/relationships/hyperlink" Target="https://www.webofscience.com/wos/alldb/full-record/WOS:001426394800028" TargetMode="External"/><Relationship Id="rId338" Type="http://schemas.openxmlformats.org/officeDocument/2006/relationships/hyperlink" Target="https://www.tandfonline.com/journals/wcsc20" TargetMode="External"/><Relationship Id="rId459" Type="http://schemas.openxmlformats.org/officeDocument/2006/relationships/hyperlink" Target="https://www.webofscience.com/wos/woscc/full-record/WOS:001301497400001" TargetMode="External"/><Relationship Id="rId216" Type="http://schemas.openxmlformats.org/officeDocument/2006/relationships/hyperlink" Target="https://www.webofscience.com/wos/alldb/full-record/WOS:001164703700001" TargetMode="External"/><Relationship Id="rId337" Type="http://schemas.openxmlformats.org/officeDocument/2006/relationships/hyperlink" Target="https://www.tandfonline.com/doi/abs/10.1080/14927713.2023.2211582" TargetMode="External"/><Relationship Id="rId458" Type="http://schemas.openxmlformats.org/officeDocument/2006/relationships/hyperlink" Target="https://www.webofscience.com/wos/woscc/full-record/WOS:001289741300001" TargetMode="External"/><Relationship Id="rId579" Type="http://schemas.openxmlformats.org/officeDocument/2006/relationships/hyperlink" Target="https://www.elgaronline.com/abstract/book/9781035317189/ch119.xml" TargetMode="External"/><Relationship Id="rId215" Type="http://schemas.openxmlformats.org/officeDocument/2006/relationships/hyperlink" Target="https://www.webofscience.com/wos/alldb/full-record/WOS:001174923300001" TargetMode="External"/><Relationship Id="rId336" Type="http://schemas.openxmlformats.org/officeDocument/2006/relationships/hyperlink" Target="https://www.emerald.com/insight/content/doi/10.1108/bfj-11-2023-0965/full/html" TargetMode="External"/><Relationship Id="rId457" Type="http://schemas.openxmlformats.org/officeDocument/2006/relationships/hyperlink" Target="https://www.sciencedirect.com/science/article/pii/S0301420724003714?casa_token=w3BAFEXsobcAAAAA:RfJMK7J_Bq7oa28GNMKye-jDP60Zq-ZxAAXB9ZnbwK1rdum_nIGMOkgPR35lTj2Vsbkq3JI7Kw" TargetMode="External"/><Relationship Id="rId578" Type="http://schemas.openxmlformats.org/officeDocument/2006/relationships/hyperlink" Target="https://doi.org/10.1007/978-3-031-67547-8_47" TargetMode="External"/><Relationship Id="rId214" Type="http://schemas.openxmlformats.org/officeDocument/2006/relationships/hyperlink" Target="https://www.webofscience.com/wos/alldb/full-record/WOS:001214289900001" TargetMode="External"/><Relationship Id="rId335" Type="http://schemas.openxmlformats.org/officeDocument/2006/relationships/hyperlink" Target="https://www.emerald.com/insight/content/doi/10.1108/bfj-11-2022-0939/full/html" TargetMode="External"/><Relationship Id="rId456" Type="http://schemas.openxmlformats.org/officeDocument/2006/relationships/hyperlink" Target="https://www.nature.com/articles/s41599-024-03122-1" TargetMode="External"/><Relationship Id="rId577" Type="http://schemas.openxmlformats.org/officeDocument/2006/relationships/hyperlink" Target="https://doi.org/10.1007/978-3-658-43759-6" TargetMode="External"/><Relationship Id="rId219" Type="http://schemas.openxmlformats.org/officeDocument/2006/relationships/hyperlink" Target="https://www.webofscience.com/wos/alldb/full-record/WOS:001390416100015" TargetMode="External"/><Relationship Id="rId218" Type="http://schemas.openxmlformats.org/officeDocument/2006/relationships/hyperlink" Target="https://www.webofscience.com/wos/alldb/full-record/WOS:001434228900002" TargetMode="External"/><Relationship Id="rId339" Type="http://schemas.openxmlformats.org/officeDocument/2006/relationships/hyperlink" Target="https://www.mdpi.com/journal/agriculture" TargetMode="External"/><Relationship Id="rId330" Type="http://schemas.openxmlformats.org/officeDocument/2006/relationships/hyperlink" Target="https://www.elgaronline.com/view/journals/aee/3/1/article-p24.xml" TargetMode="External"/><Relationship Id="rId451" Type="http://schemas.openxmlformats.org/officeDocument/2006/relationships/hyperlink" Target="https://www.mdpi.com/2075-1680/13/2/109" TargetMode="External"/><Relationship Id="rId572" Type="http://schemas.openxmlformats.org/officeDocument/2006/relationships/hyperlink" Target="https://scholar.google.com/scholar?cluster=9367694999704562764&amp;hl=en&amp;as_sdt=2005&amp;as_ylo=2024&amp;as_yhi=2024" TargetMode="External"/><Relationship Id="rId450" Type="http://schemas.openxmlformats.org/officeDocument/2006/relationships/hyperlink" Target="https://www.mdpi.com/2227-7390/12/8/1157" TargetMode="External"/><Relationship Id="rId571" Type="http://schemas.openxmlformats.org/officeDocument/2006/relationships/hyperlink" Target="https://www.taylorfrancis.com/chapters/edit/10.4324/9780429260681-12/sustaining-airlinks-destination-stakeholders-collaboration-kareem-yarde-chrystal-zhang" TargetMode="External"/><Relationship Id="rId570" Type="http://schemas.openxmlformats.org/officeDocument/2006/relationships/hyperlink" Target="https://www.scopus.com/sourceid/22363" TargetMode="External"/><Relationship Id="rId213" Type="http://schemas.openxmlformats.org/officeDocument/2006/relationships/hyperlink" Target="https://www.webofscience.com/wos/alldb/full-record/WOS:001229001000001" TargetMode="External"/><Relationship Id="rId334" Type="http://schemas.openxmlformats.org/officeDocument/2006/relationships/hyperlink" Target="https://www.tandfonline.com/doi/abs/10.1080/02508281.2021.1997491" TargetMode="External"/><Relationship Id="rId455" Type="http://schemas.openxmlformats.org/officeDocument/2006/relationships/hyperlink" Target="https://www.webofscience.com/wos/woscc/full-record/WOS:001289778100001" TargetMode="External"/><Relationship Id="rId576" Type="http://schemas.openxmlformats.org/officeDocument/2006/relationships/hyperlink" Target="https://www.mdpi.com/2071-1050/16/11/4546" TargetMode="External"/><Relationship Id="rId212" Type="http://schemas.openxmlformats.org/officeDocument/2006/relationships/hyperlink" Target="https://www.webofscience.com/wos/alldb/full-record/WOS:001236995300082" TargetMode="External"/><Relationship Id="rId333" Type="http://schemas.openxmlformats.org/officeDocument/2006/relationships/hyperlink" Target="https://u-pad.unimc.it/bitstream/11393/348590/1/PSL4-24_7_Ramazzotti-1.pdf" TargetMode="External"/><Relationship Id="rId454" Type="http://schemas.openxmlformats.org/officeDocument/2006/relationships/hyperlink" Target="https://www.webofscience.com/wos/woscc/full-record/WOS:001138548900001" TargetMode="External"/><Relationship Id="rId575" Type="http://schemas.openxmlformats.org/officeDocument/2006/relationships/hyperlink" Target="https://doi.org/10.1108/k-02-2023-0178" TargetMode="External"/><Relationship Id="rId211" Type="http://schemas.openxmlformats.org/officeDocument/2006/relationships/hyperlink" Target="https://www.webofscience.com/wos/alldb/full-record/WOS:001245292200001" TargetMode="External"/><Relationship Id="rId332" Type="http://schemas.openxmlformats.org/officeDocument/2006/relationships/hyperlink" Target="https://www.elgaronline.com/edcollchap/book/9781035307517/book-part-9781035307517-22.xml" TargetMode="External"/><Relationship Id="rId453" Type="http://schemas.openxmlformats.org/officeDocument/2006/relationships/hyperlink" Target="https://www.webofscience.com/wos/woscc/full-record/WOS:001294658300001" TargetMode="External"/><Relationship Id="rId574" Type="http://schemas.openxmlformats.org/officeDocument/2006/relationships/hyperlink" Target="https://www.webofscience.com/wos/woscc/full-record/WOS:000894274600001" TargetMode="External"/><Relationship Id="rId210" Type="http://schemas.openxmlformats.org/officeDocument/2006/relationships/hyperlink" Target="https://www.webofscience.com/wos/alldb/full-record/WOS:001270048700005" TargetMode="External"/><Relationship Id="rId331" Type="http://schemas.openxmlformats.org/officeDocument/2006/relationships/hyperlink" Target="https://link.springer.com/article/10.1007/s43253-024-00114-4" TargetMode="External"/><Relationship Id="rId452" Type="http://schemas.openxmlformats.org/officeDocument/2006/relationships/hyperlink" Target="https://www.mdpi.com/2071-1050/16/15/6587" TargetMode="External"/><Relationship Id="rId573" Type="http://schemas.openxmlformats.org/officeDocument/2006/relationships/hyperlink" Target="https://scholar.google.com/scholar?cluster=9367694999704562764&amp;hl=en&amp;as_sdt=2005&amp;as_ylo=2024&amp;as_yhi=2024" TargetMode="External"/><Relationship Id="rId370" Type="http://schemas.openxmlformats.org/officeDocument/2006/relationships/hyperlink" Target="https://onlinelibrary.wiley.com/doi/full/10.1002/csr.2564" TargetMode="External"/><Relationship Id="rId491" Type="http://schemas.openxmlformats.org/officeDocument/2006/relationships/hyperlink" Target="https://www.webofscience.com/wos/woscc/full-record/WOS:001231102500003" TargetMode="External"/><Relationship Id="rId490" Type="http://schemas.openxmlformats.org/officeDocument/2006/relationships/hyperlink" Target="https://www.webofscience.com/wos/woscc/full-record/WOS:001207932800001" TargetMode="External"/><Relationship Id="rId129" Type="http://schemas.openxmlformats.org/officeDocument/2006/relationships/hyperlink" Target="https://managementjournal.usamv.ro/pdf/vol.24_3/Art59.pdf" TargetMode="External"/><Relationship Id="rId128" Type="http://schemas.openxmlformats.org/officeDocument/2006/relationships/hyperlink" Target="https://managementjournal.usamv.ro/pdf/vol.24_1/Art59.pdf" TargetMode="External"/><Relationship Id="rId249" Type="http://schemas.openxmlformats.org/officeDocument/2006/relationships/hyperlink" Target="https://www.scopus.com/home.uri" TargetMode="External"/><Relationship Id="rId127" Type="http://schemas.openxmlformats.org/officeDocument/2006/relationships/hyperlink" Target="https://ieeexplore.ieee.org/abstract/document/10506578?casa_token=zg0qHWRsuMcAAAAA:vWRkn9SiqjVKLi-y1L2md5QbeXyEKNqBfqs0ym8hCIv1O7dCadyGKc77lHYrmr3TDqb4PIL3ymXB" TargetMode="External"/><Relationship Id="rId248" Type="http://schemas.openxmlformats.org/officeDocument/2006/relationships/hyperlink" Target="https://www.mdpi.com/1996-1073/17/20/5135" TargetMode="External"/><Relationship Id="rId369" Type="http://schemas.openxmlformats.org/officeDocument/2006/relationships/hyperlink" Target="https://dergipark.org.tr/en/pub/duiibfd/article/1474986" TargetMode="External"/><Relationship Id="rId126" Type="http://schemas.openxmlformats.org/officeDocument/2006/relationships/hyperlink" Target="https://managementjournal.usamv.ro/pdf/vol.24_3/Art69.pdf" TargetMode="External"/><Relationship Id="rId247" Type="http://schemas.openxmlformats.org/officeDocument/2006/relationships/hyperlink" Target="https://sciendo.com/pdf/10.2478/sbe-2022-0049" TargetMode="External"/><Relationship Id="rId368" Type="http://schemas.openxmlformats.org/officeDocument/2006/relationships/hyperlink" Target="https://www.researchsquare.com/article/rs-4203966/v1" TargetMode="External"/><Relationship Id="rId489" Type="http://schemas.openxmlformats.org/officeDocument/2006/relationships/hyperlink" Target="https://link.springer.com/chapter/10.1007/978-3-031-65756-6_5" TargetMode="External"/><Relationship Id="rId121" Type="http://schemas.openxmlformats.org/officeDocument/2006/relationships/hyperlink" Target="https://managementjournal.usamv.ro/pdf/vol.23_2/Art65.pdf" TargetMode="External"/><Relationship Id="rId242" Type="http://schemas.openxmlformats.org/officeDocument/2006/relationships/hyperlink" Target="https://www.scopus.com/record/display.uri?eid=2-s2.0-85204390309&amp;origin=resultslist&amp;sort=plf-f&amp;src=s&amp;sid=881cde4b5151106c61de2647417a266c&amp;sot=a&amp;sdt=b&amp;s=TITLE-ABS-KEY%28Value+Proposition+Design+with+Artificial+Intelligence%3A+A+Methodology+for+Business+Model+Innovation%29&amp;sl=144&amp;sessionSearchId=881cde4b5151106c61de2647417a266c" TargetMode="External"/><Relationship Id="rId363" Type="http://schemas.openxmlformats.org/officeDocument/2006/relationships/hyperlink" Target="https://link.springer.com/article/10.1007/s10668-024-05147-7" TargetMode="External"/><Relationship Id="rId484" Type="http://schemas.openxmlformats.org/officeDocument/2006/relationships/hyperlink" Target="https://www.webofscience.com/wos/woscc/full-record/WOS:001136868100007" TargetMode="External"/><Relationship Id="rId120" Type="http://schemas.openxmlformats.org/officeDocument/2006/relationships/hyperlink" Target="https://managementjournal.usamv.ro/pdf/vol.24_2/Art94.pdf" TargetMode="External"/><Relationship Id="rId241" Type="http://schemas.openxmlformats.org/officeDocument/2006/relationships/hyperlink" Target="https://www.scopus.com/record/display.uri?eid=2-s2.0-85195604703&amp;origin=resultslist&amp;sort=plf-f&amp;src=s&amp;sid=881cde4b5151106c61de2647417a266c&amp;sot=a&amp;sdt=b&amp;s=TITLE-ABS-KEY%28Advancing+Customer+Feedback+Systems+with+Blockchain%3A+When+Design+Science+Research+Meets+Value-Sensitive+Design%29&amp;sl=144&amp;sessionSearchId=881cde4b5151106c61de2647417a266c" TargetMode="External"/><Relationship Id="rId362" Type="http://schemas.openxmlformats.org/officeDocument/2006/relationships/hyperlink" Target="https://onlinelibrary.wiley.com/doi/abs/10.1111/sjoe.12582" TargetMode="External"/><Relationship Id="rId483" Type="http://schemas.openxmlformats.org/officeDocument/2006/relationships/hyperlink" Target="https://www.webofscience.com/wos/woscc/full-record/WOS:001266870800001" TargetMode="External"/><Relationship Id="rId240" Type="http://schemas.openxmlformats.org/officeDocument/2006/relationships/hyperlink" Target="https://www.webofscience.com/wos/woscc/full-record/WOS:001364347000001" TargetMode="External"/><Relationship Id="rId361" Type="http://schemas.openxmlformats.org/officeDocument/2006/relationships/hyperlink" Target="https://www.taylorfrancis.com/chapters/edit/10.4324/9781003530657-4/inquiring-effects-government-intervention-gender-life-expectancy-gap-developed-nations-nilendu-chatterjee-tonmoy-chatterjee" TargetMode="External"/><Relationship Id="rId482" Type="http://schemas.openxmlformats.org/officeDocument/2006/relationships/hyperlink" Target="https://www.webofscience.com/wos/woscc/full-record/WOS:001251304800001" TargetMode="External"/><Relationship Id="rId360" Type="http://schemas.openxmlformats.org/officeDocument/2006/relationships/hyperlink" Target="https://www.tandfonline.com/journals/oaef20/about-this-journal" TargetMode="External"/><Relationship Id="rId481" Type="http://schemas.openxmlformats.org/officeDocument/2006/relationships/hyperlink" Target="https://www.cell.com/heliyon/fulltext/S2405-8440(24)15614-9" TargetMode="External"/><Relationship Id="rId125" Type="http://schemas.openxmlformats.org/officeDocument/2006/relationships/hyperlink" Target="https://managementjournal.usamv.ro/pdf/vol.24_3/Art69.pdf" TargetMode="External"/><Relationship Id="rId246" Type="http://schemas.openxmlformats.org/officeDocument/2006/relationships/hyperlink" Target="https://www.scopus.com/record/display.uri?eid=2-s2.0-85209076147&amp;origin=resultslist&amp;sort=plf-f&amp;src=s&amp;sot=b&amp;sdt=b&amp;s=TITLE-ABS-KEY%28The+Effect+of+Profitability+as+a+Mediator+in+the+Relationship+between+Working+Capital+Management+and+the+Sustainable+Growth+of+Small+and+Medium-Sized+Enterprises+in+Selected+Western+Balkan+Countries%29" TargetMode="External"/><Relationship Id="rId367" Type="http://schemas.openxmlformats.org/officeDocument/2006/relationships/hyperlink" Target="https://www.syekhnurjati.ac.id/Jurnal/index.php/equalita/article/view/19532" TargetMode="External"/><Relationship Id="rId488" Type="http://schemas.openxmlformats.org/officeDocument/2006/relationships/hyperlink" Target="https://www.sciencedirect.com/science/article/pii/S030142072400446X?casa_token=PmbTyhKEJvQAAAAA:-meB6OlCxDy5HorYJRShFbNGtMJAPSSadaF9VgimM8zQ-CNT7ydCf18PApRAcLQV76MWwYJogUY" TargetMode="External"/><Relationship Id="rId124" Type="http://schemas.openxmlformats.org/officeDocument/2006/relationships/hyperlink" Target="https://www.mdpi.com/2071-1050/16/11/4731" TargetMode="External"/><Relationship Id="rId245" Type="http://schemas.openxmlformats.org/officeDocument/2006/relationships/hyperlink" Target="https://link.springer.com/chapter/10.1007/978-3-319-71876-7_34" TargetMode="External"/><Relationship Id="rId366" Type="http://schemas.openxmlformats.org/officeDocument/2006/relationships/hyperlink" Target="https://www.dj.univ-danubius.ro/index.php/JAM/article/view/3213" TargetMode="External"/><Relationship Id="rId487" Type="http://schemas.openxmlformats.org/officeDocument/2006/relationships/hyperlink" Target="https://www.webofscience.com/wos/woscc/full-record/WOS:001256576100001" TargetMode="External"/><Relationship Id="rId123" Type="http://schemas.openxmlformats.org/officeDocument/2006/relationships/hyperlink" Target="https://www.mdpi.com/2076-3298/11/8/175" TargetMode="External"/><Relationship Id="rId244" Type="http://schemas.openxmlformats.org/officeDocument/2006/relationships/hyperlink" Target="https://www.scopus.com/record/display.uri?eid=2-s2.0-85207066241&amp;origin=resultslist&amp;sort=plf-f&amp;src=s&amp;sid=881cde4b5151106c61de2647417a266c&amp;sot=a&amp;sdt=b&amp;s=TITLE%28Perceptions+and+Impact+of+Blockchain+Technology+and+Fintech%3A+A+Survey-Based+Study%29&amp;sl=144&amp;sessionSearchId=881cde4b5151106c61de2647417a266c" TargetMode="External"/><Relationship Id="rId365" Type="http://schemas.openxmlformats.org/officeDocument/2006/relationships/hyperlink" Target="https://doi.org/10.2478/nispa-2024-0008" TargetMode="External"/><Relationship Id="rId486" Type="http://schemas.openxmlformats.org/officeDocument/2006/relationships/hyperlink" Target="https://www.webofscience.com/wos/woscc/full-record/WOS:001387993900001" TargetMode="External"/><Relationship Id="rId122" Type="http://schemas.openxmlformats.org/officeDocument/2006/relationships/hyperlink" Target="https://managementjournal.usamv.ro/pdf/vol.23_2/Art64.pdf" TargetMode="External"/><Relationship Id="rId243" Type="http://schemas.openxmlformats.org/officeDocument/2006/relationships/hyperlink" Target="https://www.webofscience.com/wos/woscc/full-record/WOS:001310228300020" TargetMode="External"/><Relationship Id="rId364" Type="http://schemas.openxmlformats.org/officeDocument/2006/relationships/hyperlink" Target="https://www.webofscience.com/wos/woscc/full-record/WOS:001349568300002" TargetMode="External"/><Relationship Id="rId485" Type="http://schemas.openxmlformats.org/officeDocument/2006/relationships/hyperlink" Target="https://www.webofscience.com/wos/woscc/full-record/WOS:001142899900001" TargetMode="External"/><Relationship Id="rId95" Type="http://schemas.openxmlformats.org/officeDocument/2006/relationships/hyperlink" Target="https://www.webofscience.com/wos/woscc/full-record/WOS:001228061000010" TargetMode="External"/><Relationship Id="rId94" Type="http://schemas.openxmlformats.org/officeDocument/2006/relationships/hyperlink" Target="https://www.webofscience.com/wos/woscc/full-record/WOS:001384183100001" TargetMode="External"/><Relationship Id="rId97" Type="http://schemas.openxmlformats.org/officeDocument/2006/relationships/hyperlink" Target="https://www.webofscience.com/wos/woscc/full-record/WOS:001270857700001" TargetMode="External"/><Relationship Id="rId96" Type="http://schemas.openxmlformats.org/officeDocument/2006/relationships/hyperlink" Target="https://www.webofscience.com/wos/woscc/full-record/WOS:001341693500001" TargetMode="External"/><Relationship Id="rId99" Type="http://schemas.openxmlformats.org/officeDocument/2006/relationships/hyperlink" Target="https://151092iqm-y-https-www-scopus-com.z.e-nformation.ro/record/display.uri?eid=2-s2.0-85205555650&amp;origin=resultslist&amp;sort=plf-f&amp;src=s&amp;sot=cite&amp;sdt=a&amp;s=ref%282-s2.0-85175013006%29&amp;sessionSearchId=fa8c1521ca577faa718b3288944d012e&amp;relpos=2" TargetMode="External"/><Relationship Id="rId480" Type="http://schemas.openxmlformats.org/officeDocument/2006/relationships/hyperlink" Target="https://www.webofscience.com/wos/woscc/full-record/WOS:001359031000001" TargetMode="External"/><Relationship Id="rId98" Type="http://schemas.openxmlformats.org/officeDocument/2006/relationships/hyperlink" Target="https://151092iqm-y-https-www-scopus-com.z.e-nformation.ro/record/display.uri?eid=2-s2.0-85199567143&amp;origin=resultslist&amp;sort=plf-f&amp;src=s&amp;sot=cite&amp;sdt=a&amp;s=ref%282-s2.0-85175013006%29&amp;relpos=3" TargetMode="External"/><Relationship Id="rId91" Type="http://schemas.openxmlformats.org/officeDocument/2006/relationships/hyperlink" Target="https://www.webofscience.com/wos/woscc/full-record/WOS:001382803300001" TargetMode="External"/><Relationship Id="rId90" Type="http://schemas.openxmlformats.org/officeDocument/2006/relationships/hyperlink" Target="https://www.webofscience.com/wos/woscc/full-record/WOS:001228061000010" TargetMode="External"/><Relationship Id="rId93" Type="http://schemas.openxmlformats.org/officeDocument/2006/relationships/hyperlink" Target="https://151092iqm-y-https-www-scopus-com.z.e-nformation.ro/record/display.uri?eid=2-s2.0-85188829935&amp;origin=resultslist&amp;sort=plf-f&amp;src=s&amp;sot=cite&amp;sdt=a&amp;s=ref%282-s2.0-85140652732%29&amp;sessionSearchId=03700f776e892ad5c59e73294ae081c8&amp;relpos=1" TargetMode="External"/><Relationship Id="rId92" Type="http://schemas.openxmlformats.org/officeDocument/2006/relationships/hyperlink" Target="https://www.webofscience.com/wos/woscc/full-record/WOS:001397050200009" TargetMode="External"/><Relationship Id="rId118" Type="http://schemas.openxmlformats.org/officeDocument/2006/relationships/hyperlink" Target="https://www.sciencedirect.com/science/article/pii/S1044028324000425?casa_token=4612osm0BeEAAAAA:ZMR9GIoKbIwZEjBCm0xAaaNS2ZPwYIYMoxvNxYI2VaUxqEllPrBdUJMa-KIruHExDeLwLYcvGQ" TargetMode="External"/><Relationship Id="rId239" Type="http://schemas.openxmlformats.org/officeDocument/2006/relationships/hyperlink" Target="https://www.scopus.com/record/display.uri?eid=2-s2.0-85191253592&amp;origin=resultslist&amp;sort=plf-f&amp;src=s&amp;sot=b&amp;sdt=b&amp;s=TITLE-ABS-KEY%28Investigating+the+R%26D+and+Innovation+Economic+Efficiencies+of+the+Renewable+Energy+Sectors+in+EU%29" TargetMode="External"/><Relationship Id="rId117" Type="http://schemas.openxmlformats.org/officeDocument/2006/relationships/hyperlink" Target="https://www.emerald.com/insight/content/doi/10.1108/jaee-10-2021-0308/full/html" TargetMode="External"/><Relationship Id="rId238" Type="http://schemas.openxmlformats.org/officeDocument/2006/relationships/hyperlink" Target="https://www.webofscience.com/wos/woscc/full-record/WOS:001310228300020" TargetMode="External"/><Relationship Id="rId359" Type="http://schemas.openxmlformats.org/officeDocument/2006/relationships/hyperlink" Target="https://link.springer.com/chapter/10.1007/978-981-97-0523-8_70" TargetMode="External"/><Relationship Id="rId116" Type="http://schemas.openxmlformats.org/officeDocument/2006/relationships/hyperlink" Target="https://link.springer.com/book/10.1007/978-3-031-51862-1" TargetMode="External"/><Relationship Id="rId237" Type="http://schemas.openxmlformats.org/officeDocument/2006/relationships/hyperlink" Target="https://www.scopus.com/record/display.uri?eid=2-s2.0-85218084276&amp;origin=resultslist&amp;sort=plf-f&amp;src=s&amp;sot=b&amp;sdt=b&amp;s=TITLE-ABS-KEY%28Measuring+the+Efficiency+of+Introducing+Businesses%27+Digitalization+Elements+over+Time+in+Relation+to+Their+Performance%29" TargetMode="External"/><Relationship Id="rId358" Type="http://schemas.openxmlformats.org/officeDocument/2006/relationships/hyperlink" Target="https://www.scopus.com/record/display.uri?eid=2-s2.0-85214809395&amp;origin=resultslist&amp;sort=plf-f&amp;src=s&amp;sot=b&amp;sdt=b&amp;s=TITLE-ABS-KEY%28Sustainable+practices+of+Millennials+and+Generation+Z+as+tourists+in+scientific+research+publications%29&amp;sessionSearchId=5ad2772a8c651ce5df3ce57ef36eafc6" TargetMode="External"/><Relationship Id="rId479" Type="http://schemas.openxmlformats.org/officeDocument/2006/relationships/hyperlink" Target="https://www.webofscience.com/wos/woscc/full-record/WOS:001308137500001" TargetMode="External"/><Relationship Id="rId115" Type="http://schemas.openxmlformats.org/officeDocument/2006/relationships/hyperlink" Target="https://www.mdpi.com/2077-0472/14/9/1598" TargetMode="External"/><Relationship Id="rId236" Type="http://schemas.openxmlformats.org/officeDocument/2006/relationships/hyperlink" Target="https://www.scopus.com/record/display.uri?eid=2-s2.0-85174165927&amp;origin=resultslist&amp;sort=plf-f&amp;src=s&amp;sot=cite&amp;sdt=b&amp;s=TITLE%28Digital+and+innovative+entrepreneurship+in+the+Indian+handicraft+sector+after+the+COVID-19+pandemic%3A+challenges+and+opportunities%29&amp;sessionSearchId=60097e06dcfba1b3f0777d933c23c8ad" TargetMode="External"/><Relationship Id="rId357" Type="http://schemas.openxmlformats.org/officeDocument/2006/relationships/hyperlink" Target="https://www.scopus.com/record/display.uri?eid=2-s2.0-85208744881&amp;origin=resultslist&amp;sort=plf-f&amp;src=s&amp;sot=b&amp;sdt=b&amp;s=TITLE-ABS-KEY%28Flavours+of+wanderlust%3A+tourist+segmentation+and+the+pull+of+famous+local+food+outlets%29&amp;sessionSearchId=5ad2772a8c651ce5df3ce57ef36eafc6" TargetMode="External"/><Relationship Id="rId478" Type="http://schemas.openxmlformats.org/officeDocument/2006/relationships/hyperlink" Target="https://www.webofscience.com/wos/woscc/full-record/WOS:001381827000006" TargetMode="External"/><Relationship Id="rId599" Type="http://schemas.openxmlformats.org/officeDocument/2006/relationships/hyperlink" Target="https://doi.org/10.1057/s41270-024-00342-x" TargetMode="External"/><Relationship Id="rId119" Type="http://schemas.openxmlformats.org/officeDocument/2006/relationships/hyperlink" Target="https://www.emerald.com/insight/content/doi/10.1108/ijoa-08-2024-4737/full/html" TargetMode="External"/><Relationship Id="rId110" Type="http://schemas.openxmlformats.org/officeDocument/2006/relationships/hyperlink" Target="https://link.springer.com/chapter/10.1007/978-981-97-0523-8_70" TargetMode="External"/><Relationship Id="rId231" Type="http://schemas.openxmlformats.org/officeDocument/2006/relationships/hyperlink" Target="https://www.webofscience.com/wos/woscc/full-record/WOS:001044115200001" TargetMode="External"/><Relationship Id="rId352" Type="http://schemas.openxmlformats.org/officeDocument/2006/relationships/hyperlink" Target="https://landreclamationjournal.usamv.ro/pdf/2024/Art107.pdf" TargetMode="External"/><Relationship Id="rId473" Type="http://schemas.openxmlformats.org/officeDocument/2006/relationships/hyperlink" Target="https://www.mdpi.com/2071-1050/16/24/11006" TargetMode="External"/><Relationship Id="rId594" Type="http://schemas.openxmlformats.org/officeDocument/2006/relationships/hyperlink" Target="https://doi.org/10.1057/s41270-023-00243-5" TargetMode="External"/><Relationship Id="rId230" Type="http://schemas.openxmlformats.org/officeDocument/2006/relationships/hyperlink" Target="https://www.webofscience.com/wos/woscc/full-record/WOS:001183062000001" TargetMode="External"/><Relationship Id="rId351" Type="http://schemas.openxmlformats.org/officeDocument/2006/relationships/hyperlink" Target="https://www.mdpi.com/2076-2615/14/3/468" TargetMode="External"/><Relationship Id="rId472" Type="http://schemas.openxmlformats.org/officeDocument/2006/relationships/hyperlink" Target="https://www.mdpi.com/2071-1050/16/13/5437" TargetMode="External"/><Relationship Id="rId593" Type="http://schemas.openxmlformats.org/officeDocument/2006/relationships/hyperlink" Target="https://www.ojcmt.net/article/consumers-social-media-engagement-and-online-behavior-a-structural-equation-modelling-analysis-13857" TargetMode="External"/><Relationship Id="rId350" Type="http://schemas.openxmlformats.org/officeDocument/2006/relationships/hyperlink" Target="https://link.springer.com/article/10.1007/s00376-024-4302-8" TargetMode="External"/><Relationship Id="rId471" Type="http://schemas.openxmlformats.org/officeDocument/2006/relationships/hyperlink" Target="https://journals.plos.org/plosone/article?id=10.1371/journal.pone.0304625" TargetMode="External"/><Relationship Id="rId592" Type="http://schemas.openxmlformats.org/officeDocument/2006/relationships/hyperlink" Target="https://www.igi-global.com/chapter/the-use-of-digital-tools-for-customer-engagement-in-the-financial-services-sector/344756" TargetMode="External"/><Relationship Id="rId470" Type="http://schemas.openxmlformats.org/officeDocument/2006/relationships/hyperlink" Target="https://www.sciencedirect.com/science/article/pii/S0360544223033972?casa_token=DBCMmyP4UNoAAAAA:TMNPdaiNQDJ6o4Oe3Ik0xZfvM-YDsRxvpQKJJFA9nEcXFPz8_2RE1PRj8B8Ra2pe-y9TTPNmCA" TargetMode="External"/><Relationship Id="rId591" Type="http://schemas.openxmlformats.org/officeDocument/2006/relationships/hyperlink" Target="https://www.mdpi.com/2071-1050/16/21/9233" TargetMode="External"/><Relationship Id="rId114" Type="http://schemas.openxmlformats.org/officeDocument/2006/relationships/hyperlink" Target="https://www.econjournals.org.tr/index.php/ijefi/article/view/16133" TargetMode="External"/><Relationship Id="rId235" Type="http://schemas.openxmlformats.org/officeDocument/2006/relationships/hyperlink" Target="https://www.webofscience.com/wos/woscc/full-record/WOS:001384619700009" TargetMode="External"/><Relationship Id="rId356" Type="http://schemas.openxmlformats.org/officeDocument/2006/relationships/hyperlink" Target="https://europepmc.org/article/pmc/pmc10854653" TargetMode="External"/><Relationship Id="rId477" Type="http://schemas.openxmlformats.org/officeDocument/2006/relationships/hyperlink" Target="https://www.webofscience.com/wos/woscc/full-record/WOS:001268634300001" TargetMode="External"/><Relationship Id="rId598" Type="http://schemas.openxmlformats.org/officeDocument/2006/relationships/hyperlink" Target="https://doi.org/10.1007/978-3-031-77566-6_60" TargetMode="External"/><Relationship Id="rId113" Type="http://schemas.openxmlformats.org/officeDocument/2006/relationships/hyperlink" Target="https://www.emerald.com/insight/content/doi/10.1108/s1569-375920240000116007/full/html" TargetMode="External"/><Relationship Id="rId234" Type="http://schemas.openxmlformats.org/officeDocument/2006/relationships/hyperlink" Target="https://www.webofscience.com/wos/woscc/full-record/WOS:001310228300020" TargetMode="External"/><Relationship Id="rId355" Type="http://schemas.openxmlformats.org/officeDocument/2006/relationships/hyperlink" Target="https://www.scopus.com/record/display.uri?eid=2-s2.0-85196793184&amp;origin=resultslist&amp;sort=plf-f&amp;src=s&amp;sot=b&amp;sdt=b&amp;s=TITLE-ABS-KEY%28Developing+a+Decision+Support+System+for+Sustainable+Management+of+Community-Based+Ecotourism%3A+A+Case+Study+of+CMC+Tiga+Warna%29&amp;sessionSearchId=5ad2772a8c651ce5df3ce57ef36eafc6" TargetMode="External"/><Relationship Id="rId476" Type="http://schemas.openxmlformats.org/officeDocument/2006/relationships/hyperlink" Target="https://www.mdpi.com/2071-1050/16/12/5236" TargetMode="External"/><Relationship Id="rId597" Type="http://schemas.openxmlformats.org/officeDocument/2006/relationships/hyperlink" Target="https://www.ingentaconnect.com/content/cog/tri/2024/00000028/00000004/art00001" TargetMode="External"/><Relationship Id="rId112" Type="http://schemas.openxmlformats.org/officeDocument/2006/relationships/hyperlink" Target="https://www.econjournals.org.tr/index.php/ijefi/article/view/16133" TargetMode="External"/><Relationship Id="rId233" Type="http://schemas.openxmlformats.org/officeDocument/2006/relationships/hyperlink" Target="https://www.webofscience.com/wos/woscc/full-record/WOS:001422199500001" TargetMode="External"/><Relationship Id="rId354" Type="http://schemas.openxmlformats.org/officeDocument/2006/relationships/hyperlink" Target="https://www.scopus.com/record/display.uri?eid=2-s2.0-85195580789&amp;origin=resultslist&amp;sort=plf-f&amp;src=s&amp;sot=b&amp;sdt=b&amp;s=TITLE-ABS-KEY%28An+Exploratory+Research+to+Reveal+the+Habits%2C+Motivations%2C+and+Tendencies+of+Generation+Z+to+Use+Social+Media+Platforms+as+A+Leisure+Activity%29&amp;sessionSearchId=5ad2772a8c651ce5df3ce57ef36eafc6" TargetMode="External"/><Relationship Id="rId475" Type="http://schemas.openxmlformats.org/officeDocument/2006/relationships/hyperlink" Target="https://www.mdpi.com/2079-8954/12/8/291" TargetMode="External"/><Relationship Id="rId596" Type="http://schemas.openxmlformats.org/officeDocument/2006/relationships/hyperlink" Target="https://www.mdpi.com/2076-3417/14/24/11778" TargetMode="External"/><Relationship Id="rId111" Type="http://schemas.openxmlformats.org/officeDocument/2006/relationships/hyperlink" Target="https://www.econjournals.org.tr/index.php/ijefi/article/view/16133" TargetMode="External"/><Relationship Id="rId232" Type="http://schemas.openxmlformats.org/officeDocument/2006/relationships/hyperlink" Target="https://www.webofscience.com/wos/woscc/full-record/WOS:001201183200002" TargetMode="External"/><Relationship Id="rId353" Type="http://schemas.openxmlformats.org/officeDocument/2006/relationships/hyperlink" Target="https://www.mdpi.com/2071-1050/16/19/8432" TargetMode="External"/><Relationship Id="rId474" Type="http://schemas.openxmlformats.org/officeDocument/2006/relationships/hyperlink" Target="https://www.webofscience.com/wos/woscc/full-record/WOS:001348776600001" TargetMode="External"/><Relationship Id="rId595" Type="http://schemas.openxmlformats.org/officeDocument/2006/relationships/hyperlink" Target="https://www.mdpi.com/0718-1876/19/4/171" TargetMode="External"/><Relationship Id="rId305" Type="http://schemas.openxmlformats.org/officeDocument/2006/relationships/hyperlink" Target="https://link.springer.com/chapter/10.1007/978-3-031-61778-2_6" TargetMode="External"/><Relationship Id="rId426" Type="http://schemas.openxmlformats.org/officeDocument/2006/relationships/hyperlink" Target="https://journals.sagepub.com/doi/full/10.1177/09711023241306219" TargetMode="External"/><Relationship Id="rId547" Type="http://schemas.openxmlformats.org/officeDocument/2006/relationships/hyperlink" Target="https://www.webofscience.com/wos/woscc/full-record/WOS:001010717900001" TargetMode="External"/><Relationship Id="rId304" Type="http://schemas.openxmlformats.org/officeDocument/2006/relationships/hyperlink" Target="https://link.springer.com/chapter/10.1007/978-981-99-8118-2_7" TargetMode="External"/><Relationship Id="rId425" Type="http://schemas.openxmlformats.org/officeDocument/2006/relationships/hyperlink" Target="https://onlinelibrary.wiley.com/doi/full/10.1002/bse.4118" TargetMode="External"/><Relationship Id="rId546" Type="http://schemas.openxmlformats.org/officeDocument/2006/relationships/hyperlink" Target="https://www.scopus.com/sourceid/21100943319" TargetMode="External"/><Relationship Id="rId303" Type="http://schemas.openxmlformats.org/officeDocument/2006/relationships/hyperlink" Target="https://www.taylorfrancis.com/books/edit/10.4324/9781003364559/fashion-business-digital-transformation-charlene-gallery-jo-conlon" TargetMode="External"/><Relationship Id="rId424" Type="http://schemas.openxmlformats.org/officeDocument/2006/relationships/hyperlink" Target="https://www.aimspress.com/article/id/66d6e6e5ba35de7444b3ce98" TargetMode="External"/><Relationship Id="rId545" Type="http://schemas.openxmlformats.org/officeDocument/2006/relationships/hyperlink" Target="https://papers.ssrn.com/sol3/papers.cfm?abstract_id=4890998" TargetMode="External"/><Relationship Id="rId302" Type="http://schemas.openxmlformats.org/officeDocument/2006/relationships/hyperlink" Target="https://www.scopus.com/record/display.uri?eid=2-s2.0-85205698482&amp;origin=recordpage" TargetMode="External"/><Relationship Id="rId423" Type="http://schemas.openxmlformats.org/officeDocument/2006/relationships/hyperlink" Target="https://onlinelibrary.wiley.com/doi/abs/10.1002/bsd2.70026" TargetMode="External"/><Relationship Id="rId544" Type="http://schemas.openxmlformats.org/officeDocument/2006/relationships/hyperlink" Target="https://www.taylorfrancis.com/chapters/edit/10.1201/9781003532026-44/analysis-social-media-marketing-impact-consumer-behaviour-rajesh-vemula-basha-mahabub-jalaja-nagaraj-venkateswarlu-karumuri-manyam-ketha" TargetMode="External"/><Relationship Id="rId309" Type="http://schemas.openxmlformats.org/officeDocument/2006/relationships/hyperlink" Target="https://sciendo.com/pdf/10.2478/sbe-2021-0031" TargetMode="External"/><Relationship Id="rId308" Type="http://schemas.openxmlformats.org/officeDocument/2006/relationships/hyperlink" Target="https://www.inderscienceonline.com/doi/abs/10.1504/IJLC.2024.137499" TargetMode="External"/><Relationship Id="rId429" Type="http://schemas.openxmlformats.org/officeDocument/2006/relationships/hyperlink" Target="https://www.scielo.br/j/bar/a/XkpL7RYXNmhkMjHbsgG4KxR/" TargetMode="External"/><Relationship Id="rId307" Type="http://schemas.openxmlformats.org/officeDocument/2006/relationships/hyperlink" Target="https://journals.sagepub.com/doi/abs/10.1177/09716858241255505" TargetMode="External"/><Relationship Id="rId428" Type="http://schemas.openxmlformats.org/officeDocument/2006/relationships/hyperlink" Target="https://sciendo.com/article/10.2478/sbe-2024-0038" TargetMode="External"/><Relationship Id="rId549" Type="http://schemas.openxmlformats.org/officeDocument/2006/relationships/hyperlink" Target="https://www.scopus.com/sourceid/21100247039" TargetMode="External"/><Relationship Id="rId306" Type="http://schemas.openxmlformats.org/officeDocument/2006/relationships/hyperlink" Target="https://www.taylorfrancis.com/chapters/edit/10.4324/9781003364559-10/marketing-hyper-connected-consumer-charlene-gallery" TargetMode="External"/><Relationship Id="rId427" Type="http://schemas.openxmlformats.org/officeDocument/2006/relationships/hyperlink" Target="https://www.emerald.com/insight/content/doi/10.1108/s1569-375920240000114010/full/html" TargetMode="External"/><Relationship Id="rId548" Type="http://schemas.openxmlformats.org/officeDocument/2006/relationships/hyperlink" Target="https://link.springer.com/chapter/10.1007/978-3-031-57189-3_https:/link.springer.com/chapter/10.1007/978-3-031-57189-3_10" TargetMode="External"/><Relationship Id="rId301" Type="http://schemas.openxmlformats.org/officeDocument/2006/relationships/hyperlink" Target="https://www.webofscience.com/wos/woscc/full-record/WOS:001253443500001" TargetMode="External"/><Relationship Id="rId422" Type="http://schemas.openxmlformats.org/officeDocument/2006/relationships/hyperlink" Target="https://onlinelibrary.wiley.com/doi/abs/10.1002/csr.2787" TargetMode="External"/><Relationship Id="rId543" Type="http://schemas.openxmlformats.org/officeDocument/2006/relationships/hyperlink" Target="https://link.springer.com/chapter/10.1007/978-981-97-4152-6_9" TargetMode="External"/><Relationship Id="rId300" Type="http://schemas.openxmlformats.org/officeDocument/2006/relationships/hyperlink" Target="https://www.webofscience.com/wos/woscc/full-record/WOS:001208458000005" TargetMode="External"/><Relationship Id="rId421" Type="http://schemas.openxmlformats.org/officeDocument/2006/relationships/hyperlink" Target="https://transport.vilniustech.lt/index.php/CS/article/view/16961" TargetMode="External"/><Relationship Id="rId542" Type="http://schemas.openxmlformats.org/officeDocument/2006/relationships/hyperlink" Target="https://link.springer.com/chapter/10.1007/978-3-031-50939-1_81" TargetMode="External"/><Relationship Id="rId420" Type="http://schemas.openxmlformats.org/officeDocument/2006/relationships/hyperlink" Target="https://link.springer.com/article/10.1007/s11365-024-00986-2" TargetMode="External"/><Relationship Id="rId541" Type="http://schemas.openxmlformats.org/officeDocument/2006/relationships/hyperlink" Target="https://www.igi-global.com/chapter/the-rise-of-mumpreneurs-in-the-islamic-medicine-industry/354112" TargetMode="External"/><Relationship Id="rId540" Type="http://schemas.openxmlformats.org/officeDocument/2006/relationships/hyperlink" Target="https://link.springer.com/chapter/10.1007/978-981-97-5404-5_2" TargetMode="External"/><Relationship Id="rId415" Type="http://schemas.openxmlformats.org/officeDocument/2006/relationships/hyperlink" Target="https://www.inderscienceonline.com/doi/abs/10.1504/IJEED.2024.139316" TargetMode="External"/><Relationship Id="rId536" Type="http://schemas.openxmlformats.org/officeDocument/2006/relationships/hyperlink" Target="https://doi.org/10.1016/j.joitmc.2024.100300" TargetMode="External"/><Relationship Id="rId414" Type="http://schemas.openxmlformats.org/officeDocument/2006/relationships/hyperlink" Target="https://www.webofscience.com/wos/woscc/full-record/WOS:001184214300001" TargetMode="External"/><Relationship Id="rId535" Type="http://schemas.openxmlformats.org/officeDocument/2006/relationships/hyperlink" Target="https://www.sciencedirect.com/science/article/pii/S2199853124000945" TargetMode="External"/><Relationship Id="rId413" Type="http://schemas.openxmlformats.org/officeDocument/2006/relationships/hyperlink" Target="https://www.webofscience.com/wos/woscc/full-record/WOS:001375923400001" TargetMode="External"/><Relationship Id="rId534" Type="http://schemas.openxmlformats.org/officeDocument/2006/relationships/hyperlink" Target="https://www.ceeol.com/search/article-detail?id=677109" TargetMode="External"/><Relationship Id="rId412" Type="http://schemas.openxmlformats.org/officeDocument/2006/relationships/hyperlink" Target="https://www.webofscience.com/wos/woscc/full-record/WOS:001308746100001" TargetMode="External"/><Relationship Id="rId533" Type="http://schemas.openxmlformats.org/officeDocument/2006/relationships/hyperlink" Target="https://www.businessperspectives.org/images/pdf/applications/publishing/templates/article/assets/21269/BBS_2024_04_Abdelrahim.pdf" TargetMode="External"/><Relationship Id="rId419" Type="http://schemas.openxmlformats.org/officeDocument/2006/relationships/hyperlink" Target="https://www.taylorfrancis.com/chapters/edit/10.1201/9781003414193-1/cognition-human-potential-talent-management-sumit-roy" TargetMode="External"/><Relationship Id="rId418" Type="http://schemas.openxmlformats.org/officeDocument/2006/relationships/hyperlink" Target="https://www.sciencedirect.com/science/article/pii/S2772655X24000533" TargetMode="External"/><Relationship Id="rId539" Type="http://schemas.openxmlformats.org/officeDocument/2006/relationships/hyperlink" Target="https://brill.com/view/journals/ifam/aop/article-10.22434-ifamr1135/article-10.22434-ifamr1135.xml" TargetMode="External"/><Relationship Id="rId417" Type="http://schemas.openxmlformats.org/officeDocument/2006/relationships/hyperlink" Target="https://www.emerald.com/insight/content/doi/10.1108/ijoa-07-2024-4666/full/html" TargetMode="External"/><Relationship Id="rId538" Type="http://schemas.openxmlformats.org/officeDocument/2006/relationships/hyperlink" Target="https://www.webofscience.com/wos/woscc/full-record/WOS:001096933200001" TargetMode="External"/><Relationship Id="rId416" Type="http://schemas.openxmlformats.org/officeDocument/2006/relationships/hyperlink" Target="https://www.emerald.com/insight/content/doi/10.1108/ijshe-11-2022-0353/full/html" TargetMode="External"/><Relationship Id="rId537" Type="http://schemas.openxmlformats.org/officeDocument/2006/relationships/hyperlink" Target="https://link.springer.com/chapter/10.1007/978-3-031-31801-6_26" TargetMode="External"/><Relationship Id="rId411" Type="http://schemas.openxmlformats.org/officeDocument/2006/relationships/hyperlink" Target="https://www.webofscience.com/wos/woscc/full-record/WOS:001245290200001" TargetMode="External"/><Relationship Id="rId532" Type="http://schemas.openxmlformats.org/officeDocument/2006/relationships/hyperlink" Target="https://doi.org/10.1002/sres.2988" TargetMode="External"/><Relationship Id="rId410" Type="http://schemas.openxmlformats.org/officeDocument/2006/relationships/hyperlink" Target="https://www.tandfonline.com/doi/full/10.1080/03043797.2024.2374481" TargetMode="External"/><Relationship Id="rId531" Type="http://schemas.openxmlformats.org/officeDocument/2006/relationships/hyperlink" Target="https://onlinelibrary.wiley.com/doi/full/10.1002/sres.2988" TargetMode="External"/><Relationship Id="rId530" Type="http://schemas.openxmlformats.org/officeDocument/2006/relationships/hyperlink" Target="https://www.emerald.com/insight/content/doi/10.1108/joepp-05-2024-0206/full/html" TargetMode="External"/><Relationship Id="rId206" Type="http://schemas.openxmlformats.org/officeDocument/2006/relationships/hyperlink" Target="https://www.webofscience.com/wos/alldb/full-record/WOS:001365757500004" TargetMode="External"/><Relationship Id="rId327" Type="http://schemas.openxmlformats.org/officeDocument/2006/relationships/hyperlink" Target="https://link.springer.com/article/10.1007/s13132-024-02237-9" TargetMode="External"/><Relationship Id="rId448" Type="http://schemas.openxmlformats.org/officeDocument/2006/relationships/hyperlink" Target="https://www.emerald.com/insight/content/doi/10.1108/jiabr-09-2023-0324/full/html" TargetMode="External"/><Relationship Id="rId569" Type="http://schemas.openxmlformats.org/officeDocument/2006/relationships/hyperlink" Target="https://www.emerald.com/insight/content/doi/10.1108/ijhma-01-2023-0002/full/html" TargetMode="External"/><Relationship Id="rId205" Type="http://schemas.openxmlformats.org/officeDocument/2006/relationships/hyperlink" Target="https://www.webofscience.com/wos/alldb/full-record/WOS:001397050200009" TargetMode="External"/><Relationship Id="rId326" Type="http://schemas.openxmlformats.org/officeDocument/2006/relationships/hyperlink" Target="https://www.torrossa.com/it/resources/an/5835748" TargetMode="External"/><Relationship Id="rId447" Type="http://schemas.openxmlformats.org/officeDocument/2006/relationships/hyperlink" Target="http://www.epstem.net/en/pub/issue/86246/1519224" TargetMode="External"/><Relationship Id="rId568" Type="http://schemas.openxmlformats.org/officeDocument/2006/relationships/hyperlink" Target="https://onlinelibrary.wiley.com/doi/abs/10.1002/cb.2178?msockid=2102b1b5e66a6a7024b7bf39e7896b9c" TargetMode="External"/><Relationship Id="rId204" Type="http://schemas.openxmlformats.org/officeDocument/2006/relationships/hyperlink" Target="https://www.webofscience.com/wos/alldb/full-record/WOS:001386610600001" TargetMode="External"/><Relationship Id="rId325" Type="http://schemas.openxmlformats.org/officeDocument/2006/relationships/hyperlink" Target="https://www.tandfonline.com/doi/full/10.1080/1350178X.2024.2343490" TargetMode="External"/><Relationship Id="rId446" Type="http://schemas.openxmlformats.org/officeDocument/2006/relationships/hyperlink" Target="https://books.google.ro/books?hl=ro&amp;lr=&amp;id=AzwPEQAAQBAJ&amp;oi=fnd&amp;pg=PA413&amp;ots=g9EP52ekaa&amp;sig=UyybAG3Y2S5iZgjLroQ3zS5lnDs&amp;redir_esc=y" TargetMode="External"/><Relationship Id="rId567" Type="http://schemas.openxmlformats.org/officeDocument/2006/relationships/hyperlink" Target="https://1510946qf-y-https-www-scopus-com.z.e-nformation.ro/record/display.uri?eid=2-s2.0-85205555650&amp;origin=resultslist&amp;sort=plf-f&amp;src=s&amp;sot=cite&amp;sdt=a&amp;s=ref%282-s2.0-85175013006%29&amp;sessionSearchId=7dd67a29568b5fa7e75c5ba1f90968c6&amp;relpos=2" TargetMode="External"/><Relationship Id="rId203" Type="http://schemas.openxmlformats.org/officeDocument/2006/relationships/hyperlink" Target="https://www.jois.eu/?875,en_inclusive-growth-literature-review" TargetMode="External"/><Relationship Id="rId324" Type="http://schemas.openxmlformats.org/officeDocument/2006/relationships/hyperlink" Target="https://www.tandfonline.com/doi/full/10.1080/1350178X.2024.2343490" TargetMode="External"/><Relationship Id="rId445" Type="http://schemas.openxmlformats.org/officeDocument/2006/relationships/hyperlink" Target="https://www.sciencedirect.com/science/article/pii/S1057521924003132?casa_token=0NowAPej6CEAAAAA:CTXk6bDf_t2IrqNmBdei36rwI5D1h0lqO3bm6z3KfXM9nkfhdD4w8UHT19EVQcvTk-astZLOsA" TargetMode="External"/><Relationship Id="rId566" Type="http://schemas.openxmlformats.org/officeDocument/2006/relationships/hyperlink" Target="https://www.econstor.eu/handle/10419/317633" TargetMode="External"/><Relationship Id="rId209" Type="http://schemas.openxmlformats.org/officeDocument/2006/relationships/hyperlink" Target="https://www.webofscience.com/wos/alldb/full-record/WOS:001240466600001" TargetMode="External"/><Relationship Id="rId208" Type="http://schemas.openxmlformats.org/officeDocument/2006/relationships/hyperlink" Target="https://www.webofscience.com/wos/alldb/full-record/WOS:001285800000001" TargetMode="External"/><Relationship Id="rId329" Type="http://schemas.openxmlformats.org/officeDocument/2006/relationships/hyperlink" Target="https://academic.oup.com/edited-volume/58800/chapter-abstract/489174133?redirectedFrom=fulltext" TargetMode="External"/><Relationship Id="rId207" Type="http://schemas.openxmlformats.org/officeDocument/2006/relationships/hyperlink" Target="https://www.webofscience.com/wos/alldb/full-record/WOS:001364347000001" TargetMode="External"/><Relationship Id="rId328" Type="http://schemas.openxmlformats.org/officeDocument/2006/relationships/hyperlink" Target="https://academic.oup.com/cje/article-abstract/48/3/451/7616021" TargetMode="External"/><Relationship Id="rId449" Type="http://schemas.openxmlformats.org/officeDocument/2006/relationships/hyperlink" Target="https://erl.scholasticahq.com/article/124855" TargetMode="External"/><Relationship Id="rId440" Type="http://schemas.openxmlformats.org/officeDocument/2006/relationships/hyperlink" Target="https://www.taylorfrancis.com/chapters/edit/10.1201/9781032618845-15/analysing-reaction-rivals-emerging-market-economy-ruchita-verma-dhanraj-sharma-janaki-singh-rathore" TargetMode="External"/><Relationship Id="rId561" Type="http://schemas.openxmlformats.org/officeDocument/2006/relationships/hyperlink" Target="https://www.scopus.com/sourceid/21101021137" TargetMode="External"/><Relationship Id="rId560" Type="http://schemas.openxmlformats.org/officeDocument/2006/relationships/hyperlink" Target="https://www.scopus.com/sourceid/11300153718" TargetMode="External"/><Relationship Id="rId202" Type="http://schemas.openxmlformats.org/officeDocument/2006/relationships/hyperlink" Target="https://151092uov-y-https-www-scopus-com.z.e-nformation.ro/record/display.uri?eid=2-s2.0-85207066241&amp;origin=resultslist&amp;sort=plf-f&amp;src=s&amp;sot=b&amp;sdt=b&amp;s=TITLE-ABS-KEY%28Perceptions+and+Impact+of+Blockchain+Technology+and+Fintech%3A+A+Survey-Based+Study%29" TargetMode="External"/><Relationship Id="rId323" Type="http://schemas.openxmlformats.org/officeDocument/2006/relationships/hyperlink" Target="https://www.tandfonline.com/doi/full/10.1080/1350178X.2024.2343490" TargetMode="External"/><Relationship Id="rId444" Type="http://schemas.openxmlformats.org/officeDocument/2006/relationships/hyperlink" Target="https://link.springer.com/article/10.1007/s10614-024-10672-8" TargetMode="External"/><Relationship Id="rId565" Type="http://schemas.openxmlformats.org/officeDocument/2006/relationships/hyperlink" Target="https://1510946qf-y-https-www-scopus-com.z.e-nformation.ro/record/display.uri?eid=2-s2.0-85199567143&amp;origin=resultslist&amp;sort=plf-f&amp;src=s&amp;sot=cite&amp;sdt=a&amp;s=ref%282-s2.0-85175013006%29&amp;relpos=3" TargetMode="External"/><Relationship Id="rId201" Type="http://schemas.openxmlformats.org/officeDocument/2006/relationships/hyperlink" Target="https://doi/" TargetMode="External"/><Relationship Id="rId322" Type="http://schemas.openxmlformats.org/officeDocument/2006/relationships/hyperlink" Target="https://doi/" TargetMode="External"/><Relationship Id="rId443" Type="http://schemas.openxmlformats.org/officeDocument/2006/relationships/hyperlink" Target="https://www.mdpi.com/1911-8074/17/10/434" TargetMode="External"/><Relationship Id="rId564" Type="http://schemas.openxmlformats.org/officeDocument/2006/relationships/hyperlink" Target="https://www.econstor.eu/handle/10419/317633" TargetMode="External"/><Relationship Id="rId200" Type="http://schemas.openxmlformats.org/officeDocument/2006/relationships/hyperlink" Target="https://ebooks.iospress.nl/doi/10.3233/SHTI240457" TargetMode="External"/><Relationship Id="rId321" Type="http://schemas.openxmlformats.org/officeDocument/2006/relationships/hyperlink" Target="https://www.scopus.com/inward/record.uri?eid=2-s2.0-85199336787&amp;doi=10.14254%2f2071-789X.2024%2f17-2%2f14&amp;partnerID=40&amp;md5=36e7dcf197731f60fe85af49e6192554" TargetMode="External"/><Relationship Id="rId442" Type="http://schemas.openxmlformats.org/officeDocument/2006/relationships/hyperlink" Target="https://sciendo.com/article/10.2478/sbe-2024-0021" TargetMode="External"/><Relationship Id="rId563" Type="http://schemas.openxmlformats.org/officeDocument/2006/relationships/hyperlink" Target="https://www.econstor.eu/handle/10419/317633" TargetMode="External"/><Relationship Id="rId320" Type="http://schemas.openxmlformats.org/officeDocument/2006/relationships/hyperlink" Target="https://www.scopus.com/inward/record.uri?eid=2-s2.0-85192764080&amp;doi=10.30919%2fes1071&amp;partnerID=40&amp;md5=65f8a6bde26f0d80641e180354bdd24e" TargetMode="External"/><Relationship Id="rId441" Type="http://schemas.openxmlformats.org/officeDocument/2006/relationships/hyperlink" Target="https://www.mdpi.com/2071-1050/16/20/8942" TargetMode="External"/><Relationship Id="rId562" Type="http://schemas.openxmlformats.org/officeDocument/2006/relationships/hyperlink" Target="https://www.econstor.eu/handle/10419/317633" TargetMode="External"/><Relationship Id="rId316" Type="http://schemas.openxmlformats.org/officeDocument/2006/relationships/hyperlink" Target="https://journals.irapa.org/index.php/TIBS/article/view/734" TargetMode="External"/><Relationship Id="rId437" Type="http://schemas.openxmlformats.org/officeDocument/2006/relationships/hyperlink" Target="https://www.emerald.com/insight/content/doi/10.1108/cr-04-2024-0085/full/html" TargetMode="External"/><Relationship Id="rId558" Type="http://schemas.openxmlformats.org/officeDocument/2006/relationships/hyperlink" Target="https://www.scopus.com/sourceid/21100349535" TargetMode="External"/><Relationship Id="rId315" Type="http://schemas.openxmlformats.org/officeDocument/2006/relationships/hyperlink" Target="https://pdfs.semanticscholar.org/6841/59f5f51f389380b599a84ee380bdf4ea3b7f.pdf" TargetMode="External"/><Relationship Id="rId436" Type="http://schemas.openxmlformats.org/officeDocument/2006/relationships/hyperlink" Target="https://onlinelibrary.wiley.com/doi/full/10.1002/bse.3633" TargetMode="External"/><Relationship Id="rId557" Type="http://schemas.openxmlformats.org/officeDocument/2006/relationships/hyperlink" Target="https://www.sciencedirect.com/science/article/pii/S2212567114008491" TargetMode="External"/><Relationship Id="rId314" Type="http://schemas.openxmlformats.org/officeDocument/2006/relationships/hyperlink" Target="https://www.scopus.com/record/display.uri?eid=2-s2.0-85188566166&amp;origin=inward&amp;txGid=9b8038779cc0192d9fb88d91efa6b8b9" TargetMode="External"/><Relationship Id="rId435" Type="http://schemas.openxmlformats.org/officeDocument/2006/relationships/hyperlink" Target="https://onlinelibrary.wiley.com/doi/abs/10.1002/csr.2567" TargetMode="External"/><Relationship Id="rId556" Type="http://schemas.openxmlformats.org/officeDocument/2006/relationships/hyperlink" Target="https://link.springer.com/chapter/10.1007/978-3-031-66669-8_4" TargetMode="External"/><Relationship Id="rId313" Type="http://schemas.openxmlformats.org/officeDocument/2006/relationships/hyperlink" Target="https://151093gdv-y-https-www-scopus-com.z.e-nformation.ro/record/display.uri?eid=2-s2.0-85211375311&amp;origin=recordpage" TargetMode="External"/><Relationship Id="rId434" Type="http://schemas.openxmlformats.org/officeDocument/2006/relationships/hyperlink" Target="https://onlinelibrary.wiley.com/doi/full/10.1002/csr.2564" TargetMode="External"/><Relationship Id="rId555" Type="http://schemas.openxmlformats.org/officeDocument/2006/relationships/hyperlink" Target="https://www.academia.edu/download/73011696/614Dumitrescu_Stanciu_Tichindelean_Vinerean.pdf" TargetMode="External"/><Relationship Id="rId319" Type="http://schemas.openxmlformats.org/officeDocument/2006/relationships/hyperlink" Target="https://www.sciencedirect.com/science/article/pii/S2590198224001337" TargetMode="External"/><Relationship Id="rId318" Type="http://schemas.openxmlformats.org/officeDocument/2006/relationships/hyperlink" Target="https://www.aimspress.com/article/doi/10.3934/publichealth.2024024" TargetMode="External"/><Relationship Id="rId439" Type="http://schemas.openxmlformats.org/officeDocument/2006/relationships/hyperlink" Target="https://link.springer.com/article/10.1007/s11518-024-5613-0" TargetMode="External"/><Relationship Id="rId317" Type="http://schemas.openxmlformats.org/officeDocument/2006/relationships/hyperlink" Target="https://www.cell.com/heliyon/fulltext/S2405-8440(24)01810-3?uuid=uuid%3A4bcb7ee8-c105-4a8f-8c6a-b2b3530becb2" TargetMode="External"/><Relationship Id="rId438" Type="http://schemas.openxmlformats.org/officeDocument/2006/relationships/hyperlink" Target="https://www.routledge.com/Data-Driven-Modelling-and-Predictive-Analytics-in-Business-and-Finance-Concepts-Designs-Technologies-and-Applications/Khang-Gujrati-Uygun-Tailor-Gaur/p/book/9781032600628" TargetMode="External"/><Relationship Id="rId559" Type="http://schemas.openxmlformats.org/officeDocument/2006/relationships/hyperlink" Target="https://www.webofscience.com/wos/woscc/full-record/WOS:001341693500001" TargetMode="External"/><Relationship Id="rId550" Type="http://schemas.openxmlformats.org/officeDocument/2006/relationships/hyperlink" Target="https://www.webofscience.com/wos/woscc/full-record/WOS:001414979300001" TargetMode="External"/><Relationship Id="rId312" Type="http://schemas.openxmlformats.org/officeDocument/2006/relationships/hyperlink" Target="https://www.emerald.com/insight/content/doi/10.1108/gkmc-09-2023-0343/full/html" TargetMode="External"/><Relationship Id="rId433" Type="http://schemas.openxmlformats.org/officeDocument/2006/relationships/hyperlink" Target="https://link.springer.com/article/10.1007/s10668-024-05147-7" TargetMode="External"/><Relationship Id="rId554" Type="http://schemas.openxmlformats.org/officeDocument/2006/relationships/hyperlink" Target="https://www.scopus.com/sourceid/21101176855" TargetMode="External"/><Relationship Id="rId311" Type="http://schemas.openxmlformats.org/officeDocument/2006/relationships/hyperlink" Target="https://www.emerald.com/insight/content/doi/10.1108/emjb-10-2023-0270/full/html" TargetMode="External"/><Relationship Id="rId432" Type="http://schemas.openxmlformats.org/officeDocument/2006/relationships/hyperlink" Target="https://onlinelibrary.wiley.com/doi/abs/10.1111/sjoe.12582" TargetMode="External"/><Relationship Id="rId553" Type="http://schemas.openxmlformats.org/officeDocument/2006/relationships/hyperlink" Target="https://www.igi-global.com/chapter/digital-marketing-and-customer-experience-strategy/336794" TargetMode="External"/><Relationship Id="rId310" Type="http://schemas.openxmlformats.org/officeDocument/2006/relationships/hyperlink" Target="https://link.springer.com/article/10.1186/s40854-023-00595-y" TargetMode="External"/><Relationship Id="rId431" Type="http://schemas.openxmlformats.org/officeDocument/2006/relationships/hyperlink" Target="https://bar.anpad.org.br/index.php/bar/article/view/668" TargetMode="External"/><Relationship Id="rId552" Type="http://schemas.openxmlformats.org/officeDocument/2006/relationships/hyperlink" Target="https://www.webofscience.com/wos/woscc/full-record/WOS:000853379800001" TargetMode="External"/><Relationship Id="rId430" Type="http://schemas.openxmlformats.org/officeDocument/2006/relationships/hyperlink" Target="https://fkd.net.ua/index.php/fkd/article/view/4439" TargetMode="External"/><Relationship Id="rId551" Type="http://schemas.openxmlformats.org/officeDocument/2006/relationships/hyperlink" Target="https://link.springer.com/article/10.1007/s13412-024-00946-w"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elgaronline.com/edcollbook/book/9781802207163/9781802207163.xml"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3.43"/>
    <col customWidth="1" min="6" max="18" width="7.86"/>
    <col customWidth="1" min="19" max="19" width="8.29"/>
    <col customWidth="1" min="20" max="40" width="7.86"/>
    <col customWidth="1" min="41" max="41" width="12.14"/>
    <col customWidth="1" min="42" max="43" width="13.0"/>
    <col customWidth="1" min="44" max="48" width="14.14"/>
  </cols>
  <sheetData>
    <row r="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ht="45.0"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c r="AT3" s="9"/>
      <c r="AU3" s="9"/>
      <c r="AV3" s="9"/>
    </row>
    <row r="4" ht="86.25" customHeight="1">
      <c r="A4" s="10" t="s">
        <v>6</v>
      </c>
      <c r="B4" s="11" t="s">
        <v>7</v>
      </c>
      <c r="C4" s="11" t="s">
        <v>8</v>
      </c>
      <c r="D4" s="11" t="s">
        <v>9</v>
      </c>
      <c r="E4" s="11" t="s">
        <v>10</v>
      </c>
      <c r="F4" s="11" t="s">
        <v>11</v>
      </c>
      <c r="G4" s="11" t="s">
        <v>12</v>
      </c>
      <c r="H4" s="11" t="s">
        <v>13</v>
      </c>
      <c r="I4" s="11" t="s">
        <v>14</v>
      </c>
      <c r="J4" s="11" t="s">
        <v>15</v>
      </c>
      <c r="K4" s="11" t="s">
        <v>16</v>
      </c>
      <c r="L4" s="11" t="s">
        <v>17</v>
      </c>
      <c r="M4" s="11" t="s">
        <v>18</v>
      </c>
      <c r="N4" s="11" t="s">
        <v>19</v>
      </c>
      <c r="O4" s="11" t="s">
        <v>20</v>
      </c>
      <c r="P4" s="11" t="s">
        <v>21</v>
      </c>
      <c r="Q4" s="11" t="s">
        <v>22</v>
      </c>
      <c r="R4" s="11" t="s">
        <v>23</v>
      </c>
      <c r="S4" s="11" t="s">
        <v>24</v>
      </c>
      <c r="T4" s="11" t="s">
        <v>25</v>
      </c>
      <c r="U4" s="11" t="s">
        <v>26</v>
      </c>
      <c r="V4" s="11" t="s">
        <v>27</v>
      </c>
      <c r="W4" s="12" t="s">
        <v>28</v>
      </c>
      <c r="X4" s="12" t="s">
        <v>29</v>
      </c>
      <c r="Y4" s="12" t="s">
        <v>30</v>
      </c>
      <c r="Z4" s="12" t="s">
        <v>31</v>
      </c>
      <c r="AA4" s="12" t="s">
        <v>32</v>
      </c>
      <c r="AB4" s="12" t="s">
        <v>33</v>
      </c>
      <c r="AC4" s="12" t="s">
        <v>34</v>
      </c>
      <c r="AD4" s="12" t="s">
        <v>35</v>
      </c>
      <c r="AE4" s="12" t="s">
        <v>36</v>
      </c>
      <c r="AF4" s="12" t="s">
        <v>37</v>
      </c>
      <c r="AG4" s="12" t="s">
        <v>38</v>
      </c>
      <c r="AH4" s="12" t="s">
        <v>39</v>
      </c>
      <c r="AI4" s="12" t="s">
        <v>40</v>
      </c>
      <c r="AJ4" s="12" t="s">
        <v>41</v>
      </c>
      <c r="AK4" s="12" t="s">
        <v>42</v>
      </c>
      <c r="AL4" s="12" t="s">
        <v>43</v>
      </c>
      <c r="AM4" s="12" t="s">
        <v>44</v>
      </c>
      <c r="AN4" s="12" t="s">
        <v>45</v>
      </c>
      <c r="AO4" s="13" t="s">
        <v>46</v>
      </c>
      <c r="AP4" s="10" t="s">
        <v>47</v>
      </c>
      <c r="AQ4" s="10" t="s">
        <v>48</v>
      </c>
      <c r="AR4" s="14" t="s">
        <v>49</v>
      </c>
      <c r="AS4" s="14" t="s">
        <v>50</v>
      </c>
      <c r="AT4" s="15"/>
      <c r="AU4" s="15"/>
      <c r="AV4" s="15"/>
    </row>
    <row r="5">
      <c r="A5" s="16">
        <v>1.0</v>
      </c>
      <c r="B5" s="17" t="s">
        <v>51</v>
      </c>
      <c r="C5" s="18" t="s">
        <v>52</v>
      </c>
      <c r="D5" s="18" t="s">
        <v>53</v>
      </c>
      <c r="E5" s="19">
        <v>1600.0</v>
      </c>
      <c r="F5" s="20">
        <v>333.3333333333333</v>
      </c>
      <c r="G5" s="20">
        <v>140.0</v>
      </c>
      <c r="H5" s="20">
        <v>0.0</v>
      </c>
      <c r="I5" s="20">
        <v>249.99999999999997</v>
      </c>
      <c r="J5" s="20">
        <v>0.0</v>
      </c>
      <c r="K5" s="20">
        <v>0.0</v>
      </c>
      <c r="L5" s="20">
        <v>0.0</v>
      </c>
      <c r="M5" s="20">
        <v>0.0</v>
      </c>
      <c r="N5" s="20">
        <v>158.33333333333334</v>
      </c>
      <c r="O5" s="20">
        <v>624.0</v>
      </c>
      <c r="P5" s="20">
        <v>0.0</v>
      </c>
      <c r="Q5" s="20">
        <v>131.66666666666669</v>
      </c>
      <c r="R5" s="20">
        <v>460.0</v>
      </c>
      <c r="S5" s="20">
        <v>288.75</v>
      </c>
      <c r="T5" s="20">
        <v>0.0</v>
      </c>
      <c r="U5" s="20">
        <v>0.0</v>
      </c>
      <c r="V5" s="20">
        <v>0.0</v>
      </c>
      <c r="W5" s="20">
        <v>0.0</v>
      </c>
      <c r="X5" s="20">
        <v>0.0</v>
      </c>
      <c r="Y5" s="20">
        <v>0.0</v>
      </c>
      <c r="Z5" s="20">
        <v>0.0</v>
      </c>
      <c r="AA5" s="20">
        <v>0.0</v>
      </c>
      <c r="AB5" s="20">
        <v>0.0</v>
      </c>
      <c r="AC5" s="20">
        <v>0.0</v>
      </c>
      <c r="AD5" s="20">
        <v>280.0</v>
      </c>
      <c r="AE5" s="20">
        <v>560.0</v>
      </c>
      <c r="AF5" s="20">
        <v>223.45</v>
      </c>
      <c r="AG5" s="20">
        <v>120.0</v>
      </c>
      <c r="AH5" s="20">
        <v>20.0</v>
      </c>
      <c r="AI5" s="20">
        <v>340.0</v>
      </c>
      <c r="AJ5" s="20">
        <v>0.0</v>
      </c>
      <c r="AK5" s="20">
        <v>0.0</v>
      </c>
      <c r="AL5" s="20">
        <v>50.0</v>
      </c>
      <c r="AM5" s="20">
        <v>0.0</v>
      </c>
      <c r="AN5" s="20">
        <v>80.0</v>
      </c>
      <c r="AO5" s="21">
        <f t="shared" ref="AO5:AO39" si="1">SUM(F5:AN5)</f>
        <v>4059.533333</v>
      </c>
      <c r="AP5" s="22">
        <v>4059.533333333333</v>
      </c>
      <c r="AQ5" s="22">
        <v>4059.533333333333</v>
      </c>
      <c r="AR5" s="23">
        <f t="shared" ref="AR5:AR55" si="2">AO5-AP5</f>
        <v>0</v>
      </c>
      <c r="AS5" s="23">
        <f t="shared" ref="AS5:AS55" si="3">AO5-AQ5</f>
        <v>0</v>
      </c>
      <c r="AT5" s="24"/>
      <c r="AU5" s="24">
        <f t="shared" ref="AU5:AU55" si="4">sum(F5:M5)</f>
        <v>723.3333333</v>
      </c>
      <c r="AV5" s="24">
        <f t="shared" ref="AV5:AV55" si="5">sum(F5:V5)</f>
        <v>2386.083333</v>
      </c>
    </row>
    <row r="6">
      <c r="A6" s="16">
        <v>2.0</v>
      </c>
      <c r="B6" s="17" t="s">
        <v>54</v>
      </c>
      <c r="C6" s="18" t="s">
        <v>52</v>
      </c>
      <c r="D6" s="18" t="s">
        <v>55</v>
      </c>
      <c r="E6" s="19">
        <v>1600.0</v>
      </c>
      <c r="F6" s="20">
        <v>150.0</v>
      </c>
      <c r="G6" s="20">
        <v>0.0</v>
      </c>
      <c r="H6" s="25">
        <v>0.0</v>
      </c>
      <c r="I6" s="25">
        <v>387.45</v>
      </c>
      <c r="J6" s="25">
        <v>0.0</v>
      </c>
      <c r="K6" s="25">
        <v>0.0</v>
      </c>
      <c r="L6" s="25">
        <v>0.0</v>
      </c>
      <c r="M6" s="25">
        <v>0.0</v>
      </c>
      <c r="N6" s="25">
        <v>150.0</v>
      </c>
      <c r="O6" s="25">
        <v>0.0</v>
      </c>
      <c r="P6" s="25">
        <v>0.0</v>
      </c>
      <c r="Q6" s="25">
        <v>0.0</v>
      </c>
      <c r="R6" s="25">
        <v>350.0</v>
      </c>
      <c r="S6" s="25">
        <v>112.5</v>
      </c>
      <c r="T6" s="25">
        <v>0.0</v>
      </c>
      <c r="U6" s="25">
        <v>0.0</v>
      </c>
      <c r="V6" s="25">
        <v>0.0</v>
      </c>
      <c r="W6" s="25">
        <v>0.0</v>
      </c>
      <c r="X6" s="25">
        <v>0.0</v>
      </c>
      <c r="Y6" s="25">
        <v>0.0</v>
      </c>
      <c r="Z6" s="25">
        <v>0.0</v>
      </c>
      <c r="AA6" s="25">
        <v>0.0</v>
      </c>
      <c r="AB6" s="25">
        <v>0.0</v>
      </c>
      <c r="AC6" s="25">
        <v>0.0</v>
      </c>
      <c r="AD6" s="25">
        <v>273.0</v>
      </c>
      <c r="AE6" s="25">
        <v>546.0</v>
      </c>
      <c r="AF6" s="25">
        <v>151.78333333333333</v>
      </c>
      <c r="AG6" s="25">
        <v>140.0</v>
      </c>
      <c r="AH6" s="25">
        <v>8.0</v>
      </c>
      <c r="AI6" s="25">
        <v>56.0</v>
      </c>
      <c r="AJ6" s="25">
        <v>0.0</v>
      </c>
      <c r="AK6" s="25">
        <v>0.0</v>
      </c>
      <c r="AL6" s="25">
        <v>0.0</v>
      </c>
      <c r="AM6" s="25">
        <v>0.0</v>
      </c>
      <c r="AN6" s="25">
        <v>0.0</v>
      </c>
      <c r="AO6" s="21">
        <f t="shared" si="1"/>
        <v>2324.733333</v>
      </c>
      <c r="AP6" s="22">
        <v>2324.7333333333336</v>
      </c>
      <c r="AQ6" s="22">
        <v>2324.7333333333336</v>
      </c>
      <c r="AR6" s="23">
        <f t="shared" si="2"/>
        <v>0</v>
      </c>
      <c r="AS6" s="23">
        <f t="shared" si="3"/>
        <v>0</v>
      </c>
      <c r="AT6" s="24"/>
      <c r="AU6" s="24">
        <f t="shared" si="4"/>
        <v>537.45</v>
      </c>
      <c r="AV6" s="24">
        <f t="shared" si="5"/>
        <v>1149.95</v>
      </c>
    </row>
    <row r="7">
      <c r="A7" s="16">
        <v>3.0</v>
      </c>
      <c r="B7" s="17" t="s">
        <v>56</v>
      </c>
      <c r="C7" s="18" t="s">
        <v>52</v>
      </c>
      <c r="D7" s="18" t="s">
        <v>57</v>
      </c>
      <c r="E7" s="19">
        <v>1600.0</v>
      </c>
      <c r="F7" s="20">
        <v>100.0</v>
      </c>
      <c r="G7" s="20">
        <v>0.0</v>
      </c>
      <c r="H7" s="25">
        <v>0.0</v>
      </c>
      <c r="I7" s="25">
        <v>119.28</v>
      </c>
      <c r="J7" s="25">
        <v>0.0</v>
      </c>
      <c r="K7" s="25">
        <v>0.0</v>
      </c>
      <c r="L7" s="25">
        <v>0.0</v>
      </c>
      <c r="M7" s="25">
        <v>0.0</v>
      </c>
      <c r="N7" s="25">
        <v>0.0</v>
      </c>
      <c r="O7" s="25">
        <v>0.0</v>
      </c>
      <c r="P7" s="25">
        <v>0.0</v>
      </c>
      <c r="Q7" s="25">
        <v>38.58</v>
      </c>
      <c r="R7" s="25">
        <v>150.0</v>
      </c>
      <c r="S7" s="25">
        <v>337.5</v>
      </c>
      <c r="T7" s="25">
        <v>0.0</v>
      </c>
      <c r="U7" s="25">
        <v>0.0</v>
      </c>
      <c r="V7" s="25">
        <v>0.0</v>
      </c>
      <c r="W7" s="25">
        <v>0.0</v>
      </c>
      <c r="X7" s="25">
        <v>0.0</v>
      </c>
      <c r="Y7" s="25">
        <v>100.0</v>
      </c>
      <c r="Z7" s="25">
        <v>0.0</v>
      </c>
      <c r="AA7" s="25">
        <v>0.0</v>
      </c>
      <c r="AB7" s="25">
        <v>0.0</v>
      </c>
      <c r="AC7" s="25">
        <v>0.0</v>
      </c>
      <c r="AD7" s="25">
        <v>350.0</v>
      </c>
      <c r="AE7" s="25">
        <v>700.0</v>
      </c>
      <c r="AF7" s="25">
        <v>235.0666666666667</v>
      </c>
      <c r="AG7" s="25">
        <v>140.0</v>
      </c>
      <c r="AH7" s="25">
        <v>60.0</v>
      </c>
      <c r="AI7" s="25">
        <v>140.0</v>
      </c>
      <c r="AJ7" s="25">
        <v>40.0</v>
      </c>
      <c r="AK7" s="25">
        <v>0.0</v>
      </c>
      <c r="AL7" s="25">
        <v>0.0</v>
      </c>
      <c r="AM7" s="25">
        <v>0.0</v>
      </c>
      <c r="AN7" s="25">
        <v>170.0</v>
      </c>
      <c r="AO7" s="21">
        <f t="shared" si="1"/>
        <v>2680.426667</v>
      </c>
      <c r="AP7" s="22">
        <v>2680.4266666666667</v>
      </c>
      <c r="AQ7" s="22">
        <v>2680.4266666666667</v>
      </c>
      <c r="AR7" s="23">
        <f t="shared" si="2"/>
        <v>0</v>
      </c>
      <c r="AS7" s="23">
        <f t="shared" si="3"/>
        <v>0</v>
      </c>
      <c r="AT7" s="24"/>
      <c r="AU7" s="24">
        <f t="shared" si="4"/>
        <v>219.28</v>
      </c>
      <c r="AV7" s="24">
        <f t="shared" si="5"/>
        <v>745.36</v>
      </c>
    </row>
    <row r="8">
      <c r="A8" s="16">
        <v>4.0</v>
      </c>
      <c r="B8" s="17" t="s">
        <v>58</v>
      </c>
      <c r="C8" s="18" t="s">
        <v>52</v>
      </c>
      <c r="D8" s="18" t="s">
        <v>55</v>
      </c>
      <c r="E8" s="19">
        <v>1600.0</v>
      </c>
      <c r="F8" s="20">
        <v>1300.0</v>
      </c>
      <c r="G8" s="20">
        <v>0.0</v>
      </c>
      <c r="H8" s="25">
        <v>0.0</v>
      </c>
      <c r="I8" s="25">
        <v>411.66666666666663</v>
      </c>
      <c r="J8" s="25">
        <v>0.0</v>
      </c>
      <c r="K8" s="25">
        <v>0.0</v>
      </c>
      <c r="L8" s="25">
        <v>0.0</v>
      </c>
      <c r="M8" s="25">
        <v>0.0</v>
      </c>
      <c r="N8" s="25">
        <v>0.0</v>
      </c>
      <c r="O8" s="25">
        <v>0.0</v>
      </c>
      <c r="P8" s="25">
        <v>0.0</v>
      </c>
      <c r="Q8" s="25">
        <v>452.49999999999994</v>
      </c>
      <c r="R8" s="25">
        <v>1040.0</v>
      </c>
      <c r="S8" s="25">
        <v>530.0</v>
      </c>
      <c r="T8" s="25">
        <v>0.0</v>
      </c>
      <c r="U8" s="25">
        <v>0.0</v>
      </c>
      <c r="V8" s="25">
        <v>0.0</v>
      </c>
      <c r="W8" s="25">
        <v>0.0</v>
      </c>
      <c r="X8" s="25">
        <v>0.0</v>
      </c>
      <c r="Y8" s="25">
        <v>0.0</v>
      </c>
      <c r="Z8" s="25">
        <v>0.0</v>
      </c>
      <c r="AA8" s="25">
        <v>0.0</v>
      </c>
      <c r="AB8" s="25">
        <v>0.0</v>
      </c>
      <c r="AC8" s="25">
        <v>0.0</v>
      </c>
      <c r="AD8" s="25">
        <v>280.0</v>
      </c>
      <c r="AE8" s="25">
        <v>560.0</v>
      </c>
      <c r="AF8" s="25">
        <v>252.48333333333332</v>
      </c>
      <c r="AG8" s="25">
        <v>240.0</v>
      </c>
      <c r="AH8" s="25">
        <v>156.0</v>
      </c>
      <c r="AI8" s="25">
        <v>256.0</v>
      </c>
      <c r="AJ8" s="25">
        <v>73.0</v>
      </c>
      <c r="AK8" s="25">
        <v>0.0</v>
      </c>
      <c r="AL8" s="25">
        <v>100.0</v>
      </c>
      <c r="AM8" s="25">
        <v>0.0</v>
      </c>
      <c r="AN8" s="25">
        <v>138.0</v>
      </c>
      <c r="AO8" s="21">
        <f t="shared" si="1"/>
        <v>5789.65</v>
      </c>
      <c r="AP8" s="22">
        <v>5789.65</v>
      </c>
      <c r="AQ8" s="22">
        <v>5789.65</v>
      </c>
      <c r="AR8" s="23">
        <f t="shared" si="2"/>
        <v>0</v>
      </c>
      <c r="AS8" s="23">
        <f t="shared" si="3"/>
        <v>0</v>
      </c>
      <c r="AT8" s="24"/>
      <c r="AU8" s="24">
        <f t="shared" si="4"/>
        <v>1711.666667</v>
      </c>
      <c r="AV8" s="24">
        <f t="shared" si="5"/>
        <v>3734.166667</v>
      </c>
    </row>
    <row r="9">
      <c r="A9" s="16">
        <v>5.0</v>
      </c>
      <c r="B9" s="17" t="s">
        <v>59</v>
      </c>
      <c r="C9" s="18" t="s">
        <v>52</v>
      </c>
      <c r="D9" s="18" t="s">
        <v>60</v>
      </c>
      <c r="E9" s="19">
        <v>1600.0</v>
      </c>
      <c r="F9" s="20">
        <v>0.0</v>
      </c>
      <c r="G9" s="20">
        <v>0.0</v>
      </c>
      <c r="H9" s="25">
        <v>0.0</v>
      </c>
      <c r="I9" s="25">
        <v>58.34</v>
      </c>
      <c r="J9" s="25">
        <v>0.0</v>
      </c>
      <c r="K9" s="25">
        <v>0.0</v>
      </c>
      <c r="L9" s="25">
        <v>0.0</v>
      </c>
      <c r="M9" s="25">
        <v>0.0</v>
      </c>
      <c r="N9" s="25">
        <v>200.0</v>
      </c>
      <c r="O9" s="25">
        <v>0.0</v>
      </c>
      <c r="P9" s="25">
        <v>0.0</v>
      </c>
      <c r="Q9" s="25">
        <v>65.0</v>
      </c>
      <c r="R9" s="25">
        <v>475.0</v>
      </c>
      <c r="S9" s="25">
        <v>112.5</v>
      </c>
      <c r="T9" s="25">
        <v>0.0</v>
      </c>
      <c r="U9" s="25">
        <v>0.0</v>
      </c>
      <c r="V9" s="25">
        <v>0.0</v>
      </c>
      <c r="W9" s="25">
        <v>0.0</v>
      </c>
      <c r="X9" s="25">
        <v>0.0</v>
      </c>
      <c r="Y9" s="25">
        <v>0.0</v>
      </c>
      <c r="Z9" s="25">
        <v>0.0</v>
      </c>
      <c r="AA9" s="25">
        <v>0.0</v>
      </c>
      <c r="AB9" s="25">
        <v>0.0</v>
      </c>
      <c r="AC9" s="25">
        <v>0.0</v>
      </c>
      <c r="AD9" s="25">
        <v>259.0</v>
      </c>
      <c r="AE9" s="25">
        <v>518.0</v>
      </c>
      <c r="AF9" s="25">
        <v>235.58000000000004</v>
      </c>
      <c r="AG9" s="25">
        <v>0.0</v>
      </c>
      <c r="AH9" s="25">
        <v>4.0</v>
      </c>
      <c r="AI9" s="25">
        <v>56.0</v>
      </c>
      <c r="AJ9" s="25">
        <v>0.0</v>
      </c>
      <c r="AK9" s="25">
        <v>0.0</v>
      </c>
      <c r="AL9" s="25">
        <v>0.0</v>
      </c>
      <c r="AM9" s="25">
        <v>0.0</v>
      </c>
      <c r="AN9" s="25">
        <v>8.0</v>
      </c>
      <c r="AO9" s="21">
        <f t="shared" si="1"/>
        <v>1991.42</v>
      </c>
      <c r="AP9" s="22">
        <v>1991.42</v>
      </c>
      <c r="AQ9" s="22">
        <v>1991.42</v>
      </c>
      <c r="AR9" s="23">
        <f t="shared" si="2"/>
        <v>0</v>
      </c>
      <c r="AS9" s="23">
        <f t="shared" si="3"/>
        <v>0</v>
      </c>
      <c r="AT9" s="24"/>
      <c r="AU9" s="24">
        <f t="shared" si="4"/>
        <v>58.34</v>
      </c>
      <c r="AV9" s="24">
        <f t="shared" si="5"/>
        <v>910.84</v>
      </c>
    </row>
    <row r="10">
      <c r="A10" s="16">
        <v>6.0</v>
      </c>
      <c r="B10" s="17" t="s">
        <v>61</v>
      </c>
      <c r="C10" s="18" t="s">
        <v>52</v>
      </c>
      <c r="D10" s="18" t="s">
        <v>60</v>
      </c>
      <c r="E10" s="19">
        <v>1600.0</v>
      </c>
      <c r="F10" s="20">
        <v>811.66</v>
      </c>
      <c r="G10" s="20">
        <v>0.0</v>
      </c>
      <c r="H10" s="25">
        <v>200.0</v>
      </c>
      <c r="I10" s="25">
        <v>1242.3300000000002</v>
      </c>
      <c r="J10" s="25">
        <v>0.0</v>
      </c>
      <c r="K10" s="25">
        <v>0.0</v>
      </c>
      <c r="L10" s="25">
        <v>0.0</v>
      </c>
      <c r="M10" s="25">
        <v>0.0</v>
      </c>
      <c r="N10" s="25">
        <v>0.0</v>
      </c>
      <c r="O10" s="25">
        <v>139.0</v>
      </c>
      <c r="P10" s="25">
        <v>0.0</v>
      </c>
      <c r="Q10" s="25">
        <v>364.80999999999995</v>
      </c>
      <c r="R10" s="25">
        <v>5300.0</v>
      </c>
      <c r="S10" s="25">
        <v>469.75</v>
      </c>
      <c r="T10" s="25">
        <v>0.0</v>
      </c>
      <c r="U10" s="25">
        <v>0.0</v>
      </c>
      <c r="V10" s="25">
        <v>0.0</v>
      </c>
      <c r="W10" s="25">
        <v>0.0</v>
      </c>
      <c r="X10" s="25">
        <v>0.0</v>
      </c>
      <c r="Y10" s="25">
        <v>150.0</v>
      </c>
      <c r="Z10" s="25">
        <v>0.0</v>
      </c>
      <c r="AA10" s="25">
        <v>0.0</v>
      </c>
      <c r="AB10" s="25">
        <v>100.0</v>
      </c>
      <c r="AC10" s="25">
        <v>0.0</v>
      </c>
      <c r="AD10" s="25">
        <v>196.0</v>
      </c>
      <c r="AE10" s="25">
        <v>392.0</v>
      </c>
      <c r="AF10" s="25">
        <v>268.62</v>
      </c>
      <c r="AG10" s="25">
        <v>280.0</v>
      </c>
      <c r="AH10" s="25">
        <v>124.0</v>
      </c>
      <c r="AI10" s="25">
        <v>56.0</v>
      </c>
      <c r="AJ10" s="25">
        <v>0.0</v>
      </c>
      <c r="AK10" s="25">
        <v>0.0</v>
      </c>
      <c r="AL10" s="25">
        <v>0.0</v>
      </c>
      <c r="AM10" s="25">
        <v>0.0</v>
      </c>
      <c r="AN10" s="25">
        <v>10.0</v>
      </c>
      <c r="AO10" s="21">
        <f t="shared" si="1"/>
        <v>10104.17</v>
      </c>
      <c r="AP10" s="22">
        <v>10104.17</v>
      </c>
      <c r="AQ10" s="22">
        <v>10104.17</v>
      </c>
      <c r="AR10" s="23">
        <f t="shared" si="2"/>
        <v>0</v>
      </c>
      <c r="AS10" s="23">
        <f t="shared" si="3"/>
        <v>0</v>
      </c>
      <c r="AT10" s="24"/>
      <c r="AU10" s="24">
        <f t="shared" si="4"/>
        <v>2253.99</v>
      </c>
      <c r="AV10" s="24">
        <f t="shared" si="5"/>
        <v>8527.55</v>
      </c>
    </row>
    <row r="11">
      <c r="A11" s="16">
        <v>7.0</v>
      </c>
      <c r="B11" s="17" t="s">
        <v>62</v>
      </c>
      <c r="C11" s="18" t="s">
        <v>52</v>
      </c>
      <c r="D11" s="18" t="s">
        <v>60</v>
      </c>
      <c r="E11" s="19">
        <v>1600.0</v>
      </c>
      <c r="F11" s="20">
        <v>450.0</v>
      </c>
      <c r="G11" s="20">
        <v>0.0</v>
      </c>
      <c r="H11" s="25">
        <v>500.0</v>
      </c>
      <c r="I11" s="25">
        <v>1927.1666666666667</v>
      </c>
      <c r="J11" s="25">
        <v>0.0</v>
      </c>
      <c r="K11" s="25">
        <v>0.0</v>
      </c>
      <c r="L11" s="25">
        <v>0.0</v>
      </c>
      <c r="M11" s="25">
        <v>0.0</v>
      </c>
      <c r="N11" s="25">
        <v>0.0</v>
      </c>
      <c r="O11" s="25">
        <v>0.0</v>
      </c>
      <c r="P11" s="25">
        <v>0.0</v>
      </c>
      <c r="Q11" s="25">
        <v>523.0</v>
      </c>
      <c r="R11" s="25">
        <v>650.0</v>
      </c>
      <c r="S11" s="25">
        <v>225.0</v>
      </c>
      <c r="T11" s="25">
        <v>0.0</v>
      </c>
      <c r="U11" s="25">
        <v>0.0</v>
      </c>
      <c r="V11" s="25">
        <v>0.0</v>
      </c>
      <c r="W11" s="25">
        <v>0.0</v>
      </c>
      <c r="X11" s="25">
        <v>0.0</v>
      </c>
      <c r="Y11" s="25">
        <v>1200.0</v>
      </c>
      <c r="Z11" s="25">
        <v>0.0</v>
      </c>
      <c r="AA11" s="25">
        <v>0.0</v>
      </c>
      <c r="AB11" s="25">
        <v>100.0</v>
      </c>
      <c r="AC11" s="25">
        <v>60.0</v>
      </c>
      <c r="AD11" s="25">
        <v>208.0</v>
      </c>
      <c r="AE11" s="25">
        <v>417.0</v>
      </c>
      <c r="AF11" s="25">
        <v>217.66</v>
      </c>
      <c r="AG11" s="25">
        <v>300.0</v>
      </c>
      <c r="AH11" s="25">
        <v>440.0</v>
      </c>
      <c r="AI11" s="25">
        <v>56.0</v>
      </c>
      <c r="AJ11" s="25">
        <v>0.0</v>
      </c>
      <c r="AK11" s="25">
        <v>0.0</v>
      </c>
      <c r="AL11" s="25">
        <v>0.0</v>
      </c>
      <c r="AM11" s="25">
        <v>0.0</v>
      </c>
      <c r="AN11" s="25">
        <v>170.0</v>
      </c>
      <c r="AO11" s="21">
        <f t="shared" si="1"/>
        <v>7443.826667</v>
      </c>
      <c r="AP11" s="22">
        <v>7443.826666666667</v>
      </c>
      <c r="AQ11" s="22">
        <v>7443.826666666667</v>
      </c>
      <c r="AR11" s="23">
        <f t="shared" si="2"/>
        <v>0</v>
      </c>
      <c r="AS11" s="23">
        <f t="shared" si="3"/>
        <v>0</v>
      </c>
      <c r="AT11" s="24"/>
      <c r="AU11" s="24">
        <f t="shared" si="4"/>
        <v>2877.166667</v>
      </c>
      <c r="AV11" s="24">
        <f t="shared" si="5"/>
        <v>4275.166667</v>
      </c>
    </row>
    <row r="12">
      <c r="A12" s="16">
        <v>8.0</v>
      </c>
      <c r="B12" s="17" t="s">
        <v>63</v>
      </c>
      <c r="C12" s="18" t="s">
        <v>52</v>
      </c>
      <c r="D12" s="18" t="s">
        <v>53</v>
      </c>
      <c r="E12" s="19">
        <v>1600.0</v>
      </c>
      <c r="F12" s="20">
        <v>0.0</v>
      </c>
      <c r="G12" s="20">
        <v>0.0</v>
      </c>
      <c r="H12" s="25">
        <v>0.0</v>
      </c>
      <c r="I12" s="25">
        <v>66.66</v>
      </c>
      <c r="J12" s="25">
        <v>0.0</v>
      </c>
      <c r="K12" s="25">
        <v>0.0</v>
      </c>
      <c r="L12" s="25">
        <v>0.0</v>
      </c>
      <c r="M12" s="25">
        <v>0.0</v>
      </c>
      <c r="N12" s="25">
        <v>158.32999999999998</v>
      </c>
      <c r="O12" s="25">
        <v>0.0</v>
      </c>
      <c r="P12" s="25">
        <v>0.0</v>
      </c>
      <c r="Q12" s="25">
        <v>50.0</v>
      </c>
      <c r="R12" s="25">
        <v>600.0</v>
      </c>
      <c r="S12" s="25">
        <v>127.5</v>
      </c>
      <c r="T12" s="25">
        <v>0.0</v>
      </c>
      <c r="U12" s="25">
        <v>0.0</v>
      </c>
      <c r="V12" s="25">
        <v>0.0</v>
      </c>
      <c r="W12" s="25">
        <v>0.0</v>
      </c>
      <c r="X12" s="25">
        <v>0.0</v>
      </c>
      <c r="Y12" s="25">
        <v>0.0</v>
      </c>
      <c r="Z12" s="25">
        <v>0.0</v>
      </c>
      <c r="AA12" s="25">
        <v>0.0</v>
      </c>
      <c r="AB12" s="25">
        <v>0.0</v>
      </c>
      <c r="AC12" s="25">
        <v>0.0</v>
      </c>
      <c r="AD12" s="25">
        <v>364.0</v>
      </c>
      <c r="AE12" s="25">
        <v>728.0</v>
      </c>
      <c r="AF12" s="25">
        <v>349.42</v>
      </c>
      <c r="AG12" s="25">
        <v>160.0</v>
      </c>
      <c r="AH12" s="25">
        <v>0.0</v>
      </c>
      <c r="AI12" s="25">
        <v>56.0</v>
      </c>
      <c r="AJ12" s="25">
        <v>0.0</v>
      </c>
      <c r="AK12" s="25">
        <v>0.0</v>
      </c>
      <c r="AL12" s="25">
        <v>0.0</v>
      </c>
      <c r="AM12" s="25">
        <v>0.0</v>
      </c>
      <c r="AN12" s="25">
        <v>10.0</v>
      </c>
      <c r="AO12" s="21">
        <f t="shared" si="1"/>
        <v>2669.91</v>
      </c>
      <c r="AP12" s="22">
        <v>2669.91</v>
      </c>
      <c r="AQ12" s="22">
        <v>2669.91</v>
      </c>
      <c r="AR12" s="23">
        <f t="shared" si="2"/>
        <v>0</v>
      </c>
      <c r="AS12" s="23">
        <f t="shared" si="3"/>
        <v>0</v>
      </c>
      <c r="AT12" s="24"/>
      <c r="AU12" s="24">
        <f t="shared" si="4"/>
        <v>66.66</v>
      </c>
      <c r="AV12" s="24">
        <f t="shared" si="5"/>
        <v>1002.49</v>
      </c>
    </row>
    <row r="13">
      <c r="A13" s="16">
        <v>9.0</v>
      </c>
      <c r="B13" s="17" t="s">
        <v>64</v>
      </c>
      <c r="C13" s="18" t="s">
        <v>52</v>
      </c>
      <c r="D13" s="18" t="s">
        <v>55</v>
      </c>
      <c r="E13" s="19">
        <v>1600.0</v>
      </c>
      <c r="F13" s="20">
        <v>100.0</v>
      </c>
      <c r="G13" s="20">
        <v>65.0</v>
      </c>
      <c r="H13" s="25">
        <v>0.0</v>
      </c>
      <c r="I13" s="25">
        <v>292.5500000000001</v>
      </c>
      <c r="J13" s="25">
        <v>0.0</v>
      </c>
      <c r="K13" s="25">
        <v>0.0</v>
      </c>
      <c r="L13" s="25">
        <v>0.0</v>
      </c>
      <c r="M13" s="25">
        <v>0.0</v>
      </c>
      <c r="N13" s="25">
        <v>0.0</v>
      </c>
      <c r="O13" s="25">
        <v>0.0</v>
      </c>
      <c r="P13" s="25">
        <v>0.0</v>
      </c>
      <c r="Q13" s="25">
        <v>50.02</v>
      </c>
      <c r="R13" s="25">
        <v>250.0</v>
      </c>
      <c r="S13" s="25">
        <v>230.0</v>
      </c>
      <c r="T13" s="25">
        <v>0.0</v>
      </c>
      <c r="U13" s="25">
        <v>0.0</v>
      </c>
      <c r="V13" s="25">
        <v>0.0</v>
      </c>
      <c r="W13" s="25">
        <v>0.0</v>
      </c>
      <c r="X13" s="25">
        <v>0.0</v>
      </c>
      <c r="Y13" s="25">
        <v>0.0</v>
      </c>
      <c r="Z13" s="25">
        <v>0.0</v>
      </c>
      <c r="AA13" s="25">
        <v>0.0</v>
      </c>
      <c r="AB13" s="25">
        <v>0.0</v>
      </c>
      <c r="AC13" s="25">
        <v>0.0</v>
      </c>
      <c r="AD13" s="25">
        <v>308.0</v>
      </c>
      <c r="AE13" s="25">
        <v>658.0</v>
      </c>
      <c r="AF13" s="25">
        <v>450.0</v>
      </c>
      <c r="AG13" s="25">
        <v>170.0</v>
      </c>
      <c r="AH13" s="25">
        <v>244.0</v>
      </c>
      <c r="AI13" s="25">
        <v>256.0</v>
      </c>
      <c r="AJ13" s="25">
        <v>0.0</v>
      </c>
      <c r="AK13" s="25">
        <v>0.0</v>
      </c>
      <c r="AL13" s="25">
        <v>0.0</v>
      </c>
      <c r="AM13" s="25">
        <v>0.0</v>
      </c>
      <c r="AN13" s="25">
        <v>193.0</v>
      </c>
      <c r="AO13" s="21">
        <f t="shared" si="1"/>
        <v>3266.57</v>
      </c>
      <c r="AP13" s="22">
        <v>3266.57</v>
      </c>
      <c r="AQ13" s="22">
        <v>3266.57</v>
      </c>
      <c r="AR13" s="23">
        <f t="shared" si="2"/>
        <v>0</v>
      </c>
      <c r="AS13" s="23">
        <f t="shared" si="3"/>
        <v>0</v>
      </c>
      <c r="AT13" s="24"/>
      <c r="AU13" s="24">
        <f t="shared" si="4"/>
        <v>457.55</v>
      </c>
      <c r="AV13" s="24">
        <f t="shared" si="5"/>
        <v>987.57</v>
      </c>
    </row>
    <row r="14">
      <c r="A14" s="16">
        <v>10.0</v>
      </c>
      <c r="B14" s="26" t="s">
        <v>65</v>
      </c>
      <c r="C14" s="16" t="s">
        <v>52</v>
      </c>
      <c r="D14" s="16" t="s">
        <v>55</v>
      </c>
      <c r="E14" s="19">
        <v>1600.0</v>
      </c>
      <c r="F14" s="20">
        <v>0.0</v>
      </c>
      <c r="G14" s="20">
        <v>0.0</v>
      </c>
      <c r="H14" s="25">
        <v>133.33</v>
      </c>
      <c r="I14" s="25">
        <v>807.4266666666666</v>
      </c>
      <c r="J14" s="25">
        <v>0.0</v>
      </c>
      <c r="K14" s="25">
        <v>0.0</v>
      </c>
      <c r="L14" s="25">
        <v>0.0</v>
      </c>
      <c r="M14" s="25">
        <v>0.0</v>
      </c>
      <c r="N14" s="25">
        <v>30.0</v>
      </c>
      <c r="O14" s="25">
        <v>344.0</v>
      </c>
      <c r="P14" s="25">
        <v>0.0</v>
      </c>
      <c r="Q14" s="25">
        <v>389.37333333333345</v>
      </c>
      <c r="R14" s="25">
        <v>250.0</v>
      </c>
      <c r="S14" s="25">
        <v>305.0</v>
      </c>
      <c r="T14" s="25">
        <v>0.0</v>
      </c>
      <c r="U14" s="25">
        <v>0.0</v>
      </c>
      <c r="V14" s="25">
        <v>0.0</v>
      </c>
      <c r="W14" s="25">
        <v>0.0</v>
      </c>
      <c r="X14" s="25">
        <v>0.0</v>
      </c>
      <c r="Y14" s="25">
        <v>250.0</v>
      </c>
      <c r="Z14" s="25">
        <v>0.0</v>
      </c>
      <c r="AA14" s="25">
        <v>0.0</v>
      </c>
      <c r="AB14" s="25">
        <v>0.0</v>
      </c>
      <c r="AC14" s="25">
        <v>0.0</v>
      </c>
      <c r="AD14" s="25">
        <v>224.0</v>
      </c>
      <c r="AE14" s="25">
        <v>448.0</v>
      </c>
      <c r="AF14" s="25">
        <v>117.88999999999999</v>
      </c>
      <c r="AG14" s="25">
        <v>150.0</v>
      </c>
      <c r="AH14" s="25">
        <v>248.0</v>
      </c>
      <c r="AI14" s="25">
        <v>256.0</v>
      </c>
      <c r="AJ14" s="25">
        <v>124.0</v>
      </c>
      <c r="AK14" s="25">
        <v>0.0</v>
      </c>
      <c r="AL14" s="25">
        <v>0.0</v>
      </c>
      <c r="AM14" s="25">
        <v>0.0</v>
      </c>
      <c r="AN14" s="25">
        <v>186.0</v>
      </c>
      <c r="AO14" s="21">
        <f t="shared" si="1"/>
        <v>4263.02</v>
      </c>
      <c r="AP14" s="22">
        <v>4263.02</v>
      </c>
      <c r="AQ14" s="22">
        <v>4263.02</v>
      </c>
      <c r="AR14" s="23">
        <f t="shared" si="2"/>
        <v>0</v>
      </c>
      <c r="AS14" s="23">
        <f t="shared" si="3"/>
        <v>0</v>
      </c>
      <c r="AT14" s="24"/>
      <c r="AU14" s="24">
        <f t="shared" si="4"/>
        <v>940.7566667</v>
      </c>
      <c r="AV14" s="24">
        <f t="shared" si="5"/>
        <v>2259.13</v>
      </c>
    </row>
    <row r="15">
      <c r="A15" s="16">
        <v>11.0</v>
      </c>
      <c r="B15" s="26" t="s">
        <v>66</v>
      </c>
      <c r="C15" s="16" t="s">
        <v>52</v>
      </c>
      <c r="D15" s="16" t="s">
        <v>55</v>
      </c>
      <c r="E15" s="19">
        <v>1600.0</v>
      </c>
      <c r="F15" s="20">
        <v>0.0</v>
      </c>
      <c r="G15" s="20">
        <v>0.0</v>
      </c>
      <c r="H15" s="25">
        <v>0.0</v>
      </c>
      <c r="I15" s="25">
        <v>50.0</v>
      </c>
      <c r="J15" s="25">
        <v>0.0</v>
      </c>
      <c r="K15" s="25">
        <v>0.0</v>
      </c>
      <c r="L15" s="25">
        <v>0.0</v>
      </c>
      <c r="M15" s="25">
        <v>0.0</v>
      </c>
      <c r="N15" s="25">
        <v>150.0</v>
      </c>
      <c r="O15" s="25">
        <v>0.0</v>
      </c>
      <c r="P15" s="25">
        <v>0.0</v>
      </c>
      <c r="Q15" s="25">
        <v>202.39000000000001</v>
      </c>
      <c r="R15" s="25">
        <v>200.0</v>
      </c>
      <c r="S15" s="25">
        <v>112.5</v>
      </c>
      <c r="T15" s="25">
        <v>0.0</v>
      </c>
      <c r="U15" s="25">
        <v>0.0</v>
      </c>
      <c r="V15" s="25">
        <v>0.0</v>
      </c>
      <c r="W15" s="25">
        <v>0.0</v>
      </c>
      <c r="X15" s="25">
        <v>0.0</v>
      </c>
      <c r="Y15" s="25">
        <v>0.0</v>
      </c>
      <c r="Z15" s="25">
        <v>0.0</v>
      </c>
      <c r="AA15" s="25">
        <v>0.0</v>
      </c>
      <c r="AB15" s="25">
        <v>0.0</v>
      </c>
      <c r="AC15" s="25">
        <v>0.0</v>
      </c>
      <c r="AD15" s="25">
        <v>280.0</v>
      </c>
      <c r="AE15" s="25">
        <v>560.0</v>
      </c>
      <c r="AF15" s="25">
        <v>202.87000000000003</v>
      </c>
      <c r="AG15" s="25">
        <v>200.0</v>
      </c>
      <c r="AH15" s="25">
        <v>0.0</v>
      </c>
      <c r="AI15" s="25">
        <v>56.0</v>
      </c>
      <c r="AJ15" s="25">
        <v>0.0</v>
      </c>
      <c r="AK15" s="25">
        <v>0.0</v>
      </c>
      <c r="AL15" s="25">
        <v>0.0</v>
      </c>
      <c r="AM15" s="25">
        <v>0.0</v>
      </c>
      <c r="AN15" s="25">
        <v>10.0</v>
      </c>
      <c r="AO15" s="21">
        <f t="shared" si="1"/>
        <v>2023.76</v>
      </c>
      <c r="AP15" s="22">
        <v>2023.76</v>
      </c>
      <c r="AQ15" s="22">
        <v>2023.76</v>
      </c>
      <c r="AR15" s="23">
        <f t="shared" si="2"/>
        <v>0</v>
      </c>
      <c r="AS15" s="23">
        <f t="shared" si="3"/>
        <v>0</v>
      </c>
      <c r="AT15" s="24"/>
      <c r="AU15" s="24">
        <f t="shared" si="4"/>
        <v>50</v>
      </c>
      <c r="AV15" s="24">
        <f t="shared" si="5"/>
        <v>714.89</v>
      </c>
    </row>
    <row r="16">
      <c r="A16" s="16">
        <v>12.0</v>
      </c>
      <c r="B16" s="26" t="s">
        <v>67</v>
      </c>
      <c r="C16" s="16" t="s">
        <v>52</v>
      </c>
      <c r="D16" s="16" t="s">
        <v>60</v>
      </c>
      <c r="E16" s="19">
        <v>1600.0</v>
      </c>
      <c r="F16" s="20">
        <v>3300.0</v>
      </c>
      <c r="G16" s="20">
        <v>1170.0</v>
      </c>
      <c r="H16" s="25">
        <v>0.0</v>
      </c>
      <c r="I16" s="25">
        <v>2160.833333333334</v>
      </c>
      <c r="J16" s="25">
        <v>0.0</v>
      </c>
      <c r="K16" s="25">
        <v>0.0</v>
      </c>
      <c r="L16" s="25">
        <v>0.0</v>
      </c>
      <c r="M16" s="25">
        <v>0.0</v>
      </c>
      <c r="N16" s="25">
        <v>75.0</v>
      </c>
      <c r="O16" s="25">
        <v>0.0</v>
      </c>
      <c r="P16" s="25">
        <v>0.0</v>
      </c>
      <c r="Q16" s="25">
        <v>375.85</v>
      </c>
      <c r="R16" s="25">
        <v>1525.0</v>
      </c>
      <c r="S16" s="25">
        <v>335.0</v>
      </c>
      <c r="T16" s="25">
        <v>0.0</v>
      </c>
      <c r="U16" s="25">
        <v>0.0</v>
      </c>
      <c r="V16" s="25">
        <v>0.0</v>
      </c>
      <c r="W16" s="25">
        <v>0.0</v>
      </c>
      <c r="X16" s="25">
        <v>0.0</v>
      </c>
      <c r="Y16" s="25">
        <v>0.0</v>
      </c>
      <c r="Z16" s="25">
        <v>0.0</v>
      </c>
      <c r="AA16" s="25">
        <v>0.0</v>
      </c>
      <c r="AB16" s="25">
        <v>0.0</v>
      </c>
      <c r="AC16" s="25">
        <v>0.0</v>
      </c>
      <c r="AD16" s="25">
        <v>196.0</v>
      </c>
      <c r="AE16" s="25">
        <v>392.0</v>
      </c>
      <c r="AF16" s="25">
        <v>135.42666666666665</v>
      </c>
      <c r="AG16" s="25">
        <v>260.0</v>
      </c>
      <c r="AH16" s="25">
        <v>8.0</v>
      </c>
      <c r="AI16" s="25">
        <v>56.0</v>
      </c>
      <c r="AJ16" s="25">
        <v>0.0</v>
      </c>
      <c r="AK16" s="25">
        <v>0.0</v>
      </c>
      <c r="AL16" s="25">
        <v>100.0</v>
      </c>
      <c r="AM16" s="25">
        <v>0.0</v>
      </c>
      <c r="AN16" s="25">
        <v>13.0</v>
      </c>
      <c r="AO16" s="21">
        <f t="shared" si="1"/>
        <v>10102.11</v>
      </c>
      <c r="AP16" s="22">
        <v>10102.11</v>
      </c>
      <c r="AQ16" s="22">
        <v>10102.11</v>
      </c>
      <c r="AR16" s="23">
        <f t="shared" si="2"/>
        <v>0</v>
      </c>
      <c r="AS16" s="23">
        <f t="shared" si="3"/>
        <v>0</v>
      </c>
      <c r="AT16" s="24"/>
      <c r="AU16" s="24">
        <f t="shared" si="4"/>
        <v>6630.833333</v>
      </c>
      <c r="AV16" s="24">
        <f t="shared" si="5"/>
        <v>8941.683333</v>
      </c>
    </row>
    <row r="17">
      <c r="A17" s="16">
        <v>13.0</v>
      </c>
      <c r="B17" s="26" t="s">
        <v>68</v>
      </c>
      <c r="C17" s="16" t="s">
        <v>52</v>
      </c>
      <c r="D17" s="16" t="s">
        <v>55</v>
      </c>
      <c r="E17" s="19">
        <v>1600.0</v>
      </c>
      <c r="F17" s="20">
        <v>100.0</v>
      </c>
      <c r="G17" s="20">
        <v>0.0</v>
      </c>
      <c r="H17" s="25">
        <v>0.0</v>
      </c>
      <c r="I17" s="25">
        <v>416.58000000000004</v>
      </c>
      <c r="J17" s="25">
        <v>0.0</v>
      </c>
      <c r="K17" s="25">
        <v>0.0</v>
      </c>
      <c r="L17" s="25">
        <v>0.0</v>
      </c>
      <c r="M17" s="25">
        <v>0.0</v>
      </c>
      <c r="N17" s="25">
        <v>33.33</v>
      </c>
      <c r="O17" s="25">
        <v>0.0</v>
      </c>
      <c r="P17" s="25">
        <v>0.0</v>
      </c>
      <c r="Q17" s="25">
        <v>106.66</v>
      </c>
      <c r="R17" s="25">
        <v>1350.0</v>
      </c>
      <c r="S17" s="25">
        <v>270.0</v>
      </c>
      <c r="T17" s="25">
        <v>0.0</v>
      </c>
      <c r="U17" s="25">
        <v>0.0</v>
      </c>
      <c r="V17" s="25">
        <v>0.0</v>
      </c>
      <c r="W17" s="25">
        <v>0.0</v>
      </c>
      <c r="X17" s="25">
        <v>0.0</v>
      </c>
      <c r="Y17" s="25">
        <v>100.0</v>
      </c>
      <c r="Z17" s="25">
        <v>0.0</v>
      </c>
      <c r="AA17" s="25">
        <v>0.0</v>
      </c>
      <c r="AB17" s="25">
        <v>0.0</v>
      </c>
      <c r="AC17" s="25">
        <v>0.0</v>
      </c>
      <c r="AD17" s="25">
        <v>280.0</v>
      </c>
      <c r="AE17" s="25">
        <v>560.0</v>
      </c>
      <c r="AF17" s="25">
        <v>212.84</v>
      </c>
      <c r="AG17" s="25">
        <v>300.0</v>
      </c>
      <c r="AH17" s="25">
        <v>20.0</v>
      </c>
      <c r="AI17" s="25">
        <v>140.0</v>
      </c>
      <c r="AJ17" s="25">
        <v>0.0</v>
      </c>
      <c r="AK17" s="25">
        <v>0.0</v>
      </c>
      <c r="AL17" s="25">
        <v>0.0</v>
      </c>
      <c r="AM17" s="25">
        <v>0.0</v>
      </c>
      <c r="AN17" s="25">
        <v>10.0</v>
      </c>
      <c r="AO17" s="21">
        <f t="shared" si="1"/>
        <v>3899.41</v>
      </c>
      <c r="AP17" s="22">
        <v>3899.4100000000003</v>
      </c>
      <c r="AQ17" s="22">
        <v>3899.4100000000003</v>
      </c>
      <c r="AR17" s="23">
        <f t="shared" si="2"/>
        <v>0</v>
      </c>
      <c r="AS17" s="23">
        <f t="shared" si="3"/>
        <v>0</v>
      </c>
      <c r="AT17" s="24"/>
      <c r="AU17" s="24">
        <f t="shared" si="4"/>
        <v>516.58</v>
      </c>
      <c r="AV17" s="24">
        <f t="shared" si="5"/>
        <v>2276.57</v>
      </c>
    </row>
    <row r="18">
      <c r="A18" s="16">
        <v>14.0</v>
      </c>
      <c r="B18" s="26" t="s">
        <v>69</v>
      </c>
      <c r="C18" s="16" t="s">
        <v>52</v>
      </c>
      <c r="D18" s="16" t="s">
        <v>55</v>
      </c>
      <c r="E18" s="19">
        <v>1600.0</v>
      </c>
      <c r="F18" s="20">
        <v>0.0</v>
      </c>
      <c r="G18" s="20">
        <v>0.0</v>
      </c>
      <c r="H18" s="25">
        <v>0.0</v>
      </c>
      <c r="I18" s="25">
        <v>50.0</v>
      </c>
      <c r="J18" s="25">
        <v>0.0</v>
      </c>
      <c r="K18" s="25">
        <v>0.0</v>
      </c>
      <c r="L18" s="25">
        <v>0.0</v>
      </c>
      <c r="M18" s="25">
        <v>0.0</v>
      </c>
      <c r="N18" s="25">
        <v>0.0</v>
      </c>
      <c r="O18" s="25">
        <v>0.0</v>
      </c>
      <c r="P18" s="25">
        <v>0.0</v>
      </c>
      <c r="Q18" s="25">
        <v>576.6600000000001</v>
      </c>
      <c r="R18" s="25">
        <v>0.0</v>
      </c>
      <c r="S18" s="25">
        <v>112.5</v>
      </c>
      <c r="T18" s="25">
        <v>0.0</v>
      </c>
      <c r="U18" s="25">
        <v>0.0</v>
      </c>
      <c r="V18" s="25">
        <v>0.0</v>
      </c>
      <c r="W18" s="25">
        <v>0.0</v>
      </c>
      <c r="X18" s="25">
        <v>0.0</v>
      </c>
      <c r="Y18" s="25">
        <v>0.0</v>
      </c>
      <c r="Z18" s="25">
        <v>0.0</v>
      </c>
      <c r="AA18" s="25">
        <v>0.0</v>
      </c>
      <c r="AB18" s="25">
        <v>0.0</v>
      </c>
      <c r="AC18" s="25">
        <v>0.0</v>
      </c>
      <c r="AD18" s="25">
        <v>336.0</v>
      </c>
      <c r="AE18" s="25">
        <v>672.0</v>
      </c>
      <c r="AF18" s="25">
        <v>125.65</v>
      </c>
      <c r="AG18" s="25">
        <v>430.0</v>
      </c>
      <c r="AH18" s="25">
        <v>8.0</v>
      </c>
      <c r="AI18" s="25">
        <v>256.0</v>
      </c>
      <c r="AJ18" s="25">
        <v>0.0</v>
      </c>
      <c r="AK18" s="25">
        <v>0.0</v>
      </c>
      <c r="AL18" s="25">
        <v>0.0</v>
      </c>
      <c r="AM18" s="25">
        <v>0.0</v>
      </c>
      <c r="AN18" s="25">
        <v>10.0</v>
      </c>
      <c r="AO18" s="21">
        <f t="shared" si="1"/>
        <v>2576.81</v>
      </c>
      <c r="AP18" s="22">
        <v>2576.8100000000004</v>
      </c>
      <c r="AQ18" s="22">
        <v>2576.8100000000004</v>
      </c>
      <c r="AR18" s="23">
        <f t="shared" si="2"/>
        <v>0</v>
      </c>
      <c r="AS18" s="23">
        <f t="shared" si="3"/>
        <v>0</v>
      </c>
      <c r="AT18" s="24"/>
      <c r="AU18" s="24">
        <f t="shared" si="4"/>
        <v>50</v>
      </c>
      <c r="AV18" s="24">
        <f t="shared" si="5"/>
        <v>739.16</v>
      </c>
    </row>
    <row r="19">
      <c r="A19" s="16">
        <v>15.0</v>
      </c>
      <c r="B19" s="26" t="s">
        <v>70</v>
      </c>
      <c r="C19" s="16" t="s">
        <v>52</v>
      </c>
      <c r="D19" s="16" t="s">
        <v>55</v>
      </c>
      <c r="E19" s="19">
        <v>1600.0</v>
      </c>
      <c r="F19" s="20">
        <v>100.0</v>
      </c>
      <c r="G19" s="20">
        <v>0.0</v>
      </c>
      <c r="H19" s="25">
        <v>0.0</v>
      </c>
      <c r="I19" s="25">
        <v>283.24</v>
      </c>
      <c r="J19" s="25">
        <v>0.0</v>
      </c>
      <c r="K19" s="25">
        <v>0.0</v>
      </c>
      <c r="L19" s="25">
        <v>0.0</v>
      </c>
      <c r="M19" s="25">
        <v>0.0</v>
      </c>
      <c r="N19" s="25">
        <v>0.0</v>
      </c>
      <c r="O19" s="25">
        <v>0.0</v>
      </c>
      <c r="P19" s="25">
        <v>0.0</v>
      </c>
      <c r="Q19" s="25">
        <v>46.66</v>
      </c>
      <c r="R19" s="25">
        <v>0.0</v>
      </c>
      <c r="S19" s="25">
        <v>270.0</v>
      </c>
      <c r="T19" s="25">
        <v>0.0</v>
      </c>
      <c r="U19" s="25">
        <v>0.0</v>
      </c>
      <c r="V19" s="25">
        <v>0.0</v>
      </c>
      <c r="W19" s="25">
        <v>0.0</v>
      </c>
      <c r="X19" s="25">
        <v>0.0</v>
      </c>
      <c r="Y19" s="25">
        <v>150.0</v>
      </c>
      <c r="Z19" s="25">
        <v>0.0</v>
      </c>
      <c r="AA19" s="25">
        <v>0.0</v>
      </c>
      <c r="AB19" s="25">
        <v>0.0</v>
      </c>
      <c r="AC19" s="25">
        <v>0.0</v>
      </c>
      <c r="AD19" s="25">
        <v>281.68</v>
      </c>
      <c r="AE19" s="25">
        <v>563.36</v>
      </c>
      <c r="AF19" s="25">
        <v>159.0</v>
      </c>
      <c r="AG19" s="25">
        <v>30.0</v>
      </c>
      <c r="AH19" s="25">
        <v>80.0</v>
      </c>
      <c r="AI19" s="25">
        <v>56.0</v>
      </c>
      <c r="AJ19" s="25">
        <v>80.0</v>
      </c>
      <c r="AK19" s="25">
        <v>0.0</v>
      </c>
      <c r="AL19" s="25">
        <v>0.0</v>
      </c>
      <c r="AM19" s="25">
        <v>0.0</v>
      </c>
      <c r="AN19" s="25">
        <v>130.0</v>
      </c>
      <c r="AO19" s="21">
        <f t="shared" si="1"/>
        <v>2229.94</v>
      </c>
      <c r="AP19" s="22">
        <v>2229.94</v>
      </c>
      <c r="AQ19" s="22">
        <v>2229.94</v>
      </c>
      <c r="AR19" s="23">
        <f t="shared" si="2"/>
        <v>0</v>
      </c>
      <c r="AS19" s="23">
        <f t="shared" si="3"/>
        <v>0</v>
      </c>
      <c r="AT19" s="24"/>
      <c r="AU19" s="24">
        <f t="shared" si="4"/>
        <v>383.24</v>
      </c>
      <c r="AV19" s="24">
        <f t="shared" si="5"/>
        <v>699.9</v>
      </c>
    </row>
    <row r="20">
      <c r="A20" s="16">
        <v>16.0</v>
      </c>
      <c r="B20" s="26" t="s">
        <v>71</v>
      </c>
      <c r="C20" s="16" t="s">
        <v>52</v>
      </c>
      <c r="D20" s="16" t="s">
        <v>55</v>
      </c>
      <c r="E20" s="19">
        <v>1600.0</v>
      </c>
      <c r="F20" s="20">
        <v>75.0</v>
      </c>
      <c r="G20" s="20">
        <v>0.0</v>
      </c>
      <c r="H20" s="25">
        <v>0.0</v>
      </c>
      <c r="I20" s="25">
        <v>100.0</v>
      </c>
      <c r="J20" s="25">
        <v>0.0</v>
      </c>
      <c r="K20" s="25">
        <v>0.0</v>
      </c>
      <c r="L20" s="25">
        <v>0.0</v>
      </c>
      <c r="M20" s="25">
        <v>0.0</v>
      </c>
      <c r="N20" s="25">
        <v>50.0</v>
      </c>
      <c r="O20" s="25">
        <v>0.0</v>
      </c>
      <c r="P20" s="25">
        <v>0.0</v>
      </c>
      <c r="Q20" s="25">
        <v>73.33</v>
      </c>
      <c r="R20" s="25">
        <v>100.0</v>
      </c>
      <c r="S20" s="25">
        <v>112.5</v>
      </c>
      <c r="T20" s="25">
        <v>0.0</v>
      </c>
      <c r="U20" s="25">
        <v>0.0</v>
      </c>
      <c r="V20" s="25">
        <v>0.0</v>
      </c>
      <c r="W20" s="25">
        <v>0.0</v>
      </c>
      <c r="X20" s="25">
        <v>0.0</v>
      </c>
      <c r="Y20" s="25">
        <v>0.0</v>
      </c>
      <c r="Z20" s="25">
        <v>0.0</v>
      </c>
      <c r="AA20" s="25">
        <v>0.0</v>
      </c>
      <c r="AB20" s="25">
        <v>0.0</v>
      </c>
      <c r="AC20" s="25">
        <v>0.0</v>
      </c>
      <c r="AD20" s="25">
        <v>280.0</v>
      </c>
      <c r="AE20" s="25">
        <v>560.0</v>
      </c>
      <c r="AF20" s="25">
        <v>192.51999999999998</v>
      </c>
      <c r="AG20" s="25">
        <v>60.0</v>
      </c>
      <c r="AH20" s="25">
        <v>8.0</v>
      </c>
      <c r="AI20" s="25">
        <v>56.0</v>
      </c>
      <c r="AJ20" s="25">
        <v>0.0</v>
      </c>
      <c r="AK20" s="25">
        <v>0.0</v>
      </c>
      <c r="AL20" s="25">
        <v>0.0</v>
      </c>
      <c r="AM20" s="25">
        <v>0.0</v>
      </c>
      <c r="AN20" s="25">
        <v>90.0</v>
      </c>
      <c r="AO20" s="21">
        <f t="shared" si="1"/>
        <v>1757.35</v>
      </c>
      <c r="AP20" s="22">
        <v>1757.35</v>
      </c>
      <c r="AQ20" s="22">
        <v>1757.35</v>
      </c>
      <c r="AR20" s="23">
        <f t="shared" si="2"/>
        <v>0</v>
      </c>
      <c r="AS20" s="23">
        <f t="shared" si="3"/>
        <v>0</v>
      </c>
      <c r="AT20" s="24"/>
      <c r="AU20" s="24">
        <f t="shared" si="4"/>
        <v>175</v>
      </c>
      <c r="AV20" s="24">
        <f t="shared" si="5"/>
        <v>510.83</v>
      </c>
    </row>
    <row r="21" ht="15.75" customHeight="1">
      <c r="A21" s="16">
        <v>17.0</v>
      </c>
      <c r="B21" s="26" t="s">
        <v>72</v>
      </c>
      <c r="C21" s="16" t="s">
        <v>52</v>
      </c>
      <c r="D21" s="16" t="s">
        <v>53</v>
      </c>
      <c r="E21" s="19">
        <v>1600.0</v>
      </c>
      <c r="F21" s="20">
        <v>0.0</v>
      </c>
      <c r="G21" s="20">
        <v>0.0</v>
      </c>
      <c r="H21" s="25">
        <v>0.0</v>
      </c>
      <c r="I21" s="25">
        <v>37.5</v>
      </c>
      <c r="J21" s="25">
        <v>0.0</v>
      </c>
      <c r="K21" s="25">
        <v>0.0</v>
      </c>
      <c r="L21" s="25">
        <v>0.0</v>
      </c>
      <c r="M21" s="25">
        <v>0.0</v>
      </c>
      <c r="N21" s="25">
        <v>83.33</v>
      </c>
      <c r="O21" s="25">
        <v>0.0</v>
      </c>
      <c r="P21" s="25">
        <v>0.0</v>
      </c>
      <c r="Q21" s="25">
        <v>0.0</v>
      </c>
      <c r="R21" s="25">
        <v>0.0</v>
      </c>
      <c r="S21" s="25">
        <v>322.5</v>
      </c>
      <c r="T21" s="25">
        <v>0.0</v>
      </c>
      <c r="U21" s="25">
        <v>0.0</v>
      </c>
      <c r="V21" s="25">
        <v>0.0</v>
      </c>
      <c r="W21" s="25">
        <v>0.0</v>
      </c>
      <c r="X21" s="25">
        <v>0.0</v>
      </c>
      <c r="Y21" s="25">
        <v>0.0</v>
      </c>
      <c r="Z21" s="25">
        <v>0.0</v>
      </c>
      <c r="AA21" s="25">
        <v>0.0</v>
      </c>
      <c r="AB21" s="25">
        <v>0.0</v>
      </c>
      <c r="AC21" s="25">
        <v>0.0</v>
      </c>
      <c r="AD21" s="25">
        <v>0.0</v>
      </c>
      <c r="AE21" s="25">
        <v>0.0</v>
      </c>
      <c r="AF21" s="25">
        <v>0.0</v>
      </c>
      <c r="AG21" s="25">
        <v>0.0</v>
      </c>
      <c r="AH21" s="25">
        <v>0.0</v>
      </c>
      <c r="AI21" s="25">
        <v>0.0</v>
      </c>
      <c r="AJ21" s="25">
        <v>0.0</v>
      </c>
      <c r="AK21" s="25">
        <v>0.0</v>
      </c>
      <c r="AL21" s="25">
        <v>0.0</v>
      </c>
      <c r="AM21" s="25">
        <v>0.0</v>
      </c>
      <c r="AN21" s="25">
        <v>10.0</v>
      </c>
      <c r="AO21" s="21">
        <f t="shared" si="1"/>
        <v>453.33</v>
      </c>
      <c r="AP21" s="22">
        <v>453.33</v>
      </c>
      <c r="AQ21" s="22">
        <v>453.33</v>
      </c>
      <c r="AR21" s="23">
        <f t="shared" si="2"/>
        <v>0</v>
      </c>
      <c r="AS21" s="23">
        <f t="shared" si="3"/>
        <v>0</v>
      </c>
      <c r="AT21" s="24"/>
      <c r="AU21" s="24">
        <f t="shared" si="4"/>
        <v>37.5</v>
      </c>
      <c r="AV21" s="24">
        <f t="shared" si="5"/>
        <v>443.33</v>
      </c>
    </row>
    <row r="22" ht="15.75" customHeight="1">
      <c r="A22" s="16">
        <v>18.0</v>
      </c>
      <c r="B22" s="26" t="s">
        <v>73</v>
      </c>
      <c r="C22" s="16" t="s">
        <v>52</v>
      </c>
      <c r="D22" s="16" t="s">
        <v>55</v>
      </c>
      <c r="E22" s="19">
        <v>1600.0</v>
      </c>
      <c r="F22" s="20">
        <v>400.0</v>
      </c>
      <c r="G22" s="20">
        <v>140.0</v>
      </c>
      <c r="H22" s="25">
        <v>200.0</v>
      </c>
      <c r="I22" s="25">
        <v>1693.3333333333335</v>
      </c>
      <c r="J22" s="25">
        <v>0.0</v>
      </c>
      <c r="K22" s="25">
        <v>0.0</v>
      </c>
      <c r="L22" s="25">
        <v>0.0</v>
      </c>
      <c r="M22" s="25">
        <v>0.0</v>
      </c>
      <c r="N22" s="25">
        <v>200.0</v>
      </c>
      <c r="O22" s="25">
        <v>0.0</v>
      </c>
      <c r="P22" s="25">
        <v>0.0</v>
      </c>
      <c r="Q22" s="25">
        <v>289.83333333333337</v>
      </c>
      <c r="R22" s="25">
        <v>1125.0</v>
      </c>
      <c r="S22" s="25">
        <v>512.5</v>
      </c>
      <c r="T22" s="25">
        <v>0.0</v>
      </c>
      <c r="U22" s="25">
        <v>0.0</v>
      </c>
      <c r="V22" s="25">
        <v>0.0</v>
      </c>
      <c r="W22" s="25">
        <v>0.0</v>
      </c>
      <c r="X22" s="25">
        <v>0.0</v>
      </c>
      <c r="Y22" s="25">
        <v>200.0</v>
      </c>
      <c r="Z22" s="25">
        <v>0.0</v>
      </c>
      <c r="AA22" s="25">
        <v>0.0</v>
      </c>
      <c r="AB22" s="25">
        <v>0.0</v>
      </c>
      <c r="AC22" s="25">
        <v>30.0</v>
      </c>
      <c r="AD22" s="25">
        <v>224.0</v>
      </c>
      <c r="AE22" s="25">
        <v>448.0</v>
      </c>
      <c r="AF22" s="25">
        <v>167.7</v>
      </c>
      <c r="AG22" s="25">
        <v>0.0</v>
      </c>
      <c r="AH22" s="25">
        <v>130.0</v>
      </c>
      <c r="AI22" s="25">
        <v>256.0</v>
      </c>
      <c r="AJ22" s="25">
        <v>100.0</v>
      </c>
      <c r="AK22" s="25">
        <v>0.0</v>
      </c>
      <c r="AL22" s="25">
        <v>200.0</v>
      </c>
      <c r="AM22" s="25">
        <v>0.0</v>
      </c>
      <c r="AN22" s="25">
        <v>106.0</v>
      </c>
      <c r="AO22" s="21">
        <f t="shared" si="1"/>
        <v>6422.366667</v>
      </c>
      <c r="AP22" s="22">
        <v>6422.366666666667</v>
      </c>
      <c r="AQ22" s="22">
        <v>6422.366666666667</v>
      </c>
      <c r="AR22" s="23">
        <f t="shared" si="2"/>
        <v>0</v>
      </c>
      <c r="AS22" s="23">
        <f t="shared" si="3"/>
        <v>0</v>
      </c>
      <c r="AT22" s="24"/>
      <c r="AU22" s="24">
        <f t="shared" si="4"/>
        <v>2433.333333</v>
      </c>
      <c r="AV22" s="24">
        <f t="shared" si="5"/>
        <v>4560.666667</v>
      </c>
    </row>
    <row r="23" ht="15.75" customHeight="1">
      <c r="A23" s="16">
        <v>19.0</v>
      </c>
      <c r="B23" s="26" t="s">
        <v>74</v>
      </c>
      <c r="C23" s="16" t="s">
        <v>52</v>
      </c>
      <c r="D23" s="16" t="s">
        <v>57</v>
      </c>
      <c r="E23" s="19">
        <v>1600.0</v>
      </c>
      <c r="F23" s="20">
        <v>0.0</v>
      </c>
      <c r="G23" s="20">
        <v>0.0</v>
      </c>
      <c r="H23" s="25">
        <v>0.0</v>
      </c>
      <c r="I23" s="25">
        <v>0.0</v>
      </c>
      <c r="J23" s="25">
        <v>0.0</v>
      </c>
      <c r="K23" s="25">
        <v>0.0</v>
      </c>
      <c r="L23" s="25">
        <v>0.0</v>
      </c>
      <c r="M23" s="25">
        <v>0.0</v>
      </c>
      <c r="N23" s="25">
        <v>200.0</v>
      </c>
      <c r="O23" s="25">
        <v>0.0</v>
      </c>
      <c r="P23" s="25">
        <v>0.0</v>
      </c>
      <c r="Q23" s="25">
        <v>0.0</v>
      </c>
      <c r="R23" s="25">
        <v>0.0</v>
      </c>
      <c r="S23" s="25">
        <v>112.5</v>
      </c>
      <c r="T23" s="25">
        <v>0.0</v>
      </c>
      <c r="U23" s="25">
        <v>0.0</v>
      </c>
      <c r="V23" s="25">
        <v>0.0</v>
      </c>
      <c r="W23" s="25">
        <v>0.0</v>
      </c>
      <c r="X23" s="25">
        <v>0.0</v>
      </c>
      <c r="Y23" s="25">
        <v>0.0</v>
      </c>
      <c r="Z23" s="25">
        <v>0.0</v>
      </c>
      <c r="AA23" s="25">
        <v>0.0</v>
      </c>
      <c r="AB23" s="25">
        <v>0.0</v>
      </c>
      <c r="AC23" s="25">
        <v>0.0</v>
      </c>
      <c r="AD23" s="25">
        <v>336.0</v>
      </c>
      <c r="AE23" s="25">
        <v>672.0</v>
      </c>
      <c r="AF23" s="25">
        <v>273.45</v>
      </c>
      <c r="AG23" s="25">
        <v>220.0</v>
      </c>
      <c r="AH23" s="25">
        <v>12.0</v>
      </c>
      <c r="AI23" s="25">
        <v>256.0</v>
      </c>
      <c r="AJ23" s="25">
        <v>0.0</v>
      </c>
      <c r="AK23" s="25">
        <v>0.0</v>
      </c>
      <c r="AL23" s="25">
        <v>0.0</v>
      </c>
      <c r="AM23" s="25">
        <v>0.0</v>
      </c>
      <c r="AN23" s="25">
        <v>10.0</v>
      </c>
      <c r="AO23" s="21">
        <f t="shared" si="1"/>
        <v>2091.95</v>
      </c>
      <c r="AP23" s="22">
        <v>2091.95</v>
      </c>
      <c r="AQ23" s="22">
        <v>2091.95</v>
      </c>
      <c r="AR23" s="23">
        <f t="shared" si="2"/>
        <v>0</v>
      </c>
      <c r="AS23" s="23">
        <f t="shared" si="3"/>
        <v>0</v>
      </c>
      <c r="AT23" s="24"/>
      <c r="AU23" s="24">
        <f t="shared" si="4"/>
        <v>0</v>
      </c>
      <c r="AV23" s="24">
        <f t="shared" si="5"/>
        <v>312.5</v>
      </c>
    </row>
    <row r="24" ht="15.75" customHeight="1">
      <c r="A24" s="16">
        <v>20.0</v>
      </c>
      <c r="B24" s="26" t="s">
        <v>75</v>
      </c>
      <c r="C24" s="16" t="s">
        <v>52</v>
      </c>
      <c r="D24" s="16" t="s">
        <v>57</v>
      </c>
      <c r="E24" s="19">
        <v>1600.0</v>
      </c>
      <c r="F24" s="20">
        <v>300.0</v>
      </c>
      <c r="G24" s="20">
        <v>0.0</v>
      </c>
      <c r="H24" s="25">
        <v>0.0</v>
      </c>
      <c r="I24" s="25">
        <v>200.0</v>
      </c>
      <c r="J24" s="25">
        <v>0.0</v>
      </c>
      <c r="K24" s="25">
        <v>0.0</v>
      </c>
      <c r="L24" s="25">
        <v>0.0</v>
      </c>
      <c r="M24" s="25">
        <v>0.0</v>
      </c>
      <c r="N24" s="25">
        <v>150.0</v>
      </c>
      <c r="O24" s="25">
        <v>0.0</v>
      </c>
      <c r="P24" s="25">
        <v>0.0</v>
      </c>
      <c r="Q24" s="25">
        <v>105.0</v>
      </c>
      <c r="R24" s="25">
        <v>0.0</v>
      </c>
      <c r="S24" s="25">
        <v>245.0</v>
      </c>
      <c r="T24" s="25">
        <v>0.0</v>
      </c>
      <c r="U24" s="25">
        <v>0.0</v>
      </c>
      <c r="V24" s="25">
        <v>0.0</v>
      </c>
      <c r="W24" s="25">
        <v>0.0</v>
      </c>
      <c r="X24" s="25">
        <v>0.0</v>
      </c>
      <c r="Y24" s="25">
        <v>0.0</v>
      </c>
      <c r="Z24" s="25">
        <v>0.0</v>
      </c>
      <c r="AA24" s="25">
        <v>0.0</v>
      </c>
      <c r="AB24" s="25">
        <v>0.0</v>
      </c>
      <c r="AC24" s="25">
        <v>0.0</v>
      </c>
      <c r="AD24" s="25">
        <v>336.0</v>
      </c>
      <c r="AE24" s="25">
        <v>672.0</v>
      </c>
      <c r="AF24" s="25">
        <v>331.1833333333334</v>
      </c>
      <c r="AG24" s="25">
        <v>220.0</v>
      </c>
      <c r="AH24" s="25">
        <v>28.0</v>
      </c>
      <c r="AI24" s="25">
        <v>256.0</v>
      </c>
      <c r="AJ24" s="25">
        <v>0.0</v>
      </c>
      <c r="AK24" s="25">
        <v>0.0</v>
      </c>
      <c r="AL24" s="25">
        <v>0.0</v>
      </c>
      <c r="AM24" s="25">
        <v>0.0</v>
      </c>
      <c r="AN24" s="25">
        <v>414.0</v>
      </c>
      <c r="AO24" s="21">
        <f t="shared" si="1"/>
        <v>3257.183333</v>
      </c>
      <c r="AP24" s="22">
        <v>3257.1833333333334</v>
      </c>
      <c r="AQ24" s="22">
        <v>3257.1833333333334</v>
      </c>
      <c r="AR24" s="23">
        <f t="shared" si="2"/>
        <v>0</v>
      </c>
      <c r="AS24" s="23">
        <f t="shared" si="3"/>
        <v>0</v>
      </c>
      <c r="AT24" s="24"/>
      <c r="AU24" s="24">
        <f t="shared" si="4"/>
        <v>500</v>
      </c>
      <c r="AV24" s="24">
        <f t="shared" si="5"/>
        <v>1000</v>
      </c>
    </row>
    <row r="25" ht="15.75" customHeight="1">
      <c r="A25" s="16">
        <v>21.0</v>
      </c>
      <c r="B25" s="26" t="s">
        <v>76</v>
      </c>
      <c r="C25" s="19" t="s">
        <v>77</v>
      </c>
      <c r="D25" s="19" t="s">
        <v>55</v>
      </c>
      <c r="E25" s="19">
        <v>1600.0</v>
      </c>
      <c r="F25" s="20">
        <v>325.0</v>
      </c>
      <c r="G25" s="20">
        <v>0.0</v>
      </c>
      <c r="H25" s="25">
        <v>0.0</v>
      </c>
      <c r="I25" s="25">
        <v>397.5</v>
      </c>
      <c r="J25" s="25">
        <v>0.0</v>
      </c>
      <c r="K25" s="25">
        <v>0.0</v>
      </c>
      <c r="L25" s="25">
        <v>0.0</v>
      </c>
      <c r="M25" s="25">
        <v>0.0</v>
      </c>
      <c r="N25" s="25">
        <v>0.0</v>
      </c>
      <c r="O25" s="25">
        <v>0.0</v>
      </c>
      <c r="P25" s="25">
        <v>0.0</v>
      </c>
      <c r="Q25" s="25">
        <v>126.66</v>
      </c>
      <c r="R25" s="25">
        <v>650.0</v>
      </c>
      <c r="S25" s="25">
        <v>256.25</v>
      </c>
      <c r="T25" s="25">
        <v>0.0</v>
      </c>
      <c r="U25" s="25">
        <v>0.0</v>
      </c>
      <c r="V25" s="25">
        <v>0.0</v>
      </c>
      <c r="W25" s="25">
        <v>0.0</v>
      </c>
      <c r="X25" s="25">
        <v>0.0</v>
      </c>
      <c r="Y25" s="25">
        <v>200.0</v>
      </c>
      <c r="Z25" s="25">
        <v>0.0</v>
      </c>
      <c r="AA25" s="25">
        <v>0.0</v>
      </c>
      <c r="AB25" s="25">
        <v>0.0</v>
      </c>
      <c r="AC25" s="25">
        <v>0.0</v>
      </c>
      <c r="AD25" s="25">
        <v>281.68</v>
      </c>
      <c r="AE25" s="25">
        <v>563.36</v>
      </c>
      <c r="AF25" s="25">
        <v>123.91</v>
      </c>
      <c r="AG25" s="25">
        <v>70.0</v>
      </c>
      <c r="AH25" s="25">
        <v>96.0</v>
      </c>
      <c r="AI25" s="25">
        <v>56.0</v>
      </c>
      <c r="AJ25" s="25">
        <v>0.0</v>
      </c>
      <c r="AK25" s="25">
        <v>50.0</v>
      </c>
      <c r="AL25" s="25">
        <v>100.0</v>
      </c>
      <c r="AM25" s="25">
        <v>0.0</v>
      </c>
      <c r="AN25" s="25">
        <v>42.0</v>
      </c>
      <c r="AO25" s="21">
        <f t="shared" si="1"/>
        <v>3338.36</v>
      </c>
      <c r="AP25" s="22">
        <v>3338.36</v>
      </c>
      <c r="AQ25" s="22">
        <v>3338.36</v>
      </c>
      <c r="AR25" s="23">
        <f t="shared" si="2"/>
        <v>0</v>
      </c>
      <c r="AS25" s="23">
        <f t="shared" si="3"/>
        <v>0</v>
      </c>
      <c r="AT25" s="24"/>
      <c r="AU25" s="24">
        <f t="shared" si="4"/>
        <v>722.5</v>
      </c>
      <c r="AV25" s="24">
        <f t="shared" si="5"/>
        <v>1755.41</v>
      </c>
    </row>
    <row r="26" ht="15.75" customHeight="1">
      <c r="A26" s="16">
        <v>22.0</v>
      </c>
      <c r="B26" s="26" t="s">
        <v>78</v>
      </c>
      <c r="C26" s="19" t="s">
        <v>77</v>
      </c>
      <c r="D26" s="19" t="s">
        <v>60</v>
      </c>
      <c r="E26" s="19">
        <v>1600.0</v>
      </c>
      <c r="F26" s="20">
        <v>5893.34</v>
      </c>
      <c r="G26" s="20">
        <v>0.0</v>
      </c>
      <c r="H26" s="25">
        <v>0.0</v>
      </c>
      <c r="I26" s="25">
        <v>1312.69</v>
      </c>
      <c r="J26" s="25">
        <v>0.0</v>
      </c>
      <c r="K26" s="25">
        <v>0.0</v>
      </c>
      <c r="L26" s="25">
        <v>0.0</v>
      </c>
      <c r="M26" s="25">
        <v>0.0</v>
      </c>
      <c r="N26" s="25">
        <v>0.0</v>
      </c>
      <c r="O26" s="25">
        <v>0.0</v>
      </c>
      <c r="P26" s="25">
        <v>0.0</v>
      </c>
      <c r="Q26" s="25">
        <v>403.27</v>
      </c>
      <c r="R26" s="25">
        <v>2000.0</v>
      </c>
      <c r="S26" s="25">
        <v>620.0</v>
      </c>
      <c r="T26" s="25">
        <v>0.0</v>
      </c>
      <c r="U26" s="25">
        <v>0.0</v>
      </c>
      <c r="V26" s="25">
        <v>0.0</v>
      </c>
      <c r="W26" s="25">
        <v>0.0</v>
      </c>
      <c r="X26" s="25">
        <v>0.0</v>
      </c>
      <c r="Y26" s="25">
        <v>450.0</v>
      </c>
      <c r="Z26" s="25">
        <v>0.0</v>
      </c>
      <c r="AA26" s="25">
        <v>0.0</v>
      </c>
      <c r="AB26" s="25">
        <v>0.0</v>
      </c>
      <c r="AC26" s="25">
        <v>0.0</v>
      </c>
      <c r="AD26" s="25">
        <v>196.0</v>
      </c>
      <c r="AE26" s="25">
        <v>392.0</v>
      </c>
      <c r="AF26" s="25">
        <v>160.13</v>
      </c>
      <c r="AG26" s="25">
        <v>220.0</v>
      </c>
      <c r="AH26" s="25">
        <v>400.0</v>
      </c>
      <c r="AI26" s="25">
        <v>56.0</v>
      </c>
      <c r="AJ26" s="25">
        <v>0.0</v>
      </c>
      <c r="AK26" s="25">
        <v>0.0</v>
      </c>
      <c r="AL26" s="25">
        <v>100.0</v>
      </c>
      <c r="AM26" s="25">
        <v>0.0</v>
      </c>
      <c r="AN26" s="25">
        <v>230.0</v>
      </c>
      <c r="AO26" s="21">
        <f t="shared" si="1"/>
        <v>12433.43</v>
      </c>
      <c r="AP26" s="22">
        <v>12433.43</v>
      </c>
      <c r="AQ26" s="22">
        <v>12433.43</v>
      </c>
      <c r="AR26" s="23">
        <f t="shared" si="2"/>
        <v>0</v>
      </c>
      <c r="AS26" s="23">
        <f t="shared" si="3"/>
        <v>0</v>
      </c>
      <c r="AT26" s="24"/>
      <c r="AU26" s="24">
        <f t="shared" si="4"/>
        <v>7206.03</v>
      </c>
      <c r="AV26" s="24">
        <f t="shared" si="5"/>
        <v>10229.3</v>
      </c>
    </row>
    <row r="27" ht="15.75" customHeight="1">
      <c r="A27" s="16">
        <v>23.0</v>
      </c>
      <c r="B27" s="27" t="s">
        <v>79</v>
      </c>
      <c r="C27" s="19" t="s">
        <v>77</v>
      </c>
      <c r="D27" s="19" t="s">
        <v>55</v>
      </c>
      <c r="E27" s="19">
        <v>1600.0</v>
      </c>
      <c r="F27" s="20">
        <v>150.0</v>
      </c>
      <c r="G27" s="20">
        <v>0.0</v>
      </c>
      <c r="H27" s="25">
        <v>0.0</v>
      </c>
      <c r="I27" s="25">
        <v>862.5</v>
      </c>
      <c r="J27" s="25">
        <v>0.0</v>
      </c>
      <c r="K27" s="25">
        <v>0.0</v>
      </c>
      <c r="L27" s="25">
        <v>0.0</v>
      </c>
      <c r="M27" s="25">
        <v>0.0</v>
      </c>
      <c r="N27" s="25">
        <v>50.0</v>
      </c>
      <c r="O27" s="25">
        <v>0.0</v>
      </c>
      <c r="P27" s="25">
        <v>0.0</v>
      </c>
      <c r="Q27" s="25">
        <v>206.66</v>
      </c>
      <c r="R27" s="25">
        <v>200.0</v>
      </c>
      <c r="S27" s="25">
        <v>290.0</v>
      </c>
      <c r="T27" s="25">
        <v>0.0</v>
      </c>
      <c r="U27" s="25">
        <v>0.0</v>
      </c>
      <c r="V27" s="25">
        <v>0.0</v>
      </c>
      <c r="W27" s="25">
        <v>0.0</v>
      </c>
      <c r="X27" s="25">
        <v>0.0</v>
      </c>
      <c r="Y27" s="25">
        <v>600.0</v>
      </c>
      <c r="Z27" s="25">
        <v>0.0</v>
      </c>
      <c r="AA27" s="25">
        <v>0.0</v>
      </c>
      <c r="AB27" s="25">
        <v>0.0</v>
      </c>
      <c r="AC27" s="25">
        <v>0.0</v>
      </c>
      <c r="AD27" s="25">
        <v>225.68</v>
      </c>
      <c r="AE27" s="25">
        <v>451.36</v>
      </c>
      <c r="AF27" s="25">
        <v>136.78</v>
      </c>
      <c r="AG27" s="25">
        <v>230.0</v>
      </c>
      <c r="AH27" s="25">
        <v>442.0</v>
      </c>
      <c r="AI27" s="25">
        <v>340.0</v>
      </c>
      <c r="AJ27" s="25">
        <v>154.0</v>
      </c>
      <c r="AK27" s="25">
        <v>0.0</v>
      </c>
      <c r="AL27" s="25">
        <v>50.0</v>
      </c>
      <c r="AM27" s="25">
        <v>0.0</v>
      </c>
      <c r="AN27" s="25">
        <v>118.0</v>
      </c>
      <c r="AO27" s="21">
        <f t="shared" si="1"/>
        <v>4506.98</v>
      </c>
      <c r="AP27" s="22">
        <v>4506.98</v>
      </c>
      <c r="AQ27" s="22">
        <v>4506.98</v>
      </c>
      <c r="AR27" s="23">
        <f t="shared" si="2"/>
        <v>0</v>
      </c>
      <c r="AS27" s="23">
        <f t="shared" si="3"/>
        <v>0</v>
      </c>
      <c r="AT27" s="24"/>
      <c r="AU27" s="24">
        <f t="shared" si="4"/>
        <v>1012.5</v>
      </c>
      <c r="AV27" s="24">
        <f t="shared" si="5"/>
        <v>1759.16</v>
      </c>
    </row>
    <row r="28" ht="15.75" customHeight="1">
      <c r="A28" s="16">
        <v>24.0</v>
      </c>
      <c r="B28" s="27" t="s">
        <v>80</v>
      </c>
      <c r="C28" s="19" t="s">
        <v>77</v>
      </c>
      <c r="D28" s="19" t="s">
        <v>55</v>
      </c>
      <c r="E28" s="19">
        <v>1600.0</v>
      </c>
      <c r="F28" s="20">
        <v>300.0</v>
      </c>
      <c r="G28" s="20">
        <v>0.0</v>
      </c>
      <c r="H28" s="25">
        <v>0.0</v>
      </c>
      <c r="I28" s="25">
        <v>500.0</v>
      </c>
      <c r="J28" s="25">
        <v>0.0</v>
      </c>
      <c r="K28" s="25">
        <v>0.0</v>
      </c>
      <c r="L28" s="25">
        <v>0.0</v>
      </c>
      <c r="M28" s="25">
        <v>0.0</v>
      </c>
      <c r="N28" s="25">
        <v>100.0</v>
      </c>
      <c r="O28" s="25">
        <v>0.0</v>
      </c>
      <c r="P28" s="25">
        <v>0.0</v>
      </c>
      <c r="Q28" s="25">
        <v>630.0</v>
      </c>
      <c r="R28" s="25">
        <v>100.0</v>
      </c>
      <c r="S28" s="25">
        <v>112.5</v>
      </c>
      <c r="T28" s="25">
        <v>0.0</v>
      </c>
      <c r="U28" s="25">
        <v>0.0</v>
      </c>
      <c r="V28" s="25">
        <v>0.0</v>
      </c>
      <c r="W28" s="25">
        <v>0.0</v>
      </c>
      <c r="X28" s="25">
        <v>0.0</v>
      </c>
      <c r="Y28" s="25">
        <v>0.0</v>
      </c>
      <c r="Z28" s="25">
        <v>0.0</v>
      </c>
      <c r="AA28" s="25">
        <v>0.0</v>
      </c>
      <c r="AB28" s="25">
        <v>0.0</v>
      </c>
      <c r="AC28" s="25">
        <v>0.0</v>
      </c>
      <c r="AD28" s="25">
        <v>308.0</v>
      </c>
      <c r="AE28" s="25">
        <v>616.0</v>
      </c>
      <c r="AF28" s="25">
        <v>170.03</v>
      </c>
      <c r="AG28" s="25">
        <v>70.0</v>
      </c>
      <c r="AH28" s="25">
        <v>96.0</v>
      </c>
      <c r="AI28" s="25">
        <v>56.0</v>
      </c>
      <c r="AJ28" s="25">
        <v>0.0</v>
      </c>
      <c r="AK28" s="25">
        <v>0.0</v>
      </c>
      <c r="AL28" s="25">
        <v>0.0</v>
      </c>
      <c r="AM28" s="25">
        <v>0.0</v>
      </c>
      <c r="AN28" s="25">
        <v>19.0</v>
      </c>
      <c r="AO28" s="21">
        <f t="shared" si="1"/>
        <v>3077.53</v>
      </c>
      <c r="AP28" s="22">
        <v>3077.53</v>
      </c>
      <c r="AQ28" s="22">
        <v>3077.53</v>
      </c>
      <c r="AR28" s="23">
        <f t="shared" si="2"/>
        <v>0</v>
      </c>
      <c r="AS28" s="23">
        <f t="shared" si="3"/>
        <v>0</v>
      </c>
      <c r="AT28" s="24"/>
      <c r="AU28" s="24">
        <f t="shared" si="4"/>
        <v>800</v>
      </c>
      <c r="AV28" s="24">
        <f t="shared" si="5"/>
        <v>1742.5</v>
      </c>
    </row>
    <row r="29" ht="15.75" customHeight="1">
      <c r="A29" s="16">
        <v>25.0</v>
      </c>
      <c r="B29" s="27" t="s">
        <v>81</v>
      </c>
      <c r="C29" s="19" t="s">
        <v>77</v>
      </c>
      <c r="D29" s="19" t="s">
        <v>57</v>
      </c>
      <c r="E29" s="19">
        <v>1600.0</v>
      </c>
      <c r="F29" s="20">
        <v>0.0</v>
      </c>
      <c r="G29" s="20">
        <v>0.0</v>
      </c>
      <c r="H29" s="25">
        <v>0.0</v>
      </c>
      <c r="I29" s="25">
        <v>50.0</v>
      </c>
      <c r="J29" s="25">
        <v>0.0</v>
      </c>
      <c r="K29" s="25">
        <v>0.0</v>
      </c>
      <c r="L29" s="25">
        <v>0.0</v>
      </c>
      <c r="M29" s="25">
        <v>0.0</v>
      </c>
      <c r="N29" s="25">
        <v>50.0</v>
      </c>
      <c r="O29" s="25">
        <v>0.0</v>
      </c>
      <c r="P29" s="25">
        <v>0.0</v>
      </c>
      <c r="Q29" s="25">
        <v>60.0</v>
      </c>
      <c r="R29" s="25">
        <v>0.0</v>
      </c>
      <c r="S29" s="25">
        <v>95.0</v>
      </c>
      <c r="T29" s="25">
        <v>0.0</v>
      </c>
      <c r="U29" s="25">
        <v>0.0</v>
      </c>
      <c r="V29" s="25">
        <v>0.0</v>
      </c>
      <c r="W29" s="25">
        <v>0.0</v>
      </c>
      <c r="X29" s="25">
        <v>0.0</v>
      </c>
      <c r="Y29" s="25">
        <v>0.0</v>
      </c>
      <c r="Z29" s="25">
        <v>0.0</v>
      </c>
      <c r="AA29" s="25">
        <v>0.0</v>
      </c>
      <c r="AB29" s="25">
        <v>0.0</v>
      </c>
      <c r="AC29" s="25">
        <v>0.0</v>
      </c>
      <c r="AD29" s="25">
        <v>392.0</v>
      </c>
      <c r="AE29" s="25">
        <v>784.0</v>
      </c>
      <c r="AF29" s="25">
        <v>371.56</v>
      </c>
      <c r="AG29" s="25">
        <v>160.0</v>
      </c>
      <c r="AH29" s="25">
        <v>24.0</v>
      </c>
      <c r="AI29" s="25">
        <v>256.0</v>
      </c>
      <c r="AJ29" s="25">
        <v>0.0</v>
      </c>
      <c r="AK29" s="25">
        <v>0.0</v>
      </c>
      <c r="AL29" s="25">
        <v>0.0</v>
      </c>
      <c r="AM29" s="25">
        <v>0.0</v>
      </c>
      <c r="AN29" s="25">
        <v>18.0</v>
      </c>
      <c r="AO29" s="21">
        <f t="shared" si="1"/>
        <v>2260.56</v>
      </c>
      <c r="AP29" s="22">
        <v>2260.56</v>
      </c>
      <c r="AQ29" s="22">
        <v>2260.56</v>
      </c>
      <c r="AR29" s="23">
        <f t="shared" si="2"/>
        <v>0</v>
      </c>
      <c r="AS29" s="23">
        <f t="shared" si="3"/>
        <v>0</v>
      </c>
      <c r="AT29" s="24"/>
      <c r="AU29" s="24">
        <f t="shared" si="4"/>
        <v>50</v>
      </c>
      <c r="AV29" s="24">
        <f t="shared" si="5"/>
        <v>255</v>
      </c>
    </row>
    <row r="30" ht="15.75" customHeight="1">
      <c r="A30" s="16">
        <v>26.0</v>
      </c>
      <c r="B30" s="27" t="s">
        <v>82</v>
      </c>
      <c r="C30" s="19" t="s">
        <v>77</v>
      </c>
      <c r="D30" s="19" t="s">
        <v>57</v>
      </c>
      <c r="E30" s="19">
        <v>1600.0</v>
      </c>
      <c r="F30" s="20">
        <v>150.0</v>
      </c>
      <c r="G30" s="20">
        <v>0.0</v>
      </c>
      <c r="H30" s="25">
        <v>0.0</v>
      </c>
      <c r="I30" s="25">
        <v>793.33</v>
      </c>
      <c r="J30" s="25">
        <v>0.0</v>
      </c>
      <c r="K30" s="25">
        <v>0.0</v>
      </c>
      <c r="L30" s="25">
        <v>0.0</v>
      </c>
      <c r="M30" s="25">
        <v>0.0</v>
      </c>
      <c r="N30" s="25">
        <v>50.0</v>
      </c>
      <c r="O30" s="25">
        <v>0.0</v>
      </c>
      <c r="P30" s="25">
        <v>0.0</v>
      </c>
      <c r="Q30" s="25">
        <v>241.67</v>
      </c>
      <c r="R30" s="25">
        <v>450.0</v>
      </c>
      <c r="S30" s="25">
        <v>270.0</v>
      </c>
      <c r="T30" s="25">
        <v>0.0</v>
      </c>
      <c r="U30" s="25">
        <v>0.0</v>
      </c>
      <c r="V30" s="25">
        <v>0.0</v>
      </c>
      <c r="W30" s="25">
        <v>0.0</v>
      </c>
      <c r="X30" s="25">
        <v>0.0</v>
      </c>
      <c r="Y30" s="25">
        <v>0.0</v>
      </c>
      <c r="Z30" s="25">
        <v>0.0</v>
      </c>
      <c r="AA30" s="25">
        <v>0.0</v>
      </c>
      <c r="AB30" s="25">
        <v>0.0</v>
      </c>
      <c r="AC30" s="25">
        <v>0.0</v>
      </c>
      <c r="AD30" s="25">
        <v>340.0</v>
      </c>
      <c r="AE30" s="25">
        <v>679.28</v>
      </c>
      <c r="AF30" s="25">
        <v>143.58</v>
      </c>
      <c r="AG30" s="25">
        <v>230.0</v>
      </c>
      <c r="AH30" s="25">
        <v>0.0</v>
      </c>
      <c r="AI30" s="25">
        <v>256.0</v>
      </c>
      <c r="AJ30" s="25">
        <v>0.0</v>
      </c>
      <c r="AK30" s="25">
        <v>400.0</v>
      </c>
      <c r="AL30" s="25">
        <v>50.0</v>
      </c>
      <c r="AM30" s="25">
        <v>0.0</v>
      </c>
      <c r="AN30" s="25">
        <v>10.0</v>
      </c>
      <c r="AO30" s="21">
        <f t="shared" si="1"/>
        <v>4063.86</v>
      </c>
      <c r="AP30" s="22">
        <v>4063.86</v>
      </c>
      <c r="AQ30" s="22">
        <v>4063.86</v>
      </c>
      <c r="AR30" s="23">
        <f t="shared" si="2"/>
        <v>0</v>
      </c>
      <c r="AS30" s="23">
        <f t="shared" si="3"/>
        <v>0</v>
      </c>
      <c r="AT30" s="24"/>
      <c r="AU30" s="24">
        <f t="shared" si="4"/>
        <v>943.33</v>
      </c>
      <c r="AV30" s="24">
        <f t="shared" si="5"/>
        <v>1955</v>
      </c>
    </row>
    <row r="31" ht="15.75" customHeight="1">
      <c r="A31" s="16">
        <v>27.0</v>
      </c>
      <c r="B31" s="27" t="s">
        <v>83</v>
      </c>
      <c r="C31" s="19" t="s">
        <v>77</v>
      </c>
      <c r="D31" s="19" t="s">
        <v>60</v>
      </c>
      <c r="E31" s="19">
        <v>1600.0</v>
      </c>
      <c r="F31" s="20">
        <v>150.0</v>
      </c>
      <c r="G31" s="20">
        <v>0.0</v>
      </c>
      <c r="H31" s="25">
        <v>0.0</v>
      </c>
      <c r="I31" s="25">
        <v>191.67</v>
      </c>
      <c r="J31" s="25">
        <v>0.0</v>
      </c>
      <c r="K31" s="25">
        <v>0.0</v>
      </c>
      <c r="L31" s="25">
        <v>0.0</v>
      </c>
      <c r="M31" s="25">
        <v>0.0</v>
      </c>
      <c r="N31" s="25">
        <v>50.0</v>
      </c>
      <c r="O31" s="25">
        <v>0.0</v>
      </c>
      <c r="P31" s="25">
        <v>0.0</v>
      </c>
      <c r="Q31" s="25">
        <v>181.67</v>
      </c>
      <c r="R31" s="25">
        <v>100.0</v>
      </c>
      <c r="S31" s="25">
        <v>225.0</v>
      </c>
      <c r="T31" s="25">
        <v>0.0</v>
      </c>
      <c r="U31" s="25">
        <v>0.0</v>
      </c>
      <c r="V31" s="25">
        <v>0.0</v>
      </c>
      <c r="W31" s="25">
        <v>0.0</v>
      </c>
      <c r="X31" s="25">
        <v>0.0</v>
      </c>
      <c r="Y31" s="25">
        <v>0.0</v>
      </c>
      <c r="Z31" s="25">
        <v>0.0</v>
      </c>
      <c r="AA31" s="25">
        <v>0.0</v>
      </c>
      <c r="AB31" s="25">
        <v>0.0</v>
      </c>
      <c r="AC31" s="25">
        <v>0.0</v>
      </c>
      <c r="AD31" s="25">
        <v>252.0</v>
      </c>
      <c r="AE31" s="25">
        <v>504.0</v>
      </c>
      <c r="AF31" s="25">
        <v>108.0</v>
      </c>
      <c r="AG31" s="25">
        <v>260.0</v>
      </c>
      <c r="AH31" s="25">
        <v>60.0</v>
      </c>
      <c r="AI31" s="25">
        <v>56.0</v>
      </c>
      <c r="AJ31" s="25">
        <v>0.0</v>
      </c>
      <c r="AK31" s="25">
        <v>0.0</v>
      </c>
      <c r="AL31" s="25">
        <v>150.0</v>
      </c>
      <c r="AM31" s="25">
        <v>0.0</v>
      </c>
      <c r="AN31" s="25">
        <v>0.0</v>
      </c>
      <c r="AO31" s="21">
        <f t="shared" si="1"/>
        <v>2288.34</v>
      </c>
      <c r="AP31" s="22">
        <v>2288.34</v>
      </c>
      <c r="AQ31" s="22">
        <v>2288.34</v>
      </c>
      <c r="AR31" s="23">
        <f t="shared" si="2"/>
        <v>0</v>
      </c>
      <c r="AS31" s="23">
        <f t="shared" si="3"/>
        <v>0</v>
      </c>
      <c r="AT31" s="24"/>
      <c r="AU31" s="24">
        <f t="shared" si="4"/>
        <v>341.67</v>
      </c>
      <c r="AV31" s="24">
        <f t="shared" si="5"/>
        <v>898.34</v>
      </c>
    </row>
    <row r="32" ht="15.75" customHeight="1">
      <c r="A32" s="16">
        <v>28.0</v>
      </c>
      <c r="B32" s="27" t="s">
        <v>84</v>
      </c>
      <c r="C32" s="19" t="s">
        <v>77</v>
      </c>
      <c r="D32" s="19" t="s">
        <v>55</v>
      </c>
      <c r="E32" s="19">
        <v>1600.0</v>
      </c>
      <c r="F32" s="20">
        <v>60.0</v>
      </c>
      <c r="G32" s="20">
        <v>0.0</v>
      </c>
      <c r="H32" s="25">
        <v>0.0</v>
      </c>
      <c r="I32" s="25">
        <v>50.0</v>
      </c>
      <c r="J32" s="25">
        <v>0.0</v>
      </c>
      <c r="K32" s="25">
        <v>0.0</v>
      </c>
      <c r="L32" s="25">
        <v>0.0</v>
      </c>
      <c r="M32" s="25">
        <v>0.0</v>
      </c>
      <c r="N32" s="25">
        <v>100.0</v>
      </c>
      <c r="O32" s="25">
        <v>0.0</v>
      </c>
      <c r="P32" s="25">
        <v>0.0</v>
      </c>
      <c r="Q32" s="25">
        <v>45.0</v>
      </c>
      <c r="R32" s="25">
        <v>0.0</v>
      </c>
      <c r="S32" s="25">
        <v>0.0</v>
      </c>
      <c r="T32" s="25">
        <v>0.0</v>
      </c>
      <c r="U32" s="25">
        <v>0.0</v>
      </c>
      <c r="V32" s="25">
        <v>0.0</v>
      </c>
      <c r="W32" s="25">
        <v>0.0</v>
      </c>
      <c r="X32" s="25">
        <v>0.0</v>
      </c>
      <c r="Y32" s="25">
        <v>0.0</v>
      </c>
      <c r="Z32" s="25">
        <v>0.0</v>
      </c>
      <c r="AA32" s="25">
        <v>0.0</v>
      </c>
      <c r="AB32" s="25">
        <v>0.0</v>
      </c>
      <c r="AC32" s="25">
        <v>0.0</v>
      </c>
      <c r="AD32" s="25">
        <v>280.0</v>
      </c>
      <c r="AE32" s="25">
        <v>560.0</v>
      </c>
      <c r="AF32" s="25">
        <v>218.0</v>
      </c>
      <c r="AG32" s="25">
        <v>120.0</v>
      </c>
      <c r="AH32" s="25">
        <v>0.0</v>
      </c>
      <c r="AI32" s="25">
        <v>256.0</v>
      </c>
      <c r="AJ32" s="25">
        <v>0.0</v>
      </c>
      <c r="AK32" s="25">
        <v>0.0</v>
      </c>
      <c r="AL32" s="25">
        <v>0.0</v>
      </c>
      <c r="AM32" s="25">
        <v>0.0</v>
      </c>
      <c r="AN32" s="25">
        <v>10.0</v>
      </c>
      <c r="AO32" s="21">
        <f t="shared" si="1"/>
        <v>1699</v>
      </c>
      <c r="AP32" s="22">
        <v>1699.0</v>
      </c>
      <c r="AQ32" s="22">
        <v>1699.0</v>
      </c>
      <c r="AR32" s="23">
        <f t="shared" si="2"/>
        <v>0</v>
      </c>
      <c r="AS32" s="23">
        <f t="shared" si="3"/>
        <v>0</v>
      </c>
      <c r="AT32" s="24"/>
      <c r="AU32" s="24">
        <f t="shared" si="4"/>
        <v>110</v>
      </c>
      <c r="AV32" s="24">
        <f t="shared" si="5"/>
        <v>255</v>
      </c>
    </row>
    <row r="33" ht="15.75" customHeight="1">
      <c r="A33" s="16">
        <v>29.0</v>
      </c>
      <c r="B33" s="27" t="s">
        <v>85</v>
      </c>
      <c r="C33" s="19" t="s">
        <v>77</v>
      </c>
      <c r="D33" s="19" t="s">
        <v>55</v>
      </c>
      <c r="E33" s="19">
        <v>1600.0</v>
      </c>
      <c r="F33" s="20">
        <v>100.0</v>
      </c>
      <c r="G33" s="20">
        <v>0.0</v>
      </c>
      <c r="H33" s="25">
        <v>0.0</v>
      </c>
      <c r="I33" s="25">
        <v>441.58</v>
      </c>
      <c r="J33" s="25">
        <v>0.0</v>
      </c>
      <c r="K33" s="25">
        <v>0.0</v>
      </c>
      <c r="L33" s="25">
        <v>0.0</v>
      </c>
      <c r="M33" s="25">
        <v>0.0</v>
      </c>
      <c r="N33" s="25">
        <v>33.33</v>
      </c>
      <c r="O33" s="25">
        <v>0.0</v>
      </c>
      <c r="P33" s="25">
        <v>0.0</v>
      </c>
      <c r="Q33" s="25">
        <v>176.66</v>
      </c>
      <c r="R33" s="25">
        <v>250.0</v>
      </c>
      <c r="S33" s="25">
        <v>345.0</v>
      </c>
      <c r="T33" s="25">
        <v>0.0</v>
      </c>
      <c r="U33" s="25">
        <v>0.0</v>
      </c>
      <c r="V33" s="25">
        <v>0.0</v>
      </c>
      <c r="W33" s="25">
        <v>0.0</v>
      </c>
      <c r="X33" s="25">
        <v>0.0</v>
      </c>
      <c r="Y33" s="25">
        <v>700.0</v>
      </c>
      <c r="Z33" s="25">
        <v>0.0</v>
      </c>
      <c r="AA33" s="25">
        <v>0.0</v>
      </c>
      <c r="AB33" s="25">
        <v>0.0</v>
      </c>
      <c r="AC33" s="25">
        <v>0.0</v>
      </c>
      <c r="AD33" s="25">
        <v>239.68</v>
      </c>
      <c r="AE33" s="25">
        <v>479.36</v>
      </c>
      <c r="AF33" s="25">
        <v>185.95</v>
      </c>
      <c r="AG33" s="25">
        <v>400.0</v>
      </c>
      <c r="AH33" s="25">
        <v>140.0</v>
      </c>
      <c r="AI33" s="25">
        <v>56.0</v>
      </c>
      <c r="AJ33" s="25">
        <v>100.0</v>
      </c>
      <c r="AK33" s="25">
        <v>0.0</v>
      </c>
      <c r="AL33" s="25">
        <v>50.0</v>
      </c>
      <c r="AM33" s="25">
        <v>0.0</v>
      </c>
      <c r="AN33" s="25">
        <v>72.0</v>
      </c>
      <c r="AO33" s="21">
        <f t="shared" si="1"/>
        <v>3769.56</v>
      </c>
      <c r="AP33" s="22">
        <v>3769.56</v>
      </c>
      <c r="AQ33" s="22">
        <v>3769.56</v>
      </c>
      <c r="AR33" s="23">
        <f t="shared" si="2"/>
        <v>0</v>
      </c>
      <c r="AS33" s="23">
        <f t="shared" si="3"/>
        <v>0</v>
      </c>
      <c r="AT33" s="24"/>
      <c r="AU33" s="24">
        <f t="shared" si="4"/>
        <v>541.58</v>
      </c>
      <c r="AV33" s="24">
        <f t="shared" si="5"/>
        <v>1346.57</v>
      </c>
    </row>
    <row r="34" ht="15.75" customHeight="1">
      <c r="A34" s="16">
        <v>30.0</v>
      </c>
      <c r="B34" s="27" t="s">
        <v>86</v>
      </c>
      <c r="C34" s="19" t="s">
        <v>77</v>
      </c>
      <c r="D34" s="19" t="s">
        <v>60</v>
      </c>
      <c r="E34" s="19">
        <v>1600.0</v>
      </c>
      <c r="F34" s="20">
        <v>0.0</v>
      </c>
      <c r="G34" s="20">
        <v>0.0</v>
      </c>
      <c r="H34" s="25">
        <v>0.0</v>
      </c>
      <c r="I34" s="25">
        <v>0.0</v>
      </c>
      <c r="J34" s="25">
        <v>0.0</v>
      </c>
      <c r="K34" s="25">
        <v>0.0</v>
      </c>
      <c r="L34" s="25">
        <v>0.0</v>
      </c>
      <c r="M34" s="25">
        <v>0.0</v>
      </c>
      <c r="N34" s="25">
        <v>0.0</v>
      </c>
      <c r="O34" s="25">
        <v>0.0</v>
      </c>
      <c r="P34" s="25">
        <v>0.0</v>
      </c>
      <c r="Q34" s="25">
        <v>110.0</v>
      </c>
      <c r="R34" s="25">
        <v>450.0</v>
      </c>
      <c r="S34" s="25">
        <v>112.5</v>
      </c>
      <c r="T34" s="25">
        <v>0.0</v>
      </c>
      <c r="U34" s="25">
        <v>0.0</v>
      </c>
      <c r="V34" s="25">
        <v>0.0</v>
      </c>
      <c r="W34" s="25">
        <v>0.0</v>
      </c>
      <c r="X34" s="25">
        <v>0.0</v>
      </c>
      <c r="Y34" s="25">
        <v>0.0</v>
      </c>
      <c r="Z34" s="25">
        <v>0.0</v>
      </c>
      <c r="AA34" s="25">
        <v>0.0</v>
      </c>
      <c r="AB34" s="25">
        <v>0.0</v>
      </c>
      <c r="AC34" s="25">
        <v>0.0</v>
      </c>
      <c r="AD34" s="25">
        <v>252.0</v>
      </c>
      <c r="AE34" s="25">
        <v>504.0</v>
      </c>
      <c r="AF34" s="25">
        <v>256.17</v>
      </c>
      <c r="AG34" s="25">
        <v>40.0</v>
      </c>
      <c r="AH34" s="25">
        <v>20.0</v>
      </c>
      <c r="AI34" s="25">
        <v>56.0</v>
      </c>
      <c r="AJ34" s="25">
        <v>0.0</v>
      </c>
      <c r="AK34" s="25">
        <v>0.0</v>
      </c>
      <c r="AL34" s="25">
        <v>150.0</v>
      </c>
      <c r="AM34" s="25">
        <v>0.0</v>
      </c>
      <c r="AN34" s="25">
        <v>10.0</v>
      </c>
      <c r="AO34" s="21">
        <f t="shared" si="1"/>
        <v>1960.67</v>
      </c>
      <c r="AP34" s="22">
        <v>1960.67</v>
      </c>
      <c r="AQ34" s="22">
        <v>1960.67</v>
      </c>
      <c r="AR34" s="23">
        <f t="shared" si="2"/>
        <v>0</v>
      </c>
      <c r="AS34" s="23">
        <f t="shared" si="3"/>
        <v>0</v>
      </c>
      <c r="AT34" s="24"/>
      <c r="AU34" s="24">
        <f t="shared" si="4"/>
        <v>0</v>
      </c>
      <c r="AV34" s="24">
        <f t="shared" si="5"/>
        <v>672.5</v>
      </c>
    </row>
    <row r="35" ht="15.75" customHeight="1">
      <c r="A35" s="16">
        <v>31.0</v>
      </c>
      <c r="B35" s="27" t="s">
        <v>87</v>
      </c>
      <c r="C35" s="19" t="s">
        <v>77</v>
      </c>
      <c r="D35" s="19" t="s">
        <v>55</v>
      </c>
      <c r="E35" s="19">
        <v>1600.0</v>
      </c>
      <c r="F35" s="20">
        <v>100.0</v>
      </c>
      <c r="G35" s="20">
        <v>0.0</v>
      </c>
      <c r="H35" s="25">
        <v>0.0</v>
      </c>
      <c r="I35" s="25">
        <v>550.0</v>
      </c>
      <c r="J35" s="25">
        <v>100.0</v>
      </c>
      <c r="K35" s="25">
        <v>0.0</v>
      </c>
      <c r="L35" s="25">
        <v>0.0</v>
      </c>
      <c r="M35" s="25">
        <v>0.0</v>
      </c>
      <c r="N35" s="25">
        <v>25.0</v>
      </c>
      <c r="O35" s="25">
        <v>0.0</v>
      </c>
      <c r="P35" s="25">
        <v>0.0</v>
      </c>
      <c r="Q35" s="25">
        <v>60.0</v>
      </c>
      <c r="R35" s="25">
        <v>1125.0</v>
      </c>
      <c r="S35" s="25">
        <v>165.0</v>
      </c>
      <c r="T35" s="25">
        <v>0.0</v>
      </c>
      <c r="U35" s="25">
        <v>0.0</v>
      </c>
      <c r="V35" s="25">
        <v>0.0</v>
      </c>
      <c r="W35" s="25">
        <v>0.0</v>
      </c>
      <c r="X35" s="25">
        <v>0.0</v>
      </c>
      <c r="Y35" s="25">
        <v>0.0</v>
      </c>
      <c r="Z35" s="25">
        <v>0.0</v>
      </c>
      <c r="AA35" s="25">
        <v>0.0</v>
      </c>
      <c r="AB35" s="25">
        <v>0.0</v>
      </c>
      <c r="AC35" s="25">
        <v>0.0</v>
      </c>
      <c r="AD35" s="25">
        <v>227.64</v>
      </c>
      <c r="AE35" s="25">
        <v>455.28</v>
      </c>
      <c r="AF35" s="25">
        <v>190.61</v>
      </c>
      <c r="AG35" s="25">
        <v>150.0</v>
      </c>
      <c r="AH35" s="25">
        <v>0.0</v>
      </c>
      <c r="AI35" s="25">
        <v>56.0</v>
      </c>
      <c r="AJ35" s="25">
        <v>0.0</v>
      </c>
      <c r="AK35" s="25">
        <v>0.0</v>
      </c>
      <c r="AL35" s="25">
        <v>0.0</v>
      </c>
      <c r="AM35" s="25">
        <v>0.0</v>
      </c>
      <c r="AN35" s="25">
        <v>14.0</v>
      </c>
      <c r="AO35" s="21">
        <f t="shared" si="1"/>
        <v>3218.53</v>
      </c>
      <c r="AP35" s="22">
        <v>3218.53</v>
      </c>
      <c r="AQ35" s="22">
        <v>3218.53</v>
      </c>
      <c r="AR35" s="23">
        <f t="shared" si="2"/>
        <v>0</v>
      </c>
      <c r="AS35" s="23">
        <f t="shared" si="3"/>
        <v>0</v>
      </c>
      <c r="AT35" s="24"/>
      <c r="AU35" s="24">
        <f t="shared" si="4"/>
        <v>750</v>
      </c>
      <c r="AV35" s="24">
        <f t="shared" si="5"/>
        <v>2125</v>
      </c>
    </row>
    <row r="36" ht="15.75" customHeight="1">
      <c r="A36" s="16">
        <v>32.0</v>
      </c>
      <c r="B36" s="27" t="s">
        <v>88</v>
      </c>
      <c r="C36" s="19" t="s">
        <v>77</v>
      </c>
      <c r="D36" s="19" t="s">
        <v>55</v>
      </c>
      <c r="E36" s="19">
        <v>1600.0</v>
      </c>
      <c r="F36" s="20">
        <v>300.0</v>
      </c>
      <c r="G36" s="20">
        <v>0.0</v>
      </c>
      <c r="H36" s="25">
        <v>0.0</v>
      </c>
      <c r="I36" s="25">
        <v>574.98</v>
      </c>
      <c r="J36" s="25">
        <v>0.0</v>
      </c>
      <c r="K36" s="25">
        <v>0.0</v>
      </c>
      <c r="L36" s="25">
        <v>0.0</v>
      </c>
      <c r="M36" s="25">
        <v>0.0</v>
      </c>
      <c r="N36" s="25">
        <v>140.0</v>
      </c>
      <c r="O36" s="25">
        <v>0.0</v>
      </c>
      <c r="P36" s="25">
        <v>0.0</v>
      </c>
      <c r="Q36" s="25">
        <v>263.29</v>
      </c>
      <c r="R36" s="25">
        <v>305.0</v>
      </c>
      <c r="S36" s="25">
        <v>270.0</v>
      </c>
      <c r="T36" s="25">
        <v>0.0</v>
      </c>
      <c r="U36" s="25">
        <v>0.0</v>
      </c>
      <c r="V36" s="25">
        <v>0.0</v>
      </c>
      <c r="W36" s="25">
        <v>0.0</v>
      </c>
      <c r="X36" s="25">
        <v>0.0</v>
      </c>
      <c r="Y36" s="25">
        <v>0.0</v>
      </c>
      <c r="Z36" s="25">
        <v>0.0</v>
      </c>
      <c r="AA36" s="25">
        <v>0.0</v>
      </c>
      <c r="AB36" s="25">
        <v>0.0</v>
      </c>
      <c r="AC36" s="25">
        <v>0.0</v>
      </c>
      <c r="AD36" s="25">
        <v>280.0</v>
      </c>
      <c r="AE36" s="25">
        <v>560.0</v>
      </c>
      <c r="AF36" s="25">
        <v>115.99</v>
      </c>
      <c r="AG36" s="25">
        <v>170.0</v>
      </c>
      <c r="AH36" s="25">
        <v>0.0</v>
      </c>
      <c r="AI36" s="25">
        <v>56.0</v>
      </c>
      <c r="AJ36" s="25">
        <v>0.0</v>
      </c>
      <c r="AK36" s="25">
        <v>0.0</v>
      </c>
      <c r="AL36" s="25">
        <v>0.0</v>
      </c>
      <c r="AM36" s="25">
        <v>0.0</v>
      </c>
      <c r="AN36" s="25">
        <v>10.0</v>
      </c>
      <c r="AO36" s="21">
        <f t="shared" si="1"/>
        <v>3045.26</v>
      </c>
      <c r="AP36" s="22">
        <v>3045.26</v>
      </c>
      <c r="AQ36" s="22">
        <v>3045.26</v>
      </c>
      <c r="AR36" s="23">
        <f t="shared" si="2"/>
        <v>0</v>
      </c>
      <c r="AS36" s="23">
        <f t="shared" si="3"/>
        <v>0</v>
      </c>
      <c r="AT36" s="24"/>
      <c r="AU36" s="24">
        <f t="shared" si="4"/>
        <v>874.98</v>
      </c>
      <c r="AV36" s="24">
        <f t="shared" si="5"/>
        <v>1853.27</v>
      </c>
    </row>
    <row r="37" ht="15.75" customHeight="1">
      <c r="A37" s="16">
        <v>33.0</v>
      </c>
      <c r="B37" s="27" t="s">
        <v>89</v>
      </c>
      <c r="C37" s="19" t="s">
        <v>77</v>
      </c>
      <c r="D37" s="19" t="s">
        <v>60</v>
      </c>
      <c r="E37" s="19">
        <v>1600.0</v>
      </c>
      <c r="F37" s="20">
        <v>300.0</v>
      </c>
      <c r="G37" s="20">
        <v>57.5</v>
      </c>
      <c r="H37" s="25">
        <v>0.0</v>
      </c>
      <c r="I37" s="25">
        <v>2302.5</v>
      </c>
      <c r="J37" s="25">
        <v>0.0</v>
      </c>
      <c r="K37" s="25">
        <v>0.0</v>
      </c>
      <c r="L37" s="25">
        <v>0.0</v>
      </c>
      <c r="M37" s="25">
        <v>0.0</v>
      </c>
      <c r="N37" s="25">
        <v>0.0</v>
      </c>
      <c r="O37" s="25">
        <v>0.0</v>
      </c>
      <c r="P37" s="25">
        <v>0.0</v>
      </c>
      <c r="Q37" s="25">
        <v>941.5</v>
      </c>
      <c r="R37" s="25">
        <v>1050.0</v>
      </c>
      <c r="S37" s="25">
        <v>510.0</v>
      </c>
      <c r="T37" s="25">
        <v>0.0</v>
      </c>
      <c r="U37" s="25">
        <v>0.0</v>
      </c>
      <c r="V37" s="25">
        <v>0.0</v>
      </c>
      <c r="W37" s="25">
        <v>0.0</v>
      </c>
      <c r="X37" s="25">
        <v>0.0</v>
      </c>
      <c r="Y37" s="25">
        <v>300.0</v>
      </c>
      <c r="Z37" s="25">
        <v>0.0</v>
      </c>
      <c r="AA37" s="25">
        <v>0.0</v>
      </c>
      <c r="AB37" s="25">
        <v>0.0</v>
      </c>
      <c r="AC37" s="25">
        <v>0.0</v>
      </c>
      <c r="AD37" s="25">
        <v>196.0</v>
      </c>
      <c r="AE37" s="25">
        <v>392.0</v>
      </c>
      <c r="AF37" s="25">
        <v>172.65</v>
      </c>
      <c r="AG37" s="25">
        <v>240.0</v>
      </c>
      <c r="AH37" s="25">
        <v>52.0</v>
      </c>
      <c r="AI37" s="25">
        <v>56.0</v>
      </c>
      <c r="AJ37" s="25">
        <v>10.0</v>
      </c>
      <c r="AK37" s="25">
        <v>0.0</v>
      </c>
      <c r="AL37" s="25">
        <v>0.0</v>
      </c>
      <c r="AM37" s="25">
        <v>0.0</v>
      </c>
      <c r="AN37" s="25">
        <v>19.0</v>
      </c>
      <c r="AO37" s="21">
        <f t="shared" si="1"/>
        <v>6599.15</v>
      </c>
      <c r="AP37" s="22">
        <v>6599.15</v>
      </c>
      <c r="AQ37" s="22">
        <v>6599.15</v>
      </c>
      <c r="AR37" s="23">
        <f t="shared" si="2"/>
        <v>0</v>
      </c>
      <c r="AS37" s="23">
        <f t="shared" si="3"/>
        <v>0</v>
      </c>
      <c r="AT37" s="24"/>
      <c r="AU37" s="24">
        <f t="shared" si="4"/>
        <v>2660</v>
      </c>
      <c r="AV37" s="24">
        <f t="shared" si="5"/>
        <v>5161.5</v>
      </c>
    </row>
    <row r="38" ht="15.75" customHeight="1">
      <c r="A38" s="16">
        <v>34.0</v>
      </c>
      <c r="B38" s="27" t="s">
        <v>90</v>
      </c>
      <c r="C38" s="19" t="s">
        <v>77</v>
      </c>
      <c r="D38" s="19" t="s">
        <v>55</v>
      </c>
      <c r="E38" s="19">
        <v>1600.0</v>
      </c>
      <c r="F38" s="20">
        <v>0.0</v>
      </c>
      <c r="G38" s="20">
        <v>0.0</v>
      </c>
      <c r="H38" s="25">
        <v>133.33</v>
      </c>
      <c r="I38" s="25">
        <v>1105.75</v>
      </c>
      <c r="J38" s="25">
        <v>0.0</v>
      </c>
      <c r="K38" s="25">
        <v>0.0</v>
      </c>
      <c r="L38" s="25">
        <v>0.0</v>
      </c>
      <c r="M38" s="25">
        <v>0.0</v>
      </c>
      <c r="N38" s="25">
        <v>80.0</v>
      </c>
      <c r="O38" s="25">
        <v>0.0</v>
      </c>
      <c r="P38" s="25">
        <v>0.0</v>
      </c>
      <c r="Q38" s="25">
        <v>816.53</v>
      </c>
      <c r="R38" s="25">
        <v>400.0</v>
      </c>
      <c r="S38" s="25">
        <v>225.0</v>
      </c>
      <c r="T38" s="25">
        <v>0.0</v>
      </c>
      <c r="U38" s="25">
        <v>0.0</v>
      </c>
      <c r="V38" s="25">
        <v>0.0</v>
      </c>
      <c r="W38" s="25">
        <v>0.0</v>
      </c>
      <c r="X38" s="25">
        <v>0.0</v>
      </c>
      <c r="Y38" s="25">
        <v>200.0</v>
      </c>
      <c r="Z38" s="25">
        <v>0.0</v>
      </c>
      <c r="AA38" s="25">
        <v>0.0</v>
      </c>
      <c r="AB38" s="25">
        <v>0.0</v>
      </c>
      <c r="AC38" s="25">
        <v>0.0</v>
      </c>
      <c r="AD38" s="25">
        <v>224.0</v>
      </c>
      <c r="AE38" s="25">
        <v>448.0</v>
      </c>
      <c r="AF38" s="25">
        <v>184.97</v>
      </c>
      <c r="AG38" s="25">
        <v>0.0</v>
      </c>
      <c r="AH38" s="25">
        <v>340.0</v>
      </c>
      <c r="AI38" s="25">
        <v>424.0</v>
      </c>
      <c r="AJ38" s="25">
        <v>0.0</v>
      </c>
      <c r="AK38" s="25">
        <v>0.0</v>
      </c>
      <c r="AL38" s="25">
        <v>0.0</v>
      </c>
      <c r="AM38" s="25">
        <v>0.0</v>
      </c>
      <c r="AN38" s="25">
        <v>230.0</v>
      </c>
      <c r="AO38" s="21">
        <f t="shared" si="1"/>
        <v>4811.58</v>
      </c>
      <c r="AP38" s="22">
        <v>4811.58</v>
      </c>
      <c r="AQ38" s="22">
        <v>4811.58</v>
      </c>
      <c r="AR38" s="23">
        <f t="shared" si="2"/>
        <v>0</v>
      </c>
      <c r="AS38" s="23">
        <f t="shared" si="3"/>
        <v>0</v>
      </c>
      <c r="AT38" s="24"/>
      <c r="AU38" s="24">
        <f t="shared" si="4"/>
        <v>1239.08</v>
      </c>
      <c r="AV38" s="24">
        <f t="shared" si="5"/>
        <v>2760.61</v>
      </c>
    </row>
    <row r="39" ht="15.75" customHeight="1">
      <c r="A39" s="16">
        <v>35.0</v>
      </c>
      <c r="B39" s="27" t="s">
        <v>91</v>
      </c>
      <c r="C39" s="19" t="s">
        <v>77</v>
      </c>
      <c r="D39" s="19" t="s">
        <v>53</v>
      </c>
      <c r="E39" s="19">
        <v>1600.0</v>
      </c>
      <c r="F39" s="20">
        <v>75.0</v>
      </c>
      <c r="G39" s="20">
        <v>0.0</v>
      </c>
      <c r="H39" s="25">
        <v>0.0</v>
      </c>
      <c r="I39" s="25">
        <v>75.0</v>
      </c>
      <c r="J39" s="25">
        <v>0.0</v>
      </c>
      <c r="K39" s="25">
        <v>0.0</v>
      </c>
      <c r="L39" s="25">
        <v>0.0</v>
      </c>
      <c r="M39" s="25">
        <v>0.0</v>
      </c>
      <c r="N39" s="25">
        <v>50.0</v>
      </c>
      <c r="O39" s="25">
        <v>0.0</v>
      </c>
      <c r="P39" s="25">
        <v>0.0</v>
      </c>
      <c r="Q39" s="25">
        <v>140.0</v>
      </c>
      <c r="R39" s="25">
        <v>0.0</v>
      </c>
      <c r="S39" s="25">
        <v>256.25</v>
      </c>
      <c r="T39" s="25">
        <v>0.0</v>
      </c>
      <c r="U39" s="25">
        <v>0.0</v>
      </c>
      <c r="V39" s="25">
        <v>0.0</v>
      </c>
      <c r="W39" s="25">
        <v>0.0</v>
      </c>
      <c r="X39" s="25">
        <v>0.0</v>
      </c>
      <c r="Y39" s="25">
        <v>0.0</v>
      </c>
      <c r="Z39" s="25">
        <v>0.0</v>
      </c>
      <c r="AA39" s="25">
        <v>0.0</v>
      </c>
      <c r="AB39" s="25">
        <v>0.0</v>
      </c>
      <c r="AC39" s="25">
        <v>0.0</v>
      </c>
      <c r="AD39" s="25">
        <v>364.0</v>
      </c>
      <c r="AE39" s="25">
        <v>728.0</v>
      </c>
      <c r="AF39" s="25">
        <v>323.82</v>
      </c>
      <c r="AG39" s="25">
        <v>240.0</v>
      </c>
      <c r="AH39" s="25">
        <v>40.0</v>
      </c>
      <c r="AI39" s="25">
        <v>341.0</v>
      </c>
      <c r="AJ39" s="25">
        <v>230.0</v>
      </c>
      <c r="AK39" s="25">
        <v>50.0</v>
      </c>
      <c r="AL39" s="25">
        <v>0.0</v>
      </c>
      <c r="AM39" s="25">
        <v>0.0</v>
      </c>
      <c r="AN39" s="25">
        <v>66.0</v>
      </c>
      <c r="AO39" s="21">
        <f t="shared" si="1"/>
        <v>2979.07</v>
      </c>
      <c r="AP39" s="22">
        <v>2979.07</v>
      </c>
      <c r="AQ39" s="22">
        <v>2979.07</v>
      </c>
      <c r="AR39" s="23">
        <f t="shared" si="2"/>
        <v>0</v>
      </c>
      <c r="AS39" s="23">
        <f t="shared" si="3"/>
        <v>0</v>
      </c>
      <c r="AT39" s="24"/>
      <c r="AU39" s="24">
        <f t="shared" si="4"/>
        <v>150</v>
      </c>
      <c r="AV39" s="24">
        <f t="shared" si="5"/>
        <v>596.25</v>
      </c>
    </row>
    <row r="40" ht="15.75" customHeight="1">
      <c r="A40" s="16">
        <v>36.0</v>
      </c>
      <c r="B40" s="27" t="s">
        <v>92</v>
      </c>
      <c r="C40" s="19" t="s">
        <v>77</v>
      </c>
      <c r="D40" s="19" t="s">
        <v>57</v>
      </c>
      <c r="E40" s="19">
        <v>1600.0</v>
      </c>
      <c r="F40" s="20">
        <v>200.0</v>
      </c>
      <c r="G40" s="20">
        <v>0.0</v>
      </c>
      <c r="H40" s="25">
        <v>0.0</v>
      </c>
      <c r="I40" s="25">
        <v>355.83</v>
      </c>
      <c r="J40" s="25">
        <v>0.0</v>
      </c>
      <c r="K40" s="25">
        <v>0.0</v>
      </c>
      <c r="L40" s="25">
        <v>0.0</v>
      </c>
      <c r="M40" s="25">
        <v>0.0</v>
      </c>
      <c r="N40" s="25">
        <v>0.0</v>
      </c>
      <c r="O40" s="25">
        <v>0.0</v>
      </c>
      <c r="P40" s="25">
        <v>0.0</v>
      </c>
      <c r="Q40" s="25">
        <v>115.67</v>
      </c>
      <c r="R40" s="25">
        <v>0.0</v>
      </c>
      <c r="S40" s="25">
        <v>187.5</v>
      </c>
      <c r="T40" s="25">
        <v>0.0</v>
      </c>
      <c r="U40" s="25">
        <v>0.0</v>
      </c>
      <c r="V40" s="25">
        <v>0.0</v>
      </c>
      <c r="W40" s="25">
        <v>0.0</v>
      </c>
      <c r="X40" s="25">
        <v>0.0</v>
      </c>
      <c r="Y40" s="25">
        <v>0.0</v>
      </c>
      <c r="Z40" s="25">
        <v>0.0</v>
      </c>
      <c r="AA40" s="25">
        <v>0.0</v>
      </c>
      <c r="AB40" s="25">
        <v>0.0</v>
      </c>
      <c r="AC40" s="25">
        <v>0.0</v>
      </c>
      <c r="AD40" s="25">
        <v>364.0</v>
      </c>
      <c r="AE40" s="25">
        <v>728.0</v>
      </c>
      <c r="AF40" s="25">
        <v>351.63</v>
      </c>
      <c r="AG40" s="25">
        <v>280.0</v>
      </c>
      <c r="AH40" s="25">
        <v>0.0</v>
      </c>
      <c r="AI40" s="25">
        <v>56.0</v>
      </c>
      <c r="AJ40" s="25">
        <v>50.0</v>
      </c>
      <c r="AK40" s="25">
        <v>50.0</v>
      </c>
      <c r="AL40" s="25">
        <v>50.0</v>
      </c>
      <c r="AM40" s="25">
        <v>0.0</v>
      </c>
      <c r="AN40" s="25">
        <v>10.0</v>
      </c>
      <c r="AO40" s="21">
        <v>2686.13</v>
      </c>
      <c r="AP40" s="22">
        <v>2686.13</v>
      </c>
      <c r="AQ40" s="22">
        <v>2686.13</v>
      </c>
      <c r="AR40" s="23">
        <f t="shared" si="2"/>
        <v>0</v>
      </c>
      <c r="AS40" s="23">
        <f t="shared" si="3"/>
        <v>0</v>
      </c>
      <c r="AT40" s="24"/>
      <c r="AU40" s="24">
        <f t="shared" si="4"/>
        <v>555.83</v>
      </c>
      <c r="AV40" s="24">
        <f t="shared" si="5"/>
        <v>859</v>
      </c>
    </row>
    <row r="41" ht="15.75" customHeight="1">
      <c r="A41" s="16">
        <v>37.0</v>
      </c>
      <c r="B41" s="27" t="s">
        <v>93</v>
      </c>
      <c r="C41" s="19" t="s">
        <v>77</v>
      </c>
      <c r="D41" s="19" t="s">
        <v>57</v>
      </c>
      <c r="E41" s="19">
        <v>1600.0</v>
      </c>
      <c r="F41" s="20">
        <v>0.0</v>
      </c>
      <c r="G41" s="20">
        <v>0.0</v>
      </c>
      <c r="H41" s="25">
        <v>0.0</v>
      </c>
      <c r="I41" s="25">
        <v>200.0</v>
      </c>
      <c r="J41" s="25">
        <v>0.0</v>
      </c>
      <c r="K41" s="25">
        <v>0.0</v>
      </c>
      <c r="L41" s="25">
        <v>0.0</v>
      </c>
      <c r="M41" s="25">
        <v>0.0</v>
      </c>
      <c r="N41" s="25">
        <v>200.0</v>
      </c>
      <c r="O41" s="25">
        <v>0.0</v>
      </c>
      <c r="P41" s="25">
        <v>0.0</v>
      </c>
      <c r="Q41" s="25">
        <v>120.0</v>
      </c>
      <c r="R41" s="25">
        <v>0.0</v>
      </c>
      <c r="S41" s="25">
        <v>290.0</v>
      </c>
      <c r="T41" s="25">
        <v>0.0</v>
      </c>
      <c r="U41" s="25">
        <v>0.0</v>
      </c>
      <c r="V41" s="25">
        <v>0.0</v>
      </c>
      <c r="W41" s="25">
        <v>0.0</v>
      </c>
      <c r="X41" s="25">
        <v>0.0</v>
      </c>
      <c r="Y41" s="25">
        <v>0.0</v>
      </c>
      <c r="Z41" s="25">
        <v>0.0</v>
      </c>
      <c r="AA41" s="25">
        <v>0.0</v>
      </c>
      <c r="AB41" s="25">
        <v>0.0</v>
      </c>
      <c r="AC41" s="25">
        <v>0.0</v>
      </c>
      <c r="AD41" s="25">
        <v>336.0</v>
      </c>
      <c r="AE41" s="25">
        <v>672.0</v>
      </c>
      <c r="AF41" s="25">
        <v>239.51</v>
      </c>
      <c r="AG41" s="25">
        <v>180.0</v>
      </c>
      <c r="AH41" s="25">
        <v>24.0</v>
      </c>
      <c r="AI41" s="25">
        <v>256.0</v>
      </c>
      <c r="AJ41" s="25">
        <v>0.0</v>
      </c>
      <c r="AK41" s="25">
        <v>0.0</v>
      </c>
      <c r="AL41" s="25">
        <v>50.0</v>
      </c>
      <c r="AM41" s="25">
        <v>0.0</v>
      </c>
      <c r="AN41" s="25">
        <v>58.0</v>
      </c>
      <c r="AO41" s="21">
        <f t="shared" ref="AO41:AO58" si="6">SUM(F41:AN41)</f>
        <v>2625.51</v>
      </c>
      <c r="AP41" s="22">
        <v>2625.51</v>
      </c>
      <c r="AQ41" s="22">
        <v>2625.51</v>
      </c>
      <c r="AR41" s="23">
        <f t="shared" si="2"/>
        <v>0</v>
      </c>
      <c r="AS41" s="23">
        <f t="shared" si="3"/>
        <v>0</v>
      </c>
      <c r="AT41" s="24"/>
      <c r="AU41" s="24">
        <f t="shared" si="4"/>
        <v>200</v>
      </c>
      <c r="AV41" s="24">
        <f t="shared" si="5"/>
        <v>810</v>
      </c>
    </row>
    <row r="42" ht="15.75" customHeight="1">
      <c r="A42" s="16">
        <v>38.0</v>
      </c>
      <c r="B42" s="27" t="s">
        <v>94</v>
      </c>
      <c r="C42" s="19" t="s">
        <v>77</v>
      </c>
      <c r="D42" s="19" t="s">
        <v>57</v>
      </c>
      <c r="E42" s="19">
        <v>1600.0</v>
      </c>
      <c r="F42" s="20">
        <v>0.0</v>
      </c>
      <c r="G42" s="20">
        <v>0.0</v>
      </c>
      <c r="H42" s="25">
        <v>0.0</v>
      </c>
      <c r="I42" s="25">
        <v>0.0</v>
      </c>
      <c r="J42" s="25">
        <v>0.0</v>
      </c>
      <c r="K42" s="25">
        <v>0.0</v>
      </c>
      <c r="L42" s="25">
        <v>0.0</v>
      </c>
      <c r="M42" s="25">
        <v>0.0</v>
      </c>
      <c r="N42" s="25">
        <v>100.0</v>
      </c>
      <c r="O42" s="25">
        <v>0.0</v>
      </c>
      <c r="P42" s="25">
        <v>0.0</v>
      </c>
      <c r="Q42" s="25">
        <v>25.0</v>
      </c>
      <c r="R42" s="25">
        <v>0.0</v>
      </c>
      <c r="S42" s="25">
        <v>112.5</v>
      </c>
      <c r="T42" s="25">
        <v>0.0</v>
      </c>
      <c r="U42" s="25">
        <v>0.0</v>
      </c>
      <c r="V42" s="25">
        <v>0.0</v>
      </c>
      <c r="W42" s="25">
        <v>0.0</v>
      </c>
      <c r="X42" s="25">
        <v>0.0</v>
      </c>
      <c r="Y42" s="25">
        <v>0.0</v>
      </c>
      <c r="Z42" s="25">
        <v>0.0</v>
      </c>
      <c r="AA42" s="25">
        <v>0.0</v>
      </c>
      <c r="AB42" s="25">
        <v>0.0</v>
      </c>
      <c r="AC42" s="25">
        <v>0.0</v>
      </c>
      <c r="AD42" s="25">
        <v>336.0</v>
      </c>
      <c r="AE42" s="25">
        <v>672.0</v>
      </c>
      <c r="AF42" s="25">
        <v>272.88</v>
      </c>
      <c r="AG42" s="25">
        <v>250.0</v>
      </c>
      <c r="AH42" s="25">
        <v>0.0</v>
      </c>
      <c r="AI42" s="25">
        <v>256.0</v>
      </c>
      <c r="AJ42" s="25">
        <v>0.0</v>
      </c>
      <c r="AK42" s="25">
        <v>0.0</v>
      </c>
      <c r="AL42" s="25">
        <v>0.0</v>
      </c>
      <c r="AM42" s="25">
        <v>0.0</v>
      </c>
      <c r="AN42" s="25">
        <v>10.0</v>
      </c>
      <c r="AO42" s="21">
        <f t="shared" si="6"/>
        <v>2034.38</v>
      </c>
      <c r="AP42" s="22">
        <v>2034.38</v>
      </c>
      <c r="AQ42" s="22">
        <v>2034.38</v>
      </c>
      <c r="AR42" s="23">
        <f t="shared" si="2"/>
        <v>0</v>
      </c>
      <c r="AS42" s="23">
        <f t="shared" si="3"/>
        <v>0</v>
      </c>
      <c r="AT42" s="24"/>
      <c r="AU42" s="24">
        <f t="shared" si="4"/>
        <v>0</v>
      </c>
      <c r="AV42" s="24">
        <f t="shared" si="5"/>
        <v>237.5</v>
      </c>
    </row>
    <row r="43" ht="15.75" customHeight="1">
      <c r="A43" s="16">
        <v>39.0</v>
      </c>
      <c r="B43" s="27" t="s">
        <v>95</v>
      </c>
      <c r="C43" s="19" t="s">
        <v>77</v>
      </c>
      <c r="D43" s="19" t="s">
        <v>57</v>
      </c>
      <c r="E43" s="19">
        <v>1600.0</v>
      </c>
      <c r="F43" s="20">
        <v>0.0</v>
      </c>
      <c r="G43" s="20">
        <v>0.0</v>
      </c>
      <c r="H43" s="25">
        <v>0.0</v>
      </c>
      <c r="I43" s="25">
        <v>175.0</v>
      </c>
      <c r="J43" s="25">
        <v>0.0</v>
      </c>
      <c r="K43" s="25">
        <v>0.0</v>
      </c>
      <c r="L43" s="25">
        <v>0.0</v>
      </c>
      <c r="M43" s="25">
        <v>0.0</v>
      </c>
      <c r="N43" s="25">
        <v>50.0</v>
      </c>
      <c r="O43" s="25">
        <v>0.0</v>
      </c>
      <c r="P43" s="25">
        <v>100.0</v>
      </c>
      <c r="Q43" s="25">
        <v>70.0</v>
      </c>
      <c r="R43" s="25">
        <v>0.0</v>
      </c>
      <c r="S43" s="25">
        <v>355.0</v>
      </c>
      <c r="T43" s="25">
        <v>0.0</v>
      </c>
      <c r="U43" s="25">
        <v>0.0</v>
      </c>
      <c r="V43" s="25">
        <v>0.0</v>
      </c>
      <c r="W43" s="25">
        <v>0.0</v>
      </c>
      <c r="X43" s="25">
        <v>0.0</v>
      </c>
      <c r="Y43" s="25">
        <v>0.0</v>
      </c>
      <c r="Z43" s="25">
        <v>0.0</v>
      </c>
      <c r="AA43" s="25">
        <v>0.0</v>
      </c>
      <c r="AB43" s="25">
        <v>0.0</v>
      </c>
      <c r="AC43" s="25">
        <v>20.0</v>
      </c>
      <c r="AD43" s="25">
        <v>392.0</v>
      </c>
      <c r="AE43" s="25">
        <v>784.0</v>
      </c>
      <c r="AF43" s="25">
        <v>157.72</v>
      </c>
      <c r="AG43" s="25">
        <v>120.0</v>
      </c>
      <c r="AH43" s="25">
        <v>56.0</v>
      </c>
      <c r="AI43" s="25">
        <v>256.0</v>
      </c>
      <c r="AJ43" s="25">
        <v>0.0</v>
      </c>
      <c r="AK43" s="25">
        <v>450.0</v>
      </c>
      <c r="AL43" s="25">
        <v>150.0</v>
      </c>
      <c r="AM43" s="25">
        <v>0.0</v>
      </c>
      <c r="AN43" s="25">
        <v>40.0</v>
      </c>
      <c r="AO43" s="21">
        <f t="shared" si="6"/>
        <v>3175.72</v>
      </c>
      <c r="AP43" s="22">
        <v>3175.72</v>
      </c>
      <c r="AQ43" s="22">
        <v>3175.72</v>
      </c>
      <c r="AR43" s="23">
        <f t="shared" si="2"/>
        <v>0</v>
      </c>
      <c r="AS43" s="23">
        <f t="shared" si="3"/>
        <v>0</v>
      </c>
      <c r="AT43" s="24"/>
      <c r="AU43" s="24">
        <f t="shared" si="4"/>
        <v>175</v>
      </c>
      <c r="AV43" s="24">
        <f t="shared" si="5"/>
        <v>750</v>
      </c>
    </row>
    <row r="44" ht="15.75" customHeight="1">
      <c r="A44" s="16">
        <v>40.0</v>
      </c>
      <c r="B44" s="27" t="s">
        <v>96</v>
      </c>
      <c r="C44" s="19" t="s">
        <v>77</v>
      </c>
      <c r="D44" s="19" t="s">
        <v>57</v>
      </c>
      <c r="E44" s="19">
        <v>1600.0</v>
      </c>
      <c r="F44" s="20">
        <v>300.0</v>
      </c>
      <c r="G44" s="20">
        <v>0.0</v>
      </c>
      <c r="H44" s="25">
        <v>0.0</v>
      </c>
      <c r="I44" s="25">
        <v>387.5</v>
      </c>
      <c r="J44" s="25">
        <v>0.0</v>
      </c>
      <c r="K44" s="25">
        <v>0.0</v>
      </c>
      <c r="L44" s="25">
        <v>0.0</v>
      </c>
      <c r="M44" s="25">
        <v>0.0</v>
      </c>
      <c r="N44" s="25">
        <v>100.0</v>
      </c>
      <c r="O44" s="25">
        <v>0.0</v>
      </c>
      <c r="P44" s="25">
        <v>0.0</v>
      </c>
      <c r="Q44" s="25">
        <v>265.0</v>
      </c>
      <c r="R44" s="25">
        <v>0.0</v>
      </c>
      <c r="S44" s="25">
        <v>225.0</v>
      </c>
      <c r="T44" s="25">
        <v>0.0</v>
      </c>
      <c r="U44" s="25">
        <v>0.0</v>
      </c>
      <c r="V44" s="25">
        <v>0.0</v>
      </c>
      <c r="W44" s="25">
        <v>0.0</v>
      </c>
      <c r="X44" s="25">
        <v>0.0</v>
      </c>
      <c r="Y44" s="25">
        <v>0.0</v>
      </c>
      <c r="Z44" s="25">
        <v>0.0</v>
      </c>
      <c r="AA44" s="25">
        <v>0.0</v>
      </c>
      <c r="AB44" s="25">
        <v>0.0</v>
      </c>
      <c r="AC44" s="25">
        <v>0.0</v>
      </c>
      <c r="AD44" s="25">
        <v>336.0</v>
      </c>
      <c r="AE44" s="25">
        <v>672.0</v>
      </c>
      <c r="AF44" s="25">
        <v>209.97</v>
      </c>
      <c r="AG44" s="25">
        <v>350.0</v>
      </c>
      <c r="AH44" s="25">
        <v>20.0</v>
      </c>
      <c r="AI44" s="25">
        <v>256.0</v>
      </c>
      <c r="AJ44" s="25">
        <v>0.0</v>
      </c>
      <c r="AK44" s="25">
        <v>0.0</v>
      </c>
      <c r="AL44" s="25">
        <v>0.0</v>
      </c>
      <c r="AM44" s="25">
        <v>0.0</v>
      </c>
      <c r="AN44" s="25">
        <v>13.0</v>
      </c>
      <c r="AO44" s="21">
        <f t="shared" si="6"/>
        <v>3134.47</v>
      </c>
      <c r="AP44" s="22">
        <v>3134.47</v>
      </c>
      <c r="AQ44" s="22">
        <v>3134.47</v>
      </c>
      <c r="AR44" s="23">
        <f t="shared" si="2"/>
        <v>0</v>
      </c>
      <c r="AS44" s="23">
        <f t="shared" si="3"/>
        <v>0</v>
      </c>
      <c r="AT44" s="24"/>
      <c r="AU44" s="24">
        <f t="shared" si="4"/>
        <v>687.5</v>
      </c>
      <c r="AV44" s="24">
        <f t="shared" si="5"/>
        <v>1277.5</v>
      </c>
    </row>
    <row r="45" ht="15.75" customHeight="1">
      <c r="A45" s="16">
        <v>41.0</v>
      </c>
      <c r="B45" s="27" t="s">
        <v>97</v>
      </c>
      <c r="C45" s="19" t="s">
        <v>77</v>
      </c>
      <c r="D45" s="19" t="s">
        <v>53</v>
      </c>
      <c r="E45" s="19">
        <v>1600.0</v>
      </c>
      <c r="F45" s="20">
        <v>0.0</v>
      </c>
      <c r="G45" s="20">
        <v>0.0</v>
      </c>
      <c r="H45" s="25">
        <v>0.0</v>
      </c>
      <c r="I45" s="25">
        <v>436.67</v>
      </c>
      <c r="J45" s="25">
        <v>0.0</v>
      </c>
      <c r="K45" s="25">
        <v>0.0</v>
      </c>
      <c r="L45" s="25">
        <v>0.0</v>
      </c>
      <c r="M45" s="25">
        <v>0.0</v>
      </c>
      <c r="N45" s="25">
        <v>30.0</v>
      </c>
      <c r="O45" s="25">
        <v>45.0</v>
      </c>
      <c r="P45" s="25">
        <v>0.0</v>
      </c>
      <c r="Q45" s="25">
        <v>215.33</v>
      </c>
      <c r="R45" s="25">
        <v>100.0</v>
      </c>
      <c r="S45" s="25">
        <v>225.0</v>
      </c>
      <c r="T45" s="25">
        <v>0.0</v>
      </c>
      <c r="U45" s="25">
        <v>0.0</v>
      </c>
      <c r="V45" s="25">
        <v>0.0</v>
      </c>
      <c r="W45" s="25">
        <v>0.0</v>
      </c>
      <c r="X45" s="25">
        <v>0.0</v>
      </c>
      <c r="Y45" s="25">
        <v>0.0</v>
      </c>
      <c r="Z45" s="25">
        <v>0.0</v>
      </c>
      <c r="AA45" s="25">
        <v>0.0</v>
      </c>
      <c r="AB45" s="25">
        <v>0.0</v>
      </c>
      <c r="AC45" s="25">
        <v>0.0</v>
      </c>
      <c r="AD45" s="25">
        <v>308.0</v>
      </c>
      <c r="AE45" s="25">
        <v>616.0</v>
      </c>
      <c r="AF45" s="25">
        <v>280.47</v>
      </c>
      <c r="AG45" s="25">
        <v>140.0</v>
      </c>
      <c r="AH45" s="25">
        <v>28.0</v>
      </c>
      <c r="AI45" s="25">
        <v>256.0</v>
      </c>
      <c r="AJ45" s="25">
        <v>50.0</v>
      </c>
      <c r="AK45" s="25">
        <v>0.0</v>
      </c>
      <c r="AL45" s="25">
        <v>100.0</v>
      </c>
      <c r="AM45" s="25">
        <v>0.0</v>
      </c>
      <c r="AN45" s="25">
        <v>10.0</v>
      </c>
      <c r="AO45" s="21">
        <f t="shared" si="6"/>
        <v>2840.47</v>
      </c>
      <c r="AP45" s="22">
        <v>2840.47</v>
      </c>
      <c r="AQ45" s="22">
        <v>2840.47</v>
      </c>
      <c r="AR45" s="23">
        <f t="shared" si="2"/>
        <v>0</v>
      </c>
      <c r="AS45" s="23">
        <f t="shared" si="3"/>
        <v>0</v>
      </c>
      <c r="AT45" s="24"/>
      <c r="AU45" s="24">
        <f t="shared" si="4"/>
        <v>436.67</v>
      </c>
      <c r="AV45" s="24">
        <f t="shared" si="5"/>
        <v>1052</v>
      </c>
    </row>
    <row r="46" ht="15.75" customHeight="1">
      <c r="A46" s="16">
        <v>42.0</v>
      </c>
      <c r="B46" s="27" t="s">
        <v>98</v>
      </c>
      <c r="C46" s="19" t="s">
        <v>77</v>
      </c>
      <c r="D46" s="19" t="s">
        <v>60</v>
      </c>
      <c r="E46" s="19">
        <v>1600.0</v>
      </c>
      <c r="F46" s="20">
        <v>516.67</v>
      </c>
      <c r="G46" s="20">
        <v>65.0</v>
      </c>
      <c r="H46" s="25">
        <v>0.0</v>
      </c>
      <c r="I46" s="25">
        <v>334.19</v>
      </c>
      <c r="J46" s="25">
        <v>0.0</v>
      </c>
      <c r="K46" s="25">
        <v>0.0</v>
      </c>
      <c r="L46" s="25">
        <v>0.0</v>
      </c>
      <c r="M46" s="25">
        <v>0.0</v>
      </c>
      <c r="N46" s="25">
        <v>0.0</v>
      </c>
      <c r="O46" s="25">
        <v>0.0</v>
      </c>
      <c r="P46" s="25">
        <v>0.0</v>
      </c>
      <c r="Q46" s="25">
        <v>30.0</v>
      </c>
      <c r="R46" s="25">
        <v>400.0</v>
      </c>
      <c r="S46" s="25">
        <v>230.0</v>
      </c>
      <c r="T46" s="25">
        <v>0.0</v>
      </c>
      <c r="U46" s="25">
        <v>0.0</v>
      </c>
      <c r="V46" s="25">
        <v>0.0</v>
      </c>
      <c r="W46" s="25">
        <v>0.0</v>
      </c>
      <c r="X46" s="25">
        <v>0.0</v>
      </c>
      <c r="Y46" s="25">
        <v>0.0</v>
      </c>
      <c r="Z46" s="25">
        <v>0.0</v>
      </c>
      <c r="AA46" s="25">
        <v>0.0</v>
      </c>
      <c r="AB46" s="25">
        <v>0.0</v>
      </c>
      <c r="AC46" s="25">
        <v>0.0</v>
      </c>
      <c r="AD46" s="25">
        <v>255.64</v>
      </c>
      <c r="AE46" s="25">
        <v>511.28</v>
      </c>
      <c r="AF46" s="25">
        <v>231.33</v>
      </c>
      <c r="AG46" s="25">
        <v>80.0</v>
      </c>
      <c r="AH46" s="25">
        <v>0.0</v>
      </c>
      <c r="AI46" s="25">
        <v>256.0</v>
      </c>
      <c r="AJ46" s="25">
        <v>0.0</v>
      </c>
      <c r="AK46" s="25">
        <v>0.0</v>
      </c>
      <c r="AL46" s="25">
        <v>200.0</v>
      </c>
      <c r="AM46" s="25">
        <v>0.0</v>
      </c>
      <c r="AN46" s="25">
        <v>90.0</v>
      </c>
      <c r="AO46" s="21">
        <f t="shared" si="6"/>
        <v>3200.11</v>
      </c>
      <c r="AP46" s="22">
        <v>3200.11</v>
      </c>
      <c r="AQ46" s="22">
        <v>3200.11</v>
      </c>
      <c r="AR46" s="23">
        <f t="shared" si="2"/>
        <v>0</v>
      </c>
      <c r="AS46" s="23">
        <f t="shared" si="3"/>
        <v>0</v>
      </c>
      <c r="AT46" s="24"/>
      <c r="AU46" s="24">
        <f t="shared" si="4"/>
        <v>915.86</v>
      </c>
      <c r="AV46" s="24">
        <f t="shared" si="5"/>
        <v>1575.86</v>
      </c>
    </row>
    <row r="47" ht="15.75" customHeight="1">
      <c r="A47" s="16">
        <v>43.0</v>
      </c>
      <c r="B47" s="27" t="s">
        <v>99</v>
      </c>
      <c r="C47" s="19" t="s">
        <v>77</v>
      </c>
      <c r="D47" s="19" t="s">
        <v>57</v>
      </c>
      <c r="E47" s="19">
        <v>1600.0</v>
      </c>
      <c r="F47" s="20">
        <v>150.0</v>
      </c>
      <c r="G47" s="20">
        <v>0.0</v>
      </c>
      <c r="H47" s="25">
        <v>0.0</v>
      </c>
      <c r="I47" s="25">
        <v>212.5</v>
      </c>
      <c r="J47" s="25">
        <v>0.0</v>
      </c>
      <c r="K47" s="25">
        <v>0.0</v>
      </c>
      <c r="L47" s="25">
        <v>0.0</v>
      </c>
      <c r="M47" s="25">
        <v>0.0</v>
      </c>
      <c r="N47" s="25">
        <v>50.0</v>
      </c>
      <c r="O47" s="25">
        <v>0.0</v>
      </c>
      <c r="P47" s="25">
        <v>0.0</v>
      </c>
      <c r="Q47" s="25">
        <v>16.67</v>
      </c>
      <c r="R47" s="25">
        <v>0.0</v>
      </c>
      <c r="S47" s="25">
        <v>225.0</v>
      </c>
      <c r="T47" s="25">
        <v>0.0</v>
      </c>
      <c r="U47" s="25">
        <v>0.0</v>
      </c>
      <c r="V47" s="25">
        <v>0.0</v>
      </c>
      <c r="W47" s="25">
        <v>0.0</v>
      </c>
      <c r="X47" s="25">
        <v>0.0</v>
      </c>
      <c r="Y47" s="25">
        <v>0.0</v>
      </c>
      <c r="Z47" s="25">
        <v>0.0</v>
      </c>
      <c r="AA47" s="25">
        <v>0.0</v>
      </c>
      <c r="AB47" s="25">
        <v>0.0</v>
      </c>
      <c r="AC47" s="25">
        <v>0.0</v>
      </c>
      <c r="AD47" s="25">
        <v>336.0</v>
      </c>
      <c r="AE47" s="25">
        <v>672.0</v>
      </c>
      <c r="AF47" s="25">
        <v>257.0</v>
      </c>
      <c r="AG47" s="25">
        <v>50.0</v>
      </c>
      <c r="AH47" s="25">
        <v>0.0</v>
      </c>
      <c r="AI47" s="25">
        <v>56.0</v>
      </c>
      <c r="AJ47" s="25">
        <v>0.0</v>
      </c>
      <c r="AK47" s="25">
        <v>0.0</v>
      </c>
      <c r="AL47" s="25">
        <v>0.0</v>
      </c>
      <c r="AM47" s="25">
        <v>0.0</v>
      </c>
      <c r="AN47" s="25">
        <v>10.0</v>
      </c>
      <c r="AO47" s="21">
        <f t="shared" si="6"/>
        <v>2035.17</v>
      </c>
      <c r="AP47" s="22">
        <v>2035.17</v>
      </c>
      <c r="AQ47" s="22">
        <v>2035.17</v>
      </c>
      <c r="AR47" s="23">
        <f t="shared" si="2"/>
        <v>0</v>
      </c>
      <c r="AS47" s="23">
        <f t="shared" si="3"/>
        <v>0</v>
      </c>
      <c r="AT47" s="24"/>
      <c r="AU47" s="24">
        <f t="shared" si="4"/>
        <v>362.5</v>
      </c>
      <c r="AV47" s="24">
        <f t="shared" si="5"/>
        <v>654.17</v>
      </c>
    </row>
    <row r="48" ht="15.75" customHeight="1">
      <c r="A48" s="16">
        <v>44.0</v>
      </c>
      <c r="B48" s="27" t="s">
        <v>100</v>
      </c>
      <c r="C48" s="19" t="s">
        <v>77</v>
      </c>
      <c r="D48" s="19" t="s">
        <v>60</v>
      </c>
      <c r="E48" s="19">
        <v>1600.0</v>
      </c>
      <c r="F48" s="20">
        <v>3700.0</v>
      </c>
      <c r="G48" s="20">
        <v>0.0</v>
      </c>
      <c r="H48" s="25">
        <v>0.0</v>
      </c>
      <c r="I48" s="25">
        <v>2051.2</v>
      </c>
      <c r="J48" s="25">
        <v>0.0</v>
      </c>
      <c r="K48" s="25">
        <v>0.0</v>
      </c>
      <c r="L48" s="25">
        <v>0.0</v>
      </c>
      <c r="M48" s="25">
        <v>0.0</v>
      </c>
      <c r="N48" s="25">
        <v>100.0</v>
      </c>
      <c r="O48" s="25">
        <v>0.0</v>
      </c>
      <c r="P48" s="25">
        <v>0.0</v>
      </c>
      <c r="Q48" s="25">
        <v>248.12</v>
      </c>
      <c r="R48" s="25">
        <v>1010.0</v>
      </c>
      <c r="S48" s="25">
        <v>420.0</v>
      </c>
      <c r="T48" s="25">
        <v>0.0</v>
      </c>
      <c r="U48" s="25">
        <v>0.0</v>
      </c>
      <c r="V48" s="25">
        <v>0.0</v>
      </c>
      <c r="W48" s="25">
        <v>0.0</v>
      </c>
      <c r="X48" s="25">
        <v>0.0</v>
      </c>
      <c r="Y48" s="25">
        <v>0.0</v>
      </c>
      <c r="Z48" s="25">
        <v>0.0</v>
      </c>
      <c r="AA48" s="25">
        <v>0.0</v>
      </c>
      <c r="AB48" s="25">
        <v>0.0</v>
      </c>
      <c r="AC48" s="25">
        <v>0.0</v>
      </c>
      <c r="AD48" s="25">
        <v>252.0</v>
      </c>
      <c r="AE48" s="25">
        <v>504.0</v>
      </c>
      <c r="AF48" s="25">
        <v>321.78</v>
      </c>
      <c r="AG48" s="25">
        <v>70.0</v>
      </c>
      <c r="AH48" s="25">
        <v>0.0</v>
      </c>
      <c r="AI48" s="25">
        <v>256.0</v>
      </c>
      <c r="AJ48" s="25">
        <v>0.0</v>
      </c>
      <c r="AK48" s="25">
        <v>0.0</v>
      </c>
      <c r="AL48" s="25">
        <v>50.0</v>
      </c>
      <c r="AM48" s="28">
        <v>0.0</v>
      </c>
      <c r="AN48" s="25">
        <v>10.0</v>
      </c>
      <c r="AO48" s="21">
        <f t="shared" si="6"/>
        <v>8993.1</v>
      </c>
      <c r="AP48" s="22">
        <v>8993.1</v>
      </c>
      <c r="AQ48" s="22">
        <v>8993.1</v>
      </c>
      <c r="AR48" s="23">
        <f t="shared" si="2"/>
        <v>0</v>
      </c>
      <c r="AS48" s="23">
        <f t="shared" si="3"/>
        <v>0</v>
      </c>
      <c r="AT48" s="24"/>
      <c r="AU48" s="24">
        <f t="shared" si="4"/>
        <v>5751.2</v>
      </c>
      <c r="AV48" s="24">
        <f t="shared" si="5"/>
        <v>7529.32</v>
      </c>
    </row>
    <row r="49" ht="15.75" customHeight="1">
      <c r="A49" s="16">
        <v>45.0</v>
      </c>
      <c r="B49" s="27" t="s">
        <v>101</v>
      </c>
      <c r="C49" s="19" t="s">
        <v>77</v>
      </c>
      <c r="D49" s="19" t="s">
        <v>53</v>
      </c>
      <c r="E49" s="19">
        <v>1600.0</v>
      </c>
      <c r="F49" s="20">
        <v>0.0</v>
      </c>
      <c r="G49" s="20">
        <v>0.0</v>
      </c>
      <c r="H49" s="25">
        <v>0.0</v>
      </c>
      <c r="I49" s="25">
        <v>0.0</v>
      </c>
      <c r="J49" s="25">
        <v>0.0</v>
      </c>
      <c r="K49" s="25">
        <v>0.0</v>
      </c>
      <c r="L49" s="25">
        <v>0.0</v>
      </c>
      <c r="M49" s="25">
        <v>0.0</v>
      </c>
      <c r="N49" s="25">
        <v>0.0</v>
      </c>
      <c r="O49" s="25">
        <v>0.0</v>
      </c>
      <c r="P49" s="25">
        <v>0.0</v>
      </c>
      <c r="Q49" s="25">
        <v>0.0</v>
      </c>
      <c r="R49" s="25">
        <v>0.0</v>
      </c>
      <c r="S49" s="25">
        <v>455.0</v>
      </c>
      <c r="T49" s="25">
        <v>0.0</v>
      </c>
      <c r="U49" s="25">
        <v>0.0</v>
      </c>
      <c r="V49" s="25">
        <v>0.0</v>
      </c>
      <c r="W49" s="25">
        <v>0.0</v>
      </c>
      <c r="X49" s="25">
        <v>0.0</v>
      </c>
      <c r="Y49" s="25">
        <v>0.0</v>
      </c>
      <c r="Z49" s="25">
        <v>0.0</v>
      </c>
      <c r="AA49" s="25">
        <v>0.0</v>
      </c>
      <c r="AB49" s="25">
        <v>0.0</v>
      </c>
      <c r="AC49" s="25">
        <v>0.0</v>
      </c>
      <c r="AD49" s="25">
        <v>364.0</v>
      </c>
      <c r="AE49" s="25">
        <v>728.0</v>
      </c>
      <c r="AF49" s="25">
        <v>400.18</v>
      </c>
      <c r="AG49" s="25">
        <v>200.0</v>
      </c>
      <c r="AH49" s="25">
        <v>0.0</v>
      </c>
      <c r="AI49" s="25">
        <v>340.0</v>
      </c>
      <c r="AJ49" s="25">
        <v>60.0</v>
      </c>
      <c r="AK49" s="25">
        <v>0.0</v>
      </c>
      <c r="AL49" s="25">
        <v>50.0</v>
      </c>
      <c r="AM49" s="25">
        <v>0.0</v>
      </c>
      <c r="AN49" s="25">
        <v>78.0</v>
      </c>
      <c r="AO49" s="21">
        <f t="shared" si="6"/>
        <v>2675.18</v>
      </c>
      <c r="AP49" s="22">
        <v>2675.18</v>
      </c>
      <c r="AQ49" s="22">
        <v>2675.18</v>
      </c>
      <c r="AR49" s="23">
        <f t="shared" si="2"/>
        <v>0</v>
      </c>
      <c r="AS49" s="23">
        <f t="shared" si="3"/>
        <v>0</v>
      </c>
      <c r="AT49" s="24"/>
      <c r="AU49" s="24">
        <f t="shared" si="4"/>
        <v>0</v>
      </c>
      <c r="AV49" s="24">
        <f t="shared" si="5"/>
        <v>455</v>
      </c>
    </row>
    <row r="50" ht="15.75" customHeight="1">
      <c r="A50" s="16">
        <v>46.0</v>
      </c>
      <c r="B50" s="27" t="s">
        <v>102</v>
      </c>
      <c r="C50" s="19" t="s">
        <v>77</v>
      </c>
      <c r="D50" s="19" t="s">
        <v>55</v>
      </c>
      <c r="E50" s="19">
        <v>1600.0</v>
      </c>
      <c r="F50" s="20">
        <v>200.0</v>
      </c>
      <c r="G50" s="20">
        <v>0.0</v>
      </c>
      <c r="H50" s="25">
        <v>0.0</v>
      </c>
      <c r="I50" s="25">
        <v>719.17</v>
      </c>
      <c r="J50" s="25">
        <v>0.0</v>
      </c>
      <c r="K50" s="25">
        <v>0.0</v>
      </c>
      <c r="L50" s="25">
        <v>0.0</v>
      </c>
      <c r="M50" s="25">
        <v>0.0</v>
      </c>
      <c r="N50" s="25">
        <v>0.0</v>
      </c>
      <c r="O50" s="25">
        <v>0.0</v>
      </c>
      <c r="P50" s="25">
        <v>0.0</v>
      </c>
      <c r="Q50" s="25">
        <v>192.33</v>
      </c>
      <c r="R50" s="25">
        <v>460.0</v>
      </c>
      <c r="S50" s="25">
        <v>245.0</v>
      </c>
      <c r="T50" s="25">
        <v>0.0</v>
      </c>
      <c r="U50" s="25">
        <v>0.0</v>
      </c>
      <c r="V50" s="25">
        <v>0.0</v>
      </c>
      <c r="W50" s="25">
        <v>0.0</v>
      </c>
      <c r="X50" s="25">
        <v>0.0</v>
      </c>
      <c r="Y50" s="25">
        <v>200.0</v>
      </c>
      <c r="Z50" s="25">
        <v>0.0</v>
      </c>
      <c r="AA50" s="25">
        <v>0.0</v>
      </c>
      <c r="AB50" s="25">
        <v>0.0</v>
      </c>
      <c r="AC50" s="28">
        <v>0.0</v>
      </c>
      <c r="AD50" s="25">
        <v>308.0</v>
      </c>
      <c r="AE50" s="25">
        <v>616.0</v>
      </c>
      <c r="AF50" s="25">
        <v>170.75</v>
      </c>
      <c r="AG50" s="25">
        <v>140.0</v>
      </c>
      <c r="AH50" s="25">
        <v>224.0</v>
      </c>
      <c r="AI50" s="25">
        <v>424.0</v>
      </c>
      <c r="AJ50" s="25">
        <v>0.0</v>
      </c>
      <c r="AK50" s="25">
        <v>0.0</v>
      </c>
      <c r="AL50" s="25">
        <v>0.0</v>
      </c>
      <c r="AM50" s="25">
        <v>0.0</v>
      </c>
      <c r="AN50" s="25">
        <v>50.0</v>
      </c>
      <c r="AO50" s="21">
        <f t="shared" si="6"/>
        <v>3949.25</v>
      </c>
      <c r="AP50" s="22">
        <v>3949.25</v>
      </c>
      <c r="AQ50" s="22">
        <v>3949.25</v>
      </c>
      <c r="AR50" s="23">
        <f t="shared" si="2"/>
        <v>0</v>
      </c>
      <c r="AS50" s="23">
        <f t="shared" si="3"/>
        <v>0</v>
      </c>
      <c r="AT50" s="24"/>
      <c r="AU50" s="24">
        <f t="shared" si="4"/>
        <v>919.17</v>
      </c>
      <c r="AV50" s="24">
        <f t="shared" si="5"/>
        <v>1816.5</v>
      </c>
    </row>
    <row r="51" ht="15.75" customHeight="1">
      <c r="A51" s="16">
        <v>47.0</v>
      </c>
      <c r="B51" s="27" t="s">
        <v>103</v>
      </c>
      <c r="C51" s="19" t="s">
        <v>77</v>
      </c>
      <c r="D51" s="19" t="s">
        <v>55</v>
      </c>
      <c r="E51" s="19">
        <v>1600.0</v>
      </c>
      <c r="F51" s="20">
        <v>0.0</v>
      </c>
      <c r="G51" s="20">
        <v>0.0</v>
      </c>
      <c r="H51" s="25">
        <v>0.0</v>
      </c>
      <c r="I51" s="25">
        <v>362.5</v>
      </c>
      <c r="J51" s="25">
        <v>0.0</v>
      </c>
      <c r="K51" s="25">
        <v>0.0</v>
      </c>
      <c r="L51" s="25">
        <v>0.0</v>
      </c>
      <c r="M51" s="25">
        <v>0.0</v>
      </c>
      <c r="N51" s="25">
        <v>155.0</v>
      </c>
      <c r="O51" s="25">
        <v>36.0</v>
      </c>
      <c r="P51" s="25">
        <v>0.0</v>
      </c>
      <c r="Q51" s="25">
        <v>252.5</v>
      </c>
      <c r="R51" s="25">
        <v>100.0</v>
      </c>
      <c r="S51" s="25">
        <v>275.0</v>
      </c>
      <c r="T51" s="25">
        <v>0.0</v>
      </c>
      <c r="U51" s="25">
        <v>0.0</v>
      </c>
      <c r="V51" s="25">
        <v>0.0</v>
      </c>
      <c r="W51" s="25">
        <v>0.0</v>
      </c>
      <c r="X51" s="25">
        <v>0.0</v>
      </c>
      <c r="Y51" s="25">
        <v>0.0</v>
      </c>
      <c r="Z51" s="25">
        <v>0.0</v>
      </c>
      <c r="AA51" s="25">
        <v>0.0</v>
      </c>
      <c r="AB51" s="25">
        <v>0.0</v>
      </c>
      <c r="AC51" s="25">
        <v>0.0</v>
      </c>
      <c r="AD51" s="25">
        <v>266.0</v>
      </c>
      <c r="AE51" s="25">
        <v>532.0</v>
      </c>
      <c r="AF51" s="25">
        <v>127.35</v>
      </c>
      <c r="AG51" s="25">
        <v>230.0</v>
      </c>
      <c r="AH51" s="25">
        <v>80.0</v>
      </c>
      <c r="AI51" s="25">
        <v>56.0</v>
      </c>
      <c r="AJ51" s="25">
        <v>0.0</v>
      </c>
      <c r="AK51" s="25">
        <v>0.0</v>
      </c>
      <c r="AL51" s="25">
        <v>100.0</v>
      </c>
      <c r="AM51" s="25">
        <v>0.0</v>
      </c>
      <c r="AN51" s="25">
        <v>10.0</v>
      </c>
      <c r="AO51" s="21">
        <f t="shared" si="6"/>
        <v>2582.35</v>
      </c>
      <c r="AP51" s="22">
        <v>2582.35</v>
      </c>
      <c r="AQ51" s="22">
        <v>2582.35</v>
      </c>
      <c r="AR51" s="23">
        <f t="shared" si="2"/>
        <v>0</v>
      </c>
      <c r="AS51" s="23">
        <f t="shared" si="3"/>
        <v>0</v>
      </c>
      <c r="AT51" s="24"/>
      <c r="AU51" s="24">
        <f t="shared" si="4"/>
        <v>362.5</v>
      </c>
      <c r="AV51" s="24">
        <f t="shared" si="5"/>
        <v>1181</v>
      </c>
    </row>
    <row r="52" ht="15.75" customHeight="1">
      <c r="A52" s="16">
        <v>48.0</v>
      </c>
      <c r="B52" s="27" t="s">
        <v>104</v>
      </c>
      <c r="C52" s="19" t="s">
        <v>77</v>
      </c>
      <c r="D52" s="19" t="s">
        <v>55</v>
      </c>
      <c r="E52" s="19">
        <v>1600.0</v>
      </c>
      <c r="F52" s="20">
        <v>0.0</v>
      </c>
      <c r="G52" s="20">
        <v>0.0</v>
      </c>
      <c r="H52" s="25">
        <v>0.0</v>
      </c>
      <c r="I52" s="25">
        <v>625.0</v>
      </c>
      <c r="J52" s="25">
        <v>0.0</v>
      </c>
      <c r="K52" s="25">
        <v>0.0</v>
      </c>
      <c r="L52" s="25">
        <v>0.0</v>
      </c>
      <c r="M52" s="25">
        <v>0.0</v>
      </c>
      <c r="N52" s="25">
        <v>75.0</v>
      </c>
      <c r="O52" s="25">
        <v>0.0</v>
      </c>
      <c r="P52" s="25">
        <v>0.0</v>
      </c>
      <c r="Q52" s="25">
        <v>312.0</v>
      </c>
      <c r="R52" s="25">
        <v>0.0</v>
      </c>
      <c r="S52" s="25">
        <v>112.5</v>
      </c>
      <c r="T52" s="25">
        <v>0.0</v>
      </c>
      <c r="U52" s="25">
        <v>0.0</v>
      </c>
      <c r="V52" s="25">
        <v>0.0</v>
      </c>
      <c r="W52" s="25">
        <v>0.0</v>
      </c>
      <c r="X52" s="25">
        <v>0.0</v>
      </c>
      <c r="Y52" s="25">
        <v>0.0</v>
      </c>
      <c r="Z52" s="25">
        <v>0.0</v>
      </c>
      <c r="AA52" s="25">
        <v>0.0</v>
      </c>
      <c r="AB52" s="25">
        <v>0.0</v>
      </c>
      <c r="AC52" s="25">
        <v>0.0</v>
      </c>
      <c r="AD52" s="25">
        <v>287.0</v>
      </c>
      <c r="AE52" s="25">
        <v>574.0</v>
      </c>
      <c r="AF52" s="25">
        <v>188.0</v>
      </c>
      <c r="AG52" s="25">
        <v>320.0</v>
      </c>
      <c r="AH52" s="25">
        <v>0.0</v>
      </c>
      <c r="AI52" s="25">
        <v>56.0</v>
      </c>
      <c r="AJ52" s="25">
        <v>0.0</v>
      </c>
      <c r="AK52" s="25">
        <v>0.0</v>
      </c>
      <c r="AL52" s="25">
        <v>0.0</v>
      </c>
      <c r="AM52" s="25">
        <v>0.0</v>
      </c>
      <c r="AN52" s="25">
        <v>10.0</v>
      </c>
      <c r="AO52" s="21">
        <f t="shared" si="6"/>
        <v>2559.5</v>
      </c>
      <c r="AP52" s="22">
        <v>2559.5</v>
      </c>
      <c r="AQ52" s="22">
        <v>2559.5</v>
      </c>
      <c r="AR52" s="23">
        <f t="shared" si="2"/>
        <v>0</v>
      </c>
      <c r="AS52" s="23">
        <f t="shared" si="3"/>
        <v>0</v>
      </c>
      <c r="AT52" s="24"/>
      <c r="AU52" s="24">
        <f t="shared" si="4"/>
        <v>625</v>
      </c>
      <c r="AV52" s="24">
        <f t="shared" si="5"/>
        <v>1124.5</v>
      </c>
    </row>
    <row r="53" ht="15.75" customHeight="1">
      <c r="A53" s="16">
        <v>49.0</v>
      </c>
      <c r="B53" s="27" t="s">
        <v>105</v>
      </c>
      <c r="C53" s="19" t="s">
        <v>77</v>
      </c>
      <c r="D53" s="19" t="s">
        <v>55</v>
      </c>
      <c r="E53" s="19">
        <v>1600.0</v>
      </c>
      <c r="F53" s="20">
        <v>0.0</v>
      </c>
      <c r="G53" s="20">
        <v>0.0</v>
      </c>
      <c r="H53" s="25">
        <v>0.0</v>
      </c>
      <c r="I53" s="25">
        <v>50.0</v>
      </c>
      <c r="J53" s="25">
        <v>0.0</v>
      </c>
      <c r="K53" s="25">
        <v>0.0</v>
      </c>
      <c r="L53" s="25">
        <v>0.0</v>
      </c>
      <c r="M53" s="25">
        <v>0.0</v>
      </c>
      <c r="N53" s="25">
        <v>25.0</v>
      </c>
      <c r="O53" s="25">
        <v>0.0</v>
      </c>
      <c r="P53" s="25">
        <v>0.0</v>
      </c>
      <c r="Q53" s="25">
        <v>30.0</v>
      </c>
      <c r="R53" s="25">
        <v>0.0</v>
      </c>
      <c r="S53" s="25">
        <v>187.5</v>
      </c>
      <c r="T53" s="25">
        <v>0.0</v>
      </c>
      <c r="U53" s="25">
        <v>0.0</v>
      </c>
      <c r="V53" s="25">
        <v>0.0</v>
      </c>
      <c r="W53" s="25">
        <v>0.0</v>
      </c>
      <c r="X53" s="25">
        <v>0.0</v>
      </c>
      <c r="Y53" s="25">
        <v>0.0</v>
      </c>
      <c r="Z53" s="25">
        <v>0.0</v>
      </c>
      <c r="AA53" s="25">
        <v>0.0</v>
      </c>
      <c r="AB53" s="25">
        <v>0.0</v>
      </c>
      <c r="AC53" s="25">
        <v>0.0</v>
      </c>
      <c r="AD53" s="25">
        <v>393.68</v>
      </c>
      <c r="AE53" s="25">
        <v>787.36</v>
      </c>
      <c r="AF53" s="25">
        <v>235.57</v>
      </c>
      <c r="AG53" s="25">
        <v>100.0</v>
      </c>
      <c r="AH53" s="25">
        <v>16.0</v>
      </c>
      <c r="AI53" s="25">
        <v>256.0</v>
      </c>
      <c r="AJ53" s="25">
        <v>0.0</v>
      </c>
      <c r="AK53" s="25">
        <v>0.0</v>
      </c>
      <c r="AL53" s="25">
        <v>0.0</v>
      </c>
      <c r="AM53" s="25">
        <v>0.0</v>
      </c>
      <c r="AN53" s="25">
        <v>250.0</v>
      </c>
      <c r="AO53" s="21">
        <f t="shared" si="6"/>
        <v>2331.11</v>
      </c>
      <c r="AP53" s="22">
        <v>2331.11</v>
      </c>
      <c r="AQ53" s="22">
        <v>2331.11</v>
      </c>
      <c r="AR53" s="23">
        <f t="shared" si="2"/>
        <v>0</v>
      </c>
      <c r="AS53" s="23">
        <f t="shared" si="3"/>
        <v>0</v>
      </c>
      <c r="AT53" s="24"/>
      <c r="AU53" s="24">
        <f t="shared" si="4"/>
        <v>50</v>
      </c>
      <c r="AV53" s="24">
        <f t="shared" si="5"/>
        <v>292.5</v>
      </c>
    </row>
    <row r="54" ht="15.75" customHeight="1">
      <c r="A54" s="16">
        <v>50.0</v>
      </c>
      <c r="B54" s="27" t="s">
        <v>106</v>
      </c>
      <c r="C54" s="19" t="s">
        <v>77</v>
      </c>
      <c r="D54" s="19" t="s">
        <v>55</v>
      </c>
      <c r="E54" s="19">
        <v>1600.0</v>
      </c>
      <c r="F54" s="20">
        <v>750.0</v>
      </c>
      <c r="G54" s="20">
        <v>0.0</v>
      </c>
      <c r="H54" s="25">
        <v>133.33</v>
      </c>
      <c r="I54" s="25">
        <v>1663.33</v>
      </c>
      <c r="J54" s="25">
        <v>0.0</v>
      </c>
      <c r="K54" s="25">
        <v>0.0</v>
      </c>
      <c r="L54" s="25">
        <v>0.0</v>
      </c>
      <c r="M54" s="25">
        <v>0.0</v>
      </c>
      <c r="N54" s="25">
        <v>80.0</v>
      </c>
      <c r="O54" s="25">
        <v>0.0</v>
      </c>
      <c r="P54" s="25">
        <v>0.0</v>
      </c>
      <c r="Q54" s="25">
        <v>1952.5</v>
      </c>
      <c r="R54" s="25">
        <v>1350.0</v>
      </c>
      <c r="S54" s="25">
        <v>270.0</v>
      </c>
      <c r="T54" s="25">
        <v>0.0</v>
      </c>
      <c r="U54" s="25">
        <v>0.0</v>
      </c>
      <c r="V54" s="25">
        <v>0.0</v>
      </c>
      <c r="W54" s="25">
        <v>0.0</v>
      </c>
      <c r="X54" s="25">
        <v>0.0</v>
      </c>
      <c r="Y54" s="25">
        <v>0.0</v>
      </c>
      <c r="Z54" s="25">
        <v>0.0</v>
      </c>
      <c r="AA54" s="25">
        <v>0.0</v>
      </c>
      <c r="AB54" s="25">
        <v>0.0</v>
      </c>
      <c r="AC54" s="25">
        <v>0.0</v>
      </c>
      <c r="AD54" s="25">
        <v>281.68</v>
      </c>
      <c r="AE54" s="25">
        <v>560.0</v>
      </c>
      <c r="AF54" s="25">
        <v>162.05</v>
      </c>
      <c r="AG54" s="25">
        <v>300.0</v>
      </c>
      <c r="AH54" s="25">
        <v>0.0</v>
      </c>
      <c r="AI54" s="25">
        <v>256.0</v>
      </c>
      <c r="AJ54" s="25">
        <v>0.0</v>
      </c>
      <c r="AK54" s="25">
        <v>0.0</v>
      </c>
      <c r="AL54" s="25">
        <v>0.0</v>
      </c>
      <c r="AM54" s="25">
        <v>0.0</v>
      </c>
      <c r="AN54" s="25">
        <v>50.0</v>
      </c>
      <c r="AO54" s="21">
        <f t="shared" si="6"/>
        <v>7808.89</v>
      </c>
      <c r="AP54" s="22">
        <v>7808.9</v>
      </c>
      <c r="AQ54" s="22">
        <v>7808.9</v>
      </c>
      <c r="AR54" s="23">
        <f t="shared" si="2"/>
        <v>-0.009999999999</v>
      </c>
      <c r="AS54" s="23">
        <f t="shared" si="3"/>
        <v>-0.009999999999</v>
      </c>
      <c r="AT54" s="24"/>
      <c r="AU54" s="24">
        <f t="shared" si="4"/>
        <v>2546.66</v>
      </c>
      <c r="AV54" s="24">
        <f t="shared" si="5"/>
        <v>6199.16</v>
      </c>
    </row>
    <row r="55" ht="15.75" customHeight="1">
      <c r="A55" s="29">
        <v>150.0</v>
      </c>
      <c r="B55" s="30"/>
      <c r="C55" s="30"/>
      <c r="D55" s="31"/>
      <c r="E55" s="31"/>
      <c r="F55" s="32"/>
      <c r="G55" s="32"/>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4">
        <f t="shared" si="6"/>
        <v>0</v>
      </c>
      <c r="AP55" s="35"/>
      <c r="AQ55" s="35"/>
      <c r="AR55" s="36">
        <f t="shared" si="2"/>
        <v>0</v>
      </c>
      <c r="AS55" s="36">
        <f t="shared" si="3"/>
        <v>0</v>
      </c>
      <c r="AT55" s="37"/>
      <c r="AU55" s="24">
        <f t="shared" si="4"/>
        <v>0</v>
      </c>
      <c r="AV55" s="24">
        <f t="shared" si="5"/>
        <v>0</v>
      </c>
    </row>
    <row r="56" ht="45.0" customHeight="1">
      <c r="A56" s="38" t="s">
        <v>107</v>
      </c>
      <c r="B56" s="39"/>
      <c r="C56" s="39"/>
      <c r="D56" s="39"/>
      <c r="E56" s="40">
        <f t="shared" ref="E56:AN56" si="7">SUM(E5:E55)</f>
        <v>80000</v>
      </c>
      <c r="F56" s="41">
        <f t="shared" si="7"/>
        <v>21240.00333</v>
      </c>
      <c r="G56" s="41">
        <f t="shared" si="7"/>
        <v>1637.5</v>
      </c>
      <c r="H56" s="41">
        <f t="shared" si="7"/>
        <v>1299.99</v>
      </c>
      <c r="I56" s="41">
        <f t="shared" si="7"/>
        <v>27334.74667</v>
      </c>
      <c r="J56" s="41">
        <f t="shared" si="7"/>
        <v>100</v>
      </c>
      <c r="K56" s="41">
        <f t="shared" si="7"/>
        <v>0</v>
      </c>
      <c r="L56" s="41">
        <f t="shared" si="7"/>
        <v>0</v>
      </c>
      <c r="M56" s="41">
        <f t="shared" si="7"/>
        <v>0</v>
      </c>
      <c r="N56" s="41">
        <f t="shared" si="7"/>
        <v>3331.653333</v>
      </c>
      <c r="O56" s="41">
        <f t="shared" si="7"/>
        <v>1188</v>
      </c>
      <c r="P56" s="41">
        <f t="shared" si="7"/>
        <v>100</v>
      </c>
      <c r="Q56" s="41">
        <f t="shared" si="7"/>
        <v>12089.36333</v>
      </c>
      <c r="R56" s="41">
        <f t="shared" si="7"/>
        <v>24325</v>
      </c>
      <c r="S56" s="41">
        <f t="shared" si="7"/>
        <v>12711</v>
      </c>
      <c r="T56" s="41">
        <f t="shared" si="7"/>
        <v>0</v>
      </c>
      <c r="U56" s="41">
        <f t="shared" si="7"/>
        <v>0</v>
      </c>
      <c r="V56" s="41">
        <f t="shared" si="7"/>
        <v>0</v>
      </c>
      <c r="W56" s="41">
        <f t="shared" si="7"/>
        <v>0</v>
      </c>
      <c r="X56" s="41">
        <f t="shared" si="7"/>
        <v>0</v>
      </c>
      <c r="Y56" s="41">
        <f t="shared" si="7"/>
        <v>4800</v>
      </c>
      <c r="Z56" s="41">
        <f t="shared" si="7"/>
        <v>0</v>
      </c>
      <c r="AA56" s="41">
        <f t="shared" si="7"/>
        <v>0</v>
      </c>
      <c r="AB56" s="41">
        <f t="shared" si="7"/>
        <v>200</v>
      </c>
      <c r="AC56" s="41">
        <f t="shared" si="7"/>
        <v>110</v>
      </c>
      <c r="AD56" s="41">
        <f t="shared" si="7"/>
        <v>14166.36</v>
      </c>
      <c r="AE56" s="41">
        <f t="shared" si="7"/>
        <v>28371.64</v>
      </c>
      <c r="AF56" s="41">
        <f t="shared" si="7"/>
        <v>10770.93333</v>
      </c>
      <c r="AG56" s="41">
        <f t="shared" si="7"/>
        <v>8830</v>
      </c>
      <c r="AH56" s="41">
        <f t="shared" si="7"/>
        <v>3756</v>
      </c>
      <c r="AI56" s="41">
        <f t="shared" si="7"/>
        <v>8585</v>
      </c>
      <c r="AJ56" s="41">
        <f t="shared" si="7"/>
        <v>1071</v>
      </c>
      <c r="AK56" s="41">
        <f t="shared" si="7"/>
        <v>1000</v>
      </c>
      <c r="AL56" s="41">
        <f t="shared" si="7"/>
        <v>1850</v>
      </c>
      <c r="AM56" s="41">
        <f t="shared" si="7"/>
        <v>0</v>
      </c>
      <c r="AN56" s="41">
        <f t="shared" si="7"/>
        <v>3335</v>
      </c>
      <c r="AO56" s="34">
        <f t="shared" si="6"/>
        <v>192203.19</v>
      </c>
      <c r="AP56" s="42"/>
      <c r="AQ56" s="42"/>
      <c r="AR56" s="42"/>
      <c r="AS56" s="42"/>
      <c r="AT56" s="42"/>
      <c r="AU56" s="42">
        <f t="shared" ref="AU56:AV56" si="8">max(AU5:AU55)</f>
        <v>7206.03</v>
      </c>
      <c r="AV56" s="42">
        <f t="shared" si="8"/>
        <v>10229.3</v>
      </c>
    </row>
    <row r="57" ht="45.0" customHeight="1">
      <c r="A57" s="38" t="s">
        <v>108</v>
      </c>
      <c r="B57" s="39"/>
      <c r="C57" s="39"/>
      <c r="D57" s="39"/>
      <c r="E57" s="39"/>
      <c r="F57" s="41">
        <f>'IC01'!V82</f>
        <v>21240.00333</v>
      </c>
      <c r="G57" s="41">
        <f>'IC02'!L21</f>
        <v>1637.5</v>
      </c>
      <c r="H57" s="41">
        <f>'IC03'!L22</f>
        <v>1299.996667</v>
      </c>
      <c r="I57" s="41">
        <f>'IC04'!K1239</f>
        <v>27334.75667</v>
      </c>
      <c r="J57" s="41">
        <f>'IC05'!L16</f>
        <v>100</v>
      </c>
      <c r="K57" s="41">
        <f>'IC06'!I17</f>
        <v>0</v>
      </c>
      <c r="L57" s="41">
        <f>'IC07'!H17</f>
        <v>0</v>
      </c>
      <c r="M57" s="41">
        <f>'IC08'!I23</f>
        <v>0</v>
      </c>
      <c r="N57" s="41">
        <f>'IC09'!N64</f>
        <v>3331.653333</v>
      </c>
      <c r="O57" s="41">
        <f>'IC10'!M21</f>
        <v>1188</v>
      </c>
      <c r="P57" s="41">
        <f>'IC11'!J15</f>
        <v>100</v>
      </c>
      <c r="Q57" s="41">
        <f>'IC12'!K1355</f>
        <v>12089.35667</v>
      </c>
      <c r="R57" s="41">
        <f>'IC13'!I389</f>
        <v>24325</v>
      </c>
      <c r="S57" s="41">
        <f>'IC14'!O160</f>
        <v>12711</v>
      </c>
      <c r="T57" s="41">
        <f>'IC15'!I17</f>
        <v>0</v>
      </c>
      <c r="U57" s="41">
        <f>'IC16'!H17</f>
        <v>0</v>
      </c>
      <c r="V57" s="41">
        <f>'IC17'!I22</f>
        <v>0</v>
      </c>
      <c r="W57" s="41">
        <f>'ID01'!M19</f>
        <v>0</v>
      </c>
      <c r="X57" s="41">
        <f>'ID02'!L17</f>
        <v>0</v>
      </c>
      <c r="Y57" s="41">
        <f>'ID03'!H36</f>
        <v>4800</v>
      </c>
      <c r="Z57" s="41">
        <f>'ID04'!H16</f>
        <v>0</v>
      </c>
      <c r="AA57" s="41">
        <f>'ID05'!H20</f>
        <v>0</v>
      </c>
      <c r="AB57" s="41">
        <f>'ID06'!F16</f>
        <v>300</v>
      </c>
      <c r="AC57" s="41">
        <f>'ID07'!F17</f>
        <v>110</v>
      </c>
      <c r="AD57" s="41">
        <f>'ID08'!E62</f>
        <v>14166.36</v>
      </c>
      <c r="AE57" s="41">
        <f>'ID09'!E62</f>
        <v>28371.64</v>
      </c>
      <c r="AF57" s="41">
        <f>'ID10'!F762</f>
        <v>10770.92333</v>
      </c>
      <c r="AG57" s="41">
        <f>'ID11'!E378</f>
        <v>9260</v>
      </c>
      <c r="AH57" s="41">
        <f>'ID12'!E138</f>
        <v>3806</v>
      </c>
      <c r="AI57" s="41">
        <f>'ID13'!E96</f>
        <v>8585</v>
      </c>
      <c r="AJ57" s="41">
        <f>'ID14'!E54</f>
        <v>1071</v>
      </c>
      <c r="AK57" s="41">
        <f>'ID15'!L21</f>
        <v>1000</v>
      </c>
      <c r="AL57" s="41">
        <f>'ID16'!E47</f>
        <v>1850</v>
      </c>
      <c r="AM57" s="41">
        <f>'ID17'!M20</f>
        <v>0</v>
      </c>
      <c r="AN57" s="41">
        <f>'ID18'!E129</f>
        <v>3345</v>
      </c>
      <c r="AO57" s="34">
        <f t="shared" si="6"/>
        <v>192793.19</v>
      </c>
      <c r="AP57" s="42"/>
      <c r="AQ57" s="42"/>
      <c r="AR57" s="42"/>
      <c r="AS57" s="42"/>
      <c r="AT57" s="42"/>
      <c r="AU57" s="42"/>
      <c r="AV57" s="42"/>
    </row>
    <row r="58" ht="45.0" customHeight="1">
      <c r="A58" s="43" t="s">
        <v>109</v>
      </c>
      <c r="B58" s="44"/>
      <c r="C58" s="44"/>
      <c r="D58" s="44"/>
      <c r="E58" s="44"/>
      <c r="F58" s="45">
        <f t="shared" ref="F58:AN58" si="9">F56-F57</f>
        <v>0</v>
      </c>
      <c r="G58" s="45">
        <f t="shared" si="9"/>
        <v>0</v>
      </c>
      <c r="H58" s="45">
        <f t="shared" si="9"/>
        <v>-0.006666666667</v>
      </c>
      <c r="I58" s="45">
        <f t="shared" si="9"/>
        <v>-0.01000000667</v>
      </c>
      <c r="J58" s="45">
        <f t="shared" si="9"/>
        <v>0</v>
      </c>
      <c r="K58" s="45">
        <f t="shared" si="9"/>
        <v>0</v>
      </c>
      <c r="L58" s="45">
        <f t="shared" si="9"/>
        <v>0</v>
      </c>
      <c r="M58" s="45">
        <f t="shared" si="9"/>
        <v>0</v>
      </c>
      <c r="N58" s="45">
        <f t="shared" si="9"/>
        <v>0</v>
      </c>
      <c r="O58" s="45">
        <f t="shared" si="9"/>
        <v>0</v>
      </c>
      <c r="P58" s="45">
        <f t="shared" si="9"/>
        <v>0</v>
      </c>
      <c r="Q58" s="45">
        <f t="shared" si="9"/>
        <v>0.006666668325</v>
      </c>
      <c r="R58" s="45">
        <f t="shared" si="9"/>
        <v>0</v>
      </c>
      <c r="S58" s="45">
        <f t="shared" si="9"/>
        <v>0</v>
      </c>
      <c r="T58" s="45">
        <f t="shared" si="9"/>
        <v>0</v>
      </c>
      <c r="U58" s="45">
        <f t="shared" si="9"/>
        <v>0</v>
      </c>
      <c r="V58" s="45">
        <f t="shared" si="9"/>
        <v>0</v>
      </c>
      <c r="W58" s="45">
        <f t="shared" si="9"/>
        <v>0</v>
      </c>
      <c r="X58" s="45">
        <f t="shared" si="9"/>
        <v>0</v>
      </c>
      <c r="Y58" s="45">
        <f t="shared" si="9"/>
        <v>0</v>
      </c>
      <c r="Z58" s="45">
        <f t="shared" si="9"/>
        <v>0</v>
      </c>
      <c r="AA58" s="45">
        <f t="shared" si="9"/>
        <v>0</v>
      </c>
      <c r="AB58" s="45">
        <f t="shared" si="9"/>
        <v>-100</v>
      </c>
      <c r="AC58" s="45">
        <f t="shared" si="9"/>
        <v>0</v>
      </c>
      <c r="AD58" s="45">
        <f t="shared" si="9"/>
        <v>0</v>
      </c>
      <c r="AE58" s="45">
        <f t="shared" si="9"/>
        <v>0</v>
      </c>
      <c r="AF58" s="45">
        <f t="shared" si="9"/>
        <v>0.009999989337</v>
      </c>
      <c r="AG58" s="45">
        <f t="shared" si="9"/>
        <v>-430</v>
      </c>
      <c r="AH58" s="45">
        <f t="shared" si="9"/>
        <v>-50</v>
      </c>
      <c r="AI58" s="45">
        <f t="shared" si="9"/>
        <v>0</v>
      </c>
      <c r="AJ58" s="45">
        <f t="shared" si="9"/>
        <v>0</v>
      </c>
      <c r="AK58" s="45">
        <f t="shared" si="9"/>
        <v>0</v>
      </c>
      <c r="AL58" s="45">
        <f t="shared" si="9"/>
        <v>0</v>
      </c>
      <c r="AM58" s="45">
        <f t="shared" si="9"/>
        <v>0</v>
      </c>
      <c r="AN58" s="45">
        <f t="shared" si="9"/>
        <v>-10</v>
      </c>
      <c r="AO58" s="45">
        <f t="shared" si="6"/>
        <v>-590</v>
      </c>
      <c r="AP58" s="46" t="s">
        <v>110</v>
      </c>
      <c r="AQ58" s="47"/>
      <c r="AR58" s="47"/>
      <c r="AS58" s="47"/>
      <c r="AT58" s="47"/>
      <c r="AU58" s="47"/>
      <c r="AV58" s="47"/>
    </row>
    <row r="59" ht="15.75" customHeight="1">
      <c r="A59" s="1"/>
      <c r="B59" s="1"/>
      <c r="C59" s="1"/>
      <c r="D59" s="1"/>
      <c r="E59" s="1"/>
      <c r="F59" s="2"/>
      <c r="G59" s="1"/>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ht="53.25" customHeight="1">
      <c r="A60" s="1"/>
      <c r="B60" s="48" t="s">
        <v>111</v>
      </c>
      <c r="C60" s="48"/>
      <c r="D60" s="49">
        <v>50.0</v>
      </c>
      <c r="E60" s="1"/>
      <c r="F60" s="2"/>
      <c r="G60" s="1"/>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ht="53.25" customHeight="1">
      <c r="A61" s="1"/>
      <c r="B61" s="50" t="s">
        <v>112</v>
      </c>
      <c r="C61" s="50"/>
      <c r="D61" s="39">
        <f>COUNTA(D5:D55)</f>
        <v>50</v>
      </c>
      <c r="E61" s="1"/>
      <c r="F61" s="2"/>
      <c r="G61" s="1"/>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ht="53.25" customHeight="1">
      <c r="A62" s="1"/>
      <c r="B62" s="51" t="s">
        <v>113</v>
      </c>
      <c r="C62" s="51"/>
      <c r="D62" s="52">
        <f>D60-D61</f>
        <v>0</v>
      </c>
      <c r="E62" s="9" t="s">
        <v>114</v>
      </c>
      <c r="F62" s="2"/>
      <c r="G62" s="1"/>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ht="15.75" customHeight="1">
      <c r="A63" s="1"/>
      <c r="B63" s="1"/>
      <c r="C63" s="1"/>
      <c r="D63" s="1"/>
      <c r="E63" s="1"/>
      <c r="F63" s="2"/>
      <c r="G63" s="1"/>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ht="15.75" customHeight="1">
      <c r="A64" s="1"/>
      <c r="B64" s="1"/>
      <c r="C64" s="1"/>
      <c r="D64" s="1"/>
      <c r="E64" s="1"/>
      <c r="F64" s="2"/>
      <c r="G64" s="1"/>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ht="15.75" customHeight="1">
      <c r="A65" s="1"/>
      <c r="B65" s="1"/>
      <c r="C65" s="1"/>
      <c r="D65" s="1"/>
      <c r="E65" s="1"/>
      <c r="F65" s="2"/>
      <c r="G65" s="1"/>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ht="15.75" customHeight="1">
      <c r="A66" s="1"/>
      <c r="B66" s="1"/>
      <c r="C66" s="1"/>
      <c r="D66" s="1"/>
      <c r="E66" s="1"/>
      <c r="F66" s="2"/>
      <c r="G66" s="1"/>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ht="15.75" customHeight="1">
      <c r="A67" s="1"/>
      <c r="B67" s="1"/>
      <c r="C67" s="1"/>
      <c r="D67" s="1"/>
      <c r="E67" s="1"/>
      <c r="F67" s="2"/>
      <c r="G67" s="1"/>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ht="15.75" customHeight="1">
      <c r="A68" s="1"/>
      <c r="B68" s="1"/>
      <c r="C68" s="1"/>
      <c r="D68" s="1"/>
      <c r="E68" s="1"/>
      <c r="F68" s="2"/>
      <c r="G68" s="1"/>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ht="15.75" customHeight="1">
      <c r="A69" s="1"/>
      <c r="B69" s="1"/>
      <c r="C69" s="1"/>
      <c r="D69" s="1"/>
      <c r="E69" s="1"/>
      <c r="F69" s="2"/>
      <c r="G69" s="1"/>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ht="15.75" customHeight="1">
      <c r="A70" s="1"/>
      <c r="B70" s="1"/>
      <c r="C70" s="1"/>
      <c r="D70" s="1"/>
      <c r="E70" s="1"/>
      <c r="F70" s="2"/>
      <c r="G70" s="1"/>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ht="15.75" customHeight="1">
      <c r="A71" s="1"/>
      <c r="B71" s="1"/>
      <c r="C71" s="1"/>
      <c r="D71" s="1"/>
      <c r="E71" s="1"/>
      <c r="F71" s="2"/>
      <c r="G71" s="1"/>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ht="15.75" customHeight="1">
      <c r="A72" s="1"/>
      <c r="B72" s="1"/>
      <c r="C72" s="1"/>
      <c r="D72" s="1"/>
      <c r="E72" s="1"/>
      <c r="F72" s="2"/>
      <c r="G72" s="1"/>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ht="15.75" customHeight="1">
      <c r="A73" s="1"/>
      <c r="B73" s="1"/>
      <c r="C73" s="1"/>
      <c r="D73" s="1"/>
      <c r="E73" s="1"/>
      <c r="F73" s="2"/>
      <c r="G73" s="1"/>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ht="15.75" customHeight="1">
      <c r="A74" s="1"/>
      <c r="B74" s="1"/>
      <c r="C74" s="1"/>
      <c r="D74" s="1"/>
      <c r="E74" s="1"/>
      <c r="F74" s="2"/>
      <c r="G74" s="1"/>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ht="15.75" customHeight="1">
      <c r="A75" s="1"/>
      <c r="B75" s="1"/>
      <c r="C75" s="1"/>
      <c r="D75" s="1"/>
      <c r="E75" s="1"/>
      <c r="F75" s="2"/>
      <c r="G75" s="1"/>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ht="15.75" customHeight="1">
      <c r="A76" s="1"/>
      <c r="B76" s="1"/>
      <c r="C76" s="1"/>
      <c r="D76" s="1"/>
      <c r="E76" s="1"/>
      <c r="F76" s="2"/>
      <c r="G76" s="1"/>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ht="15.75" customHeight="1">
      <c r="A77" s="1"/>
      <c r="B77" s="1"/>
      <c r="C77" s="1"/>
      <c r="D77" s="1"/>
      <c r="E77" s="1"/>
      <c r="F77" s="2"/>
      <c r="G77" s="1"/>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ht="15.75" customHeight="1">
      <c r="A78" s="1"/>
      <c r="B78" s="1"/>
      <c r="C78" s="1"/>
      <c r="D78" s="1"/>
      <c r="E78" s="1"/>
      <c r="F78" s="2"/>
      <c r="G78" s="1"/>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ht="15.75" customHeight="1">
      <c r="A79" s="1"/>
      <c r="B79" s="1"/>
      <c r="C79" s="1"/>
      <c r="D79" s="1"/>
      <c r="E79" s="1"/>
      <c r="F79" s="2"/>
      <c r="G79" s="1"/>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ht="15.75" customHeight="1">
      <c r="A80" s="1"/>
      <c r="B80" s="1"/>
      <c r="C80" s="1"/>
      <c r="D80" s="1"/>
      <c r="E80" s="1"/>
      <c r="F80" s="2"/>
      <c r="G80" s="1"/>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ht="15.75" customHeight="1">
      <c r="A81" s="1"/>
      <c r="B81" s="1"/>
      <c r="C81" s="1"/>
      <c r="D81" s="1"/>
      <c r="E81" s="1"/>
      <c r="F81" s="2"/>
      <c r="G81" s="1"/>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ht="15.75" customHeight="1">
      <c r="A82" s="1"/>
      <c r="B82" s="1"/>
      <c r="C82" s="1"/>
      <c r="D82" s="1"/>
      <c r="E82" s="1"/>
      <c r="F82" s="2"/>
      <c r="G82" s="1"/>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ht="15.75" customHeight="1">
      <c r="A83" s="1"/>
      <c r="B83" s="1"/>
      <c r="C83" s="1"/>
      <c r="D83" s="1"/>
      <c r="E83" s="1"/>
      <c r="F83" s="2"/>
      <c r="G83" s="1"/>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ht="15.75" customHeight="1">
      <c r="A84" s="1"/>
      <c r="B84" s="1"/>
      <c r="C84" s="1"/>
      <c r="D84" s="1"/>
      <c r="E84" s="1"/>
      <c r="F84" s="2"/>
      <c r="G84" s="1"/>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ht="15.75" customHeight="1">
      <c r="A85" s="1"/>
      <c r="B85" s="1"/>
      <c r="C85" s="1"/>
      <c r="D85" s="1"/>
      <c r="E85" s="1"/>
      <c r="F85" s="2"/>
      <c r="G85" s="1"/>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ht="15.75" customHeight="1">
      <c r="A86" s="1"/>
      <c r="B86" s="1"/>
      <c r="C86" s="1"/>
      <c r="D86" s="1"/>
      <c r="E86" s="1"/>
      <c r="F86" s="2"/>
      <c r="G86" s="1"/>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ht="15.75" customHeight="1">
      <c r="A87" s="1"/>
      <c r="B87" s="1"/>
      <c r="C87" s="1"/>
      <c r="D87" s="1"/>
      <c r="E87" s="1"/>
      <c r="F87" s="2"/>
      <c r="G87" s="1"/>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ht="15.75" customHeight="1">
      <c r="A88" s="1"/>
      <c r="B88" s="1"/>
      <c r="C88" s="1"/>
      <c r="D88" s="1"/>
      <c r="E88" s="1"/>
      <c r="F88" s="2"/>
      <c r="G88" s="1"/>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ht="15.75" customHeight="1">
      <c r="A89" s="1"/>
      <c r="B89" s="1"/>
      <c r="C89" s="1"/>
      <c r="D89" s="1"/>
      <c r="E89" s="1"/>
      <c r="F89" s="2"/>
      <c r="G89" s="1"/>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ht="15.75" customHeight="1">
      <c r="A90" s="1"/>
      <c r="B90" s="1"/>
      <c r="C90" s="1"/>
      <c r="D90" s="1"/>
      <c r="E90" s="1"/>
      <c r="F90" s="2"/>
      <c r="G90" s="1"/>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ht="15.75" customHeight="1">
      <c r="A91" s="1"/>
      <c r="B91" s="1"/>
      <c r="C91" s="1"/>
      <c r="D91" s="1"/>
      <c r="E91" s="1"/>
      <c r="F91" s="2"/>
      <c r="G91" s="1"/>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ht="15.75" customHeight="1">
      <c r="A92" s="1"/>
      <c r="B92" s="1"/>
      <c r="C92" s="1"/>
      <c r="D92" s="1"/>
      <c r="E92" s="1"/>
      <c r="F92" s="2"/>
      <c r="G92" s="1"/>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ht="15.75" customHeight="1">
      <c r="A93" s="1"/>
      <c r="B93" s="1"/>
      <c r="C93" s="1"/>
      <c r="D93" s="1"/>
      <c r="E93" s="1"/>
      <c r="F93" s="2"/>
      <c r="G93" s="1"/>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ht="15.75" customHeight="1">
      <c r="A94" s="1"/>
      <c r="B94" s="1"/>
      <c r="C94" s="1"/>
      <c r="D94" s="1"/>
      <c r="E94" s="1"/>
      <c r="F94" s="2"/>
      <c r="G94" s="1"/>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ht="15.75" customHeight="1">
      <c r="A95" s="1"/>
      <c r="B95" s="1"/>
      <c r="C95" s="1"/>
      <c r="D95" s="1"/>
      <c r="E95" s="1"/>
      <c r="F95" s="2"/>
      <c r="G95" s="1"/>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ht="15.75" customHeight="1">
      <c r="A96" s="1"/>
      <c r="B96" s="1"/>
      <c r="C96" s="1"/>
      <c r="D96" s="1"/>
      <c r="E96" s="1"/>
      <c r="F96" s="2"/>
      <c r="G96" s="1"/>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ht="15.75" customHeight="1">
      <c r="A97" s="1"/>
      <c r="B97" s="1"/>
      <c r="C97" s="1"/>
      <c r="D97" s="1"/>
      <c r="E97" s="1"/>
      <c r="F97" s="2"/>
      <c r="G97" s="1"/>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ht="15.75" customHeight="1">
      <c r="A98" s="1"/>
      <c r="B98" s="1"/>
      <c r="C98" s="1"/>
      <c r="D98" s="1"/>
      <c r="E98" s="1"/>
      <c r="F98" s="2"/>
      <c r="G98" s="1"/>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ht="15.75" customHeight="1">
      <c r="A99" s="1"/>
      <c r="B99" s="1"/>
      <c r="C99" s="1"/>
      <c r="D99" s="1"/>
      <c r="E99" s="1"/>
      <c r="F99" s="2"/>
      <c r="G99" s="1"/>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ht="15.75" customHeight="1">
      <c r="A100" s="1"/>
      <c r="B100" s="1"/>
      <c r="C100" s="1"/>
      <c r="D100" s="1"/>
      <c r="E100" s="1"/>
      <c r="F100" s="2"/>
      <c r="G100" s="1"/>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ht="15.75" customHeight="1">
      <c r="A101" s="1"/>
      <c r="B101" s="1"/>
      <c r="C101" s="1"/>
      <c r="D101" s="1"/>
      <c r="E101" s="1"/>
      <c r="F101" s="2"/>
      <c r="G101" s="1"/>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ht="15.75" customHeight="1">
      <c r="A102" s="1"/>
      <c r="B102" s="1"/>
      <c r="C102" s="1"/>
      <c r="D102" s="1"/>
      <c r="E102" s="1"/>
      <c r="F102" s="2"/>
      <c r="G102" s="1"/>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ht="15.75" customHeight="1">
      <c r="A103" s="1"/>
      <c r="B103" s="1"/>
      <c r="C103" s="1"/>
      <c r="D103" s="1"/>
      <c r="E103" s="1"/>
      <c r="F103" s="2"/>
      <c r="G103" s="1"/>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ht="15.75" customHeight="1">
      <c r="A104" s="1"/>
      <c r="B104" s="1"/>
      <c r="C104" s="1"/>
      <c r="D104" s="1"/>
      <c r="E104" s="1"/>
      <c r="F104" s="2"/>
      <c r="G104" s="1"/>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ht="15.75" customHeight="1">
      <c r="A105" s="1"/>
      <c r="B105" s="1"/>
      <c r="C105" s="1"/>
      <c r="D105" s="1"/>
      <c r="E105" s="1"/>
      <c r="F105" s="2"/>
      <c r="G105" s="1"/>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ht="15.75" customHeight="1">
      <c r="A106" s="1"/>
      <c r="B106" s="1"/>
      <c r="C106" s="1"/>
      <c r="D106" s="1"/>
      <c r="E106" s="1"/>
      <c r="F106" s="2"/>
      <c r="G106" s="1"/>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ht="15.75" customHeight="1">
      <c r="A107" s="1"/>
      <c r="B107" s="1"/>
      <c r="C107" s="1"/>
      <c r="D107" s="1"/>
      <c r="E107" s="1"/>
      <c r="F107" s="2"/>
      <c r="G107" s="1"/>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ht="15.75" customHeight="1">
      <c r="A108" s="1"/>
      <c r="B108" s="1"/>
      <c r="C108" s="1"/>
      <c r="D108" s="1"/>
      <c r="E108" s="1"/>
      <c r="F108" s="2"/>
      <c r="G108" s="1"/>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ht="15.75" customHeight="1">
      <c r="A109" s="1"/>
      <c r="B109" s="1"/>
      <c r="C109" s="1"/>
      <c r="D109" s="1"/>
      <c r="E109" s="1"/>
      <c r="F109" s="2"/>
      <c r="G109" s="1"/>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ht="15.75" customHeight="1">
      <c r="A110" s="1"/>
      <c r="B110" s="1"/>
      <c r="C110" s="1"/>
      <c r="D110" s="1"/>
      <c r="E110" s="1"/>
      <c r="F110" s="2"/>
      <c r="G110" s="1"/>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ht="15.75" customHeight="1">
      <c r="A111" s="1"/>
      <c r="B111" s="1"/>
      <c r="C111" s="1"/>
      <c r="D111" s="1"/>
      <c r="E111" s="1"/>
      <c r="F111" s="2"/>
      <c r="G111" s="1"/>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ht="15.75" customHeight="1">
      <c r="A112" s="1"/>
      <c r="B112" s="1"/>
      <c r="C112" s="1"/>
      <c r="D112" s="1"/>
      <c r="E112" s="1"/>
      <c r="F112" s="2"/>
      <c r="G112" s="1"/>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ht="15.75" customHeight="1">
      <c r="A113" s="1"/>
      <c r="B113" s="1"/>
      <c r="C113" s="1"/>
      <c r="D113" s="1"/>
      <c r="E113" s="1"/>
      <c r="F113" s="2"/>
      <c r="G113" s="1"/>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ht="15.75" customHeight="1">
      <c r="A114" s="1"/>
      <c r="B114" s="1"/>
      <c r="C114" s="1"/>
      <c r="D114" s="1"/>
      <c r="E114" s="1"/>
      <c r="F114" s="2"/>
      <c r="G114" s="1"/>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ht="15.75" customHeight="1">
      <c r="A115" s="1"/>
      <c r="B115" s="1"/>
      <c r="C115" s="1"/>
      <c r="D115" s="1"/>
      <c r="E115" s="1"/>
      <c r="F115" s="2"/>
      <c r="G115" s="1"/>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ht="15.75" customHeight="1">
      <c r="A116" s="1"/>
      <c r="B116" s="1"/>
      <c r="C116" s="1"/>
      <c r="D116" s="1"/>
      <c r="E116" s="1"/>
      <c r="F116" s="2"/>
      <c r="G116" s="1"/>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ht="15.75" customHeight="1">
      <c r="A117" s="1"/>
      <c r="B117" s="1"/>
      <c r="C117" s="1"/>
      <c r="D117" s="1"/>
      <c r="E117" s="1"/>
      <c r="F117" s="2"/>
      <c r="G117" s="1"/>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ht="15.75" customHeight="1">
      <c r="A118" s="1"/>
      <c r="B118" s="1"/>
      <c r="C118" s="1"/>
      <c r="D118" s="1"/>
      <c r="E118" s="1"/>
      <c r="F118" s="2"/>
      <c r="G118" s="1"/>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ht="15.75" customHeight="1">
      <c r="A119" s="1"/>
      <c r="B119" s="1"/>
      <c r="C119" s="1"/>
      <c r="D119" s="1"/>
      <c r="E119" s="1"/>
      <c r="F119" s="2"/>
      <c r="G119" s="1"/>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ht="15.75" customHeight="1">
      <c r="A120" s="1"/>
      <c r="B120" s="1"/>
      <c r="C120" s="1"/>
      <c r="D120" s="1"/>
      <c r="E120" s="1"/>
      <c r="F120" s="2"/>
      <c r="G120" s="1"/>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ht="15.75" customHeight="1">
      <c r="A121" s="1"/>
      <c r="B121" s="1"/>
      <c r="C121" s="1"/>
      <c r="D121" s="1"/>
      <c r="E121" s="1"/>
      <c r="F121" s="2"/>
      <c r="G121" s="1"/>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ht="15.75" customHeight="1">
      <c r="A122" s="1"/>
      <c r="B122" s="1"/>
      <c r="C122" s="1"/>
      <c r="D122" s="1"/>
      <c r="E122" s="1"/>
      <c r="F122" s="2"/>
      <c r="G122" s="1"/>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ht="15.75" customHeight="1">
      <c r="A123" s="1"/>
      <c r="B123" s="1"/>
      <c r="C123" s="1"/>
      <c r="D123" s="1"/>
      <c r="E123" s="1"/>
      <c r="F123" s="2"/>
      <c r="G123" s="1"/>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ht="15.75" customHeight="1">
      <c r="A124" s="1"/>
      <c r="B124" s="1"/>
      <c r="C124" s="1"/>
      <c r="D124" s="1"/>
      <c r="E124" s="1"/>
      <c r="F124" s="2"/>
      <c r="G124" s="1"/>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ht="15.75" customHeight="1">
      <c r="A125" s="1"/>
      <c r="B125" s="1"/>
      <c r="C125" s="1"/>
      <c r="D125" s="1"/>
      <c r="E125" s="1"/>
      <c r="F125" s="2"/>
      <c r="G125" s="1"/>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ht="15.75" customHeight="1">
      <c r="A126" s="1"/>
      <c r="B126" s="1"/>
      <c r="C126" s="1"/>
      <c r="D126" s="1"/>
      <c r="E126" s="1"/>
      <c r="F126" s="2"/>
      <c r="G126" s="1"/>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ht="15.7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ht="15.75" customHeight="1">
      <c r="A128" s="1"/>
      <c r="B128" s="1"/>
      <c r="C128" s="1"/>
      <c r="D128" s="1"/>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ht="15.75" customHeight="1">
      <c r="A129" s="1"/>
      <c r="B129" s="1"/>
      <c r="C129" s="1"/>
      <c r="D129" s="1"/>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ht="15.75" customHeight="1">
      <c r="A130" s="1"/>
      <c r="B130" s="1"/>
      <c r="C130" s="1"/>
      <c r="D130" s="1"/>
      <c r="E130" s="1"/>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ht="15.7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ht="15.7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ht="15.7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ht="15.7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ht="15.7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ht="15.7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ht="15.7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ht="15.7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ht="15.7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ht="15.7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ht="15.7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ht="15.7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ht="15.7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ht="15.7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ht="15.7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ht="15.7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ht="15.7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ht="15.7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ht="15.7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ht="15.7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ht="15.7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ht="15.7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ht="15.7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ht="15.7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ht="15.7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ht="15.7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ht="15.7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ht="15.7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ht="15.7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ht="15.7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ht="15.7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ht="15.7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ht="15.7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ht="15.7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ht="15.7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ht="15.7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ht="15.7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ht="15.7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ht="15.7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ht="15.7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ht="15.7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ht="15.7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ht="15.7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ht="15.7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ht="15.7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ht="15.7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ht="15.7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ht="15.7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ht="15.7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ht="15.7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ht="15.7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ht="15.7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ht="15.7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ht="15.7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ht="15.7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ht="15.7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ht="15.7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ht="15.7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ht="15.7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ht="15.7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ht="15.7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ht="15.7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ht="15.7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ht="15.7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ht="15.7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ht="15.7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ht="15.7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ht="15.7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ht="15.7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ht="15.7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ht="15.7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ht="15.7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ht="15.7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ht="15.7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ht="15.7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ht="15.7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ht="15.7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ht="15.7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ht="15.7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ht="15.7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ht="15.7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ht="15.7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ht="15.7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ht="15.7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ht="15.7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ht="15.7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ht="15.7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ht="15.7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ht="15.7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ht="15.7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ht="15.7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ht="15.7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ht="15.7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ht="15.7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ht="15.7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ht="15.7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ht="15.7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ht="15.7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ht="15.7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ht="15.7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ht="15.7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ht="15.7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ht="15.7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ht="15.7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ht="15.7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ht="15.7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ht="15.7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ht="15.7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ht="15.7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ht="15.7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ht="15.7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ht="15.7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ht="15.7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ht="15.7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ht="15.7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ht="15.7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ht="15.7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ht="15.7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ht="15.7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ht="15.7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ht="15.7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ht="15.7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ht="15.7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ht="15.7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ht="15.7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ht="15.7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ht="15.7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ht="15.7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ht="15.7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ht="15.7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ht="15.7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ht="15.7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ht="15.7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ht="15.7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ht="15.7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ht="15.7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ht="15.7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ht="15.7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ht="15.7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ht="15.7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ht="15.7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ht="15.7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ht="15.7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ht="15.7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ht="15.7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ht="15.7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ht="15.7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ht="15.7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ht="15.7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ht="15.7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ht="15.7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ht="15.7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ht="15.7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ht="15.7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ht="15.7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ht="15.7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ht="15.7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ht="15.7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ht="15.7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ht="15.7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ht="15.7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ht="15.7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ht="15.7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ht="15.7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ht="15.7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ht="15.7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ht="15.7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ht="15.7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ht="15.7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ht="15.7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ht="15.7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ht="15.7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ht="15.7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ht="15.7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ht="15.7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ht="15.7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ht="15.7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ht="15.7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ht="15.7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ht="15.7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ht="15.7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ht="15.7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ht="15.7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ht="15.7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ht="15.7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ht="15.7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ht="15.7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ht="15.7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ht="15.7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ht="15.7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ht="15.7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ht="15.7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ht="15.7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ht="15.7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ht="15.7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ht="15.7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ht="15.7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ht="15.7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ht="15.7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ht="15.7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ht="15.7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ht="15.7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ht="15.7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ht="15.7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ht="15.7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ht="15.7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ht="15.7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ht="15.7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ht="15.7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ht="15.7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ht="15.7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ht="15.7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ht="15.7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ht="15.7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ht="15.7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ht="15.7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ht="15.7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ht="15.7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ht="15.7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ht="15.7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ht="15.7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ht="15.7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ht="15.7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ht="15.7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ht="15.7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ht="15.7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ht="15.7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ht="15.7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ht="15.7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ht="15.7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ht="15.7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ht="15.7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ht="15.7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ht="15.7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ht="15.7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ht="15.7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ht="15.7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ht="15.7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ht="15.7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ht="15.7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ht="15.7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ht="15.7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ht="15.7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ht="15.7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ht="15.7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ht="15.7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ht="15.7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ht="15.7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ht="15.7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ht="15.7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ht="15.7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ht="15.7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ht="15.7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ht="15.7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ht="15.7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ht="15.7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ht="15.7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ht="15.7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ht="15.7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ht="15.7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ht="15.7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ht="15.7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ht="15.7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ht="15.7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ht="15.7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ht="15.7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ht="15.7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ht="15.7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ht="15.7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ht="15.7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ht="15.7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ht="15.7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ht="15.7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ht="15.7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ht="15.7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ht="15.7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ht="15.7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ht="15.7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ht="15.7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ht="15.7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ht="15.7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ht="15.7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ht="15.7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ht="15.7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ht="15.7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ht="15.7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ht="15.7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ht="15.7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ht="15.7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ht="15.7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ht="15.7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ht="15.7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ht="15.7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ht="15.7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ht="15.7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ht="15.7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ht="15.7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ht="15.7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ht="15.7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ht="15.7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ht="15.7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ht="15.7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ht="15.7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ht="15.7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ht="15.7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ht="15.7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ht="15.7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ht="15.7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ht="15.7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ht="15.7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ht="15.7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ht="15.7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ht="15.7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ht="15.7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ht="15.7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ht="15.7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ht="15.7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ht="15.7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ht="15.7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ht="15.7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ht="15.7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ht="15.7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ht="15.7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ht="15.7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ht="15.7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ht="15.7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ht="15.7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ht="15.7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ht="15.7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ht="15.7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ht="15.7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ht="15.7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ht="15.7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ht="15.7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ht="15.7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ht="15.7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ht="15.7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ht="15.7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ht="15.7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ht="15.7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ht="15.7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ht="15.7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ht="15.7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ht="15.7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ht="15.7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ht="15.7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ht="15.7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ht="15.7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ht="15.7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ht="15.7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ht="15.7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ht="15.7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ht="15.7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ht="15.7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ht="15.7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ht="15.7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ht="15.7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ht="15.7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ht="15.7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ht="15.7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ht="15.7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ht="15.7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ht="15.7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ht="15.7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ht="15.7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ht="15.7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ht="15.7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ht="15.7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ht="15.7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ht="15.7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ht="15.7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ht="15.7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ht="15.7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ht="15.7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ht="15.7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ht="15.7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ht="15.7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ht="15.7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ht="15.7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ht="15.7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ht="15.7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ht="15.7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ht="15.7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ht="15.7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ht="15.7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ht="15.7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ht="15.7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ht="15.7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ht="15.7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ht="15.7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ht="15.7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ht="15.7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ht="15.7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ht="15.7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ht="15.7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ht="15.7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ht="15.7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ht="15.7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ht="15.7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ht="15.7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ht="15.7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ht="15.7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ht="15.7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ht="15.7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ht="15.7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ht="15.7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ht="15.7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ht="15.7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ht="15.7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ht="15.7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ht="15.7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ht="15.7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ht="15.7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ht="15.7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ht="15.7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ht="15.7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ht="15.7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ht="15.7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ht="15.7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ht="15.7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ht="15.7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ht="15.7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ht="15.7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ht="15.7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ht="15.7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ht="15.7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ht="15.7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ht="15.7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ht="15.7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ht="15.7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ht="15.7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ht="15.7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ht="15.7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ht="15.7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ht="15.7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ht="15.7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ht="15.7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ht="15.7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ht="15.7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ht="15.7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ht="15.7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ht="15.7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ht="15.7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ht="15.7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ht="15.7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ht="15.7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ht="15.7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ht="15.7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ht="15.7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ht="15.7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ht="15.7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ht="15.7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ht="15.7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ht="15.7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ht="15.7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ht="15.7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ht="15.7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ht="15.7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ht="15.7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ht="15.7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ht="15.7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ht="15.7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ht="15.7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ht="15.7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ht="15.7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ht="15.7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ht="15.7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ht="15.7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ht="15.7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ht="15.7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ht="15.7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ht="15.7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ht="15.7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ht="15.7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ht="15.7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ht="15.7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ht="15.7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ht="15.7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ht="15.7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ht="15.7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ht="15.7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ht="15.7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ht="15.7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ht="15.7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ht="15.7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ht="15.7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ht="15.7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ht="15.7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ht="15.7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ht="15.7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ht="15.7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ht="15.7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ht="15.7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ht="15.7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ht="15.7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ht="15.7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ht="15.7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ht="15.7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ht="15.7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ht="15.7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ht="15.7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ht="15.7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ht="15.7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ht="15.7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ht="15.7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ht="15.7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ht="15.7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ht="15.7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ht="15.7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ht="15.7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ht="15.7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ht="15.7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ht="15.7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ht="15.7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ht="15.7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ht="15.7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ht="15.7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ht="15.7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ht="15.7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ht="15.7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ht="15.7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ht="15.7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ht="15.7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ht="15.7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ht="15.7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ht="15.7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ht="15.7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ht="15.7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ht="15.7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ht="15.7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ht="15.7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ht="15.7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ht="15.7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ht="15.7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ht="15.7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ht="15.7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ht="15.7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ht="15.7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ht="15.7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ht="15.7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ht="15.7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ht="15.7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ht="15.7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ht="15.7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ht="15.7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ht="15.7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ht="15.7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ht="15.7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ht="15.7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ht="15.7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ht="15.7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ht="15.7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ht="15.7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ht="15.7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ht="15.7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ht="15.7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ht="15.7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ht="15.7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ht="15.7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ht="15.7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ht="15.7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ht="15.7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ht="15.7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ht="15.7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ht="15.7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ht="15.7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ht="15.7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ht="15.7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ht="15.7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ht="15.7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ht="15.7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ht="15.7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ht="15.7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ht="15.7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ht="15.7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ht="15.7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ht="15.7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ht="15.7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ht="15.7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ht="15.7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ht="15.7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ht="15.7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ht="15.7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ht="15.7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ht="15.7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ht="15.7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ht="15.7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ht="15.7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ht="15.7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ht="15.7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ht="15.7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ht="15.7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ht="15.7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ht="15.7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ht="15.7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ht="15.7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ht="15.7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ht="15.7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ht="15.7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ht="15.7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ht="15.7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ht="15.7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ht="15.7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ht="15.7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ht="15.7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ht="15.7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ht="15.7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ht="15.7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ht="15.7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ht="15.7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ht="15.7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ht="15.7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ht="15.7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ht="15.7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ht="15.7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ht="15.7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ht="15.7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ht="15.7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ht="15.7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ht="15.7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ht="15.7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ht="15.7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ht="15.7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ht="15.7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ht="15.7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ht="15.7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ht="15.7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ht="15.7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ht="15.7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ht="15.7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ht="15.7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ht="15.7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ht="15.7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ht="15.7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ht="15.7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ht="15.7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ht="15.7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ht="15.7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ht="15.7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ht="15.7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ht="15.7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ht="15.7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ht="15.7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ht="15.7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ht="15.7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ht="15.7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ht="15.7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ht="15.7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ht="15.7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ht="15.7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ht="15.7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ht="15.7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ht="15.7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ht="15.7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ht="15.7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ht="15.7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ht="15.7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ht="15.7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ht="15.7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ht="15.7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ht="15.7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ht="15.7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ht="15.7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ht="15.7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ht="15.7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ht="15.7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ht="15.7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ht="15.7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ht="15.7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ht="15.7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ht="15.7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ht="15.7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ht="15.7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ht="15.7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ht="15.7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ht="15.7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ht="15.7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ht="15.7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ht="15.7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ht="15.7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ht="15.7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ht="15.7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ht="15.7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ht="15.7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ht="15.7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ht="15.7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ht="15.7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ht="15.7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ht="15.7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ht="15.7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ht="15.7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ht="15.7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ht="15.7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ht="15.7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ht="15.7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ht="15.7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ht="15.7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ht="15.7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ht="15.7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ht="15.7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ht="15.7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ht="15.7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ht="15.7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ht="15.7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ht="15.7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ht="15.7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ht="15.7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ht="15.7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ht="15.7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ht="15.7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ht="15.7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ht="15.7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ht="15.7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ht="15.7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ht="15.7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ht="15.7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ht="15.7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ht="15.7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ht="15.7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ht="15.7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ht="15.7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ht="15.7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ht="15.7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ht="15.7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ht="15.7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ht="15.7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ht="15.7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ht="15.7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ht="15.7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ht="15.7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ht="15.7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ht="15.7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ht="15.7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ht="15.7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ht="15.7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ht="15.7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ht="15.7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ht="15.7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ht="15.7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ht="15.7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ht="15.7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ht="15.7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ht="15.7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ht="15.7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ht="15.7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ht="15.7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ht="15.7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ht="15.7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ht="15.7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ht="15.7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ht="15.7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ht="15.7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ht="15.7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ht="15.7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ht="15.7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ht="15.7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ht="15.7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ht="15.7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ht="15.7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ht="15.7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ht="15.7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ht="15.7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ht="15.7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ht="15.7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ht="15.7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ht="15.7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ht="15.7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ht="15.7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ht="15.7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ht="15.7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ht="15.7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ht="15.7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ht="15.7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ht="15.7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ht="15.7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ht="15.7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ht="15.7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ht="15.7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ht="15.7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ht="15.7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ht="15.7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ht="15.7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ht="15.7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ht="15.7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ht="15.7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ht="15.7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ht="15.7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ht="15.7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ht="15.7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ht="15.7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ht="15.7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ht="15.7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ht="15.7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ht="15.7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ht="15.7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ht="15.7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ht="15.7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ht="15.7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ht="15.7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ht="15.7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ht="15.7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ht="15.7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ht="15.7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ht="15.7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ht="15.7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ht="15.7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ht="15.7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ht="15.7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ht="15.7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ht="15.7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ht="15.7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ht="15.7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ht="15.7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ht="15.7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ht="15.7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ht="15.7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ht="15.7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ht="15.7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ht="15.7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ht="15.7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ht="15.7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ht="15.7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ht="15.7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ht="15.7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ht="15.7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ht="15.7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ht="15.7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ht="15.7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ht="15.7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ht="15.7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ht="15.7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ht="15.7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ht="15.7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ht="15.7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ht="15.7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ht="15.7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ht="15.7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ht="15.7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ht="15.7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ht="15.7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ht="15.7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ht="15.7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ht="15.7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ht="15.7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ht="15.7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ht="15.7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ht="15.7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ht="15.7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ht="15.7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ht="15.7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ht="15.7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ht="15.7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ht="15.7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ht="15.7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ht="15.7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ht="15.7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ht="15.7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ht="15.7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ht="15.7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ht="15.7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ht="15.7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ht="15.7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ht="15.7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ht="15.7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ht="15.7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ht="15.7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ht="15.7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ht="15.7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ht="15.7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ht="15.7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conditionalFormatting sqref="K5:K55">
    <cfRule type="cellIs" dxfId="0" priority="1" stopIfTrue="1" operator="greaterThan">
      <formula>1500</formula>
    </cfRule>
  </conditionalFormatting>
  <conditionalFormatting sqref="L5:L55">
    <cfRule type="cellIs" dxfId="0" priority="2" stopIfTrue="1" operator="greaterThan">
      <formula>300</formula>
    </cfRule>
  </conditionalFormatting>
  <conditionalFormatting sqref="M5:M55 S5:T55">
    <cfRule type="cellIs" dxfId="0" priority="3" stopIfTrue="1" operator="greaterThan">
      <formula>200</formula>
    </cfRule>
  </conditionalFormatting>
  <conditionalFormatting sqref="P5:P55">
    <cfRule type="cellIs" dxfId="0" priority="4" stopIfTrue="1" operator="greaterThan">
      <formula>600</formula>
    </cfRule>
  </conditionalFormatting>
  <conditionalFormatting sqref="Q5:R55">
    <cfRule type="cellIs" dxfId="0" priority="5" stopIfTrue="1" operator="greaterThan">
      <formula>1000</formula>
    </cfRule>
  </conditionalFormatting>
  <conditionalFormatting sqref="U5:U55">
    <cfRule type="cellIs" dxfId="0" priority="6" stopIfTrue="1" operator="greaterThan">
      <formula>100</formula>
    </cfRule>
  </conditionalFormatting>
  <conditionalFormatting sqref="AD5:AN47 AD48:AL48 AD49:AN55 AN48">
    <cfRule type="cellIs" dxfId="0" priority="7" stopIfTrue="1" operator="greaterThan">
      <formula>60</formula>
    </cfRule>
  </conditionalFormatting>
  <conditionalFormatting sqref="D62 F58:AO58 AR5:AV55">
    <cfRule type="cellIs" dxfId="1" priority="8"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2.86"/>
    <col customWidth="1" min="7" max="7" width="11.43"/>
    <col customWidth="1" min="8" max="14" width="10.86"/>
    <col customWidth="1" min="15" max="15" width="24.29"/>
    <col customWidth="1" min="16" max="32" width="8.0"/>
  </cols>
  <sheetData>
    <row r="1">
      <c r="A1" s="53"/>
      <c r="B1" s="54"/>
      <c r="C1" s="54"/>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174" t="s">
        <v>3680</v>
      </c>
      <c r="B2" s="56"/>
      <c r="C2" s="56"/>
      <c r="D2" s="56"/>
      <c r="E2" s="56"/>
      <c r="F2" s="56"/>
      <c r="G2" s="56"/>
      <c r="H2" s="56"/>
      <c r="I2" s="56"/>
      <c r="J2" s="56"/>
      <c r="K2" s="56"/>
      <c r="L2" s="56"/>
      <c r="M2" s="56"/>
      <c r="N2" s="57"/>
      <c r="O2" s="59"/>
      <c r="P2" s="59"/>
      <c r="Q2" s="59"/>
      <c r="R2" s="59"/>
      <c r="S2" s="59"/>
      <c r="T2" s="59"/>
      <c r="U2" s="59"/>
      <c r="V2" s="59"/>
      <c r="W2" s="59"/>
      <c r="X2" s="59"/>
      <c r="Y2" s="59"/>
      <c r="Z2" s="59"/>
      <c r="AA2" s="59"/>
      <c r="AB2" s="59"/>
      <c r="AC2" s="59"/>
      <c r="AD2" s="59"/>
      <c r="AE2" s="59"/>
      <c r="AF2" s="59"/>
    </row>
    <row r="3">
      <c r="A3" s="213"/>
      <c r="B3" s="213"/>
      <c r="C3" s="213"/>
      <c r="D3" s="213"/>
      <c r="E3" s="213"/>
      <c r="F3" s="213"/>
      <c r="G3" s="213"/>
      <c r="H3" s="213"/>
      <c r="I3" s="213"/>
      <c r="J3" s="213"/>
      <c r="K3" s="213"/>
      <c r="L3" s="213"/>
      <c r="M3" s="213"/>
      <c r="N3" s="213"/>
      <c r="O3" s="59"/>
      <c r="P3" s="59"/>
      <c r="Q3" s="59"/>
      <c r="R3" s="59"/>
      <c r="S3" s="59"/>
      <c r="T3" s="59"/>
      <c r="U3" s="59"/>
      <c r="V3" s="59"/>
      <c r="W3" s="59"/>
      <c r="X3" s="59"/>
      <c r="Y3" s="59"/>
      <c r="Z3" s="59"/>
      <c r="AA3" s="59"/>
      <c r="AB3" s="59"/>
      <c r="AC3" s="59"/>
      <c r="AD3" s="59"/>
      <c r="AE3" s="59"/>
      <c r="AF3" s="59"/>
    </row>
    <row r="4" ht="28.5" customHeight="1">
      <c r="A4" s="60" t="s">
        <v>3681</v>
      </c>
      <c r="B4" s="56"/>
      <c r="C4" s="56"/>
      <c r="D4" s="56"/>
      <c r="E4" s="56"/>
      <c r="F4" s="56"/>
      <c r="G4" s="56"/>
      <c r="H4" s="56"/>
      <c r="I4" s="56"/>
      <c r="J4" s="56"/>
      <c r="K4" s="56"/>
      <c r="L4" s="56"/>
      <c r="M4" s="56"/>
      <c r="N4" s="57"/>
      <c r="O4" s="59"/>
      <c r="P4" s="59"/>
      <c r="Q4" s="59"/>
      <c r="R4" s="59"/>
      <c r="S4" s="59"/>
      <c r="T4" s="59"/>
      <c r="U4" s="59"/>
      <c r="V4" s="59"/>
      <c r="W4" s="59"/>
      <c r="X4" s="59"/>
      <c r="Y4" s="59"/>
      <c r="Z4" s="59"/>
      <c r="AA4" s="59"/>
      <c r="AB4" s="59"/>
      <c r="AC4" s="59"/>
      <c r="AD4" s="59"/>
      <c r="AE4" s="59"/>
      <c r="AF4" s="59"/>
    </row>
    <row r="5" ht="28.5" customHeight="1">
      <c r="A5" s="60" t="s">
        <v>3682</v>
      </c>
      <c r="B5" s="56"/>
      <c r="C5" s="56"/>
      <c r="D5" s="56"/>
      <c r="E5" s="56"/>
      <c r="F5" s="56"/>
      <c r="G5" s="56"/>
      <c r="H5" s="56"/>
      <c r="I5" s="56"/>
      <c r="J5" s="56"/>
      <c r="K5" s="56"/>
      <c r="L5" s="56"/>
      <c r="M5" s="56"/>
      <c r="N5" s="57"/>
      <c r="O5" s="59"/>
      <c r="P5" s="59"/>
      <c r="Q5" s="59"/>
      <c r="R5" s="59"/>
      <c r="S5" s="59"/>
      <c r="T5" s="59"/>
      <c r="U5" s="59"/>
      <c r="V5" s="59"/>
      <c r="W5" s="59"/>
      <c r="X5" s="59"/>
      <c r="Y5" s="59"/>
      <c r="Z5" s="59"/>
      <c r="AA5" s="59"/>
      <c r="AB5" s="59"/>
      <c r="AC5" s="59"/>
      <c r="AD5" s="59"/>
      <c r="AE5" s="59"/>
      <c r="AF5" s="59"/>
    </row>
    <row r="6" ht="24.0" customHeight="1">
      <c r="A6" s="60" t="s">
        <v>3683</v>
      </c>
      <c r="B6" s="56"/>
      <c r="C6" s="56"/>
      <c r="D6" s="56"/>
      <c r="E6" s="56"/>
      <c r="F6" s="56"/>
      <c r="G6" s="56"/>
      <c r="H6" s="56"/>
      <c r="I6" s="56"/>
      <c r="J6" s="56"/>
      <c r="K6" s="56"/>
      <c r="L6" s="56"/>
      <c r="M6" s="56"/>
      <c r="N6" s="57"/>
      <c r="O6" s="59"/>
      <c r="P6" s="59"/>
      <c r="Q6" s="59"/>
      <c r="R6" s="59"/>
      <c r="S6" s="59"/>
      <c r="T6" s="59"/>
      <c r="U6" s="59"/>
      <c r="V6" s="59"/>
      <c r="W6" s="59"/>
      <c r="X6" s="59"/>
      <c r="Y6" s="59"/>
      <c r="Z6" s="59"/>
      <c r="AA6" s="59"/>
      <c r="AB6" s="59"/>
      <c r="AC6" s="59"/>
      <c r="AD6" s="59"/>
      <c r="AE6" s="59"/>
      <c r="AF6" s="59"/>
    </row>
    <row r="7">
      <c r="A7" s="60" t="s">
        <v>3684</v>
      </c>
      <c r="B7" s="56"/>
      <c r="C7" s="56"/>
      <c r="D7" s="56"/>
      <c r="E7" s="56"/>
      <c r="F7" s="56"/>
      <c r="G7" s="56"/>
      <c r="H7" s="56"/>
      <c r="I7" s="56"/>
      <c r="J7" s="56"/>
      <c r="K7" s="56"/>
      <c r="L7" s="56"/>
      <c r="M7" s="56"/>
      <c r="N7" s="57"/>
      <c r="O7" s="59"/>
      <c r="P7" s="59"/>
      <c r="Q7" s="59"/>
      <c r="R7" s="59"/>
      <c r="S7" s="59"/>
      <c r="T7" s="59"/>
      <c r="U7" s="59"/>
      <c r="V7" s="59"/>
      <c r="W7" s="59"/>
      <c r="X7" s="59"/>
      <c r="Y7" s="59"/>
      <c r="Z7" s="59"/>
      <c r="AA7" s="59"/>
      <c r="AB7" s="59"/>
      <c r="AC7" s="59"/>
      <c r="AD7" s="59"/>
      <c r="AE7" s="59"/>
      <c r="AF7" s="59"/>
    </row>
    <row r="8" ht="88.5" customHeight="1">
      <c r="A8" s="60" t="s">
        <v>3685</v>
      </c>
      <c r="B8" s="56"/>
      <c r="C8" s="56"/>
      <c r="D8" s="56"/>
      <c r="E8" s="56"/>
      <c r="F8" s="56"/>
      <c r="G8" s="56"/>
      <c r="H8" s="56"/>
      <c r="I8" s="56"/>
      <c r="J8" s="56"/>
      <c r="K8" s="56"/>
      <c r="L8" s="56"/>
      <c r="M8" s="56"/>
      <c r="N8" s="57"/>
      <c r="O8" s="59"/>
      <c r="P8" s="59"/>
      <c r="Q8" s="59"/>
      <c r="R8" s="59"/>
      <c r="S8" s="59"/>
      <c r="T8" s="59"/>
      <c r="U8" s="59"/>
      <c r="V8" s="59"/>
      <c r="W8" s="59"/>
      <c r="X8" s="59"/>
      <c r="Y8" s="59"/>
      <c r="Z8" s="59"/>
      <c r="AA8" s="59"/>
      <c r="AB8" s="59"/>
      <c r="AC8" s="59"/>
      <c r="AD8" s="59"/>
      <c r="AE8" s="59"/>
      <c r="AF8" s="59"/>
    </row>
    <row r="9">
      <c r="A9" s="64"/>
      <c r="B9" s="65"/>
      <c r="C9" s="65"/>
      <c r="D9" s="64"/>
      <c r="E9" s="64"/>
      <c r="F9" s="64"/>
      <c r="G9" s="64"/>
      <c r="H9" s="64"/>
      <c r="I9" s="64"/>
      <c r="J9" s="64"/>
      <c r="K9" s="64"/>
      <c r="L9" s="64"/>
      <c r="M9" s="64"/>
      <c r="N9" s="64"/>
      <c r="O9" s="59"/>
      <c r="P9" s="59"/>
      <c r="Q9" s="59"/>
      <c r="R9" s="59"/>
      <c r="S9" s="59"/>
      <c r="T9" s="59"/>
      <c r="U9" s="59"/>
      <c r="V9" s="59"/>
      <c r="W9" s="59"/>
      <c r="X9" s="59"/>
      <c r="Y9" s="59"/>
      <c r="Z9" s="59"/>
      <c r="AA9" s="59"/>
      <c r="AB9" s="59"/>
      <c r="AC9" s="59"/>
      <c r="AD9" s="59"/>
      <c r="AE9" s="59"/>
      <c r="AF9" s="59"/>
    </row>
    <row r="10" ht="51.0" customHeight="1">
      <c r="A10" s="193" t="s">
        <v>3686</v>
      </c>
      <c r="B10" s="193" t="s">
        <v>3687</v>
      </c>
      <c r="C10" s="175" t="s">
        <v>123</v>
      </c>
      <c r="D10" s="194" t="s">
        <v>8</v>
      </c>
      <c r="E10" s="407" t="s">
        <v>3688</v>
      </c>
      <c r="F10" s="193" t="s">
        <v>3689</v>
      </c>
      <c r="G10" s="194" t="s">
        <v>3690</v>
      </c>
      <c r="H10" s="176" t="s">
        <v>131</v>
      </c>
      <c r="I10" s="176" t="s">
        <v>3691</v>
      </c>
      <c r="J10" s="176" t="s">
        <v>136</v>
      </c>
      <c r="K10" s="176" t="s">
        <v>137</v>
      </c>
      <c r="L10" s="176" t="s">
        <v>138</v>
      </c>
      <c r="M10" s="175" t="s">
        <v>139</v>
      </c>
      <c r="N10" s="194" t="s">
        <v>143</v>
      </c>
      <c r="O10" s="196" t="s">
        <v>144</v>
      </c>
      <c r="P10" s="59"/>
      <c r="Q10" s="59"/>
      <c r="R10" s="59"/>
      <c r="S10" s="59"/>
      <c r="T10" s="59"/>
      <c r="U10" s="59"/>
      <c r="V10" s="59"/>
      <c r="W10" s="59"/>
      <c r="X10" s="59"/>
      <c r="Y10" s="59"/>
      <c r="Z10" s="59"/>
      <c r="AA10" s="59"/>
      <c r="AB10" s="59"/>
      <c r="AC10" s="59"/>
      <c r="AD10" s="59"/>
      <c r="AE10" s="59"/>
      <c r="AF10" s="59"/>
    </row>
    <row r="11" ht="11.25" customHeight="1">
      <c r="A11" s="85" t="s">
        <v>3692</v>
      </c>
      <c r="B11" s="18" t="s">
        <v>3693</v>
      </c>
      <c r="C11" s="408" t="s">
        <v>3694</v>
      </c>
      <c r="D11" s="71" t="s">
        <v>52</v>
      </c>
      <c r="E11" s="18" t="s">
        <v>3695</v>
      </c>
      <c r="F11" s="409" t="s">
        <v>3696</v>
      </c>
      <c r="G11" s="73" t="s">
        <v>3697</v>
      </c>
      <c r="H11" s="410" t="s">
        <v>3698</v>
      </c>
      <c r="I11" s="411" t="s">
        <v>3699</v>
      </c>
      <c r="J11" s="412">
        <v>2.0</v>
      </c>
      <c r="K11" s="412">
        <v>2.0</v>
      </c>
      <c r="L11" s="412">
        <v>2.0</v>
      </c>
      <c r="M11" s="413">
        <v>100.0</v>
      </c>
      <c r="N11" s="414">
        <f t="shared" ref="N11:N13" si="1">M11/L11</f>
        <v>50</v>
      </c>
      <c r="O11" s="78" t="s">
        <v>154</v>
      </c>
      <c r="P11" s="58"/>
      <c r="Q11" s="58"/>
      <c r="R11" s="58"/>
      <c r="S11" s="58"/>
      <c r="T11" s="58"/>
      <c r="U11" s="58"/>
      <c r="V11" s="58"/>
      <c r="W11" s="58"/>
      <c r="X11" s="58"/>
      <c r="Y11" s="58"/>
      <c r="Z11" s="58"/>
      <c r="AA11" s="58"/>
      <c r="AB11" s="58"/>
      <c r="AC11" s="58"/>
      <c r="AD11" s="58"/>
      <c r="AE11" s="58"/>
      <c r="AF11" s="58"/>
    </row>
    <row r="12" ht="11.25" customHeight="1">
      <c r="A12" s="112" t="s">
        <v>3700</v>
      </c>
      <c r="B12" s="18" t="s">
        <v>3693</v>
      </c>
      <c r="C12" s="112" t="s">
        <v>3701</v>
      </c>
      <c r="D12" s="71" t="s">
        <v>52</v>
      </c>
      <c r="E12" s="18" t="s">
        <v>3695</v>
      </c>
      <c r="F12" s="409" t="s">
        <v>3696</v>
      </c>
      <c r="G12" s="74" t="s">
        <v>3702</v>
      </c>
      <c r="H12" s="410" t="s">
        <v>3703</v>
      </c>
      <c r="I12" s="411" t="s">
        <v>3699</v>
      </c>
      <c r="J12" s="415">
        <v>3.0</v>
      </c>
      <c r="K12" s="415">
        <v>3.0</v>
      </c>
      <c r="L12" s="415">
        <v>3.0</v>
      </c>
      <c r="M12" s="416">
        <v>100.0</v>
      </c>
      <c r="N12" s="414">
        <f t="shared" si="1"/>
        <v>33.33333333</v>
      </c>
      <c r="O12" s="78" t="s">
        <v>154</v>
      </c>
      <c r="P12" s="58"/>
      <c r="Q12" s="58"/>
      <c r="R12" s="58"/>
      <c r="S12" s="58"/>
      <c r="T12" s="58"/>
      <c r="U12" s="58"/>
      <c r="V12" s="58"/>
      <c r="W12" s="58"/>
      <c r="X12" s="58"/>
      <c r="Y12" s="58"/>
      <c r="Z12" s="58"/>
      <c r="AA12" s="58"/>
      <c r="AB12" s="58"/>
      <c r="AC12" s="58"/>
      <c r="AD12" s="58"/>
      <c r="AE12" s="58"/>
      <c r="AF12" s="58"/>
    </row>
    <row r="13" ht="11.25" customHeight="1">
      <c r="A13" s="112" t="s">
        <v>3704</v>
      </c>
      <c r="B13" s="18" t="s">
        <v>3693</v>
      </c>
      <c r="C13" s="112" t="s">
        <v>3705</v>
      </c>
      <c r="D13" s="18" t="s">
        <v>52</v>
      </c>
      <c r="E13" s="18" t="s">
        <v>3706</v>
      </c>
      <c r="F13" s="85" t="s">
        <v>3707</v>
      </c>
      <c r="G13" s="74" t="s">
        <v>3708</v>
      </c>
      <c r="H13" s="410" t="s">
        <v>3709</v>
      </c>
      <c r="I13" s="74" t="s">
        <v>3710</v>
      </c>
      <c r="J13" s="415">
        <v>2.0</v>
      </c>
      <c r="K13" s="415">
        <v>2.0</v>
      </c>
      <c r="L13" s="415">
        <v>2.0</v>
      </c>
      <c r="M13" s="416">
        <v>150.0</v>
      </c>
      <c r="N13" s="414">
        <f t="shared" si="1"/>
        <v>75</v>
      </c>
      <c r="O13" s="78" t="s">
        <v>154</v>
      </c>
      <c r="P13" s="58"/>
      <c r="Q13" s="58"/>
      <c r="R13" s="58"/>
      <c r="S13" s="58"/>
      <c r="T13" s="58"/>
      <c r="U13" s="58"/>
      <c r="V13" s="58"/>
      <c r="W13" s="58"/>
      <c r="X13" s="58"/>
      <c r="Y13" s="58"/>
      <c r="Z13" s="58"/>
      <c r="AA13" s="58"/>
      <c r="AB13" s="58"/>
      <c r="AC13" s="58"/>
      <c r="AD13" s="58"/>
      <c r="AE13" s="58"/>
      <c r="AF13" s="58"/>
    </row>
    <row r="14" ht="11.25" customHeight="1">
      <c r="A14" s="112" t="s">
        <v>3711</v>
      </c>
      <c r="B14" s="98" t="s">
        <v>3693</v>
      </c>
      <c r="C14" s="112" t="s">
        <v>54</v>
      </c>
      <c r="D14" s="98" t="s">
        <v>52</v>
      </c>
      <c r="E14" s="98" t="s">
        <v>3712</v>
      </c>
      <c r="F14" s="112" t="s">
        <v>3713</v>
      </c>
      <c r="G14" s="99" t="s">
        <v>3714</v>
      </c>
      <c r="H14" s="417" t="s">
        <v>3715</v>
      </c>
      <c r="I14" s="99" t="s">
        <v>3716</v>
      </c>
      <c r="J14" s="418">
        <v>1.0</v>
      </c>
      <c r="K14" s="418">
        <v>1.0</v>
      </c>
      <c r="L14" s="418">
        <v>1.0</v>
      </c>
      <c r="M14" s="419">
        <v>150.0</v>
      </c>
      <c r="N14" s="420">
        <v>150.0</v>
      </c>
      <c r="O14" s="78" t="s">
        <v>164</v>
      </c>
      <c r="P14" s="58"/>
      <c r="Q14" s="58"/>
      <c r="R14" s="58"/>
      <c r="S14" s="58"/>
      <c r="T14" s="58"/>
      <c r="U14" s="58"/>
      <c r="V14" s="58"/>
      <c r="W14" s="58"/>
      <c r="X14" s="58"/>
      <c r="Y14" s="58"/>
      <c r="Z14" s="58"/>
      <c r="AA14" s="58"/>
      <c r="AB14" s="58"/>
      <c r="AC14" s="58"/>
      <c r="AD14" s="58"/>
      <c r="AE14" s="58"/>
      <c r="AF14" s="58"/>
    </row>
    <row r="15" ht="11.25" customHeight="1">
      <c r="A15" s="112" t="s">
        <v>3717</v>
      </c>
      <c r="B15" s="98" t="s">
        <v>3693</v>
      </c>
      <c r="C15" s="112" t="s">
        <v>3718</v>
      </c>
      <c r="D15" s="98" t="s">
        <v>52</v>
      </c>
      <c r="E15" s="98" t="s">
        <v>3719</v>
      </c>
      <c r="F15" s="112" t="s">
        <v>3720</v>
      </c>
      <c r="G15" s="99" t="s">
        <v>3721</v>
      </c>
      <c r="H15" s="421"/>
      <c r="I15" s="422" t="s">
        <v>3722</v>
      </c>
      <c r="J15" s="418">
        <v>1.0</v>
      </c>
      <c r="K15" s="418">
        <v>1.0</v>
      </c>
      <c r="L15" s="418">
        <v>1.0</v>
      </c>
      <c r="M15" s="419">
        <v>100.0</v>
      </c>
      <c r="N15" s="420">
        <v>100.0</v>
      </c>
      <c r="O15" s="78" t="s">
        <v>1018</v>
      </c>
      <c r="P15" s="58"/>
      <c r="Q15" s="58"/>
      <c r="R15" s="58"/>
      <c r="S15" s="58"/>
      <c r="T15" s="58"/>
      <c r="U15" s="58"/>
      <c r="V15" s="58"/>
      <c r="W15" s="58"/>
      <c r="X15" s="58"/>
      <c r="Y15" s="58"/>
      <c r="Z15" s="58"/>
      <c r="AA15" s="58"/>
      <c r="AB15" s="58"/>
      <c r="AC15" s="58"/>
      <c r="AD15" s="58"/>
      <c r="AE15" s="58"/>
      <c r="AF15" s="58"/>
    </row>
    <row r="16" ht="11.25" customHeight="1">
      <c r="A16" s="112" t="s">
        <v>3723</v>
      </c>
      <c r="B16" s="98" t="s">
        <v>3693</v>
      </c>
      <c r="C16" s="112" t="s">
        <v>3718</v>
      </c>
      <c r="D16" s="98" t="s">
        <v>52</v>
      </c>
      <c r="E16" s="98" t="s">
        <v>3719</v>
      </c>
      <c r="F16" s="112" t="s">
        <v>3720</v>
      </c>
      <c r="G16" s="99" t="s">
        <v>3724</v>
      </c>
      <c r="H16" s="423"/>
      <c r="I16" s="98" t="s">
        <v>3722</v>
      </c>
      <c r="J16" s="424">
        <v>1.0</v>
      </c>
      <c r="K16" s="425">
        <v>1.0</v>
      </c>
      <c r="L16" s="425">
        <v>1.0</v>
      </c>
      <c r="M16" s="426">
        <v>100.0</v>
      </c>
      <c r="N16" s="420">
        <v>100.0</v>
      </c>
      <c r="O16" s="78" t="s">
        <v>1018</v>
      </c>
      <c r="P16" s="58"/>
      <c r="Q16" s="58"/>
      <c r="R16" s="58"/>
      <c r="S16" s="58"/>
      <c r="T16" s="58"/>
      <c r="U16" s="58"/>
      <c r="V16" s="58"/>
      <c r="W16" s="58"/>
      <c r="X16" s="58"/>
      <c r="Y16" s="58"/>
      <c r="Z16" s="58"/>
      <c r="AA16" s="58"/>
      <c r="AB16" s="58"/>
      <c r="AC16" s="58"/>
      <c r="AD16" s="58"/>
      <c r="AE16" s="58"/>
      <c r="AF16" s="58"/>
    </row>
    <row r="17" ht="11.25" customHeight="1">
      <c r="A17" s="85" t="s">
        <v>3725</v>
      </c>
      <c r="B17" s="18" t="s">
        <v>3693</v>
      </c>
      <c r="C17" s="85" t="s">
        <v>3726</v>
      </c>
      <c r="D17" s="18" t="s">
        <v>52</v>
      </c>
      <c r="E17" s="18" t="s">
        <v>3727</v>
      </c>
      <c r="F17" s="85" t="s">
        <v>3728</v>
      </c>
      <c r="G17" s="74" t="s">
        <v>3729</v>
      </c>
      <c r="H17" s="427" t="s">
        <v>3730</v>
      </c>
      <c r="I17" s="74" t="s">
        <v>3731</v>
      </c>
      <c r="J17" s="412">
        <v>2.0</v>
      </c>
      <c r="K17" s="412">
        <v>1.0</v>
      </c>
      <c r="L17" s="412">
        <v>2.0</v>
      </c>
      <c r="M17" s="413">
        <v>150.0</v>
      </c>
      <c r="N17" s="414">
        <v>75.0</v>
      </c>
      <c r="O17" s="78" t="s">
        <v>1384</v>
      </c>
      <c r="P17" s="58"/>
      <c r="Q17" s="58"/>
      <c r="R17" s="58"/>
      <c r="S17" s="58"/>
      <c r="T17" s="58"/>
      <c r="U17" s="58"/>
      <c r="V17" s="58"/>
      <c r="W17" s="58"/>
      <c r="X17" s="58"/>
      <c r="Y17" s="58"/>
      <c r="Z17" s="58"/>
      <c r="AA17" s="58"/>
      <c r="AB17" s="58"/>
      <c r="AC17" s="58"/>
      <c r="AD17" s="58"/>
      <c r="AE17" s="58"/>
      <c r="AF17" s="58"/>
    </row>
    <row r="18" ht="11.25" customHeight="1">
      <c r="A18" s="85" t="s">
        <v>3732</v>
      </c>
      <c r="B18" s="18" t="s">
        <v>3693</v>
      </c>
      <c r="C18" s="85" t="s">
        <v>3733</v>
      </c>
      <c r="D18" s="18" t="s">
        <v>52</v>
      </c>
      <c r="E18" s="18" t="s">
        <v>3734</v>
      </c>
      <c r="F18" s="85" t="s">
        <v>3735</v>
      </c>
      <c r="G18" s="74" t="s">
        <v>3736</v>
      </c>
      <c r="H18" s="428" t="s">
        <v>3737</v>
      </c>
      <c r="I18" s="74" t="s">
        <v>3738</v>
      </c>
      <c r="J18" s="415">
        <v>2.0</v>
      </c>
      <c r="K18" s="415">
        <v>2.0</v>
      </c>
      <c r="L18" s="415">
        <v>2.0</v>
      </c>
      <c r="M18" s="416">
        <v>100.0</v>
      </c>
      <c r="N18" s="414">
        <v>50.0</v>
      </c>
      <c r="O18" s="78" t="s">
        <v>1384</v>
      </c>
      <c r="P18" s="58"/>
      <c r="Q18" s="58"/>
      <c r="R18" s="58"/>
      <c r="S18" s="58"/>
      <c r="T18" s="58"/>
      <c r="U18" s="58"/>
      <c r="V18" s="58"/>
      <c r="W18" s="58"/>
      <c r="X18" s="58"/>
      <c r="Y18" s="58"/>
      <c r="Z18" s="58"/>
      <c r="AA18" s="58"/>
      <c r="AB18" s="58"/>
      <c r="AC18" s="58"/>
      <c r="AD18" s="58"/>
      <c r="AE18" s="58"/>
      <c r="AF18" s="58"/>
    </row>
    <row r="19" ht="11.25" customHeight="1">
      <c r="A19" s="85" t="s">
        <v>3739</v>
      </c>
      <c r="B19" s="18" t="s">
        <v>3693</v>
      </c>
      <c r="C19" s="85" t="s">
        <v>3740</v>
      </c>
      <c r="D19" s="18" t="s">
        <v>52</v>
      </c>
      <c r="E19" s="18" t="s">
        <v>3734</v>
      </c>
      <c r="F19" s="85" t="s">
        <v>3735</v>
      </c>
      <c r="G19" s="74" t="s">
        <v>3741</v>
      </c>
      <c r="H19" s="428" t="s">
        <v>3742</v>
      </c>
      <c r="I19" s="74" t="s">
        <v>3738</v>
      </c>
      <c r="J19" s="415">
        <v>3.0</v>
      </c>
      <c r="K19" s="415">
        <v>3.0</v>
      </c>
      <c r="L19" s="415">
        <v>3.0</v>
      </c>
      <c r="M19" s="416">
        <v>100.0</v>
      </c>
      <c r="N19" s="414">
        <v>33.33</v>
      </c>
      <c r="O19" s="78" t="s">
        <v>1384</v>
      </c>
      <c r="P19" s="58"/>
      <c r="Q19" s="58"/>
      <c r="R19" s="58"/>
      <c r="S19" s="58"/>
      <c r="T19" s="58"/>
      <c r="U19" s="58"/>
      <c r="V19" s="58"/>
      <c r="W19" s="58"/>
      <c r="X19" s="58"/>
      <c r="Y19" s="58"/>
      <c r="Z19" s="58"/>
      <c r="AA19" s="58"/>
      <c r="AB19" s="58"/>
      <c r="AC19" s="58"/>
      <c r="AD19" s="58"/>
      <c r="AE19" s="58"/>
      <c r="AF19" s="58"/>
    </row>
    <row r="20" ht="11.25" customHeight="1">
      <c r="A20" s="429" t="s">
        <v>3743</v>
      </c>
      <c r="B20" s="18" t="s">
        <v>3693</v>
      </c>
      <c r="C20" s="85" t="s">
        <v>3744</v>
      </c>
      <c r="D20" s="71" t="s">
        <v>77</v>
      </c>
      <c r="E20" s="18" t="s">
        <v>3745</v>
      </c>
      <c r="F20" s="85" t="s">
        <v>3746</v>
      </c>
      <c r="G20" s="73" t="s">
        <v>3747</v>
      </c>
      <c r="H20" s="410" t="s">
        <v>3748</v>
      </c>
      <c r="I20" s="74" t="s">
        <v>3716</v>
      </c>
      <c r="J20" s="415">
        <v>5.0</v>
      </c>
      <c r="K20" s="415">
        <v>5.0</v>
      </c>
      <c r="L20" s="415">
        <v>5.0</v>
      </c>
      <c r="M20" s="416">
        <v>150.0</v>
      </c>
      <c r="N20" s="416">
        <f>M20/L20</f>
        <v>30</v>
      </c>
      <c r="O20" s="78" t="s">
        <v>767</v>
      </c>
      <c r="P20" s="58"/>
      <c r="Q20" s="58"/>
      <c r="R20" s="58"/>
      <c r="S20" s="58"/>
      <c r="T20" s="58"/>
      <c r="U20" s="58"/>
      <c r="V20" s="58"/>
      <c r="W20" s="58"/>
      <c r="X20" s="58"/>
      <c r="Y20" s="58"/>
      <c r="Z20" s="58"/>
      <c r="AA20" s="58"/>
      <c r="AB20" s="58"/>
      <c r="AC20" s="58"/>
      <c r="AD20" s="58"/>
      <c r="AE20" s="58"/>
      <c r="AF20" s="58"/>
    </row>
    <row r="21" ht="11.25" customHeight="1">
      <c r="A21" s="112" t="s">
        <v>3749</v>
      </c>
      <c r="B21" s="98" t="s">
        <v>3750</v>
      </c>
      <c r="C21" s="112" t="s">
        <v>1529</v>
      </c>
      <c r="D21" s="98" t="s">
        <v>52</v>
      </c>
      <c r="E21" s="98" t="s">
        <v>3751</v>
      </c>
      <c r="F21" s="430" t="s">
        <v>3752</v>
      </c>
      <c r="G21" s="99" t="s">
        <v>3753</v>
      </c>
      <c r="H21" s="417" t="s">
        <v>3754</v>
      </c>
      <c r="I21" s="99" t="s">
        <v>3755</v>
      </c>
      <c r="J21" s="418">
        <v>1.0</v>
      </c>
      <c r="K21" s="418">
        <v>1.0</v>
      </c>
      <c r="L21" s="418">
        <v>1.0</v>
      </c>
      <c r="M21" s="419">
        <v>150.0</v>
      </c>
      <c r="N21" s="420">
        <v>150.0</v>
      </c>
      <c r="O21" s="78" t="s">
        <v>1533</v>
      </c>
      <c r="P21" s="58"/>
      <c r="Q21" s="58"/>
      <c r="R21" s="58"/>
      <c r="S21" s="58"/>
      <c r="T21" s="58"/>
      <c r="U21" s="58"/>
      <c r="V21" s="58"/>
      <c r="W21" s="58"/>
      <c r="X21" s="58"/>
      <c r="Y21" s="58"/>
      <c r="Z21" s="58"/>
      <c r="AA21" s="58"/>
      <c r="AB21" s="58"/>
      <c r="AC21" s="58"/>
      <c r="AD21" s="58"/>
      <c r="AE21" s="58"/>
      <c r="AF21" s="58"/>
    </row>
    <row r="22" ht="11.25" customHeight="1">
      <c r="A22" s="85" t="s">
        <v>3756</v>
      </c>
      <c r="B22" s="18" t="s">
        <v>3750</v>
      </c>
      <c r="C22" s="85" t="s">
        <v>3757</v>
      </c>
      <c r="D22" s="18" t="s">
        <v>52</v>
      </c>
      <c r="E22" s="18" t="s">
        <v>3712</v>
      </c>
      <c r="F22" s="85" t="s">
        <v>3758</v>
      </c>
      <c r="G22" s="74" t="s">
        <v>3759</v>
      </c>
      <c r="H22" s="431" t="s">
        <v>3760</v>
      </c>
      <c r="I22" s="74" t="s">
        <v>3761</v>
      </c>
      <c r="J22" s="412">
        <v>2.0</v>
      </c>
      <c r="K22" s="412">
        <v>2.0</v>
      </c>
      <c r="L22" s="412">
        <v>2.0</v>
      </c>
      <c r="M22" s="413">
        <v>150.0</v>
      </c>
      <c r="N22" s="414">
        <v>75.0</v>
      </c>
      <c r="O22" s="78" t="s">
        <v>329</v>
      </c>
      <c r="P22" s="58"/>
      <c r="Q22" s="58"/>
      <c r="R22" s="58"/>
      <c r="S22" s="58"/>
      <c r="T22" s="58"/>
      <c r="U22" s="58"/>
      <c r="V22" s="58"/>
      <c r="W22" s="58"/>
      <c r="X22" s="58"/>
      <c r="Y22" s="58"/>
      <c r="Z22" s="58"/>
      <c r="AA22" s="58"/>
      <c r="AB22" s="58"/>
      <c r="AC22" s="58"/>
      <c r="AD22" s="58"/>
      <c r="AE22" s="58"/>
      <c r="AF22" s="58"/>
    </row>
    <row r="23" ht="11.25" customHeight="1">
      <c r="A23" s="274" t="s">
        <v>3762</v>
      </c>
      <c r="B23" s="98" t="s">
        <v>3750</v>
      </c>
      <c r="C23" s="112" t="s">
        <v>3763</v>
      </c>
      <c r="D23" s="98" t="s">
        <v>52</v>
      </c>
      <c r="E23" s="98" t="s">
        <v>3695</v>
      </c>
      <c r="F23" s="112" t="s">
        <v>3764</v>
      </c>
      <c r="G23" s="99" t="s">
        <v>3765</v>
      </c>
      <c r="H23" s="112" t="s">
        <v>3766</v>
      </c>
      <c r="I23" s="98" t="s">
        <v>3767</v>
      </c>
      <c r="J23" s="432">
        <v>3.0</v>
      </c>
      <c r="K23" s="418">
        <v>3.0</v>
      </c>
      <c r="L23" s="418">
        <v>3.0</v>
      </c>
      <c r="M23" s="419">
        <v>100.0</v>
      </c>
      <c r="N23" s="420">
        <v>33.33</v>
      </c>
      <c r="O23" s="78" t="s">
        <v>344</v>
      </c>
      <c r="P23" s="58"/>
      <c r="Q23" s="58"/>
      <c r="R23" s="58"/>
      <c r="S23" s="58"/>
      <c r="T23" s="58"/>
      <c r="U23" s="58"/>
      <c r="V23" s="58"/>
      <c r="W23" s="58"/>
      <c r="X23" s="58"/>
      <c r="Y23" s="58"/>
      <c r="Z23" s="58"/>
      <c r="AA23" s="58"/>
      <c r="AB23" s="58"/>
      <c r="AC23" s="58"/>
      <c r="AD23" s="58"/>
      <c r="AE23" s="58"/>
      <c r="AF23" s="58"/>
    </row>
    <row r="24" ht="11.25" customHeight="1">
      <c r="A24" s="112" t="s">
        <v>3768</v>
      </c>
      <c r="B24" s="98" t="s">
        <v>3750</v>
      </c>
      <c r="C24" s="112" t="s">
        <v>3769</v>
      </c>
      <c r="D24" s="98" t="s">
        <v>52</v>
      </c>
      <c r="E24" s="98" t="s">
        <v>3770</v>
      </c>
      <c r="F24" s="112" t="s">
        <v>3771</v>
      </c>
      <c r="G24" s="99" t="s">
        <v>3772</v>
      </c>
      <c r="H24" s="421" t="s">
        <v>3773</v>
      </c>
      <c r="I24" s="99" t="s">
        <v>3774</v>
      </c>
      <c r="J24" s="418">
        <v>2.0</v>
      </c>
      <c r="K24" s="418">
        <v>1.0</v>
      </c>
      <c r="L24" s="418">
        <v>2.0</v>
      </c>
      <c r="M24" s="419">
        <v>100.0</v>
      </c>
      <c r="N24" s="420">
        <v>50.0</v>
      </c>
      <c r="O24" s="78" t="s">
        <v>356</v>
      </c>
      <c r="P24" s="58"/>
      <c r="Q24" s="58"/>
      <c r="R24" s="58"/>
      <c r="S24" s="58"/>
      <c r="T24" s="58"/>
      <c r="U24" s="58"/>
      <c r="V24" s="58"/>
      <c r="W24" s="58"/>
      <c r="X24" s="58"/>
      <c r="Y24" s="58"/>
      <c r="Z24" s="58"/>
      <c r="AA24" s="58"/>
      <c r="AB24" s="58"/>
      <c r="AC24" s="58"/>
      <c r="AD24" s="58"/>
      <c r="AE24" s="58"/>
      <c r="AF24" s="58"/>
    </row>
    <row r="25" ht="11.25" customHeight="1">
      <c r="A25" s="112" t="s">
        <v>3739</v>
      </c>
      <c r="B25" s="98" t="s">
        <v>3693</v>
      </c>
      <c r="C25" s="112" t="s">
        <v>3775</v>
      </c>
      <c r="D25" s="98" t="s">
        <v>52</v>
      </c>
      <c r="E25" s="98" t="s">
        <v>3734</v>
      </c>
      <c r="F25" s="112" t="s">
        <v>3776</v>
      </c>
      <c r="G25" s="99" t="s">
        <v>3702</v>
      </c>
      <c r="H25" s="421" t="s">
        <v>3703</v>
      </c>
      <c r="I25" s="99" t="s">
        <v>3777</v>
      </c>
      <c r="J25" s="418">
        <v>3.0</v>
      </c>
      <c r="K25" s="418">
        <v>3.0</v>
      </c>
      <c r="L25" s="418">
        <v>3.0</v>
      </c>
      <c r="M25" s="419">
        <v>100.0</v>
      </c>
      <c r="N25" s="420">
        <v>33.33</v>
      </c>
      <c r="O25" s="78" t="s">
        <v>1821</v>
      </c>
      <c r="P25" s="58"/>
      <c r="Q25" s="58"/>
      <c r="R25" s="58"/>
      <c r="S25" s="58"/>
      <c r="T25" s="58"/>
      <c r="U25" s="58"/>
      <c r="V25" s="58"/>
      <c r="W25" s="58"/>
      <c r="X25" s="58"/>
      <c r="Y25" s="58"/>
      <c r="Z25" s="58"/>
      <c r="AA25" s="58"/>
      <c r="AB25" s="58"/>
      <c r="AC25" s="58"/>
      <c r="AD25" s="58"/>
      <c r="AE25" s="58"/>
      <c r="AF25" s="58"/>
    </row>
    <row r="26" ht="11.25" customHeight="1">
      <c r="A26" s="112" t="s">
        <v>3732</v>
      </c>
      <c r="B26" s="98" t="s">
        <v>3693</v>
      </c>
      <c r="C26" s="112" t="s">
        <v>3778</v>
      </c>
      <c r="D26" s="98" t="s">
        <v>52</v>
      </c>
      <c r="E26" s="98" t="s">
        <v>3734</v>
      </c>
      <c r="F26" s="112" t="s">
        <v>3776</v>
      </c>
      <c r="G26" s="99" t="s">
        <v>3779</v>
      </c>
      <c r="H26" s="421" t="s">
        <v>3780</v>
      </c>
      <c r="I26" s="99" t="s">
        <v>3777</v>
      </c>
      <c r="J26" s="425">
        <v>2.0</v>
      </c>
      <c r="K26" s="425">
        <v>2.0</v>
      </c>
      <c r="L26" s="425">
        <v>2.0</v>
      </c>
      <c r="M26" s="426">
        <v>100.0</v>
      </c>
      <c r="N26" s="420">
        <v>50.0</v>
      </c>
      <c r="O26" s="78" t="s">
        <v>1821</v>
      </c>
      <c r="P26" s="58"/>
      <c r="Q26" s="58"/>
      <c r="R26" s="58"/>
      <c r="S26" s="58"/>
      <c r="T26" s="58"/>
      <c r="U26" s="58"/>
      <c r="V26" s="58"/>
      <c r="W26" s="58"/>
      <c r="X26" s="58"/>
      <c r="Y26" s="58"/>
      <c r="Z26" s="58"/>
      <c r="AA26" s="58"/>
      <c r="AB26" s="58"/>
      <c r="AC26" s="58"/>
      <c r="AD26" s="58"/>
      <c r="AE26" s="58"/>
      <c r="AF26" s="58"/>
    </row>
    <row r="27" ht="11.25" customHeight="1">
      <c r="A27" s="85" t="s">
        <v>3692</v>
      </c>
      <c r="B27" s="18" t="s">
        <v>3693</v>
      </c>
      <c r="C27" s="408" t="s">
        <v>3781</v>
      </c>
      <c r="D27" s="71" t="s">
        <v>52</v>
      </c>
      <c r="E27" s="18" t="s">
        <v>3695</v>
      </c>
      <c r="F27" s="409" t="s">
        <v>3696</v>
      </c>
      <c r="G27" s="73" t="s">
        <v>3697</v>
      </c>
      <c r="H27" s="410" t="s">
        <v>3698</v>
      </c>
      <c r="I27" s="411" t="s">
        <v>3699</v>
      </c>
      <c r="J27" s="412">
        <v>2.0</v>
      </c>
      <c r="K27" s="412">
        <v>2.0</v>
      </c>
      <c r="L27" s="412">
        <v>2.0</v>
      </c>
      <c r="M27" s="413">
        <v>100.0</v>
      </c>
      <c r="N27" s="414">
        <f>M27/L27</f>
        <v>50</v>
      </c>
      <c r="O27" s="78" t="s">
        <v>366</v>
      </c>
      <c r="P27" s="58"/>
      <c r="Q27" s="58"/>
      <c r="R27" s="58"/>
      <c r="S27" s="58"/>
      <c r="T27" s="58"/>
      <c r="U27" s="58"/>
      <c r="V27" s="58"/>
      <c r="W27" s="58"/>
      <c r="X27" s="58"/>
      <c r="Y27" s="58"/>
      <c r="Z27" s="58"/>
      <c r="AA27" s="58"/>
      <c r="AB27" s="58"/>
      <c r="AC27" s="58"/>
      <c r="AD27" s="58"/>
      <c r="AE27" s="58"/>
      <c r="AF27" s="58"/>
    </row>
    <row r="28" ht="11.25" customHeight="1">
      <c r="A28" s="85" t="s">
        <v>3782</v>
      </c>
      <c r="B28" s="18" t="s">
        <v>3693</v>
      </c>
      <c r="C28" s="85" t="s">
        <v>3783</v>
      </c>
      <c r="D28" s="71" t="s">
        <v>52</v>
      </c>
      <c r="E28" s="18" t="s">
        <v>3784</v>
      </c>
      <c r="F28" s="85" t="s">
        <v>3785</v>
      </c>
      <c r="G28" s="74" t="s">
        <v>3786</v>
      </c>
      <c r="H28" s="427" t="s">
        <v>3787</v>
      </c>
      <c r="I28" s="99" t="s">
        <v>3788</v>
      </c>
      <c r="J28" s="415">
        <v>1.0</v>
      </c>
      <c r="K28" s="415">
        <v>1.0</v>
      </c>
      <c r="L28" s="415">
        <v>3.0</v>
      </c>
      <c r="M28" s="416">
        <v>150.0</v>
      </c>
      <c r="N28" s="414">
        <v>150.0</v>
      </c>
      <c r="O28" s="78" t="s">
        <v>366</v>
      </c>
      <c r="P28" s="58"/>
      <c r="Q28" s="58"/>
      <c r="R28" s="58"/>
      <c r="S28" s="58"/>
      <c r="T28" s="58"/>
      <c r="U28" s="58"/>
      <c r="V28" s="58"/>
      <c r="W28" s="58"/>
      <c r="X28" s="58"/>
      <c r="Y28" s="58"/>
      <c r="Z28" s="58"/>
      <c r="AA28" s="58"/>
      <c r="AB28" s="58"/>
      <c r="AC28" s="58"/>
      <c r="AD28" s="58"/>
      <c r="AE28" s="58"/>
      <c r="AF28" s="58"/>
    </row>
    <row r="29" ht="11.25" customHeight="1">
      <c r="A29" s="433" t="s">
        <v>3789</v>
      </c>
      <c r="B29" s="98" t="s">
        <v>3693</v>
      </c>
      <c r="C29" s="112" t="s">
        <v>3790</v>
      </c>
      <c r="D29" s="98" t="s">
        <v>3791</v>
      </c>
      <c r="E29" s="98" t="s">
        <v>3792</v>
      </c>
      <c r="F29" s="112" t="s">
        <v>3793</v>
      </c>
      <c r="G29" s="99"/>
      <c r="H29" s="421"/>
      <c r="I29" s="99" t="s">
        <v>3794</v>
      </c>
      <c r="J29" s="434">
        <v>1.0</v>
      </c>
      <c r="K29" s="418">
        <v>1.0</v>
      </c>
      <c r="L29" s="418">
        <v>1.0</v>
      </c>
      <c r="M29" s="419">
        <v>100.0</v>
      </c>
      <c r="N29" s="420">
        <v>100.0</v>
      </c>
      <c r="O29" s="78" t="s">
        <v>3795</v>
      </c>
      <c r="P29" s="58"/>
      <c r="Q29" s="58"/>
      <c r="R29" s="58"/>
      <c r="S29" s="58"/>
      <c r="T29" s="58"/>
      <c r="U29" s="58"/>
      <c r="V29" s="58"/>
      <c r="W29" s="58"/>
      <c r="X29" s="58"/>
      <c r="Y29" s="58"/>
      <c r="Z29" s="58"/>
      <c r="AA29" s="58"/>
      <c r="AB29" s="58"/>
      <c r="AC29" s="58"/>
      <c r="AD29" s="58"/>
      <c r="AE29" s="58"/>
      <c r="AF29" s="58"/>
    </row>
    <row r="30" ht="11.25" customHeight="1">
      <c r="A30" s="433" t="s">
        <v>3796</v>
      </c>
      <c r="B30" s="98" t="s">
        <v>3693</v>
      </c>
      <c r="C30" s="112" t="s">
        <v>3790</v>
      </c>
      <c r="D30" s="98" t="s">
        <v>3791</v>
      </c>
      <c r="E30" s="98" t="s">
        <v>3792</v>
      </c>
      <c r="F30" s="112" t="s">
        <v>3793</v>
      </c>
      <c r="G30" s="99"/>
      <c r="H30" s="421"/>
      <c r="I30" s="99" t="s">
        <v>3797</v>
      </c>
      <c r="J30" s="435">
        <v>1.0</v>
      </c>
      <c r="K30" s="425">
        <v>1.0</v>
      </c>
      <c r="L30" s="425">
        <v>1.0</v>
      </c>
      <c r="M30" s="426">
        <v>100.0</v>
      </c>
      <c r="N30" s="420">
        <v>100.0</v>
      </c>
      <c r="O30" s="78" t="s">
        <v>3795</v>
      </c>
      <c r="P30" s="58"/>
      <c r="Q30" s="58"/>
      <c r="R30" s="58"/>
      <c r="S30" s="58"/>
      <c r="T30" s="58"/>
      <c r="U30" s="58"/>
      <c r="V30" s="58"/>
      <c r="W30" s="58"/>
      <c r="X30" s="58"/>
      <c r="Y30" s="58"/>
      <c r="Z30" s="58"/>
      <c r="AA30" s="58"/>
      <c r="AB30" s="58"/>
      <c r="AC30" s="58"/>
      <c r="AD30" s="58"/>
      <c r="AE30" s="58"/>
      <c r="AF30" s="58"/>
    </row>
    <row r="31" ht="11.25" customHeight="1">
      <c r="A31" s="245" t="s">
        <v>3798</v>
      </c>
      <c r="B31" s="261" t="s">
        <v>3693</v>
      </c>
      <c r="C31" s="245" t="s">
        <v>3799</v>
      </c>
      <c r="D31" s="261" t="s">
        <v>52</v>
      </c>
      <c r="E31" s="261" t="s">
        <v>3784</v>
      </c>
      <c r="F31" s="436" t="s">
        <v>3758</v>
      </c>
      <c r="G31" s="437" t="s">
        <v>3800</v>
      </c>
      <c r="H31" s="438" t="s">
        <v>3801</v>
      </c>
      <c r="I31" s="439" t="s">
        <v>3802</v>
      </c>
      <c r="J31" s="440">
        <v>1.0</v>
      </c>
      <c r="K31" s="440">
        <v>1.0</v>
      </c>
      <c r="L31" s="440">
        <v>1.0</v>
      </c>
      <c r="M31" s="441">
        <v>150.0</v>
      </c>
      <c r="N31" s="442">
        <v>150.0</v>
      </c>
      <c r="O31" s="337" t="s">
        <v>384</v>
      </c>
      <c r="P31" s="58"/>
      <c r="Q31" s="58"/>
      <c r="R31" s="58"/>
      <c r="S31" s="58"/>
      <c r="T31" s="58"/>
      <c r="U31" s="58"/>
      <c r="V31" s="58"/>
      <c r="W31" s="58"/>
      <c r="X31" s="58"/>
      <c r="Y31" s="58"/>
      <c r="Z31" s="58"/>
      <c r="AA31" s="58"/>
      <c r="AB31" s="58"/>
      <c r="AC31" s="58"/>
      <c r="AD31" s="58"/>
      <c r="AE31" s="58"/>
      <c r="AF31" s="58"/>
    </row>
    <row r="32" ht="11.25" customHeight="1">
      <c r="A32" s="112" t="s">
        <v>3803</v>
      </c>
      <c r="B32" s="98" t="s">
        <v>3750</v>
      </c>
      <c r="C32" s="112" t="s">
        <v>533</v>
      </c>
      <c r="D32" s="98" t="s">
        <v>77</v>
      </c>
      <c r="E32" s="98" t="s">
        <v>3804</v>
      </c>
      <c r="F32" s="112" t="s">
        <v>3805</v>
      </c>
      <c r="G32" s="98" t="s">
        <v>3806</v>
      </c>
      <c r="H32" s="421"/>
      <c r="I32" s="443" t="s">
        <v>3807</v>
      </c>
      <c r="J32" s="444">
        <v>2.0</v>
      </c>
      <c r="K32" s="445">
        <v>2.0</v>
      </c>
      <c r="L32" s="445">
        <v>2.0</v>
      </c>
      <c r="M32" s="446">
        <v>100.0</v>
      </c>
      <c r="N32" s="426">
        <v>50.0</v>
      </c>
      <c r="O32" s="78" t="s">
        <v>539</v>
      </c>
      <c r="P32" s="58"/>
      <c r="Q32" s="58"/>
      <c r="R32" s="58"/>
      <c r="S32" s="58"/>
      <c r="T32" s="58"/>
      <c r="U32" s="58"/>
      <c r="V32" s="58"/>
      <c r="W32" s="58"/>
      <c r="X32" s="58"/>
      <c r="Y32" s="58"/>
      <c r="Z32" s="58"/>
      <c r="AA32" s="58"/>
      <c r="AB32" s="58"/>
      <c r="AC32" s="58"/>
      <c r="AD32" s="58"/>
      <c r="AE32" s="58"/>
      <c r="AF32" s="58"/>
    </row>
    <row r="33" ht="11.25" customHeight="1">
      <c r="A33" s="112" t="s">
        <v>3808</v>
      </c>
      <c r="B33" s="98" t="s">
        <v>3693</v>
      </c>
      <c r="C33" s="112" t="s">
        <v>80</v>
      </c>
      <c r="D33" s="98" t="s">
        <v>77</v>
      </c>
      <c r="E33" s="98" t="s">
        <v>3695</v>
      </c>
      <c r="F33" s="112" t="s">
        <v>3809</v>
      </c>
      <c r="G33" s="99" t="s">
        <v>3810</v>
      </c>
      <c r="H33" s="447" t="s">
        <v>3811</v>
      </c>
      <c r="I33" s="99" t="s">
        <v>3812</v>
      </c>
      <c r="J33" s="418">
        <v>1.0</v>
      </c>
      <c r="K33" s="418">
        <v>1.0</v>
      </c>
      <c r="L33" s="418">
        <v>1.0</v>
      </c>
      <c r="M33" s="419">
        <v>100.0</v>
      </c>
      <c r="N33" s="420">
        <v>100.0</v>
      </c>
      <c r="O33" s="78" t="s">
        <v>549</v>
      </c>
      <c r="P33" s="58"/>
      <c r="Q33" s="58"/>
      <c r="R33" s="58"/>
      <c r="S33" s="58"/>
      <c r="T33" s="58"/>
      <c r="U33" s="58"/>
      <c r="V33" s="58"/>
      <c r="W33" s="58"/>
      <c r="X33" s="58"/>
      <c r="Y33" s="58"/>
      <c r="Z33" s="58"/>
      <c r="AA33" s="58"/>
      <c r="AB33" s="58"/>
      <c r="AC33" s="58"/>
      <c r="AD33" s="58"/>
      <c r="AE33" s="58"/>
      <c r="AF33" s="58"/>
    </row>
    <row r="34" ht="11.25" customHeight="1">
      <c r="A34" s="112" t="s">
        <v>3813</v>
      </c>
      <c r="B34" s="98" t="s">
        <v>3750</v>
      </c>
      <c r="C34" s="112" t="s">
        <v>3814</v>
      </c>
      <c r="D34" s="98" t="s">
        <v>77</v>
      </c>
      <c r="E34" s="98" t="s">
        <v>3815</v>
      </c>
      <c r="F34" s="112" t="s">
        <v>3764</v>
      </c>
      <c r="G34" s="99" t="s">
        <v>3816</v>
      </c>
      <c r="H34" s="421" t="s">
        <v>3817</v>
      </c>
      <c r="I34" s="99" t="s">
        <v>3716</v>
      </c>
      <c r="J34" s="418">
        <v>4.0</v>
      </c>
      <c r="K34" s="418">
        <v>3.0</v>
      </c>
      <c r="L34" s="418">
        <v>4.0</v>
      </c>
      <c r="M34" s="419">
        <v>100.0</v>
      </c>
      <c r="N34" s="420">
        <v>25.0</v>
      </c>
      <c r="O34" s="78" t="s">
        <v>2328</v>
      </c>
      <c r="P34" s="58"/>
      <c r="Q34" s="58"/>
      <c r="R34" s="58"/>
      <c r="S34" s="58"/>
      <c r="T34" s="58"/>
      <c r="U34" s="58"/>
      <c r="V34" s="58"/>
      <c r="W34" s="58"/>
      <c r="X34" s="58"/>
      <c r="Y34" s="58"/>
      <c r="Z34" s="58"/>
      <c r="AA34" s="58"/>
      <c r="AB34" s="58"/>
      <c r="AC34" s="58"/>
      <c r="AD34" s="58"/>
      <c r="AE34" s="58"/>
      <c r="AF34" s="58"/>
    </row>
    <row r="35" ht="11.25" customHeight="1">
      <c r="A35" s="112" t="s">
        <v>3818</v>
      </c>
      <c r="B35" s="98" t="s">
        <v>3750</v>
      </c>
      <c r="C35" s="112" t="s">
        <v>3819</v>
      </c>
      <c r="D35" s="98" t="s">
        <v>77</v>
      </c>
      <c r="E35" s="98" t="s">
        <v>3820</v>
      </c>
      <c r="F35" s="112" t="s">
        <v>3764</v>
      </c>
      <c r="G35" s="99" t="s">
        <v>3821</v>
      </c>
      <c r="H35" s="421" t="s">
        <v>3822</v>
      </c>
      <c r="I35" s="99" t="s">
        <v>3716</v>
      </c>
      <c r="J35" s="425">
        <v>4.0</v>
      </c>
      <c r="K35" s="425">
        <v>2.0</v>
      </c>
      <c r="L35" s="425">
        <v>4.0</v>
      </c>
      <c r="M35" s="426">
        <v>100.0</v>
      </c>
      <c r="N35" s="420">
        <v>25.0</v>
      </c>
      <c r="O35" s="78" t="s">
        <v>2328</v>
      </c>
      <c r="P35" s="58"/>
      <c r="Q35" s="58"/>
      <c r="R35" s="58"/>
      <c r="S35" s="58"/>
      <c r="T35" s="58"/>
      <c r="U35" s="58"/>
      <c r="V35" s="58"/>
      <c r="W35" s="58"/>
      <c r="X35" s="58"/>
      <c r="Y35" s="58"/>
      <c r="Z35" s="58"/>
      <c r="AA35" s="58"/>
      <c r="AB35" s="58"/>
      <c r="AC35" s="58"/>
      <c r="AD35" s="58"/>
      <c r="AE35" s="58"/>
      <c r="AF35" s="58"/>
    </row>
    <row r="36" ht="11.25" customHeight="1">
      <c r="A36" s="85" t="s">
        <v>3823</v>
      </c>
      <c r="B36" s="18" t="s">
        <v>3693</v>
      </c>
      <c r="C36" s="85" t="s">
        <v>3824</v>
      </c>
      <c r="D36" s="18" t="s">
        <v>77</v>
      </c>
      <c r="E36" s="18" t="s">
        <v>3695</v>
      </c>
      <c r="F36" s="85" t="s">
        <v>3825</v>
      </c>
      <c r="G36" s="74" t="s">
        <v>3826</v>
      </c>
      <c r="H36" s="410" t="s">
        <v>3827</v>
      </c>
      <c r="I36" s="74" t="s">
        <v>3828</v>
      </c>
      <c r="J36" s="412">
        <v>2.0</v>
      </c>
      <c r="K36" s="412">
        <v>2.0</v>
      </c>
      <c r="L36" s="412">
        <v>2.0</v>
      </c>
      <c r="M36" s="413">
        <v>100.0</v>
      </c>
      <c r="N36" s="414">
        <v>50.0</v>
      </c>
      <c r="O36" s="78" t="s">
        <v>558</v>
      </c>
      <c r="P36" s="58"/>
      <c r="Q36" s="58"/>
      <c r="R36" s="58"/>
      <c r="S36" s="58"/>
      <c r="T36" s="58"/>
      <c r="U36" s="58"/>
      <c r="V36" s="58"/>
      <c r="W36" s="58"/>
      <c r="X36" s="58"/>
      <c r="Y36" s="58"/>
      <c r="Z36" s="58"/>
      <c r="AA36" s="58"/>
      <c r="AB36" s="58"/>
      <c r="AC36" s="58"/>
      <c r="AD36" s="58"/>
      <c r="AE36" s="58"/>
      <c r="AF36" s="58"/>
    </row>
    <row r="37" ht="11.25" customHeight="1">
      <c r="A37" s="112" t="s">
        <v>3829</v>
      </c>
      <c r="B37" s="98" t="s">
        <v>3750</v>
      </c>
      <c r="C37" s="112" t="s">
        <v>533</v>
      </c>
      <c r="D37" s="98" t="s">
        <v>77</v>
      </c>
      <c r="E37" s="98" t="s">
        <v>3804</v>
      </c>
      <c r="F37" s="112" t="s">
        <v>3805</v>
      </c>
      <c r="G37" s="99"/>
      <c r="H37" s="421"/>
      <c r="I37" s="99" t="s">
        <v>3807</v>
      </c>
      <c r="J37" s="418">
        <v>2.0</v>
      </c>
      <c r="K37" s="418">
        <v>2.0</v>
      </c>
      <c r="L37" s="418">
        <v>2.0</v>
      </c>
      <c r="M37" s="419">
        <v>100.0</v>
      </c>
      <c r="N37" s="420">
        <v>50.0</v>
      </c>
      <c r="O37" s="78" t="s">
        <v>560</v>
      </c>
      <c r="P37" s="58"/>
      <c r="Q37" s="58"/>
      <c r="R37" s="58"/>
      <c r="S37" s="58"/>
      <c r="T37" s="58"/>
      <c r="U37" s="58"/>
      <c r="V37" s="58"/>
      <c r="W37" s="58"/>
      <c r="X37" s="58"/>
      <c r="Y37" s="58"/>
      <c r="Z37" s="58"/>
      <c r="AA37" s="58"/>
      <c r="AB37" s="58"/>
      <c r="AC37" s="58"/>
      <c r="AD37" s="58"/>
      <c r="AE37" s="58"/>
      <c r="AF37" s="58"/>
    </row>
    <row r="38" ht="11.25" customHeight="1">
      <c r="A38" s="112" t="s">
        <v>3830</v>
      </c>
      <c r="B38" s="98" t="s">
        <v>3693</v>
      </c>
      <c r="C38" s="112" t="s">
        <v>3831</v>
      </c>
      <c r="D38" s="98" t="s">
        <v>77</v>
      </c>
      <c r="E38" s="98" t="s">
        <v>3734</v>
      </c>
      <c r="F38" s="112" t="s">
        <v>3832</v>
      </c>
      <c r="G38" s="99" t="s">
        <v>3833</v>
      </c>
      <c r="H38" s="421" t="s">
        <v>3834</v>
      </c>
      <c r="I38" s="99" t="s">
        <v>3835</v>
      </c>
      <c r="J38" s="418">
        <v>1.0</v>
      </c>
      <c r="K38" s="418">
        <v>1.0</v>
      </c>
      <c r="L38" s="418">
        <v>1.0</v>
      </c>
      <c r="M38" s="419">
        <v>100.0</v>
      </c>
      <c r="N38" s="420">
        <v>100.0</v>
      </c>
      <c r="O38" s="78" t="s">
        <v>568</v>
      </c>
      <c r="P38" s="58"/>
      <c r="Q38" s="58"/>
      <c r="R38" s="58"/>
      <c r="S38" s="58"/>
      <c r="T38" s="58"/>
      <c r="U38" s="58"/>
      <c r="V38" s="58"/>
      <c r="W38" s="58"/>
      <c r="X38" s="58"/>
      <c r="Y38" s="58"/>
      <c r="Z38" s="58"/>
      <c r="AA38" s="58"/>
      <c r="AB38" s="58"/>
      <c r="AC38" s="58"/>
      <c r="AD38" s="58"/>
      <c r="AE38" s="58"/>
      <c r="AF38" s="58"/>
    </row>
    <row r="39" ht="11.25" customHeight="1">
      <c r="A39" s="112" t="s">
        <v>3836</v>
      </c>
      <c r="B39" s="98" t="s">
        <v>3750</v>
      </c>
      <c r="C39" s="112" t="s">
        <v>3837</v>
      </c>
      <c r="D39" s="98" t="s">
        <v>77</v>
      </c>
      <c r="E39" s="98" t="s">
        <v>3838</v>
      </c>
      <c r="F39" s="112" t="s">
        <v>3809</v>
      </c>
      <c r="G39" s="99" t="s">
        <v>3765</v>
      </c>
      <c r="H39" s="421" t="s">
        <v>3766</v>
      </c>
      <c r="I39" s="99" t="s">
        <v>3716</v>
      </c>
      <c r="J39" s="418">
        <v>3.0</v>
      </c>
      <c r="K39" s="418">
        <v>3.0</v>
      </c>
      <c r="L39" s="418">
        <v>3.0</v>
      </c>
      <c r="M39" s="419">
        <v>100.0</v>
      </c>
      <c r="N39" s="420">
        <v>33.33</v>
      </c>
      <c r="O39" s="78" t="s">
        <v>572</v>
      </c>
      <c r="P39" s="58"/>
      <c r="Q39" s="58"/>
      <c r="R39" s="58"/>
      <c r="S39" s="58"/>
      <c r="T39" s="58"/>
      <c r="U39" s="58"/>
      <c r="V39" s="58"/>
      <c r="W39" s="58"/>
      <c r="X39" s="58"/>
      <c r="Y39" s="58"/>
      <c r="Z39" s="58"/>
      <c r="AA39" s="58"/>
      <c r="AB39" s="58"/>
      <c r="AC39" s="58"/>
      <c r="AD39" s="58"/>
      <c r="AE39" s="58"/>
      <c r="AF39" s="58"/>
    </row>
    <row r="40" ht="11.25" customHeight="1">
      <c r="A40" s="112" t="s">
        <v>3818</v>
      </c>
      <c r="B40" s="98" t="s">
        <v>3693</v>
      </c>
      <c r="C40" s="112" t="s">
        <v>3839</v>
      </c>
      <c r="D40" s="98" t="s">
        <v>77</v>
      </c>
      <c r="E40" s="98" t="s">
        <v>3734</v>
      </c>
      <c r="F40" s="112" t="s">
        <v>3840</v>
      </c>
      <c r="G40" s="99" t="s">
        <v>3841</v>
      </c>
      <c r="H40" s="421" t="s">
        <v>3822</v>
      </c>
      <c r="I40" s="99" t="s">
        <v>2897</v>
      </c>
      <c r="J40" s="418">
        <v>4.0</v>
      </c>
      <c r="K40" s="418">
        <v>2.0</v>
      </c>
      <c r="L40" s="418">
        <v>4.0</v>
      </c>
      <c r="M40" s="419">
        <v>100.0</v>
      </c>
      <c r="N40" s="420">
        <v>25.0</v>
      </c>
      <c r="O40" s="78" t="s">
        <v>583</v>
      </c>
      <c r="P40" s="58"/>
      <c r="Q40" s="58"/>
      <c r="R40" s="58"/>
      <c r="S40" s="58"/>
      <c r="T40" s="58"/>
      <c r="U40" s="58"/>
      <c r="V40" s="58"/>
      <c r="W40" s="58"/>
      <c r="X40" s="58"/>
      <c r="Y40" s="58"/>
      <c r="Z40" s="58"/>
      <c r="AA40" s="58"/>
      <c r="AB40" s="58"/>
      <c r="AC40" s="58"/>
      <c r="AD40" s="58"/>
      <c r="AE40" s="58"/>
      <c r="AF40" s="58"/>
    </row>
    <row r="41" ht="11.25" customHeight="1">
      <c r="A41" s="112" t="s">
        <v>3842</v>
      </c>
      <c r="B41" s="98" t="s">
        <v>3750</v>
      </c>
      <c r="C41" s="112" t="s">
        <v>88</v>
      </c>
      <c r="D41" s="98" t="s">
        <v>563</v>
      </c>
      <c r="E41" s="98" t="s">
        <v>3734</v>
      </c>
      <c r="F41" s="112" t="s">
        <v>3735</v>
      </c>
      <c r="G41" s="99" t="s">
        <v>3843</v>
      </c>
      <c r="H41" s="421" t="s">
        <v>3844</v>
      </c>
      <c r="I41" s="99" t="s">
        <v>3828</v>
      </c>
      <c r="J41" s="418">
        <v>1.0</v>
      </c>
      <c r="K41" s="418">
        <v>1.0</v>
      </c>
      <c r="L41" s="418">
        <v>1.0</v>
      </c>
      <c r="M41" s="419">
        <v>100.0</v>
      </c>
      <c r="N41" s="420">
        <v>100.0</v>
      </c>
      <c r="O41" s="78" t="s">
        <v>594</v>
      </c>
      <c r="P41" s="58"/>
      <c r="Q41" s="58"/>
      <c r="R41" s="58"/>
      <c r="S41" s="58"/>
      <c r="T41" s="58"/>
      <c r="U41" s="58"/>
      <c r="V41" s="58"/>
      <c r="W41" s="58"/>
      <c r="X41" s="58"/>
      <c r="Y41" s="58"/>
      <c r="Z41" s="58"/>
      <c r="AA41" s="58"/>
      <c r="AB41" s="58"/>
      <c r="AC41" s="58"/>
      <c r="AD41" s="58"/>
      <c r="AE41" s="58"/>
      <c r="AF41" s="58"/>
    </row>
    <row r="42" ht="11.25" customHeight="1">
      <c r="A42" s="112" t="s">
        <v>3845</v>
      </c>
      <c r="B42" s="98" t="s">
        <v>3750</v>
      </c>
      <c r="C42" s="112" t="s">
        <v>3846</v>
      </c>
      <c r="D42" s="98" t="s">
        <v>563</v>
      </c>
      <c r="E42" s="98" t="s">
        <v>3847</v>
      </c>
      <c r="F42" s="112" t="s">
        <v>3848</v>
      </c>
      <c r="G42" s="99" t="s">
        <v>3849</v>
      </c>
      <c r="H42" s="421" t="s">
        <v>3850</v>
      </c>
      <c r="I42" s="99" t="s">
        <v>3851</v>
      </c>
      <c r="J42" s="425">
        <v>5.0</v>
      </c>
      <c r="K42" s="425">
        <v>1.0</v>
      </c>
      <c r="L42" s="425">
        <v>5.0</v>
      </c>
      <c r="M42" s="426">
        <v>100.0</v>
      </c>
      <c r="N42" s="420">
        <v>20.0</v>
      </c>
      <c r="O42" s="78" t="s">
        <v>594</v>
      </c>
      <c r="P42" s="58"/>
      <c r="Q42" s="58"/>
      <c r="R42" s="58"/>
      <c r="S42" s="58"/>
      <c r="T42" s="58"/>
      <c r="U42" s="58"/>
      <c r="V42" s="58"/>
      <c r="W42" s="58"/>
      <c r="X42" s="58"/>
      <c r="Y42" s="58"/>
      <c r="Z42" s="58"/>
      <c r="AA42" s="58"/>
      <c r="AB42" s="58"/>
      <c r="AC42" s="58"/>
      <c r="AD42" s="58"/>
      <c r="AE42" s="58"/>
      <c r="AF42" s="58"/>
    </row>
    <row r="43" ht="11.25" customHeight="1">
      <c r="A43" s="112" t="s">
        <v>3852</v>
      </c>
      <c r="B43" s="98" t="s">
        <v>3750</v>
      </c>
      <c r="C43" s="112" t="s">
        <v>3846</v>
      </c>
      <c r="D43" s="98" t="s">
        <v>563</v>
      </c>
      <c r="E43" s="98" t="s">
        <v>3847</v>
      </c>
      <c r="F43" s="112" t="s">
        <v>3848</v>
      </c>
      <c r="G43" s="99" t="s">
        <v>3853</v>
      </c>
      <c r="H43" s="421"/>
      <c r="I43" s="99" t="s">
        <v>3851</v>
      </c>
      <c r="J43" s="425">
        <v>5.0</v>
      </c>
      <c r="K43" s="425">
        <v>1.0</v>
      </c>
      <c r="L43" s="425">
        <v>5.0</v>
      </c>
      <c r="M43" s="426">
        <v>100.0</v>
      </c>
      <c r="N43" s="420">
        <v>20.0</v>
      </c>
      <c r="O43" s="78" t="s">
        <v>594</v>
      </c>
      <c r="P43" s="58"/>
      <c r="Q43" s="58"/>
      <c r="R43" s="58"/>
      <c r="S43" s="58"/>
      <c r="T43" s="58"/>
      <c r="U43" s="58"/>
      <c r="V43" s="58"/>
      <c r="W43" s="58"/>
      <c r="X43" s="58"/>
      <c r="Y43" s="58"/>
      <c r="Z43" s="58"/>
      <c r="AA43" s="58"/>
      <c r="AB43" s="58"/>
      <c r="AC43" s="58"/>
      <c r="AD43" s="58"/>
      <c r="AE43" s="58"/>
      <c r="AF43" s="58"/>
    </row>
    <row r="44" ht="11.25" customHeight="1">
      <c r="A44" s="112" t="s">
        <v>3854</v>
      </c>
      <c r="B44" s="98" t="s">
        <v>3693</v>
      </c>
      <c r="C44" s="112" t="s">
        <v>3855</v>
      </c>
      <c r="D44" s="98" t="s">
        <v>77</v>
      </c>
      <c r="E44" s="98" t="s">
        <v>3856</v>
      </c>
      <c r="F44" s="112" t="s">
        <v>3857</v>
      </c>
      <c r="G44" s="99" t="s">
        <v>3858</v>
      </c>
      <c r="H44" s="421" t="s">
        <v>3859</v>
      </c>
      <c r="I44" s="99" t="s">
        <v>3860</v>
      </c>
      <c r="J44" s="418">
        <v>2.0</v>
      </c>
      <c r="K44" s="418">
        <v>2.0</v>
      </c>
      <c r="L44" s="418">
        <v>2.0</v>
      </c>
      <c r="M44" s="419">
        <v>100.0</v>
      </c>
      <c r="N44" s="420">
        <v>50.0</v>
      </c>
      <c r="O44" s="78" t="s">
        <v>775</v>
      </c>
      <c r="P44" s="58"/>
      <c r="Q44" s="58"/>
      <c r="R44" s="58"/>
      <c r="S44" s="58"/>
      <c r="T44" s="58"/>
      <c r="U44" s="58"/>
      <c r="V44" s="58"/>
      <c r="W44" s="58"/>
      <c r="X44" s="58"/>
      <c r="Y44" s="58"/>
      <c r="Z44" s="58"/>
      <c r="AA44" s="58"/>
      <c r="AB44" s="58"/>
      <c r="AC44" s="58"/>
      <c r="AD44" s="58"/>
      <c r="AE44" s="58"/>
      <c r="AF44" s="58"/>
    </row>
    <row r="45" ht="11.25" customHeight="1">
      <c r="A45" s="112" t="s">
        <v>3861</v>
      </c>
      <c r="B45" s="98" t="s">
        <v>3693</v>
      </c>
      <c r="C45" s="112" t="s">
        <v>3862</v>
      </c>
      <c r="D45" s="98" t="s">
        <v>77</v>
      </c>
      <c r="E45" s="98" t="s">
        <v>3863</v>
      </c>
      <c r="F45" s="112">
        <v>34.0</v>
      </c>
      <c r="G45" s="99"/>
      <c r="H45" s="421" t="s">
        <v>3864</v>
      </c>
      <c r="I45" s="99" t="s">
        <v>3716</v>
      </c>
      <c r="J45" s="425">
        <v>5.0</v>
      </c>
      <c r="K45" s="425">
        <v>5.0</v>
      </c>
      <c r="L45" s="425" t="s">
        <v>3865</v>
      </c>
      <c r="M45" s="426">
        <v>150.0</v>
      </c>
      <c r="N45" s="420">
        <v>30.0</v>
      </c>
      <c r="O45" s="78" t="s">
        <v>775</v>
      </c>
      <c r="P45" s="58"/>
      <c r="Q45" s="58"/>
      <c r="R45" s="58"/>
      <c r="S45" s="58"/>
      <c r="T45" s="58"/>
      <c r="U45" s="58"/>
      <c r="V45" s="58"/>
      <c r="W45" s="58"/>
      <c r="X45" s="58"/>
      <c r="Y45" s="58"/>
      <c r="Z45" s="58"/>
      <c r="AA45" s="58"/>
      <c r="AB45" s="58"/>
      <c r="AC45" s="58"/>
      <c r="AD45" s="58"/>
      <c r="AE45" s="58"/>
      <c r="AF45" s="58"/>
    </row>
    <row r="46" ht="11.25" customHeight="1">
      <c r="A46" s="448" t="s">
        <v>3866</v>
      </c>
      <c r="B46" s="98" t="s">
        <v>3693</v>
      </c>
      <c r="C46" s="448" t="s">
        <v>3867</v>
      </c>
      <c r="D46" s="98" t="s">
        <v>77</v>
      </c>
      <c r="E46" s="94" t="s">
        <v>3734</v>
      </c>
      <c r="F46" s="112" t="s">
        <v>3868</v>
      </c>
      <c r="G46" s="449" t="s">
        <v>3869</v>
      </c>
      <c r="H46" s="421" t="s">
        <v>3870</v>
      </c>
      <c r="I46" s="98" t="s">
        <v>2897</v>
      </c>
      <c r="J46" s="418">
        <v>2.0</v>
      </c>
      <c r="K46" s="418">
        <v>2.0</v>
      </c>
      <c r="L46" s="418">
        <v>3.0</v>
      </c>
      <c r="M46" s="419">
        <v>100.0</v>
      </c>
      <c r="N46" s="420">
        <v>50.0</v>
      </c>
      <c r="O46" s="78" t="s">
        <v>607</v>
      </c>
      <c r="P46" s="58"/>
      <c r="Q46" s="58"/>
      <c r="R46" s="58"/>
      <c r="S46" s="58"/>
      <c r="T46" s="58"/>
      <c r="U46" s="58"/>
      <c r="V46" s="58"/>
      <c r="W46" s="58"/>
      <c r="X46" s="58"/>
      <c r="Y46" s="58"/>
      <c r="Z46" s="58"/>
      <c r="AA46" s="58"/>
      <c r="AB46" s="58"/>
      <c r="AC46" s="58"/>
      <c r="AD46" s="58"/>
      <c r="AE46" s="58"/>
      <c r="AF46" s="58"/>
    </row>
    <row r="47" ht="11.25" customHeight="1">
      <c r="A47" s="112" t="s">
        <v>3871</v>
      </c>
      <c r="B47" s="98" t="s">
        <v>3693</v>
      </c>
      <c r="C47" s="112" t="s">
        <v>2978</v>
      </c>
      <c r="D47" s="301" t="s">
        <v>77</v>
      </c>
      <c r="E47" s="98" t="s">
        <v>3872</v>
      </c>
      <c r="F47" s="236" t="s">
        <v>3873</v>
      </c>
      <c r="G47" s="150" t="s">
        <v>3874</v>
      </c>
      <c r="H47" s="313" t="s">
        <v>3875</v>
      </c>
      <c r="I47" s="98" t="s">
        <v>3876</v>
      </c>
      <c r="J47" s="425">
        <v>1.0</v>
      </c>
      <c r="K47" s="425">
        <v>1.0</v>
      </c>
      <c r="L47" s="425">
        <v>1.0</v>
      </c>
      <c r="M47" s="426">
        <v>100.0</v>
      </c>
      <c r="N47" s="420">
        <v>100.0</v>
      </c>
      <c r="O47" s="78" t="s">
        <v>2982</v>
      </c>
      <c r="P47" s="58"/>
      <c r="Q47" s="58"/>
      <c r="R47" s="58"/>
      <c r="S47" s="58"/>
      <c r="T47" s="58"/>
      <c r="U47" s="58"/>
      <c r="V47" s="58"/>
      <c r="W47" s="58"/>
      <c r="X47" s="58"/>
      <c r="Y47" s="58"/>
      <c r="Z47" s="58"/>
      <c r="AA47" s="58"/>
      <c r="AB47" s="58"/>
      <c r="AC47" s="58"/>
      <c r="AD47" s="58"/>
      <c r="AE47" s="58"/>
      <c r="AF47" s="58"/>
    </row>
    <row r="48" ht="11.25" customHeight="1">
      <c r="A48" s="112" t="s">
        <v>3877</v>
      </c>
      <c r="B48" s="98" t="s">
        <v>3693</v>
      </c>
      <c r="C48" s="112" t="s">
        <v>2978</v>
      </c>
      <c r="D48" s="301" t="s">
        <v>77</v>
      </c>
      <c r="E48" s="98" t="s">
        <v>3872</v>
      </c>
      <c r="F48" s="236" t="s">
        <v>3873</v>
      </c>
      <c r="G48" s="150" t="s">
        <v>3833</v>
      </c>
      <c r="H48" s="313" t="s">
        <v>3878</v>
      </c>
      <c r="I48" s="98" t="s">
        <v>3876</v>
      </c>
      <c r="J48" s="425">
        <v>1.0</v>
      </c>
      <c r="K48" s="425">
        <v>1.0</v>
      </c>
      <c r="L48" s="425">
        <v>1.0</v>
      </c>
      <c r="M48" s="426">
        <v>100.0</v>
      </c>
      <c r="N48" s="420">
        <v>100.0</v>
      </c>
      <c r="O48" s="78" t="s">
        <v>2982</v>
      </c>
      <c r="P48" s="58"/>
      <c r="Q48" s="58"/>
      <c r="R48" s="58"/>
      <c r="S48" s="58"/>
      <c r="T48" s="58"/>
      <c r="U48" s="58"/>
      <c r="V48" s="58"/>
      <c r="W48" s="58"/>
      <c r="X48" s="58"/>
      <c r="Y48" s="58"/>
      <c r="Z48" s="58"/>
      <c r="AA48" s="58"/>
      <c r="AB48" s="58"/>
      <c r="AC48" s="58"/>
      <c r="AD48" s="58"/>
      <c r="AE48" s="58"/>
      <c r="AF48" s="58"/>
    </row>
    <row r="49" ht="11.25" customHeight="1">
      <c r="A49" s="112" t="s">
        <v>3879</v>
      </c>
      <c r="B49" s="98" t="s">
        <v>3693</v>
      </c>
      <c r="C49" s="112" t="s">
        <v>94</v>
      </c>
      <c r="D49" s="98" t="s">
        <v>77</v>
      </c>
      <c r="E49" s="98" t="s">
        <v>3734</v>
      </c>
      <c r="F49" s="112" t="s">
        <v>3880</v>
      </c>
      <c r="G49" s="99" t="s">
        <v>3881</v>
      </c>
      <c r="H49" s="421" t="s">
        <v>3882</v>
      </c>
      <c r="I49" s="99" t="s">
        <v>2897</v>
      </c>
      <c r="J49" s="434">
        <v>1.0</v>
      </c>
      <c r="K49" s="418">
        <v>1.0</v>
      </c>
      <c r="L49" s="418">
        <v>1.0</v>
      </c>
      <c r="M49" s="419">
        <v>100.0</v>
      </c>
      <c r="N49" s="420">
        <v>100.0</v>
      </c>
      <c r="O49" s="78" t="s">
        <v>3883</v>
      </c>
      <c r="P49" s="58"/>
      <c r="Q49" s="58"/>
      <c r="R49" s="58"/>
      <c r="S49" s="58"/>
      <c r="T49" s="58"/>
      <c r="U49" s="58"/>
      <c r="V49" s="58"/>
      <c r="W49" s="58"/>
      <c r="X49" s="58"/>
      <c r="Y49" s="58"/>
      <c r="Z49" s="58"/>
      <c r="AA49" s="58"/>
      <c r="AB49" s="58"/>
      <c r="AC49" s="58"/>
      <c r="AD49" s="58"/>
      <c r="AE49" s="58"/>
      <c r="AF49" s="58"/>
    </row>
    <row r="50" ht="11.25" customHeight="1">
      <c r="A50" s="112" t="s">
        <v>3866</v>
      </c>
      <c r="B50" s="98" t="s">
        <v>3693</v>
      </c>
      <c r="C50" s="112" t="s">
        <v>3884</v>
      </c>
      <c r="D50" s="98" t="s">
        <v>77</v>
      </c>
      <c r="E50" s="98" t="s">
        <v>3695</v>
      </c>
      <c r="F50" s="112" t="s">
        <v>3885</v>
      </c>
      <c r="G50" s="99" t="s">
        <v>3869</v>
      </c>
      <c r="H50" s="447" t="s">
        <v>3886</v>
      </c>
      <c r="I50" s="99" t="s">
        <v>2897</v>
      </c>
      <c r="J50" s="418">
        <v>2.0</v>
      </c>
      <c r="K50" s="418">
        <v>2.0</v>
      </c>
      <c r="L50" s="418">
        <v>3.0</v>
      </c>
      <c r="M50" s="419">
        <v>100.0</v>
      </c>
      <c r="N50" s="420">
        <v>50.0</v>
      </c>
      <c r="O50" s="78" t="s">
        <v>2996</v>
      </c>
      <c r="P50" s="58"/>
      <c r="Q50" s="58"/>
      <c r="R50" s="58"/>
      <c r="S50" s="58"/>
      <c r="T50" s="58"/>
      <c r="U50" s="58"/>
      <c r="V50" s="58"/>
      <c r="W50" s="58"/>
      <c r="X50" s="58"/>
      <c r="Y50" s="58"/>
      <c r="Z50" s="58"/>
      <c r="AA50" s="58"/>
      <c r="AB50" s="58"/>
      <c r="AC50" s="58"/>
      <c r="AD50" s="58"/>
      <c r="AE50" s="58"/>
      <c r="AF50" s="58"/>
    </row>
    <row r="51" ht="11.25" customHeight="1">
      <c r="A51" s="91" t="s">
        <v>3887</v>
      </c>
      <c r="B51" s="92" t="s">
        <v>3750</v>
      </c>
      <c r="C51" s="91" t="s">
        <v>617</v>
      </c>
      <c r="D51" s="98" t="s">
        <v>77</v>
      </c>
      <c r="E51" s="98" t="s">
        <v>3888</v>
      </c>
      <c r="F51" s="112" t="s">
        <v>3889</v>
      </c>
      <c r="G51" s="99" t="s">
        <v>3890</v>
      </c>
      <c r="H51" s="421" t="s">
        <v>3891</v>
      </c>
      <c r="I51" s="98" t="s">
        <v>3892</v>
      </c>
      <c r="J51" s="434">
        <v>1.0</v>
      </c>
      <c r="K51" s="418">
        <v>1.0</v>
      </c>
      <c r="L51" s="418">
        <v>1.0</v>
      </c>
      <c r="M51" s="419">
        <v>100.0</v>
      </c>
      <c r="N51" s="420">
        <v>100.0</v>
      </c>
      <c r="O51" s="78" t="s">
        <v>623</v>
      </c>
      <c r="P51" s="58"/>
      <c r="Q51" s="58"/>
      <c r="R51" s="58"/>
      <c r="S51" s="58"/>
      <c r="T51" s="58"/>
      <c r="U51" s="58"/>
      <c r="V51" s="58"/>
      <c r="W51" s="58"/>
      <c r="X51" s="58"/>
      <c r="Y51" s="58"/>
      <c r="Z51" s="58"/>
      <c r="AA51" s="58"/>
      <c r="AB51" s="58"/>
      <c r="AC51" s="58"/>
      <c r="AD51" s="58"/>
      <c r="AE51" s="58"/>
      <c r="AF51" s="58"/>
    </row>
    <row r="52" ht="11.25" customHeight="1">
      <c r="A52" s="112" t="s">
        <v>3893</v>
      </c>
      <c r="B52" s="98" t="s">
        <v>3750</v>
      </c>
      <c r="C52" s="112" t="s">
        <v>638</v>
      </c>
      <c r="D52" s="98" t="s">
        <v>77</v>
      </c>
      <c r="E52" s="98" t="s">
        <v>3734</v>
      </c>
      <c r="F52" s="112" t="s">
        <v>3764</v>
      </c>
      <c r="G52" s="99" t="s">
        <v>3826</v>
      </c>
      <c r="H52" s="421" t="s">
        <v>3894</v>
      </c>
      <c r="I52" s="99" t="s">
        <v>2897</v>
      </c>
      <c r="J52" s="418">
        <v>2.0</v>
      </c>
      <c r="K52" s="418">
        <v>2.0</v>
      </c>
      <c r="L52" s="418">
        <v>2.0</v>
      </c>
      <c r="M52" s="419">
        <v>100.0</v>
      </c>
      <c r="N52" s="420">
        <v>50.0</v>
      </c>
      <c r="O52" s="78" t="s">
        <v>641</v>
      </c>
      <c r="P52" s="58"/>
      <c r="Q52" s="58"/>
      <c r="R52" s="58"/>
      <c r="S52" s="58"/>
      <c r="T52" s="58"/>
      <c r="U52" s="58"/>
      <c r="V52" s="58"/>
      <c r="W52" s="58"/>
      <c r="X52" s="58"/>
      <c r="Y52" s="58"/>
      <c r="Z52" s="58"/>
      <c r="AA52" s="58"/>
      <c r="AB52" s="58"/>
      <c r="AC52" s="58"/>
      <c r="AD52" s="58"/>
      <c r="AE52" s="58"/>
      <c r="AF52" s="58"/>
    </row>
    <row r="53" ht="11.25" customHeight="1">
      <c r="A53" s="222" t="s">
        <v>3743</v>
      </c>
      <c r="B53" s="18" t="s">
        <v>3693</v>
      </c>
      <c r="C53" s="85" t="s">
        <v>3744</v>
      </c>
      <c r="D53" s="71" t="s">
        <v>77</v>
      </c>
      <c r="E53" s="18" t="s">
        <v>3745</v>
      </c>
      <c r="F53" s="85" t="s">
        <v>3746</v>
      </c>
      <c r="G53" s="73" t="s">
        <v>3747</v>
      </c>
      <c r="H53" s="410" t="s">
        <v>3748</v>
      </c>
      <c r="I53" s="74" t="s">
        <v>3716</v>
      </c>
      <c r="J53" s="415">
        <v>5.0</v>
      </c>
      <c r="K53" s="415">
        <v>5.0</v>
      </c>
      <c r="L53" s="415">
        <v>5.0</v>
      </c>
      <c r="M53" s="416">
        <v>150.0</v>
      </c>
      <c r="N53" s="416">
        <v>30.0</v>
      </c>
      <c r="O53" s="78" t="s">
        <v>3133</v>
      </c>
      <c r="P53" s="58"/>
      <c r="Q53" s="58"/>
      <c r="R53" s="58"/>
      <c r="S53" s="58"/>
      <c r="T53" s="58"/>
      <c r="U53" s="58"/>
      <c r="V53" s="58"/>
      <c r="W53" s="58"/>
      <c r="X53" s="58"/>
      <c r="Y53" s="58"/>
      <c r="Z53" s="58"/>
      <c r="AA53" s="58"/>
      <c r="AB53" s="58"/>
      <c r="AC53" s="58"/>
      <c r="AD53" s="58"/>
      <c r="AE53" s="58"/>
      <c r="AF53" s="58"/>
    </row>
    <row r="54" ht="11.25" customHeight="1">
      <c r="A54" s="112" t="s">
        <v>3895</v>
      </c>
      <c r="B54" s="98" t="s">
        <v>3750</v>
      </c>
      <c r="C54" s="112" t="s">
        <v>651</v>
      </c>
      <c r="D54" s="98" t="s">
        <v>77</v>
      </c>
      <c r="E54" s="98" t="s">
        <v>3712</v>
      </c>
      <c r="F54" s="112" t="s">
        <v>3758</v>
      </c>
      <c r="G54" s="99" t="s">
        <v>3896</v>
      </c>
      <c r="H54" s="417" t="s">
        <v>3897</v>
      </c>
      <c r="I54" s="99" t="s">
        <v>3716</v>
      </c>
      <c r="J54" s="418">
        <v>3.0</v>
      </c>
      <c r="K54" s="418">
        <v>2.0</v>
      </c>
      <c r="L54" s="418">
        <v>3.0</v>
      </c>
      <c r="M54" s="419">
        <v>150.0</v>
      </c>
      <c r="N54" s="420">
        <v>50.0</v>
      </c>
      <c r="O54" s="78" t="s">
        <v>649</v>
      </c>
      <c r="P54" s="58"/>
      <c r="Q54" s="58"/>
      <c r="R54" s="58"/>
      <c r="S54" s="58"/>
      <c r="T54" s="58"/>
      <c r="U54" s="58"/>
      <c r="V54" s="58"/>
      <c r="W54" s="58"/>
      <c r="X54" s="58"/>
      <c r="Y54" s="58"/>
      <c r="Z54" s="58"/>
      <c r="AA54" s="58"/>
      <c r="AB54" s="58"/>
      <c r="AC54" s="58"/>
      <c r="AD54" s="58"/>
      <c r="AE54" s="58"/>
      <c r="AF54" s="58"/>
    </row>
    <row r="55" ht="11.25" customHeight="1">
      <c r="A55" s="112" t="s">
        <v>3898</v>
      </c>
      <c r="B55" s="98" t="s">
        <v>3750</v>
      </c>
      <c r="C55" s="112" t="s">
        <v>3899</v>
      </c>
      <c r="D55" s="98" t="s">
        <v>77</v>
      </c>
      <c r="E55" s="98" t="s">
        <v>3900</v>
      </c>
      <c r="F55" s="112" t="s">
        <v>3901</v>
      </c>
      <c r="G55" s="99" t="s">
        <v>3902</v>
      </c>
      <c r="H55" s="417" t="s">
        <v>3903</v>
      </c>
      <c r="I55" s="99" t="s">
        <v>3716</v>
      </c>
      <c r="J55" s="425">
        <v>3.0</v>
      </c>
      <c r="K55" s="425">
        <v>2.0</v>
      </c>
      <c r="L55" s="425">
        <v>3.0</v>
      </c>
      <c r="M55" s="426">
        <v>150.0</v>
      </c>
      <c r="N55" s="420">
        <v>50.0</v>
      </c>
      <c r="O55" s="78" t="s">
        <v>649</v>
      </c>
      <c r="P55" s="58"/>
      <c r="Q55" s="58"/>
      <c r="R55" s="58"/>
      <c r="S55" s="58"/>
      <c r="T55" s="58"/>
      <c r="U55" s="58"/>
      <c r="V55" s="58"/>
      <c r="W55" s="58"/>
      <c r="X55" s="58"/>
      <c r="Y55" s="58"/>
      <c r="Z55" s="58"/>
      <c r="AA55" s="58"/>
      <c r="AB55" s="58"/>
      <c r="AC55" s="58"/>
      <c r="AD55" s="58"/>
      <c r="AE55" s="58"/>
      <c r="AF55" s="58"/>
    </row>
    <row r="56" ht="11.25" customHeight="1">
      <c r="A56" s="91" t="s">
        <v>3861</v>
      </c>
      <c r="B56" s="92" t="s">
        <v>3693</v>
      </c>
      <c r="C56" s="91" t="s">
        <v>3904</v>
      </c>
      <c r="D56" s="92" t="s">
        <v>77</v>
      </c>
      <c r="E56" s="92" t="s">
        <v>3905</v>
      </c>
      <c r="F56" s="91"/>
      <c r="G56" s="320"/>
      <c r="H56" s="450" t="s">
        <v>3906</v>
      </c>
      <c r="I56" s="320" t="s">
        <v>3907</v>
      </c>
      <c r="J56" s="451">
        <v>5.0</v>
      </c>
      <c r="K56" s="451">
        <v>5.0</v>
      </c>
      <c r="L56" s="451">
        <v>5.0</v>
      </c>
      <c r="M56" s="452">
        <v>150.0</v>
      </c>
      <c r="N56" s="453">
        <v>30.0</v>
      </c>
      <c r="O56" s="78" t="s">
        <v>3249</v>
      </c>
      <c r="P56" s="58"/>
      <c r="Q56" s="58"/>
      <c r="R56" s="58"/>
      <c r="S56" s="58"/>
      <c r="T56" s="58"/>
      <c r="U56" s="58"/>
      <c r="V56" s="58"/>
      <c r="W56" s="58"/>
      <c r="X56" s="58"/>
      <c r="Y56" s="58"/>
      <c r="Z56" s="58"/>
      <c r="AA56" s="58"/>
      <c r="AB56" s="58"/>
      <c r="AC56" s="58"/>
      <c r="AD56" s="58"/>
      <c r="AE56" s="58"/>
      <c r="AF56" s="58"/>
    </row>
    <row r="57" ht="11.25" customHeight="1">
      <c r="A57" s="112" t="s">
        <v>3908</v>
      </c>
      <c r="B57" s="98" t="s">
        <v>3693</v>
      </c>
      <c r="C57" s="112" t="s">
        <v>3909</v>
      </c>
      <c r="D57" s="98" t="s">
        <v>77</v>
      </c>
      <c r="E57" s="98" t="s">
        <v>3712</v>
      </c>
      <c r="F57" s="112" t="s">
        <v>3758</v>
      </c>
      <c r="G57" s="99" t="s">
        <v>3910</v>
      </c>
      <c r="H57" s="417" t="s">
        <v>3911</v>
      </c>
      <c r="I57" s="99" t="s">
        <v>3907</v>
      </c>
      <c r="J57" s="425">
        <v>2.0</v>
      </c>
      <c r="K57" s="425">
        <v>2.0</v>
      </c>
      <c r="L57" s="425">
        <v>2.0</v>
      </c>
      <c r="M57" s="426">
        <v>150.0</v>
      </c>
      <c r="N57" s="420">
        <v>75.0</v>
      </c>
      <c r="O57" s="78" t="s">
        <v>3249</v>
      </c>
      <c r="P57" s="58"/>
      <c r="Q57" s="58"/>
      <c r="R57" s="58"/>
      <c r="S57" s="58"/>
      <c r="T57" s="58"/>
      <c r="U57" s="58"/>
      <c r="V57" s="58"/>
      <c r="W57" s="58"/>
      <c r="X57" s="58"/>
      <c r="Y57" s="58"/>
      <c r="Z57" s="58"/>
      <c r="AA57" s="58"/>
      <c r="AB57" s="58"/>
      <c r="AC57" s="58"/>
      <c r="AD57" s="58"/>
      <c r="AE57" s="58"/>
      <c r="AF57" s="58"/>
    </row>
    <row r="58" ht="11.25" customHeight="1">
      <c r="A58" s="91" t="s">
        <v>3912</v>
      </c>
      <c r="B58" s="92" t="s">
        <v>3693</v>
      </c>
      <c r="C58" s="91" t="s">
        <v>3913</v>
      </c>
      <c r="D58" s="92" t="s">
        <v>77</v>
      </c>
      <c r="E58" s="92" t="s">
        <v>3914</v>
      </c>
      <c r="F58" s="91" t="s">
        <v>3915</v>
      </c>
      <c r="G58" s="320" t="s">
        <v>3916</v>
      </c>
      <c r="H58" s="454" t="s">
        <v>3917</v>
      </c>
      <c r="I58" s="320" t="s">
        <v>3918</v>
      </c>
      <c r="J58" s="455">
        <v>2.0</v>
      </c>
      <c r="K58" s="455">
        <v>1.0</v>
      </c>
      <c r="L58" s="455">
        <v>2.0</v>
      </c>
      <c r="M58" s="456">
        <v>100.0</v>
      </c>
      <c r="N58" s="453">
        <v>50.0</v>
      </c>
      <c r="O58" s="78" t="s">
        <v>3249</v>
      </c>
      <c r="P58" s="58"/>
      <c r="Q58" s="58"/>
      <c r="R58" s="58"/>
      <c r="S58" s="58"/>
      <c r="T58" s="58"/>
      <c r="U58" s="58"/>
      <c r="V58" s="58"/>
      <c r="W58" s="58"/>
      <c r="X58" s="58"/>
      <c r="Y58" s="58"/>
      <c r="Z58" s="58"/>
      <c r="AA58" s="58"/>
      <c r="AB58" s="58"/>
      <c r="AC58" s="58"/>
      <c r="AD58" s="58"/>
      <c r="AE58" s="58"/>
      <c r="AF58" s="58"/>
    </row>
    <row r="59" ht="11.25" customHeight="1">
      <c r="A59" s="112" t="s">
        <v>3919</v>
      </c>
      <c r="B59" s="98" t="s">
        <v>3750</v>
      </c>
      <c r="C59" s="112" t="s">
        <v>3920</v>
      </c>
      <c r="D59" s="98" t="s">
        <v>77</v>
      </c>
      <c r="E59" s="98" t="s">
        <v>3712</v>
      </c>
      <c r="F59" s="112" t="s">
        <v>3758</v>
      </c>
      <c r="G59" s="99" t="s">
        <v>3921</v>
      </c>
      <c r="H59" s="417" t="s">
        <v>3922</v>
      </c>
      <c r="I59" s="457" t="s">
        <v>3923</v>
      </c>
      <c r="J59" s="418">
        <v>2.0</v>
      </c>
      <c r="K59" s="418">
        <v>2.0</v>
      </c>
      <c r="L59" s="418">
        <v>2.0</v>
      </c>
      <c r="M59" s="419">
        <v>150.0</v>
      </c>
      <c r="N59" s="420">
        <v>75.0</v>
      </c>
      <c r="O59" s="78" t="s">
        <v>3305</v>
      </c>
      <c r="P59" s="58"/>
      <c r="Q59" s="58"/>
      <c r="R59" s="58"/>
      <c r="S59" s="58"/>
      <c r="T59" s="58"/>
      <c r="U59" s="58"/>
      <c r="V59" s="58"/>
      <c r="W59" s="58"/>
      <c r="X59" s="58"/>
      <c r="Y59" s="58"/>
      <c r="Z59" s="58"/>
      <c r="AA59" s="58"/>
      <c r="AB59" s="58"/>
      <c r="AC59" s="58"/>
      <c r="AD59" s="58"/>
      <c r="AE59" s="58"/>
      <c r="AF59" s="58"/>
    </row>
    <row r="60" ht="11.25" customHeight="1">
      <c r="A60" s="447" t="s">
        <v>3813</v>
      </c>
      <c r="B60" s="98" t="s">
        <v>3750</v>
      </c>
      <c r="C60" s="112" t="s">
        <v>3924</v>
      </c>
      <c r="D60" s="98" t="s">
        <v>77</v>
      </c>
      <c r="E60" s="114" t="s">
        <v>3925</v>
      </c>
      <c r="F60" s="458" t="s">
        <v>3926</v>
      </c>
      <c r="G60" s="118" t="s">
        <v>3927</v>
      </c>
      <c r="H60" s="421" t="s">
        <v>3928</v>
      </c>
      <c r="I60" s="99" t="s">
        <v>2897</v>
      </c>
      <c r="J60" s="418">
        <v>1.0</v>
      </c>
      <c r="K60" s="418">
        <v>3.0</v>
      </c>
      <c r="L60" s="418">
        <v>4.0</v>
      </c>
      <c r="M60" s="419">
        <v>100.0</v>
      </c>
      <c r="N60" s="420">
        <v>25.0</v>
      </c>
      <c r="O60" s="347" t="s">
        <v>3367</v>
      </c>
      <c r="P60" s="58"/>
      <c r="Q60" s="58"/>
      <c r="R60" s="58"/>
      <c r="S60" s="58"/>
      <c r="T60" s="58"/>
      <c r="U60" s="58"/>
      <c r="V60" s="58"/>
      <c r="W60" s="58"/>
      <c r="X60" s="58"/>
      <c r="Y60" s="58"/>
      <c r="Z60" s="58"/>
      <c r="AA60" s="58"/>
      <c r="AB60" s="58"/>
      <c r="AC60" s="58"/>
      <c r="AD60" s="58"/>
      <c r="AE60" s="58"/>
      <c r="AF60" s="58"/>
    </row>
    <row r="61" ht="11.25" customHeight="1">
      <c r="A61" s="85" t="s">
        <v>3854</v>
      </c>
      <c r="B61" s="18" t="s">
        <v>3693</v>
      </c>
      <c r="C61" s="85" t="s">
        <v>3855</v>
      </c>
      <c r="D61" s="77" t="s">
        <v>77</v>
      </c>
      <c r="E61" s="18" t="s">
        <v>3856</v>
      </c>
      <c r="F61" s="85" t="s">
        <v>3857</v>
      </c>
      <c r="G61" s="74" t="s">
        <v>3858</v>
      </c>
      <c r="H61" s="427" t="s">
        <v>3859</v>
      </c>
      <c r="I61" s="74" t="s">
        <v>3860</v>
      </c>
      <c r="J61" s="415">
        <v>2.0</v>
      </c>
      <c r="K61" s="415">
        <v>2.0</v>
      </c>
      <c r="L61" s="415">
        <v>2.0</v>
      </c>
      <c r="M61" s="416">
        <v>100.0</v>
      </c>
      <c r="N61" s="414">
        <v>50.0</v>
      </c>
      <c r="O61" s="78" t="s">
        <v>689</v>
      </c>
      <c r="P61" s="58"/>
      <c r="Q61" s="58"/>
      <c r="R61" s="58"/>
      <c r="S61" s="58"/>
      <c r="T61" s="58"/>
      <c r="U61" s="58"/>
      <c r="V61" s="58"/>
      <c r="W61" s="58"/>
      <c r="X61" s="58"/>
      <c r="Y61" s="58"/>
      <c r="Z61" s="58"/>
      <c r="AA61" s="58"/>
      <c r="AB61" s="58"/>
      <c r="AC61" s="58"/>
      <c r="AD61" s="58"/>
      <c r="AE61" s="58"/>
      <c r="AF61" s="58"/>
    </row>
    <row r="62" ht="11.25" customHeight="1">
      <c r="A62" s="85" t="s">
        <v>3861</v>
      </c>
      <c r="B62" s="77" t="s">
        <v>3693</v>
      </c>
      <c r="C62" s="85" t="s">
        <v>3862</v>
      </c>
      <c r="D62" s="77" t="s">
        <v>77</v>
      </c>
      <c r="E62" s="18" t="s">
        <v>3863</v>
      </c>
      <c r="F62" s="85">
        <v>34.0</v>
      </c>
      <c r="G62" s="18"/>
      <c r="H62" s="85" t="s">
        <v>3864</v>
      </c>
      <c r="I62" s="18" t="s">
        <v>3716</v>
      </c>
      <c r="J62" s="204">
        <v>5.0</v>
      </c>
      <c r="K62" s="204">
        <v>5.0</v>
      </c>
      <c r="L62" s="459" t="s">
        <v>3865</v>
      </c>
      <c r="M62" s="207">
        <v>150.0</v>
      </c>
      <c r="N62" s="207">
        <v>30.0</v>
      </c>
      <c r="O62" s="78" t="s">
        <v>689</v>
      </c>
      <c r="P62" s="58"/>
      <c r="Q62" s="58"/>
      <c r="R62" s="58"/>
      <c r="S62" s="58"/>
      <c r="T62" s="58"/>
      <c r="U62" s="58"/>
      <c r="V62" s="58"/>
      <c r="W62" s="58"/>
      <c r="X62" s="58"/>
      <c r="Y62" s="58"/>
      <c r="Z62" s="58"/>
      <c r="AA62" s="58"/>
      <c r="AB62" s="58"/>
      <c r="AC62" s="58"/>
      <c r="AD62" s="58"/>
      <c r="AE62" s="58"/>
      <c r="AF62" s="58"/>
    </row>
    <row r="63" ht="11.25" customHeight="1">
      <c r="A63" s="112"/>
      <c r="B63" s="98"/>
      <c r="C63" s="112"/>
      <c r="D63" s="98"/>
      <c r="E63" s="98"/>
      <c r="F63" s="156"/>
      <c r="G63" s="460"/>
      <c r="H63" s="421"/>
      <c r="I63" s="461"/>
      <c r="J63" s="425"/>
      <c r="K63" s="425"/>
      <c r="L63" s="425"/>
      <c r="M63" s="426"/>
      <c r="N63" s="420"/>
      <c r="O63" s="78"/>
      <c r="P63" s="58"/>
      <c r="Q63" s="58"/>
      <c r="R63" s="58"/>
      <c r="S63" s="58"/>
      <c r="T63" s="58"/>
      <c r="U63" s="58"/>
      <c r="V63" s="58"/>
      <c r="W63" s="58"/>
      <c r="X63" s="58"/>
      <c r="Y63" s="58"/>
      <c r="Z63" s="58"/>
      <c r="AA63" s="58"/>
      <c r="AB63" s="58"/>
      <c r="AC63" s="58"/>
      <c r="AD63" s="58"/>
      <c r="AE63" s="58"/>
      <c r="AF63" s="58"/>
    </row>
    <row r="64" ht="11.25" customHeight="1">
      <c r="A64" s="184" t="s">
        <v>107</v>
      </c>
      <c r="B64" s="54"/>
      <c r="C64" s="54"/>
      <c r="D64" s="1"/>
      <c r="E64" s="1"/>
      <c r="F64" s="1"/>
      <c r="G64" s="58"/>
      <c r="H64" s="185"/>
      <c r="I64" s="185"/>
      <c r="J64" s="185"/>
      <c r="K64" s="185"/>
      <c r="L64" s="185"/>
      <c r="M64" s="185"/>
      <c r="N64" s="185">
        <f>SUM(N11:N63)</f>
        <v>3331.653333</v>
      </c>
      <c r="O64" s="212"/>
      <c r="P64" s="212"/>
      <c r="Q64" s="212"/>
      <c r="R64" s="212"/>
      <c r="S64" s="212"/>
      <c r="T64" s="212"/>
      <c r="U64" s="212"/>
      <c r="V64" s="212"/>
      <c r="W64" s="212"/>
      <c r="X64" s="212"/>
      <c r="Y64" s="212"/>
      <c r="Z64" s="212"/>
      <c r="AA64" s="212"/>
      <c r="AB64" s="212"/>
      <c r="AC64" s="212"/>
      <c r="AD64" s="212"/>
      <c r="AE64" s="212"/>
      <c r="AF64" s="212"/>
    </row>
    <row r="65" ht="11.25" customHeight="1">
      <c r="A65" s="53"/>
      <c r="B65" s="54"/>
      <c r="C65" s="54"/>
      <c r="D65" s="1"/>
      <c r="E65" s="1"/>
      <c r="F65" s="1"/>
      <c r="G65" s="1"/>
      <c r="H65" s="1"/>
      <c r="I65" s="1"/>
      <c r="J65" s="1"/>
      <c r="K65" s="1"/>
      <c r="L65" s="1"/>
      <c r="M65" s="1"/>
      <c r="N65" s="1"/>
      <c r="O65" s="212"/>
      <c r="P65" s="212"/>
      <c r="Q65" s="212"/>
      <c r="R65" s="212"/>
      <c r="S65" s="212"/>
      <c r="T65" s="212"/>
      <c r="U65" s="212"/>
      <c r="V65" s="212"/>
      <c r="W65" s="212"/>
      <c r="X65" s="212"/>
      <c r="Y65" s="212"/>
      <c r="Z65" s="212"/>
      <c r="AA65" s="212"/>
      <c r="AB65" s="212"/>
      <c r="AC65" s="212"/>
      <c r="AD65" s="212"/>
      <c r="AE65" s="212"/>
      <c r="AF65" s="212"/>
    </row>
    <row r="66" ht="11.25" customHeight="1">
      <c r="A66" s="172" t="s">
        <v>690</v>
      </c>
      <c r="B66" s="173"/>
      <c r="C66" s="173"/>
      <c r="D66" s="173"/>
      <c r="E66" s="173"/>
      <c r="F66" s="173"/>
      <c r="G66" s="173"/>
      <c r="H66" s="173"/>
      <c r="I66" s="173"/>
      <c r="J66" s="173"/>
      <c r="K66" s="173"/>
      <c r="L66" s="173"/>
      <c r="M66" s="173"/>
      <c r="N66" s="173"/>
      <c r="O66" s="212"/>
      <c r="P66" s="212"/>
      <c r="Q66" s="212"/>
      <c r="R66" s="212"/>
      <c r="S66" s="212"/>
      <c r="T66" s="212"/>
      <c r="U66" s="212"/>
      <c r="V66" s="212"/>
      <c r="W66" s="212"/>
      <c r="X66" s="212"/>
      <c r="Y66" s="212"/>
      <c r="Z66" s="212"/>
      <c r="AA66" s="212"/>
      <c r="AB66" s="212"/>
      <c r="AC66" s="212"/>
      <c r="AD66" s="212"/>
      <c r="AE66" s="212"/>
      <c r="AF66" s="212"/>
    </row>
    <row r="67" ht="15.75" customHeight="1">
      <c r="A67" s="53"/>
      <c r="B67" s="54"/>
      <c r="C67" s="54"/>
      <c r="D67" s="1"/>
      <c r="E67" s="1"/>
      <c r="F67" s="1"/>
      <c r="G67" s="1"/>
      <c r="H67" s="1"/>
      <c r="I67" s="1"/>
      <c r="J67" s="1"/>
      <c r="K67" s="1"/>
      <c r="L67" s="1"/>
      <c r="M67" s="1"/>
      <c r="N67" s="1"/>
      <c r="O67" s="3"/>
      <c r="P67" s="3"/>
      <c r="Q67" s="3"/>
      <c r="R67" s="3"/>
      <c r="S67" s="3"/>
      <c r="T67" s="3"/>
      <c r="U67" s="3"/>
      <c r="V67" s="3"/>
      <c r="W67" s="3"/>
      <c r="X67" s="3"/>
      <c r="Y67" s="3"/>
      <c r="Z67" s="3"/>
      <c r="AA67" s="3"/>
      <c r="AB67" s="3"/>
      <c r="AC67" s="3"/>
      <c r="AD67" s="3"/>
      <c r="AE67" s="3"/>
      <c r="AF67" s="3"/>
    </row>
    <row r="68" ht="15.75" customHeight="1">
      <c r="A68" s="53"/>
      <c r="B68" s="54"/>
      <c r="C68" s="54"/>
      <c r="D68" s="1"/>
      <c r="E68" s="1"/>
      <c r="F68" s="1"/>
      <c r="G68" s="1"/>
      <c r="H68" s="1"/>
      <c r="I68" s="1"/>
      <c r="J68" s="1"/>
      <c r="K68" s="1"/>
      <c r="L68" s="1"/>
      <c r="M68" s="1"/>
      <c r="N68" s="1"/>
      <c r="O68" s="3"/>
      <c r="P68" s="3"/>
      <c r="Q68" s="3"/>
      <c r="R68" s="3"/>
      <c r="S68" s="3"/>
      <c r="T68" s="3"/>
      <c r="U68" s="3"/>
      <c r="V68" s="3"/>
      <c r="W68" s="3"/>
      <c r="X68" s="3"/>
      <c r="Y68" s="3"/>
      <c r="Z68" s="3"/>
      <c r="AA68" s="3"/>
      <c r="AB68" s="3"/>
      <c r="AC68" s="3"/>
      <c r="AD68" s="3"/>
      <c r="AE68" s="3"/>
      <c r="AF68" s="3"/>
    </row>
    <row r="69" ht="15.75" customHeight="1">
      <c r="A69" s="53"/>
      <c r="B69" s="54"/>
      <c r="C69" s="54"/>
      <c r="D69" s="1"/>
      <c r="E69" s="1"/>
      <c r="F69" s="1"/>
      <c r="G69" s="1"/>
      <c r="H69" s="1"/>
      <c r="I69" s="1"/>
      <c r="J69" s="1"/>
      <c r="K69" s="1"/>
      <c r="L69" s="1"/>
      <c r="M69" s="1"/>
      <c r="N69" s="1"/>
      <c r="O69" s="3"/>
      <c r="P69" s="3"/>
      <c r="Q69" s="3"/>
      <c r="R69" s="3"/>
      <c r="S69" s="3"/>
      <c r="T69" s="3"/>
      <c r="U69" s="3"/>
      <c r="V69" s="3"/>
      <c r="W69" s="3"/>
      <c r="X69" s="3"/>
      <c r="Y69" s="3"/>
      <c r="Z69" s="3"/>
      <c r="AA69" s="3"/>
      <c r="AB69" s="3"/>
      <c r="AC69" s="3"/>
      <c r="AD69" s="3"/>
      <c r="AE69" s="3"/>
      <c r="AF69" s="3"/>
    </row>
    <row r="70" ht="15.75" customHeight="1">
      <c r="A70" s="53"/>
      <c r="B70" s="54"/>
      <c r="C70" s="54"/>
      <c r="D70" s="1"/>
      <c r="E70" s="1"/>
      <c r="F70" s="1"/>
      <c r="G70" s="1"/>
      <c r="H70" s="1"/>
      <c r="I70" s="1"/>
      <c r="J70" s="1"/>
      <c r="K70" s="1"/>
      <c r="L70" s="1"/>
      <c r="M70" s="1"/>
      <c r="N70" s="1"/>
      <c r="O70" s="3"/>
      <c r="P70" s="3"/>
      <c r="Q70" s="3"/>
      <c r="R70" s="3"/>
      <c r="S70" s="3"/>
      <c r="T70" s="3"/>
      <c r="U70" s="3"/>
      <c r="V70" s="3"/>
      <c r="W70" s="3"/>
      <c r="X70" s="3"/>
      <c r="Y70" s="3"/>
      <c r="Z70" s="3"/>
      <c r="AA70" s="3"/>
      <c r="AB70" s="3"/>
      <c r="AC70" s="3"/>
      <c r="AD70" s="3"/>
      <c r="AE70" s="3"/>
      <c r="AF70" s="3"/>
    </row>
    <row r="71" ht="15.75" customHeight="1">
      <c r="A71" s="53"/>
      <c r="B71" s="54"/>
      <c r="C71" s="54"/>
      <c r="D71" s="1"/>
      <c r="E71" s="1"/>
      <c r="F71" s="1"/>
      <c r="G71" s="1"/>
      <c r="H71" s="1"/>
      <c r="I71" s="1"/>
      <c r="J71" s="1"/>
      <c r="K71" s="1"/>
      <c r="L71" s="1"/>
      <c r="M71" s="1"/>
      <c r="N71" s="1"/>
      <c r="O71" s="3"/>
      <c r="P71" s="3"/>
      <c r="Q71" s="3"/>
      <c r="R71" s="3"/>
      <c r="S71" s="3"/>
      <c r="T71" s="3"/>
      <c r="U71" s="3"/>
      <c r="V71" s="3"/>
      <c r="W71" s="3"/>
      <c r="X71" s="3"/>
      <c r="Y71" s="3"/>
      <c r="Z71" s="3"/>
      <c r="AA71" s="3"/>
      <c r="AB71" s="3"/>
      <c r="AC71" s="3"/>
      <c r="AD71" s="3"/>
      <c r="AE71" s="3"/>
      <c r="AF71" s="3"/>
    </row>
    <row r="72" ht="15.75" customHeight="1">
      <c r="A72" s="53"/>
      <c r="B72" s="54"/>
      <c r="C72" s="54"/>
      <c r="D72" s="1"/>
      <c r="E72" s="1"/>
      <c r="F72" s="1"/>
      <c r="G72" s="1"/>
      <c r="H72" s="1"/>
      <c r="I72" s="1"/>
      <c r="J72" s="1"/>
      <c r="K72" s="1"/>
      <c r="L72" s="1"/>
      <c r="M72" s="1"/>
      <c r="N72" s="1"/>
      <c r="O72" s="3"/>
      <c r="P72" s="3"/>
      <c r="Q72" s="3"/>
      <c r="R72" s="3"/>
      <c r="S72" s="3"/>
      <c r="T72" s="3"/>
      <c r="U72" s="3"/>
      <c r="V72" s="3"/>
      <c r="W72" s="3"/>
      <c r="X72" s="3"/>
      <c r="Y72" s="3"/>
      <c r="Z72" s="3"/>
      <c r="AA72" s="3"/>
      <c r="AB72" s="3"/>
      <c r="AC72" s="3"/>
      <c r="AD72" s="3"/>
      <c r="AE72" s="3"/>
      <c r="AF72" s="3"/>
    </row>
    <row r="73" ht="15.75" customHeight="1">
      <c r="A73" s="53"/>
      <c r="B73" s="54"/>
      <c r="C73" s="54"/>
      <c r="D73" s="1"/>
      <c r="E73" s="1"/>
      <c r="F73" s="1"/>
      <c r="G73" s="1"/>
      <c r="H73" s="1"/>
      <c r="I73" s="1"/>
      <c r="J73" s="1"/>
      <c r="K73" s="1"/>
      <c r="L73" s="1"/>
      <c r="M73" s="1"/>
      <c r="N73" s="1"/>
      <c r="O73" s="3"/>
      <c r="P73" s="3"/>
      <c r="Q73" s="3"/>
      <c r="R73" s="3"/>
      <c r="S73" s="3"/>
      <c r="T73" s="3"/>
      <c r="U73" s="3"/>
      <c r="V73" s="3"/>
      <c r="W73" s="3"/>
      <c r="X73" s="3"/>
      <c r="Y73" s="3"/>
      <c r="Z73" s="3"/>
      <c r="AA73" s="3"/>
      <c r="AB73" s="3"/>
      <c r="AC73" s="3"/>
      <c r="AD73" s="3"/>
      <c r="AE73" s="3"/>
      <c r="AF73" s="3"/>
    </row>
    <row r="74" ht="15.75" customHeight="1">
      <c r="A74" s="53"/>
      <c r="B74" s="54"/>
      <c r="C74" s="54"/>
      <c r="D74" s="1"/>
      <c r="E74" s="1"/>
      <c r="F74" s="1"/>
      <c r="G74" s="1"/>
      <c r="H74" s="1"/>
      <c r="I74" s="1"/>
      <c r="J74" s="1"/>
      <c r="K74" s="1"/>
      <c r="L74" s="1"/>
      <c r="M74" s="1"/>
      <c r="N74" s="1"/>
      <c r="O74" s="3"/>
      <c r="P74" s="3"/>
      <c r="Q74" s="3"/>
      <c r="R74" s="3"/>
      <c r="S74" s="3"/>
      <c r="T74" s="3"/>
      <c r="U74" s="3"/>
      <c r="V74" s="3"/>
      <c r="W74" s="3"/>
      <c r="X74" s="3"/>
      <c r="Y74" s="3"/>
      <c r="Z74" s="3"/>
      <c r="AA74" s="3"/>
      <c r="AB74" s="3"/>
      <c r="AC74" s="3"/>
      <c r="AD74" s="3"/>
      <c r="AE74" s="3"/>
      <c r="AF74" s="3"/>
    </row>
    <row r="75" ht="15.75" customHeight="1">
      <c r="A75" s="53"/>
      <c r="B75" s="54"/>
      <c r="C75" s="54"/>
      <c r="D75" s="1"/>
      <c r="E75" s="1"/>
      <c r="F75" s="1"/>
      <c r="G75" s="1"/>
      <c r="H75" s="1"/>
      <c r="I75" s="1"/>
      <c r="J75" s="1"/>
      <c r="K75" s="1"/>
      <c r="L75" s="1"/>
      <c r="M75" s="1"/>
      <c r="N75" s="1"/>
      <c r="O75" s="3"/>
      <c r="P75" s="3"/>
      <c r="Q75" s="3"/>
      <c r="R75" s="3"/>
      <c r="S75" s="3"/>
      <c r="T75" s="3"/>
      <c r="U75" s="3"/>
      <c r="V75" s="3"/>
      <c r="W75" s="3"/>
      <c r="X75" s="3"/>
      <c r="Y75" s="3"/>
      <c r="Z75" s="3"/>
      <c r="AA75" s="3"/>
      <c r="AB75" s="3"/>
      <c r="AC75" s="3"/>
      <c r="AD75" s="3"/>
      <c r="AE75" s="3"/>
      <c r="AF75" s="3"/>
    </row>
    <row r="76" ht="15.75" customHeight="1">
      <c r="A76" s="53"/>
      <c r="B76" s="54"/>
      <c r="C76" s="54"/>
      <c r="D76" s="1"/>
      <c r="E76" s="1"/>
      <c r="F76" s="1"/>
      <c r="G76" s="1"/>
      <c r="H76" s="1"/>
      <c r="I76" s="1"/>
      <c r="J76" s="1"/>
      <c r="K76" s="1"/>
      <c r="L76" s="1"/>
      <c r="M76" s="1"/>
      <c r="N76" s="1"/>
      <c r="O76" s="3"/>
      <c r="P76" s="3"/>
      <c r="Q76" s="3"/>
      <c r="R76" s="3"/>
      <c r="S76" s="3"/>
      <c r="T76" s="3"/>
      <c r="U76" s="3"/>
      <c r="V76" s="3"/>
      <c r="W76" s="3"/>
      <c r="X76" s="3"/>
      <c r="Y76" s="3"/>
      <c r="Z76" s="3"/>
      <c r="AA76" s="3"/>
      <c r="AB76" s="3"/>
      <c r="AC76" s="3"/>
      <c r="AD76" s="3"/>
      <c r="AE76" s="3"/>
      <c r="AF76" s="3"/>
    </row>
    <row r="77" ht="15.75" customHeight="1">
      <c r="A77" s="53"/>
      <c r="B77" s="54"/>
      <c r="C77" s="54"/>
      <c r="D77" s="1"/>
      <c r="E77" s="1"/>
      <c r="F77" s="1"/>
      <c r="G77" s="1"/>
      <c r="H77" s="1"/>
      <c r="I77" s="1"/>
      <c r="J77" s="1"/>
      <c r="K77" s="1"/>
      <c r="L77" s="1"/>
      <c r="M77" s="1"/>
      <c r="N77" s="1"/>
      <c r="O77" s="3"/>
      <c r="P77" s="3"/>
      <c r="Q77" s="3"/>
      <c r="R77" s="3"/>
      <c r="S77" s="3"/>
      <c r="T77" s="3"/>
      <c r="U77" s="3"/>
      <c r="V77" s="3"/>
      <c r="W77" s="3"/>
      <c r="X77" s="3"/>
      <c r="Y77" s="3"/>
      <c r="Z77" s="3"/>
      <c r="AA77" s="3"/>
      <c r="AB77" s="3"/>
      <c r="AC77" s="3"/>
      <c r="AD77" s="3"/>
      <c r="AE77" s="3"/>
      <c r="AF77" s="3"/>
    </row>
    <row r="78" ht="15.75" customHeight="1">
      <c r="A78" s="53"/>
      <c r="B78" s="54"/>
      <c r="C78" s="54"/>
      <c r="D78" s="1"/>
      <c r="E78" s="1"/>
      <c r="F78" s="1"/>
      <c r="G78" s="1"/>
      <c r="H78" s="1"/>
      <c r="I78" s="1"/>
      <c r="J78" s="1"/>
      <c r="K78" s="1"/>
      <c r="L78" s="1"/>
      <c r="M78" s="1"/>
      <c r="N78" s="1"/>
      <c r="O78" s="3"/>
      <c r="P78" s="3"/>
      <c r="Q78" s="3"/>
      <c r="R78" s="3"/>
      <c r="S78" s="3"/>
      <c r="T78" s="3"/>
      <c r="U78" s="3"/>
      <c r="V78" s="3"/>
      <c r="W78" s="3"/>
      <c r="X78" s="3"/>
      <c r="Y78" s="3"/>
      <c r="Z78" s="3"/>
      <c r="AA78" s="3"/>
      <c r="AB78" s="3"/>
      <c r="AC78" s="3"/>
      <c r="AD78" s="3"/>
      <c r="AE78" s="3"/>
      <c r="AF78" s="3"/>
    </row>
    <row r="79" ht="15.75" customHeight="1">
      <c r="A79" s="53"/>
      <c r="B79" s="54"/>
      <c r="C79" s="54"/>
      <c r="D79" s="1"/>
      <c r="E79" s="1"/>
      <c r="F79" s="1"/>
      <c r="G79" s="1"/>
      <c r="H79" s="1"/>
      <c r="I79" s="1"/>
      <c r="J79" s="1"/>
      <c r="K79" s="1"/>
      <c r="L79" s="1"/>
      <c r="M79" s="1"/>
      <c r="N79" s="1"/>
      <c r="O79" s="3"/>
      <c r="P79" s="3"/>
      <c r="Q79" s="3"/>
      <c r="R79" s="3"/>
      <c r="S79" s="3"/>
      <c r="T79" s="3"/>
      <c r="U79" s="3"/>
      <c r="V79" s="3"/>
      <c r="W79" s="3"/>
      <c r="X79" s="3"/>
      <c r="Y79" s="3"/>
      <c r="Z79" s="3"/>
      <c r="AA79" s="3"/>
      <c r="AB79" s="3"/>
      <c r="AC79" s="3"/>
      <c r="AD79" s="3"/>
      <c r="AE79" s="3"/>
      <c r="AF79" s="3"/>
    </row>
    <row r="80" ht="15.75" customHeight="1">
      <c r="A80" s="53"/>
      <c r="B80" s="54"/>
      <c r="C80" s="54"/>
      <c r="D80" s="1"/>
      <c r="E80" s="1"/>
      <c r="F80" s="1"/>
      <c r="G80" s="1"/>
      <c r="H80" s="1"/>
      <c r="I80" s="1"/>
      <c r="J80" s="1"/>
      <c r="K80" s="1"/>
      <c r="L80" s="1"/>
      <c r="M80" s="1"/>
      <c r="N80" s="1"/>
      <c r="O80" s="3"/>
      <c r="P80" s="3"/>
      <c r="Q80" s="3"/>
      <c r="R80" s="3"/>
      <c r="S80" s="3"/>
      <c r="T80" s="3"/>
      <c r="U80" s="3"/>
      <c r="V80" s="3"/>
      <c r="W80" s="3"/>
      <c r="X80" s="3"/>
      <c r="Y80" s="3"/>
      <c r="Z80" s="3"/>
      <c r="AA80" s="3"/>
      <c r="AB80" s="3"/>
      <c r="AC80" s="3"/>
      <c r="AD80" s="3"/>
      <c r="AE80" s="3"/>
      <c r="AF80" s="3"/>
    </row>
    <row r="81" ht="15.75" customHeight="1">
      <c r="A81" s="53"/>
      <c r="B81" s="54"/>
      <c r="C81" s="54"/>
      <c r="D81" s="1"/>
      <c r="E81" s="1"/>
      <c r="F81" s="1"/>
      <c r="G81" s="1"/>
      <c r="H81" s="1"/>
      <c r="I81" s="1"/>
      <c r="J81" s="1"/>
      <c r="K81" s="1"/>
      <c r="L81" s="1"/>
      <c r="M81" s="1"/>
      <c r="N81" s="1"/>
      <c r="O81" s="3"/>
      <c r="P81" s="3"/>
      <c r="Q81" s="3"/>
      <c r="R81" s="3"/>
      <c r="S81" s="3"/>
      <c r="T81" s="3"/>
      <c r="U81" s="3"/>
      <c r="V81" s="3"/>
      <c r="W81" s="3"/>
      <c r="X81" s="3"/>
      <c r="Y81" s="3"/>
      <c r="Z81" s="3"/>
      <c r="AA81" s="3"/>
      <c r="AB81" s="3"/>
      <c r="AC81" s="3"/>
      <c r="AD81" s="3"/>
      <c r="AE81" s="3"/>
      <c r="AF81" s="3"/>
    </row>
    <row r="82" ht="15.75" customHeight="1">
      <c r="A82" s="53"/>
      <c r="B82" s="54"/>
      <c r="C82" s="54"/>
      <c r="D82" s="1"/>
      <c r="E82" s="1"/>
      <c r="F82" s="1"/>
      <c r="G82" s="1"/>
      <c r="H82" s="1"/>
      <c r="I82" s="1"/>
      <c r="J82" s="1"/>
      <c r="K82" s="1"/>
      <c r="L82" s="1"/>
      <c r="M82" s="1"/>
      <c r="N82" s="1"/>
      <c r="O82" s="3"/>
      <c r="P82" s="3"/>
      <c r="Q82" s="3"/>
      <c r="R82" s="3"/>
      <c r="S82" s="3"/>
      <c r="T82" s="3"/>
      <c r="U82" s="3"/>
      <c r="V82" s="3"/>
      <c r="W82" s="3"/>
      <c r="X82" s="3"/>
      <c r="Y82" s="3"/>
      <c r="Z82" s="3"/>
      <c r="AA82" s="3"/>
      <c r="AB82" s="3"/>
      <c r="AC82" s="3"/>
      <c r="AD82" s="3"/>
      <c r="AE82" s="3"/>
      <c r="AF82" s="3"/>
    </row>
    <row r="83" ht="15.75" customHeight="1">
      <c r="A83" s="53"/>
      <c r="B83" s="54"/>
      <c r="C83" s="54"/>
      <c r="D83" s="1"/>
      <c r="E83" s="1"/>
      <c r="F83" s="1"/>
      <c r="G83" s="1"/>
      <c r="H83" s="1"/>
      <c r="I83" s="1"/>
      <c r="J83" s="1"/>
      <c r="K83" s="1"/>
      <c r="L83" s="1"/>
      <c r="M83" s="1"/>
      <c r="N83" s="1"/>
      <c r="O83" s="3"/>
      <c r="P83" s="3"/>
      <c r="Q83" s="3"/>
      <c r="R83" s="3"/>
      <c r="S83" s="3"/>
      <c r="T83" s="3"/>
      <c r="U83" s="3"/>
      <c r="V83" s="3"/>
      <c r="W83" s="3"/>
      <c r="X83" s="3"/>
      <c r="Y83" s="3"/>
      <c r="Z83" s="3"/>
      <c r="AA83" s="3"/>
      <c r="AB83" s="3"/>
      <c r="AC83" s="3"/>
      <c r="AD83" s="3"/>
      <c r="AE83" s="3"/>
      <c r="AF83" s="3"/>
    </row>
    <row r="84" ht="15.75" customHeight="1">
      <c r="A84" s="53"/>
      <c r="B84" s="54"/>
      <c r="C84" s="54"/>
      <c r="D84" s="1"/>
      <c r="E84" s="1"/>
      <c r="F84" s="1"/>
      <c r="G84" s="1"/>
      <c r="H84" s="1"/>
      <c r="I84" s="1"/>
      <c r="J84" s="1"/>
      <c r="K84" s="1"/>
      <c r="L84" s="1"/>
      <c r="M84" s="1"/>
      <c r="N84" s="1"/>
      <c r="O84" s="3"/>
      <c r="P84" s="3"/>
      <c r="Q84" s="3"/>
      <c r="R84" s="3"/>
      <c r="S84" s="3"/>
      <c r="T84" s="3"/>
      <c r="U84" s="3"/>
      <c r="V84" s="3"/>
      <c r="W84" s="3"/>
      <c r="X84" s="3"/>
      <c r="Y84" s="3"/>
      <c r="Z84" s="3"/>
      <c r="AA84" s="3"/>
      <c r="AB84" s="3"/>
      <c r="AC84" s="3"/>
      <c r="AD84" s="3"/>
      <c r="AE84" s="3"/>
      <c r="AF84" s="3"/>
    </row>
    <row r="85" ht="15.75" customHeight="1">
      <c r="A85" s="53"/>
      <c r="B85" s="54"/>
      <c r="C85" s="54"/>
      <c r="D85" s="1"/>
      <c r="E85" s="1"/>
      <c r="F85" s="1"/>
      <c r="G85" s="1"/>
      <c r="H85" s="1"/>
      <c r="I85" s="1"/>
      <c r="J85" s="1"/>
      <c r="K85" s="1"/>
      <c r="L85" s="1"/>
      <c r="M85" s="1"/>
      <c r="N85" s="1"/>
      <c r="O85" s="3"/>
      <c r="P85" s="3"/>
      <c r="Q85" s="3"/>
      <c r="R85" s="3"/>
      <c r="S85" s="3"/>
      <c r="T85" s="3"/>
      <c r="U85" s="3"/>
      <c r="V85" s="3"/>
      <c r="W85" s="3"/>
      <c r="X85" s="3"/>
      <c r="Y85" s="3"/>
      <c r="Z85" s="3"/>
      <c r="AA85" s="3"/>
      <c r="AB85" s="3"/>
      <c r="AC85" s="3"/>
      <c r="AD85" s="3"/>
      <c r="AE85" s="3"/>
      <c r="AF85" s="3"/>
    </row>
    <row r="86" ht="15.75" customHeight="1">
      <c r="A86" s="53"/>
      <c r="B86" s="54"/>
      <c r="C86" s="54"/>
      <c r="D86" s="1"/>
      <c r="E86" s="1"/>
      <c r="F86" s="1"/>
      <c r="G86" s="1"/>
      <c r="H86" s="1"/>
      <c r="I86" s="1"/>
      <c r="J86" s="1"/>
      <c r="K86" s="1"/>
      <c r="L86" s="1"/>
      <c r="M86" s="1"/>
      <c r="N86" s="1"/>
      <c r="O86" s="3"/>
      <c r="P86" s="3"/>
      <c r="Q86" s="3"/>
      <c r="R86" s="3"/>
      <c r="S86" s="3"/>
      <c r="T86" s="3"/>
      <c r="U86" s="3"/>
      <c r="V86" s="3"/>
      <c r="W86" s="3"/>
      <c r="X86" s="3"/>
      <c r="Y86" s="3"/>
      <c r="Z86" s="3"/>
      <c r="AA86" s="3"/>
      <c r="AB86" s="3"/>
      <c r="AC86" s="3"/>
      <c r="AD86" s="3"/>
      <c r="AE86" s="3"/>
      <c r="AF86" s="3"/>
    </row>
    <row r="87" ht="15.75" customHeight="1">
      <c r="A87" s="53"/>
      <c r="B87" s="54"/>
      <c r="C87" s="54"/>
      <c r="D87" s="1"/>
      <c r="E87" s="1"/>
      <c r="F87" s="1"/>
      <c r="G87" s="1"/>
      <c r="H87" s="1"/>
      <c r="I87" s="1"/>
      <c r="J87" s="1"/>
      <c r="K87" s="1"/>
      <c r="L87" s="1"/>
      <c r="M87" s="1"/>
      <c r="N87" s="1"/>
      <c r="O87" s="3"/>
      <c r="P87" s="3"/>
      <c r="Q87" s="3"/>
      <c r="R87" s="3"/>
      <c r="S87" s="3"/>
      <c r="T87" s="3"/>
      <c r="U87" s="3"/>
      <c r="V87" s="3"/>
      <c r="W87" s="3"/>
      <c r="X87" s="3"/>
      <c r="Y87" s="3"/>
      <c r="Z87" s="3"/>
      <c r="AA87" s="3"/>
      <c r="AB87" s="3"/>
      <c r="AC87" s="3"/>
      <c r="AD87" s="3"/>
      <c r="AE87" s="3"/>
      <c r="AF87" s="3"/>
    </row>
    <row r="88" ht="15.75" customHeight="1">
      <c r="A88" s="53"/>
      <c r="B88" s="54"/>
      <c r="C88" s="54"/>
      <c r="D88" s="1"/>
      <c r="E88" s="1"/>
      <c r="F88" s="1"/>
      <c r="G88" s="1"/>
      <c r="H88" s="1"/>
      <c r="I88" s="1"/>
      <c r="J88" s="1"/>
      <c r="K88" s="1"/>
      <c r="L88" s="1"/>
      <c r="M88" s="1"/>
      <c r="N88" s="1"/>
      <c r="O88" s="3"/>
      <c r="P88" s="3"/>
      <c r="Q88" s="3"/>
      <c r="R88" s="3"/>
      <c r="S88" s="3"/>
      <c r="T88" s="3"/>
      <c r="U88" s="3"/>
      <c r="V88" s="3"/>
      <c r="W88" s="3"/>
      <c r="X88" s="3"/>
      <c r="Y88" s="3"/>
      <c r="Z88" s="3"/>
      <c r="AA88" s="3"/>
      <c r="AB88" s="3"/>
      <c r="AC88" s="3"/>
      <c r="AD88" s="3"/>
      <c r="AE88" s="3"/>
      <c r="AF88" s="3"/>
    </row>
    <row r="89" ht="15.75" customHeight="1">
      <c r="A89" s="53"/>
      <c r="B89" s="54"/>
      <c r="C89" s="54"/>
      <c r="D89" s="1"/>
      <c r="E89" s="1"/>
      <c r="F89" s="1"/>
      <c r="G89" s="1"/>
      <c r="H89" s="1"/>
      <c r="I89" s="1"/>
      <c r="J89" s="1"/>
      <c r="K89" s="1"/>
      <c r="L89" s="1"/>
      <c r="M89" s="1"/>
      <c r="N89" s="1"/>
      <c r="O89" s="3"/>
      <c r="P89" s="3"/>
      <c r="Q89" s="3"/>
      <c r="R89" s="3"/>
      <c r="S89" s="3"/>
      <c r="T89" s="3"/>
      <c r="U89" s="3"/>
      <c r="V89" s="3"/>
      <c r="W89" s="3"/>
      <c r="X89" s="3"/>
      <c r="Y89" s="3"/>
      <c r="Z89" s="3"/>
      <c r="AA89" s="3"/>
      <c r="AB89" s="3"/>
      <c r="AC89" s="3"/>
      <c r="AD89" s="3"/>
      <c r="AE89" s="3"/>
      <c r="AF89" s="3"/>
    </row>
    <row r="90" ht="15.75" customHeight="1">
      <c r="A90" s="53"/>
      <c r="B90" s="54"/>
      <c r="C90" s="54"/>
      <c r="D90" s="1"/>
      <c r="E90" s="1"/>
      <c r="F90" s="1"/>
      <c r="G90" s="1"/>
      <c r="H90" s="1"/>
      <c r="I90" s="1"/>
      <c r="J90" s="1"/>
      <c r="K90" s="1"/>
      <c r="L90" s="1"/>
      <c r="M90" s="1"/>
      <c r="N90" s="1"/>
      <c r="O90" s="3"/>
      <c r="P90" s="3"/>
      <c r="Q90" s="3"/>
      <c r="R90" s="3"/>
      <c r="S90" s="3"/>
      <c r="T90" s="3"/>
      <c r="U90" s="3"/>
      <c r="V90" s="3"/>
      <c r="W90" s="3"/>
      <c r="X90" s="3"/>
      <c r="Y90" s="3"/>
      <c r="Z90" s="3"/>
      <c r="AA90" s="3"/>
      <c r="AB90" s="3"/>
      <c r="AC90" s="3"/>
      <c r="AD90" s="3"/>
      <c r="AE90" s="3"/>
      <c r="AF90" s="3"/>
    </row>
    <row r="91" ht="15.75" customHeight="1">
      <c r="A91" s="53"/>
      <c r="B91" s="54"/>
      <c r="C91" s="54"/>
      <c r="D91" s="1"/>
      <c r="E91" s="1"/>
      <c r="F91" s="1"/>
      <c r="G91" s="1"/>
      <c r="H91" s="1"/>
      <c r="I91" s="1"/>
      <c r="J91" s="1"/>
      <c r="K91" s="1"/>
      <c r="L91" s="1"/>
      <c r="M91" s="1"/>
      <c r="N91" s="1"/>
      <c r="O91" s="3"/>
      <c r="P91" s="3"/>
      <c r="Q91" s="3"/>
      <c r="R91" s="3"/>
      <c r="S91" s="3"/>
      <c r="T91" s="3"/>
      <c r="U91" s="3"/>
      <c r="V91" s="3"/>
      <c r="W91" s="3"/>
      <c r="X91" s="3"/>
      <c r="Y91" s="3"/>
      <c r="Z91" s="3"/>
      <c r="AA91" s="3"/>
      <c r="AB91" s="3"/>
      <c r="AC91" s="3"/>
      <c r="AD91" s="3"/>
      <c r="AE91" s="3"/>
      <c r="AF91" s="3"/>
    </row>
    <row r="92" ht="15.75" customHeight="1">
      <c r="A92" s="53"/>
      <c r="B92" s="54"/>
      <c r="C92" s="54"/>
      <c r="D92" s="1"/>
      <c r="E92" s="1"/>
      <c r="F92" s="1"/>
      <c r="G92" s="1"/>
      <c r="H92" s="1"/>
      <c r="I92" s="1"/>
      <c r="J92" s="1"/>
      <c r="K92" s="1"/>
      <c r="L92" s="1"/>
      <c r="M92" s="1"/>
      <c r="N92" s="1"/>
      <c r="O92" s="3"/>
      <c r="P92" s="3"/>
      <c r="Q92" s="3"/>
      <c r="R92" s="3"/>
      <c r="S92" s="3"/>
      <c r="T92" s="3"/>
      <c r="U92" s="3"/>
      <c r="V92" s="3"/>
      <c r="W92" s="3"/>
      <c r="X92" s="3"/>
      <c r="Y92" s="3"/>
      <c r="Z92" s="3"/>
      <c r="AA92" s="3"/>
      <c r="AB92" s="3"/>
      <c r="AC92" s="3"/>
      <c r="AD92" s="3"/>
      <c r="AE92" s="3"/>
      <c r="AF92" s="3"/>
    </row>
    <row r="93" ht="15.75" customHeight="1">
      <c r="A93" s="53"/>
      <c r="B93" s="54"/>
      <c r="C93" s="54"/>
      <c r="D93" s="1"/>
      <c r="E93" s="1"/>
      <c r="F93" s="1"/>
      <c r="G93" s="1"/>
      <c r="H93" s="1"/>
      <c r="I93" s="1"/>
      <c r="J93" s="1"/>
      <c r="K93" s="1"/>
      <c r="L93" s="1"/>
      <c r="M93" s="1"/>
      <c r="N93" s="1"/>
      <c r="O93" s="3"/>
      <c r="P93" s="3"/>
      <c r="Q93" s="3"/>
      <c r="R93" s="3"/>
      <c r="S93" s="3"/>
      <c r="T93" s="3"/>
      <c r="U93" s="3"/>
      <c r="V93" s="3"/>
      <c r="W93" s="3"/>
      <c r="X93" s="3"/>
      <c r="Y93" s="3"/>
      <c r="Z93" s="3"/>
      <c r="AA93" s="3"/>
      <c r="AB93" s="3"/>
      <c r="AC93" s="3"/>
      <c r="AD93" s="3"/>
      <c r="AE93" s="3"/>
      <c r="AF93" s="3"/>
    </row>
    <row r="94" ht="15.75" customHeight="1">
      <c r="A94" s="53"/>
      <c r="B94" s="54"/>
      <c r="C94" s="54"/>
      <c r="D94" s="1"/>
      <c r="E94" s="1"/>
      <c r="F94" s="1"/>
      <c r="G94" s="1"/>
      <c r="H94" s="1"/>
      <c r="I94" s="1"/>
      <c r="J94" s="1"/>
      <c r="K94" s="1"/>
      <c r="L94" s="1"/>
      <c r="M94" s="1"/>
      <c r="N94" s="1"/>
      <c r="O94" s="3"/>
      <c r="P94" s="3"/>
      <c r="Q94" s="3"/>
      <c r="R94" s="3"/>
      <c r="S94" s="3"/>
      <c r="T94" s="3"/>
      <c r="U94" s="3"/>
      <c r="V94" s="3"/>
      <c r="W94" s="3"/>
      <c r="X94" s="3"/>
      <c r="Y94" s="3"/>
      <c r="Z94" s="3"/>
      <c r="AA94" s="3"/>
      <c r="AB94" s="3"/>
      <c r="AC94" s="3"/>
      <c r="AD94" s="3"/>
      <c r="AE94" s="3"/>
      <c r="AF94" s="3"/>
    </row>
    <row r="95" ht="15.75" customHeight="1">
      <c r="A95" s="53"/>
      <c r="B95" s="54"/>
      <c r="C95" s="54"/>
      <c r="D95" s="1"/>
      <c r="E95" s="1"/>
      <c r="F95" s="1"/>
      <c r="G95" s="1"/>
      <c r="H95" s="1"/>
      <c r="I95" s="1"/>
      <c r="J95" s="1"/>
      <c r="K95" s="1"/>
      <c r="L95" s="1"/>
      <c r="M95" s="1"/>
      <c r="N95" s="1"/>
      <c r="O95" s="3"/>
      <c r="P95" s="3"/>
      <c r="Q95" s="3"/>
      <c r="R95" s="3"/>
      <c r="S95" s="3"/>
      <c r="T95" s="3"/>
      <c r="U95" s="3"/>
      <c r="V95" s="3"/>
      <c r="W95" s="3"/>
      <c r="X95" s="3"/>
      <c r="Y95" s="3"/>
      <c r="Z95" s="3"/>
      <c r="AA95" s="3"/>
      <c r="AB95" s="3"/>
      <c r="AC95" s="3"/>
      <c r="AD95" s="3"/>
      <c r="AE95" s="3"/>
      <c r="AF95" s="3"/>
    </row>
    <row r="96" ht="15.75" customHeight="1">
      <c r="A96" s="53"/>
      <c r="B96" s="54"/>
      <c r="C96" s="54"/>
      <c r="D96" s="1"/>
      <c r="E96" s="1"/>
      <c r="F96" s="1"/>
      <c r="G96" s="1"/>
      <c r="H96" s="1"/>
      <c r="I96" s="1"/>
      <c r="J96" s="1"/>
      <c r="K96" s="1"/>
      <c r="L96" s="1"/>
      <c r="M96" s="1"/>
      <c r="N96" s="1"/>
      <c r="O96" s="3"/>
      <c r="P96" s="3"/>
      <c r="Q96" s="3"/>
      <c r="R96" s="3"/>
      <c r="S96" s="3"/>
      <c r="T96" s="3"/>
      <c r="U96" s="3"/>
      <c r="V96" s="3"/>
      <c r="W96" s="3"/>
      <c r="X96" s="3"/>
      <c r="Y96" s="3"/>
      <c r="Z96" s="3"/>
      <c r="AA96" s="3"/>
      <c r="AB96" s="3"/>
      <c r="AC96" s="3"/>
      <c r="AD96" s="3"/>
      <c r="AE96" s="3"/>
      <c r="AF96" s="3"/>
    </row>
    <row r="97" ht="15.75" customHeight="1">
      <c r="A97" s="53"/>
      <c r="B97" s="54"/>
      <c r="C97" s="54"/>
      <c r="D97" s="1"/>
      <c r="E97" s="1"/>
      <c r="F97" s="1"/>
      <c r="G97" s="1"/>
      <c r="H97" s="1"/>
      <c r="I97" s="1"/>
      <c r="J97" s="1"/>
      <c r="K97" s="1"/>
      <c r="L97" s="1"/>
      <c r="M97" s="1"/>
      <c r="N97" s="1"/>
      <c r="O97" s="3"/>
      <c r="P97" s="3"/>
      <c r="Q97" s="3"/>
      <c r="R97" s="3"/>
      <c r="S97" s="3"/>
      <c r="T97" s="3"/>
      <c r="U97" s="3"/>
      <c r="V97" s="3"/>
      <c r="W97" s="3"/>
      <c r="X97" s="3"/>
      <c r="Y97" s="3"/>
      <c r="Z97" s="3"/>
      <c r="AA97" s="3"/>
      <c r="AB97" s="3"/>
      <c r="AC97" s="3"/>
      <c r="AD97" s="3"/>
      <c r="AE97" s="3"/>
      <c r="AF97" s="3"/>
    </row>
    <row r="98" ht="15.75" customHeight="1">
      <c r="A98" s="53"/>
      <c r="B98" s="54"/>
      <c r="C98" s="54"/>
      <c r="D98" s="1"/>
      <c r="E98" s="1"/>
      <c r="F98" s="1"/>
      <c r="G98" s="1"/>
      <c r="H98" s="1"/>
      <c r="I98" s="1"/>
      <c r="J98" s="1"/>
      <c r="K98" s="1"/>
      <c r="L98" s="1"/>
      <c r="M98" s="1"/>
      <c r="N98" s="1"/>
      <c r="O98" s="3"/>
      <c r="P98" s="3"/>
      <c r="Q98" s="3"/>
      <c r="R98" s="3"/>
      <c r="S98" s="3"/>
      <c r="T98" s="3"/>
      <c r="U98" s="3"/>
      <c r="V98" s="3"/>
      <c r="W98" s="3"/>
      <c r="X98" s="3"/>
      <c r="Y98" s="3"/>
      <c r="Z98" s="3"/>
      <c r="AA98" s="3"/>
      <c r="AB98" s="3"/>
      <c r="AC98" s="3"/>
      <c r="AD98" s="3"/>
      <c r="AE98" s="3"/>
      <c r="AF98" s="3"/>
    </row>
    <row r="99" ht="15.75" customHeight="1">
      <c r="A99" s="53"/>
      <c r="B99" s="54"/>
      <c r="C99" s="54"/>
      <c r="D99" s="1"/>
      <c r="E99" s="1"/>
      <c r="F99" s="1"/>
      <c r="G99" s="1"/>
      <c r="H99" s="1"/>
      <c r="I99" s="1"/>
      <c r="J99" s="1"/>
      <c r="K99" s="1"/>
      <c r="L99" s="1"/>
      <c r="M99" s="1"/>
      <c r="N99" s="1"/>
      <c r="O99" s="3"/>
      <c r="P99" s="3"/>
      <c r="Q99" s="3"/>
      <c r="R99" s="3"/>
      <c r="S99" s="3"/>
      <c r="T99" s="3"/>
      <c r="U99" s="3"/>
      <c r="V99" s="3"/>
      <c r="W99" s="3"/>
      <c r="X99" s="3"/>
      <c r="Y99" s="3"/>
      <c r="Z99" s="3"/>
      <c r="AA99" s="3"/>
      <c r="AB99" s="3"/>
      <c r="AC99" s="3"/>
      <c r="AD99" s="3"/>
      <c r="AE99" s="3"/>
      <c r="AF99" s="3"/>
    </row>
    <row r="100" ht="15.75" customHeight="1">
      <c r="A100" s="53"/>
      <c r="B100" s="54"/>
      <c r="C100" s="54"/>
      <c r="D100" s="1"/>
      <c r="E100" s="1"/>
      <c r="F100" s="1"/>
      <c r="G100" s="1"/>
      <c r="H100" s="1"/>
      <c r="I100" s="1"/>
      <c r="J100" s="1"/>
      <c r="K100" s="1"/>
      <c r="L100" s="1"/>
      <c r="M100" s="1"/>
      <c r="N100" s="1"/>
      <c r="O100" s="3"/>
      <c r="P100" s="3"/>
      <c r="Q100" s="3"/>
      <c r="R100" s="3"/>
      <c r="S100" s="3"/>
      <c r="T100" s="3"/>
      <c r="U100" s="3"/>
      <c r="V100" s="3"/>
      <c r="W100" s="3"/>
      <c r="X100" s="3"/>
      <c r="Y100" s="3"/>
      <c r="Z100" s="3"/>
      <c r="AA100" s="3"/>
      <c r="AB100" s="3"/>
      <c r="AC100" s="3"/>
      <c r="AD100" s="3"/>
      <c r="AE100" s="3"/>
      <c r="AF100" s="3"/>
    </row>
    <row r="101" ht="15.75" customHeight="1">
      <c r="A101" s="53"/>
      <c r="B101" s="54"/>
      <c r="C101" s="54"/>
      <c r="D101" s="1"/>
      <c r="E101" s="1"/>
      <c r="F101" s="1"/>
      <c r="G101" s="1"/>
      <c r="H101" s="1"/>
      <c r="I101" s="1"/>
      <c r="J101" s="1"/>
      <c r="K101" s="1"/>
      <c r="L101" s="1"/>
      <c r="M101" s="1"/>
      <c r="N101" s="1"/>
      <c r="O101" s="3"/>
      <c r="P101" s="3"/>
      <c r="Q101" s="3"/>
      <c r="R101" s="3"/>
      <c r="S101" s="3"/>
      <c r="T101" s="3"/>
      <c r="U101" s="3"/>
      <c r="V101" s="3"/>
      <c r="W101" s="3"/>
      <c r="X101" s="3"/>
      <c r="Y101" s="3"/>
      <c r="Z101" s="3"/>
      <c r="AA101" s="3"/>
      <c r="AB101" s="3"/>
      <c r="AC101" s="3"/>
      <c r="AD101" s="3"/>
      <c r="AE101" s="3"/>
      <c r="AF101" s="3"/>
    </row>
    <row r="102" ht="15.75" customHeight="1">
      <c r="A102" s="53"/>
      <c r="B102" s="54"/>
      <c r="C102" s="54"/>
      <c r="D102" s="1"/>
      <c r="E102" s="1"/>
      <c r="F102" s="1"/>
      <c r="G102" s="1"/>
      <c r="H102" s="1"/>
      <c r="I102" s="1"/>
      <c r="J102" s="1"/>
      <c r="K102" s="1"/>
      <c r="L102" s="1"/>
      <c r="M102" s="1"/>
      <c r="N102" s="1"/>
      <c r="O102" s="3"/>
      <c r="P102" s="3"/>
      <c r="Q102" s="3"/>
      <c r="R102" s="3"/>
      <c r="S102" s="3"/>
      <c r="T102" s="3"/>
      <c r="U102" s="3"/>
      <c r="V102" s="3"/>
      <c r="W102" s="3"/>
      <c r="X102" s="3"/>
      <c r="Y102" s="3"/>
      <c r="Z102" s="3"/>
      <c r="AA102" s="3"/>
      <c r="AB102" s="3"/>
      <c r="AC102" s="3"/>
      <c r="AD102" s="3"/>
      <c r="AE102" s="3"/>
      <c r="AF102" s="3"/>
    </row>
    <row r="103" ht="15.75" customHeight="1">
      <c r="A103" s="53"/>
      <c r="B103" s="54"/>
      <c r="C103" s="54"/>
      <c r="D103" s="1"/>
      <c r="E103" s="1"/>
      <c r="F103" s="1"/>
      <c r="G103" s="1"/>
      <c r="H103" s="1"/>
      <c r="I103" s="1"/>
      <c r="J103" s="1"/>
      <c r="K103" s="1"/>
      <c r="L103" s="1"/>
      <c r="M103" s="1"/>
      <c r="N103" s="1"/>
      <c r="O103" s="3"/>
      <c r="P103" s="3"/>
      <c r="Q103" s="3"/>
      <c r="R103" s="3"/>
      <c r="S103" s="3"/>
      <c r="T103" s="3"/>
      <c r="U103" s="3"/>
      <c r="V103" s="3"/>
      <c r="W103" s="3"/>
      <c r="X103" s="3"/>
      <c r="Y103" s="3"/>
      <c r="Z103" s="3"/>
      <c r="AA103" s="3"/>
      <c r="AB103" s="3"/>
      <c r="AC103" s="3"/>
      <c r="AD103" s="3"/>
      <c r="AE103" s="3"/>
      <c r="AF103" s="3"/>
    </row>
    <row r="104" ht="15.75" customHeight="1">
      <c r="A104" s="53"/>
      <c r="B104" s="54"/>
      <c r="C104" s="54"/>
      <c r="D104" s="1"/>
      <c r="E104" s="1"/>
      <c r="F104" s="1"/>
      <c r="G104" s="1"/>
      <c r="H104" s="1"/>
      <c r="I104" s="1"/>
      <c r="J104" s="1"/>
      <c r="K104" s="1"/>
      <c r="L104" s="1"/>
      <c r="M104" s="1"/>
      <c r="N104" s="1"/>
      <c r="O104" s="3"/>
      <c r="P104" s="3"/>
      <c r="Q104" s="3"/>
      <c r="R104" s="3"/>
      <c r="S104" s="3"/>
      <c r="T104" s="3"/>
      <c r="U104" s="3"/>
      <c r="V104" s="3"/>
      <c r="W104" s="3"/>
      <c r="X104" s="3"/>
      <c r="Y104" s="3"/>
      <c r="Z104" s="3"/>
      <c r="AA104" s="3"/>
      <c r="AB104" s="3"/>
      <c r="AC104" s="3"/>
      <c r="AD104" s="3"/>
      <c r="AE104" s="3"/>
      <c r="AF104" s="3"/>
    </row>
    <row r="105" ht="15.75" customHeight="1">
      <c r="A105" s="53"/>
      <c r="B105" s="54"/>
      <c r="C105" s="54"/>
      <c r="D105" s="1"/>
      <c r="E105" s="1"/>
      <c r="F105" s="1"/>
      <c r="G105" s="1"/>
      <c r="H105" s="1"/>
      <c r="I105" s="1"/>
      <c r="J105" s="1"/>
      <c r="K105" s="1"/>
      <c r="L105" s="1"/>
      <c r="M105" s="1"/>
      <c r="N105" s="1"/>
      <c r="O105" s="3"/>
      <c r="P105" s="3"/>
      <c r="Q105" s="3"/>
      <c r="R105" s="3"/>
      <c r="S105" s="3"/>
      <c r="T105" s="3"/>
      <c r="U105" s="3"/>
      <c r="V105" s="3"/>
      <c r="W105" s="3"/>
      <c r="X105" s="3"/>
      <c r="Y105" s="3"/>
      <c r="Z105" s="3"/>
      <c r="AA105" s="3"/>
      <c r="AB105" s="3"/>
      <c r="AC105" s="3"/>
      <c r="AD105" s="3"/>
      <c r="AE105" s="3"/>
      <c r="AF105" s="3"/>
    </row>
    <row r="106" ht="15.75" customHeight="1">
      <c r="A106" s="53"/>
      <c r="B106" s="54"/>
      <c r="C106" s="54"/>
      <c r="D106" s="1"/>
      <c r="E106" s="1"/>
      <c r="F106" s="1"/>
      <c r="G106" s="1"/>
      <c r="H106" s="1"/>
      <c r="I106" s="1"/>
      <c r="J106" s="1"/>
      <c r="K106" s="1"/>
      <c r="L106" s="1"/>
      <c r="M106" s="1"/>
      <c r="N106" s="1"/>
      <c r="O106" s="3"/>
      <c r="P106" s="3"/>
      <c r="Q106" s="3"/>
      <c r="R106" s="3"/>
      <c r="S106" s="3"/>
      <c r="T106" s="3"/>
      <c r="U106" s="3"/>
      <c r="V106" s="3"/>
      <c r="W106" s="3"/>
      <c r="X106" s="3"/>
      <c r="Y106" s="3"/>
      <c r="Z106" s="3"/>
      <c r="AA106" s="3"/>
      <c r="AB106" s="3"/>
      <c r="AC106" s="3"/>
      <c r="AD106" s="3"/>
      <c r="AE106" s="3"/>
      <c r="AF106" s="3"/>
    </row>
    <row r="107" ht="15.75" customHeight="1">
      <c r="A107" s="53"/>
      <c r="B107" s="54"/>
      <c r="C107" s="54"/>
      <c r="D107" s="1"/>
      <c r="E107" s="1"/>
      <c r="F107" s="1"/>
      <c r="G107" s="1"/>
      <c r="H107" s="1"/>
      <c r="I107" s="1"/>
      <c r="J107" s="1"/>
      <c r="K107" s="1"/>
      <c r="L107" s="1"/>
      <c r="M107" s="1"/>
      <c r="N107" s="1"/>
      <c r="O107" s="3"/>
      <c r="P107" s="3"/>
      <c r="Q107" s="3"/>
      <c r="R107" s="3"/>
      <c r="S107" s="3"/>
      <c r="T107" s="3"/>
      <c r="U107" s="3"/>
      <c r="V107" s="3"/>
      <c r="W107" s="3"/>
      <c r="X107" s="3"/>
      <c r="Y107" s="3"/>
      <c r="Z107" s="3"/>
      <c r="AA107" s="3"/>
      <c r="AB107" s="3"/>
      <c r="AC107" s="3"/>
      <c r="AD107" s="3"/>
      <c r="AE107" s="3"/>
      <c r="AF107" s="3"/>
    </row>
    <row r="108" ht="15.75" customHeight="1">
      <c r="A108" s="53"/>
      <c r="B108" s="54"/>
      <c r="C108" s="54"/>
      <c r="D108" s="1"/>
      <c r="E108" s="1"/>
      <c r="F108" s="1"/>
      <c r="G108" s="1"/>
      <c r="H108" s="1"/>
      <c r="I108" s="1"/>
      <c r="J108" s="1"/>
      <c r="K108" s="1"/>
      <c r="L108" s="1"/>
      <c r="M108" s="1"/>
      <c r="N108" s="1"/>
      <c r="O108" s="3"/>
      <c r="P108" s="3"/>
      <c r="Q108" s="3"/>
      <c r="R108" s="3"/>
      <c r="S108" s="3"/>
      <c r="T108" s="3"/>
      <c r="U108" s="3"/>
      <c r="V108" s="3"/>
      <c r="W108" s="3"/>
      <c r="X108" s="3"/>
      <c r="Y108" s="3"/>
      <c r="Z108" s="3"/>
      <c r="AA108" s="3"/>
      <c r="AB108" s="3"/>
      <c r="AC108" s="3"/>
      <c r="AD108" s="3"/>
      <c r="AE108" s="3"/>
      <c r="AF108" s="3"/>
    </row>
    <row r="109" ht="15.75" customHeight="1">
      <c r="A109" s="53"/>
      <c r="B109" s="54"/>
      <c r="C109" s="54"/>
      <c r="D109" s="1"/>
      <c r="E109" s="1"/>
      <c r="F109" s="1"/>
      <c r="G109" s="1"/>
      <c r="H109" s="1"/>
      <c r="I109" s="1"/>
      <c r="J109" s="1"/>
      <c r="K109" s="1"/>
      <c r="L109" s="1"/>
      <c r="M109" s="1"/>
      <c r="N109" s="1"/>
      <c r="O109" s="3"/>
      <c r="P109" s="3"/>
      <c r="Q109" s="3"/>
      <c r="R109" s="3"/>
      <c r="S109" s="3"/>
      <c r="T109" s="3"/>
      <c r="U109" s="3"/>
      <c r="V109" s="3"/>
      <c r="W109" s="3"/>
      <c r="X109" s="3"/>
      <c r="Y109" s="3"/>
      <c r="Z109" s="3"/>
      <c r="AA109" s="3"/>
      <c r="AB109" s="3"/>
      <c r="AC109" s="3"/>
      <c r="AD109" s="3"/>
      <c r="AE109" s="3"/>
      <c r="AF109" s="3"/>
    </row>
    <row r="110" ht="15.75" customHeight="1">
      <c r="A110" s="53"/>
      <c r="B110" s="54"/>
      <c r="C110" s="54"/>
      <c r="D110" s="1"/>
      <c r="E110" s="1"/>
      <c r="F110" s="1"/>
      <c r="G110" s="1"/>
      <c r="H110" s="1"/>
      <c r="I110" s="1"/>
      <c r="J110" s="1"/>
      <c r="K110" s="1"/>
      <c r="L110" s="1"/>
      <c r="M110" s="1"/>
      <c r="N110" s="1"/>
      <c r="O110" s="3"/>
      <c r="P110" s="3"/>
      <c r="Q110" s="3"/>
      <c r="R110" s="3"/>
      <c r="S110" s="3"/>
      <c r="T110" s="3"/>
      <c r="U110" s="3"/>
      <c r="V110" s="3"/>
      <c r="W110" s="3"/>
      <c r="X110" s="3"/>
      <c r="Y110" s="3"/>
      <c r="Z110" s="3"/>
      <c r="AA110" s="3"/>
      <c r="AB110" s="3"/>
      <c r="AC110" s="3"/>
      <c r="AD110" s="3"/>
      <c r="AE110" s="3"/>
      <c r="AF110" s="3"/>
    </row>
    <row r="111" ht="15.75" customHeight="1">
      <c r="A111" s="53"/>
      <c r="B111" s="54"/>
      <c r="C111" s="54"/>
      <c r="D111" s="1"/>
      <c r="E111" s="1"/>
      <c r="F111" s="1"/>
      <c r="G111" s="1"/>
      <c r="H111" s="1"/>
      <c r="I111" s="1"/>
      <c r="J111" s="1"/>
      <c r="K111" s="1"/>
      <c r="L111" s="1"/>
      <c r="M111" s="1"/>
      <c r="N111" s="1"/>
      <c r="O111" s="3"/>
      <c r="P111" s="3"/>
      <c r="Q111" s="3"/>
      <c r="R111" s="3"/>
      <c r="S111" s="3"/>
      <c r="T111" s="3"/>
      <c r="U111" s="3"/>
      <c r="V111" s="3"/>
      <c r="W111" s="3"/>
      <c r="X111" s="3"/>
      <c r="Y111" s="3"/>
      <c r="Z111" s="3"/>
      <c r="AA111" s="3"/>
      <c r="AB111" s="3"/>
      <c r="AC111" s="3"/>
      <c r="AD111" s="3"/>
      <c r="AE111" s="3"/>
      <c r="AF111" s="3"/>
    </row>
    <row r="112" ht="15.75" customHeight="1">
      <c r="A112" s="53"/>
      <c r="B112" s="54"/>
      <c r="C112" s="54"/>
      <c r="D112" s="1"/>
      <c r="E112" s="1"/>
      <c r="F112" s="1"/>
      <c r="G112" s="1"/>
      <c r="H112" s="1"/>
      <c r="I112" s="1"/>
      <c r="J112" s="1"/>
      <c r="K112" s="1"/>
      <c r="L112" s="1"/>
      <c r="M112" s="1"/>
      <c r="N112" s="1"/>
      <c r="O112" s="3"/>
      <c r="P112" s="3"/>
      <c r="Q112" s="3"/>
      <c r="R112" s="3"/>
      <c r="S112" s="3"/>
      <c r="T112" s="3"/>
      <c r="U112" s="3"/>
      <c r="V112" s="3"/>
      <c r="W112" s="3"/>
      <c r="X112" s="3"/>
      <c r="Y112" s="3"/>
      <c r="Z112" s="3"/>
      <c r="AA112" s="3"/>
      <c r="AB112" s="3"/>
      <c r="AC112" s="3"/>
      <c r="AD112" s="3"/>
      <c r="AE112" s="3"/>
      <c r="AF112" s="3"/>
    </row>
    <row r="113" ht="15.75" customHeight="1">
      <c r="A113" s="53"/>
      <c r="B113" s="54"/>
      <c r="C113" s="54"/>
      <c r="D113" s="1"/>
      <c r="E113" s="1"/>
      <c r="F113" s="1"/>
      <c r="G113" s="1"/>
      <c r="H113" s="1"/>
      <c r="I113" s="1"/>
      <c r="J113" s="1"/>
      <c r="K113" s="1"/>
      <c r="L113" s="1"/>
      <c r="M113" s="1"/>
      <c r="N113" s="1"/>
      <c r="O113" s="3"/>
      <c r="P113" s="3"/>
      <c r="Q113" s="3"/>
      <c r="R113" s="3"/>
      <c r="S113" s="3"/>
      <c r="T113" s="3"/>
      <c r="U113" s="3"/>
      <c r="V113" s="3"/>
      <c r="W113" s="3"/>
      <c r="X113" s="3"/>
      <c r="Y113" s="3"/>
      <c r="Z113" s="3"/>
      <c r="AA113" s="3"/>
      <c r="AB113" s="3"/>
      <c r="AC113" s="3"/>
      <c r="AD113" s="3"/>
      <c r="AE113" s="3"/>
      <c r="AF113" s="3"/>
    </row>
    <row r="114" ht="15.75" customHeight="1">
      <c r="A114" s="53"/>
      <c r="B114" s="54"/>
      <c r="C114" s="54"/>
      <c r="D114" s="1"/>
      <c r="E114" s="1"/>
      <c r="F114" s="1"/>
      <c r="G114" s="1"/>
      <c r="H114" s="1"/>
      <c r="I114" s="1"/>
      <c r="J114" s="1"/>
      <c r="K114" s="1"/>
      <c r="L114" s="1"/>
      <c r="M114" s="1"/>
      <c r="N114" s="1"/>
      <c r="O114" s="3"/>
      <c r="P114" s="3"/>
      <c r="Q114" s="3"/>
      <c r="R114" s="3"/>
      <c r="S114" s="3"/>
      <c r="T114" s="3"/>
      <c r="U114" s="3"/>
      <c r="V114" s="3"/>
      <c r="W114" s="3"/>
      <c r="X114" s="3"/>
      <c r="Y114" s="3"/>
      <c r="Z114" s="3"/>
      <c r="AA114" s="3"/>
      <c r="AB114" s="3"/>
      <c r="AC114" s="3"/>
      <c r="AD114" s="3"/>
      <c r="AE114" s="3"/>
      <c r="AF114" s="3"/>
    </row>
    <row r="115" ht="15.75" customHeight="1">
      <c r="A115" s="53"/>
      <c r="B115" s="54"/>
      <c r="C115" s="54"/>
      <c r="D115" s="1"/>
      <c r="E115" s="1"/>
      <c r="F115" s="1"/>
      <c r="G115" s="1"/>
      <c r="H115" s="1"/>
      <c r="I115" s="1"/>
      <c r="J115" s="1"/>
      <c r="K115" s="1"/>
      <c r="L115" s="1"/>
      <c r="M115" s="1"/>
      <c r="N115" s="1"/>
      <c r="O115" s="3"/>
      <c r="P115" s="3"/>
      <c r="Q115" s="3"/>
      <c r="R115" s="3"/>
      <c r="S115" s="3"/>
      <c r="T115" s="3"/>
      <c r="U115" s="3"/>
      <c r="V115" s="3"/>
      <c r="W115" s="3"/>
      <c r="X115" s="3"/>
      <c r="Y115" s="3"/>
      <c r="Z115" s="3"/>
      <c r="AA115" s="3"/>
      <c r="AB115" s="3"/>
      <c r="AC115" s="3"/>
      <c r="AD115" s="3"/>
      <c r="AE115" s="3"/>
      <c r="AF115" s="3"/>
    </row>
    <row r="116" ht="15.75" customHeight="1">
      <c r="A116" s="53"/>
      <c r="B116" s="54"/>
      <c r="C116" s="54"/>
      <c r="D116" s="1"/>
      <c r="E116" s="1"/>
      <c r="F116" s="1"/>
      <c r="G116" s="1"/>
      <c r="H116" s="1"/>
      <c r="I116" s="1"/>
      <c r="J116" s="1"/>
      <c r="K116" s="1"/>
      <c r="L116" s="1"/>
      <c r="M116" s="1"/>
      <c r="N116" s="1"/>
      <c r="O116" s="3"/>
      <c r="P116" s="3"/>
      <c r="Q116" s="3"/>
      <c r="R116" s="3"/>
      <c r="S116" s="3"/>
      <c r="T116" s="3"/>
      <c r="U116" s="3"/>
      <c r="V116" s="3"/>
      <c r="W116" s="3"/>
      <c r="X116" s="3"/>
      <c r="Y116" s="3"/>
      <c r="Z116" s="3"/>
      <c r="AA116" s="3"/>
      <c r="AB116" s="3"/>
      <c r="AC116" s="3"/>
      <c r="AD116" s="3"/>
      <c r="AE116" s="3"/>
      <c r="AF116" s="3"/>
    </row>
    <row r="117" ht="15.75" customHeight="1">
      <c r="A117" s="53"/>
      <c r="B117" s="54"/>
      <c r="C117" s="54"/>
      <c r="D117" s="1"/>
      <c r="E117" s="1"/>
      <c r="F117" s="1"/>
      <c r="G117" s="1"/>
      <c r="H117" s="1"/>
      <c r="I117" s="1"/>
      <c r="J117" s="1"/>
      <c r="K117" s="1"/>
      <c r="L117" s="1"/>
      <c r="M117" s="1"/>
      <c r="N117" s="1"/>
      <c r="O117" s="3"/>
      <c r="P117" s="3"/>
      <c r="Q117" s="3"/>
      <c r="R117" s="3"/>
      <c r="S117" s="3"/>
      <c r="T117" s="3"/>
      <c r="U117" s="3"/>
      <c r="V117" s="3"/>
      <c r="W117" s="3"/>
      <c r="X117" s="3"/>
      <c r="Y117" s="3"/>
      <c r="Z117" s="3"/>
      <c r="AA117" s="3"/>
      <c r="AB117" s="3"/>
      <c r="AC117" s="3"/>
      <c r="AD117" s="3"/>
      <c r="AE117" s="3"/>
      <c r="AF117" s="3"/>
    </row>
    <row r="118" ht="15.75" customHeight="1">
      <c r="A118" s="53"/>
      <c r="B118" s="54"/>
      <c r="C118" s="54"/>
      <c r="D118" s="1"/>
      <c r="E118" s="1"/>
      <c r="F118" s="1"/>
      <c r="G118" s="1"/>
      <c r="H118" s="1"/>
      <c r="I118" s="1"/>
      <c r="J118" s="1"/>
      <c r="K118" s="1"/>
      <c r="L118" s="1"/>
      <c r="M118" s="1"/>
      <c r="N118" s="1"/>
      <c r="O118" s="3"/>
      <c r="P118" s="3"/>
      <c r="Q118" s="3"/>
      <c r="R118" s="3"/>
      <c r="S118" s="3"/>
      <c r="T118" s="3"/>
      <c r="U118" s="3"/>
      <c r="V118" s="3"/>
      <c r="W118" s="3"/>
      <c r="X118" s="3"/>
      <c r="Y118" s="3"/>
      <c r="Z118" s="3"/>
      <c r="AA118" s="3"/>
      <c r="AB118" s="3"/>
      <c r="AC118" s="3"/>
      <c r="AD118" s="3"/>
      <c r="AE118" s="3"/>
      <c r="AF118" s="3"/>
    </row>
    <row r="119" ht="15.75" customHeight="1">
      <c r="A119" s="53"/>
      <c r="B119" s="54"/>
      <c r="C119" s="54"/>
      <c r="D119" s="1"/>
      <c r="E119" s="1"/>
      <c r="F119" s="1"/>
      <c r="G119" s="1"/>
      <c r="H119" s="1"/>
      <c r="I119" s="1"/>
      <c r="J119" s="1"/>
      <c r="K119" s="1"/>
      <c r="L119" s="1"/>
      <c r="M119" s="1"/>
      <c r="N119" s="1"/>
      <c r="O119" s="3"/>
      <c r="P119" s="3"/>
      <c r="Q119" s="3"/>
      <c r="R119" s="3"/>
      <c r="S119" s="3"/>
      <c r="T119" s="3"/>
      <c r="U119" s="3"/>
      <c r="V119" s="3"/>
      <c r="W119" s="3"/>
      <c r="X119" s="3"/>
      <c r="Y119" s="3"/>
      <c r="Z119" s="3"/>
      <c r="AA119" s="3"/>
      <c r="AB119" s="3"/>
      <c r="AC119" s="3"/>
      <c r="AD119" s="3"/>
      <c r="AE119" s="3"/>
      <c r="AF119" s="3"/>
    </row>
    <row r="120" ht="15.75" customHeight="1">
      <c r="A120" s="53"/>
      <c r="B120" s="54"/>
      <c r="C120" s="54"/>
      <c r="D120" s="1"/>
      <c r="E120" s="1"/>
      <c r="F120" s="1"/>
      <c r="G120" s="1"/>
      <c r="H120" s="1"/>
      <c r="I120" s="1"/>
      <c r="J120" s="1"/>
      <c r="K120" s="1"/>
      <c r="L120" s="1"/>
      <c r="M120" s="1"/>
      <c r="N120" s="1"/>
      <c r="O120" s="3"/>
      <c r="P120" s="3"/>
      <c r="Q120" s="3"/>
      <c r="R120" s="3"/>
      <c r="S120" s="3"/>
      <c r="T120" s="3"/>
      <c r="U120" s="3"/>
      <c r="V120" s="3"/>
      <c r="W120" s="3"/>
      <c r="X120" s="3"/>
      <c r="Y120" s="3"/>
      <c r="Z120" s="3"/>
      <c r="AA120" s="3"/>
      <c r="AB120" s="3"/>
      <c r="AC120" s="3"/>
      <c r="AD120" s="3"/>
      <c r="AE120" s="3"/>
      <c r="AF120" s="3"/>
    </row>
    <row r="121" ht="15.75" customHeight="1">
      <c r="A121" s="53"/>
      <c r="B121" s="54"/>
      <c r="C121" s="54"/>
      <c r="D121" s="1"/>
      <c r="E121" s="1"/>
      <c r="F121" s="1"/>
      <c r="G121" s="1"/>
      <c r="H121" s="1"/>
      <c r="I121" s="1"/>
      <c r="J121" s="1"/>
      <c r="K121" s="1"/>
      <c r="L121" s="1"/>
      <c r="M121" s="1"/>
      <c r="N121" s="1"/>
      <c r="O121" s="3"/>
      <c r="P121" s="3"/>
      <c r="Q121" s="3"/>
      <c r="R121" s="3"/>
      <c r="S121" s="3"/>
      <c r="T121" s="3"/>
      <c r="U121" s="3"/>
      <c r="V121" s="3"/>
      <c r="W121" s="3"/>
      <c r="X121" s="3"/>
      <c r="Y121" s="3"/>
      <c r="Z121" s="3"/>
      <c r="AA121" s="3"/>
      <c r="AB121" s="3"/>
      <c r="AC121" s="3"/>
      <c r="AD121" s="3"/>
      <c r="AE121" s="3"/>
      <c r="AF121" s="3"/>
    </row>
    <row r="122" ht="15.75" customHeight="1">
      <c r="A122" s="53"/>
      <c r="B122" s="54"/>
      <c r="C122" s="54"/>
      <c r="D122" s="1"/>
      <c r="E122" s="1"/>
      <c r="F122" s="1"/>
      <c r="G122" s="1"/>
      <c r="H122" s="1"/>
      <c r="I122" s="1"/>
      <c r="J122" s="1"/>
      <c r="K122" s="1"/>
      <c r="L122" s="1"/>
      <c r="M122" s="1"/>
      <c r="N122" s="1"/>
      <c r="O122" s="3"/>
      <c r="P122" s="3"/>
      <c r="Q122" s="3"/>
      <c r="R122" s="3"/>
      <c r="S122" s="3"/>
      <c r="T122" s="3"/>
      <c r="U122" s="3"/>
      <c r="V122" s="3"/>
      <c r="W122" s="3"/>
      <c r="X122" s="3"/>
      <c r="Y122" s="3"/>
      <c r="Z122" s="3"/>
      <c r="AA122" s="3"/>
      <c r="AB122" s="3"/>
      <c r="AC122" s="3"/>
      <c r="AD122" s="3"/>
      <c r="AE122" s="3"/>
      <c r="AF122" s="3"/>
    </row>
    <row r="123" ht="15.75" customHeight="1">
      <c r="A123" s="53"/>
      <c r="B123" s="54"/>
      <c r="C123" s="54"/>
      <c r="D123" s="1"/>
      <c r="E123" s="1"/>
      <c r="F123" s="1"/>
      <c r="G123" s="1"/>
      <c r="H123" s="1"/>
      <c r="I123" s="1"/>
      <c r="J123" s="1"/>
      <c r="K123" s="1"/>
      <c r="L123" s="1"/>
      <c r="M123" s="1"/>
      <c r="N123" s="1"/>
      <c r="O123" s="3"/>
      <c r="P123" s="3"/>
      <c r="Q123" s="3"/>
      <c r="R123" s="3"/>
      <c r="S123" s="3"/>
      <c r="T123" s="3"/>
      <c r="U123" s="3"/>
      <c r="V123" s="3"/>
      <c r="W123" s="3"/>
      <c r="X123" s="3"/>
      <c r="Y123" s="3"/>
      <c r="Z123" s="3"/>
      <c r="AA123" s="3"/>
      <c r="AB123" s="3"/>
      <c r="AC123" s="3"/>
      <c r="AD123" s="3"/>
      <c r="AE123" s="3"/>
      <c r="AF123" s="3"/>
    </row>
    <row r="124" ht="15.75" customHeight="1">
      <c r="A124" s="53"/>
      <c r="B124" s="54"/>
      <c r="C124" s="54"/>
      <c r="D124" s="1"/>
      <c r="E124" s="1"/>
      <c r="F124" s="1"/>
      <c r="G124" s="1"/>
      <c r="H124" s="1"/>
      <c r="I124" s="1"/>
      <c r="J124" s="1"/>
      <c r="K124" s="1"/>
      <c r="L124" s="1"/>
      <c r="M124" s="1"/>
      <c r="N124" s="1"/>
      <c r="O124" s="3"/>
      <c r="P124" s="3"/>
      <c r="Q124" s="3"/>
      <c r="R124" s="3"/>
      <c r="S124" s="3"/>
      <c r="T124" s="3"/>
      <c r="U124" s="3"/>
      <c r="V124" s="3"/>
      <c r="W124" s="3"/>
      <c r="X124" s="3"/>
      <c r="Y124" s="3"/>
      <c r="Z124" s="3"/>
      <c r="AA124" s="3"/>
      <c r="AB124" s="3"/>
      <c r="AC124" s="3"/>
      <c r="AD124" s="3"/>
      <c r="AE124" s="3"/>
      <c r="AF124" s="3"/>
    </row>
    <row r="125" ht="15.75" customHeight="1">
      <c r="A125" s="53"/>
      <c r="B125" s="54"/>
      <c r="C125" s="54"/>
      <c r="D125" s="1"/>
      <c r="E125" s="1"/>
      <c r="F125" s="1"/>
      <c r="G125" s="1"/>
      <c r="H125" s="1"/>
      <c r="I125" s="1"/>
      <c r="J125" s="1"/>
      <c r="K125" s="1"/>
      <c r="L125" s="1"/>
      <c r="M125" s="1"/>
      <c r="N125" s="1"/>
      <c r="O125" s="3"/>
      <c r="P125" s="3"/>
      <c r="Q125" s="3"/>
      <c r="R125" s="3"/>
      <c r="S125" s="3"/>
      <c r="T125" s="3"/>
      <c r="U125" s="3"/>
      <c r="V125" s="3"/>
      <c r="W125" s="3"/>
      <c r="X125" s="3"/>
      <c r="Y125" s="3"/>
      <c r="Z125" s="3"/>
      <c r="AA125" s="3"/>
      <c r="AB125" s="3"/>
      <c r="AC125" s="3"/>
      <c r="AD125" s="3"/>
      <c r="AE125" s="3"/>
      <c r="AF125" s="3"/>
    </row>
    <row r="126" ht="15.75" customHeight="1">
      <c r="A126" s="53"/>
      <c r="B126" s="54"/>
      <c r="C126" s="54"/>
      <c r="D126" s="1"/>
      <c r="E126" s="1"/>
      <c r="F126" s="1"/>
      <c r="G126" s="1"/>
      <c r="H126" s="1"/>
      <c r="I126" s="1"/>
      <c r="J126" s="1"/>
      <c r="K126" s="1"/>
      <c r="L126" s="1"/>
      <c r="M126" s="1"/>
      <c r="N126" s="1"/>
      <c r="O126" s="3"/>
      <c r="P126" s="3"/>
      <c r="Q126" s="3"/>
      <c r="R126" s="3"/>
      <c r="S126" s="3"/>
      <c r="T126" s="3"/>
      <c r="U126" s="3"/>
      <c r="V126" s="3"/>
      <c r="W126" s="3"/>
      <c r="X126" s="3"/>
      <c r="Y126" s="3"/>
      <c r="Z126" s="3"/>
      <c r="AA126" s="3"/>
      <c r="AB126" s="3"/>
      <c r="AC126" s="3"/>
      <c r="AD126" s="3"/>
      <c r="AE126" s="3"/>
      <c r="AF126" s="3"/>
    </row>
    <row r="127" ht="15.75" customHeight="1">
      <c r="A127" s="53"/>
      <c r="B127" s="54"/>
      <c r="C127" s="54"/>
      <c r="D127" s="1"/>
      <c r="E127" s="1"/>
      <c r="F127" s="1"/>
      <c r="G127" s="1"/>
      <c r="H127" s="1"/>
      <c r="I127" s="1"/>
      <c r="J127" s="1"/>
      <c r="K127" s="1"/>
      <c r="L127" s="1"/>
      <c r="M127" s="1"/>
      <c r="N127" s="1"/>
      <c r="O127" s="3"/>
      <c r="P127" s="3"/>
      <c r="Q127" s="3"/>
      <c r="R127" s="3"/>
      <c r="S127" s="3"/>
      <c r="T127" s="3"/>
      <c r="U127" s="3"/>
      <c r="V127" s="3"/>
      <c r="W127" s="3"/>
      <c r="X127" s="3"/>
      <c r="Y127" s="3"/>
      <c r="Z127" s="3"/>
      <c r="AA127" s="3"/>
      <c r="AB127" s="3"/>
      <c r="AC127" s="3"/>
      <c r="AD127" s="3"/>
      <c r="AE127" s="3"/>
      <c r="AF127" s="3"/>
    </row>
    <row r="128" ht="15.75" customHeight="1">
      <c r="A128" s="53"/>
      <c r="B128" s="54"/>
      <c r="C128" s="54"/>
      <c r="D128" s="1"/>
      <c r="E128" s="1"/>
      <c r="F128" s="1"/>
      <c r="G128" s="1"/>
      <c r="H128" s="1"/>
      <c r="I128" s="1"/>
      <c r="J128" s="1"/>
      <c r="K128" s="1"/>
      <c r="L128" s="1"/>
      <c r="M128" s="1"/>
      <c r="N128" s="1"/>
      <c r="O128" s="3"/>
      <c r="P128" s="3"/>
      <c r="Q128" s="3"/>
      <c r="R128" s="3"/>
      <c r="S128" s="3"/>
      <c r="T128" s="3"/>
      <c r="U128" s="3"/>
      <c r="V128" s="3"/>
      <c r="W128" s="3"/>
      <c r="X128" s="3"/>
      <c r="Y128" s="3"/>
      <c r="Z128" s="3"/>
      <c r="AA128" s="3"/>
      <c r="AB128" s="3"/>
      <c r="AC128" s="3"/>
      <c r="AD128" s="3"/>
      <c r="AE128" s="3"/>
      <c r="AF128" s="3"/>
    </row>
    <row r="129" ht="15.75" customHeight="1">
      <c r="A129" s="53"/>
      <c r="B129" s="54"/>
      <c r="C129" s="54"/>
      <c r="D129" s="1"/>
      <c r="E129" s="1"/>
      <c r="F129" s="1"/>
      <c r="G129" s="1"/>
      <c r="H129" s="1"/>
      <c r="I129" s="1"/>
      <c r="J129" s="1"/>
      <c r="K129" s="1"/>
      <c r="L129" s="1"/>
      <c r="M129" s="1"/>
      <c r="N129" s="1"/>
      <c r="O129" s="3"/>
      <c r="P129" s="3"/>
      <c r="Q129" s="3"/>
      <c r="R129" s="3"/>
      <c r="S129" s="3"/>
      <c r="T129" s="3"/>
      <c r="U129" s="3"/>
      <c r="V129" s="3"/>
      <c r="W129" s="3"/>
      <c r="X129" s="3"/>
      <c r="Y129" s="3"/>
      <c r="Z129" s="3"/>
      <c r="AA129" s="3"/>
      <c r="AB129" s="3"/>
      <c r="AC129" s="3"/>
      <c r="AD129" s="3"/>
      <c r="AE129" s="3"/>
      <c r="AF129" s="3"/>
    </row>
    <row r="130" ht="15.75" customHeight="1">
      <c r="A130" s="53"/>
      <c r="B130" s="54"/>
      <c r="C130" s="54"/>
      <c r="D130" s="1"/>
      <c r="E130" s="1"/>
      <c r="F130" s="1"/>
      <c r="G130" s="1"/>
      <c r="H130" s="1"/>
      <c r="I130" s="1"/>
      <c r="J130" s="1"/>
      <c r="K130" s="1"/>
      <c r="L130" s="1"/>
      <c r="M130" s="1"/>
      <c r="N130" s="1"/>
      <c r="O130" s="3"/>
      <c r="P130" s="3"/>
      <c r="Q130" s="3"/>
      <c r="R130" s="3"/>
      <c r="S130" s="3"/>
      <c r="T130" s="3"/>
      <c r="U130" s="3"/>
      <c r="V130" s="3"/>
      <c r="W130" s="3"/>
      <c r="X130" s="3"/>
      <c r="Y130" s="3"/>
      <c r="Z130" s="3"/>
      <c r="AA130" s="3"/>
      <c r="AB130" s="3"/>
      <c r="AC130" s="3"/>
      <c r="AD130" s="3"/>
      <c r="AE130" s="3"/>
      <c r="AF130" s="3"/>
    </row>
    <row r="131" ht="15.75" customHeight="1">
      <c r="A131" s="53"/>
      <c r="B131" s="54"/>
      <c r="C131" s="54"/>
      <c r="D131" s="1"/>
      <c r="E131" s="1"/>
      <c r="F131" s="1"/>
      <c r="G131" s="1"/>
      <c r="H131" s="1"/>
      <c r="I131" s="1"/>
      <c r="J131" s="1"/>
      <c r="K131" s="1"/>
      <c r="L131" s="1"/>
      <c r="M131" s="1"/>
      <c r="N131" s="1"/>
      <c r="O131" s="3"/>
      <c r="P131" s="3"/>
      <c r="Q131" s="3"/>
      <c r="R131" s="3"/>
      <c r="S131" s="3"/>
      <c r="T131" s="3"/>
      <c r="U131" s="3"/>
      <c r="V131" s="3"/>
      <c r="W131" s="3"/>
      <c r="X131" s="3"/>
      <c r="Y131" s="3"/>
      <c r="Z131" s="3"/>
      <c r="AA131" s="3"/>
      <c r="AB131" s="3"/>
      <c r="AC131" s="3"/>
      <c r="AD131" s="3"/>
      <c r="AE131" s="3"/>
      <c r="AF131" s="3"/>
    </row>
    <row r="132" ht="15.75" customHeight="1">
      <c r="A132" s="53"/>
      <c r="B132" s="54"/>
      <c r="C132" s="54"/>
      <c r="D132" s="1"/>
      <c r="E132" s="1"/>
      <c r="F132" s="1"/>
      <c r="G132" s="1"/>
      <c r="H132" s="1"/>
      <c r="I132" s="1"/>
      <c r="J132" s="1"/>
      <c r="K132" s="1"/>
      <c r="L132" s="1"/>
      <c r="M132" s="1"/>
      <c r="N132" s="1"/>
      <c r="O132" s="3"/>
      <c r="P132" s="3"/>
      <c r="Q132" s="3"/>
      <c r="R132" s="3"/>
      <c r="S132" s="3"/>
      <c r="T132" s="3"/>
      <c r="U132" s="3"/>
      <c r="V132" s="3"/>
      <c r="W132" s="3"/>
      <c r="X132" s="3"/>
      <c r="Y132" s="3"/>
      <c r="Z132" s="3"/>
      <c r="AA132" s="3"/>
      <c r="AB132" s="3"/>
      <c r="AC132" s="3"/>
      <c r="AD132" s="3"/>
      <c r="AE132" s="3"/>
      <c r="AF132" s="3"/>
    </row>
    <row r="133" ht="15.75" customHeight="1">
      <c r="A133" s="53"/>
      <c r="B133" s="54"/>
      <c r="C133" s="54"/>
      <c r="D133" s="1"/>
      <c r="E133" s="1"/>
      <c r="F133" s="1"/>
      <c r="G133" s="1"/>
      <c r="H133" s="1"/>
      <c r="I133" s="1"/>
      <c r="J133" s="1"/>
      <c r="K133" s="1"/>
      <c r="L133" s="1"/>
      <c r="M133" s="1"/>
      <c r="N133" s="1"/>
      <c r="O133" s="3"/>
      <c r="P133" s="3"/>
      <c r="Q133" s="3"/>
      <c r="R133" s="3"/>
      <c r="S133" s="3"/>
      <c r="T133" s="3"/>
      <c r="U133" s="3"/>
      <c r="V133" s="3"/>
      <c r="W133" s="3"/>
      <c r="X133" s="3"/>
      <c r="Y133" s="3"/>
      <c r="Z133" s="3"/>
      <c r="AA133" s="3"/>
      <c r="AB133" s="3"/>
      <c r="AC133" s="3"/>
      <c r="AD133" s="3"/>
      <c r="AE133" s="3"/>
      <c r="AF133" s="3"/>
    </row>
    <row r="134" ht="15.75" customHeight="1">
      <c r="A134" s="53"/>
      <c r="B134" s="54"/>
      <c r="C134" s="54"/>
      <c r="D134" s="1"/>
      <c r="E134" s="1"/>
      <c r="F134" s="1"/>
      <c r="G134" s="1"/>
      <c r="H134" s="1"/>
      <c r="I134" s="1"/>
      <c r="J134" s="1"/>
      <c r="K134" s="1"/>
      <c r="L134" s="1"/>
      <c r="M134" s="1"/>
      <c r="N134" s="1"/>
      <c r="O134" s="3"/>
      <c r="P134" s="3"/>
      <c r="Q134" s="3"/>
      <c r="R134" s="3"/>
      <c r="S134" s="3"/>
      <c r="T134" s="3"/>
      <c r="U134" s="3"/>
      <c r="V134" s="3"/>
      <c r="W134" s="3"/>
      <c r="X134" s="3"/>
      <c r="Y134" s="3"/>
      <c r="Z134" s="3"/>
      <c r="AA134" s="3"/>
      <c r="AB134" s="3"/>
      <c r="AC134" s="3"/>
      <c r="AD134" s="3"/>
      <c r="AE134" s="3"/>
      <c r="AF134" s="3"/>
    </row>
    <row r="135" ht="15.75" customHeight="1">
      <c r="A135" s="53"/>
      <c r="B135" s="54"/>
      <c r="C135" s="54"/>
      <c r="D135" s="1"/>
      <c r="E135" s="1"/>
      <c r="F135" s="1"/>
      <c r="G135" s="1"/>
      <c r="H135" s="1"/>
      <c r="I135" s="1"/>
      <c r="J135" s="1"/>
      <c r="K135" s="1"/>
      <c r="L135" s="1"/>
      <c r="M135" s="1"/>
      <c r="N135" s="1"/>
      <c r="O135" s="3"/>
      <c r="P135" s="3"/>
      <c r="Q135" s="3"/>
      <c r="R135" s="3"/>
      <c r="S135" s="3"/>
      <c r="T135" s="3"/>
      <c r="U135" s="3"/>
      <c r="V135" s="3"/>
      <c r="W135" s="3"/>
      <c r="X135" s="3"/>
      <c r="Y135" s="3"/>
      <c r="Z135" s="3"/>
      <c r="AA135" s="3"/>
      <c r="AB135" s="3"/>
      <c r="AC135" s="3"/>
      <c r="AD135" s="3"/>
      <c r="AE135" s="3"/>
      <c r="AF135" s="3"/>
    </row>
    <row r="136" ht="15.75" customHeight="1">
      <c r="A136" s="53"/>
      <c r="B136" s="54"/>
      <c r="C136" s="54"/>
      <c r="D136" s="1"/>
      <c r="E136" s="1"/>
      <c r="F136" s="1"/>
      <c r="G136" s="1"/>
      <c r="H136" s="1"/>
      <c r="I136" s="1"/>
      <c r="J136" s="1"/>
      <c r="K136" s="1"/>
      <c r="L136" s="1"/>
      <c r="M136" s="1"/>
      <c r="N136" s="1"/>
      <c r="O136" s="3"/>
      <c r="P136" s="3"/>
      <c r="Q136" s="3"/>
      <c r="R136" s="3"/>
      <c r="S136" s="3"/>
      <c r="T136" s="3"/>
      <c r="U136" s="3"/>
      <c r="V136" s="3"/>
      <c r="W136" s="3"/>
      <c r="X136" s="3"/>
      <c r="Y136" s="3"/>
      <c r="Z136" s="3"/>
      <c r="AA136" s="3"/>
      <c r="AB136" s="3"/>
      <c r="AC136" s="3"/>
      <c r="AD136" s="3"/>
      <c r="AE136" s="3"/>
      <c r="AF136" s="3"/>
    </row>
    <row r="137" ht="15.75" customHeight="1">
      <c r="A137" s="53"/>
      <c r="B137" s="54"/>
      <c r="C137" s="54"/>
      <c r="D137" s="1"/>
      <c r="E137" s="1"/>
      <c r="F137" s="1"/>
      <c r="G137" s="1"/>
      <c r="H137" s="1"/>
      <c r="I137" s="1"/>
      <c r="J137" s="1"/>
      <c r="K137" s="1"/>
      <c r="L137" s="1"/>
      <c r="M137" s="1"/>
      <c r="N137" s="1"/>
      <c r="O137" s="3"/>
      <c r="P137" s="3"/>
      <c r="Q137" s="3"/>
      <c r="R137" s="3"/>
      <c r="S137" s="3"/>
      <c r="T137" s="3"/>
      <c r="U137" s="3"/>
      <c r="V137" s="3"/>
      <c r="W137" s="3"/>
      <c r="X137" s="3"/>
      <c r="Y137" s="3"/>
      <c r="Z137" s="3"/>
      <c r="AA137" s="3"/>
      <c r="AB137" s="3"/>
      <c r="AC137" s="3"/>
      <c r="AD137" s="3"/>
      <c r="AE137" s="3"/>
      <c r="AF137" s="3"/>
    </row>
    <row r="138" ht="15.75" customHeight="1">
      <c r="A138" s="53"/>
      <c r="B138" s="54"/>
      <c r="C138" s="54"/>
      <c r="D138" s="1"/>
      <c r="E138" s="1"/>
      <c r="F138" s="1"/>
      <c r="G138" s="1"/>
      <c r="H138" s="1"/>
      <c r="I138" s="1"/>
      <c r="J138" s="1"/>
      <c r="K138" s="1"/>
      <c r="L138" s="1"/>
      <c r="M138" s="1"/>
      <c r="N138" s="1"/>
      <c r="O138" s="3"/>
      <c r="P138" s="3"/>
      <c r="Q138" s="3"/>
      <c r="R138" s="3"/>
      <c r="S138" s="3"/>
      <c r="T138" s="3"/>
      <c r="U138" s="3"/>
      <c r="V138" s="3"/>
      <c r="W138" s="3"/>
      <c r="X138" s="3"/>
      <c r="Y138" s="3"/>
      <c r="Z138" s="3"/>
      <c r="AA138" s="3"/>
      <c r="AB138" s="3"/>
      <c r="AC138" s="3"/>
      <c r="AD138" s="3"/>
      <c r="AE138" s="3"/>
      <c r="AF138" s="3"/>
    </row>
    <row r="139" ht="15.75" customHeight="1">
      <c r="A139" s="53"/>
      <c r="B139" s="54"/>
      <c r="C139" s="54"/>
      <c r="D139" s="1"/>
      <c r="E139" s="1"/>
      <c r="F139" s="1"/>
      <c r="G139" s="1"/>
      <c r="H139" s="1"/>
      <c r="I139" s="1"/>
      <c r="J139" s="1"/>
      <c r="K139" s="1"/>
      <c r="L139" s="1"/>
      <c r="M139" s="1"/>
      <c r="N139" s="1"/>
      <c r="O139" s="3"/>
      <c r="P139" s="3"/>
      <c r="Q139" s="3"/>
      <c r="R139" s="3"/>
      <c r="S139" s="3"/>
      <c r="T139" s="3"/>
      <c r="U139" s="3"/>
      <c r="V139" s="3"/>
      <c r="W139" s="3"/>
      <c r="X139" s="3"/>
      <c r="Y139" s="3"/>
      <c r="Z139" s="3"/>
      <c r="AA139" s="3"/>
      <c r="AB139" s="3"/>
      <c r="AC139" s="3"/>
      <c r="AD139" s="3"/>
      <c r="AE139" s="3"/>
      <c r="AF139" s="3"/>
    </row>
    <row r="140" ht="15.75" customHeight="1">
      <c r="A140" s="53"/>
      <c r="B140" s="54"/>
      <c r="C140" s="54"/>
      <c r="D140" s="1"/>
      <c r="E140" s="1"/>
      <c r="F140" s="1"/>
      <c r="G140" s="1"/>
      <c r="H140" s="1"/>
      <c r="I140" s="1"/>
      <c r="J140" s="1"/>
      <c r="K140" s="1"/>
      <c r="L140" s="1"/>
      <c r="M140" s="1"/>
      <c r="N140" s="1"/>
      <c r="O140" s="3"/>
      <c r="P140" s="3"/>
      <c r="Q140" s="3"/>
      <c r="R140" s="3"/>
      <c r="S140" s="3"/>
      <c r="T140" s="3"/>
      <c r="U140" s="3"/>
      <c r="V140" s="3"/>
      <c r="W140" s="3"/>
      <c r="X140" s="3"/>
      <c r="Y140" s="3"/>
      <c r="Z140" s="3"/>
      <c r="AA140" s="3"/>
      <c r="AB140" s="3"/>
      <c r="AC140" s="3"/>
      <c r="AD140" s="3"/>
      <c r="AE140" s="3"/>
      <c r="AF140" s="3"/>
    </row>
    <row r="141" ht="15.75" customHeight="1">
      <c r="A141" s="53"/>
      <c r="B141" s="54"/>
      <c r="C141" s="54"/>
      <c r="D141" s="1"/>
      <c r="E141" s="1"/>
      <c r="F141" s="1"/>
      <c r="G141" s="1"/>
      <c r="H141" s="1"/>
      <c r="I141" s="1"/>
      <c r="J141" s="1"/>
      <c r="K141" s="1"/>
      <c r="L141" s="1"/>
      <c r="M141" s="1"/>
      <c r="N141" s="1"/>
      <c r="O141" s="3"/>
      <c r="P141" s="3"/>
      <c r="Q141" s="3"/>
      <c r="R141" s="3"/>
      <c r="S141" s="3"/>
      <c r="T141" s="3"/>
      <c r="U141" s="3"/>
      <c r="V141" s="3"/>
      <c r="W141" s="3"/>
      <c r="X141" s="3"/>
      <c r="Y141" s="3"/>
      <c r="Z141" s="3"/>
      <c r="AA141" s="3"/>
      <c r="AB141" s="3"/>
      <c r="AC141" s="3"/>
      <c r="AD141" s="3"/>
      <c r="AE141" s="3"/>
      <c r="AF141" s="3"/>
    </row>
    <row r="142" ht="15.75" customHeight="1">
      <c r="A142" s="53"/>
      <c r="B142" s="54"/>
      <c r="C142" s="54"/>
      <c r="D142" s="1"/>
      <c r="E142" s="1"/>
      <c r="F142" s="1"/>
      <c r="G142" s="1"/>
      <c r="H142" s="1"/>
      <c r="I142" s="1"/>
      <c r="J142" s="1"/>
      <c r="K142" s="1"/>
      <c r="L142" s="1"/>
      <c r="M142" s="1"/>
      <c r="N142" s="1"/>
      <c r="O142" s="3"/>
      <c r="P142" s="3"/>
      <c r="Q142" s="3"/>
      <c r="R142" s="3"/>
      <c r="S142" s="3"/>
      <c r="T142" s="3"/>
      <c r="U142" s="3"/>
      <c r="V142" s="3"/>
      <c r="W142" s="3"/>
      <c r="X142" s="3"/>
      <c r="Y142" s="3"/>
      <c r="Z142" s="3"/>
      <c r="AA142" s="3"/>
      <c r="AB142" s="3"/>
      <c r="AC142" s="3"/>
      <c r="AD142" s="3"/>
      <c r="AE142" s="3"/>
      <c r="AF142" s="3"/>
    </row>
    <row r="143" ht="15.75" customHeight="1">
      <c r="A143" s="53"/>
      <c r="B143" s="54"/>
      <c r="C143" s="54"/>
      <c r="D143" s="1"/>
      <c r="E143" s="1"/>
      <c r="F143" s="1"/>
      <c r="G143" s="1"/>
      <c r="H143" s="1"/>
      <c r="I143" s="1"/>
      <c r="J143" s="1"/>
      <c r="K143" s="1"/>
      <c r="L143" s="1"/>
      <c r="M143" s="1"/>
      <c r="N143" s="1"/>
      <c r="O143" s="3"/>
      <c r="P143" s="3"/>
      <c r="Q143" s="3"/>
      <c r="R143" s="3"/>
      <c r="S143" s="3"/>
      <c r="T143" s="3"/>
      <c r="U143" s="3"/>
      <c r="V143" s="3"/>
      <c r="W143" s="3"/>
      <c r="X143" s="3"/>
      <c r="Y143" s="3"/>
      <c r="Z143" s="3"/>
      <c r="AA143" s="3"/>
      <c r="AB143" s="3"/>
      <c r="AC143" s="3"/>
      <c r="AD143" s="3"/>
      <c r="AE143" s="3"/>
      <c r="AF143" s="3"/>
    </row>
    <row r="144" ht="15.75" customHeight="1">
      <c r="A144" s="53"/>
      <c r="B144" s="54"/>
      <c r="C144" s="54"/>
      <c r="D144" s="1"/>
      <c r="E144" s="1"/>
      <c r="F144" s="1"/>
      <c r="G144" s="1"/>
      <c r="H144" s="1"/>
      <c r="I144" s="1"/>
      <c r="J144" s="1"/>
      <c r="K144" s="1"/>
      <c r="L144" s="1"/>
      <c r="M144" s="1"/>
      <c r="N144" s="1"/>
      <c r="O144" s="3"/>
      <c r="P144" s="3"/>
      <c r="Q144" s="3"/>
      <c r="R144" s="3"/>
      <c r="S144" s="3"/>
      <c r="T144" s="3"/>
      <c r="U144" s="3"/>
      <c r="V144" s="3"/>
      <c r="W144" s="3"/>
      <c r="X144" s="3"/>
      <c r="Y144" s="3"/>
      <c r="Z144" s="3"/>
      <c r="AA144" s="3"/>
      <c r="AB144" s="3"/>
      <c r="AC144" s="3"/>
      <c r="AD144" s="3"/>
      <c r="AE144" s="3"/>
      <c r="AF144" s="3"/>
    </row>
    <row r="145" ht="15.75" customHeight="1">
      <c r="A145" s="53"/>
      <c r="B145" s="54"/>
      <c r="C145" s="54"/>
      <c r="D145" s="1"/>
      <c r="E145" s="1"/>
      <c r="F145" s="1"/>
      <c r="G145" s="1"/>
      <c r="H145" s="1"/>
      <c r="I145" s="1"/>
      <c r="J145" s="1"/>
      <c r="K145" s="1"/>
      <c r="L145" s="1"/>
      <c r="M145" s="1"/>
      <c r="N145" s="1"/>
      <c r="O145" s="3"/>
      <c r="P145" s="3"/>
      <c r="Q145" s="3"/>
      <c r="R145" s="3"/>
      <c r="S145" s="3"/>
      <c r="T145" s="3"/>
      <c r="U145" s="3"/>
      <c r="V145" s="3"/>
      <c r="W145" s="3"/>
      <c r="X145" s="3"/>
      <c r="Y145" s="3"/>
      <c r="Z145" s="3"/>
      <c r="AA145" s="3"/>
      <c r="AB145" s="3"/>
      <c r="AC145" s="3"/>
      <c r="AD145" s="3"/>
      <c r="AE145" s="3"/>
      <c r="AF145" s="3"/>
    </row>
    <row r="146" ht="15.75" customHeight="1">
      <c r="A146" s="53"/>
      <c r="B146" s="54"/>
      <c r="C146" s="54"/>
      <c r="D146" s="1"/>
      <c r="E146" s="1"/>
      <c r="F146" s="1"/>
      <c r="G146" s="1"/>
      <c r="H146" s="1"/>
      <c r="I146" s="1"/>
      <c r="J146" s="1"/>
      <c r="K146" s="1"/>
      <c r="L146" s="1"/>
      <c r="M146" s="1"/>
      <c r="N146" s="1"/>
      <c r="O146" s="3"/>
      <c r="P146" s="3"/>
      <c r="Q146" s="3"/>
      <c r="R146" s="3"/>
      <c r="S146" s="3"/>
      <c r="T146" s="3"/>
      <c r="U146" s="3"/>
      <c r="V146" s="3"/>
      <c r="W146" s="3"/>
      <c r="X146" s="3"/>
      <c r="Y146" s="3"/>
      <c r="Z146" s="3"/>
      <c r="AA146" s="3"/>
      <c r="AB146" s="3"/>
      <c r="AC146" s="3"/>
      <c r="AD146" s="3"/>
      <c r="AE146" s="3"/>
      <c r="AF146" s="3"/>
    </row>
    <row r="147" ht="15.75" customHeight="1">
      <c r="A147" s="53"/>
      <c r="B147" s="54"/>
      <c r="C147" s="54"/>
      <c r="D147" s="1"/>
      <c r="E147" s="1"/>
      <c r="F147" s="1"/>
      <c r="G147" s="1"/>
      <c r="H147" s="1"/>
      <c r="I147" s="1"/>
      <c r="J147" s="1"/>
      <c r="K147" s="1"/>
      <c r="L147" s="1"/>
      <c r="M147" s="1"/>
      <c r="N147" s="1"/>
      <c r="O147" s="3"/>
      <c r="P147" s="3"/>
      <c r="Q147" s="3"/>
      <c r="R147" s="3"/>
      <c r="S147" s="3"/>
      <c r="T147" s="3"/>
      <c r="U147" s="3"/>
      <c r="V147" s="3"/>
      <c r="W147" s="3"/>
      <c r="X147" s="3"/>
      <c r="Y147" s="3"/>
      <c r="Z147" s="3"/>
      <c r="AA147" s="3"/>
      <c r="AB147" s="3"/>
      <c r="AC147" s="3"/>
      <c r="AD147" s="3"/>
      <c r="AE147" s="3"/>
      <c r="AF147" s="3"/>
    </row>
    <row r="148" ht="15.75" customHeight="1">
      <c r="A148" s="53"/>
      <c r="B148" s="54"/>
      <c r="C148" s="54"/>
      <c r="D148" s="1"/>
      <c r="E148" s="1"/>
      <c r="F148" s="1"/>
      <c r="G148" s="1"/>
      <c r="H148" s="1"/>
      <c r="I148" s="1"/>
      <c r="J148" s="1"/>
      <c r="K148" s="1"/>
      <c r="L148" s="1"/>
      <c r="M148" s="1"/>
      <c r="N148" s="1"/>
      <c r="O148" s="3"/>
      <c r="P148" s="3"/>
      <c r="Q148" s="3"/>
      <c r="R148" s="3"/>
      <c r="S148" s="3"/>
      <c r="T148" s="3"/>
      <c r="U148" s="3"/>
      <c r="V148" s="3"/>
      <c r="W148" s="3"/>
      <c r="X148" s="3"/>
      <c r="Y148" s="3"/>
      <c r="Z148" s="3"/>
      <c r="AA148" s="3"/>
      <c r="AB148" s="3"/>
      <c r="AC148" s="3"/>
      <c r="AD148" s="3"/>
      <c r="AE148" s="3"/>
      <c r="AF148" s="3"/>
    </row>
    <row r="149" ht="15.75" customHeight="1">
      <c r="A149" s="53"/>
      <c r="B149" s="54"/>
      <c r="C149" s="54"/>
      <c r="D149" s="1"/>
      <c r="E149" s="1"/>
      <c r="F149" s="1"/>
      <c r="G149" s="1"/>
      <c r="H149" s="1"/>
      <c r="I149" s="1"/>
      <c r="J149" s="1"/>
      <c r="K149" s="1"/>
      <c r="L149" s="1"/>
      <c r="M149" s="1"/>
      <c r="N149" s="1"/>
      <c r="O149" s="3"/>
      <c r="P149" s="3"/>
      <c r="Q149" s="3"/>
      <c r="R149" s="3"/>
      <c r="S149" s="3"/>
      <c r="T149" s="3"/>
      <c r="U149" s="3"/>
      <c r="V149" s="3"/>
      <c r="W149" s="3"/>
      <c r="X149" s="3"/>
      <c r="Y149" s="3"/>
      <c r="Z149" s="3"/>
      <c r="AA149" s="3"/>
      <c r="AB149" s="3"/>
      <c r="AC149" s="3"/>
      <c r="AD149" s="3"/>
      <c r="AE149" s="3"/>
      <c r="AF149" s="3"/>
    </row>
    <row r="150" ht="15.75" customHeight="1">
      <c r="A150" s="53"/>
      <c r="B150" s="54"/>
      <c r="C150" s="54"/>
      <c r="D150" s="1"/>
      <c r="E150" s="1"/>
      <c r="F150" s="1"/>
      <c r="G150" s="1"/>
      <c r="H150" s="1"/>
      <c r="I150" s="1"/>
      <c r="J150" s="1"/>
      <c r="K150" s="1"/>
      <c r="L150" s="1"/>
      <c r="M150" s="1"/>
      <c r="N150" s="1"/>
      <c r="O150" s="3"/>
      <c r="P150" s="3"/>
      <c r="Q150" s="3"/>
      <c r="R150" s="3"/>
      <c r="S150" s="3"/>
      <c r="T150" s="3"/>
      <c r="U150" s="3"/>
      <c r="V150" s="3"/>
      <c r="W150" s="3"/>
      <c r="X150" s="3"/>
      <c r="Y150" s="3"/>
      <c r="Z150" s="3"/>
      <c r="AA150" s="3"/>
      <c r="AB150" s="3"/>
      <c r="AC150" s="3"/>
      <c r="AD150" s="3"/>
      <c r="AE150" s="3"/>
      <c r="AF150" s="3"/>
    </row>
    <row r="151" ht="15.75" customHeight="1">
      <c r="A151" s="53"/>
      <c r="B151" s="54"/>
      <c r="C151" s="54"/>
      <c r="D151" s="1"/>
      <c r="E151" s="1"/>
      <c r="F151" s="1"/>
      <c r="G151" s="1"/>
      <c r="H151" s="1"/>
      <c r="I151" s="1"/>
      <c r="J151" s="1"/>
      <c r="K151" s="1"/>
      <c r="L151" s="1"/>
      <c r="M151" s="1"/>
      <c r="N151" s="1"/>
      <c r="O151" s="3"/>
      <c r="P151" s="3"/>
      <c r="Q151" s="3"/>
      <c r="R151" s="3"/>
      <c r="S151" s="3"/>
      <c r="T151" s="3"/>
      <c r="U151" s="3"/>
      <c r="V151" s="3"/>
      <c r="W151" s="3"/>
      <c r="X151" s="3"/>
      <c r="Y151" s="3"/>
      <c r="Z151" s="3"/>
      <c r="AA151" s="3"/>
      <c r="AB151" s="3"/>
      <c r="AC151" s="3"/>
      <c r="AD151" s="3"/>
      <c r="AE151" s="3"/>
      <c r="AF151" s="3"/>
    </row>
    <row r="152" ht="15.75" customHeight="1">
      <c r="A152" s="53"/>
      <c r="B152" s="54"/>
      <c r="C152" s="54"/>
      <c r="D152" s="1"/>
      <c r="E152" s="1"/>
      <c r="F152" s="1"/>
      <c r="G152" s="1"/>
      <c r="H152" s="1"/>
      <c r="I152" s="1"/>
      <c r="J152" s="1"/>
      <c r="K152" s="1"/>
      <c r="L152" s="1"/>
      <c r="M152" s="1"/>
      <c r="N152" s="1"/>
      <c r="O152" s="3"/>
      <c r="P152" s="3"/>
      <c r="Q152" s="3"/>
      <c r="R152" s="3"/>
      <c r="S152" s="3"/>
      <c r="T152" s="3"/>
      <c r="U152" s="3"/>
      <c r="V152" s="3"/>
      <c r="W152" s="3"/>
      <c r="X152" s="3"/>
      <c r="Y152" s="3"/>
      <c r="Z152" s="3"/>
      <c r="AA152" s="3"/>
      <c r="AB152" s="3"/>
      <c r="AC152" s="3"/>
      <c r="AD152" s="3"/>
      <c r="AE152" s="3"/>
      <c r="AF152" s="3"/>
    </row>
    <row r="153" ht="15.75" customHeight="1">
      <c r="A153" s="53"/>
      <c r="B153" s="54"/>
      <c r="C153" s="54"/>
      <c r="D153" s="1"/>
      <c r="E153" s="1"/>
      <c r="F153" s="1"/>
      <c r="G153" s="1"/>
      <c r="H153" s="1"/>
      <c r="I153" s="1"/>
      <c r="J153" s="1"/>
      <c r="K153" s="1"/>
      <c r="L153" s="1"/>
      <c r="M153" s="1"/>
      <c r="N153" s="1"/>
      <c r="O153" s="3"/>
      <c r="P153" s="3"/>
      <c r="Q153" s="3"/>
      <c r="R153" s="3"/>
      <c r="S153" s="3"/>
      <c r="T153" s="3"/>
      <c r="U153" s="3"/>
      <c r="V153" s="3"/>
      <c r="W153" s="3"/>
      <c r="X153" s="3"/>
      <c r="Y153" s="3"/>
      <c r="Z153" s="3"/>
      <c r="AA153" s="3"/>
      <c r="AB153" s="3"/>
      <c r="AC153" s="3"/>
      <c r="AD153" s="3"/>
      <c r="AE153" s="3"/>
      <c r="AF153" s="3"/>
    </row>
    <row r="154" ht="15.75" customHeight="1">
      <c r="A154" s="53"/>
      <c r="B154" s="54"/>
      <c r="C154" s="54"/>
      <c r="D154" s="1"/>
      <c r="E154" s="1"/>
      <c r="F154" s="1"/>
      <c r="G154" s="1"/>
      <c r="H154" s="1"/>
      <c r="I154" s="1"/>
      <c r="J154" s="1"/>
      <c r="K154" s="1"/>
      <c r="L154" s="1"/>
      <c r="M154" s="1"/>
      <c r="N154" s="1"/>
      <c r="O154" s="3"/>
      <c r="P154" s="3"/>
      <c r="Q154" s="3"/>
      <c r="R154" s="3"/>
      <c r="S154" s="3"/>
      <c r="T154" s="3"/>
      <c r="U154" s="3"/>
      <c r="V154" s="3"/>
      <c r="W154" s="3"/>
      <c r="X154" s="3"/>
      <c r="Y154" s="3"/>
      <c r="Z154" s="3"/>
      <c r="AA154" s="3"/>
      <c r="AB154" s="3"/>
      <c r="AC154" s="3"/>
      <c r="AD154" s="3"/>
      <c r="AE154" s="3"/>
      <c r="AF154" s="3"/>
    </row>
    <row r="155" ht="15.75" customHeight="1">
      <c r="A155" s="53"/>
      <c r="B155" s="54"/>
      <c r="C155" s="54"/>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53"/>
      <c r="B156" s="54"/>
      <c r="C156" s="54"/>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53"/>
      <c r="B157" s="54"/>
      <c r="C157" s="54"/>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53"/>
      <c r="B158" s="54"/>
      <c r="C158" s="54"/>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53"/>
      <c r="B159" s="54"/>
      <c r="C159" s="54"/>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53"/>
      <c r="B160" s="54"/>
      <c r="C160" s="54"/>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53"/>
      <c r="B161" s="54"/>
      <c r="C161" s="54"/>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53"/>
      <c r="B162" s="54"/>
      <c r="C162" s="54"/>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53"/>
      <c r="B163" s="54"/>
      <c r="C163" s="54"/>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53"/>
      <c r="B164" s="54"/>
      <c r="C164" s="54"/>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53"/>
      <c r="B165" s="54"/>
      <c r="C165" s="54"/>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53"/>
      <c r="B166" s="54"/>
      <c r="C166" s="54"/>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53"/>
      <c r="B167" s="54"/>
      <c r="C167" s="54"/>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53"/>
      <c r="B168" s="54"/>
      <c r="C168" s="54"/>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53"/>
      <c r="B169" s="54"/>
      <c r="C169" s="54"/>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53"/>
      <c r="B170" s="54"/>
      <c r="C170" s="54"/>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53"/>
      <c r="B171" s="54"/>
      <c r="C171" s="54"/>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53"/>
      <c r="B172" s="54"/>
      <c r="C172" s="54"/>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53"/>
      <c r="B173" s="54"/>
      <c r="C173" s="54"/>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53"/>
      <c r="B174" s="54"/>
      <c r="C174" s="54"/>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53"/>
      <c r="B175" s="54"/>
      <c r="C175" s="54"/>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53"/>
      <c r="B176" s="54"/>
      <c r="C176" s="54"/>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53"/>
      <c r="B177" s="54"/>
      <c r="C177" s="54"/>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53"/>
      <c r="B178" s="54"/>
      <c r="C178" s="54"/>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53"/>
      <c r="B179" s="54"/>
      <c r="C179" s="54"/>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53"/>
      <c r="B180" s="54"/>
      <c r="C180" s="54"/>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53"/>
      <c r="B181" s="54"/>
      <c r="C181" s="54"/>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53"/>
      <c r="B182" s="54"/>
      <c r="C182" s="54"/>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53"/>
      <c r="B183" s="54"/>
      <c r="C183" s="54"/>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53"/>
      <c r="B184" s="54"/>
      <c r="C184" s="54"/>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53"/>
      <c r="B185" s="54"/>
      <c r="C185" s="54"/>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53"/>
      <c r="B186" s="54"/>
      <c r="C186" s="54"/>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53"/>
      <c r="B187" s="54"/>
      <c r="C187" s="54"/>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53"/>
      <c r="B188" s="54"/>
      <c r="C188" s="54"/>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53"/>
      <c r="B189" s="54"/>
      <c r="C189" s="54"/>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53"/>
      <c r="B190" s="54"/>
      <c r="C190" s="54"/>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53"/>
      <c r="B191" s="54"/>
      <c r="C191" s="54"/>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53"/>
      <c r="B192" s="54"/>
      <c r="C192" s="54"/>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53"/>
      <c r="B193" s="54"/>
      <c r="C193" s="54"/>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53"/>
      <c r="B194" s="54"/>
      <c r="C194" s="54"/>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53"/>
      <c r="B195" s="54"/>
      <c r="C195" s="54"/>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53"/>
      <c r="B196" s="54"/>
      <c r="C196" s="54"/>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53"/>
      <c r="B197" s="54"/>
      <c r="C197" s="54"/>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53"/>
      <c r="B198" s="54"/>
      <c r="C198" s="54"/>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53"/>
      <c r="B199" s="54"/>
      <c r="C199" s="54"/>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53"/>
      <c r="B200" s="54"/>
      <c r="C200" s="54"/>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53"/>
      <c r="B201" s="54"/>
      <c r="C201" s="54"/>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53"/>
      <c r="B202" s="54"/>
      <c r="C202" s="54"/>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53"/>
      <c r="B203" s="54"/>
      <c r="C203" s="54"/>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53"/>
      <c r="B204" s="54"/>
      <c r="C204" s="54"/>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53"/>
      <c r="B205" s="54"/>
      <c r="C205" s="54"/>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53"/>
      <c r="B206" s="54"/>
      <c r="C206" s="54"/>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53"/>
      <c r="B207" s="54"/>
      <c r="C207" s="54"/>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53"/>
      <c r="B208" s="54"/>
      <c r="C208" s="54"/>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53"/>
      <c r="B209" s="54"/>
      <c r="C209" s="54"/>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53"/>
      <c r="B210" s="54"/>
      <c r="C210" s="54"/>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53"/>
      <c r="B211" s="54"/>
      <c r="C211" s="54"/>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53"/>
      <c r="B212" s="54"/>
      <c r="C212" s="54"/>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53"/>
      <c r="B213" s="54"/>
      <c r="C213" s="54"/>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53"/>
      <c r="B214" s="54"/>
      <c r="C214" s="54"/>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53"/>
      <c r="B215" s="54"/>
      <c r="C215" s="54"/>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53"/>
      <c r="B216" s="54"/>
      <c r="C216" s="54"/>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53"/>
      <c r="B217" s="54"/>
      <c r="C217" s="54"/>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53"/>
      <c r="B218" s="54"/>
      <c r="C218" s="54"/>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53"/>
      <c r="B219" s="54"/>
      <c r="C219" s="54"/>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53"/>
      <c r="B220" s="54"/>
      <c r="C220" s="54"/>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53"/>
      <c r="B221" s="54"/>
      <c r="C221" s="54"/>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53"/>
      <c r="B222" s="54"/>
      <c r="C222" s="54"/>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53"/>
      <c r="B223" s="54"/>
      <c r="C223" s="54"/>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53"/>
      <c r="B224" s="54"/>
      <c r="C224" s="54"/>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53"/>
      <c r="B225" s="54"/>
      <c r="C225" s="54"/>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53"/>
      <c r="B226" s="54"/>
      <c r="C226" s="54"/>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53"/>
      <c r="B227" s="54"/>
      <c r="C227" s="54"/>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53"/>
      <c r="B228" s="54"/>
      <c r="C228" s="54"/>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53"/>
      <c r="B229" s="54"/>
      <c r="C229" s="54"/>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53"/>
      <c r="B230" s="54"/>
      <c r="C230" s="54"/>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53"/>
      <c r="B231" s="54"/>
      <c r="C231" s="54"/>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53"/>
      <c r="B232" s="54"/>
      <c r="C232" s="54"/>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53"/>
      <c r="B233" s="54"/>
      <c r="C233" s="54"/>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53"/>
      <c r="B234" s="54"/>
      <c r="C234" s="54"/>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53"/>
      <c r="B235" s="54"/>
      <c r="C235" s="54"/>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53"/>
      <c r="B236" s="54"/>
      <c r="C236" s="54"/>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53"/>
      <c r="B237" s="54"/>
      <c r="C237" s="54"/>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53"/>
      <c r="B238" s="54"/>
      <c r="C238" s="54"/>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53"/>
      <c r="B239" s="54"/>
      <c r="C239" s="54"/>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53"/>
      <c r="B240" s="54"/>
      <c r="C240" s="54"/>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53"/>
      <c r="B241" s="54"/>
      <c r="C241" s="54"/>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53"/>
      <c r="B242" s="54"/>
      <c r="C242" s="54"/>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53"/>
      <c r="B243" s="54"/>
      <c r="C243" s="54"/>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53"/>
      <c r="B244" s="54"/>
      <c r="C244" s="54"/>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53"/>
      <c r="B245" s="54"/>
      <c r="C245" s="54"/>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53"/>
      <c r="B246" s="54"/>
      <c r="C246" s="54"/>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53"/>
      <c r="B247" s="54"/>
      <c r="C247" s="54"/>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53"/>
      <c r="B248" s="54"/>
      <c r="C248" s="54"/>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53"/>
      <c r="B249" s="54"/>
      <c r="C249" s="54"/>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53"/>
      <c r="B250" s="54"/>
      <c r="C250" s="54"/>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53"/>
      <c r="B251" s="54"/>
      <c r="C251" s="54"/>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53"/>
      <c r="B252" s="54"/>
      <c r="C252" s="54"/>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53"/>
      <c r="B253" s="54"/>
      <c r="C253" s="54"/>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53"/>
      <c r="B254" s="54"/>
      <c r="C254" s="54"/>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53"/>
      <c r="B255" s="54"/>
      <c r="C255" s="54"/>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53"/>
      <c r="B256" s="54"/>
      <c r="C256" s="54"/>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53"/>
      <c r="B257" s="54"/>
      <c r="C257" s="54"/>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53"/>
      <c r="B258" s="54"/>
      <c r="C258" s="54"/>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53"/>
      <c r="B259" s="54"/>
      <c r="C259" s="54"/>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53"/>
      <c r="B260" s="54"/>
      <c r="C260" s="54"/>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53"/>
      <c r="B261" s="54"/>
      <c r="C261" s="54"/>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53"/>
      <c r="B262" s="54"/>
      <c r="C262" s="54"/>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c r="A263" s="53"/>
      <c r="B263" s="54"/>
      <c r="C263" s="54"/>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ht="15.75" customHeight="1">
      <c r="A264" s="53"/>
      <c r="B264" s="54"/>
      <c r="C264" s="54"/>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ht="15.75" customHeight="1">
      <c r="A265" s="53"/>
      <c r="B265" s="54"/>
      <c r="C265" s="54"/>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ht="15.75" customHeight="1">
      <c r="A266" s="53"/>
      <c r="B266" s="54"/>
      <c r="C266" s="54"/>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N2"/>
    <mergeCell ref="A4:N4"/>
    <mergeCell ref="A5:N5"/>
    <mergeCell ref="A6:N6"/>
    <mergeCell ref="A7:N7"/>
    <mergeCell ref="A8:N8"/>
    <mergeCell ref="A66:N66"/>
  </mergeCells>
  <hyperlinks>
    <hyperlink r:id="rId1" ref="H14"/>
    <hyperlink r:id="rId2" ref="H17"/>
    <hyperlink r:id="rId3" ref="A20"/>
    <hyperlink r:id="rId4" ref="H21"/>
    <hyperlink r:id="rId5" ref="H22"/>
    <hyperlink r:id="rId6" ref="H28"/>
    <hyperlink r:id="rId7" ref="H33"/>
    <hyperlink r:id="rId8" ref="H47"/>
    <hyperlink r:id="rId9" ref="H48"/>
    <hyperlink r:id="rId10" ref="H50"/>
    <hyperlink r:id="rId11" ref="A53"/>
    <hyperlink r:id="rId12" ref="H54"/>
    <hyperlink r:id="rId13" ref="H55"/>
    <hyperlink r:id="rId14" ref="H56"/>
    <hyperlink r:id="rId15" ref="H57"/>
    <hyperlink r:id="rId16" ref="H58"/>
    <hyperlink r:id="rId17" ref="H59"/>
    <hyperlink r:id="rId18" ref="I59"/>
    <hyperlink r:id="rId19" ref="A60"/>
    <hyperlink r:id="rId20" ref="H61"/>
  </hyperlinks>
  <printOptions/>
  <pageMargins bottom="0.75" footer="0.0" header="0.0" left="0.7" right="0.7" top="0.75"/>
  <pageSetup orientation="landscape"/>
  <drawing r:id="rId2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10" max="10" width="6.29"/>
    <col customWidth="1" min="11" max="11" width="8.14"/>
    <col customWidth="1" min="12" max="13" width="8.86"/>
    <col customWidth="1" min="14" max="14" width="21.57"/>
    <col customWidth="1" min="15" max="31" width="8.0"/>
  </cols>
  <sheetData>
    <row r="1" ht="9.0" customHeight="1">
      <c r="A1" s="53"/>
      <c r="B1" s="54"/>
      <c r="C1" s="54"/>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462" t="s">
        <v>3929</v>
      </c>
      <c r="B2" s="173"/>
      <c r="C2" s="173"/>
      <c r="D2" s="173"/>
      <c r="E2" s="173"/>
      <c r="F2" s="173"/>
      <c r="G2" s="173"/>
      <c r="H2" s="173"/>
      <c r="I2" s="173"/>
      <c r="J2" s="173"/>
      <c r="K2" s="173"/>
      <c r="L2" s="173"/>
      <c r="M2" s="173"/>
      <c r="N2" s="59"/>
      <c r="O2" s="59"/>
      <c r="P2" s="59"/>
      <c r="Q2" s="59"/>
      <c r="R2" s="59"/>
      <c r="S2" s="59"/>
      <c r="T2" s="59"/>
      <c r="U2" s="59"/>
      <c r="V2" s="59"/>
      <c r="W2" s="59"/>
      <c r="X2" s="59"/>
      <c r="Y2" s="59"/>
      <c r="Z2" s="59"/>
      <c r="AA2" s="59"/>
      <c r="AB2" s="59"/>
      <c r="AC2" s="59"/>
      <c r="AD2" s="59"/>
      <c r="AE2" s="59"/>
    </row>
    <row r="3">
      <c r="A3" s="213"/>
      <c r="B3" s="213"/>
      <c r="C3" s="213"/>
      <c r="D3" s="213"/>
      <c r="E3" s="213"/>
      <c r="F3" s="213"/>
      <c r="G3" s="213"/>
      <c r="H3" s="213"/>
      <c r="I3" s="213"/>
      <c r="J3" s="213"/>
      <c r="K3" s="213"/>
      <c r="L3" s="58"/>
      <c r="M3" s="58"/>
      <c r="N3" s="59"/>
      <c r="O3" s="59"/>
      <c r="P3" s="59"/>
      <c r="Q3" s="59"/>
      <c r="R3" s="59"/>
      <c r="S3" s="59"/>
      <c r="T3" s="59"/>
      <c r="U3" s="59"/>
      <c r="V3" s="59"/>
      <c r="W3" s="59"/>
      <c r="X3" s="59"/>
      <c r="Y3" s="59"/>
      <c r="Z3" s="59"/>
      <c r="AA3" s="59"/>
      <c r="AB3" s="59"/>
      <c r="AC3" s="59"/>
      <c r="AD3" s="59"/>
      <c r="AE3" s="59"/>
    </row>
    <row r="4" ht="25.5" customHeight="1">
      <c r="A4" s="60" t="s">
        <v>3930</v>
      </c>
      <c r="B4" s="56"/>
      <c r="C4" s="56"/>
      <c r="D4" s="56"/>
      <c r="E4" s="56"/>
      <c r="F4" s="56"/>
      <c r="G4" s="56"/>
      <c r="H4" s="56"/>
      <c r="I4" s="56"/>
      <c r="J4" s="56"/>
      <c r="K4" s="56"/>
      <c r="L4" s="56"/>
      <c r="M4" s="57"/>
      <c r="N4" s="463"/>
      <c r="O4" s="463"/>
      <c r="P4" s="463"/>
      <c r="Q4" s="463"/>
      <c r="R4" s="463"/>
      <c r="S4" s="463"/>
      <c r="T4" s="463"/>
      <c r="U4" s="463"/>
      <c r="V4" s="463"/>
      <c r="W4" s="463"/>
      <c r="X4" s="463"/>
      <c r="Y4" s="463"/>
      <c r="Z4" s="463"/>
      <c r="AA4" s="463"/>
      <c r="AB4" s="463"/>
      <c r="AC4" s="463"/>
      <c r="AD4" s="463"/>
      <c r="AE4" s="463"/>
    </row>
    <row r="5" ht="29.25" customHeight="1">
      <c r="A5" s="60" t="s">
        <v>3931</v>
      </c>
      <c r="B5" s="56"/>
      <c r="C5" s="56"/>
      <c r="D5" s="56"/>
      <c r="E5" s="56"/>
      <c r="F5" s="56"/>
      <c r="G5" s="56"/>
      <c r="H5" s="56"/>
      <c r="I5" s="56"/>
      <c r="J5" s="56"/>
      <c r="K5" s="56"/>
      <c r="L5" s="56"/>
      <c r="M5" s="57"/>
      <c r="N5" s="463"/>
      <c r="O5" s="463"/>
      <c r="P5" s="463"/>
      <c r="Q5" s="463"/>
      <c r="R5" s="463"/>
      <c r="S5" s="463"/>
      <c r="T5" s="463"/>
      <c r="U5" s="463"/>
      <c r="V5" s="463"/>
      <c r="W5" s="463"/>
      <c r="X5" s="463"/>
      <c r="Y5" s="463"/>
      <c r="Z5" s="463"/>
      <c r="AA5" s="463"/>
      <c r="AB5" s="463"/>
      <c r="AC5" s="463"/>
      <c r="AD5" s="463"/>
      <c r="AE5" s="463"/>
    </row>
    <row r="6" ht="18.75" customHeight="1">
      <c r="A6" s="60" t="s">
        <v>3932</v>
      </c>
      <c r="B6" s="56"/>
      <c r="C6" s="56"/>
      <c r="D6" s="56"/>
      <c r="E6" s="56"/>
      <c r="F6" s="56"/>
      <c r="G6" s="56"/>
      <c r="H6" s="56"/>
      <c r="I6" s="56"/>
      <c r="J6" s="56"/>
      <c r="K6" s="56"/>
      <c r="L6" s="56"/>
      <c r="M6" s="57"/>
      <c r="N6" s="463"/>
      <c r="O6" s="463"/>
      <c r="P6" s="463"/>
      <c r="Q6" s="463"/>
      <c r="R6" s="463"/>
      <c r="S6" s="463"/>
      <c r="T6" s="463"/>
      <c r="U6" s="463"/>
      <c r="V6" s="463"/>
      <c r="W6" s="463"/>
      <c r="X6" s="463"/>
      <c r="Y6" s="463"/>
      <c r="Z6" s="463"/>
      <c r="AA6" s="463"/>
      <c r="AB6" s="463"/>
      <c r="AC6" s="463"/>
      <c r="AD6" s="463"/>
      <c r="AE6" s="463"/>
    </row>
    <row r="7" ht="16.5" customHeight="1">
      <c r="A7" s="60" t="s">
        <v>3933</v>
      </c>
      <c r="B7" s="56"/>
      <c r="C7" s="56"/>
      <c r="D7" s="56"/>
      <c r="E7" s="56"/>
      <c r="F7" s="56"/>
      <c r="G7" s="56"/>
      <c r="H7" s="56"/>
      <c r="I7" s="56"/>
      <c r="J7" s="56"/>
      <c r="K7" s="56"/>
      <c r="L7" s="56"/>
      <c r="M7" s="57"/>
      <c r="N7" s="463"/>
      <c r="O7" s="463"/>
      <c r="P7" s="463"/>
      <c r="Q7" s="463"/>
      <c r="R7" s="463"/>
      <c r="S7" s="463"/>
      <c r="T7" s="463"/>
      <c r="U7" s="463"/>
      <c r="V7" s="463"/>
      <c r="W7" s="463"/>
      <c r="X7" s="463"/>
      <c r="Y7" s="463"/>
      <c r="Z7" s="463"/>
      <c r="AA7" s="463"/>
      <c r="AB7" s="463"/>
      <c r="AC7" s="463"/>
      <c r="AD7" s="463"/>
      <c r="AE7" s="463"/>
    </row>
    <row r="8" ht="14.25" customHeight="1">
      <c r="A8" s="60" t="s">
        <v>3934</v>
      </c>
      <c r="B8" s="56"/>
      <c r="C8" s="56"/>
      <c r="D8" s="56"/>
      <c r="E8" s="56"/>
      <c r="F8" s="56"/>
      <c r="G8" s="56"/>
      <c r="H8" s="56"/>
      <c r="I8" s="56"/>
      <c r="J8" s="56"/>
      <c r="K8" s="56"/>
      <c r="L8" s="56"/>
      <c r="M8" s="57"/>
      <c r="N8" s="463"/>
      <c r="O8" s="463"/>
      <c r="P8" s="463"/>
      <c r="Q8" s="463"/>
      <c r="R8" s="463"/>
      <c r="S8" s="463"/>
      <c r="T8" s="463"/>
      <c r="U8" s="463"/>
      <c r="V8" s="463"/>
      <c r="W8" s="463"/>
      <c r="X8" s="463"/>
      <c r="Y8" s="463"/>
      <c r="Z8" s="463"/>
      <c r="AA8" s="463"/>
      <c r="AB8" s="463"/>
      <c r="AC8" s="463"/>
      <c r="AD8" s="463"/>
      <c r="AE8" s="463"/>
    </row>
    <row r="9" ht="15.75" customHeight="1">
      <c r="A9" s="60" t="s">
        <v>3935</v>
      </c>
      <c r="B9" s="56"/>
      <c r="C9" s="56"/>
      <c r="D9" s="56"/>
      <c r="E9" s="56"/>
      <c r="F9" s="56"/>
      <c r="G9" s="56"/>
      <c r="H9" s="56"/>
      <c r="I9" s="56"/>
      <c r="J9" s="56"/>
      <c r="K9" s="56"/>
      <c r="L9" s="56"/>
      <c r="M9" s="57"/>
      <c r="N9" s="463"/>
      <c r="O9" s="463"/>
      <c r="P9" s="463"/>
      <c r="Q9" s="463"/>
      <c r="R9" s="463"/>
      <c r="S9" s="463"/>
      <c r="T9" s="463"/>
      <c r="U9" s="463"/>
      <c r="V9" s="463"/>
      <c r="W9" s="463"/>
      <c r="X9" s="463"/>
      <c r="Y9" s="463"/>
      <c r="Z9" s="463"/>
      <c r="AA9" s="463"/>
      <c r="AB9" s="463"/>
      <c r="AC9" s="463"/>
      <c r="AD9" s="463"/>
      <c r="AE9" s="463"/>
    </row>
    <row r="10" ht="26.25" customHeight="1">
      <c r="A10" s="60" t="s">
        <v>3936</v>
      </c>
      <c r="B10" s="56"/>
      <c r="C10" s="56"/>
      <c r="D10" s="56"/>
      <c r="E10" s="56"/>
      <c r="F10" s="56"/>
      <c r="G10" s="56"/>
      <c r="H10" s="56"/>
      <c r="I10" s="56"/>
      <c r="J10" s="56"/>
      <c r="K10" s="56"/>
      <c r="L10" s="56"/>
      <c r="M10" s="57"/>
      <c r="N10" s="463"/>
      <c r="O10" s="463"/>
      <c r="P10" s="463"/>
      <c r="Q10" s="463"/>
      <c r="R10" s="463"/>
      <c r="S10" s="463"/>
      <c r="T10" s="463"/>
      <c r="U10" s="463"/>
      <c r="V10" s="463"/>
      <c r="W10" s="463"/>
      <c r="X10" s="463"/>
      <c r="Y10" s="463"/>
      <c r="Z10" s="463"/>
      <c r="AA10" s="463"/>
      <c r="AB10" s="463"/>
      <c r="AC10" s="463"/>
      <c r="AD10" s="463"/>
      <c r="AE10" s="463"/>
    </row>
    <row r="11" ht="79.5" customHeight="1">
      <c r="A11" s="63" t="s">
        <v>3937</v>
      </c>
      <c r="B11" s="56"/>
      <c r="C11" s="56"/>
      <c r="D11" s="56"/>
      <c r="E11" s="56"/>
      <c r="F11" s="56"/>
      <c r="G11" s="56"/>
      <c r="H11" s="56"/>
      <c r="I11" s="56"/>
      <c r="J11" s="56"/>
      <c r="K11" s="56"/>
      <c r="L11" s="56"/>
      <c r="M11" s="57"/>
      <c r="N11" s="59"/>
      <c r="O11" s="59"/>
      <c r="P11" s="59"/>
      <c r="Q11" s="59"/>
      <c r="R11" s="59"/>
      <c r="S11" s="59"/>
      <c r="T11" s="59"/>
      <c r="U11" s="59"/>
      <c r="V11" s="59"/>
      <c r="W11" s="59"/>
      <c r="X11" s="59"/>
      <c r="Y11" s="59"/>
      <c r="Z11" s="59"/>
      <c r="AA11" s="59"/>
      <c r="AB11" s="59"/>
      <c r="AC11" s="59"/>
      <c r="AD11" s="59"/>
      <c r="AE11" s="59"/>
    </row>
    <row r="12">
      <c r="A12" s="64"/>
      <c r="B12" s="65"/>
      <c r="C12" s="65"/>
      <c r="D12" s="64"/>
      <c r="E12" s="64"/>
      <c r="F12" s="64"/>
      <c r="G12" s="64"/>
      <c r="H12" s="64"/>
      <c r="I12" s="64"/>
      <c r="J12" s="64"/>
      <c r="K12" s="64"/>
      <c r="L12" s="1"/>
      <c r="M12" s="1"/>
      <c r="N12" s="3"/>
      <c r="O12" s="3"/>
      <c r="P12" s="3"/>
      <c r="Q12" s="3"/>
      <c r="R12" s="3"/>
      <c r="S12" s="3"/>
      <c r="T12" s="3"/>
      <c r="U12" s="3"/>
      <c r="V12" s="3"/>
      <c r="W12" s="3"/>
      <c r="X12" s="3"/>
      <c r="Y12" s="3"/>
      <c r="Z12" s="3"/>
      <c r="AA12" s="3"/>
      <c r="AB12" s="3"/>
      <c r="AC12" s="3"/>
      <c r="AD12" s="3"/>
      <c r="AE12" s="3"/>
    </row>
    <row r="13">
      <c r="A13" s="53"/>
      <c r="B13" s="54"/>
      <c r="C13" s="54"/>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193" t="s">
        <v>698</v>
      </c>
      <c r="B14" s="389" t="s">
        <v>3938</v>
      </c>
      <c r="C14" s="194" t="s">
        <v>8</v>
      </c>
      <c r="D14" s="407" t="s">
        <v>3939</v>
      </c>
      <c r="E14" s="389" t="s">
        <v>3940</v>
      </c>
      <c r="F14" s="389" t="s">
        <v>134</v>
      </c>
      <c r="G14" s="389" t="s">
        <v>3941</v>
      </c>
      <c r="H14" s="464" t="s">
        <v>3942</v>
      </c>
      <c r="I14" s="176" t="s">
        <v>136</v>
      </c>
      <c r="J14" s="176" t="s">
        <v>137</v>
      </c>
      <c r="K14" s="176" t="s">
        <v>138</v>
      </c>
      <c r="L14" s="193" t="s">
        <v>139</v>
      </c>
      <c r="M14" s="193" t="s">
        <v>143</v>
      </c>
      <c r="N14" s="196" t="s">
        <v>144</v>
      </c>
      <c r="O14" s="3"/>
      <c r="P14" s="3"/>
      <c r="Q14" s="3"/>
      <c r="R14" s="3"/>
      <c r="S14" s="3"/>
      <c r="T14" s="3"/>
      <c r="U14" s="3"/>
      <c r="V14" s="3"/>
      <c r="W14" s="3"/>
      <c r="X14" s="3"/>
      <c r="Y14" s="3"/>
      <c r="Z14" s="3"/>
      <c r="AA14" s="3"/>
      <c r="AB14" s="3"/>
      <c r="AC14" s="3"/>
      <c r="AD14" s="3"/>
      <c r="AE14" s="3"/>
    </row>
    <row r="15" ht="11.25" customHeight="1">
      <c r="A15" s="85" t="s">
        <v>3943</v>
      </c>
      <c r="B15" s="85" t="s">
        <v>51</v>
      </c>
      <c r="C15" s="18" t="s">
        <v>52</v>
      </c>
      <c r="D15" s="73" t="s">
        <v>3944</v>
      </c>
      <c r="E15" s="219" t="s">
        <v>3945</v>
      </c>
      <c r="F15" s="74">
        <v>2024.0</v>
      </c>
      <c r="G15" s="74" t="s">
        <v>3946</v>
      </c>
      <c r="H15" s="465">
        <v>312.0</v>
      </c>
      <c r="I15" s="221">
        <v>1.0</v>
      </c>
      <c r="J15" s="221">
        <v>1.0</v>
      </c>
      <c r="K15" s="221">
        <v>1.0</v>
      </c>
      <c r="L15" s="75" t="s">
        <v>3947</v>
      </c>
      <c r="M15" s="75">
        <f>2*H15</f>
        <v>624</v>
      </c>
      <c r="N15" s="78" t="s">
        <v>154</v>
      </c>
      <c r="O15" s="212"/>
      <c r="P15" s="212"/>
      <c r="Q15" s="212"/>
      <c r="R15" s="212"/>
      <c r="S15" s="212"/>
      <c r="T15" s="212"/>
      <c r="U15" s="212"/>
      <c r="V15" s="212"/>
      <c r="W15" s="212"/>
      <c r="X15" s="212"/>
      <c r="Y15" s="212"/>
      <c r="Z15" s="212"/>
      <c r="AA15" s="212"/>
      <c r="AB15" s="212"/>
      <c r="AC15" s="212"/>
      <c r="AD15" s="212"/>
      <c r="AE15" s="212"/>
    </row>
    <row r="16" ht="11.25" customHeight="1">
      <c r="A16" s="112" t="s">
        <v>3948</v>
      </c>
      <c r="B16" s="112" t="s">
        <v>3949</v>
      </c>
      <c r="C16" s="98" t="s">
        <v>52</v>
      </c>
      <c r="D16" s="118" t="s">
        <v>3950</v>
      </c>
      <c r="E16" s="235" t="s">
        <v>3951</v>
      </c>
      <c r="F16" s="99">
        <v>2024.0</v>
      </c>
      <c r="G16" s="99">
        <v>4.0</v>
      </c>
      <c r="H16" s="466">
        <v>278.0</v>
      </c>
      <c r="I16" s="303">
        <v>4.0</v>
      </c>
      <c r="J16" s="303">
        <v>4.0</v>
      </c>
      <c r="K16" s="303">
        <v>4.0</v>
      </c>
      <c r="L16" s="467" t="s">
        <v>3952</v>
      </c>
      <c r="M16" s="467">
        <v>139.0</v>
      </c>
      <c r="N16" s="78" t="s">
        <v>214</v>
      </c>
      <c r="O16" s="212"/>
      <c r="P16" s="212"/>
      <c r="Q16" s="212"/>
      <c r="R16" s="212"/>
      <c r="S16" s="212"/>
      <c r="T16" s="212"/>
      <c r="U16" s="212"/>
      <c r="V16" s="212"/>
      <c r="W16" s="212"/>
      <c r="X16" s="212"/>
      <c r="Y16" s="212"/>
      <c r="Z16" s="212"/>
      <c r="AA16" s="212"/>
      <c r="AB16" s="212"/>
      <c r="AC16" s="212"/>
      <c r="AD16" s="212"/>
      <c r="AE16" s="212"/>
    </row>
    <row r="17" ht="11.25" customHeight="1">
      <c r="A17" s="468" t="s">
        <v>3953</v>
      </c>
      <c r="B17" s="70" t="s">
        <v>3954</v>
      </c>
      <c r="C17" s="71" t="s">
        <v>52</v>
      </c>
      <c r="D17" s="71" t="s">
        <v>3955</v>
      </c>
      <c r="E17" s="71" t="s">
        <v>3956</v>
      </c>
      <c r="F17" s="18">
        <v>2024.0</v>
      </c>
      <c r="G17" s="74" t="s">
        <v>3957</v>
      </c>
      <c r="H17" s="272">
        <v>172.0</v>
      </c>
      <c r="I17" s="221">
        <v>1.0</v>
      </c>
      <c r="J17" s="221">
        <v>1.0</v>
      </c>
      <c r="K17" s="221">
        <v>11.0</v>
      </c>
      <c r="L17" s="170">
        <v>344.0</v>
      </c>
      <c r="M17" s="170">
        <f>L17/J17</f>
        <v>344</v>
      </c>
      <c r="N17" s="78" t="s">
        <v>767</v>
      </c>
      <c r="O17" s="212"/>
      <c r="P17" s="212"/>
      <c r="Q17" s="212"/>
      <c r="R17" s="212"/>
      <c r="S17" s="212"/>
      <c r="T17" s="212"/>
      <c r="U17" s="212"/>
      <c r="V17" s="212"/>
      <c r="W17" s="212"/>
      <c r="X17" s="212"/>
      <c r="Y17" s="212"/>
      <c r="Z17" s="212"/>
      <c r="AA17" s="212"/>
      <c r="AB17" s="212"/>
      <c r="AC17" s="212"/>
      <c r="AD17" s="212"/>
      <c r="AE17" s="212"/>
    </row>
    <row r="18" ht="11.25" customHeight="1">
      <c r="A18" s="468" t="s">
        <v>3953</v>
      </c>
      <c r="B18" s="70" t="s">
        <v>3958</v>
      </c>
      <c r="C18" s="71" t="s">
        <v>77</v>
      </c>
      <c r="D18" s="71" t="s">
        <v>3955</v>
      </c>
      <c r="E18" s="71" t="s">
        <v>3956</v>
      </c>
      <c r="F18" s="18">
        <v>2024.0</v>
      </c>
      <c r="G18" s="74" t="s">
        <v>3957</v>
      </c>
      <c r="H18" s="272">
        <v>45.0</v>
      </c>
      <c r="I18" s="221">
        <v>4.0</v>
      </c>
      <c r="J18" s="221">
        <v>4.0</v>
      </c>
      <c r="K18" s="221">
        <v>11.0</v>
      </c>
      <c r="L18" s="170">
        <v>180.0</v>
      </c>
      <c r="M18" s="170">
        <v>45.0</v>
      </c>
      <c r="N18" s="78" t="s">
        <v>3133</v>
      </c>
      <c r="O18" s="212"/>
      <c r="P18" s="212"/>
      <c r="Q18" s="212"/>
      <c r="R18" s="212"/>
      <c r="S18" s="212"/>
      <c r="T18" s="212"/>
      <c r="U18" s="212"/>
      <c r="V18" s="212"/>
      <c r="W18" s="212"/>
      <c r="X18" s="212"/>
      <c r="Y18" s="212"/>
      <c r="Z18" s="212"/>
      <c r="AA18" s="212"/>
      <c r="AB18" s="212"/>
      <c r="AC18" s="212"/>
      <c r="AD18" s="212"/>
      <c r="AE18" s="212"/>
    </row>
    <row r="19" ht="11.25" customHeight="1">
      <c r="A19" s="112" t="s">
        <v>3959</v>
      </c>
      <c r="B19" s="112" t="s">
        <v>3960</v>
      </c>
      <c r="C19" s="98" t="s">
        <v>77</v>
      </c>
      <c r="D19" s="118" t="s">
        <v>3961</v>
      </c>
      <c r="E19" s="235" t="s">
        <v>3962</v>
      </c>
      <c r="F19" s="99">
        <v>2024.0</v>
      </c>
      <c r="G19" s="99"/>
      <c r="H19" s="466">
        <v>222.0</v>
      </c>
      <c r="I19" s="303">
        <v>16.0</v>
      </c>
      <c r="J19" s="303">
        <v>1.0</v>
      </c>
      <c r="K19" s="303">
        <v>16.0</v>
      </c>
      <c r="L19" s="467">
        <v>2.0</v>
      </c>
      <c r="M19" s="467">
        <v>36.0</v>
      </c>
      <c r="N19" s="78" t="s">
        <v>3249</v>
      </c>
      <c r="O19" s="212"/>
      <c r="P19" s="212"/>
      <c r="Q19" s="212"/>
      <c r="R19" s="212"/>
      <c r="S19" s="212"/>
      <c r="T19" s="212"/>
      <c r="U19" s="212"/>
      <c r="V19" s="212"/>
      <c r="W19" s="212"/>
      <c r="X19" s="212"/>
      <c r="Y19" s="212"/>
      <c r="Z19" s="212"/>
      <c r="AA19" s="212"/>
      <c r="AB19" s="212"/>
      <c r="AC19" s="212"/>
      <c r="AD19" s="212"/>
      <c r="AE19" s="212"/>
    </row>
    <row r="20" ht="11.25" customHeight="1">
      <c r="A20" s="468"/>
      <c r="B20" s="71"/>
      <c r="C20" s="71"/>
      <c r="D20" s="71"/>
      <c r="E20" s="71"/>
      <c r="F20" s="18"/>
      <c r="G20" s="74"/>
      <c r="H20" s="272"/>
      <c r="I20" s="221"/>
      <c r="J20" s="221"/>
      <c r="K20" s="469"/>
      <c r="L20" s="77"/>
      <c r="M20" s="77"/>
      <c r="N20" s="78"/>
      <c r="O20" s="212"/>
      <c r="P20" s="212"/>
      <c r="Q20" s="212"/>
      <c r="R20" s="212"/>
      <c r="S20" s="212"/>
      <c r="T20" s="212"/>
      <c r="U20" s="212"/>
      <c r="V20" s="212"/>
      <c r="W20" s="212"/>
      <c r="X20" s="212"/>
      <c r="Y20" s="212"/>
      <c r="Z20" s="212"/>
      <c r="AA20" s="212"/>
      <c r="AB20" s="212"/>
      <c r="AC20" s="212"/>
      <c r="AD20" s="212"/>
      <c r="AE20" s="212"/>
    </row>
    <row r="21" ht="11.25" customHeight="1">
      <c r="A21" s="184" t="s">
        <v>107</v>
      </c>
      <c r="B21" s="54"/>
      <c r="C21" s="54"/>
      <c r="D21" s="54"/>
      <c r="E21" s="58"/>
      <c r="F21" s="470"/>
      <c r="G21" s="470"/>
      <c r="H21" s="212"/>
      <c r="I21" s="212"/>
      <c r="J21" s="212"/>
      <c r="K21" s="212"/>
      <c r="L21" s="212"/>
      <c r="M21" s="470">
        <f>SUM(M15:M20)</f>
        <v>1188</v>
      </c>
      <c r="N21" s="212"/>
      <c r="O21" s="212"/>
      <c r="P21" s="212"/>
      <c r="Q21" s="212"/>
      <c r="R21" s="212"/>
      <c r="S21" s="212"/>
      <c r="T21" s="212"/>
      <c r="U21" s="212"/>
      <c r="V21" s="212"/>
      <c r="W21" s="212"/>
      <c r="X21" s="212"/>
      <c r="Y21" s="212"/>
      <c r="Z21" s="212"/>
      <c r="AA21" s="212"/>
      <c r="AB21" s="212"/>
      <c r="AC21" s="212"/>
      <c r="AD21" s="212"/>
      <c r="AE21" s="212"/>
    </row>
    <row r="22" ht="11.25" customHeight="1">
      <c r="A22" s="53"/>
      <c r="B22" s="54"/>
      <c r="C22" s="54"/>
      <c r="D22" s="54"/>
      <c r="E22" s="54"/>
      <c r="F22" s="54"/>
      <c r="G22" s="54"/>
      <c r="H22" s="54"/>
      <c r="I22" s="54"/>
      <c r="J22" s="54"/>
      <c r="K22" s="54"/>
      <c r="L22" s="212"/>
      <c r="M22" s="212"/>
      <c r="N22" s="212"/>
      <c r="O22" s="212"/>
      <c r="P22" s="212"/>
      <c r="Q22" s="212"/>
      <c r="R22" s="212"/>
      <c r="S22" s="212"/>
      <c r="T22" s="212"/>
      <c r="U22" s="212"/>
      <c r="V22" s="212"/>
      <c r="W22" s="212"/>
      <c r="X22" s="212"/>
      <c r="Y22" s="212"/>
      <c r="Z22" s="212"/>
      <c r="AA22" s="212"/>
      <c r="AB22" s="212"/>
      <c r="AC22" s="212"/>
      <c r="AD22" s="212"/>
      <c r="AE22" s="212"/>
    </row>
    <row r="23" ht="11.25" customHeight="1">
      <c r="A23" s="471" t="s">
        <v>690</v>
      </c>
      <c r="B23" s="173"/>
      <c r="C23" s="173"/>
      <c r="D23" s="173"/>
      <c r="E23" s="173"/>
      <c r="F23" s="173"/>
      <c r="G23" s="173"/>
      <c r="H23" s="173"/>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row>
    <row r="24" ht="15.75" customHeight="1">
      <c r="A24" s="53"/>
      <c r="B24" s="54"/>
      <c r="C24" s="54"/>
      <c r="D24" s="1"/>
      <c r="E24" s="1"/>
      <c r="F24" s="1"/>
      <c r="G24" s="1"/>
      <c r="H24" s="1"/>
      <c r="I24" s="1"/>
      <c r="J24" s="1"/>
      <c r="K24" s="1"/>
      <c r="L24" s="3"/>
      <c r="M24" s="3"/>
      <c r="N24" s="3"/>
      <c r="O24" s="3"/>
      <c r="P24" s="3"/>
      <c r="Q24" s="3"/>
      <c r="R24" s="3"/>
      <c r="S24" s="3"/>
      <c r="T24" s="3"/>
      <c r="U24" s="3"/>
      <c r="V24" s="3"/>
      <c r="W24" s="3"/>
      <c r="X24" s="3"/>
      <c r="Y24" s="3"/>
      <c r="Z24" s="3"/>
      <c r="AA24" s="3"/>
      <c r="AB24" s="3"/>
      <c r="AC24" s="3"/>
      <c r="AD24" s="3"/>
      <c r="AE24" s="3"/>
    </row>
    <row r="25" ht="15.75" customHeight="1">
      <c r="A25" s="53"/>
      <c r="B25" s="54"/>
      <c r="C25" s="54"/>
      <c r="D25" s="1"/>
      <c r="E25" s="1"/>
      <c r="F25" s="1"/>
      <c r="G25" s="1"/>
      <c r="H25" s="1"/>
      <c r="I25" s="1"/>
      <c r="J25" s="1"/>
      <c r="K25" s="1"/>
      <c r="L25" s="3"/>
      <c r="M25" s="3"/>
      <c r="N25" s="3"/>
      <c r="O25" s="3"/>
      <c r="P25" s="3"/>
      <c r="Q25" s="3"/>
      <c r="R25" s="3"/>
      <c r="S25" s="3"/>
      <c r="T25" s="3"/>
      <c r="U25" s="3"/>
      <c r="V25" s="3"/>
      <c r="W25" s="3"/>
      <c r="X25" s="3"/>
      <c r="Y25" s="3"/>
      <c r="Z25" s="3"/>
      <c r="AA25" s="3"/>
      <c r="AB25" s="3"/>
      <c r="AC25" s="3"/>
      <c r="AD25" s="3"/>
      <c r="AE25" s="3"/>
    </row>
    <row r="26" ht="15.75" customHeight="1">
      <c r="A26" s="53"/>
      <c r="B26" s="54"/>
      <c r="C26" s="54"/>
      <c r="D26" s="1"/>
      <c r="E26" s="1"/>
      <c r="F26" s="1"/>
      <c r="G26" s="1"/>
      <c r="H26" s="1"/>
      <c r="I26" s="1"/>
      <c r="J26" s="1"/>
      <c r="K26" s="1"/>
      <c r="L26" s="3"/>
      <c r="M26" s="3"/>
      <c r="N26" s="3"/>
      <c r="O26" s="3"/>
      <c r="P26" s="3"/>
      <c r="Q26" s="3"/>
      <c r="R26" s="3"/>
      <c r="S26" s="3"/>
      <c r="T26" s="3"/>
      <c r="U26" s="3"/>
      <c r="V26" s="3"/>
      <c r="W26" s="3"/>
      <c r="X26" s="3"/>
      <c r="Y26" s="3"/>
      <c r="Z26" s="3"/>
      <c r="AA26" s="3"/>
      <c r="AB26" s="3"/>
      <c r="AC26" s="3"/>
      <c r="AD26" s="3"/>
      <c r="AE26" s="3"/>
    </row>
    <row r="27" ht="15.75" customHeight="1">
      <c r="A27" s="53"/>
      <c r="B27" s="54"/>
      <c r="C27" s="54"/>
      <c r="D27" s="1"/>
      <c r="E27" s="1"/>
      <c r="F27" s="1"/>
      <c r="G27" s="1"/>
      <c r="H27" s="1"/>
      <c r="I27" s="1"/>
      <c r="J27" s="1"/>
      <c r="K27" s="1"/>
      <c r="L27" s="3"/>
      <c r="M27" s="3"/>
      <c r="N27" s="3"/>
      <c r="O27" s="3"/>
      <c r="P27" s="3"/>
      <c r="Q27" s="3"/>
      <c r="R27" s="3"/>
      <c r="S27" s="3"/>
      <c r="T27" s="3"/>
      <c r="U27" s="3"/>
      <c r="V27" s="3"/>
      <c r="W27" s="3"/>
      <c r="X27" s="3"/>
      <c r="Y27" s="3"/>
      <c r="Z27" s="3"/>
      <c r="AA27" s="3"/>
      <c r="AB27" s="3"/>
      <c r="AC27" s="3"/>
      <c r="AD27" s="3"/>
      <c r="AE27" s="3"/>
    </row>
    <row r="28" ht="15.75" customHeight="1">
      <c r="A28" s="53"/>
      <c r="B28" s="54"/>
      <c r="C28" s="54"/>
      <c r="D28" s="1"/>
      <c r="E28" s="1"/>
      <c r="F28" s="1"/>
      <c r="G28" s="1"/>
      <c r="H28" s="1"/>
      <c r="I28" s="1"/>
      <c r="J28" s="1"/>
      <c r="K28" s="1"/>
      <c r="L28" s="3"/>
      <c r="M28" s="3"/>
      <c r="N28" s="3"/>
      <c r="O28" s="3"/>
      <c r="P28" s="3"/>
      <c r="Q28" s="3"/>
      <c r="R28" s="3"/>
      <c r="S28" s="3"/>
      <c r="T28" s="3"/>
      <c r="U28" s="3"/>
      <c r="V28" s="3"/>
      <c r="W28" s="3"/>
      <c r="X28" s="3"/>
      <c r="Y28" s="3"/>
      <c r="Z28" s="3"/>
      <c r="AA28" s="3"/>
      <c r="AB28" s="3"/>
      <c r="AC28" s="3"/>
      <c r="AD28" s="3"/>
      <c r="AE28" s="3"/>
    </row>
    <row r="29" ht="15.75" customHeight="1">
      <c r="A29" s="53"/>
      <c r="B29" s="54"/>
      <c r="C29" s="54"/>
      <c r="D29" s="1"/>
      <c r="E29" s="1"/>
      <c r="F29" s="1"/>
      <c r="G29" s="1"/>
      <c r="H29" s="1"/>
      <c r="I29" s="1"/>
      <c r="J29" s="1"/>
      <c r="K29" s="1"/>
      <c r="L29" s="3"/>
      <c r="M29" s="3"/>
      <c r="N29" s="3"/>
      <c r="O29" s="3"/>
      <c r="P29" s="3"/>
      <c r="Q29" s="3"/>
      <c r="R29" s="3"/>
      <c r="S29" s="3"/>
      <c r="T29" s="3"/>
      <c r="U29" s="3"/>
      <c r="V29" s="3"/>
      <c r="W29" s="3"/>
      <c r="X29" s="3"/>
      <c r="Y29" s="3"/>
      <c r="Z29" s="3"/>
      <c r="AA29" s="3"/>
      <c r="AB29" s="3"/>
      <c r="AC29" s="3"/>
      <c r="AD29" s="3"/>
      <c r="AE29" s="3"/>
    </row>
    <row r="30" ht="15.75" customHeight="1">
      <c r="A30" s="53"/>
      <c r="B30" s="54"/>
      <c r="C30" s="54"/>
      <c r="D30" s="1"/>
      <c r="E30" s="1"/>
      <c r="F30" s="1"/>
      <c r="G30" s="1"/>
      <c r="H30" s="1"/>
      <c r="I30" s="1"/>
      <c r="J30" s="1"/>
      <c r="K30" s="1"/>
      <c r="L30" s="3"/>
      <c r="M30" s="3"/>
      <c r="N30" s="3"/>
      <c r="O30" s="3"/>
      <c r="P30" s="3"/>
      <c r="Q30" s="3"/>
      <c r="R30" s="3"/>
      <c r="S30" s="3"/>
      <c r="T30" s="3"/>
      <c r="U30" s="3"/>
      <c r="V30" s="3"/>
      <c r="W30" s="3"/>
      <c r="X30" s="3"/>
      <c r="Y30" s="3"/>
      <c r="Z30" s="3"/>
      <c r="AA30" s="3"/>
      <c r="AB30" s="3"/>
      <c r="AC30" s="3"/>
      <c r="AD30" s="3"/>
      <c r="AE30" s="3"/>
    </row>
    <row r="31" ht="15.75" customHeight="1">
      <c r="A31" s="53"/>
      <c r="B31" s="54"/>
      <c r="C31" s="54"/>
      <c r="D31" s="1"/>
      <c r="E31" s="1"/>
      <c r="F31" s="1"/>
      <c r="G31" s="1"/>
      <c r="H31" s="1"/>
      <c r="I31" s="1"/>
      <c r="J31" s="1"/>
      <c r="K31" s="1"/>
      <c r="L31" s="3"/>
      <c r="M31" s="3"/>
      <c r="N31" s="3"/>
      <c r="O31" s="3"/>
      <c r="P31" s="3"/>
      <c r="Q31" s="3"/>
      <c r="R31" s="3"/>
      <c r="S31" s="3"/>
      <c r="T31" s="3"/>
      <c r="U31" s="3"/>
      <c r="V31" s="3"/>
      <c r="W31" s="3"/>
      <c r="X31" s="3"/>
      <c r="Y31" s="3"/>
      <c r="Z31" s="3"/>
      <c r="AA31" s="3"/>
      <c r="AB31" s="3"/>
      <c r="AC31" s="3"/>
      <c r="AD31" s="3"/>
      <c r="AE31" s="3"/>
    </row>
    <row r="32" ht="15.75" customHeight="1">
      <c r="A32" s="53"/>
      <c r="B32" s="54"/>
      <c r="C32" s="54"/>
      <c r="D32" s="1"/>
      <c r="E32" s="1"/>
      <c r="F32" s="1"/>
      <c r="G32" s="1"/>
      <c r="H32" s="1"/>
      <c r="I32" s="1"/>
      <c r="J32" s="1"/>
      <c r="K32" s="1"/>
      <c r="L32" s="3"/>
      <c r="M32" s="3"/>
      <c r="N32" s="3"/>
      <c r="O32" s="3"/>
      <c r="P32" s="3"/>
      <c r="Q32" s="3"/>
      <c r="R32" s="3"/>
      <c r="S32" s="3"/>
      <c r="T32" s="3"/>
      <c r="U32" s="3"/>
      <c r="V32" s="3"/>
      <c r="W32" s="3"/>
      <c r="X32" s="3"/>
      <c r="Y32" s="3"/>
      <c r="Z32" s="3"/>
      <c r="AA32" s="3"/>
      <c r="AB32" s="3"/>
      <c r="AC32" s="3"/>
      <c r="AD32" s="3"/>
      <c r="AE32" s="3"/>
    </row>
    <row r="33" ht="15.75" customHeight="1">
      <c r="A33" s="53"/>
      <c r="B33" s="54"/>
      <c r="C33" s="54"/>
      <c r="D33" s="1"/>
      <c r="E33" s="1"/>
      <c r="F33" s="1"/>
      <c r="G33" s="1"/>
      <c r="H33" s="1"/>
      <c r="I33" s="1"/>
      <c r="J33" s="1"/>
      <c r="K33" s="1"/>
      <c r="L33" s="3"/>
      <c r="M33" s="3"/>
      <c r="N33" s="3"/>
      <c r="O33" s="3"/>
      <c r="P33" s="3"/>
      <c r="Q33" s="3"/>
      <c r="R33" s="3"/>
      <c r="S33" s="3"/>
      <c r="T33" s="3"/>
      <c r="U33" s="3"/>
      <c r="V33" s="3"/>
      <c r="W33" s="3"/>
      <c r="X33" s="3"/>
      <c r="Y33" s="3"/>
      <c r="Z33" s="3"/>
      <c r="AA33" s="3"/>
      <c r="AB33" s="3"/>
      <c r="AC33" s="3"/>
      <c r="AD33" s="3"/>
      <c r="AE33" s="3"/>
    </row>
    <row r="34" ht="15.75" customHeight="1">
      <c r="A34" s="53"/>
      <c r="B34" s="54"/>
      <c r="C34" s="54"/>
      <c r="D34" s="1"/>
      <c r="E34" s="1"/>
      <c r="F34" s="1"/>
      <c r="G34" s="1"/>
      <c r="H34" s="1"/>
      <c r="I34" s="1"/>
      <c r="J34" s="1"/>
      <c r="K34" s="1"/>
      <c r="L34" s="3"/>
      <c r="M34" s="3"/>
      <c r="N34" s="3"/>
      <c r="O34" s="3"/>
      <c r="P34" s="3"/>
      <c r="Q34" s="3"/>
      <c r="R34" s="3"/>
      <c r="S34" s="3"/>
      <c r="T34" s="3"/>
      <c r="U34" s="3"/>
      <c r="V34" s="3"/>
      <c r="W34" s="3"/>
      <c r="X34" s="3"/>
      <c r="Y34" s="3"/>
      <c r="Z34" s="3"/>
      <c r="AA34" s="3"/>
      <c r="AB34" s="3"/>
      <c r="AC34" s="3"/>
      <c r="AD34" s="3"/>
      <c r="AE34" s="3"/>
    </row>
    <row r="35" ht="15.75" customHeight="1">
      <c r="A35" s="53"/>
      <c r="B35" s="54"/>
      <c r="C35" s="54"/>
      <c r="D35" s="1"/>
      <c r="E35" s="1"/>
      <c r="F35" s="1"/>
      <c r="G35" s="1"/>
      <c r="H35" s="1"/>
      <c r="I35" s="1"/>
      <c r="J35" s="1"/>
      <c r="K35" s="1"/>
      <c r="L35" s="3"/>
      <c r="M35" s="3"/>
      <c r="N35" s="3"/>
      <c r="O35" s="3"/>
      <c r="P35" s="3"/>
      <c r="Q35" s="3"/>
      <c r="R35" s="3"/>
      <c r="S35" s="3"/>
      <c r="T35" s="3"/>
      <c r="U35" s="3"/>
      <c r="V35" s="3"/>
      <c r="W35" s="3"/>
      <c r="X35" s="3"/>
      <c r="Y35" s="3"/>
      <c r="Z35" s="3"/>
      <c r="AA35" s="3"/>
      <c r="AB35" s="3"/>
      <c r="AC35" s="3"/>
      <c r="AD35" s="3"/>
      <c r="AE35" s="3"/>
    </row>
    <row r="36" ht="15.75" customHeight="1">
      <c r="A36" s="53"/>
      <c r="B36" s="54"/>
      <c r="C36" s="54"/>
      <c r="D36" s="1"/>
      <c r="E36" s="1"/>
      <c r="F36" s="1"/>
      <c r="G36" s="1"/>
      <c r="H36" s="1"/>
      <c r="I36" s="1"/>
      <c r="J36" s="1"/>
      <c r="K36" s="1"/>
      <c r="L36" s="3"/>
      <c r="M36" s="3"/>
      <c r="N36" s="3"/>
      <c r="O36" s="3"/>
      <c r="P36" s="3"/>
      <c r="Q36" s="3"/>
      <c r="R36" s="3"/>
      <c r="S36" s="3"/>
      <c r="T36" s="3"/>
      <c r="U36" s="3"/>
      <c r="V36" s="3"/>
      <c r="W36" s="3"/>
      <c r="X36" s="3"/>
      <c r="Y36" s="3"/>
      <c r="Z36" s="3"/>
      <c r="AA36" s="3"/>
      <c r="AB36" s="3"/>
      <c r="AC36" s="3"/>
      <c r="AD36" s="3"/>
      <c r="AE36" s="3"/>
    </row>
    <row r="37" ht="15.75" customHeight="1">
      <c r="A37" s="53"/>
      <c r="B37" s="54"/>
      <c r="C37" s="54"/>
      <c r="D37" s="1"/>
      <c r="E37" s="1"/>
      <c r="F37" s="1"/>
      <c r="G37" s="1"/>
      <c r="H37" s="1"/>
      <c r="I37" s="1"/>
      <c r="J37" s="1"/>
      <c r="K37" s="1"/>
      <c r="L37" s="3"/>
      <c r="M37" s="3"/>
      <c r="N37" s="3"/>
      <c r="O37" s="3"/>
      <c r="P37" s="3"/>
      <c r="Q37" s="3"/>
      <c r="R37" s="3"/>
      <c r="S37" s="3"/>
      <c r="T37" s="3"/>
      <c r="U37" s="3"/>
      <c r="V37" s="3"/>
      <c r="W37" s="3"/>
      <c r="X37" s="3"/>
      <c r="Y37" s="3"/>
      <c r="Z37" s="3"/>
      <c r="AA37" s="3"/>
      <c r="AB37" s="3"/>
      <c r="AC37" s="3"/>
      <c r="AD37" s="3"/>
      <c r="AE37" s="3"/>
    </row>
    <row r="38" ht="15.75" customHeight="1">
      <c r="A38" s="53"/>
      <c r="B38" s="54"/>
      <c r="C38" s="54"/>
      <c r="D38" s="1"/>
      <c r="E38" s="1"/>
      <c r="F38" s="1"/>
      <c r="G38" s="1"/>
      <c r="H38" s="1"/>
      <c r="I38" s="1"/>
      <c r="J38" s="1"/>
      <c r="K38" s="1"/>
      <c r="L38" s="3"/>
      <c r="M38" s="3"/>
      <c r="N38" s="3"/>
      <c r="O38" s="3"/>
      <c r="P38" s="3"/>
      <c r="Q38" s="3"/>
      <c r="R38" s="3"/>
      <c r="S38" s="3"/>
      <c r="T38" s="3"/>
      <c r="U38" s="3"/>
      <c r="V38" s="3"/>
      <c r="W38" s="3"/>
      <c r="X38" s="3"/>
      <c r="Y38" s="3"/>
      <c r="Z38" s="3"/>
      <c r="AA38" s="3"/>
      <c r="AB38" s="3"/>
      <c r="AC38" s="3"/>
      <c r="AD38" s="3"/>
      <c r="AE38" s="3"/>
    </row>
    <row r="39" ht="15.75" customHeight="1">
      <c r="A39" s="53"/>
      <c r="B39" s="54"/>
      <c r="C39" s="54"/>
      <c r="D39" s="1"/>
      <c r="E39" s="1"/>
      <c r="F39" s="1"/>
      <c r="G39" s="1"/>
      <c r="H39" s="1"/>
      <c r="I39" s="1"/>
      <c r="J39" s="1"/>
      <c r="K39" s="1"/>
      <c r="L39" s="3"/>
      <c r="M39" s="3"/>
      <c r="N39" s="3"/>
      <c r="O39" s="3"/>
      <c r="P39" s="3"/>
      <c r="Q39" s="3"/>
      <c r="R39" s="3"/>
      <c r="S39" s="3"/>
      <c r="T39" s="3"/>
      <c r="U39" s="3"/>
      <c r="V39" s="3"/>
      <c r="W39" s="3"/>
      <c r="X39" s="3"/>
      <c r="Y39" s="3"/>
      <c r="Z39" s="3"/>
      <c r="AA39" s="3"/>
      <c r="AB39" s="3"/>
      <c r="AC39" s="3"/>
      <c r="AD39" s="3"/>
      <c r="AE39" s="3"/>
    </row>
    <row r="40" ht="15.75" customHeight="1">
      <c r="A40" s="53"/>
      <c r="B40" s="54"/>
      <c r="C40" s="54"/>
      <c r="D40" s="1"/>
      <c r="E40" s="1"/>
      <c r="F40" s="1"/>
      <c r="G40" s="1"/>
      <c r="H40" s="1"/>
      <c r="I40" s="1"/>
      <c r="J40" s="1"/>
      <c r="K40" s="1"/>
      <c r="L40" s="3"/>
      <c r="M40" s="3"/>
      <c r="N40" s="3"/>
      <c r="O40" s="3"/>
      <c r="P40" s="3"/>
      <c r="Q40" s="3"/>
      <c r="R40" s="3"/>
      <c r="S40" s="3"/>
      <c r="T40" s="3"/>
      <c r="U40" s="3"/>
      <c r="V40" s="3"/>
      <c r="W40" s="3"/>
      <c r="X40" s="3"/>
      <c r="Y40" s="3"/>
      <c r="Z40" s="3"/>
      <c r="AA40" s="3"/>
      <c r="AB40" s="3"/>
      <c r="AC40" s="3"/>
      <c r="AD40" s="3"/>
      <c r="AE40" s="3"/>
    </row>
    <row r="41" ht="15.75" customHeight="1">
      <c r="A41" s="53"/>
      <c r="B41" s="54"/>
      <c r="C41" s="54"/>
      <c r="D41" s="1"/>
      <c r="E41" s="1"/>
      <c r="F41" s="1"/>
      <c r="G41" s="1"/>
      <c r="H41" s="1"/>
      <c r="I41" s="1"/>
      <c r="J41" s="1"/>
      <c r="K41" s="1"/>
      <c r="L41" s="3"/>
      <c r="M41" s="3"/>
      <c r="N41" s="3"/>
      <c r="O41" s="3"/>
      <c r="P41" s="3"/>
      <c r="Q41" s="3"/>
      <c r="R41" s="3"/>
      <c r="S41" s="3"/>
      <c r="T41" s="3"/>
      <c r="U41" s="3"/>
      <c r="V41" s="3"/>
      <c r="W41" s="3"/>
      <c r="X41" s="3"/>
      <c r="Y41" s="3"/>
      <c r="Z41" s="3"/>
      <c r="AA41" s="3"/>
      <c r="AB41" s="3"/>
      <c r="AC41" s="3"/>
      <c r="AD41" s="3"/>
      <c r="AE41" s="3"/>
    </row>
    <row r="42" ht="15.75" customHeight="1">
      <c r="A42" s="53"/>
      <c r="B42" s="54"/>
      <c r="C42" s="54"/>
      <c r="D42" s="1"/>
      <c r="E42" s="1"/>
      <c r="F42" s="1"/>
      <c r="G42" s="1"/>
      <c r="H42" s="1"/>
      <c r="I42" s="1"/>
      <c r="J42" s="1"/>
      <c r="K42" s="1"/>
      <c r="L42" s="3"/>
      <c r="M42" s="3"/>
      <c r="N42" s="3"/>
      <c r="O42" s="3"/>
      <c r="P42" s="3"/>
      <c r="Q42" s="3"/>
      <c r="R42" s="3"/>
      <c r="S42" s="3"/>
      <c r="T42" s="3"/>
      <c r="U42" s="3"/>
      <c r="V42" s="3"/>
      <c r="W42" s="3"/>
      <c r="X42" s="3"/>
      <c r="Y42" s="3"/>
      <c r="Z42" s="3"/>
      <c r="AA42" s="3"/>
      <c r="AB42" s="3"/>
      <c r="AC42" s="3"/>
      <c r="AD42" s="3"/>
      <c r="AE42" s="3"/>
    </row>
    <row r="43" ht="15.75" customHeight="1">
      <c r="A43" s="53"/>
      <c r="B43" s="54"/>
      <c r="C43" s="54"/>
      <c r="D43" s="1"/>
      <c r="E43" s="1"/>
      <c r="F43" s="1"/>
      <c r="G43" s="1"/>
      <c r="H43" s="1"/>
      <c r="I43" s="1"/>
      <c r="J43" s="1"/>
      <c r="K43" s="1"/>
      <c r="L43" s="3"/>
      <c r="M43" s="3"/>
      <c r="N43" s="3"/>
      <c r="O43" s="3"/>
      <c r="P43" s="3"/>
      <c r="Q43" s="3"/>
      <c r="R43" s="3"/>
      <c r="S43" s="3"/>
      <c r="T43" s="3"/>
      <c r="U43" s="3"/>
      <c r="V43" s="3"/>
      <c r="W43" s="3"/>
      <c r="X43" s="3"/>
      <c r="Y43" s="3"/>
      <c r="Z43" s="3"/>
      <c r="AA43" s="3"/>
      <c r="AB43" s="3"/>
      <c r="AC43" s="3"/>
      <c r="AD43" s="3"/>
      <c r="AE43" s="3"/>
    </row>
    <row r="44" ht="15.75" customHeight="1">
      <c r="A44" s="53"/>
      <c r="B44" s="54"/>
      <c r="C44" s="54"/>
      <c r="D44" s="1"/>
      <c r="E44" s="1"/>
      <c r="F44" s="1"/>
      <c r="G44" s="1"/>
      <c r="H44" s="1"/>
      <c r="I44" s="1"/>
      <c r="J44" s="1"/>
      <c r="K44" s="1"/>
      <c r="L44" s="3"/>
      <c r="M44" s="3"/>
      <c r="N44" s="3"/>
      <c r="O44" s="3"/>
      <c r="P44" s="3"/>
      <c r="Q44" s="3"/>
      <c r="R44" s="3"/>
      <c r="S44" s="3"/>
      <c r="T44" s="3"/>
      <c r="U44" s="3"/>
      <c r="V44" s="3"/>
      <c r="W44" s="3"/>
      <c r="X44" s="3"/>
      <c r="Y44" s="3"/>
      <c r="Z44" s="3"/>
      <c r="AA44" s="3"/>
      <c r="AB44" s="3"/>
      <c r="AC44" s="3"/>
      <c r="AD44" s="3"/>
      <c r="AE44" s="3"/>
    </row>
    <row r="45" ht="15.75" customHeight="1">
      <c r="A45" s="53"/>
      <c r="B45" s="54"/>
      <c r="C45" s="54"/>
      <c r="D45" s="1"/>
      <c r="E45" s="1"/>
      <c r="F45" s="1"/>
      <c r="G45" s="1"/>
      <c r="H45" s="1"/>
      <c r="I45" s="1"/>
      <c r="J45" s="1"/>
      <c r="K45" s="1"/>
      <c r="L45" s="3"/>
      <c r="M45" s="3"/>
      <c r="N45" s="3"/>
      <c r="O45" s="3"/>
      <c r="P45" s="3"/>
      <c r="Q45" s="3"/>
      <c r="R45" s="3"/>
      <c r="S45" s="3"/>
      <c r="T45" s="3"/>
      <c r="U45" s="3"/>
      <c r="V45" s="3"/>
      <c r="W45" s="3"/>
      <c r="X45" s="3"/>
      <c r="Y45" s="3"/>
      <c r="Z45" s="3"/>
      <c r="AA45" s="3"/>
      <c r="AB45" s="3"/>
      <c r="AC45" s="3"/>
      <c r="AD45" s="3"/>
      <c r="AE45" s="3"/>
    </row>
    <row r="46" ht="15.75" customHeight="1">
      <c r="A46" s="53"/>
      <c r="B46" s="54"/>
      <c r="C46" s="54"/>
      <c r="D46" s="1"/>
      <c r="E46" s="1"/>
      <c r="F46" s="1"/>
      <c r="G46" s="1"/>
      <c r="H46" s="1"/>
      <c r="I46" s="1"/>
      <c r="J46" s="1"/>
      <c r="K46" s="1"/>
      <c r="L46" s="3"/>
      <c r="M46" s="3"/>
      <c r="N46" s="3"/>
      <c r="O46" s="3"/>
      <c r="P46" s="3"/>
      <c r="Q46" s="3"/>
      <c r="R46" s="3"/>
      <c r="S46" s="3"/>
      <c r="T46" s="3"/>
      <c r="U46" s="3"/>
      <c r="V46" s="3"/>
      <c r="W46" s="3"/>
      <c r="X46" s="3"/>
      <c r="Y46" s="3"/>
      <c r="Z46" s="3"/>
      <c r="AA46" s="3"/>
      <c r="AB46" s="3"/>
      <c r="AC46" s="3"/>
      <c r="AD46" s="3"/>
      <c r="AE46" s="3"/>
    </row>
    <row r="47" ht="15.75" customHeight="1">
      <c r="A47" s="53"/>
      <c r="B47" s="54"/>
      <c r="C47" s="54"/>
      <c r="D47" s="1"/>
      <c r="E47" s="1"/>
      <c r="F47" s="1"/>
      <c r="G47" s="1"/>
      <c r="H47" s="1"/>
      <c r="I47" s="1"/>
      <c r="J47" s="1"/>
      <c r="K47" s="1"/>
      <c r="L47" s="3"/>
      <c r="M47" s="3"/>
      <c r="N47" s="3"/>
      <c r="O47" s="3"/>
      <c r="P47" s="3"/>
      <c r="Q47" s="3"/>
      <c r="R47" s="3"/>
      <c r="S47" s="3"/>
      <c r="T47" s="3"/>
      <c r="U47" s="3"/>
      <c r="V47" s="3"/>
      <c r="W47" s="3"/>
      <c r="X47" s="3"/>
      <c r="Y47" s="3"/>
      <c r="Z47" s="3"/>
      <c r="AA47" s="3"/>
      <c r="AB47" s="3"/>
      <c r="AC47" s="3"/>
      <c r="AD47" s="3"/>
      <c r="AE47" s="3"/>
    </row>
    <row r="48" ht="15.75" customHeight="1">
      <c r="A48" s="53"/>
      <c r="B48" s="54"/>
      <c r="C48" s="54"/>
      <c r="D48" s="1"/>
      <c r="E48" s="1"/>
      <c r="F48" s="1"/>
      <c r="G48" s="1"/>
      <c r="H48" s="1"/>
      <c r="I48" s="1"/>
      <c r="J48" s="1"/>
      <c r="K48" s="1"/>
      <c r="L48" s="3"/>
      <c r="M48" s="3"/>
      <c r="N48" s="3"/>
      <c r="O48" s="3"/>
      <c r="P48" s="3"/>
      <c r="Q48" s="3"/>
      <c r="R48" s="3"/>
      <c r="S48" s="3"/>
      <c r="T48" s="3"/>
      <c r="U48" s="3"/>
      <c r="V48" s="3"/>
      <c r="W48" s="3"/>
      <c r="X48" s="3"/>
      <c r="Y48" s="3"/>
      <c r="Z48" s="3"/>
      <c r="AA48" s="3"/>
      <c r="AB48" s="3"/>
      <c r="AC48" s="3"/>
      <c r="AD48" s="3"/>
      <c r="AE48" s="3"/>
    </row>
    <row r="49" ht="15.75" customHeight="1">
      <c r="A49" s="53"/>
      <c r="B49" s="54"/>
      <c r="C49" s="54"/>
      <c r="D49" s="1"/>
      <c r="E49" s="1"/>
      <c r="F49" s="1"/>
      <c r="G49" s="1"/>
      <c r="H49" s="1"/>
      <c r="I49" s="1"/>
      <c r="J49" s="1"/>
      <c r="K49" s="1"/>
      <c r="L49" s="3"/>
      <c r="M49" s="3"/>
      <c r="N49" s="3"/>
      <c r="O49" s="3"/>
      <c r="P49" s="3"/>
      <c r="Q49" s="3"/>
      <c r="R49" s="3"/>
      <c r="S49" s="3"/>
      <c r="T49" s="3"/>
      <c r="U49" s="3"/>
      <c r="V49" s="3"/>
      <c r="W49" s="3"/>
      <c r="X49" s="3"/>
      <c r="Y49" s="3"/>
      <c r="Z49" s="3"/>
      <c r="AA49" s="3"/>
      <c r="AB49" s="3"/>
      <c r="AC49" s="3"/>
      <c r="AD49" s="3"/>
      <c r="AE49" s="3"/>
    </row>
    <row r="50" ht="15.75" customHeight="1">
      <c r="A50" s="53"/>
      <c r="B50" s="54"/>
      <c r="C50" s="54"/>
      <c r="D50" s="1"/>
      <c r="E50" s="1"/>
      <c r="F50" s="1"/>
      <c r="G50" s="1"/>
      <c r="H50" s="1"/>
      <c r="I50" s="1"/>
      <c r="J50" s="1"/>
      <c r="K50" s="1"/>
      <c r="L50" s="3"/>
      <c r="M50" s="3"/>
      <c r="N50" s="3"/>
      <c r="O50" s="3"/>
      <c r="P50" s="3"/>
      <c r="Q50" s="3"/>
      <c r="R50" s="3"/>
      <c r="S50" s="3"/>
      <c r="T50" s="3"/>
      <c r="U50" s="3"/>
      <c r="V50" s="3"/>
      <c r="W50" s="3"/>
      <c r="X50" s="3"/>
      <c r="Y50" s="3"/>
      <c r="Z50" s="3"/>
      <c r="AA50" s="3"/>
      <c r="AB50" s="3"/>
      <c r="AC50" s="3"/>
      <c r="AD50" s="3"/>
      <c r="AE50" s="3"/>
    </row>
    <row r="51" ht="15.75" customHeight="1">
      <c r="A51" s="53"/>
      <c r="B51" s="54"/>
      <c r="C51" s="54"/>
      <c r="D51" s="1"/>
      <c r="E51" s="1"/>
      <c r="F51" s="1"/>
      <c r="G51" s="1"/>
      <c r="H51" s="1"/>
      <c r="I51" s="1"/>
      <c r="J51" s="1"/>
      <c r="K51" s="1"/>
      <c r="L51" s="3"/>
      <c r="M51" s="3"/>
      <c r="N51" s="3"/>
      <c r="O51" s="3"/>
      <c r="P51" s="3"/>
      <c r="Q51" s="3"/>
      <c r="R51" s="3"/>
      <c r="S51" s="3"/>
      <c r="T51" s="3"/>
      <c r="U51" s="3"/>
      <c r="V51" s="3"/>
      <c r="W51" s="3"/>
      <c r="X51" s="3"/>
      <c r="Y51" s="3"/>
      <c r="Z51" s="3"/>
      <c r="AA51" s="3"/>
      <c r="AB51" s="3"/>
      <c r="AC51" s="3"/>
      <c r="AD51" s="3"/>
      <c r="AE51" s="3"/>
    </row>
    <row r="52" ht="15.75" customHeight="1">
      <c r="A52" s="53"/>
      <c r="B52" s="54"/>
      <c r="C52" s="54"/>
      <c r="D52" s="1"/>
      <c r="E52" s="1"/>
      <c r="F52" s="1"/>
      <c r="G52" s="1"/>
      <c r="H52" s="1"/>
      <c r="I52" s="1"/>
      <c r="J52" s="1"/>
      <c r="K52" s="1"/>
      <c r="L52" s="3"/>
      <c r="M52" s="3"/>
      <c r="N52" s="3"/>
      <c r="O52" s="3"/>
      <c r="P52" s="3"/>
      <c r="Q52" s="3"/>
      <c r="R52" s="3"/>
      <c r="S52" s="3"/>
      <c r="T52" s="3"/>
      <c r="U52" s="3"/>
      <c r="V52" s="3"/>
      <c r="W52" s="3"/>
      <c r="X52" s="3"/>
      <c r="Y52" s="3"/>
      <c r="Z52" s="3"/>
      <c r="AA52" s="3"/>
      <c r="AB52" s="3"/>
      <c r="AC52" s="3"/>
      <c r="AD52" s="3"/>
      <c r="AE52" s="3"/>
    </row>
    <row r="53" ht="15.75" customHeight="1">
      <c r="A53" s="53"/>
      <c r="B53" s="54"/>
      <c r="C53" s="54"/>
      <c r="D53" s="1"/>
      <c r="E53" s="1"/>
      <c r="F53" s="1"/>
      <c r="G53" s="1"/>
      <c r="H53" s="1"/>
      <c r="I53" s="1"/>
      <c r="J53" s="1"/>
      <c r="K53" s="1"/>
      <c r="L53" s="3"/>
      <c r="M53" s="3"/>
      <c r="N53" s="3"/>
      <c r="O53" s="3"/>
      <c r="P53" s="3"/>
      <c r="Q53" s="3"/>
      <c r="R53" s="3"/>
      <c r="S53" s="3"/>
      <c r="T53" s="3"/>
      <c r="U53" s="3"/>
      <c r="V53" s="3"/>
      <c r="W53" s="3"/>
      <c r="X53" s="3"/>
      <c r="Y53" s="3"/>
      <c r="Z53" s="3"/>
      <c r="AA53" s="3"/>
      <c r="AB53" s="3"/>
      <c r="AC53" s="3"/>
      <c r="AD53" s="3"/>
      <c r="AE53" s="3"/>
    </row>
    <row r="54" ht="15.75" customHeight="1">
      <c r="A54" s="53"/>
      <c r="B54" s="54"/>
      <c r="C54" s="54"/>
      <c r="D54" s="1"/>
      <c r="E54" s="1"/>
      <c r="F54" s="1"/>
      <c r="G54" s="1"/>
      <c r="H54" s="1"/>
      <c r="I54" s="1"/>
      <c r="J54" s="1"/>
      <c r="K54" s="1"/>
      <c r="L54" s="3"/>
      <c r="M54" s="3"/>
      <c r="N54" s="3"/>
      <c r="O54" s="3"/>
      <c r="P54" s="3"/>
      <c r="Q54" s="3"/>
      <c r="R54" s="3"/>
      <c r="S54" s="3"/>
      <c r="T54" s="3"/>
      <c r="U54" s="3"/>
      <c r="V54" s="3"/>
      <c r="W54" s="3"/>
      <c r="X54" s="3"/>
      <c r="Y54" s="3"/>
      <c r="Z54" s="3"/>
      <c r="AA54" s="3"/>
      <c r="AB54" s="3"/>
      <c r="AC54" s="3"/>
      <c r="AD54" s="3"/>
      <c r="AE54" s="3"/>
    </row>
    <row r="55" ht="15.75" customHeight="1">
      <c r="A55" s="53"/>
      <c r="B55" s="54"/>
      <c r="C55" s="54"/>
      <c r="D55" s="1"/>
      <c r="E55" s="1"/>
      <c r="F55" s="1"/>
      <c r="G55" s="1"/>
      <c r="H55" s="1"/>
      <c r="I55" s="1"/>
      <c r="J55" s="1"/>
      <c r="K55" s="1"/>
      <c r="L55" s="3"/>
      <c r="M55" s="3"/>
      <c r="N55" s="3"/>
      <c r="O55" s="3"/>
      <c r="P55" s="3"/>
      <c r="Q55" s="3"/>
      <c r="R55" s="3"/>
      <c r="S55" s="3"/>
      <c r="T55" s="3"/>
      <c r="U55" s="3"/>
      <c r="V55" s="3"/>
      <c r="W55" s="3"/>
      <c r="X55" s="3"/>
      <c r="Y55" s="3"/>
      <c r="Z55" s="3"/>
      <c r="AA55" s="3"/>
      <c r="AB55" s="3"/>
      <c r="AC55" s="3"/>
      <c r="AD55" s="3"/>
      <c r="AE55" s="3"/>
    </row>
    <row r="56" ht="15.75" customHeight="1">
      <c r="A56" s="53"/>
      <c r="B56" s="54"/>
      <c r="C56" s="54"/>
      <c r="D56" s="1"/>
      <c r="E56" s="1"/>
      <c r="F56" s="1"/>
      <c r="G56" s="1"/>
      <c r="H56" s="1"/>
      <c r="I56" s="1"/>
      <c r="J56" s="1"/>
      <c r="K56" s="1"/>
      <c r="L56" s="3"/>
      <c r="M56" s="3"/>
      <c r="N56" s="3"/>
      <c r="O56" s="3"/>
      <c r="P56" s="3"/>
      <c r="Q56" s="3"/>
      <c r="R56" s="3"/>
      <c r="S56" s="3"/>
      <c r="T56" s="3"/>
      <c r="U56" s="3"/>
      <c r="V56" s="3"/>
      <c r="W56" s="3"/>
      <c r="X56" s="3"/>
      <c r="Y56" s="3"/>
      <c r="Z56" s="3"/>
      <c r="AA56" s="3"/>
      <c r="AB56" s="3"/>
      <c r="AC56" s="3"/>
      <c r="AD56" s="3"/>
      <c r="AE56" s="3"/>
    </row>
    <row r="57" ht="15.75" customHeight="1">
      <c r="A57" s="53"/>
      <c r="B57" s="54"/>
      <c r="C57" s="54"/>
      <c r="D57" s="1"/>
      <c r="E57" s="1"/>
      <c r="F57" s="1"/>
      <c r="G57" s="1"/>
      <c r="H57" s="1"/>
      <c r="I57" s="1"/>
      <c r="J57" s="1"/>
      <c r="K57" s="1"/>
      <c r="L57" s="3"/>
      <c r="M57" s="3"/>
      <c r="N57" s="3"/>
      <c r="O57" s="3"/>
      <c r="P57" s="3"/>
      <c r="Q57" s="3"/>
      <c r="R57" s="3"/>
      <c r="S57" s="3"/>
      <c r="T57" s="3"/>
      <c r="U57" s="3"/>
      <c r="V57" s="3"/>
      <c r="W57" s="3"/>
      <c r="X57" s="3"/>
      <c r="Y57" s="3"/>
      <c r="Z57" s="3"/>
      <c r="AA57" s="3"/>
      <c r="AB57" s="3"/>
      <c r="AC57" s="3"/>
      <c r="AD57" s="3"/>
      <c r="AE57" s="3"/>
    </row>
    <row r="58" ht="15.75" customHeight="1">
      <c r="A58" s="53"/>
      <c r="B58" s="54"/>
      <c r="C58" s="54"/>
      <c r="D58" s="1"/>
      <c r="E58" s="1"/>
      <c r="F58" s="1"/>
      <c r="G58" s="1"/>
      <c r="H58" s="1"/>
      <c r="I58" s="1"/>
      <c r="J58" s="1"/>
      <c r="K58" s="1"/>
      <c r="L58" s="3"/>
      <c r="M58" s="3"/>
      <c r="N58" s="3"/>
      <c r="O58" s="3"/>
      <c r="P58" s="3"/>
      <c r="Q58" s="3"/>
      <c r="R58" s="3"/>
      <c r="S58" s="3"/>
      <c r="T58" s="3"/>
      <c r="U58" s="3"/>
      <c r="V58" s="3"/>
      <c r="W58" s="3"/>
      <c r="X58" s="3"/>
      <c r="Y58" s="3"/>
      <c r="Z58" s="3"/>
      <c r="AA58" s="3"/>
      <c r="AB58" s="3"/>
      <c r="AC58" s="3"/>
      <c r="AD58" s="3"/>
      <c r="AE58" s="3"/>
    </row>
    <row r="59" ht="15.75" customHeight="1">
      <c r="A59" s="53"/>
      <c r="B59" s="54"/>
      <c r="C59" s="54"/>
      <c r="D59" s="1"/>
      <c r="E59" s="1"/>
      <c r="F59" s="1"/>
      <c r="G59" s="1"/>
      <c r="H59" s="1"/>
      <c r="I59" s="1"/>
      <c r="J59" s="1"/>
      <c r="K59" s="1"/>
      <c r="L59" s="3"/>
      <c r="M59" s="3"/>
      <c r="N59" s="3"/>
      <c r="O59" s="3"/>
      <c r="P59" s="3"/>
      <c r="Q59" s="3"/>
      <c r="R59" s="3"/>
      <c r="S59" s="3"/>
      <c r="T59" s="3"/>
      <c r="U59" s="3"/>
      <c r="V59" s="3"/>
      <c r="W59" s="3"/>
      <c r="X59" s="3"/>
      <c r="Y59" s="3"/>
      <c r="Z59" s="3"/>
      <c r="AA59" s="3"/>
      <c r="AB59" s="3"/>
      <c r="AC59" s="3"/>
      <c r="AD59" s="3"/>
      <c r="AE59" s="3"/>
    </row>
    <row r="60" ht="15.75" customHeight="1">
      <c r="A60" s="53"/>
      <c r="B60" s="54"/>
      <c r="C60" s="54"/>
      <c r="D60" s="1"/>
      <c r="E60" s="1"/>
      <c r="F60" s="1"/>
      <c r="G60" s="1"/>
      <c r="H60" s="1"/>
      <c r="I60" s="1"/>
      <c r="J60" s="1"/>
      <c r="K60" s="1"/>
      <c r="L60" s="3"/>
      <c r="M60" s="3"/>
      <c r="N60" s="3"/>
      <c r="O60" s="3"/>
      <c r="P60" s="3"/>
      <c r="Q60" s="3"/>
      <c r="R60" s="3"/>
      <c r="S60" s="3"/>
      <c r="T60" s="3"/>
      <c r="U60" s="3"/>
      <c r="V60" s="3"/>
      <c r="W60" s="3"/>
      <c r="X60" s="3"/>
      <c r="Y60" s="3"/>
      <c r="Z60" s="3"/>
      <c r="AA60" s="3"/>
      <c r="AB60" s="3"/>
      <c r="AC60" s="3"/>
      <c r="AD60" s="3"/>
      <c r="AE60" s="3"/>
    </row>
    <row r="61" ht="15.75" customHeight="1">
      <c r="A61" s="53"/>
      <c r="B61" s="54"/>
      <c r="C61" s="54"/>
      <c r="D61" s="1"/>
      <c r="E61" s="1"/>
      <c r="F61" s="1"/>
      <c r="G61" s="1"/>
      <c r="H61" s="1"/>
      <c r="I61" s="1"/>
      <c r="J61" s="1"/>
      <c r="K61" s="1"/>
      <c r="L61" s="3"/>
      <c r="M61" s="3"/>
      <c r="N61" s="3"/>
      <c r="O61" s="3"/>
      <c r="P61" s="3"/>
      <c r="Q61" s="3"/>
      <c r="R61" s="3"/>
      <c r="S61" s="3"/>
      <c r="T61" s="3"/>
      <c r="U61" s="3"/>
      <c r="V61" s="3"/>
      <c r="W61" s="3"/>
      <c r="X61" s="3"/>
      <c r="Y61" s="3"/>
      <c r="Z61" s="3"/>
      <c r="AA61" s="3"/>
      <c r="AB61" s="3"/>
      <c r="AC61" s="3"/>
      <c r="AD61" s="3"/>
      <c r="AE61" s="3"/>
    </row>
    <row r="62" ht="15.75" customHeight="1">
      <c r="A62" s="53"/>
      <c r="B62" s="54"/>
      <c r="C62" s="54"/>
      <c r="D62" s="1"/>
      <c r="E62" s="1"/>
      <c r="F62" s="1"/>
      <c r="G62" s="1"/>
      <c r="H62" s="1"/>
      <c r="I62" s="1"/>
      <c r="J62" s="1"/>
      <c r="K62" s="1"/>
      <c r="L62" s="3"/>
      <c r="M62" s="3"/>
      <c r="N62" s="3"/>
      <c r="O62" s="3"/>
      <c r="P62" s="3"/>
      <c r="Q62" s="3"/>
      <c r="R62" s="3"/>
      <c r="S62" s="3"/>
      <c r="T62" s="3"/>
      <c r="U62" s="3"/>
      <c r="V62" s="3"/>
      <c r="W62" s="3"/>
      <c r="X62" s="3"/>
      <c r="Y62" s="3"/>
      <c r="Z62" s="3"/>
      <c r="AA62" s="3"/>
      <c r="AB62" s="3"/>
      <c r="AC62" s="3"/>
      <c r="AD62" s="3"/>
      <c r="AE62" s="3"/>
    </row>
    <row r="63" ht="15.75" customHeight="1">
      <c r="A63" s="53"/>
      <c r="B63" s="54"/>
      <c r="C63" s="54"/>
      <c r="D63" s="1"/>
      <c r="E63" s="1"/>
      <c r="F63" s="1"/>
      <c r="G63" s="1"/>
      <c r="H63" s="1"/>
      <c r="I63" s="1"/>
      <c r="J63" s="1"/>
      <c r="K63" s="1"/>
      <c r="L63" s="3"/>
      <c r="M63" s="3"/>
      <c r="N63" s="3"/>
      <c r="O63" s="3"/>
      <c r="P63" s="3"/>
      <c r="Q63" s="3"/>
      <c r="R63" s="3"/>
      <c r="S63" s="3"/>
      <c r="T63" s="3"/>
      <c r="U63" s="3"/>
      <c r="V63" s="3"/>
      <c r="W63" s="3"/>
      <c r="X63" s="3"/>
      <c r="Y63" s="3"/>
      <c r="Z63" s="3"/>
      <c r="AA63" s="3"/>
      <c r="AB63" s="3"/>
      <c r="AC63" s="3"/>
      <c r="AD63" s="3"/>
      <c r="AE63" s="3"/>
    </row>
    <row r="64" ht="15.75" customHeight="1">
      <c r="A64" s="53"/>
      <c r="B64" s="54"/>
      <c r="C64" s="54"/>
      <c r="D64" s="1"/>
      <c r="E64" s="1"/>
      <c r="F64" s="1"/>
      <c r="G64" s="1"/>
      <c r="H64" s="1"/>
      <c r="I64" s="1"/>
      <c r="J64" s="1"/>
      <c r="K64" s="1"/>
      <c r="L64" s="3"/>
      <c r="M64" s="3"/>
      <c r="N64" s="3"/>
      <c r="O64" s="3"/>
      <c r="P64" s="3"/>
      <c r="Q64" s="3"/>
      <c r="R64" s="3"/>
      <c r="S64" s="3"/>
      <c r="T64" s="3"/>
      <c r="U64" s="3"/>
      <c r="V64" s="3"/>
      <c r="W64" s="3"/>
      <c r="X64" s="3"/>
      <c r="Y64" s="3"/>
      <c r="Z64" s="3"/>
      <c r="AA64" s="3"/>
      <c r="AB64" s="3"/>
      <c r="AC64" s="3"/>
      <c r="AD64" s="3"/>
      <c r="AE64" s="3"/>
    </row>
    <row r="65" ht="15.75" customHeight="1">
      <c r="A65" s="53"/>
      <c r="B65" s="54"/>
      <c r="C65" s="54"/>
      <c r="D65" s="1"/>
      <c r="E65" s="1"/>
      <c r="F65" s="1"/>
      <c r="G65" s="1"/>
      <c r="H65" s="1"/>
      <c r="I65" s="1"/>
      <c r="J65" s="1"/>
      <c r="K65" s="1"/>
      <c r="L65" s="3"/>
      <c r="M65" s="3"/>
      <c r="N65" s="3"/>
      <c r="O65" s="3"/>
      <c r="P65" s="3"/>
      <c r="Q65" s="3"/>
      <c r="R65" s="3"/>
      <c r="S65" s="3"/>
      <c r="T65" s="3"/>
      <c r="U65" s="3"/>
      <c r="V65" s="3"/>
      <c r="W65" s="3"/>
      <c r="X65" s="3"/>
      <c r="Y65" s="3"/>
      <c r="Z65" s="3"/>
      <c r="AA65" s="3"/>
      <c r="AB65" s="3"/>
      <c r="AC65" s="3"/>
      <c r="AD65" s="3"/>
      <c r="AE65" s="3"/>
    </row>
    <row r="66" ht="15.75" customHeight="1">
      <c r="A66" s="53"/>
      <c r="B66" s="54"/>
      <c r="C66" s="54"/>
      <c r="D66" s="1"/>
      <c r="E66" s="1"/>
      <c r="F66" s="1"/>
      <c r="G66" s="1"/>
      <c r="H66" s="1"/>
      <c r="I66" s="1"/>
      <c r="J66" s="1"/>
      <c r="K66" s="1"/>
      <c r="L66" s="3"/>
      <c r="M66" s="3"/>
      <c r="N66" s="3"/>
      <c r="O66" s="3"/>
      <c r="P66" s="3"/>
      <c r="Q66" s="3"/>
      <c r="R66" s="3"/>
      <c r="S66" s="3"/>
      <c r="T66" s="3"/>
      <c r="U66" s="3"/>
      <c r="V66" s="3"/>
      <c r="W66" s="3"/>
      <c r="X66" s="3"/>
      <c r="Y66" s="3"/>
      <c r="Z66" s="3"/>
      <c r="AA66" s="3"/>
      <c r="AB66" s="3"/>
      <c r="AC66" s="3"/>
      <c r="AD66" s="3"/>
      <c r="AE66" s="3"/>
    </row>
    <row r="67" ht="15.75" customHeight="1">
      <c r="A67" s="53"/>
      <c r="B67" s="54"/>
      <c r="C67" s="54"/>
      <c r="D67" s="1"/>
      <c r="E67" s="1"/>
      <c r="F67" s="1"/>
      <c r="G67" s="1"/>
      <c r="H67" s="1"/>
      <c r="I67" s="1"/>
      <c r="J67" s="1"/>
      <c r="K67" s="1"/>
      <c r="L67" s="3"/>
      <c r="M67" s="3"/>
      <c r="N67" s="3"/>
      <c r="O67" s="3"/>
      <c r="P67" s="3"/>
      <c r="Q67" s="3"/>
      <c r="R67" s="3"/>
      <c r="S67" s="3"/>
      <c r="T67" s="3"/>
      <c r="U67" s="3"/>
      <c r="V67" s="3"/>
      <c r="W67" s="3"/>
      <c r="X67" s="3"/>
      <c r="Y67" s="3"/>
      <c r="Z67" s="3"/>
      <c r="AA67" s="3"/>
      <c r="AB67" s="3"/>
      <c r="AC67" s="3"/>
      <c r="AD67" s="3"/>
      <c r="AE67" s="3"/>
    </row>
    <row r="68" ht="15.75" customHeight="1">
      <c r="A68" s="53"/>
      <c r="B68" s="54"/>
      <c r="C68" s="54"/>
      <c r="D68" s="1"/>
      <c r="E68" s="1"/>
      <c r="F68" s="1"/>
      <c r="G68" s="1"/>
      <c r="H68" s="1"/>
      <c r="I68" s="1"/>
      <c r="J68" s="1"/>
      <c r="K68" s="1"/>
      <c r="L68" s="3"/>
      <c r="M68" s="3"/>
      <c r="N68" s="3"/>
      <c r="O68" s="3"/>
      <c r="P68" s="3"/>
      <c r="Q68" s="3"/>
      <c r="R68" s="3"/>
      <c r="S68" s="3"/>
      <c r="T68" s="3"/>
      <c r="U68" s="3"/>
      <c r="V68" s="3"/>
      <c r="W68" s="3"/>
      <c r="X68" s="3"/>
      <c r="Y68" s="3"/>
      <c r="Z68" s="3"/>
      <c r="AA68" s="3"/>
      <c r="AB68" s="3"/>
      <c r="AC68" s="3"/>
      <c r="AD68" s="3"/>
      <c r="AE68" s="3"/>
    </row>
    <row r="69" ht="15.75" customHeight="1">
      <c r="A69" s="53"/>
      <c r="B69" s="54"/>
      <c r="C69" s="54"/>
      <c r="D69" s="1"/>
      <c r="E69" s="1"/>
      <c r="F69" s="1"/>
      <c r="G69" s="1"/>
      <c r="H69" s="1"/>
      <c r="I69" s="1"/>
      <c r="J69" s="1"/>
      <c r="K69" s="1"/>
      <c r="L69" s="3"/>
      <c r="M69" s="3"/>
      <c r="N69" s="3"/>
      <c r="O69" s="3"/>
      <c r="P69" s="3"/>
      <c r="Q69" s="3"/>
      <c r="R69" s="3"/>
      <c r="S69" s="3"/>
      <c r="T69" s="3"/>
      <c r="U69" s="3"/>
      <c r="V69" s="3"/>
      <c r="W69" s="3"/>
      <c r="X69" s="3"/>
      <c r="Y69" s="3"/>
      <c r="Z69" s="3"/>
      <c r="AA69" s="3"/>
      <c r="AB69" s="3"/>
      <c r="AC69" s="3"/>
      <c r="AD69" s="3"/>
      <c r="AE69" s="3"/>
    </row>
    <row r="70" ht="15.75" customHeight="1">
      <c r="A70" s="53"/>
      <c r="B70" s="54"/>
      <c r="C70" s="54"/>
      <c r="D70" s="1"/>
      <c r="E70" s="1"/>
      <c r="F70" s="1"/>
      <c r="G70" s="1"/>
      <c r="H70" s="1"/>
      <c r="I70" s="1"/>
      <c r="J70" s="1"/>
      <c r="K70" s="1"/>
      <c r="L70" s="3"/>
      <c r="M70" s="3"/>
      <c r="N70" s="3"/>
      <c r="O70" s="3"/>
      <c r="P70" s="3"/>
      <c r="Q70" s="3"/>
      <c r="R70" s="3"/>
      <c r="S70" s="3"/>
      <c r="T70" s="3"/>
      <c r="U70" s="3"/>
      <c r="V70" s="3"/>
      <c r="W70" s="3"/>
      <c r="X70" s="3"/>
      <c r="Y70" s="3"/>
      <c r="Z70" s="3"/>
      <c r="AA70" s="3"/>
      <c r="AB70" s="3"/>
      <c r="AC70" s="3"/>
      <c r="AD70" s="3"/>
      <c r="AE70" s="3"/>
    </row>
    <row r="71" ht="15.75" customHeight="1">
      <c r="A71" s="53"/>
      <c r="B71" s="54"/>
      <c r="C71" s="54"/>
      <c r="D71" s="1"/>
      <c r="E71" s="1"/>
      <c r="F71" s="1"/>
      <c r="G71" s="1"/>
      <c r="H71" s="1"/>
      <c r="I71" s="1"/>
      <c r="J71" s="1"/>
      <c r="K71" s="1"/>
      <c r="L71" s="3"/>
      <c r="M71" s="3"/>
      <c r="N71" s="3"/>
      <c r="O71" s="3"/>
      <c r="P71" s="3"/>
      <c r="Q71" s="3"/>
      <c r="R71" s="3"/>
      <c r="S71" s="3"/>
      <c r="T71" s="3"/>
      <c r="U71" s="3"/>
      <c r="V71" s="3"/>
      <c r="W71" s="3"/>
      <c r="X71" s="3"/>
      <c r="Y71" s="3"/>
      <c r="Z71" s="3"/>
      <c r="AA71" s="3"/>
      <c r="AB71" s="3"/>
      <c r="AC71" s="3"/>
      <c r="AD71" s="3"/>
      <c r="AE71" s="3"/>
    </row>
    <row r="72" ht="15.75" customHeight="1">
      <c r="A72" s="53"/>
      <c r="B72" s="54"/>
      <c r="C72" s="54"/>
      <c r="D72" s="1"/>
      <c r="E72" s="1"/>
      <c r="F72" s="1"/>
      <c r="G72" s="1"/>
      <c r="H72" s="1"/>
      <c r="I72" s="1"/>
      <c r="J72" s="1"/>
      <c r="K72" s="1"/>
      <c r="L72" s="3"/>
      <c r="M72" s="3"/>
      <c r="N72" s="3"/>
      <c r="O72" s="3"/>
      <c r="P72" s="3"/>
      <c r="Q72" s="3"/>
      <c r="R72" s="3"/>
      <c r="S72" s="3"/>
      <c r="T72" s="3"/>
      <c r="U72" s="3"/>
      <c r="V72" s="3"/>
      <c r="W72" s="3"/>
      <c r="X72" s="3"/>
      <c r="Y72" s="3"/>
      <c r="Z72" s="3"/>
      <c r="AA72" s="3"/>
      <c r="AB72" s="3"/>
      <c r="AC72" s="3"/>
      <c r="AD72" s="3"/>
      <c r="AE72" s="3"/>
    </row>
    <row r="73" ht="15.75" customHeight="1">
      <c r="A73" s="53"/>
      <c r="B73" s="54"/>
      <c r="C73" s="54"/>
      <c r="D73" s="1"/>
      <c r="E73" s="1"/>
      <c r="F73" s="1"/>
      <c r="G73" s="1"/>
      <c r="H73" s="1"/>
      <c r="I73" s="1"/>
      <c r="J73" s="1"/>
      <c r="K73" s="1"/>
      <c r="L73" s="3"/>
      <c r="M73" s="3"/>
      <c r="N73" s="3"/>
      <c r="O73" s="3"/>
      <c r="P73" s="3"/>
      <c r="Q73" s="3"/>
      <c r="R73" s="3"/>
      <c r="S73" s="3"/>
      <c r="T73" s="3"/>
      <c r="U73" s="3"/>
      <c r="V73" s="3"/>
      <c r="W73" s="3"/>
      <c r="X73" s="3"/>
      <c r="Y73" s="3"/>
      <c r="Z73" s="3"/>
      <c r="AA73" s="3"/>
      <c r="AB73" s="3"/>
      <c r="AC73" s="3"/>
      <c r="AD73" s="3"/>
      <c r="AE73" s="3"/>
    </row>
    <row r="74" ht="15.75" customHeight="1">
      <c r="A74" s="53"/>
      <c r="B74" s="54"/>
      <c r="C74" s="54"/>
      <c r="D74" s="1"/>
      <c r="E74" s="1"/>
      <c r="F74" s="1"/>
      <c r="G74" s="1"/>
      <c r="H74" s="1"/>
      <c r="I74" s="1"/>
      <c r="J74" s="1"/>
      <c r="K74" s="1"/>
      <c r="L74" s="3"/>
      <c r="M74" s="3"/>
      <c r="N74" s="3"/>
      <c r="O74" s="3"/>
      <c r="P74" s="3"/>
      <c r="Q74" s="3"/>
      <c r="R74" s="3"/>
      <c r="S74" s="3"/>
      <c r="T74" s="3"/>
      <c r="U74" s="3"/>
      <c r="V74" s="3"/>
      <c r="W74" s="3"/>
      <c r="X74" s="3"/>
      <c r="Y74" s="3"/>
      <c r="Z74" s="3"/>
      <c r="AA74" s="3"/>
      <c r="AB74" s="3"/>
      <c r="AC74" s="3"/>
      <c r="AD74" s="3"/>
      <c r="AE74" s="3"/>
    </row>
    <row r="75" ht="15.75" customHeight="1">
      <c r="A75" s="53"/>
      <c r="B75" s="54"/>
      <c r="C75" s="54"/>
      <c r="D75" s="1"/>
      <c r="E75" s="1"/>
      <c r="F75" s="1"/>
      <c r="G75" s="1"/>
      <c r="H75" s="1"/>
      <c r="I75" s="1"/>
      <c r="J75" s="1"/>
      <c r="K75" s="1"/>
      <c r="L75" s="3"/>
      <c r="M75" s="3"/>
      <c r="N75" s="3"/>
      <c r="O75" s="3"/>
      <c r="P75" s="3"/>
      <c r="Q75" s="3"/>
      <c r="R75" s="3"/>
      <c r="S75" s="3"/>
      <c r="T75" s="3"/>
      <c r="U75" s="3"/>
      <c r="V75" s="3"/>
      <c r="W75" s="3"/>
      <c r="X75" s="3"/>
      <c r="Y75" s="3"/>
      <c r="Z75" s="3"/>
      <c r="AA75" s="3"/>
      <c r="AB75" s="3"/>
      <c r="AC75" s="3"/>
      <c r="AD75" s="3"/>
      <c r="AE75" s="3"/>
    </row>
    <row r="76" ht="15.75" customHeight="1">
      <c r="A76" s="53"/>
      <c r="B76" s="54"/>
      <c r="C76" s="54"/>
      <c r="D76" s="1"/>
      <c r="E76" s="1"/>
      <c r="F76" s="1"/>
      <c r="G76" s="1"/>
      <c r="H76" s="1"/>
      <c r="I76" s="1"/>
      <c r="J76" s="1"/>
      <c r="K76" s="1"/>
      <c r="L76" s="3"/>
      <c r="M76" s="3"/>
      <c r="N76" s="3"/>
      <c r="O76" s="3"/>
      <c r="P76" s="3"/>
      <c r="Q76" s="3"/>
      <c r="R76" s="3"/>
      <c r="S76" s="3"/>
      <c r="T76" s="3"/>
      <c r="U76" s="3"/>
      <c r="V76" s="3"/>
      <c r="W76" s="3"/>
      <c r="X76" s="3"/>
      <c r="Y76" s="3"/>
      <c r="Z76" s="3"/>
      <c r="AA76" s="3"/>
      <c r="AB76" s="3"/>
      <c r="AC76" s="3"/>
      <c r="AD76" s="3"/>
      <c r="AE76" s="3"/>
    </row>
    <row r="77" ht="15.75" customHeight="1">
      <c r="A77" s="53"/>
      <c r="B77" s="54"/>
      <c r="C77" s="54"/>
      <c r="D77" s="1"/>
      <c r="E77" s="1"/>
      <c r="F77" s="1"/>
      <c r="G77" s="1"/>
      <c r="H77" s="1"/>
      <c r="I77" s="1"/>
      <c r="J77" s="1"/>
      <c r="K77" s="1"/>
      <c r="L77" s="3"/>
      <c r="M77" s="3"/>
      <c r="N77" s="3"/>
      <c r="O77" s="3"/>
      <c r="P77" s="3"/>
      <c r="Q77" s="3"/>
      <c r="R77" s="3"/>
      <c r="S77" s="3"/>
      <c r="T77" s="3"/>
      <c r="U77" s="3"/>
      <c r="V77" s="3"/>
      <c r="W77" s="3"/>
      <c r="X77" s="3"/>
      <c r="Y77" s="3"/>
      <c r="Z77" s="3"/>
      <c r="AA77" s="3"/>
      <c r="AB77" s="3"/>
      <c r="AC77" s="3"/>
      <c r="AD77" s="3"/>
      <c r="AE77" s="3"/>
    </row>
    <row r="78" ht="15.75" customHeight="1">
      <c r="A78" s="53"/>
      <c r="B78" s="54"/>
      <c r="C78" s="54"/>
      <c r="D78" s="1"/>
      <c r="E78" s="1"/>
      <c r="F78" s="1"/>
      <c r="G78" s="1"/>
      <c r="H78" s="1"/>
      <c r="I78" s="1"/>
      <c r="J78" s="1"/>
      <c r="K78" s="1"/>
      <c r="L78" s="3"/>
      <c r="M78" s="3"/>
      <c r="N78" s="3"/>
      <c r="O78" s="3"/>
      <c r="P78" s="3"/>
      <c r="Q78" s="3"/>
      <c r="R78" s="3"/>
      <c r="S78" s="3"/>
      <c r="T78" s="3"/>
      <c r="U78" s="3"/>
      <c r="V78" s="3"/>
      <c r="W78" s="3"/>
      <c r="X78" s="3"/>
      <c r="Y78" s="3"/>
      <c r="Z78" s="3"/>
      <c r="AA78" s="3"/>
      <c r="AB78" s="3"/>
      <c r="AC78" s="3"/>
      <c r="AD78" s="3"/>
      <c r="AE78" s="3"/>
    </row>
    <row r="79" ht="15.75" customHeight="1">
      <c r="A79" s="53"/>
      <c r="B79" s="54"/>
      <c r="C79" s="54"/>
      <c r="D79" s="1"/>
      <c r="E79" s="1"/>
      <c r="F79" s="1"/>
      <c r="G79" s="1"/>
      <c r="H79" s="1"/>
      <c r="I79" s="1"/>
      <c r="J79" s="1"/>
      <c r="K79" s="1"/>
      <c r="L79" s="3"/>
      <c r="M79" s="3"/>
      <c r="N79" s="3"/>
      <c r="O79" s="3"/>
      <c r="P79" s="3"/>
      <c r="Q79" s="3"/>
      <c r="R79" s="3"/>
      <c r="S79" s="3"/>
      <c r="T79" s="3"/>
      <c r="U79" s="3"/>
      <c r="V79" s="3"/>
      <c r="W79" s="3"/>
      <c r="X79" s="3"/>
      <c r="Y79" s="3"/>
      <c r="Z79" s="3"/>
      <c r="AA79" s="3"/>
      <c r="AB79" s="3"/>
      <c r="AC79" s="3"/>
      <c r="AD79" s="3"/>
      <c r="AE79" s="3"/>
    </row>
    <row r="80" ht="15.75" customHeight="1">
      <c r="A80" s="53"/>
      <c r="B80" s="54"/>
      <c r="C80" s="54"/>
      <c r="D80" s="1"/>
      <c r="E80" s="1"/>
      <c r="F80" s="1"/>
      <c r="G80" s="1"/>
      <c r="H80" s="1"/>
      <c r="I80" s="1"/>
      <c r="J80" s="1"/>
      <c r="K80" s="1"/>
      <c r="L80" s="3"/>
      <c r="M80" s="3"/>
      <c r="N80" s="3"/>
      <c r="O80" s="3"/>
      <c r="P80" s="3"/>
      <c r="Q80" s="3"/>
      <c r="R80" s="3"/>
      <c r="S80" s="3"/>
      <c r="T80" s="3"/>
      <c r="U80" s="3"/>
      <c r="V80" s="3"/>
      <c r="W80" s="3"/>
      <c r="X80" s="3"/>
      <c r="Y80" s="3"/>
      <c r="Z80" s="3"/>
      <c r="AA80" s="3"/>
      <c r="AB80" s="3"/>
      <c r="AC80" s="3"/>
      <c r="AD80" s="3"/>
      <c r="AE80" s="3"/>
    </row>
    <row r="81" ht="15.75" customHeight="1">
      <c r="A81" s="53"/>
      <c r="B81" s="54"/>
      <c r="C81" s="54"/>
      <c r="D81" s="1"/>
      <c r="E81" s="1"/>
      <c r="F81" s="1"/>
      <c r="G81" s="1"/>
      <c r="H81" s="1"/>
      <c r="I81" s="1"/>
      <c r="J81" s="1"/>
      <c r="K81" s="1"/>
      <c r="L81" s="3"/>
      <c r="M81" s="3"/>
      <c r="N81" s="3"/>
      <c r="O81" s="3"/>
      <c r="P81" s="3"/>
      <c r="Q81" s="3"/>
      <c r="R81" s="3"/>
      <c r="S81" s="3"/>
      <c r="T81" s="3"/>
      <c r="U81" s="3"/>
      <c r="V81" s="3"/>
      <c r="W81" s="3"/>
      <c r="X81" s="3"/>
      <c r="Y81" s="3"/>
      <c r="Z81" s="3"/>
      <c r="AA81" s="3"/>
      <c r="AB81" s="3"/>
      <c r="AC81" s="3"/>
      <c r="AD81" s="3"/>
      <c r="AE81" s="3"/>
    </row>
    <row r="82" ht="15.75" customHeight="1">
      <c r="A82" s="53"/>
      <c r="B82" s="54"/>
      <c r="C82" s="54"/>
      <c r="D82" s="1"/>
      <c r="E82" s="1"/>
      <c r="F82" s="1"/>
      <c r="G82" s="1"/>
      <c r="H82" s="1"/>
      <c r="I82" s="1"/>
      <c r="J82" s="1"/>
      <c r="K82" s="1"/>
      <c r="L82" s="3"/>
      <c r="M82" s="3"/>
      <c r="N82" s="3"/>
      <c r="O82" s="3"/>
      <c r="P82" s="3"/>
      <c r="Q82" s="3"/>
      <c r="R82" s="3"/>
      <c r="S82" s="3"/>
      <c r="T82" s="3"/>
      <c r="U82" s="3"/>
      <c r="V82" s="3"/>
      <c r="W82" s="3"/>
      <c r="X82" s="3"/>
      <c r="Y82" s="3"/>
      <c r="Z82" s="3"/>
      <c r="AA82" s="3"/>
      <c r="AB82" s="3"/>
      <c r="AC82" s="3"/>
      <c r="AD82" s="3"/>
      <c r="AE82" s="3"/>
    </row>
    <row r="83" ht="15.75" customHeight="1">
      <c r="A83" s="53"/>
      <c r="B83" s="54"/>
      <c r="C83" s="54"/>
      <c r="D83" s="1"/>
      <c r="E83" s="1"/>
      <c r="F83" s="1"/>
      <c r="G83" s="1"/>
      <c r="H83" s="1"/>
      <c r="I83" s="1"/>
      <c r="J83" s="1"/>
      <c r="K83" s="1"/>
      <c r="L83" s="3"/>
      <c r="M83" s="3"/>
      <c r="N83" s="3"/>
      <c r="O83" s="3"/>
      <c r="P83" s="3"/>
      <c r="Q83" s="3"/>
      <c r="R83" s="3"/>
      <c r="S83" s="3"/>
      <c r="T83" s="3"/>
      <c r="U83" s="3"/>
      <c r="V83" s="3"/>
      <c r="W83" s="3"/>
      <c r="X83" s="3"/>
      <c r="Y83" s="3"/>
      <c r="Z83" s="3"/>
      <c r="AA83" s="3"/>
      <c r="AB83" s="3"/>
      <c r="AC83" s="3"/>
      <c r="AD83" s="3"/>
      <c r="AE83" s="3"/>
    </row>
    <row r="84" ht="15.75" customHeight="1">
      <c r="A84" s="53"/>
      <c r="B84" s="54"/>
      <c r="C84" s="54"/>
      <c r="D84" s="1"/>
      <c r="E84" s="1"/>
      <c r="F84" s="1"/>
      <c r="G84" s="1"/>
      <c r="H84" s="1"/>
      <c r="I84" s="1"/>
      <c r="J84" s="1"/>
      <c r="K84" s="1"/>
      <c r="L84" s="3"/>
      <c r="M84" s="3"/>
      <c r="N84" s="3"/>
      <c r="O84" s="3"/>
      <c r="P84" s="3"/>
      <c r="Q84" s="3"/>
      <c r="R84" s="3"/>
      <c r="S84" s="3"/>
      <c r="T84" s="3"/>
      <c r="U84" s="3"/>
      <c r="V84" s="3"/>
      <c r="W84" s="3"/>
      <c r="X84" s="3"/>
      <c r="Y84" s="3"/>
      <c r="Z84" s="3"/>
      <c r="AA84" s="3"/>
      <c r="AB84" s="3"/>
      <c r="AC84" s="3"/>
      <c r="AD84" s="3"/>
      <c r="AE84" s="3"/>
    </row>
    <row r="85" ht="15.75" customHeight="1">
      <c r="A85" s="53"/>
      <c r="B85" s="54"/>
      <c r="C85" s="54"/>
      <c r="D85" s="1"/>
      <c r="E85" s="1"/>
      <c r="F85" s="1"/>
      <c r="G85" s="1"/>
      <c r="H85" s="1"/>
      <c r="I85" s="1"/>
      <c r="J85" s="1"/>
      <c r="K85" s="1"/>
      <c r="L85" s="3"/>
      <c r="M85" s="3"/>
      <c r="N85" s="3"/>
      <c r="O85" s="3"/>
      <c r="P85" s="3"/>
      <c r="Q85" s="3"/>
      <c r="R85" s="3"/>
      <c r="S85" s="3"/>
      <c r="T85" s="3"/>
      <c r="U85" s="3"/>
      <c r="V85" s="3"/>
      <c r="W85" s="3"/>
      <c r="X85" s="3"/>
      <c r="Y85" s="3"/>
      <c r="Z85" s="3"/>
      <c r="AA85" s="3"/>
      <c r="AB85" s="3"/>
      <c r="AC85" s="3"/>
      <c r="AD85" s="3"/>
      <c r="AE85" s="3"/>
    </row>
    <row r="86" ht="15.75" customHeight="1">
      <c r="A86" s="53"/>
      <c r="B86" s="54"/>
      <c r="C86" s="54"/>
      <c r="D86" s="1"/>
      <c r="E86" s="1"/>
      <c r="F86" s="1"/>
      <c r="G86" s="1"/>
      <c r="H86" s="1"/>
      <c r="I86" s="1"/>
      <c r="J86" s="1"/>
      <c r="K86" s="1"/>
      <c r="L86" s="3"/>
      <c r="M86" s="3"/>
      <c r="N86" s="3"/>
      <c r="O86" s="3"/>
      <c r="P86" s="3"/>
      <c r="Q86" s="3"/>
      <c r="R86" s="3"/>
      <c r="S86" s="3"/>
      <c r="T86" s="3"/>
      <c r="U86" s="3"/>
      <c r="V86" s="3"/>
      <c r="W86" s="3"/>
      <c r="X86" s="3"/>
      <c r="Y86" s="3"/>
      <c r="Z86" s="3"/>
      <c r="AA86" s="3"/>
      <c r="AB86" s="3"/>
      <c r="AC86" s="3"/>
      <c r="AD86" s="3"/>
      <c r="AE86" s="3"/>
    </row>
    <row r="87" ht="15.75" customHeight="1">
      <c r="A87" s="53"/>
      <c r="B87" s="54"/>
      <c r="C87" s="54"/>
      <c r="D87" s="1"/>
      <c r="E87" s="1"/>
      <c r="F87" s="1"/>
      <c r="G87" s="1"/>
      <c r="H87" s="1"/>
      <c r="I87" s="1"/>
      <c r="J87" s="1"/>
      <c r="K87" s="1"/>
      <c r="L87" s="3"/>
      <c r="M87" s="3"/>
      <c r="N87" s="3"/>
      <c r="O87" s="3"/>
      <c r="P87" s="3"/>
      <c r="Q87" s="3"/>
      <c r="R87" s="3"/>
      <c r="S87" s="3"/>
      <c r="T87" s="3"/>
      <c r="U87" s="3"/>
      <c r="V87" s="3"/>
      <c r="W87" s="3"/>
      <c r="X87" s="3"/>
      <c r="Y87" s="3"/>
      <c r="Z87" s="3"/>
      <c r="AA87" s="3"/>
      <c r="AB87" s="3"/>
      <c r="AC87" s="3"/>
      <c r="AD87" s="3"/>
      <c r="AE87" s="3"/>
    </row>
    <row r="88" ht="15.75" customHeight="1">
      <c r="A88" s="53"/>
      <c r="B88" s="54"/>
      <c r="C88" s="54"/>
      <c r="D88" s="1"/>
      <c r="E88" s="1"/>
      <c r="F88" s="1"/>
      <c r="G88" s="1"/>
      <c r="H88" s="1"/>
      <c r="I88" s="1"/>
      <c r="J88" s="1"/>
      <c r="K88" s="1"/>
      <c r="L88" s="3"/>
      <c r="M88" s="3"/>
      <c r="N88" s="3"/>
      <c r="O88" s="3"/>
      <c r="P88" s="3"/>
      <c r="Q88" s="3"/>
      <c r="R88" s="3"/>
      <c r="S88" s="3"/>
      <c r="T88" s="3"/>
      <c r="U88" s="3"/>
      <c r="V88" s="3"/>
      <c r="W88" s="3"/>
      <c r="X88" s="3"/>
      <c r="Y88" s="3"/>
      <c r="Z88" s="3"/>
      <c r="AA88" s="3"/>
      <c r="AB88" s="3"/>
      <c r="AC88" s="3"/>
      <c r="AD88" s="3"/>
      <c r="AE88" s="3"/>
    </row>
    <row r="89" ht="15.75" customHeight="1">
      <c r="A89" s="53"/>
      <c r="B89" s="54"/>
      <c r="C89" s="54"/>
      <c r="D89" s="1"/>
      <c r="E89" s="1"/>
      <c r="F89" s="1"/>
      <c r="G89" s="1"/>
      <c r="H89" s="1"/>
      <c r="I89" s="1"/>
      <c r="J89" s="1"/>
      <c r="K89" s="1"/>
      <c r="L89" s="3"/>
      <c r="M89" s="3"/>
      <c r="N89" s="3"/>
      <c r="O89" s="3"/>
      <c r="P89" s="3"/>
      <c r="Q89" s="3"/>
      <c r="R89" s="3"/>
      <c r="S89" s="3"/>
      <c r="T89" s="3"/>
      <c r="U89" s="3"/>
      <c r="V89" s="3"/>
      <c r="W89" s="3"/>
      <c r="X89" s="3"/>
      <c r="Y89" s="3"/>
      <c r="Z89" s="3"/>
      <c r="AA89" s="3"/>
      <c r="AB89" s="3"/>
      <c r="AC89" s="3"/>
      <c r="AD89" s="3"/>
      <c r="AE89" s="3"/>
    </row>
    <row r="90" ht="15.75" customHeight="1">
      <c r="A90" s="53"/>
      <c r="B90" s="54"/>
      <c r="C90" s="54"/>
      <c r="D90" s="1"/>
      <c r="E90" s="1"/>
      <c r="F90" s="1"/>
      <c r="G90" s="1"/>
      <c r="H90" s="1"/>
      <c r="I90" s="1"/>
      <c r="J90" s="1"/>
      <c r="K90" s="1"/>
      <c r="L90" s="3"/>
      <c r="M90" s="3"/>
      <c r="N90" s="3"/>
      <c r="O90" s="3"/>
      <c r="P90" s="3"/>
      <c r="Q90" s="3"/>
      <c r="R90" s="3"/>
      <c r="S90" s="3"/>
      <c r="T90" s="3"/>
      <c r="U90" s="3"/>
      <c r="V90" s="3"/>
      <c r="W90" s="3"/>
      <c r="X90" s="3"/>
      <c r="Y90" s="3"/>
      <c r="Z90" s="3"/>
      <c r="AA90" s="3"/>
      <c r="AB90" s="3"/>
      <c r="AC90" s="3"/>
      <c r="AD90" s="3"/>
      <c r="AE90" s="3"/>
    </row>
    <row r="91" ht="15.75" customHeight="1">
      <c r="A91" s="53"/>
      <c r="B91" s="54"/>
      <c r="C91" s="54"/>
      <c r="D91" s="1"/>
      <c r="E91" s="1"/>
      <c r="F91" s="1"/>
      <c r="G91" s="1"/>
      <c r="H91" s="1"/>
      <c r="I91" s="1"/>
      <c r="J91" s="1"/>
      <c r="K91" s="1"/>
      <c r="L91" s="3"/>
      <c r="M91" s="3"/>
      <c r="N91" s="3"/>
      <c r="O91" s="3"/>
      <c r="P91" s="3"/>
      <c r="Q91" s="3"/>
      <c r="R91" s="3"/>
      <c r="S91" s="3"/>
      <c r="T91" s="3"/>
      <c r="U91" s="3"/>
      <c r="V91" s="3"/>
      <c r="W91" s="3"/>
      <c r="X91" s="3"/>
      <c r="Y91" s="3"/>
      <c r="Z91" s="3"/>
      <c r="AA91" s="3"/>
      <c r="AB91" s="3"/>
      <c r="AC91" s="3"/>
      <c r="AD91" s="3"/>
      <c r="AE91" s="3"/>
    </row>
    <row r="92" ht="15.75" customHeight="1">
      <c r="A92" s="53"/>
      <c r="B92" s="54"/>
      <c r="C92" s="54"/>
      <c r="D92" s="1"/>
      <c r="E92" s="1"/>
      <c r="F92" s="1"/>
      <c r="G92" s="1"/>
      <c r="H92" s="1"/>
      <c r="I92" s="1"/>
      <c r="J92" s="1"/>
      <c r="K92" s="1"/>
      <c r="L92" s="3"/>
      <c r="M92" s="3"/>
      <c r="N92" s="3"/>
      <c r="O92" s="3"/>
      <c r="P92" s="3"/>
      <c r="Q92" s="3"/>
      <c r="R92" s="3"/>
      <c r="S92" s="3"/>
      <c r="T92" s="3"/>
      <c r="U92" s="3"/>
      <c r="V92" s="3"/>
      <c r="W92" s="3"/>
      <c r="X92" s="3"/>
      <c r="Y92" s="3"/>
      <c r="Z92" s="3"/>
      <c r="AA92" s="3"/>
      <c r="AB92" s="3"/>
      <c r="AC92" s="3"/>
      <c r="AD92" s="3"/>
      <c r="AE92" s="3"/>
    </row>
    <row r="93" ht="15.75" customHeight="1">
      <c r="A93" s="53"/>
      <c r="B93" s="54"/>
      <c r="C93" s="54"/>
      <c r="D93" s="1"/>
      <c r="E93" s="1"/>
      <c r="F93" s="1"/>
      <c r="G93" s="1"/>
      <c r="H93" s="1"/>
      <c r="I93" s="1"/>
      <c r="J93" s="1"/>
      <c r="K93" s="1"/>
      <c r="L93" s="3"/>
      <c r="M93" s="3"/>
      <c r="N93" s="3"/>
      <c r="O93" s="3"/>
      <c r="P93" s="3"/>
      <c r="Q93" s="3"/>
      <c r="R93" s="3"/>
      <c r="S93" s="3"/>
      <c r="T93" s="3"/>
      <c r="U93" s="3"/>
      <c r="V93" s="3"/>
      <c r="W93" s="3"/>
      <c r="X93" s="3"/>
      <c r="Y93" s="3"/>
      <c r="Z93" s="3"/>
      <c r="AA93" s="3"/>
      <c r="AB93" s="3"/>
      <c r="AC93" s="3"/>
      <c r="AD93" s="3"/>
      <c r="AE93" s="3"/>
    </row>
    <row r="94" ht="15.75" customHeight="1">
      <c r="A94" s="53"/>
      <c r="B94" s="54"/>
      <c r="C94" s="54"/>
      <c r="D94" s="1"/>
      <c r="E94" s="1"/>
      <c r="F94" s="1"/>
      <c r="G94" s="1"/>
      <c r="H94" s="1"/>
      <c r="I94" s="1"/>
      <c r="J94" s="1"/>
      <c r="K94" s="1"/>
      <c r="L94" s="3"/>
      <c r="M94" s="3"/>
      <c r="N94" s="3"/>
      <c r="O94" s="3"/>
      <c r="P94" s="3"/>
      <c r="Q94" s="3"/>
      <c r="R94" s="3"/>
      <c r="S94" s="3"/>
      <c r="T94" s="3"/>
      <c r="U94" s="3"/>
      <c r="V94" s="3"/>
      <c r="W94" s="3"/>
      <c r="X94" s="3"/>
      <c r="Y94" s="3"/>
      <c r="Z94" s="3"/>
      <c r="AA94" s="3"/>
      <c r="AB94" s="3"/>
      <c r="AC94" s="3"/>
      <c r="AD94" s="3"/>
      <c r="AE94" s="3"/>
    </row>
    <row r="95" ht="15.75" customHeight="1">
      <c r="A95" s="53"/>
      <c r="B95" s="54"/>
      <c r="C95" s="54"/>
      <c r="D95" s="1"/>
      <c r="E95" s="1"/>
      <c r="F95" s="1"/>
      <c r="G95" s="1"/>
      <c r="H95" s="1"/>
      <c r="I95" s="1"/>
      <c r="J95" s="1"/>
      <c r="K95" s="1"/>
      <c r="L95" s="3"/>
      <c r="M95" s="3"/>
      <c r="N95" s="3"/>
      <c r="O95" s="3"/>
      <c r="P95" s="3"/>
      <c r="Q95" s="3"/>
      <c r="R95" s="3"/>
      <c r="S95" s="3"/>
      <c r="T95" s="3"/>
      <c r="U95" s="3"/>
      <c r="V95" s="3"/>
      <c r="W95" s="3"/>
      <c r="X95" s="3"/>
      <c r="Y95" s="3"/>
      <c r="Z95" s="3"/>
      <c r="AA95" s="3"/>
      <c r="AB95" s="3"/>
      <c r="AC95" s="3"/>
      <c r="AD95" s="3"/>
      <c r="AE95" s="3"/>
    </row>
    <row r="96" ht="15.75" customHeight="1">
      <c r="A96" s="53"/>
      <c r="B96" s="54"/>
      <c r="C96" s="54"/>
      <c r="D96" s="1"/>
      <c r="E96" s="1"/>
      <c r="F96" s="1"/>
      <c r="G96" s="1"/>
      <c r="H96" s="1"/>
      <c r="I96" s="1"/>
      <c r="J96" s="1"/>
      <c r="K96" s="1"/>
      <c r="L96" s="3"/>
      <c r="M96" s="3"/>
      <c r="N96" s="3"/>
      <c r="O96" s="3"/>
      <c r="P96" s="3"/>
      <c r="Q96" s="3"/>
      <c r="R96" s="3"/>
      <c r="S96" s="3"/>
      <c r="T96" s="3"/>
      <c r="U96" s="3"/>
      <c r="V96" s="3"/>
      <c r="W96" s="3"/>
      <c r="X96" s="3"/>
      <c r="Y96" s="3"/>
      <c r="Z96" s="3"/>
      <c r="AA96" s="3"/>
      <c r="AB96" s="3"/>
      <c r="AC96" s="3"/>
      <c r="AD96" s="3"/>
      <c r="AE96" s="3"/>
    </row>
    <row r="97" ht="15.75" customHeight="1">
      <c r="A97" s="53"/>
      <c r="B97" s="54"/>
      <c r="C97" s="54"/>
      <c r="D97" s="1"/>
      <c r="E97" s="1"/>
      <c r="F97" s="1"/>
      <c r="G97" s="1"/>
      <c r="H97" s="1"/>
      <c r="I97" s="1"/>
      <c r="J97" s="1"/>
      <c r="K97" s="1"/>
      <c r="L97" s="3"/>
      <c r="M97" s="3"/>
      <c r="N97" s="3"/>
      <c r="O97" s="3"/>
      <c r="P97" s="3"/>
      <c r="Q97" s="3"/>
      <c r="R97" s="3"/>
      <c r="S97" s="3"/>
      <c r="T97" s="3"/>
      <c r="U97" s="3"/>
      <c r="V97" s="3"/>
      <c r="W97" s="3"/>
      <c r="X97" s="3"/>
      <c r="Y97" s="3"/>
      <c r="Z97" s="3"/>
      <c r="AA97" s="3"/>
      <c r="AB97" s="3"/>
      <c r="AC97" s="3"/>
      <c r="AD97" s="3"/>
      <c r="AE97" s="3"/>
    </row>
    <row r="98" ht="15.75" customHeight="1">
      <c r="A98" s="53"/>
      <c r="B98" s="54"/>
      <c r="C98" s="54"/>
      <c r="D98" s="1"/>
      <c r="E98" s="1"/>
      <c r="F98" s="1"/>
      <c r="G98" s="1"/>
      <c r="H98" s="1"/>
      <c r="I98" s="1"/>
      <c r="J98" s="1"/>
      <c r="K98" s="1"/>
      <c r="L98" s="3"/>
      <c r="M98" s="3"/>
      <c r="N98" s="3"/>
      <c r="O98" s="3"/>
      <c r="P98" s="3"/>
      <c r="Q98" s="3"/>
      <c r="R98" s="3"/>
      <c r="S98" s="3"/>
      <c r="T98" s="3"/>
      <c r="U98" s="3"/>
      <c r="V98" s="3"/>
      <c r="W98" s="3"/>
      <c r="X98" s="3"/>
      <c r="Y98" s="3"/>
      <c r="Z98" s="3"/>
      <c r="AA98" s="3"/>
      <c r="AB98" s="3"/>
      <c r="AC98" s="3"/>
      <c r="AD98" s="3"/>
      <c r="AE98" s="3"/>
    </row>
    <row r="99" ht="15.75" customHeight="1">
      <c r="A99" s="53"/>
      <c r="B99" s="54"/>
      <c r="C99" s="54"/>
      <c r="D99" s="1"/>
      <c r="E99" s="1"/>
      <c r="F99" s="1"/>
      <c r="G99" s="1"/>
      <c r="H99" s="1"/>
      <c r="I99" s="1"/>
      <c r="J99" s="1"/>
      <c r="K99" s="1"/>
      <c r="L99" s="3"/>
      <c r="M99" s="3"/>
      <c r="N99" s="3"/>
      <c r="O99" s="3"/>
      <c r="P99" s="3"/>
      <c r="Q99" s="3"/>
      <c r="R99" s="3"/>
      <c r="S99" s="3"/>
      <c r="T99" s="3"/>
      <c r="U99" s="3"/>
      <c r="V99" s="3"/>
      <c r="W99" s="3"/>
      <c r="X99" s="3"/>
      <c r="Y99" s="3"/>
      <c r="Z99" s="3"/>
      <c r="AA99" s="3"/>
      <c r="AB99" s="3"/>
      <c r="AC99" s="3"/>
      <c r="AD99" s="3"/>
      <c r="AE99" s="3"/>
    </row>
    <row r="100" ht="15.75" customHeight="1">
      <c r="A100" s="53"/>
      <c r="B100" s="54"/>
      <c r="C100" s="54"/>
      <c r="D100" s="1"/>
      <c r="E100" s="1"/>
      <c r="F100" s="1"/>
      <c r="G100" s="1"/>
      <c r="H100" s="1"/>
      <c r="I100" s="1"/>
      <c r="J100" s="1"/>
      <c r="K100" s="1"/>
      <c r="L100" s="3"/>
      <c r="M100" s="3"/>
      <c r="N100" s="3"/>
      <c r="O100" s="3"/>
      <c r="P100" s="3"/>
      <c r="Q100" s="3"/>
      <c r="R100" s="3"/>
      <c r="S100" s="3"/>
      <c r="T100" s="3"/>
      <c r="U100" s="3"/>
      <c r="V100" s="3"/>
      <c r="W100" s="3"/>
      <c r="X100" s="3"/>
      <c r="Y100" s="3"/>
      <c r="Z100" s="3"/>
      <c r="AA100" s="3"/>
      <c r="AB100" s="3"/>
      <c r="AC100" s="3"/>
      <c r="AD100" s="3"/>
      <c r="AE100" s="3"/>
    </row>
    <row r="101" ht="15.75" customHeight="1">
      <c r="A101" s="53"/>
      <c r="B101" s="54"/>
      <c r="C101" s="54"/>
      <c r="D101" s="1"/>
      <c r="E101" s="1"/>
      <c r="F101" s="1"/>
      <c r="G101" s="1"/>
      <c r="H101" s="1"/>
      <c r="I101" s="1"/>
      <c r="J101" s="1"/>
      <c r="K101" s="1"/>
      <c r="L101" s="3"/>
      <c r="M101" s="3"/>
      <c r="N101" s="3"/>
      <c r="O101" s="3"/>
      <c r="P101" s="3"/>
      <c r="Q101" s="3"/>
      <c r="R101" s="3"/>
      <c r="S101" s="3"/>
      <c r="T101" s="3"/>
      <c r="U101" s="3"/>
      <c r="V101" s="3"/>
      <c r="W101" s="3"/>
      <c r="X101" s="3"/>
      <c r="Y101" s="3"/>
      <c r="Z101" s="3"/>
      <c r="AA101" s="3"/>
      <c r="AB101" s="3"/>
      <c r="AC101" s="3"/>
      <c r="AD101" s="3"/>
      <c r="AE101" s="3"/>
    </row>
    <row r="102" ht="15.75" customHeight="1">
      <c r="A102" s="53"/>
      <c r="B102" s="54"/>
      <c r="C102" s="54"/>
      <c r="D102" s="1"/>
      <c r="E102" s="1"/>
      <c r="F102" s="1"/>
      <c r="G102" s="1"/>
      <c r="H102" s="1"/>
      <c r="I102" s="1"/>
      <c r="J102" s="1"/>
      <c r="K102" s="1"/>
      <c r="L102" s="3"/>
      <c r="M102" s="3"/>
      <c r="N102" s="3"/>
      <c r="O102" s="3"/>
      <c r="P102" s="3"/>
      <c r="Q102" s="3"/>
      <c r="R102" s="3"/>
      <c r="S102" s="3"/>
      <c r="T102" s="3"/>
      <c r="U102" s="3"/>
      <c r="V102" s="3"/>
      <c r="W102" s="3"/>
      <c r="X102" s="3"/>
      <c r="Y102" s="3"/>
      <c r="Z102" s="3"/>
      <c r="AA102" s="3"/>
      <c r="AB102" s="3"/>
      <c r="AC102" s="3"/>
      <c r="AD102" s="3"/>
      <c r="AE102" s="3"/>
    </row>
    <row r="103" ht="15.75" customHeight="1">
      <c r="A103" s="53"/>
      <c r="B103" s="54"/>
      <c r="C103" s="54"/>
      <c r="D103" s="1"/>
      <c r="E103" s="1"/>
      <c r="F103" s="1"/>
      <c r="G103" s="1"/>
      <c r="H103" s="1"/>
      <c r="I103" s="1"/>
      <c r="J103" s="1"/>
      <c r="K103" s="1"/>
      <c r="L103" s="3"/>
      <c r="M103" s="3"/>
      <c r="N103" s="3"/>
      <c r="O103" s="3"/>
      <c r="P103" s="3"/>
      <c r="Q103" s="3"/>
      <c r="R103" s="3"/>
      <c r="S103" s="3"/>
      <c r="T103" s="3"/>
      <c r="U103" s="3"/>
      <c r="V103" s="3"/>
      <c r="W103" s="3"/>
      <c r="X103" s="3"/>
      <c r="Y103" s="3"/>
      <c r="Z103" s="3"/>
      <c r="AA103" s="3"/>
      <c r="AB103" s="3"/>
      <c r="AC103" s="3"/>
      <c r="AD103" s="3"/>
      <c r="AE103" s="3"/>
    </row>
    <row r="104" ht="15.75" customHeight="1">
      <c r="A104" s="53"/>
      <c r="B104" s="54"/>
      <c r="C104" s="54"/>
      <c r="D104" s="1"/>
      <c r="E104" s="1"/>
      <c r="F104" s="1"/>
      <c r="G104" s="1"/>
      <c r="H104" s="1"/>
      <c r="I104" s="1"/>
      <c r="J104" s="1"/>
      <c r="K104" s="1"/>
      <c r="L104" s="3"/>
      <c r="M104" s="3"/>
      <c r="N104" s="3"/>
      <c r="O104" s="3"/>
      <c r="P104" s="3"/>
      <c r="Q104" s="3"/>
      <c r="R104" s="3"/>
      <c r="S104" s="3"/>
      <c r="T104" s="3"/>
      <c r="U104" s="3"/>
      <c r="V104" s="3"/>
      <c r="W104" s="3"/>
      <c r="X104" s="3"/>
      <c r="Y104" s="3"/>
      <c r="Z104" s="3"/>
      <c r="AA104" s="3"/>
      <c r="AB104" s="3"/>
      <c r="AC104" s="3"/>
      <c r="AD104" s="3"/>
      <c r="AE104" s="3"/>
    </row>
    <row r="105" ht="15.75" customHeight="1">
      <c r="A105" s="53"/>
      <c r="B105" s="54"/>
      <c r="C105" s="54"/>
      <c r="D105" s="1"/>
      <c r="E105" s="1"/>
      <c r="F105" s="1"/>
      <c r="G105" s="1"/>
      <c r="H105" s="1"/>
      <c r="I105" s="1"/>
      <c r="J105" s="1"/>
      <c r="K105" s="1"/>
      <c r="L105" s="3"/>
      <c r="M105" s="3"/>
      <c r="N105" s="3"/>
      <c r="O105" s="3"/>
      <c r="P105" s="3"/>
      <c r="Q105" s="3"/>
      <c r="R105" s="3"/>
      <c r="S105" s="3"/>
      <c r="T105" s="3"/>
      <c r="U105" s="3"/>
      <c r="V105" s="3"/>
      <c r="W105" s="3"/>
      <c r="X105" s="3"/>
      <c r="Y105" s="3"/>
      <c r="Z105" s="3"/>
      <c r="AA105" s="3"/>
      <c r="AB105" s="3"/>
      <c r="AC105" s="3"/>
      <c r="AD105" s="3"/>
      <c r="AE105" s="3"/>
    </row>
    <row r="106" ht="15.75" customHeight="1">
      <c r="A106" s="53"/>
      <c r="B106" s="54"/>
      <c r="C106" s="54"/>
      <c r="D106" s="1"/>
      <c r="E106" s="1"/>
      <c r="F106" s="1"/>
      <c r="G106" s="1"/>
      <c r="H106" s="1"/>
      <c r="I106" s="1"/>
      <c r="J106" s="1"/>
      <c r="K106" s="1"/>
      <c r="L106" s="3"/>
      <c r="M106" s="3"/>
      <c r="N106" s="3"/>
      <c r="O106" s="3"/>
      <c r="P106" s="3"/>
      <c r="Q106" s="3"/>
      <c r="R106" s="3"/>
      <c r="S106" s="3"/>
      <c r="T106" s="3"/>
      <c r="U106" s="3"/>
      <c r="V106" s="3"/>
      <c r="W106" s="3"/>
      <c r="X106" s="3"/>
      <c r="Y106" s="3"/>
      <c r="Z106" s="3"/>
      <c r="AA106" s="3"/>
      <c r="AB106" s="3"/>
      <c r="AC106" s="3"/>
      <c r="AD106" s="3"/>
      <c r="AE106" s="3"/>
    </row>
    <row r="107" ht="15.75" customHeight="1">
      <c r="A107" s="53"/>
      <c r="B107" s="54"/>
      <c r="C107" s="54"/>
      <c r="D107" s="1"/>
      <c r="E107" s="1"/>
      <c r="F107" s="1"/>
      <c r="G107" s="1"/>
      <c r="H107" s="1"/>
      <c r="I107" s="1"/>
      <c r="J107" s="1"/>
      <c r="K107" s="1"/>
      <c r="L107" s="3"/>
      <c r="M107" s="3"/>
      <c r="N107" s="3"/>
      <c r="O107" s="3"/>
      <c r="P107" s="3"/>
      <c r="Q107" s="3"/>
      <c r="R107" s="3"/>
      <c r="S107" s="3"/>
      <c r="T107" s="3"/>
      <c r="U107" s="3"/>
      <c r="V107" s="3"/>
      <c r="W107" s="3"/>
      <c r="X107" s="3"/>
      <c r="Y107" s="3"/>
      <c r="Z107" s="3"/>
      <c r="AA107" s="3"/>
      <c r="AB107" s="3"/>
      <c r="AC107" s="3"/>
      <c r="AD107" s="3"/>
      <c r="AE107" s="3"/>
    </row>
    <row r="108" ht="15.75" customHeight="1">
      <c r="A108" s="53"/>
      <c r="B108" s="54"/>
      <c r="C108" s="54"/>
      <c r="D108" s="1"/>
      <c r="E108" s="1"/>
      <c r="F108" s="1"/>
      <c r="G108" s="1"/>
      <c r="H108" s="1"/>
      <c r="I108" s="1"/>
      <c r="J108" s="1"/>
      <c r="K108" s="1"/>
      <c r="L108" s="3"/>
      <c r="M108" s="3"/>
      <c r="N108" s="3"/>
      <c r="O108" s="3"/>
      <c r="P108" s="3"/>
      <c r="Q108" s="3"/>
      <c r="R108" s="3"/>
      <c r="S108" s="3"/>
      <c r="T108" s="3"/>
      <c r="U108" s="3"/>
      <c r="V108" s="3"/>
      <c r="W108" s="3"/>
      <c r="X108" s="3"/>
      <c r="Y108" s="3"/>
      <c r="Z108" s="3"/>
      <c r="AA108" s="3"/>
      <c r="AB108" s="3"/>
      <c r="AC108" s="3"/>
      <c r="AD108" s="3"/>
      <c r="AE108" s="3"/>
    </row>
    <row r="109" ht="15.75" customHeight="1">
      <c r="A109" s="53"/>
      <c r="B109" s="54"/>
      <c r="C109" s="54"/>
      <c r="D109" s="1"/>
      <c r="E109" s="1"/>
      <c r="F109" s="1"/>
      <c r="G109" s="1"/>
      <c r="H109" s="1"/>
      <c r="I109" s="1"/>
      <c r="J109" s="1"/>
      <c r="K109" s="1"/>
      <c r="L109" s="3"/>
      <c r="M109" s="3"/>
      <c r="N109" s="3"/>
      <c r="O109" s="3"/>
      <c r="P109" s="3"/>
      <c r="Q109" s="3"/>
      <c r="R109" s="3"/>
      <c r="S109" s="3"/>
      <c r="T109" s="3"/>
      <c r="U109" s="3"/>
      <c r="V109" s="3"/>
      <c r="W109" s="3"/>
      <c r="X109" s="3"/>
      <c r="Y109" s="3"/>
      <c r="Z109" s="3"/>
      <c r="AA109" s="3"/>
      <c r="AB109" s="3"/>
      <c r="AC109" s="3"/>
      <c r="AD109" s="3"/>
      <c r="AE109" s="3"/>
    </row>
    <row r="110" ht="15.75" customHeight="1">
      <c r="A110" s="53"/>
      <c r="B110" s="54"/>
      <c r="C110" s="54"/>
      <c r="D110" s="1"/>
      <c r="E110" s="1"/>
      <c r="F110" s="1"/>
      <c r="G110" s="1"/>
      <c r="H110" s="1"/>
      <c r="I110" s="1"/>
      <c r="J110" s="1"/>
      <c r="K110" s="1"/>
      <c r="L110" s="3"/>
      <c r="M110" s="3"/>
      <c r="N110" s="3"/>
      <c r="O110" s="3"/>
      <c r="P110" s="3"/>
      <c r="Q110" s="3"/>
      <c r="R110" s="3"/>
      <c r="S110" s="3"/>
      <c r="T110" s="3"/>
      <c r="U110" s="3"/>
      <c r="V110" s="3"/>
      <c r="W110" s="3"/>
      <c r="X110" s="3"/>
      <c r="Y110" s="3"/>
      <c r="Z110" s="3"/>
      <c r="AA110" s="3"/>
      <c r="AB110" s="3"/>
      <c r="AC110" s="3"/>
      <c r="AD110" s="3"/>
      <c r="AE110" s="3"/>
    </row>
    <row r="111" ht="15.75" customHeight="1">
      <c r="A111" s="53"/>
      <c r="B111" s="54"/>
      <c r="C111" s="54"/>
      <c r="D111" s="1"/>
      <c r="E111" s="1"/>
      <c r="F111" s="1"/>
      <c r="G111" s="1"/>
      <c r="H111" s="1"/>
      <c r="I111" s="1"/>
      <c r="J111" s="1"/>
      <c r="K111" s="1"/>
      <c r="L111" s="3"/>
      <c r="M111" s="3"/>
      <c r="N111" s="3"/>
      <c r="O111" s="3"/>
      <c r="P111" s="3"/>
      <c r="Q111" s="3"/>
      <c r="R111" s="3"/>
      <c r="S111" s="3"/>
      <c r="T111" s="3"/>
      <c r="U111" s="3"/>
      <c r="V111" s="3"/>
      <c r="W111" s="3"/>
      <c r="X111" s="3"/>
      <c r="Y111" s="3"/>
      <c r="Z111" s="3"/>
      <c r="AA111" s="3"/>
      <c r="AB111" s="3"/>
      <c r="AC111" s="3"/>
      <c r="AD111" s="3"/>
      <c r="AE111" s="3"/>
    </row>
    <row r="112" ht="15.75" customHeight="1">
      <c r="A112" s="53"/>
      <c r="B112" s="54"/>
      <c r="C112" s="54"/>
      <c r="D112" s="1"/>
      <c r="E112" s="1"/>
      <c r="F112" s="1"/>
      <c r="G112" s="1"/>
      <c r="H112" s="1"/>
      <c r="I112" s="1"/>
      <c r="J112" s="1"/>
      <c r="K112" s="1"/>
      <c r="L112" s="3"/>
      <c r="M112" s="3"/>
      <c r="N112" s="3"/>
      <c r="O112" s="3"/>
      <c r="P112" s="3"/>
      <c r="Q112" s="3"/>
      <c r="R112" s="3"/>
      <c r="S112" s="3"/>
      <c r="T112" s="3"/>
      <c r="U112" s="3"/>
      <c r="V112" s="3"/>
      <c r="W112" s="3"/>
      <c r="X112" s="3"/>
      <c r="Y112" s="3"/>
      <c r="Z112" s="3"/>
      <c r="AA112" s="3"/>
      <c r="AB112" s="3"/>
      <c r="AC112" s="3"/>
      <c r="AD112" s="3"/>
      <c r="AE112" s="3"/>
    </row>
    <row r="113" ht="15.75" customHeight="1">
      <c r="A113" s="53"/>
      <c r="B113" s="54"/>
      <c r="C113" s="54"/>
      <c r="D113" s="1"/>
      <c r="E113" s="1"/>
      <c r="F113" s="1"/>
      <c r="G113" s="1"/>
      <c r="H113" s="1"/>
      <c r="I113" s="1"/>
      <c r="J113" s="1"/>
      <c r="K113" s="1"/>
      <c r="L113" s="3"/>
      <c r="M113" s="3"/>
      <c r="N113" s="3"/>
      <c r="O113" s="3"/>
      <c r="P113" s="3"/>
      <c r="Q113" s="3"/>
      <c r="R113" s="3"/>
      <c r="S113" s="3"/>
      <c r="T113" s="3"/>
      <c r="U113" s="3"/>
      <c r="V113" s="3"/>
      <c r="W113" s="3"/>
      <c r="X113" s="3"/>
      <c r="Y113" s="3"/>
      <c r="Z113" s="3"/>
      <c r="AA113" s="3"/>
      <c r="AB113" s="3"/>
      <c r="AC113" s="3"/>
      <c r="AD113" s="3"/>
      <c r="AE113" s="3"/>
    </row>
    <row r="114" ht="15.75" customHeight="1">
      <c r="A114" s="53"/>
      <c r="B114" s="54"/>
      <c r="C114" s="54"/>
      <c r="D114" s="1"/>
      <c r="E114" s="1"/>
      <c r="F114" s="1"/>
      <c r="G114" s="1"/>
      <c r="H114" s="1"/>
      <c r="I114" s="1"/>
      <c r="J114" s="1"/>
      <c r="K114" s="1"/>
      <c r="L114" s="3"/>
      <c r="M114" s="3"/>
      <c r="N114" s="3"/>
      <c r="O114" s="3"/>
      <c r="P114" s="3"/>
      <c r="Q114" s="3"/>
      <c r="R114" s="3"/>
      <c r="S114" s="3"/>
      <c r="T114" s="3"/>
      <c r="U114" s="3"/>
      <c r="V114" s="3"/>
      <c r="W114" s="3"/>
      <c r="X114" s="3"/>
      <c r="Y114" s="3"/>
      <c r="Z114" s="3"/>
      <c r="AA114" s="3"/>
      <c r="AB114" s="3"/>
      <c r="AC114" s="3"/>
      <c r="AD114" s="3"/>
      <c r="AE114" s="3"/>
    </row>
    <row r="115" ht="15.75" customHeight="1">
      <c r="A115" s="53"/>
      <c r="B115" s="54"/>
      <c r="C115" s="54"/>
      <c r="D115" s="1"/>
      <c r="E115" s="1"/>
      <c r="F115" s="1"/>
      <c r="G115" s="1"/>
      <c r="H115" s="1"/>
      <c r="I115" s="1"/>
      <c r="J115" s="1"/>
      <c r="K115" s="1"/>
      <c r="L115" s="3"/>
      <c r="M115" s="3"/>
      <c r="N115" s="3"/>
      <c r="O115" s="3"/>
      <c r="P115" s="3"/>
      <c r="Q115" s="3"/>
      <c r="R115" s="3"/>
      <c r="S115" s="3"/>
      <c r="T115" s="3"/>
      <c r="U115" s="3"/>
      <c r="V115" s="3"/>
      <c r="W115" s="3"/>
      <c r="X115" s="3"/>
      <c r="Y115" s="3"/>
      <c r="Z115" s="3"/>
      <c r="AA115" s="3"/>
      <c r="AB115" s="3"/>
      <c r="AC115" s="3"/>
      <c r="AD115" s="3"/>
      <c r="AE115" s="3"/>
    </row>
    <row r="116" ht="15.75" customHeight="1">
      <c r="A116" s="53"/>
      <c r="B116" s="54"/>
      <c r="C116" s="54"/>
      <c r="D116" s="1"/>
      <c r="E116" s="1"/>
      <c r="F116" s="1"/>
      <c r="G116" s="1"/>
      <c r="H116" s="1"/>
      <c r="I116" s="1"/>
      <c r="J116" s="1"/>
      <c r="K116" s="1"/>
      <c r="L116" s="3"/>
      <c r="M116" s="3"/>
      <c r="N116" s="3"/>
      <c r="O116" s="3"/>
      <c r="P116" s="3"/>
      <c r="Q116" s="3"/>
      <c r="R116" s="3"/>
      <c r="S116" s="3"/>
      <c r="T116" s="3"/>
      <c r="U116" s="3"/>
      <c r="V116" s="3"/>
      <c r="W116" s="3"/>
      <c r="X116" s="3"/>
      <c r="Y116" s="3"/>
      <c r="Z116" s="3"/>
      <c r="AA116" s="3"/>
      <c r="AB116" s="3"/>
      <c r="AC116" s="3"/>
      <c r="AD116" s="3"/>
      <c r="AE116" s="3"/>
    </row>
    <row r="117" ht="15.75" customHeight="1">
      <c r="A117" s="53"/>
      <c r="B117" s="54"/>
      <c r="C117" s="54"/>
      <c r="D117" s="1"/>
      <c r="E117" s="1"/>
      <c r="F117" s="1"/>
      <c r="G117" s="1"/>
      <c r="H117" s="1"/>
      <c r="I117" s="1"/>
      <c r="J117" s="1"/>
      <c r="K117" s="1"/>
      <c r="L117" s="3"/>
      <c r="M117" s="3"/>
      <c r="N117" s="3"/>
      <c r="O117" s="3"/>
      <c r="P117" s="3"/>
      <c r="Q117" s="3"/>
      <c r="R117" s="3"/>
      <c r="S117" s="3"/>
      <c r="T117" s="3"/>
      <c r="U117" s="3"/>
      <c r="V117" s="3"/>
      <c r="W117" s="3"/>
      <c r="X117" s="3"/>
      <c r="Y117" s="3"/>
      <c r="Z117" s="3"/>
      <c r="AA117" s="3"/>
      <c r="AB117" s="3"/>
      <c r="AC117" s="3"/>
      <c r="AD117" s="3"/>
      <c r="AE117" s="3"/>
    </row>
    <row r="118" ht="15.75" customHeight="1">
      <c r="A118" s="53"/>
      <c r="B118" s="54"/>
      <c r="C118" s="54"/>
      <c r="D118" s="1"/>
      <c r="E118" s="1"/>
      <c r="F118" s="1"/>
      <c r="G118" s="1"/>
      <c r="H118" s="1"/>
      <c r="I118" s="1"/>
      <c r="J118" s="1"/>
      <c r="K118" s="1"/>
      <c r="L118" s="3"/>
      <c r="M118" s="3"/>
      <c r="N118" s="3"/>
      <c r="O118" s="3"/>
      <c r="P118" s="3"/>
      <c r="Q118" s="3"/>
      <c r="R118" s="3"/>
      <c r="S118" s="3"/>
      <c r="T118" s="3"/>
      <c r="U118" s="3"/>
      <c r="V118" s="3"/>
      <c r="W118" s="3"/>
      <c r="X118" s="3"/>
      <c r="Y118" s="3"/>
      <c r="Z118" s="3"/>
      <c r="AA118" s="3"/>
      <c r="AB118" s="3"/>
      <c r="AC118" s="3"/>
      <c r="AD118" s="3"/>
      <c r="AE118" s="3"/>
    </row>
    <row r="119" ht="15.75" customHeight="1">
      <c r="A119" s="53"/>
      <c r="B119" s="54"/>
      <c r="C119" s="54"/>
      <c r="D119" s="1"/>
      <c r="E119" s="1"/>
      <c r="F119" s="1"/>
      <c r="G119" s="1"/>
      <c r="H119" s="1"/>
      <c r="I119" s="1"/>
      <c r="J119" s="1"/>
      <c r="K119" s="1"/>
      <c r="L119" s="3"/>
      <c r="M119" s="3"/>
      <c r="N119" s="3"/>
      <c r="O119" s="3"/>
      <c r="P119" s="3"/>
      <c r="Q119" s="3"/>
      <c r="R119" s="3"/>
      <c r="S119" s="3"/>
      <c r="T119" s="3"/>
      <c r="U119" s="3"/>
      <c r="V119" s="3"/>
      <c r="W119" s="3"/>
      <c r="X119" s="3"/>
      <c r="Y119" s="3"/>
      <c r="Z119" s="3"/>
      <c r="AA119" s="3"/>
      <c r="AB119" s="3"/>
      <c r="AC119" s="3"/>
      <c r="AD119" s="3"/>
      <c r="AE119" s="3"/>
    </row>
    <row r="120" ht="15.75" customHeight="1">
      <c r="A120" s="53"/>
      <c r="B120" s="54"/>
      <c r="C120" s="54"/>
      <c r="D120" s="1"/>
      <c r="E120" s="1"/>
      <c r="F120" s="1"/>
      <c r="G120" s="1"/>
      <c r="H120" s="1"/>
      <c r="I120" s="1"/>
      <c r="J120" s="1"/>
      <c r="K120" s="1"/>
      <c r="L120" s="3"/>
      <c r="M120" s="3"/>
      <c r="N120" s="3"/>
      <c r="O120" s="3"/>
      <c r="P120" s="3"/>
      <c r="Q120" s="3"/>
      <c r="R120" s="3"/>
      <c r="S120" s="3"/>
      <c r="T120" s="3"/>
      <c r="U120" s="3"/>
      <c r="V120" s="3"/>
      <c r="W120" s="3"/>
      <c r="X120" s="3"/>
      <c r="Y120" s="3"/>
      <c r="Z120" s="3"/>
      <c r="AA120" s="3"/>
      <c r="AB120" s="3"/>
      <c r="AC120" s="3"/>
      <c r="AD120" s="3"/>
      <c r="AE120" s="3"/>
    </row>
    <row r="121" ht="15.75" customHeight="1">
      <c r="A121" s="53"/>
      <c r="B121" s="54"/>
      <c r="C121" s="54"/>
      <c r="D121" s="1"/>
      <c r="E121" s="1"/>
      <c r="F121" s="1"/>
      <c r="G121" s="1"/>
      <c r="H121" s="1"/>
      <c r="I121" s="1"/>
      <c r="J121" s="1"/>
      <c r="K121" s="1"/>
      <c r="L121" s="3"/>
      <c r="M121" s="3"/>
      <c r="N121" s="3"/>
      <c r="O121" s="3"/>
      <c r="P121" s="3"/>
      <c r="Q121" s="3"/>
      <c r="R121" s="3"/>
      <c r="S121" s="3"/>
      <c r="T121" s="3"/>
      <c r="U121" s="3"/>
      <c r="V121" s="3"/>
      <c r="W121" s="3"/>
      <c r="X121" s="3"/>
      <c r="Y121" s="3"/>
      <c r="Z121" s="3"/>
      <c r="AA121" s="3"/>
      <c r="AB121" s="3"/>
      <c r="AC121" s="3"/>
      <c r="AD121" s="3"/>
      <c r="AE121" s="3"/>
    </row>
    <row r="122" ht="15.75" customHeight="1">
      <c r="A122" s="53"/>
      <c r="B122" s="54"/>
      <c r="C122" s="54"/>
      <c r="D122" s="1"/>
      <c r="E122" s="1"/>
      <c r="F122" s="1"/>
      <c r="G122" s="1"/>
      <c r="H122" s="1"/>
      <c r="I122" s="1"/>
      <c r="J122" s="1"/>
      <c r="K122" s="1"/>
      <c r="L122" s="3"/>
      <c r="M122" s="3"/>
      <c r="N122" s="3"/>
      <c r="O122" s="3"/>
      <c r="P122" s="3"/>
      <c r="Q122" s="3"/>
      <c r="R122" s="3"/>
      <c r="S122" s="3"/>
      <c r="T122" s="3"/>
      <c r="U122" s="3"/>
      <c r="V122" s="3"/>
      <c r="W122" s="3"/>
      <c r="X122" s="3"/>
      <c r="Y122" s="3"/>
      <c r="Z122" s="3"/>
      <c r="AA122" s="3"/>
      <c r="AB122" s="3"/>
      <c r="AC122" s="3"/>
      <c r="AD122" s="3"/>
      <c r="AE122" s="3"/>
    </row>
    <row r="123" ht="15.75" customHeight="1">
      <c r="A123" s="53"/>
      <c r="B123" s="54"/>
      <c r="C123" s="54"/>
      <c r="D123" s="1"/>
      <c r="E123" s="1"/>
      <c r="F123" s="1"/>
      <c r="G123" s="1"/>
      <c r="H123" s="1"/>
      <c r="I123" s="1"/>
      <c r="J123" s="1"/>
      <c r="K123" s="1"/>
      <c r="L123" s="3"/>
      <c r="M123" s="3"/>
      <c r="N123" s="3"/>
      <c r="O123" s="3"/>
      <c r="P123" s="3"/>
      <c r="Q123" s="3"/>
      <c r="R123" s="3"/>
      <c r="S123" s="3"/>
      <c r="T123" s="3"/>
      <c r="U123" s="3"/>
      <c r="V123" s="3"/>
      <c r="W123" s="3"/>
      <c r="X123" s="3"/>
      <c r="Y123" s="3"/>
      <c r="Z123" s="3"/>
      <c r="AA123" s="3"/>
      <c r="AB123" s="3"/>
      <c r="AC123" s="3"/>
      <c r="AD123" s="3"/>
      <c r="AE123" s="3"/>
    </row>
    <row r="124" ht="15.75" customHeight="1">
      <c r="A124" s="53"/>
      <c r="B124" s="54"/>
      <c r="C124" s="54"/>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53"/>
      <c r="B125" s="54"/>
      <c r="C125" s="54"/>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53"/>
      <c r="B126" s="54"/>
      <c r="C126" s="54"/>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53"/>
      <c r="B127" s="54"/>
      <c r="C127" s="54"/>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53"/>
      <c r="B128" s="54"/>
      <c r="C128" s="54"/>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53"/>
      <c r="B129" s="54"/>
      <c r="C129" s="54"/>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53"/>
      <c r="B130" s="54"/>
      <c r="C130" s="54"/>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53"/>
      <c r="B131" s="54"/>
      <c r="C131" s="54"/>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53"/>
      <c r="B132" s="54"/>
      <c r="C132" s="54"/>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53"/>
      <c r="B133" s="54"/>
      <c r="C133" s="54"/>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53"/>
      <c r="B134" s="54"/>
      <c r="C134" s="54"/>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53"/>
      <c r="B135" s="54"/>
      <c r="C135" s="54"/>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53"/>
      <c r="B136" s="54"/>
      <c r="C136" s="54"/>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53"/>
      <c r="B137" s="54"/>
      <c r="C137" s="54"/>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53"/>
      <c r="B138" s="54"/>
      <c r="C138" s="54"/>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53"/>
      <c r="B139" s="54"/>
      <c r="C139" s="54"/>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53"/>
      <c r="B140" s="54"/>
      <c r="C140" s="54"/>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53"/>
      <c r="B141" s="54"/>
      <c r="C141" s="54"/>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53"/>
      <c r="B142" s="54"/>
      <c r="C142" s="54"/>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53"/>
      <c r="B143" s="54"/>
      <c r="C143" s="54"/>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53"/>
      <c r="B144" s="54"/>
      <c r="C144" s="54"/>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53"/>
      <c r="B145" s="54"/>
      <c r="C145" s="54"/>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53"/>
      <c r="B146" s="54"/>
      <c r="C146" s="54"/>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53"/>
      <c r="B147" s="54"/>
      <c r="C147" s="54"/>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53"/>
      <c r="B148" s="54"/>
      <c r="C148" s="54"/>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53"/>
      <c r="B149" s="54"/>
      <c r="C149" s="54"/>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53"/>
      <c r="B150" s="54"/>
      <c r="C150" s="54"/>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53"/>
      <c r="B151" s="54"/>
      <c r="C151" s="54"/>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53"/>
      <c r="B152" s="54"/>
      <c r="C152" s="54"/>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53"/>
      <c r="B153" s="54"/>
      <c r="C153" s="54"/>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53"/>
      <c r="B154" s="54"/>
      <c r="C154" s="54"/>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53"/>
      <c r="B155" s="54"/>
      <c r="C155" s="54"/>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53"/>
      <c r="B156" s="54"/>
      <c r="C156" s="54"/>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53"/>
      <c r="B157" s="54"/>
      <c r="C157" s="54"/>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53"/>
      <c r="B158" s="54"/>
      <c r="C158" s="54"/>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53"/>
      <c r="B159" s="54"/>
      <c r="C159" s="54"/>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53"/>
      <c r="B160" s="54"/>
      <c r="C160" s="54"/>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53"/>
      <c r="B161" s="54"/>
      <c r="C161" s="54"/>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53"/>
      <c r="B162" s="54"/>
      <c r="C162" s="54"/>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53"/>
      <c r="B163" s="54"/>
      <c r="C163" s="54"/>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53"/>
      <c r="B164" s="54"/>
      <c r="C164" s="54"/>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53"/>
      <c r="B165" s="54"/>
      <c r="C165" s="54"/>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53"/>
      <c r="B166" s="54"/>
      <c r="C166" s="54"/>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53"/>
      <c r="B167" s="54"/>
      <c r="C167" s="54"/>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53"/>
      <c r="B168" s="54"/>
      <c r="C168" s="54"/>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53"/>
      <c r="B169" s="54"/>
      <c r="C169" s="54"/>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53"/>
      <c r="B170" s="54"/>
      <c r="C170" s="54"/>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53"/>
      <c r="B171" s="54"/>
      <c r="C171" s="54"/>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53"/>
      <c r="B172" s="54"/>
      <c r="C172" s="54"/>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53"/>
      <c r="B173" s="54"/>
      <c r="C173" s="54"/>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53"/>
      <c r="B174" s="54"/>
      <c r="C174" s="54"/>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53"/>
      <c r="B175" s="54"/>
      <c r="C175" s="54"/>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53"/>
      <c r="B176" s="54"/>
      <c r="C176" s="54"/>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53"/>
      <c r="B177" s="54"/>
      <c r="C177" s="54"/>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53"/>
      <c r="B178" s="54"/>
      <c r="C178" s="54"/>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53"/>
      <c r="B179" s="54"/>
      <c r="C179" s="54"/>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53"/>
      <c r="B180" s="54"/>
      <c r="C180" s="54"/>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53"/>
      <c r="B181" s="54"/>
      <c r="C181" s="54"/>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53"/>
      <c r="B182" s="54"/>
      <c r="C182" s="54"/>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53"/>
      <c r="B183" s="54"/>
      <c r="C183" s="54"/>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53"/>
      <c r="B184" s="54"/>
      <c r="C184" s="54"/>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53"/>
      <c r="B185" s="54"/>
      <c r="C185" s="54"/>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53"/>
      <c r="B186" s="54"/>
      <c r="C186" s="54"/>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53"/>
      <c r="B187" s="54"/>
      <c r="C187" s="54"/>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53"/>
      <c r="B188" s="54"/>
      <c r="C188" s="54"/>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53"/>
      <c r="B189" s="54"/>
      <c r="C189" s="54"/>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53"/>
      <c r="B190" s="54"/>
      <c r="C190" s="54"/>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53"/>
      <c r="B191" s="54"/>
      <c r="C191" s="54"/>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53"/>
      <c r="B192" s="54"/>
      <c r="C192" s="54"/>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53"/>
      <c r="B193" s="54"/>
      <c r="C193" s="54"/>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53"/>
      <c r="B194" s="54"/>
      <c r="C194" s="54"/>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53"/>
      <c r="B195" s="54"/>
      <c r="C195" s="54"/>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53"/>
      <c r="B196" s="54"/>
      <c r="C196" s="54"/>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53"/>
      <c r="B197" s="54"/>
      <c r="C197" s="54"/>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53"/>
      <c r="B198" s="54"/>
      <c r="C198" s="54"/>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53"/>
      <c r="B199" s="54"/>
      <c r="C199" s="54"/>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53"/>
      <c r="B200" s="54"/>
      <c r="C200" s="54"/>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53"/>
      <c r="B201" s="54"/>
      <c r="C201" s="54"/>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53"/>
      <c r="B202" s="54"/>
      <c r="C202" s="54"/>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53"/>
      <c r="B203" s="54"/>
      <c r="C203" s="54"/>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53"/>
      <c r="B204" s="54"/>
      <c r="C204" s="54"/>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53"/>
      <c r="B205" s="54"/>
      <c r="C205" s="54"/>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53"/>
      <c r="B206" s="54"/>
      <c r="C206" s="54"/>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53"/>
      <c r="B207" s="54"/>
      <c r="C207" s="54"/>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53"/>
      <c r="B208" s="54"/>
      <c r="C208" s="54"/>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53"/>
      <c r="B209" s="54"/>
      <c r="C209" s="54"/>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53"/>
      <c r="B210" s="54"/>
      <c r="C210" s="54"/>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53"/>
      <c r="B211" s="54"/>
      <c r="C211" s="54"/>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53"/>
      <c r="B212" s="54"/>
      <c r="C212" s="54"/>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53"/>
      <c r="B213" s="54"/>
      <c r="C213" s="54"/>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53"/>
      <c r="B214" s="54"/>
      <c r="C214" s="54"/>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53"/>
      <c r="B215" s="54"/>
      <c r="C215" s="54"/>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53"/>
      <c r="B216" s="54"/>
      <c r="C216" s="54"/>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53"/>
      <c r="B217" s="54"/>
      <c r="C217" s="54"/>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53"/>
      <c r="B218" s="54"/>
      <c r="C218" s="54"/>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53"/>
      <c r="B219" s="54"/>
      <c r="C219" s="54"/>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53"/>
      <c r="B220" s="54"/>
      <c r="C220" s="54"/>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53"/>
      <c r="B221" s="54"/>
      <c r="C221" s="54"/>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53"/>
      <c r="B222" s="54"/>
      <c r="C222" s="54"/>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53"/>
      <c r="B223" s="54"/>
      <c r="C223" s="54"/>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3:H23"/>
    <mergeCell ref="A2:M2"/>
    <mergeCell ref="A4:M4"/>
    <mergeCell ref="A5:M5"/>
    <mergeCell ref="A6:M6"/>
    <mergeCell ref="A7:M7"/>
    <mergeCell ref="A8:M8"/>
    <mergeCell ref="A9:M9"/>
  </mergeCells>
  <hyperlinks>
    <hyperlink r:id="rId1" ref="A17"/>
    <hyperlink r:id="rId2" ref="A18"/>
  </hyperlinks>
  <printOptions/>
  <pageMargins bottom="1.0" footer="0.0" header="0.0" left="0.75" right="0.75" top="1.0"/>
  <pageSetup orientation="landscape"/>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19.86"/>
    <col customWidth="1" min="7" max="7" width="9.57"/>
    <col customWidth="1" min="8" max="8" width="11.86"/>
    <col customWidth="1" min="9" max="9" width="10.29"/>
    <col customWidth="1" min="10" max="10" width="8.0"/>
    <col customWidth="1" min="11" max="11" width="16.14"/>
    <col customWidth="1" min="12" max="26" width="8.0"/>
  </cols>
  <sheetData>
    <row r="1">
      <c r="A1" s="53"/>
      <c r="B1" s="54"/>
      <c r="C1" s="54"/>
      <c r="D1" s="54"/>
      <c r="E1" s="1"/>
      <c r="F1" s="1"/>
      <c r="G1" s="3"/>
      <c r="H1" s="3"/>
      <c r="I1" s="3"/>
      <c r="J1" s="3"/>
      <c r="K1" s="3"/>
      <c r="L1" s="3"/>
      <c r="M1" s="3"/>
      <c r="N1" s="3"/>
      <c r="O1" s="3"/>
      <c r="P1" s="3"/>
      <c r="Q1" s="3"/>
      <c r="R1" s="3"/>
      <c r="S1" s="3"/>
      <c r="T1" s="3"/>
      <c r="U1" s="3"/>
      <c r="V1" s="3"/>
      <c r="W1" s="3"/>
      <c r="X1" s="3"/>
      <c r="Y1" s="3"/>
      <c r="Z1" s="3"/>
    </row>
    <row r="2" ht="29.25" customHeight="1">
      <c r="A2" s="462" t="s">
        <v>3963</v>
      </c>
      <c r="B2" s="173"/>
      <c r="C2" s="173"/>
      <c r="D2" s="173"/>
      <c r="E2" s="173"/>
      <c r="F2" s="173"/>
      <c r="G2" s="173"/>
      <c r="H2" s="173"/>
      <c r="I2" s="173"/>
      <c r="J2" s="173"/>
      <c r="K2" s="59"/>
      <c r="L2" s="59"/>
      <c r="M2" s="59"/>
      <c r="N2" s="59"/>
      <c r="O2" s="59"/>
      <c r="P2" s="59"/>
      <c r="Q2" s="59"/>
      <c r="R2" s="59"/>
      <c r="S2" s="59"/>
      <c r="T2" s="59"/>
      <c r="U2" s="59"/>
      <c r="V2" s="59"/>
      <c r="W2" s="59"/>
      <c r="X2" s="59"/>
      <c r="Y2" s="59"/>
      <c r="Z2" s="59"/>
    </row>
    <row r="3">
      <c r="A3" s="189"/>
      <c r="B3" s="189"/>
      <c r="C3" s="189"/>
      <c r="D3" s="189"/>
      <c r="E3" s="189"/>
      <c r="F3" s="58"/>
      <c r="G3" s="59"/>
      <c r="H3" s="59"/>
      <c r="I3" s="59"/>
      <c r="J3" s="59"/>
      <c r="K3" s="59"/>
      <c r="L3" s="59"/>
      <c r="M3" s="59"/>
      <c r="N3" s="59"/>
      <c r="O3" s="59"/>
      <c r="P3" s="59"/>
      <c r="Q3" s="59"/>
      <c r="R3" s="59"/>
      <c r="S3" s="59"/>
      <c r="T3" s="59"/>
      <c r="U3" s="59"/>
      <c r="V3" s="59"/>
      <c r="W3" s="59"/>
      <c r="X3" s="59"/>
      <c r="Y3" s="59"/>
      <c r="Z3" s="59"/>
    </row>
    <row r="4" ht="42.75" customHeight="1">
      <c r="A4" s="60" t="s">
        <v>3964</v>
      </c>
      <c r="B4" s="56"/>
      <c r="C4" s="56"/>
      <c r="D4" s="56"/>
      <c r="E4" s="56"/>
      <c r="F4" s="56"/>
      <c r="G4" s="56"/>
      <c r="H4" s="56"/>
      <c r="I4" s="56"/>
      <c r="J4" s="57"/>
      <c r="K4" s="59"/>
      <c r="L4" s="59"/>
      <c r="M4" s="59"/>
      <c r="N4" s="59"/>
      <c r="O4" s="59"/>
      <c r="P4" s="59"/>
      <c r="Q4" s="59"/>
      <c r="R4" s="59"/>
      <c r="S4" s="59"/>
      <c r="T4" s="59"/>
      <c r="U4" s="59"/>
      <c r="V4" s="59"/>
      <c r="W4" s="59"/>
      <c r="X4" s="59"/>
      <c r="Y4" s="59"/>
      <c r="Z4" s="59"/>
    </row>
    <row r="5" ht="16.5" customHeight="1">
      <c r="A5" s="60" t="s">
        <v>3965</v>
      </c>
      <c r="B5" s="56"/>
      <c r="C5" s="56"/>
      <c r="D5" s="56"/>
      <c r="E5" s="56"/>
      <c r="F5" s="56"/>
      <c r="G5" s="56"/>
      <c r="H5" s="56"/>
      <c r="I5" s="56"/>
      <c r="J5" s="57"/>
      <c r="K5" s="59"/>
      <c r="L5" s="59"/>
      <c r="M5" s="59"/>
      <c r="N5" s="59"/>
      <c r="O5" s="59"/>
      <c r="P5" s="59"/>
      <c r="Q5" s="59"/>
      <c r="R5" s="59"/>
      <c r="S5" s="59"/>
      <c r="T5" s="59"/>
      <c r="U5" s="59"/>
      <c r="V5" s="59"/>
      <c r="W5" s="59"/>
      <c r="X5" s="59"/>
      <c r="Y5" s="59"/>
      <c r="Z5" s="59"/>
    </row>
    <row r="6" ht="14.25" customHeight="1">
      <c r="A6" s="60" t="s">
        <v>3966</v>
      </c>
      <c r="B6" s="56"/>
      <c r="C6" s="56"/>
      <c r="D6" s="56"/>
      <c r="E6" s="56"/>
      <c r="F6" s="56"/>
      <c r="G6" s="56"/>
      <c r="H6" s="56"/>
      <c r="I6" s="56"/>
      <c r="J6" s="57"/>
      <c r="K6" s="59"/>
      <c r="L6" s="59"/>
      <c r="M6" s="59"/>
      <c r="N6" s="59"/>
      <c r="O6" s="59"/>
      <c r="P6" s="59"/>
      <c r="Q6" s="59"/>
      <c r="R6" s="59"/>
      <c r="S6" s="59"/>
      <c r="T6" s="59"/>
      <c r="U6" s="59"/>
      <c r="V6" s="59"/>
      <c r="W6" s="59"/>
      <c r="X6" s="59"/>
      <c r="Y6" s="59"/>
      <c r="Z6" s="59"/>
    </row>
    <row r="7" ht="32.25" customHeight="1">
      <c r="A7" s="60" t="s">
        <v>3967</v>
      </c>
      <c r="B7" s="56"/>
      <c r="C7" s="56"/>
      <c r="D7" s="56"/>
      <c r="E7" s="56"/>
      <c r="F7" s="56"/>
      <c r="G7" s="56"/>
      <c r="H7" s="56"/>
      <c r="I7" s="56"/>
      <c r="J7" s="57"/>
      <c r="K7" s="59"/>
      <c r="L7" s="59"/>
      <c r="M7" s="59"/>
      <c r="N7" s="59"/>
      <c r="O7" s="59"/>
      <c r="P7" s="59"/>
      <c r="Q7" s="59"/>
      <c r="R7" s="59"/>
      <c r="S7" s="59"/>
      <c r="T7" s="59"/>
      <c r="U7" s="59"/>
      <c r="V7" s="59"/>
      <c r="W7" s="59"/>
      <c r="X7" s="59"/>
      <c r="Y7" s="59"/>
      <c r="Z7" s="59"/>
    </row>
    <row r="8" ht="15.0" customHeight="1">
      <c r="A8" s="60" t="s">
        <v>3968</v>
      </c>
      <c r="B8" s="56"/>
      <c r="C8" s="56"/>
      <c r="D8" s="56"/>
      <c r="E8" s="56"/>
      <c r="F8" s="56"/>
      <c r="G8" s="56"/>
      <c r="H8" s="56"/>
      <c r="I8" s="56"/>
      <c r="J8" s="57"/>
      <c r="K8" s="59"/>
      <c r="L8" s="59"/>
      <c r="M8" s="59"/>
      <c r="N8" s="59"/>
      <c r="O8" s="59"/>
      <c r="P8" s="59"/>
      <c r="Q8" s="59"/>
      <c r="R8" s="59"/>
      <c r="S8" s="59"/>
      <c r="T8" s="59"/>
      <c r="U8" s="59"/>
      <c r="V8" s="59"/>
      <c r="W8" s="59"/>
      <c r="X8" s="59"/>
      <c r="Y8" s="59"/>
      <c r="Z8" s="59"/>
    </row>
    <row r="9" ht="19.5" customHeight="1">
      <c r="A9" s="60" t="s">
        <v>3969</v>
      </c>
      <c r="B9" s="56"/>
      <c r="C9" s="56"/>
      <c r="D9" s="56"/>
      <c r="E9" s="56"/>
      <c r="F9" s="56"/>
      <c r="G9" s="56"/>
      <c r="H9" s="56"/>
      <c r="I9" s="56"/>
      <c r="J9" s="57"/>
      <c r="K9" s="59"/>
      <c r="L9" s="59"/>
      <c r="M9" s="59"/>
      <c r="N9" s="59"/>
      <c r="O9" s="59"/>
      <c r="P9" s="59"/>
      <c r="Q9" s="59"/>
      <c r="R9" s="59"/>
      <c r="S9" s="59"/>
      <c r="T9" s="59"/>
      <c r="U9" s="59"/>
      <c r="V9" s="59"/>
      <c r="W9" s="59"/>
      <c r="X9" s="59"/>
      <c r="Y9" s="59"/>
      <c r="Z9" s="59"/>
    </row>
    <row r="10" ht="72.75" customHeight="1">
      <c r="A10" s="63" t="s">
        <v>3970</v>
      </c>
      <c r="B10" s="56"/>
      <c r="C10" s="56"/>
      <c r="D10" s="56"/>
      <c r="E10" s="56"/>
      <c r="F10" s="56"/>
      <c r="G10" s="56"/>
      <c r="H10" s="56"/>
      <c r="I10" s="56"/>
      <c r="J10" s="57"/>
      <c r="K10" s="59"/>
      <c r="L10" s="59"/>
      <c r="M10" s="59"/>
      <c r="N10" s="59"/>
      <c r="O10" s="59"/>
      <c r="P10" s="59"/>
      <c r="Q10" s="59"/>
      <c r="R10" s="59"/>
      <c r="S10" s="59"/>
      <c r="T10" s="59"/>
      <c r="U10" s="59"/>
      <c r="V10" s="59"/>
      <c r="W10" s="59"/>
      <c r="X10" s="59"/>
      <c r="Y10" s="59"/>
      <c r="Z10" s="59"/>
    </row>
    <row r="11">
      <c r="A11" s="53"/>
      <c r="B11" s="54"/>
      <c r="C11" s="54"/>
      <c r="D11" s="54"/>
      <c r="E11" s="1"/>
      <c r="F11" s="1"/>
      <c r="G11" s="59"/>
      <c r="H11" s="59"/>
      <c r="I11" s="59"/>
      <c r="J11" s="59"/>
      <c r="K11" s="59"/>
      <c r="L11" s="59"/>
      <c r="M11" s="59"/>
      <c r="N11" s="59"/>
      <c r="O11" s="59"/>
      <c r="P11" s="59"/>
      <c r="Q11" s="59"/>
      <c r="R11" s="59"/>
      <c r="S11" s="59"/>
      <c r="T11" s="59"/>
      <c r="U11" s="59"/>
      <c r="V11" s="59"/>
      <c r="W11" s="59"/>
      <c r="X11" s="59"/>
      <c r="Y11" s="59"/>
      <c r="Z11" s="59"/>
    </row>
    <row r="12" ht="38.25" customHeight="1">
      <c r="A12" s="389" t="s">
        <v>7</v>
      </c>
      <c r="B12" s="66" t="s">
        <v>738</v>
      </c>
      <c r="C12" s="66" t="s">
        <v>3971</v>
      </c>
      <c r="D12" s="66" t="s">
        <v>741</v>
      </c>
      <c r="E12" s="194" t="s">
        <v>8</v>
      </c>
      <c r="F12" s="66" t="s">
        <v>3972</v>
      </c>
      <c r="G12" s="175" t="s">
        <v>3973</v>
      </c>
      <c r="H12" s="175" t="s">
        <v>3974</v>
      </c>
      <c r="I12" s="175" t="s">
        <v>746</v>
      </c>
      <c r="J12" s="175" t="s">
        <v>143</v>
      </c>
      <c r="K12" s="377" t="s">
        <v>144</v>
      </c>
      <c r="L12" s="3"/>
      <c r="M12" s="3"/>
      <c r="N12" s="3"/>
      <c r="O12" s="3"/>
      <c r="P12" s="3"/>
      <c r="Q12" s="3"/>
      <c r="R12" s="3"/>
      <c r="S12" s="3"/>
      <c r="T12" s="3"/>
      <c r="U12" s="3"/>
      <c r="V12" s="3"/>
      <c r="W12" s="3"/>
      <c r="X12" s="3"/>
      <c r="Y12" s="3"/>
      <c r="Z12" s="3"/>
    </row>
    <row r="13" ht="11.25" customHeight="1">
      <c r="A13" s="17" t="s">
        <v>2991</v>
      </c>
      <c r="B13" s="17" t="s">
        <v>3975</v>
      </c>
      <c r="C13" s="98" t="s">
        <v>3976</v>
      </c>
      <c r="D13" s="118" t="s">
        <v>2991</v>
      </c>
      <c r="E13" s="404" t="s">
        <v>77</v>
      </c>
      <c r="F13" s="472" t="s">
        <v>3977</v>
      </c>
      <c r="G13" s="132">
        <v>9000.0</v>
      </c>
      <c r="H13" s="132" t="s">
        <v>3978</v>
      </c>
      <c r="I13" s="132">
        <v>100.0</v>
      </c>
      <c r="J13" s="132">
        <v>100.0</v>
      </c>
      <c r="K13" s="132" t="s">
        <v>2996</v>
      </c>
      <c r="L13" s="212"/>
      <c r="M13" s="212"/>
      <c r="N13" s="212"/>
      <c r="O13" s="212"/>
      <c r="P13" s="212"/>
      <c r="Q13" s="212"/>
      <c r="R13" s="212"/>
      <c r="S13" s="212"/>
      <c r="T13" s="212"/>
      <c r="U13" s="212"/>
      <c r="V13" s="212"/>
      <c r="W13" s="212"/>
      <c r="X13" s="212"/>
      <c r="Y13" s="212"/>
      <c r="Z13" s="212"/>
    </row>
    <row r="14" ht="11.25" customHeight="1">
      <c r="A14" s="17"/>
      <c r="B14" s="17"/>
      <c r="C14" s="98"/>
      <c r="D14" s="118"/>
      <c r="E14" s="405"/>
      <c r="F14" s="472"/>
      <c r="G14" s="132"/>
      <c r="H14" s="132"/>
      <c r="I14" s="132"/>
      <c r="J14" s="132"/>
      <c r="K14" s="132"/>
      <c r="L14" s="212"/>
      <c r="M14" s="212"/>
      <c r="N14" s="212"/>
      <c r="O14" s="212"/>
      <c r="P14" s="212"/>
      <c r="Q14" s="212"/>
      <c r="R14" s="212"/>
      <c r="S14" s="212"/>
      <c r="T14" s="212"/>
      <c r="U14" s="212"/>
      <c r="V14" s="212"/>
      <c r="W14" s="212"/>
      <c r="X14" s="212"/>
      <c r="Y14" s="212"/>
      <c r="Z14" s="212"/>
    </row>
    <row r="15" ht="11.25" customHeight="1">
      <c r="A15" s="184" t="s">
        <v>107</v>
      </c>
      <c r="B15" s="54"/>
      <c r="C15" s="54"/>
      <c r="D15" s="54"/>
      <c r="E15" s="58"/>
      <c r="F15" s="212"/>
      <c r="G15" s="212"/>
      <c r="H15" s="212"/>
      <c r="I15" s="212"/>
      <c r="J15" s="470">
        <f>SUM(J13:J14)</f>
        <v>100</v>
      </c>
      <c r="K15" s="212"/>
      <c r="L15" s="212"/>
      <c r="M15" s="212"/>
      <c r="N15" s="212"/>
      <c r="O15" s="212"/>
      <c r="P15" s="212"/>
      <c r="Q15" s="212"/>
      <c r="R15" s="212"/>
      <c r="S15" s="212"/>
      <c r="T15" s="212"/>
      <c r="U15" s="212"/>
      <c r="V15" s="212"/>
      <c r="W15" s="212"/>
      <c r="X15" s="212"/>
      <c r="Y15" s="212"/>
      <c r="Z15" s="212"/>
    </row>
    <row r="16" ht="11.25" customHeight="1">
      <c r="A16" s="53"/>
      <c r="B16" s="54"/>
      <c r="C16" s="54"/>
      <c r="D16" s="54"/>
      <c r="E16" s="1"/>
      <c r="F16" s="1"/>
      <c r="G16" s="212"/>
      <c r="H16" s="212"/>
      <c r="I16" s="212"/>
      <c r="J16" s="212"/>
      <c r="K16" s="212"/>
      <c r="L16" s="212"/>
      <c r="M16" s="212"/>
      <c r="N16" s="212"/>
      <c r="O16" s="212"/>
      <c r="P16" s="212"/>
      <c r="Q16" s="212"/>
      <c r="R16" s="212"/>
      <c r="S16" s="212"/>
      <c r="T16" s="212"/>
      <c r="U16" s="212"/>
      <c r="V16" s="212"/>
      <c r="W16" s="212"/>
      <c r="X16" s="212"/>
      <c r="Y16" s="212"/>
      <c r="Z16" s="212"/>
    </row>
    <row r="17" ht="11.25" customHeight="1">
      <c r="A17" s="471" t="s">
        <v>690</v>
      </c>
      <c r="B17" s="173"/>
      <c r="C17" s="173"/>
      <c r="D17" s="173"/>
      <c r="E17" s="173"/>
      <c r="F17" s="173"/>
      <c r="G17" s="212"/>
      <c r="H17" s="212"/>
      <c r="I17" s="212"/>
      <c r="J17" s="212"/>
      <c r="K17" s="212"/>
      <c r="L17" s="212"/>
      <c r="M17" s="212"/>
      <c r="N17" s="212"/>
      <c r="O17" s="212"/>
      <c r="P17" s="212"/>
      <c r="Q17" s="212"/>
      <c r="R17" s="212"/>
      <c r="S17" s="212"/>
      <c r="T17" s="212"/>
      <c r="U17" s="212"/>
      <c r="V17" s="212"/>
      <c r="W17" s="212"/>
      <c r="X17" s="212"/>
      <c r="Y17" s="212"/>
      <c r="Z17" s="212"/>
    </row>
    <row r="18" ht="15.75" customHeight="1">
      <c r="A18" s="53"/>
      <c r="B18" s="54"/>
      <c r="C18" s="54"/>
      <c r="D18" s="54"/>
      <c r="E18" s="1"/>
      <c r="F18" s="1"/>
      <c r="G18" s="3"/>
      <c r="H18" s="3"/>
      <c r="I18" s="3"/>
      <c r="J18" s="3"/>
      <c r="K18" s="3"/>
      <c r="L18" s="3"/>
      <c r="M18" s="3"/>
      <c r="N18" s="3"/>
      <c r="O18" s="3"/>
      <c r="P18" s="3"/>
      <c r="Q18" s="3"/>
      <c r="R18" s="3"/>
      <c r="S18" s="3"/>
      <c r="T18" s="3"/>
      <c r="U18" s="3"/>
      <c r="V18" s="3"/>
      <c r="W18" s="3"/>
      <c r="X18" s="3"/>
      <c r="Y18" s="3"/>
      <c r="Z18" s="3"/>
    </row>
    <row r="19" ht="15.75" customHeight="1">
      <c r="A19" s="53"/>
      <c r="B19" s="54"/>
      <c r="C19" s="54"/>
      <c r="D19" s="54"/>
      <c r="E19" s="1"/>
      <c r="F19" s="1"/>
      <c r="G19" s="3"/>
      <c r="H19" s="3"/>
      <c r="I19" s="3"/>
      <c r="J19" s="3"/>
      <c r="K19" s="3"/>
      <c r="L19" s="3"/>
      <c r="M19" s="3"/>
      <c r="N19" s="3"/>
      <c r="O19" s="3"/>
      <c r="P19" s="3"/>
      <c r="Q19" s="3"/>
      <c r="R19" s="3"/>
      <c r="S19" s="3"/>
      <c r="T19" s="3"/>
      <c r="U19" s="3"/>
      <c r="V19" s="3"/>
      <c r="W19" s="3"/>
      <c r="X19" s="3"/>
      <c r="Y19" s="3"/>
      <c r="Z19" s="3"/>
    </row>
    <row r="20" ht="15.75" customHeight="1">
      <c r="A20" s="53"/>
      <c r="B20" s="54"/>
      <c r="C20" s="54"/>
      <c r="D20" s="54"/>
      <c r="E20" s="1"/>
      <c r="F20" s="1"/>
      <c r="G20" s="3"/>
      <c r="H20" s="3"/>
      <c r="I20" s="3"/>
      <c r="J20" s="3"/>
      <c r="K20" s="3"/>
      <c r="L20" s="3"/>
      <c r="M20" s="3"/>
      <c r="N20" s="3"/>
      <c r="O20" s="3"/>
      <c r="P20" s="3"/>
      <c r="Q20" s="3"/>
      <c r="R20" s="3"/>
      <c r="S20" s="3"/>
      <c r="T20" s="3"/>
      <c r="U20" s="3"/>
      <c r="V20" s="3"/>
      <c r="W20" s="3"/>
      <c r="X20" s="3"/>
      <c r="Y20" s="3"/>
      <c r="Z20" s="3"/>
    </row>
    <row r="21" ht="15.75" customHeight="1">
      <c r="A21" s="53"/>
      <c r="B21" s="54"/>
      <c r="C21" s="54"/>
      <c r="D21" s="54"/>
      <c r="E21" s="1"/>
      <c r="F21" s="1"/>
      <c r="G21" s="3"/>
      <c r="H21" s="3"/>
      <c r="I21" s="3"/>
      <c r="J21" s="3"/>
      <c r="K21" s="3"/>
      <c r="L21" s="3"/>
      <c r="M21" s="3"/>
      <c r="N21" s="3"/>
      <c r="O21" s="3"/>
      <c r="P21" s="3"/>
      <c r="Q21" s="3"/>
      <c r="R21" s="3"/>
      <c r="S21" s="3"/>
      <c r="T21" s="3"/>
      <c r="U21" s="3"/>
      <c r="V21" s="3"/>
      <c r="W21" s="3"/>
      <c r="X21" s="3"/>
      <c r="Y21" s="3"/>
      <c r="Z21" s="3"/>
    </row>
    <row r="22" ht="15.75" customHeight="1">
      <c r="A22" s="53"/>
      <c r="B22" s="54"/>
      <c r="C22" s="54"/>
      <c r="D22" s="54"/>
      <c r="E22" s="1"/>
      <c r="F22" s="1"/>
      <c r="G22" s="3"/>
      <c r="H22" s="3"/>
      <c r="I22" s="3"/>
      <c r="J22" s="3"/>
      <c r="K22" s="3"/>
      <c r="L22" s="3"/>
      <c r="M22" s="3"/>
      <c r="N22" s="3"/>
      <c r="O22" s="3"/>
      <c r="P22" s="3"/>
      <c r="Q22" s="3"/>
      <c r="R22" s="3"/>
      <c r="S22" s="3"/>
      <c r="T22" s="3"/>
      <c r="U22" s="3"/>
      <c r="V22" s="3"/>
      <c r="W22" s="3"/>
      <c r="X22" s="3"/>
      <c r="Y22" s="3"/>
      <c r="Z22" s="3"/>
    </row>
    <row r="23" ht="15.75" customHeight="1">
      <c r="A23" s="53"/>
      <c r="B23" s="54"/>
      <c r="C23" s="54"/>
      <c r="D23" s="54"/>
      <c r="E23" s="1"/>
      <c r="F23" s="1"/>
      <c r="G23" s="3"/>
      <c r="H23" s="3"/>
      <c r="I23" s="3"/>
      <c r="J23" s="3"/>
      <c r="K23" s="3"/>
      <c r="L23" s="3"/>
      <c r="M23" s="3"/>
      <c r="N23" s="3"/>
      <c r="O23" s="3"/>
      <c r="P23" s="3"/>
      <c r="Q23" s="3"/>
      <c r="R23" s="3"/>
      <c r="S23" s="3"/>
      <c r="T23" s="3"/>
      <c r="U23" s="3"/>
      <c r="V23" s="3"/>
      <c r="W23" s="3"/>
      <c r="X23" s="3"/>
      <c r="Y23" s="3"/>
      <c r="Z23" s="3"/>
    </row>
    <row r="24" ht="15.75" customHeight="1">
      <c r="A24" s="53"/>
      <c r="B24" s="54"/>
      <c r="C24" s="54"/>
      <c r="D24" s="54"/>
      <c r="E24" s="1"/>
      <c r="F24" s="1"/>
      <c r="G24" s="3"/>
      <c r="H24" s="3"/>
      <c r="I24" s="3"/>
      <c r="J24" s="3"/>
      <c r="K24" s="3"/>
      <c r="L24" s="3"/>
      <c r="M24" s="3"/>
      <c r="N24" s="3"/>
      <c r="O24" s="3"/>
      <c r="P24" s="3"/>
      <c r="Q24" s="3"/>
      <c r="R24" s="3"/>
      <c r="S24" s="3"/>
      <c r="T24" s="3"/>
      <c r="U24" s="3"/>
      <c r="V24" s="3"/>
      <c r="W24" s="3"/>
      <c r="X24" s="3"/>
      <c r="Y24" s="3"/>
      <c r="Z24" s="3"/>
    </row>
    <row r="25" ht="15.75" customHeight="1">
      <c r="A25" s="53"/>
      <c r="B25" s="54"/>
      <c r="C25" s="54"/>
      <c r="D25" s="54"/>
      <c r="E25" s="1"/>
      <c r="F25" s="1"/>
      <c r="G25" s="3"/>
      <c r="H25" s="3"/>
      <c r="I25" s="3"/>
      <c r="J25" s="3"/>
      <c r="K25" s="3"/>
      <c r="L25" s="3"/>
      <c r="M25" s="3"/>
      <c r="N25" s="3"/>
      <c r="O25" s="3"/>
      <c r="P25" s="3"/>
      <c r="Q25" s="3"/>
      <c r="R25" s="3"/>
      <c r="S25" s="3"/>
      <c r="T25" s="3"/>
      <c r="U25" s="3"/>
      <c r="V25" s="3"/>
      <c r="W25" s="3"/>
      <c r="X25" s="3"/>
      <c r="Y25" s="3"/>
      <c r="Z25" s="3"/>
    </row>
    <row r="26" ht="15.75" customHeight="1">
      <c r="A26" s="53"/>
      <c r="B26" s="54"/>
      <c r="C26" s="54"/>
      <c r="D26" s="54"/>
      <c r="E26" s="1"/>
      <c r="F26" s="1"/>
      <c r="G26" s="3"/>
      <c r="H26" s="3"/>
      <c r="I26" s="3"/>
      <c r="J26" s="3"/>
      <c r="K26" s="3"/>
      <c r="L26" s="3"/>
      <c r="M26" s="3"/>
      <c r="N26" s="3"/>
      <c r="O26" s="3"/>
      <c r="P26" s="3"/>
      <c r="Q26" s="3"/>
      <c r="R26" s="3"/>
      <c r="S26" s="3"/>
      <c r="T26" s="3"/>
      <c r="U26" s="3"/>
      <c r="V26" s="3"/>
      <c r="W26" s="3"/>
      <c r="X26" s="3"/>
      <c r="Y26" s="3"/>
      <c r="Z26" s="3"/>
    </row>
    <row r="27" ht="15.75" customHeight="1">
      <c r="A27" s="53"/>
      <c r="B27" s="54"/>
      <c r="C27" s="54"/>
      <c r="D27" s="54"/>
      <c r="E27" s="1"/>
      <c r="F27" s="1"/>
      <c r="G27" s="3"/>
      <c r="H27" s="3"/>
      <c r="I27" s="3"/>
      <c r="J27" s="3"/>
      <c r="K27" s="3"/>
      <c r="L27" s="3"/>
      <c r="M27" s="3"/>
      <c r="N27" s="3"/>
      <c r="O27" s="3"/>
      <c r="P27" s="3"/>
      <c r="Q27" s="3"/>
      <c r="R27" s="3"/>
      <c r="S27" s="3"/>
      <c r="T27" s="3"/>
      <c r="U27" s="3"/>
      <c r="V27" s="3"/>
      <c r="W27" s="3"/>
      <c r="X27" s="3"/>
      <c r="Y27" s="3"/>
      <c r="Z27" s="3"/>
    </row>
    <row r="28" ht="15.75" customHeight="1">
      <c r="A28" s="53"/>
      <c r="B28" s="54"/>
      <c r="C28" s="54"/>
      <c r="D28" s="54"/>
      <c r="E28" s="1"/>
      <c r="F28" s="1"/>
      <c r="G28" s="3"/>
      <c r="H28" s="3"/>
      <c r="I28" s="3"/>
      <c r="J28" s="3"/>
      <c r="K28" s="3"/>
      <c r="L28" s="3"/>
      <c r="M28" s="3"/>
      <c r="N28" s="3"/>
      <c r="O28" s="3"/>
      <c r="P28" s="3"/>
      <c r="Q28" s="3"/>
      <c r="R28" s="3"/>
      <c r="S28" s="3"/>
      <c r="T28" s="3"/>
      <c r="U28" s="3"/>
      <c r="V28" s="3"/>
      <c r="W28" s="3"/>
      <c r="X28" s="3"/>
      <c r="Y28" s="3"/>
      <c r="Z28" s="3"/>
    </row>
    <row r="29" ht="15.75" customHeight="1">
      <c r="A29" s="53"/>
      <c r="B29" s="54"/>
      <c r="C29" s="54"/>
      <c r="D29" s="54"/>
      <c r="E29" s="1"/>
      <c r="F29" s="1"/>
      <c r="G29" s="3"/>
      <c r="H29" s="3"/>
      <c r="I29" s="3"/>
      <c r="J29" s="3"/>
      <c r="K29" s="3"/>
      <c r="L29" s="3"/>
      <c r="M29" s="3"/>
      <c r="N29" s="3"/>
      <c r="O29" s="3"/>
      <c r="P29" s="3"/>
      <c r="Q29" s="3"/>
      <c r="R29" s="3"/>
      <c r="S29" s="3"/>
      <c r="T29" s="3"/>
      <c r="U29" s="3"/>
      <c r="V29" s="3"/>
      <c r="W29" s="3"/>
      <c r="X29" s="3"/>
      <c r="Y29" s="3"/>
      <c r="Z29" s="3"/>
    </row>
    <row r="30" ht="15.75" customHeight="1">
      <c r="A30" s="53"/>
      <c r="B30" s="54"/>
      <c r="C30" s="54"/>
      <c r="D30" s="54"/>
      <c r="E30" s="1"/>
      <c r="F30" s="1"/>
      <c r="G30" s="3"/>
      <c r="H30" s="3"/>
      <c r="I30" s="3"/>
      <c r="J30" s="3"/>
      <c r="K30" s="3"/>
      <c r="L30" s="3"/>
      <c r="M30" s="3"/>
      <c r="N30" s="3"/>
      <c r="O30" s="3"/>
      <c r="P30" s="3"/>
      <c r="Q30" s="3"/>
      <c r="R30" s="3"/>
      <c r="S30" s="3"/>
      <c r="T30" s="3"/>
      <c r="U30" s="3"/>
      <c r="V30" s="3"/>
      <c r="W30" s="3"/>
      <c r="X30" s="3"/>
      <c r="Y30" s="3"/>
      <c r="Z30" s="3"/>
    </row>
    <row r="31" ht="15.75" customHeight="1">
      <c r="A31" s="53"/>
      <c r="B31" s="54"/>
      <c r="C31" s="54"/>
      <c r="D31" s="54"/>
      <c r="E31" s="1"/>
      <c r="F31" s="1"/>
      <c r="G31" s="3"/>
      <c r="H31" s="3"/>
      <c r="I31" s="3"/>
      <c r="J31" s="3"/>
      <c r="K31" s="3"/>
      <c r="L31" s="3"/>
      <c r="M31" s="3"/>
      <c r="N31" s="3"/>
      <c r="O31" s="3"/>
      <c r="P31" s="3"/>
      <c r="Q31" s="3"/>
      <c r="R31" s="3"/>
      <c r="S31" s="3"/>
      <c r="T31" s="3"/>
      <c r="U31" s="3"/>
      <c r="V31" s="3"/>
      <c r="W31" s="3"/>
      <c r="X31" s="3"/>
      <c r="Y31" s="3"/>
      <c r="Z31" s="3"/>
    </row>
    <row r="32" ht="15.75" customHeight="1">
      <c r="A32" s="53"/>
      <c r="B32" s="54"/>
      <c r="C32" s="54"/>
      <c r="D32" s="54"/>
      <c r="E32" s="1"/>
      <c r="F32" s="1"/>
      <c r="G32" s="3"/>
      <c r="H32" s="3"/>
      <c r="I32" s="3"/>
      <c r="J32" s="3"/>
      <c r="K32" s="3"/>
      <c r="L32" s="3"/>
      <c r="M32" s="3"/>
      <c r="N32" s="3"/>
      <c r="O32" s="3"/>
      <c r="P32" s="3"/>
      <c r="Q32" s="3"/>
      <c r="R32" s="3"/>
      <c r="S32" s="3"/>
      <c r="T32" s="3"/>
      <c r="U32" s="3"/>
      <c r="V32" s="3"/>
      <c r="W32" s="3"/>
      <c r="X32" s="3"/>
      <c r="Y32" s="3"/>
      <c r="Z32" s="3"/>
    </row>
    <row r="33" ht="15.75" customHeight="1">
      <c r="A33" s="53"/>
      <c r="B33" s="54"/>
      <c r="C33" s="54"/>
      <c r="D33" s="54"/>
      <c r="E33" s="1"/>
      <c r="F33" s="1"/>
      <c r="G33" s="3"/>
      <c r="H33" s="3"/>
      <c r="I33" s="3"/>
      <c r="J33" s="3"/>
      <c r="K33" s="3"/>
      <c r="L33" s="3"/>
      <c r="M33" s="3"/>
      <c r="N33" s="3"/>
      <c r="O33" s="3"/>
      <c r="P33" s="3"/>
      <c r="Q33" s="3"/>
      <c r="R33" s="3"/>
      <c r="S33" s="3"/>
      <c r="T33" s="3"/>
      <c r="U33" s="3"/>
      <c r="V33" s="3"/>
      <c r="W33" s="3"/>
      <c r="X33" s="3"/>
      <c r="Y33" s="3"/>
      <c r="Z33" s="3"/>
    </row>
    <row r="34" ht="15.75" customHeight="1">
      <c r="A34" s="53"/>
      <c r="B34" s="54"/>
      <c r="C34" s="54"/>
      <c r="D34" s="54"/>
      <c r="E34" s="1"/>
      <c r="F34" s="1"/>
      <c r="G34" s="3"/>
      <c r="H34" s="3"/>
      <c r="I34" s="3"/>
      <c r="J34" s="3"/>
      <c r="K34" s="3"/>
      <c r="L34" s="3"/>
      <c r="M34" s="3"/>
      <c r="N34" s="3"/>
      <c r="O34" s="3"/>
      <c r="P34" s="3"/>
      <c r="Q34" s="3"/>
      <c r="R34" s="3"/>
      <c r="S34" s="3"/>
      <c r="T34" s="3"/>
      <c r="U34" s="3"/>
      <c r="V34" s="3"/>
      <c r="W34" s="3"/>
      <c r="X34" s="3"/>
      <c r="Y34" s="3"/>
      <c r="Z34" s="3"/>
    </row>
    <row r="35" ht="15.75" customHeight="1">
      <c r="A35" s="53"/>
      <c r="B35" s="54"/>
      <c r="C35" s="54"/>
      <c r="D35" s="54"/>
      <c r="E35" s="1"/>
      <c r="F35" s="1"/>
      <c r="G35" s="3"/>
      <c r="H35" s="3"/>
      <c r="I35" s="3"/>
      <c r="J35" s="3"/>
      <c r="K35" s="3"/>
      <c r="L35" s="3"/>
      <c r="M35" s="3"/>
      <c r="N35" s="3"/>
      <c r="O35" s="3"/>
      <c r="P35" s="3"/>
      <c r="Q35" s="3"/>
      <c r="R35" s="3"/>
      <c r="S35" s="3"/>
      <c r="T35" s="3"/>
      <c r="U35" s="3"/>
      <c r="V35" s="3"/>
      <c r="W35" s="3"/>
      <c r="X35" s="3"/>
      <c r="Y35" s="3"/>
      <c r="Z35" s="3"/>
    </row>
    <row r="36" ht="15.75" customHeight="1">
      <c r="A36" s="53"/>
      <c r="B36" s="54"/>
      <c r="C36" s="54"/>
      <c r="D36" s="54"/>
      <c r="E36" s="1"/>
      <c r="F36" s="1"/>
      <c r="G36" s="3"/>
      <c r="H36" s="3"/>
      <c r="I36" s="3"/>
      <c r="J36" s="3"/>
      <c r="K36" s="3"/>
      <c r="L36" s="3"/>
      <c r="M36" s="3"/>
      <c r="N36" s="3"/>
      <c r="O36" s="3"/>
      <c r="P36" s="3"/>
      <c r="Q36" s="3"/>
      <c r="R36" s="3"/>
      <c r="S36" s="3"/>
      <c r="T36" s="3"/>
      <c r="U36" s="3"/>
      <c r="V36" s="3"/>
      <c r="W36" s="3"/>
      <c r="X36" s="3"/>
      <c r="Y36" s="3"/>
      <c r="Z36" s="3"/>
    </row>
    <row r="37" ht="15.75" customHeight="1">
      <c r="A37" s="53"/>
      <c r="B37" s="54"/>
      <c r="C37" s="54"/>
      <c r="D37" s="54"/>
      <c r="E37" s="1"/>
      <c r="F37" s="1"/>
      <c r="G37" s="3"/>
      <c r="H37" s="3"/>
      <c r="I37" s="3"/>
      <c r="J37" s="3"/>
      <c r="K37" s="3"/>
      <c r="L37" s="3"/>
      <c r="M37" s="3"/>
      <c r="N37" s="3"/>
      <c r="O37" s="3"/>
      <c r="P37" s="3"/>
      <c r="Q37" s="3"/>
      <c r="R37" s="3"/>
      <c r="S37" s="3"/>
      <c r="T37" s="3"/>
      <c r="U37" s="3"/>
      <c r="V37" s="3"/>
      <c r="W37" s="3"/>
      <c r="X37" s="3"/>
      <c r="Y37" s="3"/>
      <c r="Z37" s="3"/>
    </row>
    <row r="38" ht="15.75" customHeight="1">
      <c r="A38" s="53"/>
      <c r="B38" s="54"/>
      <c r="C38" s="54"/>
      <c r="D38" s="54"/>
      <c r="E38" s="1"/>
      <c r="F38" s="1"/>
      <c r="G38" s="3"/>
      <c r="H38" s="3"/>
      <c r="I38" s="3"/>
      <c r="J38" s="3"/>
      <c r="K38" s="3"/>
      <c r="L38" s="3"/>
      <c r="M38" s="3"/>
      <c r="N38" s="3"/>
      <c r="O38" s="3"/>
      <c r="P38" s="3"/>
      <c r="Q38" s="3"/>
      <c r="R38" s="3"/>
      <c r="S38" s="3"/>
      <c r="T38" s="3"/>
      <c r="U38" s="3"/>
      <c r="V38" s="3"/>
      <c r="W38" s="3"/>
      <c r="X38" s="3"/>
      <c r="Y38" s="3"/>
      <c r="Z38" s="3"/>
    </row>
    <row r="39" ht="15.75" customHeight="1">
      <c r="A39" s="53"/>
      <c r="B39" s="54"/>
      <c r="C39" s="54"/>
      <c r="D39" s="54"/>
      <c r="E39" s="1"/>
      <c r="F39" s="1"/>
      <c r="G39" s="3"/>
      <c r="H39" s="3"/>
      <c r="I39" s="3"/>
      <c r="J39" s="3"/>
      <c r="K39" s="3"/>
      <c r="L39" s="3"/>
      <c r="M39" s="3"/>
      <c r="N39" s="3"/>
      <c r="O39" s="3"/>
      <c r="P39" s="3"/>
      <c r="Q39" s="3"/>
      <c r="R39" s="3"/>
      <c r="S39" s="3"/>
      <c r="T39" s="3"/>
      <c r="U39" s="3"/>
      <c r="V39" s="3"/>
      <c r="W39" s="3"/>
      <c r="X39" s="3"/>
      <c r="Y39" s="3"/>
      <c r="Z39" s="3"/>
    </row>
    <row r="40" ht="15.75" customHeight="1">
      <c r="A40" s="53"/>
      <c r="B40" s="54"/>
      <c r="C40" s="54"/>
      <c r="D40" s="54"/>
      <c r="E40" s="1"/>
      <c r="F40" s="1"/>
      <c r="G40" s="3"/>
      <c r="H40" s="3"/>
      <c r="I40" s="3"/>
      <c r="J40" s="3"/>
      <c r="K40" s="3"/>
      <c r="L40" s="3"/>
      <c r="M40" s="3"/>
      <c r="N40" s="3"/>
      <c r="O40" s="3"/>
      <c r="P40" s="3"/>
      <c r="Q40" s="3"/>
      <c r="R40" s="3"/>
      <c r="S40" s="3"/>
      <c r="T40" s="3"/>
      <c r="U40" s="3"/>
      <c r="V40" s="3"/>
      <c r="W40" s="3"/>
      <c r="X40" s="3"/>
      <c r="Y40" s="3"/>
      <c r="Z40" s="3"/>
    </row>
    <row r="41" ht="15.75" customHeight="1">
      <c r="A41" s="53"/>
      <c r="B41" s="54"/>
      <c r="C41" s="54"/>
      <c r="D41" s="54"/>
      <c r="E41" s="1"/>
      <c r="F41" s="1"/>
      <c r="G41" s="3"/>
      <c r="H41" s="3"/>
      <c r="I41" s="3"/>
      <c r="J41" s="3"/>
      <c r="K41" s="3"/>
      <c r="L41" s="3"/>
      <c r="M41" s="3"/>
      <c r="N41" s="3"/>
      <c r="O41" s="3"/>
      <c r="P41" s="3"/>
      <c r="Q41" s="3"/>
      <c r="R41" s="3"/>
      <c r="S41" s="3"/>
      <c r="T41" s="3"/>
      <c r="U41" s="3"/>
      <c r="V41" s="3"/>
      <c r="W41" s="3"/>
      <c r="X41" s="3"/>
      <c r="Y41" s="3"/>
      <c r="Z41" s="3"/>
    </row>
    <row r="42" ht="15.75" customHeight="1">
      <c r="A42" s="53"/>
      <c r="B42" s="54"/>
      <c r="C42" s="54"/>
      <c r="D42" s="54"/>
      <c r="E42" s="1"/>
      <c r="F42" s="1"/>
      <c r="G42" s="3"/>
      <c r="H42" s="3"/>
      <c r="I42" s="3"/>
      <c r="J42" s="3"/>
      <c r="K42" s="3"/>
      <c r="L42" s="3"/>
      <c r="M42" s="3"/>
      <c r="N42" s="3"/>
      <c r="O42" s="3"/>
      <c r="P42" s="3"/>
      <c r="Q42" s="3"/>
      <c r="R42" s="3"/>
      <c r="S42" s="3"/>
      <c r="T42" s="3"/>
      <c r="U42" s="3"/>
      <c r="V42" s="3"/>
      <c r="W42" s="3"/>
      <c r="X42" s="3"/>
      <c r="Y42" s="3"/>
      <c r="Z42" s="3"/>
    </row>
    <row r="43" ht="15.75" customHeight="1">
      <c r="A43" s="53"/>
      <c r="B43" s="54"/>
      <c r="C43" s="54"/>
      <c r="D43" s="54"/>
      <c r="E43" s="1"/>
      <c r="F43" s="1"/>
      <c r="G43" s="3"/>
      <c r="H43" s="3"/>
      <c r="I43" s="3"/>
      <c r="J43" s="3"/>
      <c r="K43" s="3"/>
      <c r="L43" s="3"/>
      <c r="M43" s="3"/>
      <c r="N43" s="3"/>
      <c r="O43" s="3"/>
      <c r="P43" s="3"/>
      <c r="Q43" s="3"/>
      <c r="R43" s="3"/>
      <c r="S43" s="3"/>
      <c r="T43" s="3"/>
      <c r="U43" s="3"/>
      <c r="V43" s="3"/>
      <c r="W43" s="3"/>
      <c r="X43" s="3"/>
      <c r="Y43" s="3"/>
      <c r="Z43" s="3"/>
    </row>
    <row r="44" ht="15.75" customHeight="1">
      <c r="A44" s="53"/>
      <c r="B44" s="54"/>
      <c r="C44" s="54"/>
      <c r="D44" s="54"/>
      <c r="E44" s="1"/>
      <c r="F44" s="1"/>
      <c r="G44" s="3"/>
      <c r="H44" s="3"/>
      <c r="I44" s="3"/>
      <c r="J44" s="3"/>
      <c r="K44" s="3"/>
      <c r="L44" s="3"/>
      <c r="M44" s="3"/>
      <c r="N44" s="3"/>
      <c r="O44" s="3"/>
      <c r="P44" s="3"/>
      <c r="Q44" s="3"/>
      <c r="R44" s="3"/>
      <c r="S44" s="3"/>
      <c r="T44" s="3"/>
      <c r="U44" s="3"/>
      <c r="V44" s="3"/>
      <c r="W44" s="3"/>
      <c r="X44" s="3"/>
      <c r="Y44" s="3"/>
      <c r="Z44" s="3"/>
    </row>
    <row r="45" ht="15.75" customHeight="1">
      <c r="A45" s="53"/>
      <c r="B45" s="54"/>
      <c r="C45" s="54"/>
      <c r="D45" s="54"/>
      <c r="E45" s="1"/>
      <c r="F45" s="1"/>
      <c r="G45" s="3"/>
      <c r="H45" s="3"/>
      <c r="I45" s="3"/>
      <c r="J45" s="3"/>
      <c r="K45" s="3"/>
      <c r="L45" s="3"/>
      <c r="M45" s="3"/>
      <c r="N45" s="3"/>
      <c r="O45" s="3"/>
      <c r="P45" s="3"/>
      <c r="Q45" s="3"/>
      <c r="R45" s="3"/>
      <c r="S45" s="3"/>
      <c r="T45" s="3"/>
      <c r="U45" s="3"/>
      <c r="V45" s="3"/>
      <c r="W45" s="3"/>
      <c r="X45" s="3"/>
      <c r="Y45" s="3"/>
      <c r="Z45" s="3"/>
    </row>
    <row r="46" ht="15.75" customHeight="1">
      <c r="A46" s="53"/>
      <c r="B46" s="54"/>
      <c r="C46" s="54"/>
      <c r="D46" s="54"/>
      <c r="E46" s="1"/>
      <c r="F46" s="1"/>
      <c r="G46" s="3"/>
      <c r="H46" s="3"/>
      <c r="I46" s="3"/>
      <c r="J46" s="3"/>
      <c r="K46" s="3"/>
      <c r="L46" s="3"/>
      <c r="M46" s="3"/>
      <c r="N46" s="3"/>
      <c r="O46" s="3"/>
      <c r="P46" s="3"/>
      <c r="Q46" s="3"/>
      <c r="R46" s="3"/>
      <c r="S46" s="3"/>
      <c r="T46" s="3"/>
      <c r="U46" s="3"/>
      <c r="V46" s="3"/>
      <c r="W46" s="3"/>
      <c r="X46" s="3"/>
      <c r="Y46" s="3"/>
      <c r="Z46" s="3"/>
    </row>
    <row r="47" ht="15.75" customHeight="1">
      <c r="A47" s="53"/>
      <c r="B47" s="54"/>
      <c r="C47" s="54"/>
      <c r="D47" s="54"/>
      <c r="E47" s="1"/>
      <c r="F47" s="1"/>
      <c r="G47" s="3"/>
      <c r="H47" s="3"/>
      <c r="I47" s="3"/>
      <c r="J47" s="3"/>
      <c r="K47" s="3"/>
      <c r="L47" s="3"/>
      <c r="M47" s="3"/>
      <c r="N47" s="3"/>
      <c r="O47" s="3"/>
      <c r="P47" s="3"/>
      <c r="Q47" s="3"/>
      <c r="R47" s="3"/>
      <c r="S47" s="3"/>
      <c r="T47" s="3"/>
      <c r="U47" s="3"/>
      <c r="V47" s="3"/>
      <c r="W47" s="3"/>
      <c r="X47" s="3"/>
      <c r="Y47" s="3"/>
      <c r="Z47" s="3"/>
    </row>
    <row r="48" ht="15.75" customHeight="1">
      <c r="A48" s="53"/>
      <c r="B48" s="54"/>
      <c r="C48" s="54"/>
      <c r="D48" s="54"/>
      <c r="E48" s="1"/>
      <c r="F48" s="1"/>
      <c r="G48" s="3"/>
      <c r="H48" s="3"/>
      <c r="I48" s="3"/>
      <c r="J48" s="3"/>
      <c r="K48" s="3"/>
      <c r="L48" s="3"/>
      <c r="M48" s="3"/>
      <c r="N48" s="3"/>
      <c r="O48" s="3"/>
      <c r="P48" s="3"/>
      <c r="Q48" s="3"/>
      <c r="R48" s="3"/>
      <c r="S48" s="3"/>
      <c r="T48" s="3"/>
      <c r="U48" s="3"/>
      <c r="V48" s="3"/>
      <c r="W48" s="3"/>
      <c r="X48" s="3"/>
      <c r="Y48" s="3"/>
      <c r="Z48" s="3"/>
    </row>
    <row r="49" ht="15.75" customHeight="1">
      <c r="A49" s="53"/>
      <c r="B49" s="54"/>
      <c r="C49" s="54"/>
      <c r="D49" s="54"/>
      <c r="E49" s="1"/>
      <c r="F49" s="1"/>
      <c r="G49" s="3"/>
      <c r="H49" s="3"/>
      <c r="I49" s="3"/>
      <c r="J49" s="3"/>
      <c r="K49" s="3"/>
      <c r="L49" s="3"/>
      <c r="M49" s="3"/>
      <c r="N49" s="3"/>
      <c r="O49" s="3"/>
      <c r="P49" s="3"/>
      <c r="Q49" s="3"/>
      <c r="R49" s="3"/>
      <c r="S49" s="3"/>
      <c r="T49" s="3"/>
      <c r="U49" s="3"/>
      <c r="V49" s="3"/>
      <c r="W49" s="3"/>
      <c r="X49" s="3"/>
      <c r="Y49" s="3"/>
      <c r="Z49" s="3"/>
    </row>
    <row r="50" ht="15.75" customHeight="1">
      <c r="A50" s="53"/>
      <c r="B50" s="54"/>
      <c r="C50" s="54"/>
      <c r="D50" s="54"/>
      <c r="E50" s="1"/>
      <c r="F50" s="1"/>
      <c r="G50" s="3"/>
      <c r="H50" s="3"/>
      <c r="I50" s="3"/>
      <c r="J50" s="3"/>
      <c r="K50" s="3"/>
      <c r="L50" s="3"/>
      <c r="M50" s="3"/>
      <c r="N50" s="3"/>
      <c r="O50" s="3"/>
      <c r="P50" s="3"/>
      <c r="Q50" s="3"/>
      <c r="R50" s="3"/>
      <c r="S50" s="3"/>
      <c r="T50" s="3"/>
      <c r="U50" s="3"/>
      <c r="V50" s="3"/>
      <c r="W50" s="3"/>
      <c r="X50" s="3"/>
      <c r="Y50" s="3"/>
      <c r="Z50" s="3"/>
    </row>
    <row r="51" ht="15.75" customHeight="1">
      <c r="A51" s="53"/>
      <c r="B51" s="54"/>
      <c r="C51" s="54"/>
      <c r="D51" s="54"/>
      <c r="E51" s="1"/>
      <c r="F51" s="1"/>
      <c r="G51" s="3"/>
      <c r="H51" s="3"/>
      <c r="I51" s="3"/>
      <c r="J51" s="3"/>
      <c r="K51" s="3"/>
      <c r="L51" s="3"/>
      <c r="M51" s="3"/>
      <c r="N51" s="3"/>
      <c r="O51" s="3"/>
      <c r="P51" s="3"/>
      <c r="Q51" s="3"/>
      <c r="R51" s="3"/>
      <c r="S51" s="3"/>
      <c r="T51" s="3"/>
      <c r="U51" s="3"/>
      <c r="V51" s="3"/>
      <c r="W51" s="3"/>
      <c r="X51" s="3"/>
      <c r="Y51" s="3"/>
      <c r="Z51" s="3"/>
    </row>
    <row r="52" ht="15.75" customHeight="1">
      <c r="A52" s="53"/>
      <c r="B52" s="54"/>
      <c r="C52" s="54"/>
      <c r="D52" s="54"/>
      <c r="E52" s="1"/>
      <c r="F52" s="1"/>
      <c r="G52" s="3"/>
      <c r="H52" s="3"/>
      <c r="I52" s="3"/>
      <c r="J52" s="3"/>
      <c r="K52" s="3"/>
      <c r="L52" s="3"/>
      <c r="M52" s="3"/>
      <c r="N52" s="3"/>
      <c r="O52" s="3"/>
      <c r="P52" s="3"/>
      <c r="Q52" s="3"/>
      <c r="R52" s="3"/>
      <c r="S52" s="3"/>
      <c r="T52" s="3"/>
      <c r="U52" s="3"/>
      <c r="V52" s="3"/>
      <c r="W52" s="3"/>
      <c r="X52" s="3"/>
      <c r="Y52" s="3"/>
      <c r="Z52" s="3"/>
    </row>
    <row r="53" ht="15.75" customHeight="1">
      <c r="A53" s="53"/>
      <c r="B53" s="54"/>
      <c r="C53" s="54"/>
      <c r="D53" s="54"/>
      <c r="E53" s="1"/>
      <c r="F53" s="1"/>
      <c r="G53" s="3"/>
      <c r="H53" s="3"/>
      <c r="I53" s="3"/>
      <c r="J53" s="3"/>
      <c r="K53" s="3"/>
      <c r="L53" s="3"/>
      <c r="M53" s="3"/>
      <c r="N53" s="3"/>
      <c r="O53" s="3"/>
      <c r="P53" s="3"/>
      <c r="Q53" s="3"/>
      <c r="R53" s="3"/>
      <c r="S53" s="3"/>
      <c r="T53" s="3"/>
      <c r="U53" s="3"/>
      <c r="V53" s="3"/>
      <c r="W53" s="3"/>
      <c r="X53" s="3"/>
      <c r="Y53" s="3"/>
      <c r="Z53" s="3"/>
    </row>
    <row r="54" ht="15.75" customHeight="1">
      <c r="A54" s="53"/>
      <c r="B54" s="54"/>
      <c r="C54" s="54"/>
      <c r="D54" s="54"/>
      <c r="E54" s="1"/>
      <c r="F54" s="1"/>
      <c r="G54" s="3"/>
      <c r="H54" s="3"/>
      <c r="I54" s="3"/>
      <c r="J54" s="3"/>
      <c r="K54" s="3"/>
      <c r="L54" s="3"/>
      <c r="M54" s="3"/>
      <c r="N54" s="3"/>
      <c r="O54" s="3"/>
      <c r="P54" s="3"/>
      <c r="Q54" s="3"/>
      <c r="R54" s="3"/>
      <c r="S54" s="3"/>
      <c r="T54" s="3"/>
      <c r="U54" s="3"/>
      <c r="V54" s="3"/>
      <c r="W54" s="3"/>
      <c r="X54" s="3"/>
      <c r="Y54" s="3"/>
      <c r="Z54" s="3"/>
    </row>
    <row r="55" ht="15.75" customHeight="1">
      <c r="A55" s="53"/>
      <c r="B55" s="54"/>
      <c r="C55" s="54"/>
      <c r="D55" s="54"/>
      <c r="E55" s="1"/>
      <c r="F55" s="1"/>
      <c r="G55" s="3"/>
      <c r="H55" s="3"/>
      <c r="I55" s="3"/>
      <c r="J55" s="3"/>
      <c r="K55" s="3"/>
      <c r="L55" s="3"/>
      <c r="M55" s="3"/>
      <c r="N55" s="3"/>
      <c r="O55" s="3"/>
      <c r="P55" s="3"/>
      <c r="Q55" s="3"/>
      <c r="R55" s="3"/>
      <c r="S55" s="3"/>
      <c r="T55" s="3"/>
      <c r="U55" s="3"/>
      <c r="V55" s="3"/>
      <c r="W55" s="3"/>
      <c r="X55" s="3"/>
      <c r="Y55" s="3"/>
      <c r="Z55" s="3"/>
    </row>
    <row r="56" ht="15.75" customHeight="1">
      <c r="A56" s="53"/>
      <c r="B56" s="54"/>
      <c r="C56" s="54"/>
      <c r="D56" s="54"/>
      <c r="E56" s="1"/>
      <c r="F56" s="1"/>
      <c r="G56" s="3"/>
      <c r="H56" s="3"/>
      <c r="I56" s="3"/>
      <c r="J56" s="3"/>
      <c r="K56" s="3"/>
      <c r="L56" s="3"/>
      <c r="M56" s="3"/>
      <c r="N56" s="3"/>
      <c r="O56" s="3"/>
      <c r="P56" s="3"/>
      <c r="Q56" s="3"/>
      <c r="R56" s="3"/>
      <c r="S56" s="3"/>
      <c r="T56" s="3"/>
      <c r="U56" s="3"/>
      <c r="V56" s="3"/>
      <c r="W56" s="3"/>
      <c r="X56" s="3"/>
      <c r="Y56" s="3"/>
      <c r="Z56" s="3"/>
    </row>
    <row r="57" ht="15.75" customHeight="1">
      <c r="A57" s="53"/>
      <c r="B57" s="54"/>
      <c r="C57" s="54"/>
      <c r="D57" s="54"/>
      <c r="E57" s="1"/>
      <c r="F57" s="1"/>
      <c r="G57" s="3"/>
      <c r="H57" s="3"/>
      <c r="I57" s="3"/>
      <c r="J57" s="3"/>
      <c r="K57" s="3"/>
      <c r="L57" s="3"/>
      <c r="M57" s="3"/>
      <c r="N57" s="3"/>
      <c r="O57" s="3"/>
      <c r="P57" s="3"/>
      <c r="Q57" s="3"/>
      <c r="R57" s="3"/>
      <c r="S57" s="3"/>
      <c r="T57" s="3"/>
      <c r="U57" s="3"/>
      <c r="V57" s="3"/>
      <c r="W57" s="3"/>
      <c r="X57" s="3"/>
      <c r="Y57" s="3"/>
      <c r="Z57" s="3"/>
    </row>
    <row r="58" ht="15.75" customHeight="1">
      <c r="A58" s="53"/>
      <c r="B58" s="54"/>
      <c r="C58" s="54"/>
      <c r="D58" s="54"/>
      <c r="E58" s="1"/>
      <c r="F58" s="1"/>
      <c r="G58" s="3"/>
      <c r="H58" s="3"/>
      <c r="I58" s="3"/>
      <c r="J58" s="3"/>
      <c r="K58" s="3"/>
      <c r="L58" s="3"/>
      <c r="M58" s="3"/>
      <c r="N58" s="3"/>
      <c r="O58" s="3"/>
      <c r="P58" s="3"/>
      <c r="Q58" s="3"/>
      <c r="R58" s="3"/>
      <c r="S58" s="3"/>
      <c r="T58" s="3"/>
      <c r="U58" s="3"/>
      <c r="V58" s="3"/>
      <c r="W58" s="3"/>
      <c r="X58" s="3"/>
      <c r="Y58" s="3"/>
      <c r="Z58" s="3"/>
    </row>
    <row r="59" ht="15.75" customHeight="1">
      <c r="A59" s="53"/>
      <c r="B59" s="54"/>
      <c r="C59" s="54"/>
      <c r="D59" s="54"/>
      <c r="E59" s="1"/>
      <c r="F59" s="1"/>
      <c r="G59" s="3"/>
      <c r="H59" s="3"/>
      <c r="I59" s="3"/>
      <c r="J59" s="3"/>
      <c r="K59" s="3"/>
      <c r="L59" s="3"/>
      <c r="M59" s="3"/>
      <c r="N59" s="3"/>
      <c r="O59" s="3"/>
      <c r="P59" s="3"/>
      <c r="Q59" s="3"/>
      <c r="R59" s="3"/>
      <c r="S59" s="3"/>
      <c r="T59" s="3"/>
      <c r="U59" s="3"/>
      <c r="V59" s="3"/>
      <c r="W59" s="3"/>
      <c r="X59" s="3"/>
      <c r="Y59" s="3"/>
      <c r="Z59" s="3"/>
    </row>
    <row r="60" ht="15.75" customHeight="1">
      <c r="A60" s="53"/>
      <c r="B60" s="54"/>
      <c r="C60" s="54"/>
      <c r="D60" s="54"/>
      <c r="E60" s="1"/>
      <c r="F60" s="1"/>
      <c r="G60" s="3"/>
      <c r="H60" s="3"/>
      <c r="I60" s="3"/>
      <c r="J60" s="3"/>
      <c r="K60" s="3"/>
      <c r="L60" s="3"/>
      <c r="M60" s="3"/>
      <c r="N60" s="3"/>
      <c r="O60" s="3"/>
      <c r="P60" s="3"/>
      <c r="Q60" s="3"/>
      <c r="R60" s="3"/>
      <c r="S60" s="3"/>
      <c r="T60" s="3"/>
      <c r="U60" s="3"/>
      <c r="V60" s="3"/>
      <c r="W60" s="3"/>
      <c r="X60" s="3"/>
      <c r="Y60" s="3"/>
      <c r="Z60" s="3"/>
    </row>
    <row r="61" ht="15.75" customHeight="1">
      <c r="A61" s="53"/>
      <c r="B61" s="54"/>
      <c r="C61" s="54"/>
      <c r="D61" s="54"/>
      <c r="E61" s="1"/>
      <c r="F61" s="1"/>
      <c r="G61" s="3"/>
      <c r="H61" s="3"/>
      <c r="I61" s="3"/>
      <c r="J61" s="3"/>
      <c r="K61" s="3"/>
      <c r="L61" s="3"/>
      <c r="M61" s="3"/>
      <c r="N61" s="3"/>
      <c r="O61" s="3"/>
      <c r="P61" s="3"/>
      <c r="Q61" s="3"/>
      <c r="R61" s="3"/>
      <c r="S61" s="3"/>
      <c r="T61" s="3"/>
      <c r="U61" s="3"/>
      <c r="V61" s="3"/>
      <c r="W61" s="3"/>
      <c r="X61" s="3"/>
      <c r="Y61" s="3"/>
      <c r="Z61" s="3"/>
    </row>
    <row r="62" ht="15.75" customHeight="1">
      <c r="A62" s="53"/>
      <c r="B62" s="54"/>
      <c r="C62" s="54"/>
      <c r="D62" s="54"/>
      <c r="E62" s="1"/>
      <c r="F62" s="1"/>
      <c r="G62" s="3"/>
      <c r="H62" s="3"/>
      <c r="I62" s="3"/>
      <c r="J62" s="3"/>
      <c r="K62" s="3"/>
      <c r="L62" s="3"/>
      <c r="M62" s="3"/>
      <c r="N62" s="3"/>
      <c r="O62" s="3"/>
      <c r="P62" s="3"/>
      <c r="Q62" s="3"/>
      <c r="R62" s="3"/>
      <c r="S62" s="3"/>
      <c r="T62" s="3"/>
      <c r="U62" s="3"/>
      <c r="V62" s="3"/>
      <c r="W62" s="3"/>
      <c r="X62" s="3"/>
      <c r="Y62" s="3"/>
      <c r="Z62" s="3"/>
    </row>
    <row r="63" ht="15.75" customHeight="1">
      <c r="A63" s="53"/>
      <c r="B63" s="54"/>
      <c r="C63" s="54"/>
      <c r="D63" s="54"/>
      <c r="E63" s="1"/>
      <c r="F63" s="1"/>
      <c r="G63" s="3"/>
      <c r="H63" s="3"/>
      <c r="I63" s="3"/>
      <c r="J63" s="3"/>
      <c r="K63" s="3"/>
      <c r="L63" s="3"/>
      <c r="M63" s="3"/>
      <c r="N63" s="3"/>
      <c r="O63" s="3"/>
      <c r="P63" s="3"/>
      <c r="Q63" s="3"/>
      <c r="R63" s="3"/>
      <c r="S63" s="3"/>
      <c r="T63" s="3"/>
      <c r="U63" s="3"/>
      <c r="V63" s="3"/>
      <c r="W63" s="3"/>
      <c r="X63" s="3"/>
      <c r="Y63" s="3"/>
      <c r="Z63" s="3"/>
    </row>
    <row r="64" ht="15.75" customHeight="1">
      <c r="A64" s="53"/>
      <c r="B64" s="54"/>
      <c r="C64" s="54"/>
      <c r="D64" s="54"/>
      <c r="E64" s="1"/>
      <c r="F64" s="1"/>
      <c r="G64" s="3"/>
      <c r="H64" s="3"/>
      <c r="I64" s="3"/>
      <c r="J64" s="3"/>
      <c r="K64" s="3"/>
      <c r="L64" s="3"/>
      <c r="M64" s="3"/>
      <c r="N64" s="3"/>
      <c r="O64" s="3"/>
      <c r="P64" s="3"/>
      <c r="Q64" s="3"/>
      <c r="R64" s="3"/>
      <c r="S64" s="3"/>
      <c r="T64" s="3"/>
      <c r="U64" s="3"/>
      <c r="V64" s="3"/>
      <c r="W64" s="3"/>
      <c r="X64" s="3"/>
      <c r="Y64" s="3"/>
      <c r="Z64" s="3"/>
    </row>
    <row r="65" ht="15.75" customHeight="1">
      <c r="A65" s="53"/>
      <c r="B65" s="54"/>
      <c r="C65" s="54"/>
      <c r="D65" s="54"/>
      <c r="E65" s="1"/>
      <c r="F65" s="1"/>
      <c r="G65" s="3"/>
      <c r="H65" s="3"/>
      <c r="I65" s="3"/>
      <c r="J65" s="3"/>
      <c r="K65" s="3"/>
      <c r="L65" s="3"/>
      <c r="M65" s="3"/>
      <c r="N65" s="3"/>
      <c r="O65" s="3"/>
      <c r="P65" s="3"/>
      <c r="Q65" s="3"/>
      <c r="R65" s="3"/>
      <c r="S65" s="3"/>
      <c r="T65" s="3"/>
      <c r="U65" s="3"/>
      <c r="V65" s="3"/>
      <c r="W65" s="3"/>
      <c r="X65" s="3"/>
      <c r="Y65" s="3"/>
      <c r="Z65" s="3"/>
    </row>
    <row r="66" ht="15.75" customHeight="1">
      <c r="A66" s="53"/>
      <c r="B66" s="54"/>
      <c r="C66" s="54"/>
      <c r="D66" s="54"/>
      <c r="E66" s="1"/>
      <c r="F66" s="1"/>
      <c r="G66" s="3"/>
      <c r="H66" s="3"/>
      <c r="I66" s="3"/>
      <c r="J66" s="3"/>
      <c r="K66" s="3"/>
      <c r="L66" s="3"/>
      <c r="M66" s="3"/>
      <c r="N66" s="3"/>
      <c r="O66" s="3"/>
      <c r="P66" s="3"/>
      <c r="Q66" s="3"/>
      <c r="R66" s="3"/>
      <c r="S66" s="3"/>
      <c r="T66" s="3"/>
      <c r="U66" s="3"/>
      <c r="V66" s="3"/>
      <c r="W66" s="3"/>
      <c r="X66" s="3"/>
      <c r="Y66" s="3"/>
      <c r="Z66" s="3"/>
    </row>
    <row r="67" ht="15.75" customHeight="1">
      <c r="A67" s="53"/>
      <c r="B67" s="54"/>
      <c r="C67" s="54"/>
      <c r="D67" s="54"/>
      <c r="E67" s="1"/>
      <c r="F67" s="1"/>
      <c r="G67" s="3"/>
      <c r="H67" s="3"/>
      <c r="I67" s="3"/>
      <c r="J67" s="3"/>
      <c r="K67" s="3"/>
      <c r="L67" s="3"/>
      <c r="M67" s="3"/>
      <c r="N67" s="3"/>
      <c r="O67" s="3"/>
      <c r="P67" s="3"/>
      <c r="Q67" s="3"/>
      <c r="R67" s="3"/>
      <c r="S67" s="3"/>
      <c r="T67" s="3"/>
      <c r="U67" s="3"/>
      <c r="V67" s="3"/>
      <c r="W67" s="3"/>
      <c r="X67" s="3"/>
      <c r="Y67" s="3"/>
      <c r="Z67" s="3"/>
    </row>
    <row r="68" ht="15.75" customHeight="1">
      <c r="A68" s="53"/>
      <c r="B68" s="54"/>
      <c r="C68" s="54"/>
      <c r="D68" s="54"/>
      <c r="E68" s="1"/>
      <c r="F68" s="1"/>
      <c r="G68" s="3"/>
      <c r="H68" s="3"/>
      <c r="I68" s="3"/>
      <c r="J68" s="3"/>
      <c r="K68" s="3"/>
      <c r="L68" s="3"/>
      <c r="M68" s="3"/>
      <c r="N68" s="3"/>
      <c r="O68" s="3"/>
      <c r="P68" s="3"/>
      <c r="Q68" s="3"/>
      <c r="R68" s="3"/>
      <c r="S68" s="3"/>
      <c r="T68" s="3"/>
      <c r="U68" s="3"/>
      <c r="V68" s="3"/>
      <c r="W68" s="3"/>
      <c r="X68" s="3"/>
      <c r="Y68" s="3"/>
      <c r="Z68" s="3"/>
    </row>
    <row r="69" ht="15.75" customHeight="1">
      <c r="A69" s="53"/>
      <c r="B69" s="54"/>
      <c r="C69" s="54"/>
      <c r="D69" s="54"/>
      <c r="E69" s="1"/>
      <c r="F69" s="1"/>
      <c r="G69" s="3"/>
      <c r="H69" s="3"/>
      <c r="I69" s="3"/>
      <c r="J69" s="3"/>
      <c r="K69" s="3"/>
      <c r="L69" s="3"/>
      <c r="M69" s="3"/>
      <c r="N69" s="3"/>
      <c r="O69" s="3"/>
      <c r="P69" s="3"/>
      <c r="Q69" s="3"/>
      <c r="R69" s="3"/>
      <c r="S69" s="3"/>
      <c r="T69" s="3"/>
      <c r="U69" s="3"/>
      <c r="V69" s="3"/>
      <c r="W69" s="3"/>
      <c r="X69" s="3"/>
      <c r="Y69" s="3"/>
      <c r="Z69" s="3"/>
    </row>
    <row r="70" ht="15.75" customHeight="1">
      <c r="A70" s="53"/>
      <c r="B70" s="54"/>
      <c r="C70" s="54"/>
      <c r="D70" s="54"/>
      <c r="E70" s="1"/>
      <c r="F70" s="1"/>
      <c r="G70" s="3"/>
      <c r="H70" s="3"/>
      <c r="I70" s="3"/>
      <c r="J70" s="3"/>
      <c r="K70" s="3"/>
      <c r="L70" s="3"/>
      <c r="M70" s="3"/>
      <c r="N70" s="3"/>
      <c r="O70" s="3"/>
      <c r="P70" s="3"/>
      <c r="Q70" s="3"/>
      <c r="R70" s="3"/>
      <c r="S70" s="3"/>
      <c r="T70" s="3"/>
      <c r="U70" s="3"/>
      <c r="V70" s="3"/>
      <c r="W70" s="3"/>
      <c r="X70" s="3"/>
      <c r="Y70" s="3"/>
      <c r="Z70" s="3"/>
    </row>
    <row r="71" ht="15.75" customHeight="1">
      <c r="A71" s="53"/>
      <c r="B71" s="54"/>
      <c r="C71" s="54"/>
      <c r="D71" s="54"/>
      <c r="E71" s="1"/>
      <c r="F71" s="1"/>
      <c r="G71" s="3"/>
      <c r="H71" s="3"/>
      <c r="I71" s="3"/>
      <c r="J71" s="3"/>
      <c r="K71" s="3"/>
      <c r="L71" s="3"/>
      <c r="M71" s="3"/>
      <c r="N71" s="3"/>
      <c r="O71" s="3"/>
      <c r="P71" s="3"/>
      <c r="Q71" s="3"/>
      <c r="R71" s="3"/>
      <c r="S71" s="3"/>
      <c r="T71" s="3"/>
      <c r="U71" s="3"/>
      <c r="V71" s="3"/>
      <c r="W71" s="3"/>
      <c r="X71" s="3"/>
      <c r="Y71" s="3"/>
      <c r="Z71" s="3"/>
    </row>
    <row r="72" ht="15.75" customHeight="1">
      <c r="A72" s="53"/>
      <c r="B72" s="54"/>
      <c r="C72" s="54"/>
      <c r="D72" s="54"/>
      <c r="E72" s="1"/>
      <c r="F72" s="1"/>
      <c r="G72" s="3"/>
      <c r="H72" s="3"/>
      <c r="I72" s="3"/>
      <c r="J72" s="3"/>
      <c r="K72" s="3"/>
      <c r="L72" s="3"/>
      <c r="M72" s="3"/>
      <c r="N72" s="3"/>
      <c r="O72" s="3"/>
      <c r="P72" s="3"/>
      <c r="Q72" s="3"/>
      <c r="R72" s="3"/>
      <c r="S72" s="3"/>
      <c r="T72" s="3"/>
      <c r="U72" s="3"/>
      <c r="V72" s="3"/>
      <c r="W72" s="3"/>
      <c r="X72" s="3"/>
      <c r="Y72" s="3"/>
      <c r="Z72" s="3"/>
    </row>
    <row r="73" ht="15.75" customHeight="1">
      <c r="A73" s="53"/>
      <c r="B73" s="54"/>
      <c r="C73" s="54"/>
      <c r="D73" s="54"/>
      <c r="E73" s="1"/>
      <c r="F73" s="1"/>
      <c r="G73" s="3"/>
      <c r="H73" s="3"/>
      <c r="I73" s="3"/>
      <c r="J73" s="3"/>
      <c r="K73" s="3"/>
      <c r="L73" s="3"/>
      <c r="M73" s="3"/>
      <c r="N73" s="3"/>
      <c r="O73" s="3"/>
      <c r="P73" s="3"/>
      <c r="Q73" s="3"/>
      <c r="R73" s="3"/>
      <c r="S73" s="3"/>
      <c r="T73" s="3"/>
      <c r="U73" s="3"/>
      <c r="V73" s="3"/>
      <c r="W73" s="3"/>
      <c r="X73" s="3"/>
      <c r="Y73" s="3"/>
      <c r="Z73" s="3"/>
    </row>
    <row r="74" ht="15.75" customHeight="1">
      <c r="A74" s="53"/>
      <c r="B74" s="54"/>
      <c r="C74" s="54"/>
      <c r="D74" s="54"/>
      <c r="E74" s="1"/>
      <c r="F74" s="1"/>
      <c r="G74" s="3"/>
      <c r="H74" s="3"/>
      <c r="I74" s="3"/>
      <c r="J74" s="3"/>
      <c r="K74" s="3"/>
      <c r="L74" s="3"/>
      <c r="M74" s="3"/>
      <c r="N74" s="3"/>
      <c r="O74" s="3"/>
      <c r="P74" s="3"/>
      <c r="Q74" s="3"/>
      <c r="R74" s="3"/>
      <c r="S74" s="3"/>
      <c r="T74" s="3"/>
      <c r="U74" s="3"/>
      <c r="V74" s="3"/>
      <c r="W74" s="3"/>
      <c r="X74" s="3"/>
      <c r="Y74" s="3"/>
      <c r="Z74" s="3"/>
    </row>
    <row r="75" ht="15.75" customHeight="1">
      <c r="A75" s="53"/>
      <c r="B75" s="54"/>
      <c r="C75" s="54"/>
      <c r="D75" s="54"/>
      <c r="E75" s="1"/>
      <c r="F75" s="1"/>
      <c r="G75" s="3"/>
      <c r="H75" s="3"/>
      <c r="I75" s="3"/>
      <c r="J75" s="3"/>
      <c r="K75" s="3"/>
      <c r="L75" s="3"/>
      <c r="M75" s="3"/>
      <c r="N75" s="3"/>
      <c r="O75" s="3"/>
      <c r="P75" s="3"/>
      <c r="Q75" s="3"/>
      <c r="R75" s="3"/>
      <c r="S75" s="3"/>
      <c r="T75" s="3"/>
      <c r="U75" s="3"/>
      <c r="V75" s="3"/>
      <c r="W75" s="3"/>
      <c r="X75" s="3"/>
      <c r="Y75" s="3"/>
      <c r="Z75" s="3"/>
    </row>
    <row r="76" ht="15.75" customHeight="1">
      <c r="A76" s="53"/>
      <c r="B76" s="54"/>
      <c r="C76" s="54"/>
      <c r="D76" s="54"/>
      <c r="E76" s="1"/>
      <c r="F76" s="1"/>
      <c r="G76" s="3"/>
      <c r="H76" s="3"/>
      <c r="I76" s="3"/>
      <c r="J76" s="3"/>
      <c r="K76" s="3"/>
      <c r="L76" s="3"/>
      <c r="M76" s="3"/>
      <c r="N76" s="3"/>
      <c r="O76" s="3"/>
      <c r="P76" s="3"/>
      <c r="Q76" s="3"/>
      <c r="R76" s="3"/>
      <c r="S76" s="3"/>
      <c r="T76" s="3"/>
      <c r="U76" s="3"/>
      <c r="V76" s="3"/>
      <c r="W76" s="3"/>
      <c r="X76" s="3"/>
      <c r="Y76" s="3"/>
      <c r="Z76" s="3"/>
    </row>
    <row r="77" ht="15.75" customHeight="1">
      <c r="A77" s="53"/>
      <c r="B77" s="54"/>
      <c r="C77" s="54"/>
      <c r="D77" s="54"/>
      <c r="E77" s="1"/>
      <c r="F77" s="1"/>
      <c r="G77" s="3"/>
      <c r="H77" s="3"/>
      <c r="I77" s="3"/>
      <c r="J77" s="3"/>
      <c r="K77" s="3"/>
      <c r="L77" s="3"/>
      <c r="M77" s="3"/>
      <c r="N77" s="3"/>
      <c r="O77" s="3"/>
      <c r="P77" s="3"/>
      <c r="Q77" s="3"/>
      <c r="R77" s="3"/>
      <c r="S77" s="3"/>
      <c r="T77" s="3"/>
      <c r="U77" s="3"/>
      <c r="V77" s="3"/>
      <c r="W77" s="3"/>
      <c r="X77" s="3"/>
      <c r="Y77" s="3"/>
      <c r="Z77" s="3"/>
    </row>
    <row r="78" ht="15.75" customHeight="1">
      <c r="A78" s="53"/>
      <c r="B78" s="54"/>
      <c r="C78" s="54"/>
      <c r="D78" s="54"/>
      <c r="E78" s="1"/>
      <c r="F78" s="1"/>
      <c r="G78" s="3"/>
      <c r="H78" s="3"/>
      <c r="I78" s="3"/>
      <c r="J78" s="3"/>
      <c r="K78" s="3"/>
      <c r="L78" s="3"/>
      <c r="M78" s="3"/>
      <c r="N78" s="3"/>
      <c r="O78" s="3"/>
      <c r="P78" s="3"/>
      <c r="Q78" s="3"/>
      <c r="R78" s="3"/>
      <c r="S78" s="3"/>
      <c r="T78" s="3"/>
      <c r="U78" s="3"/>
      <c r="V78" s="3"/>
      <c r="W78" s="3"/>
      <c r="X78" s="3"/>
      <c r="Y78" s="3"/>
      <c r="Z78" s="3"/>
    </row>
    <row r="79" ht="15.75" customHeight="1">
      <c r="A79" s="53"/>
      <c r="B79" s="54"/>
      <c r="C79" s="54"/>
      <c r="D79" s="54"/>
      <c r="E79" s="1"/>
      <c r="F79" s="1"/>
      <c r="G79" s="3"/>
      <c r="H79" s="3"/>
      <c r="I79" s="3"/>
      <c r="J79" s="3"/>
      <c r="K79" s="3"/>
      <c r="L79" s="3"/>
      <c r="M79" s="3"/>
      <c r="N79" s="3"/>
      <c r="O79" s="3"/>
      <c r="P79" s="3"/>
      <c r="Q79" s="3"/>
      <c r="R79" s="3"/>
      <c r="S79" s="3"/>
      <c r="T79" s="3"/>
      <c r="U79" s="3"/>
      <c r="V79" s="3"/>
      <c r="W79" s="3"/>
      <c r="X79" s="3"/>
      <c r="Y79" s="3"/>
      <c r="Z79" s="3"/>
    </row>
    <row r="80" ht="15.75" customHeight="1">
      <c r="A80" s="53"/>
      <c r="B80" s="54"/>
      <c r="C80" s="54"/>
      <c r="D80" s="54"/>
      <c r="E80" s="1"/>
      <c r="F80" s="1"/>
      <c r="G80" s="3"/>
      <c r="H80" s="3"/>
      <c r="I80" s="3"/>
      <c r="J80" s="3"/>
      <c r="K80" s="3"/>
      <c r="L80" s="3"/>
      <c r="M80" s="3"/>
      <c r="N80" s="3"/>
      <c r="O80" s="3"/>
      <c r="P80" s="3"/>
      <c r="Q80" s="3"/>
      <c r="R80" s="3"/>
      <c r="S80" s="3"/>
      <c r="T80" s="3"/>
      <c r="U80" s="3"/>
      <c r="V80" s="3"/>
      <c r="W80" s="3"/>
      <c r="X80" s="3"/>
      <c r="Y80" s="3"/>
      <c r="Z80" s="3"/>
    </row>
    <row r="81" ht="15.75" customHeight="1">
      <c r="A81" s="53"/>
      <c r="B81" s="54"/>
      <c r="C81" s="54"/>
      <c r="D81" s="54"/>
      <c r="E81" s="1"/>
      <c r="F81" s="1"/>
      <c r="G81" s="3"/>
      <c r="H81" s="3"/>
      <c r="I81" s="3"/>
      <c r="J81" s="3"/>
      <c r="K81" s="3"/>
      <c r="L81" s="3"/>
      <c r="M81" s="3"/>
      <c r="N81" s="3"/>
      <c r="O81" s="3"/>
      <c r="P81" s="3"/>
      <c r="Q81" s="3"/>
      <c r="R81" s="3"/>
      <c r="S81" s="3"/>
      <c r="T81" s="3"/>
      <c r="U81" s="3"/>
      <c r="V81" s="3"/>
      <c r="W81" s="3"/>
      <c r="X81" s="3"/>
      <c r="Y81" s="3"/>
      <c r="Z81" s="3"/>
    </row>
    <row r="82" ht="15.75" customHeight="1">
      <c r="A82" s="53"/>
      <c r="B82" s="54"/>
      <c r="C82" s="54"/>
      <c r="D82" s="54"/>
      <c r="E82" s="1"/>
      <c r="F82" s="1"/>
      <c r="G82" s="3"/>
      <c r="H82" s="3"/>
      <c r="I82" s="3"/>
      <c r="J82" s="3"/>
      <c r="K82" s="3"/>
      <c r="L82" s="3"/>
      <c r="M82" s="3"/>
      <c r="N82" s="3"/>
      <c r="O82" s="3"/>
      <c r="P82" s="3"/>
      <c r="Q82" s="3"/>
      <c r="R82" s="3"/>
      <c r="S82" s="3"/>
      <c r="T82" s="3"/>
      <c r="U82" s="3"/>
      <c r="V82" s="3"/>
      <c r="W82" s="3"/>
      <c r="X82" s="3"/>
      <c r="Y82" s="3"/>
      <c r="Z82" s="3"/>
    </row>
    <row r="83" ht="15.75" customHeight="1">
      <c r="A83" s="53"/>
      <c r="B83" s="54"/>
      <c r="C83" s="54"/>
      <c r="D83" s="54"/>
      <c r="E83" s="1"/>
      <c r="F83" s="1"/>
      <c r="G83" s="3"/>
      <c r="H83" s="3"/>
      <c r="I83" s="3"/>
      <c r="J83" s="3"/>
      <c r="K83" s="3"/>
      <c r="L83" s="3"/>
      <c r="M83" s="3"/>
      <c r="N83" s="3"/>
      <c r="O83" s="3"/>
      <c r="P83" s="3"/>
      <c r="Q83" s="3"/>
      <c r="R83" s="3"/>
      <c r="S83" s="3"/>
      <c r="T83" s="3"/>
      <c r="U83" s="3"/>
      <c r="V83" s="3"/>
      <c r="W83" s="3"/>
      <c r="X83" s="3"/>
      <c r="Y83" s="3"/>
      <c r="Z83" s="3"/>
    </row>
    <row r="84" ht="15.75" customHeight="1">
      <c r="A84" s="53"/>
      <c r="B84" s="54"/>
      <c r="C84" s="54"/>
      <c r="D84" s="54"/>
      <c r="E84" s="1"/>
      <c r="F84" s="1"/>
      <c r="G84" s="3"/>
      <c r="H84" s="3"/>
      <c r="I84" s="3"/>
      <c r="J84" s="3"/>
      <c r="K84" s="3"/>
      <c r="L84" s="3"/>
      <c r="M84" s="3"/>
      <c r="N84" s="3"/>
      <c r="O84" s="3"/>
      <c r="P84" s="3"/>
      <c r="Q84" s="3"/>
      <c r="R84" s="3"/>
      <c r="S84" s="3"/>
      <c r="T84" s="3"/>
      <c r="U84" s="3"/>
      <c r="V84" s="3"/>
      <c r="W84" s="3"/>
      <c r="X84" s="3"/>
      <c r="Y84" s="3"/>
      <c r="Z84" s="3"/>
    </row>
    <row r="85" ht="15.75" customHeight="1">
      <c r="A85" s="53"/>
      <c r="B85" s="54"/>
      <c r="C85" s="54"/>
      <c r="D85" s="54"/>
      <c r="E85" s="1"/>
      <c r="F85" s="1"/>
      <c r="G85" s="3"/>
      <c r="H85" s="3"/>
      <c r="I85" s="3"/>
      <c r="J85" s="3"/>
      <c r="K85" s="3"/>
      <c r="L85" s="3"/>
      <c r="M85" s="3"/>
      <c r="N85" s="3"/>
      <c r="O85" s="3"/>
      <c r="P85" s="3"/>
      <c r="Q85" s="3"/>
      <c r="R85" s="3"/>
      <c r="S85" s="3"/>
      <c r="T85" s="3"/>
      <c r="U85" s="3"/>
      <c r="V85" s="3"/>
      <c r="W85" s="3"/>
      <c r="X85" s="3"/>
      <c r="Y85" s="3"/>
      <c r="Z85" s="3"/>
    </row>
    <row r="86" ht="15.75" customHeight="1">
      <c r="A86" s="53"/>
      <c r="B86" s="54"/>
      <c r="C86" s="54"/>
      <c r="D86" s="54"/>
      <c r="E86" s="1"/>
      <c r="F86" s="1"/>
      <c r="G86" s="3"/>
      <c r="H86" s="3"/>
      <c r="I86" s="3"/>
      <c r="J86" s="3"/>
      <c r="K86" s="3"/>
      <c r="L86" s="3"/>
      <c r="M86" s="3"/>
      <c r="N86" s="3"/>
      <c r="O86" s="3"/>
      <c r="P86" s="3"/>
      <c r="Q86" s="3"/>
      <c r="R86" s="3"/>
      <c r="S86" s="3"/>
      <c r="T86" s="3"/>
      <c r="U86" s="3"/>
      <c r="V86" s="3"/>
      <c r="W86" s="3"/>
      <c r="X86" s="3"/>
      <c r="Y86" s="3"/>
      <c r="Z86" s="3"/>
    </row>
    <row r="87" ht="15.75" customHeight="1">
      <c r="A87" s="53"/>
      <c r="B87" s="54"/>
      <c r="C87" s="54"/>
      <c r="D87" s="54"/>
      <c r="E87" s="1"/>
      <c r="F87" s="1"/>
      <c r="G87" s="3"/>
      <c r="H87" s="3"/>
      <c r="I87" s="3"/>
      <c r="J87" s="3"/>
      <c r="K87" s="3"/>
      <c r="L87" s="3"/>
      <c r="M87" s="3"/>
      <c r="N87" s="3"/>
      <c r="O87" s="3"/>
      <c r="P87" s="3"/>
      <c r="Q87" s="3"/>
      <c r="R87" s="3"/>
      <c r="S87" s="3"/>
      <c r="T87" s="3"/>
      <c r="U87" s="3"/>
      <c r="V87" s="3"/>
      <c r="W87" s="3"/>
      <c r="X87" s="3"/>
      <c r="Y87" s="3"/>
      <c r="Z87" s="3"/>
    </row>
    <row r="88" ht="15.75" customHeight="1">
      <c r="A88" s="53"/>
      <c r="B88" s="54"/>
      <c r="C88" s="54"/>
      <c r="D88" s="54"/>
      <c r="E88" s="1"/>
      <c r="F88" s="1"/>
      <c r="G88" s="3"/>
      <c r="H88" s="3"/>
      <c r="I88" s="3"/>
      <c r="J88" s="3"/>
      <c r="K88" s="3"/>
      <c r="L88" s="3"/>
      <c r="M88" s="3"/>
      <c r="N88" s="3"/>
      <c r="O88" s="3"/>
      <c r="P88" s="3"/>
      <c r="Q88" s="3"/>
      <c r="R88" s="3"/>
      <c r="S88" s="3"/>
      <c r="T88" s="3"/>
      <c r="U88" s="3"/>
      <c r="V88" s="3"/>
      <c r="W88" s="3"/>
      <c r="X88" s="3"/>
      <c r="Y88" s="3"/>
      <c r="Z88" s="3"/>
    </row>
    <row r="89" ht="15.75" customHeight="1">
      <c r="A89" s="53"/>
      <c r="B89" s="54"/>
      <c r="C89" s="54"/>
      <c r="D89" s="54"/>
      <c r="E89" s="1"/>
      <c r="F89" s="1"/>
      <c r="G89" s="3"/>
      <c r="H89" s="3"/>
      <c r="I89" s="3"/>
      <c r="J89" s="3"/>
      <c r="K89" s="3"/>
      <c r="L89" s="3"/>
      <c r="M89" s="3"/>
      <c r="N89" s="3"/>
      <c r="O89" s="3"/>
      <c r="P89" s="3"/>
      <c r="Q89" s="3"/>
      <c r="R89" s="3"/>
      <c r="S89" s="3"/>
      <c r="T89" s="3"/>
      <c r="U89" s="3"/>
      <c r="V89" s="3"/>
      <c r="W89" s="3"/>
      <c r="X89" s="3"/>
      <c r="Y89" s="3"/>
      <c r="Z89" s="3"/>
    </row>
    <row r="90" ht="15.75" customHeight="1">
      <c r="A90" s="53"/>
      <c r="B90" s="54"/>
      <c r="C90" s="54"/>
      <c r="D90" s="54"/>
      <c r="E90" s="1"/>
      <c r="F90" s="1"/>
      <c r="G90" s="3"/>
      <c r="H90" s="3"/>
      <c r="I90" s="3"/>
      <c r="J90" s="3"/>
      <c r="K90" s="3"/>
      <c r="L90" s="3"/>
      <c r="M90" s="3"/>
      <c r="N90" s="3"/>
      <c r="O90" s="3"/>
      <c r="P90" s="3"/>
      <c r="Q90" s="3"/>
      <c r="R90" s="3"/>
      <c r="S90" s="3"/>
      <c r="T90" s="3"/>
      <c r="U90" s="3"/>
      <c r="V90" s="3"/>
      <c r="W90" s="3"/>
      <c r="X90" s="3"/>
      <c r="Y90" s="3"/>
      <c r="Z90" s="3"/>
    </row>
    <row r="91" ht="15.75" customHeight="1">
      <c r="A91" s="53"/>
      <c r="B91" s="54"/>
      <c r="C91" s="54"/>
      <c r="D91" s="54"/>
      <c r="E91" s="1"/>
      <c r="F91" s="1"/>
      <c r="G91" s="3"/>
      <c r="H91" s="3"/>
      <c r="I91" s="3"/>
      <c r="J91" s="3"/>
      <c r="K91" s="3"/>
      <c r="L91" s="3"/>
      <c r="M91" s="3"/>
      <c r="N91" s="3"/>
      <c r="O91" s="3"/>
      <c r="P91" s="3"/>
      <c r="Q91" s="3"/>
      <c r="R91" s="3"/>
      <c r="S91" s="3"/>
      <c r="T91" s="3"/>
      <c r="U91" s="3"/>
      <c r="V91" s="3"/>
      <c r="W91" s="3"/>
      <c r="X91" s="3"/>
      <c r="Y91" s="3"/>
      <c r="Z91" s="3"/>
    </row>
    <row r="92" ht="15.75" customHeight="1">
      <c r="A92" s="53"/>
      <c r="B92" s="54"/>
      <c r="C92" s="54"/>
      <c r="D92" s="54"/>
      <c r="E92" s="1"/>
      <c r="F92" s="1"/>
      <c r="G92" s="3"/>
      <c r="H92" s="3"/>
      <c r="I92" s="3"/>
      <c r="J92" s="3"/>
      <c r="K92" s="3"/>
      <c r="L92" s="3"/>
      <c r="M92" s="3"/>
      <c r="N92" s="3"/>
      <c r="O92" s="3"/>
      <c r="P92" s="3"/>
      <c r="Q92" s="3"/>
      <c r="R92" s="3"/>
      <c r="S92" s="3"/>
      <c r="T92" s="3"/>
      <c r="U92" s="3"/>
      <c r="V92" s="3"/>
      <c r="W92" s="3"/>
      <c r="X92" s="3"/>
      <c r="Y92" s="3"/>
      <c r="Z92" s="3"/>
    </row>
    <row r="93" ht="15.75" customHeight="1">
      <c r="A93" s="53"/>
      <c r="B93" s="54"/>
      <c r="C93" s="54"/>
      <c r="D93" s="54"/>
      <c r="E93" s="1"/>
      <c r="F93" s="1"/>
      <c r="G93" s="3"/>
      <c r="H93" s="3"/>
      <c r="I93" s="3"/>
      <c r="J93" s="3"/>
      <c r="K93" s="3"/>
      <c r="L93" s="3"/>
      <c r="M93" s="3"/>
      <c r="N93" s="3"/>
      <c r="O93" s="3"/>
      <c r="P93" s="3"/>
      <c r="Q93" s="3"/>
      <c r="R93" s="3"/>
      <c r="S93" s="3"/>
      <c r="T93" s="3"/>
      <c r="U93" s="3"/>
      <c r="V93" s="3"/>
      <c r="W93" s="3"/>
      <c r="X93" s="3"/>
      <c r="Y93" s="3"/>
      <c r="Z93" s="3"/>
    </row>
    <row r="94" ht="15.75" customHeight="1">
      <c r="A94" s="53"/>
      <c r="B94" s="54"/>
      <c r="C94" s="54"/>
      <c r="D94" s="54"/>
      <c r="E94" s="1"/>
      <c r="F94" s="1"/>
      <c r="G94" s="3"/>
      <c r="H94" s="3"/>
      <c r="I94" s="3"/>
      <c r="J94" s="3"/>
      <c r="K94" s="3"/>
      <c r="L94" s="3"/>
      <c r="M94" s="3"/>
      <c r="N94" s="3"/>
      <c r="O94" s="3"/>
      <c r="P94" s="3"/>
      <c r="Q94" s="3"/>
      <c r="R94" s="3"/>
      <c r="S94" s="3"/>
      <c r="T94" s="3"/>
      <c r="U94" s="3"/>
      <c r="V94" s="3"/>
      <c r="W94" s="3"/>
      <c r="X94" s="3"/>
      <c r="Y94" s="3"/>
      <c r="Z94" s="3"/>
    </row>
    <row r="95" ht="15.75" customHeight="1">
      <c r="A95" s="53"/>
      <c r="B95" s="54"/>
      <c r="C95" s="54"/>
      <c r="D95" s="54"/>
      <c r="E95" s="1"/>
      <c r="F95" s="1"/>
      <c r="G95" s="3"/>
      <c r="H95" s="3"/>
      <c r="I95" s="3"/>
      <c r="J95" s="3"/>
      <c r="K95" s="3"/>
      <c r="L95" s="3"/>
      <c r="M95" s="3"/>
      <c r="N95" s="3"/>
      <c r="O95" s="3"/>
      <c r="P95" s="3"/>
      <c r="Q95" s="3"/>
      <c r="R95" s="3"/>
      <c r="S95" s="3"/>
      <c r="T95" s="3"/>
      <c r="U95" s="3"/>
      <c r="V95" s="3"/>
      <c r="W95" s="3"/>
      <c r="X95" s="3"/>
      <c r="Y95" s="3"/>
      <c r="Z95" s="3"/>
    </row>
    <row r="96" ht="15.75" customHeight="1">
      <c r="A96" s="53"/>
      <c r="B96" s="54"/>
      <c r="C96" s="54"/>
      <c r="D96" s="54"/>
      <c r="E96" s="1"/>
      <c r="F96" s="1"/>
      <c r="G96" s="3"/>
      <c r="H96" s="3"/>
      <c r="I96" s="3"/>
      <c r="J96" s="3"/>
      <c r="K96" s="3"/>
      <c r="L96" s="3"/>
      <c r="M96" s="3"/>
      <c r="N96" s="3"/>
      <c r="O96" s="3"/>
      <c r="P96" s="3"/>
      <c r="Q96" s="3"/>
      <c r="R96" s="3"/>
      <c r="S96" s="3"/>
      <c r="T96" s="3"/>
      <c r="U96" s="3"/>
      <c r="V96" s="3"/>
      <c r="W96" s="3"/>
      <c r="X96" s="3"/>
      <c r="Y96" s="3"/>
      <c r="Z96" s="3"/>
    </row>
    <row r="97" ht="15.75" customHeight="1">
      <c r="A97" s="53"/>
      <c r="B97" s="54"/>
      <c r="C97" s="54"/>
      <c r="D97" s="54"/>
      <c r="E97" s="1"/>
      <c r="F97" s="1"/>
      <c r="G97" s="3"/>
      <c r="H97" s="3"/>
      <c r="I97" s="3"/>
      <c r="J97" s="3"/>
      <c r="K97" s="3"/>
      <c r="L97" s="3"/>
      <c r="M97" s="3"/>
      <c r="N97" s="3"/>
      <c r="O97" s="3"/>
      <c r="P97" s="3"/>
      <c r="Q97" s="3"/>
      <c r="R97" s="3"/>
      <c r="S97" s="3"/>
      <c r="T97" s="3"/>
      <c r="U97" s="3"/>
      <c r="V97" s="3"/>
      <c r="W97" s="3"/>
      <c r="X97" s="3"/>
      <c r="Y97" s="3"/>
      <c r="Z97" s="3"/>
    </row>
    <row r="98" ht="15.75" customHeight="1">
      <c r="A98" s="53"/>
      <c r="B98" s="54"/>
      <c r="C98" s="54"/>
      <c r="D98" s="54"/>
      <c r="E98" s="1"/>
      <c r="F98" s="1"/>
      <c r="G98" s="3"/>
      <c r="H98" s="3"/>
      <c r="I98" s="3"/>
      <c r="J98" s="3"/>
      <c r="K98" s="3"/>
      <c r="L98" s="3"/>
      <c r="M98" s="3"/>
      <c r="N98" s="3"/>
      <c r="O98" s="3"/>
      <c r="P98" s="3"/>
      <c r="Q98" s="3"/>
      <c r="R98" s="3"/>
      <c r="S98" s="3"/>
      <c r="T98" s="3"/>
      <c r="U98" s="3"/>
      <c r="V98" s="3"/>
      <c r="W98" s="3"/>
      <c r="X98" s="3"/>
      <c r="Y98" s="3"/>
      <c r="Z98" s="3"/>
    </row>
    <row r="99" ht="15.75" customHeight="1">
      <c r="A99" s="53"/>
      <c r="B99" s="54"/>
      <c r="C99" s="54"/>
      <c r="D99" s="54"/>
      <c r="E99" s="1"/>
      <c r="F99" s="1"/>
      <c r="G99" s="3"/>
      <c r="H99" s="3"/>
      <c r="I99" s="3"/>
      <c r="J99" s="3"/>
      <c r="K99" s="3"/>
      <c r="L99" s="3"/>
      <c r="M99" s="3"/>
      <c r="N99" s="3"/>
      <c r="O99" s="3"/>
      <c r="P99" s="3"/>
      <c r="Q99" s="3"/>
      <c r="R99" s="3"/>
      <c r="S99" s="3"/>
      <c r="T99" s="3"/>
      <c r="U99" s="3"/>
      <c r="V99" s="3"/>
      <c r="W99" s="3"/>
      <c r="X99" s="3"/>
      <c r="Y99" s="3"/>
      <c r="Z99" s="3"/>
    </row>
    <row r="100" ht="15.75" customHeight="1">
      <c r="A100" s="53"/>
      <c r="B100" s="54"/>
      <c r="C100" s="54"/>
      <c r="D100" s="54"/>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53"/>
      <c r="B101" s="54"/>
      <c r="C101" s="54"/>
      <c r="D101" s="54"/>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53"/>
      <c r="B102" s="54"/>
      <c r="C102" s="54"/>
      <c r="D102" s="54"/>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53"/>
      <c r="B103" s="54"/>
      <c r="C103" s="54"/>
      <c r="D103" s="54"/>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53"/>
      <c r="B104" s="54"/>
      <c r="C104" s="54"/>
      <c r="D104" s="54"/>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53"/>
      <c r="B105" s="54"/>
      <c r="C105" s="54"/>
      <c r="D105" s="54"/>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53"/>
      <c r="B106" s="54"/>
      <c r="C106" s="54"/>
      <c r="D106" s="54"/>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53"/>
      <c r="B107" s="54"/>
      <c r="C107" s="54"/>
      <c r="D107" s="54"/>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53"/>
      <c r="B108" s="54"/>
      <c r="C108" s="54"/>
      <c r="D108" s="54"/>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53"/>
      <c r="B109" s="54"/>
      <c r="C109" s="54"/>
      <c r="D109" s="54"/>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53"/>
      <c r="B110" s="54"/>
      <c r="C110" s="54"/>
      <c r="D110" s="54"/>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53"/>
      <c r="B111" s="54"/>
      <c r="C111" s="54"/>
      <c r="D111" s="54"/>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53"/>
      <c r="B112" s="54"/>
      <c r="C112" s="54"/>
      <c r="D112" s="54"/>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53"/>
      <c r="B113" s="54"/>
      <c r="C113" s="54"/>
      <c r="D113" s="54"/>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53"/>
      <c r="B114" s="54"/>
      <c r="C114" s="54"/>
      <c r="D114" s="54"/>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53"/>
      <c r="B115" s="54"/>
      <c r="C115" s="54"/>
      <c r="D115" s="54"/>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53"/>
      <c r="B116" s="54"/>
      <c r="C116" s="54"/>
      <c r="D116" s="54"/>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53"/>
      <c r="B117" s="54"/>
      <c r="C117" s="54"/>
      <c r="D117" s="54"/>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53"/>
      <c r="B118" s="54"/>
      <c r="C118" s="54"/>
      <c r="D118" s="54"/>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53"/>
      <c r="B119" s="54"/>
      <c r="C119" s="54"/>
      <c r="D119" s="54"/>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53"/>
      <c r="B120" s="54"/>
      <c r="C120" s="54"/>
      <c r="D120" s="54"/>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53"/>
      <c r="B121" s="54"/>
      <c r="C121" s="54"/>
      <c r="D121" s="54"/>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53"/>
      <c r="B122" s="54"/>
      <c r="C122" s="54"/>
      <c r="D122" s="54"/>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53"/>
      <c r="B123" s="54"/>
      <c r="C123" s="54"/>
      <c r="D123" s="54"/>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53"/>
      <c r="B124" s="54"/>
      <c r="C124" s="54"/>
      <c r="D124" s="54"/>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53"/>
      <c r="B125" s="54"/>
      <c r="C125" s="54"/>
      <c r="D125" s="54"/>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53"/>
      <c r="B126" s="54"/>
      <c r="C126" s="54"/>
      <c r="D126" s="54"/>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53"/>
      <c r="B127" s="54"/>
      <c r="C127" s="54"/>
      <c r="D127" s="54"/>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53"/>
      <c r="B128" s="54"/>
      <c r="C128" s="54"/>
      <c r="D128" s="54"/>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53"/>
      <c r="B129" s="54"/>
      <c r="C129" s="54"/>
      <c r="D129" s="54"/>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53"/>
      <c r="B130" s="54"/>
      <c r="C130" s="54"/>
      <c r="D130" s="54"/>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53"/>
      <c r="B131" s="54"/>
      <c r="C131" s="54"/>
      <c r="D131" s="54"/>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53"/>
      <c r="B132" s="54"/>
      <c r="C132" s="54"/>
      <c r="D132" s="54"/>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53"/>
      <c r="B133" s="54"/>
      <c r="C133" s="54"/>
      <c r="D133" s="54"/>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53"/>
      <c r="B134" s="54"/>
      <c r="C134" s="54"/>
      <c r="D134" s="54"/>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53"/>
      <c r="B135" s="54"/>
      <c r="C135" s="54"/>
      <c r="D135" s="54"/>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53"/>
      <c r="B136" s="54"/>
      <c r="C136" s="54"/>
      <c r="D136" s="54"/>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53"/>
      <c r="B137" s="54"/>
      <c r="C137" s="54"/>
      <c r="D137" s="54"/>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53"/>
      <c r="B138" s="54"/>
      <c r="C138" s="54"/>
      <c r="D138" s="54"/>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53"/>
      <c r="B139" s="54"/>
      <c r="C139" s="54"/>
      <c r="D139" s="54"/>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53"/>
      <c r="B140" s="54"/>
      <c r="C140" s="54"/>
      <c r="D140" s="54"/>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53"/>
      <c r="B141" s="54"/>
      <c r="C141" s="54"/>
      <c r="D141" s="54"/>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53"/>
      <c r="B142" s="54"/>
      <c r="C142" s="54"/>
      <c r="D142" s="54"/>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53"/>
      <c r="B143" s="54"/>
      <c r="C143" s="54"/>
      <c r="D143" s="54"/>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53"/>
      <c r="B144" s="54"/>
      <c r="C144" s="54"/>
      <c r="D144" s="54"/>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53"/>
      <c r="B145" s="54"/>
      <c r="C145" s="54"/>
      <c r="D145" s="54"/>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53"/>
      <c r="B146" s="54"/>
      <c r="C146" s="54"/>
      <c r="D146" s="54"/>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53"/>
      <c r="B147" s="54"/>
      <c r="C147" s="54"/>
      <c r="D147" s="54"/>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53"/>
      <c r="B148" s="54"/>
      <c r="C148" s="54"/>
      <c r="D148" s="54"/>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53"/>
      <c r="B149" s="54"/>
      <c r="C149" s="54"/>
      <c r="D149" s="54"/>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53"/>
      <c r="B150" s="54"/>
      <c r="C150" s="54"/>
      <c r="D150" s="54"/>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53"/>
      <c r="B151" s="54"/>
      <c r="C151" s="54"/>
      <c r="D151" s="54"/>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53"/>
      <c r="B152" s="54"/>
      <c r="C152" s="54"/>
      <c r="D152" s="54"/>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53"/>
      <c r="B153" s="54"/>
      <c r="C153" s="54"/>
      <c r="D153" s="54"/>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53"/>
      <c r="B154" s="54"/>
      <c r="C154" s="54"/>
      <c r="D154" s="54"/>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53"/>
      <c r="B155" s="54"/>
      <c r="C155" s="54"/>
      <c r="D155" s="54"/>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53"/>
      <c r="B156" s="54"/>
      <c r="C156" s="54"/>
      <c r="D156" s="54"/>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53"/>
      <c r="B157" s="54"/>
      <c r="C157" s="54"/>
      <c r="D157" s="54"/>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53"/>
      <c r="B158" s="54"/>
      <c r="C158" s="54"/>
      <c r="D158" s="54"/>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53"/>
      <c r="B159" s="54"/>
      <c r="C159" s="54"/>
      <c r="D159" s="54"/>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53"/>
      <c r="B160" s="54"/>
      <c r="C160" s="54"/>
      <c r="D160" s="54"/>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53"/>
      <c r="B161" s="54"/>
      <c r="C161" s="54"/>
      <c r="D161" s="54"/>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53"/>
      <c r="B162" s="54"/>
      <c r="C162" s="54"/>
      <c r="D162" s="54"/>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53"/>
      <c r="B163" s="54"/>
      <c r="C163" s="54"/>
      <c r="D163" s="54"/>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53"/>
      <c r="B164" s="54"/>
      <c r="C164" s="54"/>
      <c r="D164" s="54"/>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53"/>
      <c r="B165" s="54"/>
      <c r="C165" s="54"/>
      <c r="D165" s="54"/>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53"/>
      <c r="B166" s="54"/>
      <c r="C166" s="54"/>
      <c r="D166" s="54"/>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53"/>
      <c r="B167" s="54"/>
      <c r="C167" s="54"/>
      <c r="D167" s="54"/>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53"/>
      <c r="B168" s="54"/>
      <c r="C168" s="54"/>
      <c r="D168" s="54"/>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53"/>
      <c r="B169" s="54"/>
      <c r="C169" s="54"/>
      <c r="D169" s="54"/>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53"/>
      <c r="B170" s="54"/>
      <c r="C170" s="54"/>
      <c r="D170" s="54"/>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53"/>
      <c r="B171" s="54"/>
      <c r="C171" s="54"/>
      <c r="D171" s="54"/>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53"/>
      <c r="B172" s="54"/>
      <c r="C172" s="54"/>
      <c r="D172" s="54"/>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53"/>
      <c r="B173" s="54"/>
      <c r="C173" s="54"/>
      <c r="D173" s="54"/>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53"/>
      <c r="B174" s="54"/>
      <c r="C174" s="54"/>
      <c r="D174" s="54"/>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53"/>
      <c r="B175" s="54"/>
      <c r="C175" s="54"/>
      <c r="D175" s="54"/>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53"/>
      <c r="B176" s="54"/>
      <c r="C176" s="54"/>
      <c r="D176" s="54"/>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53"/>
      <c r="B177" s="54"/>
      <c r="C177" s="54"/>
      <c r="D177" s="54"/>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53"/>
      <c r="B178" s="54"/>
      <c r="C178" s="54"/>
      <c r="D178" s="54"/>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53"/>
      <c r="B179" s="54"/>
      <c r="C179" s="54"/>
      <c r="D179" s="54"/>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53"/>
      <c r="B180" s="54"/>
      <c r="C180" s="54"/>
      <c r="D180" s="54"/>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53"/>
      <c r="B181" s="54"/>
      <c r="C181" s="54"/>
      <c r="D181" s="54"/>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53"/>
      <c r="B182" s="54"/>
      <c r="C182" s="54"/>
      <c r="D182" s="54"/>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53"/>
      <c r="B183" s="54"/>
      <c r="C183" s="54"/>
      <c r="D183" s="54"/>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53"/>
      <c r="B184" s="54"/>
      <c r="C184" s="54"/>
      <c r="D184" s="54"/>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53"/>
      <c r="B185" s="54"/>
      <c r="C185" s="54"/>
      <c r="D185" s="54"/>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53"/>
      <c r="B186" s="54"/>
      <c r="C186" s="54"/>
      <c r="D186" s="54"/>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53"/>
      <c r="B187" s="54"/>
      <c r="C187" s="54"/>
      <c r="D187" s="54"/>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53"/>
      <c r="B188" s="54"/>
      <c r="C188" s="54"/>
      <c r="D188" s="54"/>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53"/>
      <c r="B189" s="54"/>
      <c r="C189" s="54"/>
      <c r="D189" s="54"/>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53"/>
      <c r="B190" s="54"/>
      <c r="C190" s="54"/>
      <c r="D190" s="54"/>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53"/>
      <c r="B191" s="54"/>
      <c r="C191" s="54"/>
      <c r="D191" s="54"/>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53"/>
      <c r="B192" s="54"/>
      <c r="C192" s="54"/>
      <c r="D192" s="54"/>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53"/>
      <c r="B193" s="54"/>
      <c r="C193" s="54"/>
      <c r="D193" s="54"/>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53"/>
      <c r="B194" s="54"/>
      <c r="C194" s="54"/>
      <c r="D194" s="54"/>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53"/>
      <c r="B195" s="54"/>
      <c r="C195" s="54"/>
      <c r="D195" s="54"/>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53"/>
      <c r="B196" s="54"/>
      <c r="C196" s="54"/>
      <c r="D196" s="54"/>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53"/>
      <c r="B197" s="54"/>
      <c r="C197" s="54"/>
      <c r="D197" s="54"/>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53"/>
      <c r="B198" s="54"/>
      <c r="C198" s="54"/>
      <c r="D198" s="54"/>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53"/>
      <c r="B199" s="54"/>
      <c r="C199" s="54"/>
      <c r="D199" s="54"/>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53"/>
      <c r="B200" s="54"/>
      <c r="C200" s="54"/>
      <c r="D200" s="54"/>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53"/>
      <c r="B201" s="54"/>
      <c r="C201" s="54"/>
      <c r="D201" s="54"/>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53"/>
      <c r="B202" s="54"/>
      <c r="C202" s="54"/>
      <c r="D202" s="54"/>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53"/>
      <c r="B203" s="54"/>
      <c r="C203" s="54"/>
      <c r="D203" s="54"/>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53"/>
      <c r="B204" s="54"/>
      <c r="C204" s="54"/>
      <c r="D204" s="54"/>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53"/>
      <c r="B205" s="54"/>
      <c r="C205" s="54"/>
      <c r="D205" s="54"/>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53"/>
      <c r="B206" s="54"/>
      <c r="C206" s="54"/>
      <c r="D206" s="54"/>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53"/>
      <c r="B207" s="54"/>
      <c r="C207" s="54"/>
      <c r="D207" s="54"/>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53"/>
      <c r="B208" s="54"/>
      <c r="C208" s="54"/>
      <c r="D208" s="54"/>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53"/>
      <c r="B209" s="54"/>
      <c r="C209" s="54"/>
      <c r="D209" s="54"/>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53"/>
      <c r="B210" s="54"/>
      <c r="C210" s="54"/>
      <c r="D210" s="54"/>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53"/>
      <c r="B211" s="54"/>
      <c r="C211" s="54"/>
      <c r="D211" s="54"/>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53"/>
      <c r="B212" s="54"/>
      <c r="C212" s="54"/>
      <c r="D212" s="54"/>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53"/>
      <c r="B213" s="54"/>
      <c r="C213" s="54"/>
      <c r="D213" s="54"/>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53"/>
      <c r="B214" s="54"/>
      <c r="C214" s="54"/>
      <c r="D214" s="54"/>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53"/>
      <c r="B215" s="54"/>
      <c r="C215" s="54"/>
      <c r="D215" s="54"/>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53"/>
      <c r="B216" s="54"/>
      <c r="C216" s="54"/>
      <c r="D216" s="54"/>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53"/>
      <c r="B217" s="54"/>
      <c r="C217" s="54"/>
      <c r="D217" s="54"/>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17:F17"/>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20.43"/>
    <col customWidth="1" min="6" max="6" width="26.43"/>
    <col customWidth="1" min="7" max="7" width="10.71"/>
    <col customWidth="1" min="8" max="8" width="16.14"/>
    <col customWidth="1" min="9" max="11" width="8.0"/>
    <col customWidth="1" min="12" max="12" width="17.29"/>
    <col customWidth="1" min="13" max="26" width="8.0"/>
  </cols>
  <sheetData>
    <row r="1">
      <c r="A1" s="53"/>
      <c r="B1" s="54"/>
      <c r="C1" s="54"/>
      <c r="D1" s="54"/>
      <c r="E1" s="54"/>
      <c r="F1" s="54"/>
      <c r="G1" s="54"/>
      <c r="H1" s="1"/>
      <c r="I1" s="3"/>
      <c r="J1" s="3"/>
      <c r="K1" s="3"/>
      <c r="L1" s="3"/>
      <c r="M1" s="3"/>
      <c r="N1" s="3"/>
      <c r="O1" s="3"/>
      <c r="P1" s="3"/>
      <c r="Q1" s="3"/>
      <c r="R1" s="3"/>
      <c r="S1" s="3"/>
      <c r="T1" s="3"/>
      <c r="U1" s="3"/>
      <c r="V1" s="3"/>
      <c r="W1" s="3"/>
      <c r="X1" s="3"/>
      <c r="Y1" s="3"/>
      <c r="Z1" s="3"/>
    </row>
    <row r="2" ht="15.75" customHeight="1">
      <c r="A2" s="462" t="s">
        <v>3979</v>
      </c>
      <c r="B2" s="173"/>
      <c r="C2" s="173"/>
      <c r="D2" s="173"/>
      <c r="E2" s="173"/>
      <c r="F2" s="173"/>
      <c r="G2" s="173"/>
      <c r="H2" s="173"/>
      <c r="I2" s="173"/>
      <c r="J2" s="173"/>
      <c r="K2" s="173"/>
      <c r="L2" s="59"/>
      <c r="M2" s="59"/>
      <c r="N2" s="59"/>
      <c r="O2" s="59"/>
      <c r="P2" s="59"/>
      <c r="Q2" s="59"/>
      <c r="R2" s="59"/>
      <c r="S2" s="59"/>
      <c r="T2" s="59"/>
      <c r="U2" s="59"/>
      <c r="V2" s="59"/>
      <c r="W2" s="59"/>
      <c r="X2" s="59"/>
      <c r="Y2" s="59"/>
      <c r="Z2" s="59"/>
    </row>
    <row r="3">
      <c r="A3" s="189"/>
      <c r="B3" s="189"/>
      <c r="C3" s="189"/>
      <c r="D3" s="189"/>
      <c r="E3" s="189"/>
      <c r="F3" s="189"/>
      <c r="G3" s="189"/>
      <c r="H3" s="58"/>
      <c r="I3" s="59"/>
      <c r="J3" s="59"/>
      <c r="K3" s="59"/>
      <c r="L3" s="59"/>
      <c r="M3" s="59"/>
      <c r="N3" s="59"/>
      <c r="O3" s="59"/>
      <c r="P3" s="59"/>
      <c r="Q3" s="59"/>
      <c r="R3" s="59"/>
      <c r="S3" s="59"/>
      <c r="T3" s="59"/>
      <c r="U3" s="59"/>
      <c r="V3" s="59"/>
      <c r="W3" s="59"/>
      <c r="X3" s="59"/>
      <c r="Y3" s="59"/>
      <c r="Z3" s="59"/>
    </row>
    <row r="4" ht="27.75" customHeight="1">
      <c r="A4" s="60" t="s">
        <v>3980</v>
      </c>
      <c r="B4" s="56"/>
      <c r="C4" s="56"/>
      <c r="D4" s="56"/>
      <c r="E4" s="56"/>
      <c r="F4" s="56"/>
      <c r="G4" s="56"/>
      <c r="H4" s="56"/>
      <c r="I4" s="56"/>
      <c r="J4" s="56"/>
      <c r="K4" s="57"/>
      <c r="L4" s="188"/>
      <c r="M4" s="188"/>
      <c r="N4" s="188"/>
      <c r="O4" s="188"/>
      <c r="P4" s="188"/>
      <c r="Q4" s="188"/>
      <c r="R4" s="188"/>
      <c r="S4" s="188"/>
      <c r="T4" s="188"/>
      <c r="U4" s="188"/>
      <c r="V4" s="188"/>
      <c r="W4" s="188"/>
      <c r="X4" s="188"/>
      <c r="Y4" s="188"/>
      <c r="Z4" s="188"/>
    </row>
    <row r="5" ht="28.5" customHeight="1">
      <c r="A5" s="60" t="s">
        <v>3981</v>
      </c>
      <c r="B5" s="56"/>
      <c r="C5" s="56"/>
      <c r="D5" s="56"/>
      <c r="E5" s="56"/>
      <c r="F5" s="56"/>
      <c r="G5" s="56"/>
      <c r="H5" s="56"/>
      <c r="I5" s="56"/>
      <c r="J5" s="56"/>
      <c r="K5" s="57"/>
      <c r="L5" s="188"/>
      <c r="M5" s="188"/>
      <c r="N5" s="188"/>
      <c r="O5" s="188"/>
      <c r="P5" s="188"/>
      <c r="Q5" s="188"/>
      <c r="R5" s="188"/>
      <c r="S5" s="188"/>
      <c r="T5" s="188"/>
      <c r="U5" s="188"/>
      <c r="V5" s="188"/>
      <c r="W5" s="188"/>
      <c r="X5" s="188"/>
      <c r="Y5" s="188"/>
      <c r="Z5" s="188"/>
    </row>
    <row r="6" ht="18.0" customHeight="1">
      <c r="A6" s="60" t="s">
        <v>3982</v>
      </c>
      <c r="B6" s="56"/>
      <c r="C6" s="56"/>
      <c r="D6" s="56"/>
      <c r="E6" s="56"/>
      <c r="F6" s="56"/>
      <c r="G6" s="56"/>
      <c r="H6" s="56"/>
      <c r="I6" s="56"/>
      <c r="J6" s="56"/>
      <c r="K6" s="57"/>
      <c r="L6" s="188"/>
      <c r="M6" s="188"/>
      <c r="N6" s="188"/>
      <c r="O6" s="188"/>
      <c r="P6" s="188"/>
      <c r="Q6" s="188"/>
      <c r="R6" s="188"/>
      <c r="S6" s="188"/>
      <c r="T6" s="188"/>
      <c r="U6" s="188"/>
      <c r="V6" s="188"/>
      <c r="W6" s="188"/>
      <c r="X6" s="188"/>
      <c r="Y6" s="188"/>
      <c r="Z6" s="188"/>
    </row>
    <row r="7" ht="14.25" customHeight="1">
      <c r="A7" s="60" t="s">
        <v>3983</v>
      </c>
      <c r="B7" s="56"/>
      <c r="C7" s="56"/>
      <c r="D7" s="56"/>
      <c r="E7" s="56"/>
      <c r="F7" s="56"/>
      <c r="G7" s="56"/>
      <c r="H7" s="56"/>
      <c r="I7" s="56"/>
      <c r="J7" s="56"/>
      <c r="K7" s="57"/>
      <c r="L7" s="188"/>
      <c r="M7" s="188"/>
      <c r="N7" s="188"/>
      <c r="O7" s="188"/>
      <c r="P7" s="188"/>
      <c r="Q7" s="188"/>
      <c r="R7" s="188"/>
      <c r="S7" s="188"/>
      <c r="T7" s="188"/>
      <c r="U7" s="188"/>
      <c r="V7" s="188"/>
      <c r="W7" s="188"/>
      <c r="X7" s="188"/>
      <c r="Y7" s="188"/>
      <c r="Z7" s="188"/>
    </row>
    <row r="8" ht="25.5" customHeight="1">
      <c r="A8" s="60" t="s">
        <v>3984</v>
      </c>
      <c r="B8" s="56"/>
      <c r="C8" s="56"/>
      <c r="D8" s="56"/>
      <c r="E8" s="56"/>
      <c r="F8" s="56"/>
      <c r="G8" s="56"/>
      <c r="H8" s="56"/>
      <c r="I8" s="56"/>
      <c r="J8" s="56"/>
      <c r="K8" s="57"/>
      <c r="L8" s="188"/>
      <c r="M8" s="188"/>
      <c r="N8" s="188"/>
      <c r="O8" s="188"/>
      <c r="P8" s="188"/>
      <c r="Q8" s="188"/>
      <c r="R8" s="188"/>
      <c r="S8" s="188"/>
      <c r="T8" s="188"/>
      <c r="U8" s="188"/>
      <c r="V8" s="188"/>
      <c r="W8" s="188"/>
      <c r="X8" s="188"/>
      <c r="Y8" s="188"/>
      <c r="Z8" s="188"/>
    </row>
    <row r="9" ht="26.25" customHeight="1">
      <c r="A9" s="60" t="s">
        <v>3985</v>
      </c>
      <c r="B9" s="56"/>
      <c r="C9" s="56"/>
      <c r="D9" s="56"/>
      <c r="E9" s="56"/>
      <c r="F9" s="56"/>
      <c r="G9" s="56"/>
      <c r="H9" s="56"/>
      <c r="I9" s="56"/>
      <c r="J9" s="56"/>
      <c r="K9" s="57"/>
      <c r="L9" s="188"/>
      <c r="M9" s="188"/>
      <c r="N9" s="188"/>
      <c r="O9" s="188"/>
      <c r="P9" s="188"/>
      <c r="Q9" s="188"/>
      <c r="R9" s="188"/>
      <c r="S9" s="188"/>
      <c r="T9" s="188"/>
      <c r="U9" s="188"/>
      <c r="V9" s="188"/>
      <c r="W9" s="188"/>
      <c r="X9" s="188"/>
      <c r="Y9" s="188"/>
      <c r="Z9" s="188"/>
    </row>
    <row r="10" ht="15.75" customHeight="1">
      <c r="A10" s="191" t="s">
        <v>785</v>
      </c>
      <c r="B10" s="56"/>
      <c r="C10" s="56"/>
      <c r="D10" s="56"/>
      <c r="E10" s="56"/>
      <c r="F10" s="56"/>
      <c r="G10" s="56"/>
      <c r="H10" s="56"/>
      <c r="I10" s="56"/>
      <c r="J10" s="56"/>
      <c r="K10" s="57"/>
      <c r="L10" s="188"/>
      <c r="M10" s="188"/>
      <c r="N10" s="188"/>
      <c r="O10" s="188"/>
      <c r="P10" s="188"/>
      <c r="Q10" s="188"/>
      <c r="R10" s="188"/>
      <c r="S10" s="188"/>
      <c r="T10" s="188"/>
      <c r="U10" s="188"/>
      <c r="V10" s="188"/>
      <c r="W10" s="188"/>
      <c r="X10" s="188"/>
      <c r="Y10" s="188"/>
      <c r="Z10" s="188"/>
    </row>
    <row r="11" ht="14.25" customHeight="1">
      <c r="A11" s="60" t="s">
        <v>3986</v>
      </c>
      <c r="B11" s="56"/>
      <c r="C11" s="56"/>
      <c r="D11" s="56"/>
      <c r="E11" s="56"/>
      <c r="F11" s="56"/>
      <c r="G11" s="56"/>
      <c r="H11" s="56"/>
      <c r="I11" s="56"/>
      <c r="J11" s="56"/>
      <c r="K11" s="57"/>
      <c r="L11" s="188"/>
      <c r="M11" s="188"/>
      <c r="N11" s="188"/>
      <c r="O11" s="188"/>
      <c r="P11" s="188"/>
      <c r="Q11" s="188"/>
      <c r="R11" s="188"/>
      <c r="S11" s="188"/>
      <c r="T11" s="188"/>
      <c r="U11" s="188"/>
      <c r="V11" s="188"/>
      <c r="W11" s="188"/>
      <c r="X11" s="188"/>
      <c r="Y11" s="188"/>
      <c r="Z11" s="188"/>
    </row>
    <row r="12" ht="41.25" customHeight="1">
      <c r="A12" s="63" t="s">
        <v>3987</v>
      </c>
      <c r="B12" s="56"/>
      <c r="C12" s="56"/>
      <c r="D12" s="56"/>
      <c r="E12" s="56"/>
      <c r="F12" s="56"/>
      <c r="G12" s="56"/>
      <c r="H12" s="56"/>
      <c r="I12" s="56"/>
      <c r="J12" s="56"/>
      <c r="K12" s="57"/>
      <c r="L12" s="188"/>
      <c r="M12" s="188"/>
      <c r="N12" s="188"/>
      <c r="O12" s="188"/>
      <c r="P12" s="188"/>
      <c r="Q12" s="188"/>
      <c r="R12" s="188"/>
      <c r="S12" s="188"/>
      <c r="T12" s="188"/>
      <c r="U12" s="188"/>
      <c r="V12" s="188"/>
      <c r="W12" s="188"/>
      <c r="X12" s="188"/>
      <c r="Y12" s="188"/>
      <c r="Z12" s="188"/>
    </row>
    <row r="13">
      <c r="A13" s="64"/>
      <c r="B13" s="65"/>
      <c r="C13" s="65"/>
      <c r="D13" s="65"/>
      <c r="E13" s="65"/>
      <c r="F13" s="65"/>
      <c r="G13" s="65"/>
      <c r="H13" s="58"/>
      <c r="I13" s="59"/>
      <c r="J13" s="59"/>
      <c r="K13" s="59"/>
      <c r="L13" s="59"/>
      <c r="M13" s="59"/>
      <c r="N13" s="59"/>
      <c r="O13" s="59"/>
      <c r="P13" s="59"/>
      <c r="Q13" s="59"/>
      <c r="R13" s="59"/>
      <c r="S13" s="59"/>
      <c r="T13" s="59"/>
      <c r="U13" s="59"/>
      <c r="V13" s="59"/>
      <c r="W13" s="59"/>
      <c r="X13" s="59"/>
      <c r="Y13" s="59"/>
      <c r="Z13" s="59"/>
    </row>
    <row r="14" ht="61.5" customHeight="1">
      <c r="A14" s="193" t="s">
        <v>789</v>
      </c>
      <c r="B14" s="194" t="s">
        <v>3988</v>
      </c>
      <c r="C14" s="194" t="s">
        <v>8</v>
      </c>
      <c r="D14" s="194" t="s">
        <v>3989</v>
      </c>
      <c r="E14" s="193" t="s">
        <v>792</v>
      </c>
      <c r="F14" s="194" t="s">
        <v>3990</v>
      </c>
      <c r="G14" s="176" t="s">
        <v>794</v>
      </c>
      <c r="H14" s="176" t="s">
        <v>137</v>
      </c>
      <c r="I14" s="176" t="s">
        <v>138</v>
      </c>
      <c r="J14" s="175" t="s">
        <v>139</v>
      </c>
      <c r="K14" s="193" t="s">
        <v>143</v>
      </c>
      <c r="L14" s="196" t="s">
        <v>144</v>
      </c>
      <c r="M14" s="59"/>
      <c r="N14" s="59"/>
      <c r="O14" s="59"/>
      <c r="P14" s="59"/>
      <c r="Q14" s="59"/>
      <c r="R14" s="59"/>
      <c r="S14" s="59"/>
      <c r="T14" s="59"/>
      <c r="U14" s="59"/>
      <c r="V14" s="59"/>
      <c r="W14" s="59"/>
      <c r="X14" s="59"/>
      <c r="Y14" s="59"/>
      <c r="Z14" s="59"/>
    </row>
    <row r="15" ht="11.25" customHeight="1">
      <c r="A15" s="473" t="s">
        <v>808</v>
      </c>
      <c r="B15" s="473" t="s">
        <v>796</v>
      </c>
      <c r="C15" s="474" t="s">
        <v>52</v>
      </c>
      <c r="D15" s="473" t="s">
        <v>3991</v>
      </c>
      <c r="E15" s="475" t="s">
        <v>3992</v>
      </c>
      <c r="F15" s="474" t="s">
        <v>3993</v>
      </c>
      <c r="G15" s="476">
        <v>4.0</v>
      </c>
      <c r="H15" s="476">
        <v>2.0</v>
      </c>
      <c r="I15" s="476">
        <v>4.0</v>
      </c>
      <c r="J15" s="477">
        <v>20.0</v>
      </c>
      <c r="K15" s="477">
        <f t="shared" ref="K15:K39" si="1">J15/I15</f>
        <v>5</v>
      </c>
      <c r="L15" s="478" t="s">
        <v>154</v>
      </c>
      <c r="M15" s="58"/>
      <c r="N15" s="58"/>
      <c r="O15" s="58"/>
      <c r="P15" s="58"/>
      <c r="Q15" s="58"/>
      <c r="R15" s="58"/>
      <c r="S15" s="58"/>
      <c r="T15" s="58"/>
      <c r="U15" s="58"/>
      <c r="V15" s="58"/>
      <c r="W15" s="58"/>
      <c r="X15" s="58"/>
      <c r="Y15" s="58"/>
      <c r="Z15" s="58"/>
    </row>
    <row r="16" ht="11.25" customHeight="1">
      <c r="A16" s="473" t="s">
        <v>808</v>
      </c>
      <c r="B16" s="473" t="s">
        <v>796</v>
      </c>
      <c r="C16" s="474" t="s">
        <v>52</v>
      </c>
      <c r="D16" s="473" t="s">
        <v>3994</v>
      </c>
      <c r="E16" s="475" t="s">
        <v>3995</v>
      </c>
      <c r="F16" s="474" t="s">
        <v>2904</v>
      </c>
      <c r="G16" s="476">
        <v>4.0</v>
      </c>
      <c r="H16" s="476">
        <v>2.0</v>
      </c>
      <c r="I16" s="476">
        <v>4.0</v>
      </c>
      <c r="J16" s="477">
        <v>10.0</v>
      </c>
      <c r="K16" s="477">
        <f t="shared" si="1"/>
        <v>2.5</v>
      </c>
      <c r="L16" s="478" t="s">
        <v>154</v>
      </c>
      <c r="M16" s="58"/>
      <c r="N16" s="58"/>
      <c r="O16" s="58"/>
      <c r="P16" s="58"/>
      <c r="Q16" s="58"/>
      <c r="R16" s="58"/>
      <c r="S16" s="58"/>
      <c r="T16" s="58"/>
      <c r="U16" s="58"/>
      <c r="V16" s="58"/>
      <c r="W16" s="58"/>
      <c r="X16" s="58"/>
      <c r="Y16" s="58"/>
      <c r="Z16" s="58"/>
    </row>
    <row r="17" ht="11.25" customHeight="1">
      <c r="A17" s="473" t="s">
        <v>3996</v>
      </c>
      <c r="B17" s="473" t="s">
        <v>3997</v>
      </c>
      <c r="C17" s="474" t="s">
        <v>52</v>
      </c>
      <c r="D17" s="473" t="s">
        <v>3998</v>
      </c>
      <c r="E17" s="475" t="s">
        <v>3999</v>
      </c>
      <c r="F17" s="474" t="s">
        <v>4000</v>
      </c>
      <c r="G17" s="476">
        <v>2.0</v>
      </c>
      <c r="H17" s="476">
        <v>2.0</v>
      </c>
      <c r="I17" s="476">
        <v>2.0</v>
      </c>
      <c r="J17" s="477">
        <v>20.0</v>
      </c>
      <c r="K17" s="477">
        <f t="shared" si="1"/>
        <v>10</v>
      </c>
      <c r="L17" s="478" t="s">
        <v>154</v>
      </c>
      <c r="M17" s="58"/>
      <c r="N17" s="58"/>
      <c r="O17" s="58"/>
      <c r="P17" s="58"/>
      <c r="Q17" s="58"/>
      <c r="R17" s="58"/>
      <c r="S17" s="58"/>
      <c r="T17" s="58"/>
      <c r="U17" s="58"/>
      <c r="V17" s="58"/>
      <c r="W17" s="58"/>
      <c r="X17" s="58"/>
      <c r="Y17" s="58"/>
      <c r="Z17" s="58"/>
    </row>
    <row r="18" ht="11.25" customHeight="1">
      <c r="A18" s="473" t="s">
        <v>3996</v>
      </c>
      <c r="B18" s="473" t="s">
        <v>3997</v>
      </c>
      <c r="C18" s="474" t="s">
        <v>52</v>
      </c>
      <c r="D18" s="473" t="s">
        <v>4001</v>
      </c>
      <c r="E18" s="475" t="s">
        <v>4002</v>
      </c>
      <c r="F18" s="474" t="s">
        <v>2904</v>
      </c>
      <c r="G18" s="476">
        <v>2.0</v>
      </c>
      <c r="H18" s="476">
        <v>2.0</v>
      </c>
      <c r="I18" s="476">
        <v>2.0</v>
      </c>
      <c r="J18" s="477">
        <v>10.0</v>
      </c>
      <c r="K18" s="477">
        <f t="shared" si="1"/>
        <v>5</v>
      </c>
      <c r="L18" s="478" t="s">
        <v>154</v>
      </c>
      <c r="M18" s="58"/>
      <c r="N18" s="58"/>
      <c r="O18" s="58"/>
      <c r="P18" s="58"/>
      <c r="Q18" s="58"/>
      <c r="R18" s="58"/>
      <c r="S18" s="58"/>
      <c r="T18" s="58"/>
      <c r="U18" s="58"/>
      <c r="V18" s="58"/>
      <c r="W18" s="58"/>
      <c r="X18" s="58"/>
      <c r="Y18" s="58"/>
      <c r="Z18" s="58"/>
    </row>
    <row r="19" ht="11.25" customHeight="1">
      <c r="A19" s="473" t="s">
        <v>3996</v>
      </c>
      <c r="B19" s="473" t="s">
        <v>3997</v>
      </c>
      <c r="C19" s="474" t="s">
        <v>52</v>
      </c>
      <c r="D19" s="473" t="s">
        <v>4003</v>
      </c>
      <c r="E19" s="475" t="s">
        <v>4004</v>
      </c>
      <c r="F19" s="474" t="s">
        <v>2904</v>
      </c>
      <c r="G19" s="476">
        <v>2.0</v>
      </c>
      <c r="H19" s="476">
        <v>2.0</v>
      </c>
      <c r="I19" s="476">
        <v>2.0</v>
      </c>
      <c r="J19" s="477">
        <v>10.0</v>
      </c>
      <c r="K19" s="477">
        <f t="shared" si="1"/>
        <v>5</v>
      </c>
      <c r="L19" s="478" t="s">
        <v>154</v>
      </c>
      <c r="M19" s="58"/>
      <c r="N19" s="58"/>
      <c r="O19" s="58"/>
      <c r="P19" s="58"/>
      <c r="Q19" s="58"/>
      <c r="R19" s="58"/>
      <c r="S19" s="58"/>
      <c r="T19" s="58"/>
      <c r="U19" s="58"/>
      <c r="V19" s="58"/>
      <c r="W19" s="58"/>
      <c r="X19" s="58"/>
      <c r="Y19" s="58"/>
      <c r="Z19" s="58"/>
    </row>
    <row r="20" ht="11.25" customHeight="1">
      <c r="A20" s="473" t="s">
        <v>808</v>
      </c>
      <c r="B20" s="473" t="s">
        <v>809</v>
      </c>
      <c r="C20" s="474" t="s">
        <v>52</v>
      </c>
      <c r="D20" s="473" t="s">
        <v>4005</v>
      </c>
      <c r="E20" s="475" t="s">
        <v>4006</v>
      </c>
      <c r="F20" s="474" t="s">
        <v>2904</v>
      </c>
      <c r="G20" s="476">
        <v>4.0</v>
      </c>
      <c r="H20" s="476">
        <v>2.0</v>
      </c>
      <c r="I20" s="476">
        <v>4.0</v>
      </c>
      <c r="J20" s="477">
        <v>10.0</v>
      </c>
      <c r="K20" s="477">
        <f t="shared" si="1"/>
        <v>2.5</v>
      </c>
      <c r="L20" s="478" t="s">
        <v>154</v>
      </c>
      <c r="M20" s="58"/>
      <c r="N20" s="58"/>
      <c r="O20" s="58"/>
      <c r="P20" s="58"/>
      <c r="Q20" s="58"/>
      <c r="R20" s="58"/>
      <c r="S20" s="58"/>
      <c r="T20" s="58"/>
      <c r="U20" s="58"/>
      <c r="V20" s="58"/>
      <c r="W20" s="58"/>
      <c r="X20" s="58"/>
      <c r="Y20" s="58"/>
      <c r="Z20" s="58"/>
    </row>
    <row r="21" ht="11.25" customHeight="1">
      <c r="A21" s="473" t="s">
        <v>808</v>
      </c>
      <c r="B21" s="473" t="s">
        <v>809</v>
      </c>
      <c r="C21" s="474" t="s">
        <v>52</v>
      </c>
      <c r="D21" s="473" t="s">
        <v>4007</v>
      </c>
      <c r="E21" s="475" t="s">
        <v>4008</v>
      </c>
      <c r="F21" s="474" t="s">
        <v>4009</v>
      </c>
      <c r="G21" s="476">
        <v>4.0</v>
      </c>
      <c r="H21" s="476">
        <v>2.0</v>
      </c>
      <c r="I21" s="476">
        <v>4.0</v>
      </c>
      <c r="J21" s="477">
        <v>20.0</v>
      </c>
      <c r="K21" s="477">
        <f t="shared" si="1"/>
        <v>5</v>
      </c>
      <c r="L21" s="478" t="s">
        <v>154</v>
      </c>
      <c r="M21" s="58"/>
      <c r="N21" s="58"/>
      <c r="O21" s="58"/>
      <c r="P21" s="58"/>
      <c r="Q21" s="58"/>
      <c r="R21" s="58"/>
      <c r="S21" s="58"/>
      <c r="T21" s="58"/>
      <c r="U21" s="58"/>
      <c r="V21" s="58"/>
      <c r="W21" s="58"/>
      <c r="X21" s="58"/>
      <c r="Y21" s="58"/>
      <c r="Z21" s="58"/>
    </row>
    <row r="22" ht="11.25" customHeight="1">
      <c r="A22" s="473" t="s">
        <v>808</v>
      </c>
      <c r="B22" s="473" t="s">
        <v>809</v>
      </c>
      <c r="C22" s="474" t="s">
        <v>52</v>
      </c>
      <c r="D22" s="473" t="s">
        <v>4010</v>
      </c>
      <c r="E22" s="475" t="s">
        <v>4011</v>
      </c>
      <c r="F22" s="474" t="s">
        <v>2904</v>
      </c>
      <c r="G22" s="476">
        <v>4.0</v>
      </c>
      <c r="H22" s="476">
        <v>2.0</v>
      </c>
      <c r="I22" s="476">
        <v>4.0</v>
      </c>
      <c r="J22" s="477">
        <v>10.0</v>
      </c>
      <c r="K22" s="477">
        <f t="shared" si="1"/>
        <v>2.5</v>
      </c>
      <c r="L22" s="478" t="s">
        <v>154</v>
      </c>
      <c r="M22" s="58"/>
      <c r="N22" s="58"/>
      <c r="O22" s="58"/>
      <c r="P22" s="58"/>
      <c r="Q22" s="58"/>
      <c r="R22" s="58"/>
      <c r="S22" s="58"/>
      <c r="T22" s="58"/>
      <c r="U22" s="58"/>
      <c r="V22" s="58"/>
      <c r="W22" s="58"/>
      <c r="X22" s="58"/>
      <c r="Y22" s="58"/>
      <c r="Z22" s="58"/>
    </row>
    <row r="23" ht="11.25" customHeight="1">
      <c r="A23" s="473" t="s">
        <v>808</v>
      </c>
      <c r="B23" s="473" t="s">
        <v>818</v>
      </c>
      <c r="C23" s="474" t="s">
        <v>52</v>
      </c>
      <c r="D23" s="473" t="s">
        <v>4012</v>
      </c>
      <c r="E23" s="475" t="s">
        <v>4013</v>
      </c>
      <c r="F23" s="474" t="s">
        <v>4014</v>
      </c>
      <c r="G23" s="476">
        <v>4.0</v>
      </c>
      <c r="H23" s="476">
        <v>2.0</v>
      </c>
      <c r="I23" s="476">
        <v>4.0</v>
      </c>
      <c r="J23" s="477">
        <v>10.0</v>
      </c>
      <c r="K23" s="477">
        <f t="shared" si="1"/>
        <v>2.5</v>
      </c>
      <c r="L23" s="478" t="s">
        <v>154</v>
      </c>
      <c r="M23" s="58"/>
      <c r="N23" s="58"/>
      <c r="O23" s="58"/>
      <c r="P23" s="58"/>
      <c r="Q23" s="58"/>
      <c r="R23" s="58"/>
      <c r="S23" s="58"/>
      <c r="T23" s="58"/>
      <c r="U23" s="58"/>
      <c r="V23" s="58"/>
      <c r="W23" s="58"/>
      <c r="X23" s="58"/>
      <c r="Y23" s="58"/>
      <c r="Z23" s="58"/>
    </row>
    <row r="24" ht="11.25" customHeight="1">
      <c r="A24" s="473" t="s">
        <v>808</v>
      </c>
      <c r="B24" s="473" t="s">
        <v>818</v>
      </c>
      <c r="C24" s="474" t="s">
        <v>52</v>
      </c>
      <c r="D24" s="473" t="s">
        <v>4015</v>
      </c>
      <c r="E24" s="475" t="s">
        <v>4016</v>
      </c>
      <c r="F24" s="474" t="s">
        <v>4017</v>
      </c>
      <c r="G24" s="476">
        <v>4.0</v>
      </c>
      <c r="H24" s="476">
        <v>2.0</v>
      </c>
      <c r="I24" s="476">
        <v>4.0</v>
      </c>
      <c r="J24" s="477">
        <v>20.0</v>
      </c>
      <c r="K24" s="477">
        <f t="shared" si="1"/>
        <v>5</v>
      </c>
      <c r="L24" s="478" t="s">
        <v>154</v>
      </c>
      <c r="M24" s="58"/>
      <c r="N24" s="58"/>
      <c r="O24" s="58"/>
      <c r="P24" s="58"/>
      <c r="Q24" s="58"/>
      <c r="R24" s="58"/>
      <c r="S24" s="58"/>
      <c r="T24" s="58"/>
      <c r="U24" s="58"/>
      <c r="V24" s="58"/>
      <c r="W24" s="58"/>
      <c r="X24" s="58"/>
      <c r="Y24" s="58"/>
      <c r="Z24" s="58"/>
    </row>
    <row r="25" ht="11.25" customHeight="1">
      <c r="A25" s="473" t="s">
        <v>808</v>
      </c>
      <c r="B25" s="473" t="s">
        <v>818</v>
      </c>
      <c r="C25" s="474" t="s">
        <v>52</v>
      </c>
      <c r="D25" s="473" t="s">
        <v>4018</v>
      </c>
      <c r="E25" s="475" t="s">
        <v>4019</v>
      </c>
      <c r="F25" s="474" t="s">
        <v>4020</v>
      </c>
      <c r="G25" s="476">
        <v>4.0</v>
      </c>
      <c r="H25" s="476">
        <v>2.0</v>
      </c>
      <c r="I25" s="476">
        <v>4.0</v>
      </c>
      <c r="J25" s="477">
        <v>20.0</v>
      </c>
      <c r="K25" s="477">
        <f t="shared" si="1"/>
        <v>5</v>
      </c>
      <c r="L25" s="478" t="s">
        <v>154</v>
      </c>
      <c r="M25" s="58"/>
      <c r="N25" s="58"/>
      <c r="O25" s="58"/>
      <c r="P25" s="58"/>
      <c r="Q25" s="58"/>
      <c r="R25" s="58"/>
      <c r="S25" s="58"/>
      <c r="T25" s="58"/>
      <c r="U25" s="58"/>
      <c r="V25" s="58"/>
      <c r="W25" s="58"/>
      <c r="X25" s="58"/>
      <c r="Y25" s="58"/>
      <c r="Z25" s="58"/>
    </row>
    <row r="26" ht="11.25" customHeight="1">
      <c r="A26" s="473" t="s">
        <v>808</v>
      </c>
      <c r="B26" s="473" t="s">
        <v>818</v>
      </c>
      <c r="C26" s="474" t="s">
        <v>52</v>
      </c>
      <c r="D26" s="473" t="s">
        <v>4021</v>
      </c>
      <c r="E26" s="475" t="s">
        <v>4022</v>
      </c>
      <c r="F26" s="474" t="s">
        <v>4017</v>
      </c>
      <c r="G26" s="476">
        <v>4.0</v>
      </c>
      <c r="H26" s="476">
        <v>2.0</v>
      </c>
      <c r="I26" s="476">
        <v>4.0</v>
      </c>
      <c r="J26" s="477">
        <v>20.0</v>
      </c>
      <c r="K26" s="477">
        <f t="shared" si="1"/>
        <v>5</v>
      </c>
      <c r="L26" s="478" t="s">
        <v>154</v>
      </c>
      <c r="M26" s="58"/>
      <c r="N26" s="58"/>
      <c r="O26" s="58"/>
      <c r="P26" s="58"/>
      <c r="Q26" s="58"/>
      <c r="R26" s="58"/>
      <c r="S26" s="58"/>
      <c r="T26" s="58"/>
      <c r="U26" s="58"/>
      <c r="V26" s="58"/>
      <c r="W26" s="58"/>
      <c r="X26" s="58"/>
      <c r="Y26" s="58"/>
      <c r="Z26" s="58"/>
    </row>
    <row r="27" ht="11.25" customHeight="1">
      <c r="A27" s="473" t="s">
        <v>808</v>
      </c>
      <c r="B27" s="473" t="s">
        <v>818</v>
      </c>
      <c r="C27" s="474" t="s">
        <v>52</v>
      </c>
      <c r="D27" s="473" t="s">
        <v>4023</v>
      </c>
      <c r="E27" s="475" t="s">
        <v>4024</v>
      </c>
      <c r="F27" s="474" t="s">
        <v>4025</v>
      </c>
      <c r="G27" s="476">
        <v>4.0</v>
      </c>
      <c r="H27" s="476">
        <v>2.0</v>
      </c>
      <c r="I27" s="476">
        <v>4.0</v>
      </c>
      <c r="J27" s="477">
        <v>20.0</v>
      </c>
      <c r="K27" s="477">
        <f t="shared" si="1"/>
        <v>5</v>
      </c>
      <c r="L27" s="478" t="s">
        <v>154</v>
      </c>
      <c r="M27" s="58"/>
      <c r="N27" s="58"/>
      <c r="O27" s="58"/>
      <c r="P27" s="58"/>
      <c r="Q27" s="58"/>
      <c r="R27" s="58"/>
      <c r="S27" s="58"/>
      <c r="T27" s="58"/>
      <c r="U27" s="58"/>
      <c r="V27" s="58"/>
      <c r="W27" s="58"/>
      <c r="X27" s="58"/>
      <c r="Y27" s="58"/>
      <c r="Z27" s="58"/>
    </row>
    <row r="28" ht="11.25" customHeight="1">
      <c r="A28" s="473" t="s">
        <v>4026</v>
      </c>
      <c r="B28" s="473" t="s">
        <v>4027</v>
      </c>
      <c r="C28" s="474" t="s">
        <v>52</v>
      </c>
      <c r="D28" s="473" t="s">
        <v>4028</v>
      </c>
      <c r="E28" s="475" t="s">
        <v>4029</v>
      </c>
      <c r="F28" s="474" t="s">
        <v>4030</v>
      </c>
      <c r="G28" s="474">
        <v>2.0</v>
      </c>
      <c r="H28" s="474">
        <v>1.0</v>
      </c>
      <c r="I28" s="474">
        <v>2.0</v>
      </c>
      <c r="J28" s="477">
        <v>20.0</v>
      </c>
      <c r="K28" s="477">
        <f t="shared" si="1"/>
        <v>10</v>
      </c>
      <c r="L28" s="478" t="s">
        <v>154</v>
      </c>
      <c r="M28" s="58"/>
      <c r="N28" s="58"/>
      <c r="O28" s="58"/>
      <c r="P28" s="58"/>
      <c r="Q28" s="58"/>
      <c r="R28" s="58"/>
      <c r="S28" s="58"/>
      <c r="T28" s="58"/>
      <c r="U28" s="58"/>
      <c r="V28" s="58"/>
      <c r="W28" s="58"/>
      <c r="X28" s="58"/>
      <c r="Y28" s="58"/>
      <c r="Z28" s="58"/>
    </row>
    <row r="29" ht="11.25" customHeight="1">
      <c r="A29" s="473" t="s">
        <v>825</v>
      </c>
      <c r="B29" s="473" t="s">
        <v>826</v>
      </c>
      <c r="C29" s="474" t="s">
        <v>52</v>
      </c>
      <c r="D29" s="473" t="s">
        <v>4031</v>
      </c>
      <c r="E29" s="475" t="s">
        <v>4032</v>
      </c>
      <c r="F29" s="474" t="s">
        <v>4033</v>
      </c>
      <c r="G29" s="474">
        <v>3.0</v>
      </c>
      <c r="H29" s="474">
        <v>2.0</v>
      </c>
      <c r="I29" s="474">
        <v>3.0</v>
      </c>
      <c r="J29" s="477">
        <v>20.0</v>
      </c>
      <c r="K29" s="477">
        <f t="shared" si="1"/>
        <v>6.666666667</v>
      </c>
      <c r="L29" s="478" t="s">
        <v>154</v>
      </c>
      <c r="M29" s="58"/>
      <c r="N29" s="58"/>
      <c r="O29" s="58"/>
      <c r="P29" s="58"/>
      <c r="Q29" s="58"/>
      <c r="R29" s="58"/>
      <c r="S29" s="58"/>
      <c r="T29" s="58"/>
      <c r="U29" s="58"/>
      <c r="V29" s="58"/>
      <c r="W29" s="58"/>
      <c r="X29" s="58"/>
      <c r="Y29" s="58"/>
      <c r="Z29" s="58"/>
    </row>
    <row r="30" ht="11.25" customHeight="1">
      <c r="A30" s="473" t="s">
        <v>827</v>
      </c>
      <c r="B30" s="473" t="s">
        <v>4034</v>
      </c>
      <c r="C30" s="474" t="s">
        <v>52</v>
      </c>
      <c r="D30" s="473" t="s">
        <v>4035</v>
      </c>
      <c r="E30" s="475" t="s">
        <v>4036</v>
      </c>
      <c r="F30" s="474" t="s">
        <v>2904</v>
      </c>
      <c r="G30" s="474">
        <v>2.0</v>
      </c>
      <c r="H30" s="474">
        <v>1.0</v>
      </c>
      <c r="I30" s="474">
        <v>2.0</v>
      </c>
      <c r="J30" s="477">
        <v>10.0</v>
      </c>
      <c r="K30" s="477">
        <f t="shared" si="1"/>
        <v>5</v>
      </c>
      <c r="L30" s="478" t="s">
        <v>154</v>
      </c>
      <c r="M30" s="58"/>
      <c r="N30" s="58"/>
      <c r="O30" s="58"/>
      <c r="P30" s="58"/>
      <c r="Q30" s="58"/>
      <c r="R30" s="58"/>
      <c r="S30" s="58"/>
      <c r="T30" s="58"/>
      <c r="U30" s="58"/>
      <c r="V30" s="58"/>
      <c r="W30" s="58"/>
      <c r="X30" s="58"/>
      <c r="Y30" s="58"/>
      <c r="Z30" s="58"/>
    </row>
    <row r="31" ht="11.25" customHeight="1">
      <c r="A31" s="473" t="s">
        <v>4037</v>
      </c>
      <c r="B31" s="473" t="s">
        <v>4038</v>
      </c>
      <c r="C31" s="474" t="s">
        <v>52</v>
      </c>
      <c r="D31" s="473" t="s">
        <v>4039</v>
      </c>
      <c r="E31" s="475" t="s">
        <v>4040</v>
      </c>
      <c r="F31" s="474" t="s">
        <v>2904</v>
      </c>
      <c r="G31" s="474">
        <v>3.0</v>
      </c>
      <c r="H31" s="474">
        <v>2.0</v>
      </c>
      <c r="I31" s="474">
        <v>3.0</v>
      </c>
      <c r="J31" s="477">
        <v>10.0</v>
      </c>
      <c r="K31" s="477">
        <f t="shared" si="1"/>
        <v>3.333333333</v>
      </c>
      <c r="L31" s="478" t="s">
        <v>154</v>
      </c>
      <c r="M31" s="58"/>
      <c r="N31" s="58"/>
      <c r="O31" s="58"/>
      <c r="P31" s="58"/>
      <c r="Q31" s="58"/>
      <c r="R31" s="58"/>
      <c r="S31" s="58"/>
      <c r="T31" s="58"/>
      <c r="U31" s="58"/>
      <c r="V31" s="58"/>
      <c r="W31" s="58"/>
      <c r="X31" s="58"/>
      <c r="Y31" s="58"/>
      <c r="Z31" s="58"/>
    </row>
    <row r="32" ht="11.25" customHeight="1">
      <c r="A32" s="473" t="s">
        <v>4037</v>
      </c>
      <c r="B32" s="473" t="s">
        <v>4038</v>
      </c>
      <c r="C32" s="474" t="s">
        <v>52</v>
      </c>
      <c r="D32" s="473" t="s">
        <v>4041</v>
      </c>
      <c r="E32" s="475" t="s">
        <v>4042</v>
      </c>
      <c r="F32" s="474" t="s">
        <v>4043</v>
      </c>
      <c r="G32" s="474">
        <v>3.0</v>
      </c>
      <c r="H32" s="474">
        <v>2.0</v>
      </c>
      <c r="I32" s="474">
        <v>3.0</v>
      </c>
      <c r="J32" s="477">
        <v>20.0</v>
      </c>
      <c r="K32" s="477">
        <f t="shared" si="1"/>
        <v>6.666666667</v>
      </c>
      <c r="L32" s="478" t="s">
        <v>154</v>
      </c>
      <c r="M32" s="58"/>
      <c r="N32" s="58"/>
      <c r="O32" s="58"/>
      <c r="P32" s="58"/>
      <c r="Q32" s="58"/>
      <c r="R32" s="58"/>
      <c r="S32" s="58"/>
      <c r="T32" s="58"/>
      <c r="U32" s="58"/>
      <c r="V32" s="58"/>
      <c r="W32" s="58"/>
      <c r="X32" s="58"/>
      <c r="Y32" s="58"/>
      <c r="Z32" s="58"/>
    </row>
    <row r="33" ht="11.25" customHeight="1">
      <c r="A33" s="473" t="s">
        <v>4037</v>
      </c>
      <c r="B33" s="473" t="s">
        <v>4038</v>
      </c>
      <c r="C33" s="474" t="s">
        <v>52</v>
      </c>
      <c r="D33" s="473" t="s">
        <v>4044</v>
      </c>
      <c r="E33" s="475" t="s">
        <v>4045</v>
      </c>
      <c r="F33" s="474" t="s">
        <v>4046</v>
      </c>
      <c r="G33" s="474">
        <v>3.0</v>
      </c>
      <c r="H33" s="474">
        <v>2.0</v>
      </c>
      <c r="I33" s="474">
        <v>3.0</v>
      </c>
      <c r="J33" s="477">
        <v>20.0</v>
      </c>
      <c r="K33" s="477">
        <f t="shared" si="1"/>
        <v>6.666666667</v>
      </c>
      <c r="L33" s="478" t="s">
        <v>154</v>
      </c>
      <c r="M33" s="58"/>
      <c r="N33" s="58"/>
      <c r="O33" s="58"/>
      <c r="P33" s="58"/>
      <c r="Q33" s="58"/>
      <c r="R33" s="58"/>
      <c r="S33" s="58"/>
      <c r="T33" s="58"/>
      <c r="U33" s="58"/>
      <c r="V33" s="58"/>
      <c r="W33" s="58"/>
      <c r="X33" s="58"/>
      <c r="Y33" s="58"/>
      <c r="Z33" s="58"/>
    </row>
    <row r="34" ht="11.25" customHeight="1">
      <c r="A34" s="473" t="s">
        <v>4047</v>
      </c>
      <c r="B34" s="473" t="s">
        <v>4048</v>
      </c>
      <c r="C34" s="474" t="s">
        <v>52</v>
      </c>
      <c r="D34" s="473" t="s">
        <v>4049</v>
      </c>
      <c r="E34" s="475" t="s">
        <v>4050</v>
      </c>
      <c r="F34" s="474" t="s">
        <v>2904</v>
      </c>
      <c r="G34" s="474">
        <v>2.0</v>
      </c>
      <c r="H34" s="474">
        <v>1.0</v>
      </c>
      <c r="I34" s="474">
        <v>2.0</v>
      </c>
      <c r="J34" s="477">
        <v>10.0</v>
      </c>
      <c r="K34" s="477">
        <f t="shared" si="1"/>
        <v>5</v>
      </c>
      <c r="L34" s="478" t="s">
        <v>154</v>
      </c>
      <c r="M34" s="58"/>
      <c r="N34" s="58"/>
      <c r="O34" s="58"/>
      <c r="P34" s="58"/>
      <c r="Q34" s="58"/>
      <c r="R34" s="58"/>
      <c r="S34" s="58"/>
      <c r="T34" s="58"/>
      <c r="U34" s="58"/>
      <c r="V34" s="58"/>
      <c r="W34" s="58"/>
      <c r="X34" s="58"/>
      <c r="Y34" s="58"/>
      <c r="Z34" s="58"/>
    </row>
    <row r="35" ht="11.25" customHeight="1">
      <c r="A35" s="473" t="s">
        <v>4047</v>
      </c>
      <c r="B35" s="473" t="s">
        <v>4048</v>
      </c>
      <c r="C35" s="474" t="s">
        <v>52</v>
      </c>
      <c r="D35" s="473" t="s">
        <v>4051</v>
      </c>
      <c r="E35" s="475" t="s">
        <v>4052</v>
      </c>
      <c r="F35" s="474" t="s">
        <v>4053</v>
      </c>
      <c r="G35" s="474">
        <v>2.0</v>
      </c>
      <c r="H35" s="474">
        <v>1.0</v>
      </c>
      <c r="I35" s="474">
        <v>2.0</v>
      </c>
      <c r="J35" s="477">
        <v>10.0</v>
      </c>
      <c r="K35" s="477">
        <f t="shared" si="1"/>
        <v>5</v>
      </c>
      <c r="L35" s="478" t="s">
        <v>154</v>
      </c>
      <c r="M35" s="58"/>
      <c r="N35" s="58"/>
      <c r="O35" s="58"/>
      <c r="P35" s="58"/>
      <c r="Q35" s="58"/>
      <c r="R35" s="58"/>
      <c r="S35" s="58"/>
      <c r="T35" s="58"/>
      <c r="U35" s="58"/>
      <c r="V35" s="58"/>
      <c r="W35" s="58"/>
      <c r="X35" s="58"/>
      <c r="Y35" s="58"/>
      <c r="Z35" s="58"/>
    </row>
    <row r="36" ht="11.25" customHeight="1">
      <c r="A36" s="473" t="s">
        <v>146</v>
      </c>
      <c r="B36" s="473" t="s">
        <v>145</v>
      </c>
      <c r="C36" s="474" t="s">
        <v>52</v>
      </c>
      <c r="D36" s="473" t="s">
        <v>4054</v>
      </c>
      <c r="E36" s="475" t="s">
        <v>4055</v>
      </c>
      <c r="F36" s="474" t="s">
        <v>4056</v>
      </c>
      <c r="G36" s="474">
        <v>3.0</v>
      </c>
      <c r="H36" s="474">
        <v>2.0</v>
      </c>
      <c r="I36" s="474">
        <v>3.0</v>
      </c>
      <c r="J36" s="477">
        <v>20.0</v>
      </c>
      <c r="K36" s="477">
        <f t="shared" si="1"/>
        <v>6.666666667</v>
      </c>
      <c r="L36" s="478" t="s">
        <v>154</v>
      </c>
      <c r="M36" s="58"/>
      <c r="N36" s="58"/>
      <c r="O36" s="58"/>
      <c r="P36" s="58"/>
      <c r="Q36" s="58"/>
      <c r="R36" s="58"/>
      <c r="S36" s="58"/>
      <c r="T36" s="58"/>
      <c r="U36" s="58"/>
      <c r="V36" s="58"/>
      <c r="W36" s="58"/>
      <c r="X36" s="58"/>
      <c r="Y36" s="58"/>
      <c r="Z36" s="58"/>
    </row>
    <row r="37" ht="11.25" customHeight="1">
      <c r="A37" s="473" t="s">
        <v>3694</v>
      </c>
      <c r="B37" s="473" t="s">
        <v>4057</v>
      </c>
      <c r="C37" s="474" t="s">
        <v>52</v>
      </c>
      <c r="D37" s="473" t="s">
        <v>4058</v>
      </c>
      <c r="E37" s="475" t="s">
        <v>4059</v>
      </c>
      <c r="F37" s="474" t="s">
        <v>4060</v>
      </c>
      <c r="G37" s="474">
        <v>2.0</v>
      </c>
      <c r="H37" s="474">
        <v>2.0</v>
      </c>
      <c r="I37" s="474">
        <v>2.0</v>
      </c>
      <c r="J37" s="477">
        <v>20.0</v>
      </c>
      <c r="K37" s="477">
        <f t="shared" si="1"/>
        <v>10</v>
      </c>
      <c r="L37" s="478" t="s">
        <v>154</v>
      </c>
      <c r="M37" s="58"/>
      <c r="N37" s="58"/>
      <c r="O37" s="58"/>
      <c r="P37" s="58"/>
      <c r="Q37" s="58"/>
      <c r="R37" s="58"/>
      <c r="S37" s="58"/>
      <c r="T37" s="58"/>
      <c r="U37" s="58"/>
      <c r="V37" s="58"/>
      <c r="W37" s="58"/>
      <c r="X37" s="58"/>
      <c r="Y37" s="58"/>
      <c r="Z37" s="58"/>
    </row>
    <row r="38" ht="11.25" customHeight="1">
      <c r="A38" s="473" t="s">
        <v>825</v>
      </c>
      <c r="B38" s="473" t="s">
        <v>833</v>
      </c>
      <c r="C38" s="474" t="s">
        <v>52</v>
      </c>
      <c r="D38" s="473" t="s">
        <v>4061</v>
      </c>
      <c r="E38" s="475" t="s">
        <v>4062</v>
      </c>
      <c r="F38" s="474" t="s">
        <v>2904</v>
      </c>
      <c r="G38" s="474">
        <v>3.0</v>
      </c>
      <c r="H38" s="474">
        <v>2.0</v>
      </c>
      <c r="I38" s="474">
        <v>3.0</v>
      </c>
      <c r="J38" s="477">
        <v>10.0</v>
      </c>
      <c r="K38" s="477">
        <f t="shared" si="1"/>
        <v>3.333333333</v>
      </c>
      <c r="L38" s="478" t="s">
        <v>154</v>
      </c>
      <c r="M38" s="58"/>
      <c r="N38" s="58"/>
      <c r="O38" s="58"/>
      <c r="P38" s="58"/>
      <c r="Q38" s="58"/>
      <c r="R38" s="58"/>
      <c r="S38" s="58"/>
      <c r="T38" s="58"/>
      <c r="U38" s="58"/>
      <c r="V38" s="58"/>
      <c r="W38" s="58"/>
      <c r="X38" s="58"/>
      <c r="Y38" s="58"/>
      <c r="Z38" s="58"/>
    </row>
    <row r="39" ht="11.25" customHeight="1">
      <c r="A39" s="473" t="s">
        <v>4063</v>
      </c>
      <c r="B39" s="473" t="s">
        <v>4064</v>
      </c>
      <c r="C39" s="474" t="s">
        <v>52</v>
      </c>
      <c r="D39" s="473" t="s">
        <v>4065</v>
      </c>
      <c r="E39" s="475" t="s">
        <v>4066</v>
      </c>
      <c r="F39" s="474" t="s">
        <v>2904</v>
      </c>
      <c r="G39" s="474">
        <v>3.0</v>
      </c>
      <c r="H39" s="474">
        <v>3.0</v>
      </c>
      <c r="I39" s="474">
        <v>3.0</v>
      </c>
      <c r="J39" s="477">
        <v>10.0</v>
      </c>
      <c r="K39" s="477">
        <f t="shared" si="1"/>
        <v>3.333333333</v>
      </c>
      <c r="L39" s="478" t="s">
        <v>154</v>
      </c>
      <c r="M39" s="58"/>
      <c r="N39" s="58"/>
      <c r="O39" s="58"/>
      <c r="P39" s="58"/>
      <c r="Q39" s="58"/>
      <c r="R39" s="58"/>
      <c r="S39" s="58"/>
      <c r="T39" s="58"/>
      <c r="U39" s="58"/>
      <c r="V39" s="58"/>
      <c r="W39" s="58"/>
      <c r="X39" s="58"/>
      <c r="Y39" s="58"/>
      <c r="Z39" s="58"/>
    </row>
    <row r="40" ht="11.25" customHeight="1">
      <c r="A40" s="473" t="s">
        <v>914</v>
      </c>
      <c r="B40" s="473" t="s">
        <v>915</v>
      </c>
      <c r="C40" s="474" t="s">
        <v>52</v>
      </c>
      <c r="D40" s="473" t="s">
        <v>4067</v>
      </c>
      <c r="E40" s="475" t="s">
        <v>4068</v>
      </c>
      <c r="F40" s="479" t="s">
        <v>2904</v>
      </c>
      <c r="G40" s="474">
        <v>7.0</v>
      </c>
      <c r="H40" s="474">
        <v>1.0</v>
      </c>
      <c r="I40" s="474">
        <v>7.0</v>
      </c>
      <c r="J40" s="480">
        <v>20.0</v>
      </c>
      <c r="K40" s="480">
        <v>2.86</v>
      </c>
      <c r="L40" s="478" t="s">
        <v>173</v>
      </c>
      <c r="M40" s="58"/>
      <c r="N40" s="58"/>
      <c r="O40" s="58"/>
      <c r="P40" s="58"/>
      <c r="Q40" s="58"/>
      <c r="R40" s="58"/>
      <c r="S40" s="58"/>
      <c r="T40" s="58"/>
      <c r="U40" s="58"/>
      <c r="V40" s="58"/>
      <c r="W40" s="58"/>
      <c r="X40" s="58"/>
      <c r="Y40" s="58"/>
      <c r="Z40" s="58"/>
    </row>
    <row r="41" ht="11.25" customHeight="1">
      <c r="A41" s="473" t="s">
        <v>914</v>
      </c>
      <c r="B41" s="473" t="s">
        <v>915</v>
      </c>
      <c r="C41" s="474" t="s">
        <v>52</v>
      </c>
      <c r="D41" s="473" t="s">
        <v>4069</v>
      </c>
      <c r="E41" s="475" t="s">
        <v>4070</v>
      </c>
      <c r="F41" s="479" t="s">
        <v>2904</v>
      </c>
      <c r="G41" s="474">
        <v>7.0</v>
      </c>
      <c r="H41" s="474">
        <v>1.0</v>
      </c>
      <c r="I41" s="474">
        <v>7.0</v>
      </c>
      <c r="J41" s="480">
        <v>20.0</v>
      </c>
      <c r="K41" s="480">
        <v>2.86</v>
      </c>
      <c r="L41" s="478" t="s">
        <v>173</v>
      </c>
      <c r="M41" s="58"/>
      <c r="N41" s="58"/>
      <c r="O41" s="58"/>
      <c r="P41" s="58"/>
      <c r="Q41" s="58"/>
      <c r="R41" s="58"/>
      <c r="S41" s="58"/>
      <c r="T41" s="58"/>
      <c r="U41" s="58"/>
      <c r="V41" s="58"/>
      <c r="W41" s="58"/>
      <c r="X41" s="58"/>
      <c r="Y41" s="58"/>
      <c r="Z41" s="58"/>
    </row>
    <row r="42" ht="11.25" customHeight="1">
      <c r="A42" s="473" t="s">
        <v>914</v>
      </c>
      <c r="B42" s="473" t="s">
        <v>915</v>
      </c>
      <c r="C42" s="474" t="s">
        <v>52</v>
      </c>
      <c r="D42" s="473" t="s">
        <v>4071</v>
      </c>
      <c r="E42" s="475" t="s">
        <v>4072</v>
      </c>
      <c r="F42" s="479" t="s">
        <v>2904</v>
      </c>
      <c r="G42" s="474">
        <v>7.0</v>
      </c>
      <c r="H42" s="474">
        <v>1.0</v>
      </c>
      <c r="I42" s="474">
        <v>7.0</v>
      </c>
      <c r="J42" s="480">
        <v>20.0</v>
      </c>
      <c r="K42" s="480">
        <v>2.86</v>
      </c>
      <c r="L42" s="478" t="s">
        <v>173</v>
      </c>
      <c r="M42" s="58"/>
      <c r="N42" s="58"/>
      <c r="O42" s="58"/>
      <c r="P42" s="58"/>
      <c r="Q42" s="58"/>
      <c r="R42" s="58"/>
      <c r="S42" s="58"/>
      <c r="T42" s="58"/>
      <c r="U42" s="58"/>
      <c r="V42" s="58"/>
      <c r="W42" s="58"/>
      <c r="X42" s="58"/>
      <c r="Y42" s="58"/>
      <c r="Z42" s="58"/>
    </row>
    <row r="43" ht="11.25" customHeight="1">
      <c r="A43" s="473" t="s">
        <v>930</v>
      </c>
      <c r="B43" s="473" t="s">
        <v>931</v>
      </c>
      <c r="C43" s="474" t="s">
        <v>52</v>
      </c>
      <c r="D43" s="473" t="s">
        <v>4073</v>
      </c>
      <c r="E43" s="473" t="s">
        <v>4074</v>
      </c>
      <c r="F43" s="474" t="s">
        <v>4017</v>
      </c>
      <c r="G43" s="411">
        <v>1.0</v>
      </c>
      <c r="H43" s="411">
        <v>1.0</v>
      </c>
      <c r="I43" s="411">
        <v>1.0</v>
      </c>
      <c r="J43" s="481">
        <v>20.0</v>
      </c>
      <c r="K43" s="481">
        <v>20.0</v>
      </c>
      <c r="L43" s="478" t="s">
        <v>173</v>
      </c>
      <c r="M43" s="58"/>
      <c r="N43" s="58"/>
      <c r="O43" s="58"/>
      <c r="P43" s="58"/>
      <c r="Q43" s="58"/>
      <c r="R43" s="58"/>
      <c r="S43" s="58"/>
      <c r="T43" s="58"/>
      <c r="U43" s="58"/>
      <c r="V43" s="58"/>
      <c r="W43" s="58"/>
      <c r="X43" s="58"/>
      <c r="Y43" s="58"/>
      <c r="Z43" s="58"/>
    </row>
    <row r="44" ht="11.25" customHeight="1">
      <c r="A44" s="473" t="s">
        <v>934</v>
      </c>
      <c r="B44" s="473" t="s">
        <v>935</v>
      </c>
      <c r="C44" s="474" t="s">
        <v>52</v>
      </c>
      <c r="D44" s="473" t="s">
        <v>4075</v>
      </c>
      <c r="E44" s="473" t="s">
        <v>4076</v>
      </c>
      <c r="F44" s="474" t="s">
        <v>2904</v>
      </c>
      <c r="G44" s="411">
        <v>1.0</v>
      </c>
      <c r="H44" s="411">
        <v>1.0</v>
      </c>
      <c r="I44" s="411">
        <v>1.0</v>
      </c>
      <c r="J44" s="481">
        <v>20.0</v>
      </c>
      <c r="K44" s="481">
        <v>10.0</v>
      </c>
      <c r="L44" s="478" t="s">
        <v>173</v>
      </c>
      <c r="M44" s="58"/>
      <c r="N44" s="58"/>
      <c r="O44" s="58"/>
      <c r="P44" s="58"/>
      <c r="Q44" s="58"/>
      <c r="R44" s="58"/>
      <c r="S44" s="58"/>
      <c r="T44" s="58"/>
      <c r="U44" s="58"/>
      <c r="V44" s="58"/>
      <c r="W44" s="58"/>
      <c r="X44" s="58"/>
      <c r="Y44" s="58"/>
      <c r="Z44" s="58"/>
    </row>
    <row r="45" ht="11.25" customHeight="1">
      <c r="A45" s="473" t="s">
        <v>4077</v>
      </c>
      <c r="B45" s="473" t="s">
        <v>4078</v>
      </c>
      <c r="C45" s="474" t="s">
        <v>52</v>
      </c>
      <c r="D45" s="473" t="s">
        <v>4079</v>
      </c>
      <c r="E45" s="473" t="s">
        <v>4080</v>
      </c>
      <c r="F45" s="474" t="s">
        <v>4081</v>
      </c>
      <c r="G45" s="474">
        <v>1.0</v>
      </c>
      <c r="H45" s="474">
        <v>1.0</v>
      </c>
      <c r="I45" s="474">
        <v>1.0</v>
      </c>
      <c r="J45" s="477">
        <v>10.0</v>
      </c>
      <c r="K45" s="482">
        <f t="shared" ref="K45:K85" si="2">J45/G45</f>
        <v>10</v>
      </c>
      <c r="L45" s="478" t="s">
        <v>184</v>
      </c>
      <c r="M45" s="58"/>
      <c r="N45" s="58"/>
      <c r="O45" s="58"/>
      <c r="P45" s="58"/>
      <c r="Q45" s="58"/>
      <c r="R45" s="58"/>
      <c r="S45" s="58"/>
      <c r="T45" s="58"/>
      <c r="U45" s="58"/>
      <c r="V45" s="58"/>
      <c r="W45" s="58"/>
      <c r="X45" s="58"/>
      <c r="Y45" s="58"/>
      <c r="Z45" s="58"/>
    </row>
    <row r="46" ht="11.25" customHeight="1">
      <c r="A46" s="473" t="s">
        <v>4077</v>
      </c>
      <c r="B46" s="473" t="s">
        <v>4082</v>
      </c>
      <c r="C46" s="474" t="s">
        <v>52</v>
      </c>
      <c r="D46" s="473" t="s">
        <v>4083</v>
      </c>
      <c r="E46" s="473" t="s">
        <v>4084</v>
      </c>
      <c r="F46" s="474" t="s">
        <v>4085</v>
      </c>
      <c r="G46" s="474">
        <v>1.0</v>
      </c>
      <c r="H46" s="474">
        <v>1.0</v>
      </c>
      <c r="I46" s="474">
        <v>1.0</v>
      </c>
      <c r="J46" s="477">
        <v>20.0</v>
      </c>
      <c r="K46" s="482">
        <f t="shared" si="2"/>
        <v>20</v>
      </c>
      <c r="L46" s="478" t="s">
        <v>184</v>
      </c>
      <c r="M46" s="58"/>
      <c r="N46" s="58"/>
      <c r="O46" s="58"/>
      <c r="P46" s="58"/>
      <c r="Q46" s="58"/>
      <c r="R46" s="58"/>
      <c r="S46" s="58"/>
      <c r="T46" s="58"/>
      <c r="U46" s="58"/>
      <c r="V46" s="58"/>
      <c r="W46" s="58"/>
      <c r="X46" s="58"/>
      <c r="Y46" s="58"/>
      <c r="Z46" s="58"/>
    </row>
    <row r="47" ht="11.25" customHeight="1">
      <c r="A47" s="473" t="s">
        <v>4086</v>
      </c>
      <c r="B47" s="473" t="s">
        <v>939</v>
      </c>
      <c r="C47" s="474" t="s">
        <v>52</v>
      </c>
      <c r="D47" s="473" t="s">
        <v>4087</v>
      </c>
      <c r="E47" s="473" t="s">
        <v>2908</v>
      </c>
      <c r="F47" s="474" t="s">
        <v>4088</v>
      </c>
      <c r="G47" s="474">
        <v>4.0</v>
      </c>
      <c r="H47" s="474">
        <v>4.0</v>
      </c>
      <c r="I47" s="474">
        <v>4.0</v>
      </c>
      <c r="J47" s="477">
        <v>0.0</v>
      </c>
      <c r="K47" s="482">
        <f t="shared" si="2"/>
        <v>0</v>
      </c>
      <c r="L47" s="478" t="s">
        <v>184</v>
      </c>
      <c r="M47" s="58"/>
      <c r="N47" s="58"/>
      <c r="O47" s="58"/>
      <c r="P47" s="58"/>
      <c r="Q47" s="58"/>
      <c r="R47" s="58"/>
      <c r="S47" s="58"/>
      <c r="T47" s="58"/>
      <c r="U47" s="58"/>
      <c r="V47" s="58"/>
      <c r="W47" s="58"/>
      <c r="X47" s="58"/>
      <c r="Y47" s="58"/>
      <c r="Z47" s="58"/>
    </row>
    <row r="48" ht="11.25" customHeight="1">
      <c r="A48" s="473" t="s">
        <v>938</v>
      </c>
      <c r="B48" s="473" t="s">
        <v>939</v>
      </c>
      <c r="C48" s="474" t="s">
        <v>52</v>
      </c>
      <c r="D48" s="473" t="s">
        <v>4089</v>
      </c>
      <c r="E48" s="473" t="s">
        <v>2903</v>
      </c>
      <c r="F48" s="474" t="s">
        <v>2897</v>
      </c>
      <c r="G48" s="474">
        <v>4.0</v>
      </c>
      <c r="H48" s="474">
        <v>4.0</v>
      </c>
      <c r="I48" s="474">
        <v>4.0</v>
      </c>
      <c r="J48" s="477">
        <v>20.0</v>
      </c>
      <c r="K48" s="482">
        <f t="shared" si="2"/>
        <v>5</v>
      </c>
      <c r="L48" s="478" t="s">
        <v>184</v>
      </c>
      <c r="M48" s="58"/>
      <c r="N48" s="58"/>
      <c r="O48" s="58"/>
      <c r="P48" s="58"/>
      <c r="Q48" s="58"/>
      <c r="R48" s="58"/>
      <c r="S48" s="58"/>
      <c r="T48" s="58"/>
      <c r="U48" s="58"/>
      <c r="V48" s="58"/>
      <c r="W48" s="58"/>
      <c r="X48" s="58"/>
      <c r="Y48" s="58"/>
      <c r="Z48" s="58"/>
    </row>
    <row r="49" ht="11.25" customHeight="1">
      <c r="A49" s="473" t="s">
        <v>4090</v>
      </c>
      <c r="B49" s="473" t="s">
        <v>939</v>
      </c>
      <c r="C49" s="474" t="s">
        <v>52</v>
      </c>
      <c r="D49" s="473" t="s">
        <v>4091</v>
      </c>
      <c r="E49" s="473" t="s">
        <v>4092</v>
      </c>
      <c r="F49" s="474" t="s">
        <v>2897</v>
      </c>
      <c r="G49" s="474">
        <v>4.0</v>
      </c>
      <c r="H49" s="474">
        <v>4.0</v>
      </c>
      <c r="I49" s="474">
        <v>4.0</v>
      </c>
      <c r="J49" s="477">
        <v>20.0</v>
      </c>
      <c r="K49" s="482">
        <f t="shared" si="2"/>
        <v>5</v>
      </c>
      <c r="L49" s="478" t="s">
        <v>184</v>
      </c>
      <c r="M49" s="58"/>
      <c r="N49" s="58"/>
      <c r="O49" s="58"/>
      <c r="P49" s="58"/>
      <c r="Q49" s="58"/>
      <c r="R49" s="58"/>
      <c r="S49" s="58"/>
      <c r="T49" s="58"/>
      <c r="U49" s="58"/>
      <c r="V49" s="58"/>
      <c r="W49" s="58"/>
      <c r="X49" s="58"/>
      <c r="Y49" s="58"/>
      <c r="Z49" s="58"/>
    </row>
    <row r="50" ht="11.25" customHeight="1">
      <c r="A50" s="473" t="s">
        <v>938</v>
      </c>
      <c r="B50" s="473" t="s">
        <v>2898</v>
      </c>
      <c r="C50" s="474" t="s">
        <v>52</v>
      </c>
      <c r="D50" s="473" t="s">
        <v>2899</v>
      </c>
      <c r="E50" s="473" t="s">
        <v>2900</v>
      </c>
      <c r="F50" s="474" t="s">
        <v>2901</v>
      </c>
      <c r="G50" s="474">
        <v>4.0</v>
      </c>
      <c r="H50" s="474">
        <v>4.0</v>
      </c>
      <c r="I50" s="474">
        <v>4.0</v>
      </c>
      <c r="J50" s="477">
        <v>10.0</v>
      </c>
      <c r="K50" s="482">
        <f t="shared" si="2"/>
        <v>2.5</v>
      </c>
      <c r="L50" s="478" t="s">
        <v>184</v>
      </c>
      <c r="M50" s="58"/>
      <c r="N50" s="58"/>
      <c r="O50" s="58"/>
      <c r="P50" s="58"/>
      <c r="Q50" s="58"/>
      <c r="R50" s="58"/>
      <c r="S50" s="58"/>
      <c r="T50" s="58"/>
      <c r="U50" s="58"/>
      <c r="V50" s="58"/>
      <c r="W50" s="58"/>
      <c r="X50" s="58"/>
      <c r="Y50" s="58"/>
      <c r="Z50" s="58"/>
    </row>
    <row r="51" ht="11.25" customHeight="1">
      <c r="A51" s="473" t="s">
        <v>988</v>
      </c>
      <c r="B51" s="473" t="s">
        <v>989</v>
      </c>
      <c r="C51" s="474" t="s">
        <v>52</v>
      </c>
      <c r="D51" s="473" t="s">
        <v>4093</v>
      </c>
      <c r="E51" s="473" t="s">
        <v>4094</v>
      </c>
      <c r="F51" s="474" t="s">
        <v>4081</v>
      </c>
      <c r="G51" s="474">
        <v>1.0</v>
      </c>
      <c r="H51" s="474">
        <v>1.0</v>
      </c>
      <c r="I51" s="474">
        <v>1.0</v>
      </c>
      <c r="J51" s="477">
        <v>10.0</v>
      </c>
      <c r="K51" s="482">
        <f t="shared" si="2"/>
        <v>10</v>
      </c>
      <c r="L51" s="478" t="s">
        <v>184</v>
      </c>
      <c r="M51" s="58"/>
      <c r="N51" s="58"/>
      <c r="O51" s="58"/>
      <c r="P51" s="58"/>
      <c r="Q51" s="58"/>
      <c r="R51" s="58"/>
      <c r="S51" s="58"/>
      <c r="T51" s="58"/>
      <c r="U51" s="58"/>
      <c r="V51" s="58"/>
      <c r="W51" s="58"/>
      <c r="X51" s="58"/>
      <c r="Y51" s="58"/>
      <c r="Z51" s="58"/>
    </row>
    <row r="52" ht="11.25" customHeight="1">
      <c r="A52" s="473" t="s">
        <v>988</v>
      </c>
      <c r="B52" s="473" t="s">
        <v>989</v>
      </c>
      <c r="C52" s="474" t="s">
        <v>52</v>
      </c>
      <c r="D52" s="473" t="s">
        <v>4095</v>
      </c>
      <c r="E52" s="473" t="s">
        <v>4096</v>
      </c>
      <c r="F52" s="474" t="s">
        <v>4081</v>
      </c>
      <c r="G52" s="474">
        <v>1.0</v>
      </c>
      <c r="H52" s="474">
        <v>1.0</v>
      </c>
      <c r="I52" s="474">
        <v>1.0</v>
      </c>
      <c r="J52" s="477">
        <v>10.0</v>
      </c>
      <c r="K52" s="482">
        <f t="shared" si="2"/>
        <v>10</v>
      </c>
      <c r="L52" s="478" t="s">
        <v>184</v>
      </c>
      <c r="M52" s="58"/>
      <c r="N52" s="58"/>
      <c r="O52" s="58"/>
      <c r="P52" s="58"/>
      <c r="Q52" s="58"/>
      <c r="R52" s="58"/>
      <c r="S52" s="58"/>
      <c r="T52" s="58"/>
      <c r="U52" s="58"/>
      <c r="V52" s="58"/>
      <c r="W52" s="58"/>
      <c r="X52" s="58"/>
      <c r="Y52" s="58"/>
      <c r="Z52" s="58"/>
    </row>
    <row r="53" ht="11.25" customHeight="1">
      <c r="A53" s="473" t="s">
        <v>988</v>
      </c>
      <c r="B53" s="473" t="s">
        <v>989</v>
      </c>
      <c r="C53" s="474" t="s">
        <v>52</v>
      </c>
      <c r="D53" s="473" t="s">
        <v>4097</v>
      </c>
      <c r="E53" s="473" t="s">
        <v>4098</v>
      </c>
      <c r="F53" s="474" t="s">
        <v>2897</v>
      </c>
      <c r="G53" s="474">
        <v>1.0</v>
      </c>
      <c r="H53" s="474">
        <v>1.0</v>
      </c>
      <c r="I53" s="474">
        <v>1.0</v>
      </c>
      <c r="J53" s="477">
        <v>20.0</v>
      </c>
      <c r="K53" s="482">
        <f t="shared" si="2"/>
        <v>20</v>
      </c>
      <c r="L53" s="478" t="s">
        <v>184</v>
      </c>
      <c r="M53" s="58"/>
      <c r="N53" s="58"/>
      <c r="O53" s="58"/>
      <c r="P53" s="58"/>
      <c r="Q53" s="58"/>
      <c r="R53" s="58"/>
      <c r="S53" s="58"/>
      <c r="T53" s="58"/>
      <c r="U53" s="58"/>
      <c r="V53" s="58"/>
      <c r="W53" s="58"/>
      <c r="X53" s="58"/>
      <c r="Y53" s="58"/>
      <c r="Z53" s="58"/>
    </row>
    <row r="54" ht="11.25" customHeight="1">
      <c r="A54" s="473" t="s">
        <v>988</v>
      </c>
      <c r="B54" s="473" t="s">
        <v>4099</v>
      </c>
      <c r="C54" s="474" t="s">
        <v>52</v>
      </c>
      <c r="D54" s="473" t="s">
        <v>4100</v>
      </c>
      <c r="E54" s="473" t="s">
        <v>4101</v>
      </c>
      <c r="F54" s="474" t="s">
        <v>2897</v>
      </c>
      <c r="G54" s="474">
        <v>1.0</v>
      </c>
      <c r="H54" s="474">
        <v>1.0</v>
      </c>
      <c r="I54" s="474">
        <v>1.0</v>
      </c>
      <c r="J54" s="477">
        <v>20.0</v>
      </c>
      <c r="K54" s="482">
        <f t="shared" si="2"/>
        <v>20</v>
      </c>
      <c r="L54" s="478" t="s">
        <v>184</v>
      </c>
      <c r="M54" s="58"/>
      <c r="N54" s="58"/>
      <c r="O54" s="58"/>
      <c r="P54" s="58"/>
      <c r="Q54" s="58"/>
      <c r="R54" s="58"/>
      <c r="S54" s="58"/>
      <c r="T54" s="58"/>
      <c r="U54" s="58"/>
      <c r="V54" s="58"/>
      <c r="W54" s="58"/>
      <c r="X54" s="58"/>
      <c r="Y54" s="58"/>
      <c r="Z54" s="58"/>
    </row>
    <row r="55" ht="11.25" customHeight="1">
      <c r="A55" s="473" t="s">
        <v>988</v>
      </c>
      <c r="B55" s="473" t="s">
        <v>989</v>
      </c>
      <c r="C55" s="474" t="s">
        <v>52</v>
      </c>
      <c r="D55" s="473" t="s">
        <v>4102</v>
      </c>
      <c r="E55" s="473" t="s">
        <v>4103</v>
      </c>
      <c r="F55" s="474" t="s">
        <v>2897</v>
      </c>
      <c r="G55" s="474">
        <v>1.0</v>
      </c>
      <c r="H55" s="474">
        <v>1.0</v>
      </c>
      <c r="I55" s="474">
        <v>1.0</v>
      </c>
      <c r="J55" s="477">
        <v>20.0</v>
      </c>
      <c r="K55" s="482">
        <f t="shared" si="2"/>
        <v>20</v>
      </c>
      <c r="L55" s="478" t="s">
        <v>184</v>
      </c>
      <c r="M55" s="58"/>
      <c r="N55" s="58"/>
      <c r="O55" s="58"/>
      <c r="P55" s="58"/>
      <c r="Q55" s="58"/>
      <c r="R55" s="58"/>
      <c r="S55" s="58"/>
      <c r="T55" s="58"/>
      <c r="U55" s="58"/>
      <c r="V55" s="58"/>
      <c r="W55" s="58"/>
      <c r="X55" s="58"/>
      <c r="Y55" s="58"/>
      <c r="Z55" s="58"/>
    </row>
    <row r="56" ht="11.25" customHeight="1">
      <c r="A56" s="473" t="s">
        <v>988</v>
      </c>
      <c r="B56" s="473" t="s">
        <v>989</v>
      </c>
      <c r="C56" s="474" t="s">
        <v>52</v>
      </c>
      <c r="D56" s="473" t="s">
        <v>4104</v>
      </c>
      <c r="E56" s="473" t="s">
        <v>4105</v>
      </c>
      <c r="F56" s="474" t="s">
        <v>4081</v>
      </c>
      <c r="G56" s="474">
        <v>1.0</v>
      </c>
      <c r="H56" s="474">
        <v>1.0</v>
      </c>
      <c r="I56" s="474">
        <v>1.0</v>
      </c>
      <c r="J56" s="477">
        <v>10.0</v>
      </c>
      <c r="K56" s="482">
        <f t="shared" si="2"/>
        <v>10</v>
      </c>
      <c r="L56" s="478" t="s">
        <v>184</v>
      </c>
      <c r="M56" s="58"/>
      <c r="N56" s="58"/>
      <c r="O56" s="58"/>
      <c r="P56" s="58"/>
      <c r="Q56" s="58"/>
      <c r="R56" s="58"/>
      <c r="S56" s="58"/>
      <c r="T56" s="58"/>
      <c r="U56" s="58"/>
      <c r="V56" s="58"/>
      <c r="W56" s="58"/>
      <c r="X56" s="58"/>
      <c r="Y56" s="58"/>
      <c r="Z56" s="58"/>
    </row>
    <row r="57" ht="11.25" customHeight="1">
      <c r="A57" s="473" t="s">
        <v>988</v>
      </c>
      <c r="B57" s="473" t="s">
        <v>989</v>
      </c>
      <c r="C57" s="474" t="s">
        <v>52</v>
      </c>
      <c r="D57" s="473" t="s">
        <v>4106</v>
      </c>
      <c r="E57" s="473" t="s">
        <v>4107</v>
      </c>
      <c r="F57" s="474" t="s">
        <v>2897</v>
      </c>
      <c r="G57" s="474">
        <v>1.0</v>
      </c>
      <c r="H57" s="474">
        <v>1.0</v>
      </c>
      <c r="I57" s="474">
        <v>1.0</v>
      </c>
      <c r="J57" s="477">
        <v>20.0</v>
      </c>
      <c r="K57" s="482">
        <f t="shared" si="2"/>
        <v>20</v>
      </c>
      <c r="L57" s="478" t="s">
        <v>184</v>
      </c>
      <c r="M57" s="58"/>
      <c r="N57" s="58"/>
      <c r="O57" s="58"/>
      <c r="P57" s="58"/>
      <c r="Q57" s="58"/>
      <c r="R57" s="58"/>
      <c r="S57" s="58"/>
      <c r="T57" s="58"/>
      <c r="U57" s="58"/>
      <c r="V57" s="58"/>
      <c r="W57" s="58"/>
      <c r="X57" s="58"/>
      <c r="Y57" s="58"/>
      <c r="Z57" s="58"/>
    </row>
    <row r="58" ht="11.25" customHeight="1">
      <c r="A58" s="473" t="s">
        <v>988</v>
      </c>
      <c r="B58" s="473" t="s">
        <v>989</v>
      </c>
      <c r="C58" s="474" t="s">
        <v>52</v>
      </c>
      <c r="D58" s="473" t="s">
        <v>4108</v>
      </c>
      <c r="E58" s="473" t="s">
        <v>4109</v>
      </c>
      <c r="F58" s="474" t="s">
        <v>4110</v>
      </c>
      <c r="G58" s="474">
        <v>1.0</v>
      </c>
      <c r="H58" s="474">
        <v>1.0</v>
      </c>
      <c r="I58" s="474">
        <v>1.0</v>
      </c>
      <c r="J58" s="477">
        <v>20.0</v>
      </c>
      <c r="K58" s="482">
        <f t="shared" si="2"/>
        <v>20</v>
      </c>
      <c r="L58" s="478" t="s">
        <v>184</v>
      </c>
      <c r="M58" s="58"/>
      <c r="N58" s="58"/>
      <c r="O58" s="58"/>
      <c r="P58" s="58"/>
      <c r="Q58" s="58"/>
      <c r="R58" s="58"/>
      <c r="S58" s="58"/>
      <c r="T58" s="58"/>
      <c r="U58" s="58"/>
      <c r="V58" s="58"/>
      <c r="W58" s="58"/>
      <c r="X58" s="58"/>
      <c r="Y58" s="58"/>
      <c r="Z58" s="58"/>
    </row>
    <row r="59" ht="11.25" customHeight="1">
      <c r="A59" s="473" t="s">
        <v>988</v>
      </c>
      <c r="B59" s="473" t="s">
        <v>989</v>
      </c>
      <c r="C59" s="474" t="s">
        <v>52</v>
      </c>
      <c r="D59" s="473" t="s">
        <v>4111</v>
      </c>
      <c r="E59" s="473" t="s">
        <v>4112</v>
      </c>
      <c r="F59" s="474" t="s">
        <v>2897</v>
      </c>
      <c r="G59" s="474">
        <v>1.0</v>
      </c>
      <c r="H59" s="474">
        <v>1.0</v>
      </c>
      <c r="I59" s="474">
        <v>1.0</v>
      </c>
      <c r="J59" s="477">
        <v>20.0</v>
      </c>
      <c r="K59" s="482">
        <f t="shared" si="2"/>
        <v>20</v>
      </c>
      <c r="L59" s="478" t="s">
        <v>184</v>
      </c>
      <c r="M59" s="58"/>
      <c r="N59" s="58"/>
      <c r="O59" s="58"/>
      <c r="P59" s="58"/>
      <c r="Q59" s="58"/>
      <c r="R59" s="58"/>
      <c r="S59" s="58"/>
      <c r="T59" s="58"/>
      <c r="U59" s="58"/>
      <c r="V59" s="58"/>
      <c r="W59" s="58"/>
      <c r="X59" s="58"/>
      <c r="Y59" s="58"/>
      <c r="Z59" s="58"/>
    </row>
    <row r="60" ht="11.25" customHeight="1">
      <c r="A60" s="473" t="s">
        <v>988</v>
      </c>
      <c r="B60" s="473" t="s">
        <v>989</v>
      </c>
      <c r="C60" s="474" t="s">
        <v>52</v>
      </c>
      <c r="D60" s="473" t="s">
        <v>4113</v>
      </c>
      <c r="E60" s="473" t="s">
        <v>4114</v>
      </c>
      <c r="F60" s="474" t="s">
        <v>2897</v>
      </c>
      <c r="G60" s="474">
        <v>1.0</v>
      </c>
      <c r="H60" s="474">
        <v>1.0</v>
      </c>
      <c r="I60" s="474">
        <v>1.0</v>
      </c>
      <c r="J60" s="477">
        <v>20.0</v>
      </c>
      <c r="K60" s="482">
        <f t="shared" si="2"/>
        <v>20</v>
      </c>
      <c r="L60" s="478" t="s">
        <v>184</v>
      </c>
      <c r="M60" s="58"/>
      <c r="N60" s="58"/>
      <c r="O60" s="58"/>
      <c r="P60" s="58"/>
      <c r="Q60" s="58"/>
      <c r="R60" s="58"/>
      <c r="S60" s="58"/>
      <c r="T60" s="58"/>
      <c r="U60" s="58"/>
      <c r="V60" s="58"/>
      <c r="W60" s="58"/>
      <c r="X60" s="58"/>
      <c r="Y60" s="58"/>
      <c r="Z60" s="58"/>
    </row>
    <row r="61" ht="11.25" customHeight="1">
      <c r="A61" s="473" t="s">
        <v>988</v>
      </c>
      <c r="B61" s="473" t="s">
        <v>989</v>
      </c>
      <c r="C61" s="474" t="s">
        <v>52</v>
      </c>
      <c r="D61" s="473" t="s">
        <v>4115</v>
      </c>
      <c r="E61" s="473" t="s">
        <v>4116</v>
      </c>
      <c r="F61" s="474" t="s">
        <v>4117</v>
      </c>
      <c r="G61" s="474">
        <v>1.0</v>
      </c>
      <c r="H61" s="474">
        <v>1.0</v>
      </c>
      <c r="I61" s="474">
        <v>1.0</v>
      </c>
      <c r="J61" s="477">
        <v>10.0</v>
      </c>
      <c r="K61" s="482">
        <f t="shared" si="2"/>
        <v>10</v>
      </c>
      <c r="L61" s="478" t="s">
        <v>184</v>
      </c>
      <c r="M61" s="58"/>
      <c r="N61" s="58"/>
      <c r="O61" s="58"/>
      <c r="P61" s="58"/>
      <c r="Q61" s="58"/>
      <c r="R61" s="58"/>
      <c r="S61" s="58"/>
      <c r="T61" s="58"/>
      <c r="U61" s="58"/>
      <c r="V61" s="58"/>
      <c r="W61" s="58"/>
      <c r="X61" s="58"/>
      <c r="Y61" s="58"/>
      <c r="Z61" s="58"/>
    </row>
    <row r="62" ht="11.25" customHeight="1">
      <c r="A62" s="473" t="s">
        <v>970</v>
      </c>
      <c r="B62" s="473" t="s">
        <v>4118</v>
      </c>
      <c r="C62" s="474" t="s">
        <v>52</v>
      </c>
      <c r="D62" s="473" t="s">
        <v>4119</v>
      </c>
      <c r="E62" s="473" t="s">
        <v>4120</v>
      </c>
      <c r="F62" s="474" t="s">
        <v>2897</v>
      </c>
      <c r="G62" s="474">
        <v>4.0</v>
      </c>
      <c r="H62" s="474">
        <v>2.0</v>
      </c>
      <c r="I62" s="474">
        <v>4.0</v>
      </c>
      <c r="J62" s="477">
        <v>20.0</v>
      </c>
      <c r="K62" s="482">
        <f t="shared" si="2"/>
        <v>5</v>
      </c>
      <c r="L62" s="478" t="s">
        <v>184</v>
      </c>
      <c r="M62" s="58"/>
      <c r="N62" s="58"/>
      <c r="O62" s="58"/>
      <c r="P62" s="58"/>
      <c r="Q62" s="58"/>
      <c r="R62" s="58"/>
      <c r="S62" s="58"/>
      <c r="T62" s="58"/>
      <c r="U62" s="58"/>
      <c r="V62" s="58"/>
      <c r="W62" s="58"/>
      <c r="X62" s="58"/>
      <c r="Y62" s="58"/>
      <c r="Z62" s="58"/>
    </row>
    <row r="63" ht="11.25" customHeight="1">
      <c r="A63" s="473" t="s">
        <v>970</v>
      </c>
      <c r="B63" s="473" t="s">
        <v>4118</v>
      </c>
      <c r="C63" s="474" t="s">
        <v>52</v>
      </c>
      <c r="D63" s="473" t="s">
        <v>4121</v>
      </c>
      <c r="E63" s="473" t="s">
        <v>4122</v>
      </c>
      <c r="F63" s="474" t="s">
        <v>4123</v>
      </c>
      <c r="G63" s="474">
        <v>4.0</v>
      </c>
      <c r="H63" s="474">
        <v>2.0</v>
      </c>
      <c r="I63" s="474">
        <v>4.0</v>
      </c>
      <c r="J63" s="477">
        <v>20.0</v>
      </c>
      <c r="K63" s="482">
        <f t="shared" si="2"/>
        <v>5</v>
      </c>
      <c r="L63" s="478" t="s">
        <v>184</v>
      </c>
      <c r="M63" s="58"/>
      <c r="N63" s="58"/>
      <c r="O63" s="58"/>
      <c r="P63" s="58"/>
      <c r="Q63" s="58"/>
      <c r="R63" s="58"/>
      <c r="S63" s="58"/>
      <c r="T63" s="58"/>
      <c r="U63" s="58"/>
      <c r="V63" s="58"/>
      <c r="W63" s="58"/>
      <c r="X63" s="58"/>
      <c r="Y63" s="58"/>
      <c r="Z63" s="58"/>
    </row>
    <row r="64" ht="11.25" customHeight="1">
      <c r="A64" s="473" t="s">
        <v>970</v>
      </c>
      <c r="B64" s="473" t="s">
        <v>4118</v>
      </c>
      <c r="C64" s="474" t="s">
        <v>52</v>
      </c>
      <c r="D64" s="473" t="s">
        <v>4124</v>
      </c>
      <c r="E64" s="473" t="s">
        <v>4125</v>
      </c>
      <c r="F64" s="474" t="s">
        <v>4126</v>
      </c>
      <c r="G64" s="474">
        <v>4.0</v>
      </c>
      <c r="H64" s="474">
        <v>2.0</v>
      </c>
      <c r="I64" s="474">
        <v>4.0</v>
      </c>
      <c r="J64" s="477">
        <v>20.0</v>
      </c>
      <c r="K64" s="482">
        <f t="shared" si="2"/>
        <v>5</v>
      </c>
      <c r="L64" s="478" t="s">
        <v>184</v>
      </c>
      <c r="M64" s="58"/>
      <c r="N64" s="58"/>
      <c r="O64" s="58"/>
      <c r="P64" s="58"/>
      <c r="Q64" s="58"/>
      <c r="R64" s="58"/>
      <c r="S64" s="58"/>
      <c r="T64" s="58"/>
      <c r="U64" s="58"/>
      <c r="V64" s="58"/>
      <c r="W64" s="58"/>
      <c r="X64" s="58"/>
      <c r="Y64" s="58"/>
      <c r="Z64" s="58"/>
    </row>
    <row r="65" ht="11.25" customHeight="1">
      <c r="A65" s="473" t="s">
        <v>970</v>
      </c>
      <c r="B65" s="473" t="s">
        <v>4118</v>
      </c>
      <c r="C65" s="474" t="s">
        <v>52</v>
      </c>
      <c r="D65" s="473" t="s">
        <v>4127</v>
      </c>
      <c r="E65" s="473" t="s">
        <v>4128</v>
      </c>
      <c r="F65" s="474" t="s">
        <v>4129</v>
      </c>
      <c r="G65" s="474">
        <v>4.0</v>
      </c>
      <c r="H65" s="474">
        <v>2.0</v>
      </c>
      <c r="I65" s="474">
        <v>4.0</v>
      </c>
      <c r="J65" s="477">
        <v>20.0</v>
      </c>
      <c r="K65" s="482">
        <f t="shared" si="2"/>
        <v>5</v>
      </c>
      <c r="L65" s="478" t="s">
        <v>184</v>
      </c>
      <c r="M65" s="58"/>
      <c r="N65" s="58"/>
      <c r="O65" s="58"/>
      <c r="P65" s="58"/>
      <c r="Q65" s="58"/>
      <c r="R65" s="58"/>
      <c r="S65" s="58"/>
      <c r="T65" s="58"/>
      <c r="U65" s="58"/>
      <c r="V65" s="58"/>
      <c r="W65" s="58"/>
      <c r="X65" s="58"/>
      <c r="Y65" s="58"/>
      <c r="Z65" s="58"/>
    </row>
    <row r="66" ht="11.25" customHeight="1">
      <c r="A66" s="473" t="s">
        <v>970</v>
      </c>
      <c r="B66" s="473" t="s">
        <v>4118</v>
      </c>
      <c r="C66" s="474" t="s">
        <v>52</v>
      </c>
      <c r="D66" s="473" t="s">
        <v>4130</v>
      </c>
      <c r="E66" s="473" t="s">
        <v>4131</v>
      </c>
      <c r="F66" s="474" t="s">
        <v>2897</v>
      </c>
      <c r="G66" s="474">
        <v>4.0</v>
      </c>
      <c r="H66" s="474">
        <v>2.0</v>
      </c>
      <c r="I66" s="474">
        <v>4.0</v>
      </c>
      <c r="J66" s="477">
        <v>20.0</v>
      </c>
      <c r="K66" s="482">
        <f t="shared" si="2"/>
        <v>5</v>
      </c>
      <c r="L66" s="478" t="s">
        <v>184</v>
      </c>
      <c r="M66" s="58"/>
      <c r="N66" s="58"/>
      <c r="O66" s="58"/>
      <c r="P66" s="58"/>
      <c r="Q66" s="58"/>
      <c r="R66" s="58"/>
      <c r="S66" s="58"/>
      <c r="T66" s="58"/>
      <c r="U66" s="58"/>
      <c r="V66" s="58"/>
      <c r="W66" s="58"/>
      <c r="X66" s="58"/>
      <c r="Y66" s="58"/>
      <c r="Z66" s="58"/>
    </row>
    <row r="67" ht="11.25" customHeight="1">
      <c r="A67" s="473" t="s">
        <v>970</v>
      </c>
      <c r="B67" s="473" t="s">
        <v>4118</v>
      </c>
      <c r="C67" s="474" t="s">
        <v>52</v>
      </c>
      <c r="D67" s="473" t="s">
        <v>4132</v>
      </c>
      <c r="E67" s="473" t="s">
        <v>1996</v>
      </c>
      <c r="F67" s="474" t="s">
        <v>4133</v>
      </c>
      <c r="G67" s="474">
        <v>4.0</v>
      </c>
      <c r="H67" s="474">
        <v>2.0</v>
      </c>
      <c r="I67" s="474">
        <v>4.0</v>
      </c>
      <c r="J67" s="477">
        <v>20.0</v>
      </c>
      <c r="K67" s="482">
        <f t="shared" si="2"/>
        <v>5</v>
      </c>
      <c r="L67" s="478" t="s">
        <v>184</v>
      </c>
      <c r="M67" s="58"/>
      <c r="N67" s="58"/>
      <c r="O67" s="58"/>
      <c r="P67" s="58"/>
      <c r="Q67" s="58"/>
      <c r="R67" s="58"/>
      <c r="S67" s="58"/>
      <c r="T67" s="58"/>
      <c r="U67" s="58"/>
      <c r="V67" s="58"/>
      <c r="W67" s="58"/>
      <c r="X67" s="58"/>
      <c r="Y67" s="58"/>
      <c r="Z67" s="58"/>
    </row>
    <row r="68" ht="11.25" customHeight="1">
      <c r="A68" s="473" t="s">
        <v>2893</v>
      </c>
      <c r="B68" s="473" t="s">
        <v>2894</v>
      </c>
      <c r="C68" s="474" t="s">
        <v>52</v>
      </c>
      <c r="D68" s="473" t="s">
        <v>2895</v>
      </c>
      <c r="E68" s="473" t="s">
        <v>2896</v>
      </c>
      <c r="F68" s="474" t="s">
        <v>2897</v>
      </c>
      <c r="G68" s="474">
        <v>4.0</v>
      </c>
      <c r="H68" s="474">
        <v>4.0</v>
      </c>
      <c r="I68" s="474">
        <v>4.0</v>
      </c>
      <c r="J68" s="477">
        <v>20.0</v>
      </c>
      <c r="K68" s="482">
        <f t="shared" si="2"/>
        <v>5</v>
      </c>
      <c r="L68" s="478" t="s">
        <v>184</v>
      </c>
      <c r="M68" s="58"/>
      <c r="N68" s="58"/>
      <c r="O68" s="58"/>
      <c r="P68" s="58"/>
      <c r="Q68" s="58"/>
      <c r="R68" s="58"/>
      <c r="S68" s="58"/>
      <c r="T68" s="58"/>
      <c r="U68" s="58"/>
      <c r="V68" s="58"/>
      <c r="W68" s="58"/>
      <c r="X68" s="58"/>
      <c r="Y68" s="58"/>
      <c r="Z68" s="58"/>
    </row>
    <row r="69" ht="11.25" customHeight="1">
      <c r="A69" s="473" t="s">
        <v>2893</v>
      </c>
      <c r="B69" s="473" t="s">
        <v>2894</v>
      </c>
      <c r="C69" s="474" t="s">
        <v>52</v>
      </c>
      <c r="D69" s="473" t="s">
        <v>4119</v>
      </c>
      <c r="E69" s="473" t="s">
        <v>4120</v>
      </c>
      <c r="F69" s="474" t="s">
        <v>2897</v>
      </c>
      <c r="G69" s="474">
        <v>4.0</v>
      </c>
      <c r="H69" s="474">
        <v>4.0</v>
      </c>
      <c r="I69" s="474">
        <v>4.0</v>
      </c>
      <c r="J69" s="477">
        <v>20.0</v>
      </c>
      <c r="K69" s="482">
        <f t="shared" si="2"/>
        <v>5</v>
      </c>
      <c r="L69" s="478" t="s">
        <v>184</v>
      </c>
      <c r="M69" s="58"/>
      <c r="N69" s="58"/>
      <c r="O69" s="58"/>
      <c r="P69" s="58"/>
      <c r="Q69" s="58"/>
      <c r="R69" s="58"/>
      <c r="S69" s="58"/>
      <c r="T69" s="58"/>
      <c r="U69" s="58"/>
      <c r="V69" s="58"/>
      <c r="W69" s="58"/>
      <c r="X69" s="58"/>
      <c r="Y69" s="58"/>
      <c r="Z69" s="58"/>
    </row>
    <row r="70" ht="11.25" customHeight="1">
      <c r="A70" s="473" t="s">
        <v>4134</v>
      </c>
      <c r="B70" s="473" t="s">
        <v>4135</v>
      </c>
      <c r="C70" s="474" t="s">
        <v>52</v>
      </c>
      <c r="D70" s="473" t="s">
        <v>4136</v>
      </c>
      <c r="E70" s="473" t="s">
        <v>4137</v>
      </c>
      <c r="F70" s="474" t="s">
        <v>2897</v>
      </c>
      <c r="G70" s="474">
        <v>2.0</v>
      </c>
      <c r="H70" s="474">
        <v>2.0</v>
      </c>
      <c r="I70" s="474">
        <v>2.0</v>
      </c>
      <c r="J70" s="477">
        <v>20.0</v>
      </c>
      <c r="K70" s="482">
        <f t="shared" si="2"/>
        <v>10</v>
      </c>
      <c r="L70" s="478" t="s">
        <v>184</v>
      </c>
      <c r="M70" s="58"/>
      <c r="N70" s="58"/>
      <c r="O70" s="58"/>
      <c r="P70" s="58"/>
      <c r="Q70" s="58"/>
      <c r="R70" s="58"/>
      <c r="S70" s="58"/>
      <c r="T70" s="58"/>
      <c r="U70" s="58"/>
      <c r="V70" s="58"/>
      <c r="W70" s="58"/>
      <c r="X70" s="58"/>
      <c r="Y70" s="58"/>
      <c r="Z70" s="58"/>
    </row>
    <row r="71" ht="11.25" customHeight="1">
      <c r="A71" s="473" t="s">
        <v>4134</v>
      </c>
      <c r="B71" s="473" t="s">
        <v>4135</v>
      </c>
      <c r="C71" s="474" t="s">
        <v>52</v>
      </c>
      <c r="D71" s="473" t="s">
        <v>4138</v>
      </c>
      <c r="E71" s="473" t="s">
        <v>4139</v>
      </c>
      <c r="F71" s="474" t="s">
        <v>2897</v>
      </c>
      <c r="G71" s="474">
        <v>2.0</v>
      </c>
      <c r="H71" s="474">
        <v>2.0</v>
      </c>
      <c r="I71" s="474">
        <v>2.0</v>
      </c>
      <c r="J71" s="477">
        <v>20.0</v>
      </c>
      <c r="K71" s="482">
        <f t="shared" si="2"/>
        <v>10</v>
      </c>
      <c r="L71" s="478" t="s">
        <v>184</v>
      </c>
      <c r="M71" s="58"/>
      <c r="N71" s="58"/>
      <c r="O71" s="58"/>
      <c r="P71" s="58"/>
      <c r="Q71" s="58"/>
      <c r="R71" s="58"/>
      <c r="S71" s="58"/>
      <c r="T71" s="58"/>
      <c r="U71" s="58"/>
      <c r="V71" s="58"/>
      <c r="W71" s="58"/>
      <c r="X71" s="58"/>
      <c r="Y71" s="58"/>
      <c r="Z71" s="58"/>
    </row>
    <row r="72" ht="11.25" customHeight="1">
      <c r="A72" s="473" t="s">
        <v>4140</v>
      </c>
      <c r="B72" s="473" t="s">
        <v>4141</v>
      </c>
      <c r="C72" s="474" t="s">
        <v>52</v>
      </c>
      <c r="D72" s="473" t="s">
        <v>4142</v>
      </c>
      <c r="E72" s="473" t="s">
        <v>4143</v>
      </c>
      <c r="F72" s="474" t="s">
        <v>4144</v>
      </c>
      <c r="G72" s="474">
        <v>1.0</v>
      </c>
      <c r="H72" s="474">
        <v>1.0</v>
      </c>
      <c r="I72" s="474">
        <v>1.0</v>
      </c>
      <c r="J72" s="477">
        <v>20.0</v>
      </c>
      <c r="K72" s="482">
        <f t="shared" si="2"/>
        <v>20</v>
      </c>
      <c r="L72" s="478" t="s">
        <v>184</v>
      </c>
      <c r="M72" s="58"/>
      <c r="N72" s="58"/>
      <c r="O72" s="58"/>
      <c r="P72" s="58"/>
      <c r="Q72" s="58"/>
      <c r="R72" s="58"/>
      <c r="S72" s="58"/>
      <c r="T72" s="58"/>
      <c r="U72" s="58"/>
      <c r="V72" s="58"/>
      <c r="W72" s="58"/>
      <c r="X72" s="58"/>
      <c r="Y72" s="58"/>
      <c r="Z72" s="58"/>
    </row>
    <row r="73" ht="11.25" customHeight="1">
      <c r="A73" s="473" t="s">
        <v>4145</v>
      </c>
      <c r="B73" s="473" t="s">
        <v>4146</v>
      </c>
      <c r="C73" s="474" t="s">
        <v>52</v>
      </c>
      <c r="D73" s="473" t="s">
        <v>4147</v>
      </c>
      <c r="E73" s="473" t="s">
        <v>4148</v>
      </c>
      <c r="F73" s="474" t="s">
        <v>2897</v>
      </c>
      <c r="G73" s="474">
        <v>2.0</v>
      </c>
      <c r="H73" s="474">
        <v>2.0</v>
      </c>
      <c r="I73" s="474">
        <v>2.0</v>
      </c>
      <c r="J73" s="477">
        <v>20.0</v>
      </c>
      <c r="K73" s="482">
        <f t="shared" si="2"/>
        <v>10</v>
      </c>
      <c r="L73" s="478" t="s">
        <v>184</v>
      </c>
      <c r="M73" s="58"/>
      <c r="N73" s="58"/>
      <c r="O73" s="58"/>
      <c r="P73" s="58"/>
      <c r="Q73" s="58"/>
      <c r="R73" s="58"/>
      <c r="S73" s="58"/>
      <c r="T73" s="58"/>
      <c r="U73" s="58"/>
      <c r="V73" s="58"/>
      <c r="W73" s="58"/>
      <c r="X73" s="58"/>
      <c r="Y73" s="58"/>
      <c r="Z73" s="58"/>
    </row>
    <row r="74" ht="11.25" customHeight="1">
      <c r="A74" s="473" t="s">
        <v>4149</v>
      </c>
      <c r="B74" s="473" t="s">
        <v>4150</v>
      </c>
      <c r="C74" s="474" t="s">
        <v>52</v>
      </c>
      <c r="D74" s="473" t="s">
        <v>4151</v>
      </c>
      <c r="E74" s="473" t="s">
        <v>4152</v>
      </c>
      <c r="F74" s="474" t="s">
        <v>4153</v>
      </c>
      <c r="G74" s="474">
        <v>1.0</v>
      </c>
      <c r="H74" s="474">
        <v>1.0</v>
      </c>
      <c r="I74" s="474">
        <v>1.0</v>
      </c>
      <c r="J74" s="477">
        <v>20.0</v>
      </c>
      <c r="K74" s="482">
        <f t="shared" si="2"/>
        <v>20</v>
      </c>
      <c r="L74" s="478" t="s">
        <v>184</v>
      </c>
      <c r="M74" s="58"/>
      <c r="N74" s="58"/>
      <c r="O74" s="58"/>
      <c r="P74" s="58"/>
      <c r="Q74" s="58"/>
      <c r="R74" s="58"/>
      <c r="S74" s="58"/>
      <c r="T74" s="58"/>
      <c r="U74" s="58"/>
      <c r="V74" s="58"/>
      <c r="W74" s="58"/>
      <c r="X74" s="58"/>
      <c r="Y74" s="58"/>
      <c r="Z74" s="58"/>
    </row>
    <row r="75" ht="11.25" customHeight="1">
      <c r="A75" s="473" t="s">
        <v>4154</v>
      </c>
      <c r="B75" s="473" t="s">
        <v>4155</v>
      </c>
      <c r="C75" s="474" t="s">
        <v>52</v>
      </c>
      <c r="D75" s="473" t="s">
        <v>4156</v>
      </c>
      <c r="E75" s="473" t="s">
        <v>4157</v>
      </c>
      <c r="F75" s="474" t="s">
        <v>4158</v>
      </c>
      <c r="G75" s="474">
        <v>1.0</v>
      </c>
      <c r="H75" s="474">
        <v>1.0</v>
      </c>
      <c r="I75" s="474">
        <v>1.0</v>
      </c>
      <c r="J75" s="477">
        <v>10.0</v>
      </c>
      <c r="K75" s="482">
        <f t="shared" si="2"/>
        <v>10</v>
      </c>
      <c r="L75" s="478" t="s">
        <v>184</v>
      </c>
      <c r="M75" s="58"/>
      <c r="N75" s="58"/>
      <c r="O75" s="58"/>
      <c r="P75" s="58"/>
      <c r="Q75" s="58"/>
      <c r="R75" s="58"/>
      <c r="S75" s="58"/>
      <c r="T75" s="58"/>
      <c r="U75" s="58"/>
      <c r="V75" s="58"/>
      <c r="W75" s="58"/>
      <c r="X75" s="58"/>
      <c r="Y75" s="58"/>
      <c r="Z75" s="58"/>
    </row>
    <row r="76" ht="11.25" customHeight="1">
      <c r="A76" s="473" t="s">
        <v>4154</v>
      </c>
      <c r="B76" s="473" t="s">
        <v>4155</v>
      </c>
      <c r="C76" s="474" t="s">
        <v>52</v>
      </c>
      <c r="D76" s="473" t="s">
        <v>4159</v>
      </c>
      <c r="E76" s="473" t="s">
        <v>4160</v>
      </c>
      <c r="F76" s="474" t="s">
        <v>4161</v>
      </c>
      <c r="G76" s="474">
        <v>1.0</v>
      </c>
      <c r="H76" s="474">
        <v>1.0</v>
      </c>
      <c r="I76" s="474">
        <v>1.0</v>
      </c>
      <c r="J76" s="477">
        <v>20.0</v>
      </c>
      <c r="K76" s="482">
        <f t="shared" si="2"/>
        <v>20</v>
      </c>
      <c r="L76" s="478" t="s">
        <v>184</v>
      </c>
      <c r="M76" s="58"/>
      <c r="N76" s="58"/>
      <c r="O76" s="58"/>
      <c r="P76" s="58"/>
      <c r="Q76" s="58"/>
      <c r="R76" s="58"/>
      <c r="S76" s="58"/>
      <c r="T76" s="58"/>
      <c r="U76" s="58"/>
      <c r="V76" s="58"/>
      <c r="W76" s="58"/>
      <c r="X76" s="58"/>
      <c r="Y76" s="58"/>
      <c r="Z76" s="58"/>
    </row>
    <row r="77" ht="11.25" customHeight="1">
      <c r="A77" s="473" t="s">
        <v>4154</v>
      </c>
      <c r="B77" s="473" t="s">
        <v>4155</v>
      </c>
      <c r="C77" s="474" t="s">
        <v>52</v>
      </c>
      <c r="D77" s="473" t="s">
        <v>4162</v>
      </c>
      <c r="E77" s="473" t="s">
        <v>4163</v>
      </c>
      <c r="F77" s="474" t="s">
        <v>2897</v>
      </c>
      <c r="G77" s="474">
        <v>1.0</v>
      </c>
      <c r="H77" s="474">
        <v>1.0</v>
      </c>
      <c r="I77" s="474">
        <v>1.0</v>
      </c>
      <c r="J77" s="477">
        <v>20.0</v>
      </c>
      <c r="K77" s="482">
        <f t="shared" si="2"/>
        <v>20</v>
      </c>
      <c r="L77" s="478" t="s">
        <v>184</v>
      </c>
      <c r="M77" s="58"/>
      <c r="N77" s="58"/>
      <c r="O77" s="58"/>
      <c r="P77" s="58"/>
      <c r="Q77" s="58"/>
      <c r="R77" s="58"/>
      <c r="S77" s="58"/>
      <c r="T77" s="58"/>
      <c r="U77" s="58"/>
      <c r="V77" s="58"/>
      <c r="W77" s="58"/>
      <c r="X77" s="58"/>
      <c r="Y77" s="58"/>
      <c r="Z77" s="58"/>
    </row>
    <row r="78" ht="11.25" customHeight="1">
      <c r="A78" s="473" t="s">
        <v>4154</v>
      </c>
      <c r="B78" s="473" t="s">
        <v>4155</v>
      </c>
      <c r="C78" s="474" t="s">
        <v>52</v>
      </c>
      <c r="D78" s="473" t="s">
        <v>4164</v>
      </c>
      <c r="E78" s="473" t="s">
        <v>4165</v>
      </c>
      <c r="F78" s="474" t="s">
        <v>2897</v>
      </c>
      <c r="G78" s="474">
        <v>1.0</v>
      </c>
      <c r="H78" s="474">
        <v>1.0</v>
      </c>
      <c r="I78" s="474">
        <v>1.0</v>
      </c>
      <c r="J78" s="477">
        <v>20.0</v>
      </c>
      <c r="K78" s="482">
        <f t="shared" si="2"/>
        <v>20</v>
      </c>
      <c r="L78" s="478" t="s">
        <v>184</v>
      </c>
      <c r="M78" s="58"/>
      <c r="N78" s="58"/>
      <c r="O78" s="58"/>
      <c r="P78" s="58"/>
      <c r="Q78" s="58"/>
      <c r="R78" s="58"/>
      <c r="S78" s="58"/>
      <c r="T78" s="58"/>
      <c r="U78" s="58"/>
      <c r="V78" s="58"/>
      <c r="W78" s="58"/>
      <c r="X78" s="58"/>
      <c r="Y78" s="58"/>
      <c r="Z78" s="58"/>
    </row>
    <row r="79" ht="11.25" customHeight="1">
      <c r="A79" s="473" t="s">
        <v>4154</v>
      </c>
      <c r="B79" s="473" t="s">
        <v>4155</v>
      </c>
      <c r="C79" s="474" t="s">
        <v>52</v>
      </c>
      <c r="D79" s="473" t="s">
        <v>4166</v>
      </c>
      <c r="E79" s="473" t="s">
        <v>4167</v>
      </c>
      <c r="F79" s="474" t="s">
        <v>4168</v>
      </c>
      <c r="G79" s="474">
        <v>1.0</v>
      </c>
      <c r="H79" s="474">
        <v>1.0</v>
      </c>
      <c r="I79" s="474">
        <v>1.0</v>
      </c>
      <c r="J79" s="477">
        <v>20.0</v>
      </c>
      <c r="K79" s="482">
        <f t="shared" si="2"/>
        <v>20</v>
      </c>
      <c r="L79" s="478" t="s">
        <v>184</v>
      </c>
      <c r="M79" s="58"/>
      <c r="N79" s="58"/>
      <c r="O79" s="58"/>
      <c r="P79" s="58"/>
      <c r="Q79" s="58"/>
      <c r="R79" s="58"/>
      <c r="S79" s="58"/>
      <c r="T79" s="58"/>
      <c r="U79" s="58"/>
      <c r="V79" s="58"/>
      <c r="W79" s="58"/>
      <c r="X79" s="58"/>
      <c r="Y79" s="58"/>
      <c r="Z79" s="58"/>
    </row>
    <row r="80" ht="11.25" customHeight="1">
      <c r="A80" s="473" t="s">
        <v>4169</v>
      </c>
      <c r="B80" s="473" t="s">
        <v>4170</v>
      </c>
      <c r="C80" s="474" t="s">
        <v>52</v>
      </c>
      <c r="D80" s="473" t="s">
        <v>4171</v>
      </c>
      <c r="E80" s="473" t="s">
        <v>4172</v>
      </c>
      <c r="F80" s="474" t="s">
        <v>2897</v>
      </c>
      <c r="G80" s="474">
        <v>2.0</v>
      </c>
      <c r="H80" s="474">
        <v>2.0</v>
      </c>
      <c r="I80" s="474">
        <v>2.0</v>
      </c>
      <c r="J80" s="477">
        <v>20.0</v>
      </c>
      <c r="K80" s="482">
        <f t="shared" si="2"/>
        <v>10</v>
      </c>
      <c r="L80" s="478" t="s">
        <v>184</v>
      </c>
      <c r="M80" s="58"/>
      <c r="N80" s="58"/>
      <c r="O80" s="58"/>
      <c r="P80" s="58"/>
      <c r="Q80" s="58"/>
      <c r="R80" s="58"/>
      <c r="S80" s="58"/>
      <c r="T80" s="58"/>
      <c r="U80" s="58"/>
      <c r="V80" s="58"/>
      <c r="W80" s="58"/>
      <c r="X80" s="58"/>
      <c r="Y80" s="58"/>
      <c r="Z80" s="58"/>
    </row>
    <row r="81" ht="11.25" customHeight="1">
      <c r="A81" s="473" t="s">
        <v>4173</v>
      </c>
      <c r="B81" s="473" t="s">
        <v>4174</v>
      </c>
      <c r="C81" s="474" t="s">
        <v>52</v>
      </c>
      <c r="D81" s="473" t="s">
        <v>4175</v>
      </c>
      <c r="E81" s="473" t="s">
        <v>4176</v>
      </c>
      <c r="F81" s="474" t="s">
        <v>2897</v>
      </c>
      <c r="G81" s="474">
        <v>2.0</v>
      </c>
      <c r="H81" s="474">
        <v>2.0</v>
      </c>
      <c r="I81" s="474">
        <v>2.0</v>
      </c>
      <c r="J81" s="477">
        <v>20.0</v>
      </c>
      <c r="K81" s="482">
        <f t="shared" si="2"/>
        <v>10</v>
      </c>
      <c r="L81" s="478" t="s">
        <v>184</v>
      </c>
      <c r="M81" s="58"/>
      <c r="N81" s="58"/>
      <c r="O81" s="58"/>
      <c r="P81" s="58"/>
      <c r="Q81" s="58"/>
      <c r="R81" s="58"/>
      <c r="S81" s="58"/>
      <c r="T81" s="58"/>
      <c r="U81" s="58"/>
      <c r="V81" s="58"/>
      <c r="W81" s="58"/>
      <c r="X81" s="58"/>
      <c r="Y81" s="58"/>
      <c r="Z81" s="58"/>
    </row>
    <row r="82" ht="11.25" customHeight="1">
      <c r="A82" s="473" t="s">
        <v>950</v>
      </c>
      <c r="B82" s="473" t="s">
        <v>951</v>
      </c>
      <c r="C82" s="474" t="s">
        <v>52</v>
      </c>
      <c r="D82" s="473" t="s">
        <v>4177</v>
      </c>
      <c r="E82" s="473" t="s">
        <v>4178</v>
      </c>
      <c r="F82" s="474" t="s">
        <v>4179</v>
      </c>
      <c r="G82" s="474">
        <v>6.0</v>
      </c>
      <c r="H82" s="474">
        <v>6.0</v>
      </c>
      <c r="I82" s="474">
        <v>6.0</v>
      </c>
      <c r="J82" s="477">
        <v>20.0</v>
      </c>
      <c r="K82" s="482">
        <f t="shared" si="2"/>
        <v>3.333333333</v>
      </c>
      <c r="L82" s="478" t="s">
        <v>184</v>
      </c>
      <c r="M82" s="58"/>
      <c r="N82" s="58"/>
      <c r="O82" s="58"/>
      <c r="P82" s="58"/>
      <c r="Q82" s="58"/>
      <c r="R82" s="58"/>
      <c r="S82" s="58"/>
      <c r="T82" s="58"/>
      <c r="U82" s="58"/>
      <c r="V82" s="58"/>
      <c r="W82" s="58"/>
      <c r="X82" s="58"/>
      <c r="Y82" s="58"/>
      <c r="Z82" s="58"/>
    </row>
    <row r="83" ht="11.25" customHeight="1">
      <c r="A83" s="473" t="s">
        <v>950</v>
      </c>
      <c r="B83" s="473" t="s">
        <v>951</v>
      </c>
      <c r="C83" s="474" t="s">
        <v>52</v>
      </c>
      <c r="D83" s="473" t="s">
        <v>4180</v>
      </c>
      <c r="E83" s="473" t="s">
        <v>4181</v>
      </c>
      <c r="F83" s="474" t="s">
        <v>2897</v>
      </c>
      <c r="G83" s="474">
        <v>6.0</v>
      </c>
      <c r="H83" s="474">
        <v>6.0</v>
      </c>
      <c r="I83" s="474">
        <v>6.0</v>
      </c>
      <c r="J83" s="477">
        <v>20.0</v>
      </c>
      <c r="K83" s="482">
        <f t="shared" si="2"/>
        <v>3.333333333</v>
      </c>
      <c r="L83" s="478" t="s">
        <v>184</v>
      </c>
      <c r="M83" s="58"/>
      <c r="N83" s="58"/>
      <c r="O83" s="58"/>
      <c r="P83" s="58"/>
      <c r="Q83" s="58"/>
      <c r="R83" s="58"/>
      <c r="S83" s="58"/>
      <c r="T83" s="58"/>
      <c r="U83" s="58"/>
      <c r="V83" s="58"/>
      <c r="W83" s="58"/>
      <c r="X83" s="58"/>
      <c r="Y83" s="58"/>
      <c r="Z83" s="58"/>
    </row>
    <row r="84" ht="11.25" customHeight="1">
      <c r="A84" s="473" t="s">
        <v>950</v>
      </c>
      <c r="B84" s="473" t="s">
        <v>951</v>
      </c>
      <c r="C84" s="474" t="s">
        <v>52</v>
      </c>
      <c r="D84" s="473" t="s">
        <v>4182</v>
      </c>
      <c r="E84" s="473" t="s">
        <v>4183</v>
      </c>
      <c r="F84" s="474" t="s">
        <v>4184</v>
      </c>
      <c r="G84" s="474">
        <v>6.0</v>
      </c>
      <c r="H84" s="474">
        <v>6.0</v>
      </c>
      <c r="I84" s="474">
        <v>6.0</v>
      </c>
      <c r="J84" s="477">
        <v>0.0</v>
      </c>
      <c r="K84" s="482">
        <f t="shared" si="2"/>
        <v>0</v>
      </c>
      <c r="L84" s="478" t="s">
        <v>184</v>
      </c>
      <c r="M84" s="58"/>
      <c r="N84" s="58"/>
      <c r="O84" s="58"/>
      <c r="P84" s="58"/>
      <c r="Q84" s="58"/>
      <c r="R84" s="58"/>
      <c r="S84" s="58"/>
      <c r="T84" s="58"/>
      <c r="U84" s="58"/>
      <c r="V84" s="58"/>
      <c r="W84" s="58"/>
      <c r="X84" s="58"/>
      <c r="Y84" s="58"/>
      <c r="Z84" s="58"/>
    </row>
    <row r="85" ht="11.25" customHeight="1">
      <c r="A85" s="473" t="s">
        <v>950</v>
      </c>
      <c r="B85" s="473" t="s">
        <v>951</v>
      </c>
      <c r="C85" s="474" t="s">
        <v>52</v>
      </c>
      <c r="D85" s="473" t="s">
        <v>4185</v>
      </c>
      <c r="E85" s="473" t="s">
        <v>4186</v>
      </c>
      <c r="F85" s="474" t="s">
        <v>2897</v>
      </c>
      <c r="G85" s="474">
        <v>6.0</v>
      </c>
      <c r="H85" s="474">
        <v>6.0</v>
      </c>
      <c r="I85" s="474">
        <v>6.0</v>
      </c>
      <c r="J85" s="477">
        <v>20.0</v>
      </c>
      <c r="K85" s="482">
        <f t="shared" si="2"/>
        <v>3.333333333</v>
      </c>
      <c r="L85" s="478" t="s">
        <v>184</v>
      </c>
      <c r="M85" s="58"/>
      <c r="N85" s="58"/>
      <c r="O85" s="58"/>
      <c r="P85" s="58"/>
      <c r="Q85" s="58"/>
      <c r="R85" s="58"/>
      <c r="S85" s="58"/>
      <c r="T85" s="58"/>
      <c r="U85" s="58"/>
      <c r="V85" s="58"/>
      <c r="W85" s="58"/>
      <c r="X85" s="58"/>
      <c r="Y85" s="58"/>
      <c r="Z85" s="58"/>
    </row>
    <row r="86" ht="11.25" customHeight="1">
      <c r="A86" s="473" t="s">
        <v>1013</v>
      </c>
      <c r="B86" s="473" t="s">
        <v>4187</v>
      </c>
      <c r="C86" s="474" t="s">
        <v>52</v>
      </c>
      <c r="D86" s="473" t="s">
        <v>4188</v>
      </c>
      <c r="E86" s="475" t="s">
        <v>4189</v>
      </c>
      <c r="F86" s="474" t="s">
        <v>4190</v>
      </c>
      <c r="G86" s="411">
        <v>2.0</v>
      </c>
      <c r="H86" s="483">
        <v>2.0</v>
      </c>
      <c r="I86" s="474">
        <v>2.0</v>
      </c>
      <c r="J86" s="484">
        <v>10.0</v>
      </c>
      <c r="K86" s="484">
        <v>5.0</v>
      </c>
      <c r="L86" s="478" t="s">
        <v>1018</v>
      </c>
      <c r="M86" s="58"/>
      <c r="N86" s="58"/>
      <c r="O86" s="58"/>
      <c r="P86" s="58"/>
      <c r="Q86" s="58"/>
      <c r="R86" s="58"/>
      <c r="S86" s="58"/>
      <c r="T86" s="58"/>
      <c r="U86" s="58"/>
      <c r="V86" s="58"/>
      <c r="W86" s="58"/>
      <c r="X86" s="58"/>
      <c r="Y86" s="58"/>
      <c r="Z86" s="58"/>
    </row>
    <row r="87" ht="11.25" customHeight="1">
      <c r="A87" s="473" t="s">
        <v>1013</v>
      </c>
      <c r="B87" s="473" t="s">
        <v>4187</v>
      </c>
      <c r="C87" s="474" t="s">
        <v>52</v>
      </c>
      <c r="D87" s="473" t="s">
        <v>4191</v>
      </c>
      <c r="E87" s="475" t="s">
        <v>4192</v>
      </c>
      <c r="F87" s="474" t="s">
        <v>4193</v>
      </c>
      <c r="G87" s="411">
        <v>2.0</v>
      </c>
      <c r="H87" s="483">
        <v>2.0</v>
      </c>
      <c r="I87" s="474">
        <v>2.0</v>
      </c>
      <c r="J87" s="484">
        <v>20.0</v>
      </c>
      <c r="K87" s="484">
        <v>10.0</v>
      </c>
      <c r="L87" s="478" t="s">
        <v>1018</v>
      </c>
      <c r="M87" s="58"/>
      <c r="N87" s="58"/>
      <c r="O87" s="58"/>
      <c r="P87" s="58"/>
      <c r="Q87" s="58"/>
      <c r="R87" s="58"/>
      <c r="S87" s="58"/>
      <c r="T87" s="58"/>
      <c r="U87" s="58"/>
      <c r="V87" s="58"/>
      <c r="W87" s="58"/>
      <c r="X87" s="58"/>
      <c r="Y87" s="58"/>
      <c r="Z87" s="58"/>
    </row>
    <row r="88" ht="11.25" customHeight="1">
      <c r="A88" s="473" t="s">
        <v>3718</v>
      </c>
      <c r="B88" s="473" t="s">
        <v>4194</v>
      </c>
      <c r="C88" s="474" t="s">
        <v>52</v>
      </c>
      <c r="D88" s="473" t="s">
        <v>4195</v>
      </c>
      <c r="E88" s="475" t="s">
        <v>4196</v>
      </c>
      <c r="F88" s="474" t="s">
        <v>4190</v>
      </c>
      <c r="G88" s="411">
        <v>1.0</v>
      </c>
      <c r="H88" s="483">
        <v>1.0</v>
      </c>
      <c r="I88" s="474">
        <v>1.0</v>
      </c>
      <c r="J88" s="484">
        <v>10.0</v>
      </c>
      <c r="K88" s="484">
        <v>10.0</v>
      </c>
      <c r="L88" s="478" t="s">
        <v>1018</v>
      </c>
      <c r="M88" s="58"/>
      <c r="N88" s="58"/>
      <c r="O88" s="58"/>
      <c r="P88" s="58"/>
      <c r="Q88" s="58"/>
      <c r="R88" s="58"/>
      <c r="S88" s="58"/>
      <c r="T88" s="58"/>
      <c r="U88" s="58"/>
      <c r="V88" s="58"/>
      <c r="W88" s="58"/>
      <c r="X88" s="58"/>
      <c r="Y88" s="58"/>
      <c r="Z88" s="58"/>
    </row>
    <row r="89" ht="11.25" customHeight="1">
      <c r="A89" s="473" t="s">
        <v>3718</v>
      </c>
      <c r="B89" s="473" t="s">
        <v>4194</v>
      </c>
      <c r="C89" s="474" t="s">
        <v>52</v>
      </c>
      <c r="D89" s="473" t="s">
        <v>4197</v>
      </c>
      <c r="E89" s="475" t="s">
        <v>4198</v>
      </c>
      <c r="F89" s="474" t="s">
        <v>2904</v>
      </c>
      <c r="G89" s="411">
        <v>1.0</v>
      </c>
      <c r="H89" s="483">
        <v>1.0</v>
      </c>
      <c r="I89" s="474">
        <v>1.0</v>
      </c>
      <c r="J89" s="484">
        <v>20.0</v>
      </c>
      <c r="K89" s="484">
        <v>20.0</v>
      </c>
      <c r="L89" s="478" t="s">
        <v>1018</v>
      </c>
      <c r="M89" s="58"/>
      <c r="N89" s="58"/>
      <c r="O89" s="58"/>
      <c r="P89" s="58"/>
      <c r="Q89" s="58"/>
      <c r="R89" s="58"/>
      <c r="S89" s="58"/>
      <c r="T89" s="58"/>
      <c r="U89" s="58"/>
      <c r="V89" s="58"/>
      <c r="W89" s="58"/>
      <c r="X89" s="58"/>
      <c r="Y89" s="58"/>
      <c r="Z89" s="58"/>
    </row>
    <row r="90" ht="11.25" customHeight="1">
      <c r="A90" s="473" t="s">
        <v>4199</v>
      </c>
      <c r="B90" s="473" t="s">
        <v>4200</v>
      </c>
      <c r="C90" s="474" t="s">
        <v>52</v>
      </c>
      <c r="D90" s="473" t="s">
        <v>4201</v>
      </c>
      <c r="E90" s="475" t="s">
        <v>4176</v>
      </c>
      <c r="F90" s="474" t="s">
        <v>4202</v>
      </c>
      <c r="G90" s="411">
        <v>2.0</v>
      </c>
      <c r="H90" s="483">
        <v>2.0</v>
      </c>
      <c r="I90" s="474">
        <v>2.0</v>
      </c>
      <c r="J90" s="484">
        <v>20.0</v>
      </c>
      <c r="K90" s="484">
        <v>10.0</v>
      </c>
      <c r="L90" s="478" t="s">
        <v>1018</v>
      </c>
      <c r="M90" s="58"/>
      <c r="N90" s="58"/>
      <c r="O90" s="58"/>
      <c r="P90" s="58"/>
      <c r="Q90" s="58"/>
      <c r="R90" s="58"/>
      <c r="S90" s="58"/>
      <c r="T90" s="58"/>
      <c r="U90" s="58"/>
      <c r="V90" s="58"/>
      <c r="W90" s="58"/>
      <c r="X90" s="58"/>
      <c r="Y90" s="58"/>
      <c r="Z90" s="58"/>
    </row>
    <row r="91" ht="11.25" customHeight="1">
      <c r="A91" s="473" t="s">
        <v>1013</v>
      </c>
      <c r="B91" s="473" t="s">
        <v>4203</v>
      </c>
      <c r="C91" s="474" t="s">
        <v>52</v>
      </c>
      <c r="D91" s="473" t="s">
        <v>4204</v>
      </c>
      <c r="E91" s="475" t="s">
        <v>4205</v>
      </c>
      <c r="F91" s="474" t="s">
        <v>2904</v>
      </c>
      <c r="G91" s="411">
        <v>2.0</v>
      </c>
      <c r="H91" s="483">
        <v>2.0</v>
      </c>
      <c r="I91" s="476">
        <v>2.0</v>
      </c>
      <c r="J91" s="477">
        <v>20.0</v>
      </c>
      <c r="K91" s="477">
        <v>10.0</v>
      </c>
      <c r="L91" s="478" t="s">
        <v>1018</v>
      </c>
      <c r="M91" s="58"/>
      <c r="N91" s="58"/>
      <c r="O91" s="58"/>
      <c r="P91" s="58"/>
      <c r="Q91" s="58"/>
      <c r="R91" s="58"/>
      <c r="S91" s="58"/>
      <c r="T91" s="58"/>
      <c r="U91" s="58"/>
      <c r="V91" s="58"/>
      <c r="W91" s="58"/>
      <c r="X91" s="58"/>
      <c r="Y91" s="58"/>
      <c r="Z91" s="58"/>
    </row>
    <row r="92" ht="11.25" customHeight="1">
      <c r="A92" s="473" t="s">
        <v>4206</v>
      </c>
      <c r="B92" s="473" t="s">
        <v>1027</v>
      </c>
      <c r="C92" s="474" t="s">
        <v>52</v>
      </c>
      <c r="D92" s="473" t="s">
        <v>4207</v>
      </c>
      <c r="E92" s="473" t="s">
        <v>4208</v>
      </c>
      <c r="F92" s="474" t="s">
        <v>4209</v>
      </c>
      <c r="G92" s="476">
        <v>3.0</v>
      </c>
      <c r="H92" s="476">
        <v>3.0</v>
      </c>
      <c r="I92" s="476">
        <v>3.0</v>
      </c>
      <c r="J92" s="477">
        <v>20.0</v>
      </c>
      <c r="K92" s="484">
        <v>6.66</v>
      </c>
      <c r="L92" s="478" t="s">
        <v>214</v>
      </c>
      <c r="M92" s="58"/>
      <c r="N92" s="58"/>
      <c r="O92" s="58"/>
      <c r="P92" s="58"/>
      <c r="Q92" s="58"/>
      <c r="R92" s="58"/>
      <c r="S92" s="58"/>
      <c r="T92" s="58"/>
      <c r="U92" s="58"/>
      <c r="V92" s="58"/>
      <c r="W92" s="58"/>
      <c r="X92" s="58"/>
      <c r="Y92" s="58"/>
      <c r="Z92" s="58"/>
    </row>
    <row r="93" ht="11.25" customHeight="1">
      <c r="A93" s="473" t="s">
        <v>4210</v>
      </c>
      <c r="B93" s="473" t="s">
        <v>1027</v>
      </c>
      <c r="C93" s="474" t="s">
        <v>52</v>
      </c>
      <c r="D93" s="473" t="s">
        <v>4211</v>
      </c>
      <c r="E93" s="473" t="s">
        <v>4212</v>
      </c>
      <c r="F93" s="474" t="s">
        <v>4213</v>
      </c>
      <c r="G93" s="476">
        <v>3.0</v>
      </c>
      <c r="H93" s="476">
        <v>3.0</v>
      </c>
      <c r="I93" s="476">
        <v>3.0</v>
      </c>
      <c r="J93" s="477">
        <v>20.0</v>
      </c>
      <c r="K93" s="484">
        <v>6.66</v>
      </c>
      <c r="L93" s="478" t="s">
        <v>214</v>
      </c>
      <c r="M93" s="58"/>
      <c r="N93" s="58"/>
      <c r="O93" s="58"/>
      <c r="P93" s="58"/>
      <c r="Q93" s="58"/>
      <c r="R93" s="58"/>
      <c r="S93" s="58"/>
      <c r="T93" s="58"/>
      <c r="U93" s="58"/>
      <c r="V93" s="58"/>
      <c r="W93" s="58"/>
      <c r="X93" s="58"/>
      <c r="Y93" s="58"/>
      <c r="Z93" s="58"/>
    </row>
    <row r="94" ht="11.25" customHeight="1">
      <c r="A94" s="473" t="s">
        <v>4214</v>
      </c>
      <c r="B94" s="473" t="s">
        <v>1027</v>
      </c>
      <c r="C94" s="474" t="s">
        <v>52</v>
      </c>
      <c r="D94" s="473" t="s">
        <v>4215</v>
      </c>
      <c r="E94" s="473" t="s">
        <v>4216</v>
      </c>
      <c r="F94" s="474" t="s">
        <v>4217</v>
      </c>
      <c r="G94" s="476">
        <v>3.0</v>
      </c>
      <c r="H94" s="476">
        <v>3.0</v>
      </c>
      <c r="I94" s="476">
        <v>3.0</v>
      </c>
      <c r="J94" s="477">
        <v>20.0</v>
      </c>
      <c r="K94" s="484">
        <v>6.66</v>
      </c>
      <c r="L94" s="478" t="s">
        <v>214</v>
      </c>
      <c r="M94" s="58"/>
      <c r="N94" s="58"/>
      <c r="O94" s="58"/>
      <c r="P94" s="58"/>
      <c r="Q94" s="58"/>
      <c r="R94" s="58"/>
      <c r="S94" s="58"/>
      <c r="T94" s="58"/>
      <c r="U94" s="58"/>
      <c r="V94" s="58"/>
      <c r="W94" s="58"/>
      <c r="X94" s="58"/>
      <c r="Y94" s="58"/>
      <c r="Z94" s="58"/>
    </row>
    <row r="95" ht="11.25" customHeight="1">
      <c r="A95" s="473" t="s">
        <v>4218</v>
      </c>
      <c r="B95" s="473" t="s">
        <v>1027</v>
      </c>
      <c r="C95" s="474" t="s">
        <v>52</v>
      </c>
      <c r="D95" s="473" t="s">
        <v>4219</v>
      </c>
      <c r="E95" s="473" t="s">
        <v>4220</v>
      </c>
      <c r="F95" s="474" t="s">
        <v>4221</v>
      </c>
      <c r="G95" s="476">
        <v>3.0</v>
      </c>
      <c r="H95" s="476">
        <v>3.0</v>
      </c>
      <c r="I95" s="476">
        <v>3.0</v>
      </c>
      <c r="J95" s="477">
        <v>20.0</v>
      </c>
      <c r="K95" s="484">
        <v>6.66</v>
      </c>
      <c r="L95" s="478" t="s">
        <v>214</v>
      </c>
      <c r="M95" s="58"/>
      <c r="N95" s="58"/>
      <c r="O95" s="58"/>
      <c r="P95" s="58"/>
      <c r="Q95" s="58"/>
      <c r="R95" s="58"/>
      <c r="S95" s="58"/>
      <c r="T95" s="58"/>
      <c r="U95" s="58"/>
      <c r="V95" s="58"/>
      <c r="W95" s="58"/>
      <c r="X95" s="58"/>
      <c r="Y95" s="58"/>
      <c r="Z95" s="58"/>
    </row>
    <row r="96" ht="11.25" customHeight="1">
      <c r="A96" s="473" t="s">
        <v>4222</v>
      </c>
      <c r="B96" s="473" t="s">
        <v>1027</v>
      </c>
      <c r="C96" s="474" t="s">
        <v>52</v>
      </c>
      <c r="D96" s="473" t="s">
        <v>4223</v>
      </c>
      <c r="E96" s="473" t="s">
        <v>4224</v>
      </c>
      <c r="F96" s="474" t="s">
        <v>4225</v>
      </c>
      <c r="G96" s="476">
        <v>3.0</v>
      </c>
      <c r="H96" s="476">
        <v>3.0</v>
      </c>
      <c r="I96" s="476">
        <v>3.0</v>
      </c>
      <c r="J96" s="477">
        <v>20.0</v>
      </c>
      <c r="K96" s="484">
        <v>6.66</v>
      </c>
      <c r="L96" s="478" t="s">
        <v>214</v>
      </c>
      <c r="M96" s="58"/>
      <c r="N96" s="58"/>
      <c r="O96" s="58"/>
      <c r="P96" s="58"/>
      <c r="Q96" s="58"/>
      <c r="R96" s="58"/>
      <c r="S96" s="58"/>
      <c r="T96" s="58"/>
      <c r="U96" s="58"/>
      <c r="V96" s="58"/>
      <c r="W96" s="58"/>
      <c r="X96" s="58"/>
      <c r="Y96" s="58"/>
      <c r="Z96" s="58"/>
    </row>
    <row r="97" ht="11.25" customHeight="1">
      <c r="A97" s="473" t="s">
        <v>4226</v>
      </c>
      <c r="B97" s="473" t="s">
        <v>1027</v>
      </c>
      <c r="C97" s="474" t="s">
        <v>52</v>
      </c>
      <c r="D97" s="473" t="s">
        <v>4227</v>
      </c>
      <c r="E97" s="473" t="s">
        <v>4228</v>
      </c>
      <c r="F97" s="474" t="s">
        <v>4229</v>
      </c>
      <c r="G97" s="476">
        <v>3.0</v>
      </c>
      <c r="H97" s="476">
        <v>3.0</v>
      </c>
      <c r="I97" s="476">
        <v>3.0</v>
      </c>
      <c r="J97" s="477">
        <v>20.0</v>
      </c>
      <c r="K97" s="484">
        <v>6.66</v>
      </c>
      <c r="L97" s="478" t="s">
        <v>214</v>
      </c>
      <c r="M97" s="58"/>
      <c r="N97" s="58"/>
      <c r="O97" s="58"/>
      <c r="P97" s="58"/>
      <c r="Q97" s="58"/>
      <c r="R97" s="58"/>
      <c r="S97" s="58"/>
      <c r="T97" s="58"/>
      <c r="U97" s="58"/>
      <c r="V97" s="58"/>
      <c r="W97" s="58"/>
      <c r="X97" s="58"/>
      <c r="Y97" s="58"/>
      <c r="Z97" s="58"/>
    </row>
    <row r="98" ht="11.25" customHeight="1">
      <c r="A98" s="473" t="s">
        <v>4230</v>
      </c>
      <c r="B98" s="473" t="s">
        <v>1027</v>
      </c>
      <c r="C98" s="474" t="s">
        <v>52</v>
      </c>
      <c r="D98" s="473" t="s">
        <v>4231</v>
      </c>
      <c r="E98" s="473" t="s">
        <v>4232</v>
      </c>
      <c r="F98" s="474" t="s">
        <v>4233</v>
      </c>
      <c r="G98" s="476">
        <v>3.0</v>
      </c>
      <c r="H98" s="476">
        <v>3.0</v>
      </c>
      <c r="I98" s="476">
        <v>3.0</v>
      </c>
      <c r="J98" s="477">
        <v>20.0</v>
      </c>
      <c r="K98" s="484">
        <v>6.66</v>
      </c>
      <c r="L98" s="478" t="s">
        <v>214</v>
      </c>
      <c r="M98" s="58"/>
      <c r="N98" s="58"/>
      <c r="O98" s="58"/>
      <c r="P98" s="58"/>
      <c r="Q98" s="58"/>
      <c r="R98" s="58"/>
      <c r="S98" s="58"/>
      <c r="T98" s="58"/>
      <c r="U98" s="58"/>
      <c r="V98" s="58"/>
      <c r="W98" s="58"/>
      <c r="X98" s="58"/>
      <c r="Y98" s="58"/>
      <c r="Z98" s="58"/>
    </row>
    <row r="99" ht="11.25" customHeight="1">
      <c r="A99" s="473" t="s">
        <v>4234</v>
      </c>
      <c r="B99" s="473" t="s">
        <v>1027</v>
      </c>
      <c r="C99" s="474" t="s">
        <v>52</v>
      </c>
      <c r="D99" s="473" t="s">
        <v>4235</v>
      </c>
      <c r="E99" s="473" t="s">
        <v>4236</v>
      </c>
      <c r="F99" s="474" t="s">
        <v>4237</v>
      </c>
      <c r="G99" s="476">
        <v>3.0</v>
      </c>
      <c r="H99" s="476">
        <v>3.0</v>
      </c>
      <c r="I99" s="476">
        <v>3.0</v>
      </c>
      <c r="J99" s="477">
        <v>20.0</v>
      </c>
      <c r="K99" s="484">
        <v>6.66</v>
      </c>
      <c r="L99" s="478" t="s">
        <v>214</v>
      </c>
      <c r="M99" s="58"/>
      <c r="N99" s="58"/>
      <c r="O99" s="58"/>
      <c r="P99" s="58"/>
      <c r="Q99" s="58"/>
      <c r="R99" s="58"/>
      <c r="S99" s="58"/>
      <c r="T99" s="58"/>
      <c r="U99" s="58"/>
      <c r="V99" s="58"/>
      <c r="W99" s="58"/>
      <c r="X99" s="58"/>
      <c r="Y99" s="58"/>
      <c r="Z99" s="58"/>
    </row>
    <row r="100" ht="11.25" customHeight="1">
      <c r="A100" s="473" t="s">
        <v>4238</v>
      </c>
      <c r="B100" s="473" t="s">
        <v>1027</v>
      </c>
      <c r="C100" s="474" t="s">
        <v>52</v>
      </c>
      <c r="D100" s="473" t="s">
        <v>4239</v>
      </c>
      <c r="E100" s="473" t="s">
        <v>4240</v>
      </c>
      <c r="F100" s="474" t="s">
        <v>4241</v>
      </c>
      <c r="G100" s="476">
        <v>3.0</v>
      </c>
      <c r="H100" s="476">
        <v>3.0</v>
      </c>
      <c r="I100" s="476">
        <v>3.0</v>
      </c>
      <c r="J100" s="477">
        <v>20.0</v>
      </c>
      <c r="K100" s="484">
        <v>6.66</v>
      </c>
      <c r="L100" s="478" t="s">
        <v>214</v>
      </c>
      <c r="M100" s="58"/>
      <c r="N100" s="58"/>
      <c r="O100" s="58"/>
      <c r="P100" s="58"/>
      <c r="Q100" s="58"/>
      <c r="R100" s="58"/>
      <c r="S100" s="58"/>
      <c r="T100" s="58"/>
      <c r="U100" s="58"/>
      <c r="V100" s="58"/>
      <c r="W100" s="58"/>
      <c r="X100" s="58"/>
      <c r="Y100" s="58"/>
      <c r="Z100" s="58"/>
    </row>
    <row r="101" ht="11.25" customHeight="1">
      <c r="A101" s="473" t="s">
        <v>4242</v>
      </c>
      <c r="B101" s="473" t="s">
        <v>1027</v>
      </c>
      <c r="C101" s="474" t="s">
        <v>52</v>
      </c>
      <c r="D101" s="473" t="s">
        <v>4243</v>
      </c>
      <c r="E101" s="473" t="s">
        <v>4244</v>
      </c>
      <c r="F101" s="474" t="s">
        <v>4233</v>
      </c>
      <c r="G101" s="476">
        <v>3.0</v>
      </c>
      <c r="H101" s="476">
        <v>3.0</v>
      </c>
      <c r="I101" s="476">
        <v>3.0</v>
      </c>
      <c r="J101" s="477">
        <v>20.0</v>
      </c>
      <c r="K101" s="484">
        <v>6.66</v>
      </c>
      <c r="L101" s="478" t="s">
        <v>214</v>
      </c>
      <c r="M101" s="58"/>
      <c r="N101" s="58"/>
      <c r="O101" s="58"/>
      <c r="P101" s="58"/>
      <c r="Q101" s="58"/>
      <c r="R101" s="58"/>
      <c r="S101" s="58"/>
      <c r="T101" s="58"/>
      <c r="U101" s="58"/>
      <c r="V101" s="58"/>
      <c r="W101" s="58"/>
      <c r="X101" s="58"/>
      <c r="Y101" s="58"/>
      <c r="Z101" s="58"/>
    </row>
    <row r="102" ht="11.25" customHeight="1">
      <c r="A102" s="473" t="s">
        <v>4245</v>
      </c>
      <c r="B102" s="473" t="s">
        <v>1027</v>
      </c>
      <c r="C102" s="474" t="s">
        <v>52</v>
      </c>
      <c r="D102" s="473" t="s">
        <v>4246</v>
      </c>
      <c r="E102" s="473" t="s">
        <v>4247</v>
      </c>
      <c r="F102" s="474" t="s">
        <v>4248</v>
      </c>
      <c r="G102" s="476">
        <v>3.0</v>
      </c>
      <c r="H102" s="476">
        <v>3.0</v>
      </c>
      <c r="I102" s="476">
        <v>3.0</v>
      </c>
      <c r="J102" s="477">
        <v>10.0</v>
      </c>
      <c r="K102" s="484">
        <v>3.33</v>
      </c>
      <c r="L102" s="478" t="s">
        <v>214</v>
      </c>
      <c r="M102" s="58"/>
      <c r="N102" s="58"/>
      <c r="O102" s="58"/>
      <c r="P102" s="58"/>
      <c r="Q102" s="58"/>
      <c r="R102" s="58"/>
      <c r="S102" s="58"/>
      <c r="T102" s="58"/>
      <c r="U102" s="58"/>
      <c r="V102" s="58"/>
      <c r="W102" s="58"/>
      <c r="X102" s="58"/>
      <c r="Y102" s="58"/>
      <c r="Z102" s="58"/>
    </row>
    <row r="103" ht="11.25" customHeight="1">
      <c r="A103" s="473" t="s">
        <v>4249</v>
      </c>
      <c r="B103" s="473" t="s">
        <v>1027</v>
      </c>
      <c r="C103" s="474" t="s">
        <v>52</v>
      </c>
      <c r="D103" s="473" t="s">
        <v>4250</v>
      </c>
      <c r="E103" s="473" t="s">
        <v>4251</v>
      </c>
      <c r="F103" s="474" t="s">
        <v>4248</v>
      </c>
      <c r="G103" s="476">
        <v>3.0</v>
      </c>
      <c r="H103" s="476">
        <v>3.0</v>
      </c>
      <c r="I103" s="476">
        <v>3.0</v>
      </c>
      <c r="J103" s="477">
        <v>10.0</v>
      </c>
      <c r="K103" s="484">
        <v>3.33</v>
      </c>
      <c r="L103" s="478" t="s">
        <v>214</v>
      </c>
      <c r="M103" s="58"/>
      <c r="N103" s="58"/>
      <c r="O103" s="58"/>
      <c r="P103" s="58"/>
      <c r="Q103" s="58"/>
      <c r="R103" s="58"/>
      <c r="S103" s="58"/>
      <c r="T103" s="58"/>
      <c r="U103" s="58"/>
      <c r="V103" s="58"/>
      <c r="W103" s="58"/>
      <c r="X103" s="58"/>
      <c r="Y103" s="58"/>
      <c r="Z103" s="58"/>
    </row>
    <row r="104" ht="11.25" customHeight="1">
      <c r="A104" s="473" t="s">
        <v>4252</v>
      </c>
      <c r="B104" s="473" t="s">
        <v>1027</v>
      </c>
      <c r="C104" s="474" t="s">
        <v>52</v>
      </c>
      <c r="D104" s="473" t="s">
        <v>4253</v>
      </c>
      <c r="E104" s="473" t="s">
        <v>1050</v>
      </c>
      <c r="F104" s="474" t="s">
        <v>4254</v>
      </c>
      <c r="G104" s="476">
        <v>3.0</v>
      </c>
      <c r="H104" s="476">
        <v>3.0</v>
      </c>
      <c r="I104" s="476">
        <v>3.0</v>
      </c>
      <c r="J104" s="477">
        <v>20.0</v>
      </c>
      <c r="K104" s="484">
        <v>6.66</v>
      </c>
      <c r="L104" s="478" t="s">
        <v>214</v>
      </c>
      <c r="M104" s="58"/>
      <c r="N104" s="58"/>
      <c r="O104" s="58"/>
      <c r="P104" s="58"/>
      <c r="Q104" s="58"/>
      <c r="R104" s="58"/>
      <c r="S104" s="58"/>
      <c r="T104" s="58"/>
      <c r="U104" s="58"/>
      <c r="V104" s="58"/>
      <c r="W104" s="58"/>
      <c r="X104" s="58"/>
      <c r="Y104" s="58"/>
      <c r="Z104" s="58"/>
    </row>
    <row r="105" ht="11.25" customHeight="1">
      <c r="A105" s="473" t="s">
        <v>4255</v>
      </c>
      <c r="B105" s="473" t="s">
        <v>1027</v>
      </c>
      <c r="C105" s="474" t="s">
        <v>52</v>
      </c>
      <c r="D105" s="473" t="s">
        <v>4256</v>
      </c>
      <c r="E105" s="473" t="s">
        <v>4257</v>
      </c>
      <c r="F105" s="474" t="s">
        <v>4258</v>
      </c>
      <c r="G105" s="476">
        <v>3.0</v>
      </c>
      <c r="H105" s="476">
        <v>3.0</v>
      </c>
      <c r="I105" s="476">
        <v>3.0</v>
      </c>
      <c r="J105" s="477">
        <v>10.0</v>
      </c>
      <c r="K105" s="484">
        <v>3.33</v>
      </c>
      <c r="L105" s="478" t="s">
        <v>214</v>
      </c>
      <c r="M105" s="58"/>
      <c r="N105" s="58"/>
      <c r="O105" s="58"/>
      <c r="P105" s="58"/>
      <c r="Q105" s="58"/>
      <c r="R105" s="58"/>
      <c r="S105" s="58"/>
      <c r="T105" s="58"/>
      <c r="U105" s="58"/>
      <c r="V105" s="58"/>
      <c r="W105" s="58"/>
      <c r="X105" s="58"/>
      <c r="Y105" s="58"/>
      <c r="Z105" s="58"/>
    </row>
    <row r="106" ht="11.25" customHeight="1">
      <c r="A106" s="473" t="s">
        <v>4259</v>
      </c>
      <c r="B106" s="473" t="s">
        <v>1027</v>
      </c>
      <c r="C106" s="474" t="s">
        <v>52</v>
      </c>
      <c r="D106" s="473" t="s">
        <v>4260</v>
      </c>
      <c r="E106" s="473" t="s">
        <v>4261</v>
      </c>
      <c r="F106" s="474" t="s">
        <v>4262</v>
      </c>
      <c r="G106" s="476">
        <v>3.0</v>
      </c>
      <c r="H106" s="476">
        <v>3.0</v>
      </c>
      <c r="I106" s="476">
        <v>3.0</v>
      </c>
      <c r="J106" s="477">
        <v>20.0</v>
      </c>
      <c r="K106" s="484">
        <v>6.66</v>
      </c>
      <c r="L106" s="478" t="s">
        <v>214</v>
      </c>
      <c r="M106" s="58"/>
      <c r="N106" s="58"/>
      <c r="O106" s="58"/>
      <c r="P106" s="58"/>
      <c r="Q106" s="58"/>
      <c r="R106" s="58"/>
      <c r="S106" s="58"/>
      <c r="T106" s="58"/>
      <c r="U106" s="58"/>
      <c r="V106" s="58"/>
      <c r="W106" s="58"/>
      <c r="X106" s="58"/>
      <c r="Y106" s="58"/>
      <c r="Z106" s="58"/>
    </row>
    <row r="107" ht="11.25" customHeight="1">
      <c r="A107" s="473" t="s">
        <v>4263</v>
      </c>
      <c r="B107" s="473" t="s">
        <v>1027</v>
      </c>
      <c r="C107" s="474" t="s">
        <v>52</v>
      </c>
      <c r="D107" s="473" t="s">
        <v>4264</v>
      </c>
      <c r="E107" s="473" t="s">
        <v>4265</v>
      </c>
      <c r="F107" s="474" t="s">
        <v>4248</v>
      </c>
      <c r="G107" s="476">
        <v>3.0</v>
      </c>
      <c r="H107" s="476">
        <v>3.0</v>
      </c>
      <c r="I107" s="476">
        <v>3.0</v>
      </c>
      <c r="J107" s="477">
        <v>10.0</v>
      </c>
      <c r="K107" s="484">
        <v>3.33</v>
      </c>
      <c r="L107" s="478" t="s">
        <v>214</v>
      </c>
      <c r="M107" s="58"/>
      <c r="N107" s="58"/>
      <c r="O107" s="58"/>
      <c r="P107" s="58"/>
      <c r="Q107" s="58"/>
      <c r="R107" s="58"/>
      <c r="S107" s="58"/>
      <c r="T107" s="58"/>
      <c r="U107" s="58"/>
      <c r="V107" s="58"/>
      <c r="W107" s="58"/>
      <c r="X107" s="58"/>
      <c r="Y107" s="58"/>
      <c r="Z107" s="58"/>
    </row>
    <row r="108" ht="11.25" customHeight="1">
      <c r="A108" s="473" t="s">
        <v>4266</v>
      </c>
      <c r="B108" s="473" t="s">
        <v>1027</v>
      </c>
      <c r="C108" s="474" t="s">
        <v>52</v>
      </c>
      <c r="D108" s="473" t="s">
        <v>4267</v>
      </c>
      <c r="E108" s="473" t="s">
        <v>4268</v>
      </c>
      <c r="F108" s="474" t="s">
        <v>4248</v>
      </c>
      <c r="G108" s="476">
        <v>3.0</v>
      </c>
      <c r="H108" s="476">
        <v>3.0</v>
      </c>
      <c r="I108" s="476">
        <v>3.0</v>
      </c>
      <c r="J108" s="477">
        <v>10.0</v>
      </c>
      <c r="K108" s="484">
        <v>3.33</v>
      </c>
      <c r="L108" s="478" t="s">
        <v>214</v>
      </c>
      <c r="M108" s="58"/>
      <c r="N108" s="58"/>
      <c r="O108" s="58"/>
      <c r="P108" s="58"/>
      <c r="Q108" s="58"/>
      <c r="R108" s="58"/>
      <c r="S108" s="58"/>
      <c r="T108" s="58"/>
      <c r="U108" s="58"/>
      <c r="V108" s="58"/>
      <c r="W108" s="58"/>
      <c r="X108" s="58"/>
      <c r="Y108" s="58"/>
      <c r="Z108" s="58"/>
    </row>
    <row r="109" ht="11.25" customHeight="1">
      <c r="A109" s="473" t="s">
        <v>4269</v>
      </c>
      <c r="B109" s="473" t="s">
        <v>1027</v>
      </c>
      <c r="C109" s="474" t="s">
        <v>52</v>
      </c>
      <c r="D109" s="473" t="s">
        <v>4270</v>
      </c>
      <c r="E109" s="473" t="s">
        <v>4271</v>
      </c>
      <c r="F109" s="474" t="s">
        <v>4272</v>
      </c>
      <c r="G109" s="476">
        <v>3.0</v>
      </c>
      <c r="H109" s="476">
        <v>3.0</v>
      </c>
      <c r="I109" s="476">
        <v>3.0</v>
      </c>
      <c r="J109" s="477">
        <v>20.0</v>
      </c>
      <c r="K109" s="484">
        <v>6.66</v>
      </c>
      <c r="L109" s="478" t="s">
        <v>214</v>
      </c>
      <c r="M109" s="58"/>
      <c r="N109" s="58"/>
      <c r="O109" s="58"/>
      <c r="P109" s="58"/>
      <c r="Q109" s="58"/>
      <c r="R109" s="58"/>
      <c r="S109" s="58"/>
      <c r="T109" s="58"/>
      <c r="U109" s="58"/>
      <c r="V109" s="58"/>
      <c r="W109" s="58"/>
      <c r="X109" s="58"/>
      <c r="Y109" s="58"/>
      <c r="Z109" s="58"/>
    </row>
    <row r="110" ht="11.25" customHeight="1">
      <c r="A110" s="473" t="s">
        <v>4273</v>
      </c>
      <c r="B110" s="473" t="s">
        <v>1027</v>
      </c>
      <c r="C110" s="474" t="s">
        <v>52</v>
      </c>
      <c r="D110" s="473" t="s">
        <v>4274</v>
      </c>
      <c r="E110" s="473" t="s">
        <v>4275</v>
      </c>
      <c r="F110" s="474" t="s">
        <v>4272</v>
      </c>
      <c r="G110" s="476">
        <v>3.0</v>
      </c>
      <c r="H110" s="476">
        <v>3.0</v>
      </c>
      <c r="I110" s="476">
        <v>3.0</v>
      </c>
      <c r="J110" s="477">
        <v>20.0</v>
      </c>
      <c r="K110" s="484">
        <v>6.66</v>
      </c>
      <c r="L110" s="478" t="s">
        <v>214</v>
      </c>
      <c r="M110" s="58"/>
      <c r="N110" s="58"/>
      <c r="O110" s="58"/>
      <c r="P110" s="58"/>
      <c r="Q110" s="58"/>
      <c r="R110" s="58"/>
      <c r="S110" s="58"/>
      <c r="T110" s="58"/>
      <c r="U110" s="58"/>
      <c r="V110" s="58"/>
      <c r="W110" s="58"/>
      <c r="X110" s="58"/>
      <c r="Y110" s="58"/>
      <c r="Z110" s="58"/>
    </row>
    <row r="111" ht="11.25" customHeight="1">
      <c r="A111" s="473" t="s">
        <v>4276</v>
      </c>
      <c r="B111" s="473" t="s">
        <v>1027</v>
      </c>
      <c r="C111" s="474" t="s">
        <v>52</v>
      </c>
      <c r="D111" s="473" t="s">
        <v>4277</v>
      </c>
      <c r="E111" s="473" t="s">
        <v>4278</v>
      </c>
      <c r="F111" s="474" t="s">
        <v>4279</v>
      </c>
      <c r="G111" s="476">
        <v>3.0</v>
      </c>
      <c r="H111" s="476">
        <v>3.0</v>
      </c>
      <c r="I111" s="476">
        <v>3.0</v>
      </c>
      <c r="J111" s="477">
        <v>20.0</v>
      </c>
      <c r="K111" s="484">
        <v>6.66</v>
      </c>
      <c r="L111" s="478" t="s">
        <v>214</v>
      </c>
      <c r="M111" s="58"/>
      <c r="N111" s="58"/>
      <c r="O111" s="58"/>
      <c r="P111" s="58"/>
      <c r="Q111" s="58"/>
      <c r="R111" s="58"/>
      <c r="S111" s="58"/>
      <c r="T111" s="58"/>
      <c r="U111" s="58"/>
      <c r="V111" s="58"/>
      <c r="W111" s="58"/>
      <c r="X111" s="58"/>
      <c r="Y111" s="58"/>
      <c r="Z111" s="58"/>
    </row>
    <row r="112" ht="11.25" customHeight="1">
      <c r="A112" s="473" t="s">
        <v>4280</v>
      </c>
      <c r="B112" s="473" t="s">
        <v>1027</v>
      </c>
      <c r="C112" s="474" t="s">
        <v>52</v>
      </c>
      <c r="D112" s="473" t="s">
        <v>4281</v>
      </c>
      <c r="E112" s="473" t="s">
        <v>4282</v>
      </c>
      <c r="F112" s="474" t="s">
        <v>4248</v>
      </c>
      <c r="G112" s="476">
        <v>3.0</v>
      </c>
      <c r="H112" s="476">
        <v>3.0</v>
      </c>
      <c r="I112" s="476">
        <v>3.0</v>
      </c>
      <c r="J112" s="477">
        <v>10.0</v>
      </c>
      <c r="K112" s="484">
        <v>3.33</v>
      </c>
      <c r="L112" s="478" t="s">
        <v>214</v>
      </c>
      <c r="M112" s="58"/>
      <c r="N112" s="58"/>
      <c r="O112" s="58"/>
      <c r="P112" s="58"/>
      <c r="Q112" s="58"/>
      <c r="R112" s="58"/>
      <c r="S112" s="58"/>
      <c r="T112" s="58"/>
      <c r="U112" s="58"/>
      <c r="V112" s="58"/>
      <c r="W112" s="58"/>
      <c r="X112" s="58"/>
      <c r="Y112" s="58"/>
      <c r="Z112" s="58"/>
    </row>
    <row r="113" ht="11.25" customHeight="1">
      <c r="A113" s="473" t="s">
        <v>4283</v>
      </c>
      <c r="B113" s="473" t="s">
        <v>1027</v>
      </c>
      <c r="C113" s="474" t="s">
        <v>52</v>
      </c>
      <c r="D113" s="473" t="s">
        <v>4284</v>
      </c>
      <c r="E113" s="473" t="s">
        <v>4285</v>
      </c>
      <c r="F113" s="474" t="s">
        <v>4286</v>
      </c>
      <c r="G113" s="476">
        <v>3.0</v>
      </c>
      <c r="H113" s="476">
        <v>3.0</v>
      </c>
      <c r="I113" s="476">
        <v>3.0</v>
      </c>
      <c r="J113" s="477">
        <v>20.0</v>
      </c>
      <c r="K113" s="484">
        <v>6.66</v>
      </c>
      <c r="L113" s="478" t="s">
        <v>214</v>
      </c>
      <c r="M113" s="58"/>
      <c r="N113" s="58"/>
      <c r="O113" s="58"/>
      <c r="P113" s="58"/>
      <c r="Q113" s="58"/>
      <c r="R113" s="58"/>
      <c r="S113" s="58"/>
      <c r="T113" s="58"/>
      <c r="U113" s="58"/>
      <c r="V113" s="58"/>
      <c r="W113" s="58"/>
      <c r="X113" s="58"/>
      <c r="Y113" s="58"/>
      <c r="Z113" s="58"/>
    </row>
    <row r="114" ht="11.25" customHeight="1">
      <c r="A114" s="473" t="s">
        <v>4287</v>
      </c>
      <c r="B114" s="473" t="s">
        <v>1027</v>
      </c>
      <c r="C114" s="474" t="s">
        <v>52</v>
      </c>
      <c r="D114" s="473" t="s">
        <v>4288</v>
      </c>
      <c r="E114" s="473" t="s">
        <v>4289</v>
      </c>
      <c r="F114" s="474" t="s">
        <v>4290</v>
      </c>
      <c r="G114" s="476">
        <v>3.0</v>
      </c>
      <c r="H114" s="476">
        <v>3.0</v>
      </c>
      <c r="I114" s="476">
        <v>3.0</v>
      </c>
      <c r="J114" s="477">
        <v>20.0</v>
      </c>
      <c r="K114" s="484">
        <v>6.66</v>
      </c>
      <c r="L114" s="478" t="s">
        <v>214</v>
      </c>
      <c r="M114" s="58"/>
      <c r="N114" s="58"/>
      <c r="O114" s="58"/>
      <c r="P114" s="58"/>
      <c r="Q114" s="58"/>
      <c r="R114" s="58"/>
      <c r="S114" s="58"/>
      <c r="T114" s="58"/>
      <c r="U114" s="58"/>
      <c r="V114" s="58"/>
      <c r="W114" s="58"/>
      <c r="X114" s="58"/>
      <c r="Y114" s="58"/>
      <c r="Z114" s="58"/>
    </row>
    <row r="115" ht="11.25" customHeight="1">
      <c r="A115" s="473" t="s">
        <v>4291</v>
      </c>
      <c r="B115" s="473" t="s">
        <v>1027</v>
      </c>
      <c r="C115" s="474" t="s">
        <v>52</v>
      </c>
      <c r="D115" s="473" t="s">
        <v>4292</v>
      </c>
      <c r="E115" s="473" t="s">
        <v>4293</v>
      </c>
      <c r="F115" s="474" t="s">
        <v>4294</v>
      </c>
      <c r="G115" s="476">
        <v>3.0</v>
      </c>
      <c r="H115" s="476">
        <v>3.0</v>
      </c>
      <c r="I115" s="476">
        <v>3.0</v>
      </c>
      <c r="J115" s="477">
        <v>10.0</v>
      </c>
      <c r="K115" s="484">
        <v>3.33</v>
      </c>
      <c r="L115" s="478" t="s">
        <v>214</v>
      </c>
      <c r="M115" s="58"/>
      <c r="N115" s="58"/>
      <c r="O115" s="58"/>
      <c r="P115" s="58"/>
      <c r="Q115" s="58"/>
      <c r="R115" s="58"/>
      <c r="S115" s="58"/>
      <c r="T115" s="58"/>
      <c r="U115" s="58"/>
      <c r="V115" s="58"/>
      <c r="W115" s="58"/>
      <c r="X115" s="58"/>
      <c r="Y115" s="58"/>
      <c r="Z115" s="58"/>
    </row>
    <row r="116" ht="11.25" customHeight="1">
      <c r="A116" s="473" t="s">
        <v>4295</v>
      </c>
      <c r="B116" s="473" t="s">
        <v>1027</v>
      </c>
      <c r="C116" s="474" t="s">
        <v>52</v>
      </c>
      <c r="D116" s="473" t="s">
        <v>4296</v>
      </c>
      <c r="E116" s="475" t="s">
        <v>4297</v>
      </c>
      <c r="F116" s="474" t="s">
        <v>4248</v>
      </c>
      <c r="G116" s="476">
        <v>3.0</v>
      </c>
      <c r="H116" s="476">
        <v>3.0</v>
      </c>
      <c r="I116" s="476">
        <v>3.0</v>
      </c>
      <c r="J116" s="477">
        <v>10.0</v>
      </c>
      <c r="K116" s="484">
        <v>3.33</v>
      </c>
      <c r="L116" s="478" t="s">
        <v>214</v>
      </c>
      <c r="M116" s="58"/>
      <c r="N116" s="58"/>
      <c r="O116" s="58"/>
      <c r="P116" s="58"/>
      <c r="Q116" s="58"/>
      <c r="R116" s="58"/>
      <c r="S116" s="58"/>
      <c r="T116" s="58"/>
      <c r="U116" s="58"/>
      <c r="V116" s="58"/>
      <c r="W116" s="58"/>
      <c r="X116" s="58"/>
      <c r="Y116" s="58"/>
      <c r="Z116" s="58"/>
    </row>
    <row r="117" ht="11.25" customHeight="1">
      <c r="A117" s="473" t="s">
        <v>4298</v>
      </c>
      <c r="B117" s="473" t="s">
        <v>1054</v>
      </c>
      <c r="C117" s="474" t="s">
        <v>52</v>
      </c>
      <c r="D117" s="473" t="s">
        <v>4299</v>
      </c>
      <c r="E117" s="473" t="s">
        <v>4300</v>
      </c>
      <c r="F117" s="474" t="s">
        <v>4301</v>
      </c>
      <c r="G117" s="476">
        <v>2.0</v>
      </c>
      <c r="H117" s="476">
        <v>1.0</v>
      </c>
      <c r="I117" s="476">
        <v>3.0</v>
      </c>
      <c r="J117" s="477">
        <v>20.0</v>
      </c>
      <c r="K117" s="484">
        <v>10.0</v>
      </c>
      <c r="L117" s="478" t="s">
        <v>214</v>
      </c>
      <c r="M117" s="58"/>
      <c r="N117" s="58"/>
      <c r="O117" s="58"/>
      <c r="P117" s="58"/>
      <c r="Q117" s="58"/>
      <c r="R117" s="58"/>
      <c r="S117" s="58"/>
      <c r="T117" s="58"/>
      <c r="U117" s="58"/>
      <c r="V117" s="58"/>
      <c r="W117" s="58"/>
      <c r="X117" s="58"/>
      <c r="Y117" s="58"/>
      <c r="Z117" s="58"/>
    </row>
    <row r="118" ht="11.25" customHeight="1">
      <c r="A118" s="473" t="s">
        <v>4302</v>
      </c>
      <c r="B118" s="473" t="s">
        <v>1068</v>
      </c>
      <c r="C118" s="474" t="s">
        <v>52</v>
      </c>
      <c r="D118" s="473" t="s">
        <v>4303</v>
      </c>
      <c r="E118" s="473" t="s">
        <v>4304</v>
      </c>
      <c r="F118" s="474" t="s">
        <v>4248</v>
      </c>
      <c r="G118" s="476">
        <v>3.0</v>
      </c>
      <c r="H118" s="476">
        <v>1.0</v>
      </c>
      <c r="I118" s="476">
        <v>4.0</v>
      </c>
      <c r="J118" s="477">
        <v>20.0</v>
      </c>
      <c r="K118" s="484">
        <v>6.66</v>
      </c>
      <c r="L118" s="478" t="s">
        <v>214</v>
      </c>
      <c r="M118" s="58"/>
      <c r="N118" s="58"/>
      <c r="O118" s="58"/>
      <c r="P118" s="58"/>
      <c r="Q118" s="58"/>
      <c r="R118" s="58"/>
      <c r="S118" s="58"/>
      <c r="T118" s="58"/>
      <c r="U118" s="58"/>
      <c r="V118" s="58"/>
      <c r="W118" s="58"/>
      <c r="X118" s="58"/>
      <c r="Y118" s="58"/>
      <c r="Z118" s="58"/>
    </row>
    <row r="119" ht="11.25" customHeight="1">
      <c r="A119" s="473" t="s">
        <v>4305</v>
      </c>
      <c r="B119" s="473" t="s">
        <v>1068</v>
      </c>
      <c r="C119" s="474" t="s">
        <v>52</v>
      </c>
      <c r="D119" s="473" t="s">
        <v>4306</v>
      </c>
      <c r="E119" s="473" t="s">
        <v>4307</v>
      </c>
      <c r="F119" s="474" t="s">
        <v>4308</v>
      </c>
      <c r="G119" s="476">
        <v>3.0</v>
      </c>
      <c r="H119" s="476">
        <v>1.0</v>
      </c>
      <c r="I119" s="476">
        <v>4.0</v>
      </c>
      <c r="J119" s="477">
        <v>20.0</v>
      </c>
      <c r="K119" s="484">
        <v>6.66</v>
      </c>
      <c r="L119" s="478" t="s">
        <v>214</v>
      </c>
      <c r="M119" s="58"/>
      <c r="N119" s="58"/>
      <c r="O119" s="58"/>
      <c r="P119" s="58"/>
      <c r="Q119" s="58"/>
      <c r="R119" s="58"/>
      <c r="S119" s="58"/>
      <c r="T119" s="58"/>
      <c r="U119" s="58"/>
      <c r="V119" s="58"/>
      <c r="W119" s="58"/>
      <c r="X119" s="58"/>
      <c r="Y119" s="58"/>
      <c r="Z119" s="58"/>
    </row>
    <row r="120" ht="11.25" customHeight="1">
      <c r="A120" s="473" t="s">
        <v>4309</v>
      </c>
      <c r="B120" s="473" t="s">
        <v>1068</v>
      </c>
      <c r="C120" s="474" t="s">
        <v>52</v>
      </c>
      <c r="D120" s="473" t="s">
        <v>4310</v>
      </c>
      <c r="E120" s="473" t="s">
        <v>4311</v>
      </c>
      <c r="F120" s="474" t="s">
        <v>4312</v>
      </c>
      <c r="G120" s="476">
        <v>3.0</v>
      </c>
      <c r="H120" s="476">
        <v>1.0</v>
      </c>
      <c r="I120" s="476">
        <v>4.0</v>
      </c>
      <c r="J120" s="477">
        <v>20.0</v>
      </c>
      <c r="K120" s="484">
        <v>6.66</v>
      </c>
      <c r="L120" s="478" t="s">
        <v>214</v>
      </c>
      <c r="M120" s="58"/>
      <c r="N120" s="58"/>
      <c r="O120" s="58"/>
      <c r="P120" s="58"/>
      <c r="Q120" s="58"/>
      <c r="R120" s="58"/>
      <c r="S120" s="58"/>
      <c r="T120" s="58"/>
      <c r="U120" s="58"/>
      <c r="V120" s="58"/>
      <c r="W120" s="58"/>
      <c r="X120" s="58"/>
      <c r="Y120" s="58"/>
      <c r="Z120" s="58"/>
    </row>
    <row r="121" ht="11.25" customHeight="1">
      <c r="A121" s="473" t="s">
        <v>4313</v>
      </c>
      <c r="B121" s="473" t="s">
        <v>1068</v>
      </c>
      <c r="C121" s="474" t="s">
        <v>52</v>
      </c>
      <c r="D121" s="473" t="s">
        <v>4314</v>
      </c>
      <c r="E121" s="473" t="s">
        <v>4315</v>
      </c>
      <c r="F121" s="474" t="s">
        <v>4316</v>
      </c>
      <c r="G121" s="476">
        <v>3.0</v>
      </c>
      <c r="H121" s="476">
        <v>1.0</v>
      </c>
      <c r="I121" s="476">
        <v>4.0</v>
      </c>
      <c r="J121" s="477">
        <v>20.0</v>
      </c>
      <c r="K121" s="484">
        <v>6.66</v>
      </c>
      <c r="L121" s="478" t="s">
        <v>214</v>
      </c>
      <c r="M121" s="58"/>
      <c r="N121" s="58"/>
      <c r="O121" s="58"/>
      <c r="P121" s="58"/>
      <c r="Q121" s="58"/>
      <c r="R121" s="58"/>
      <c r="S121" s="58"/>
      <c r="T121" s="58"/>
      <c r="U121" s="58"/>
      <c r="V121" s="58"/>
      <c r="W121" s="58"/>
      <c r="X121" s="58"/>
      <c r="Y121" s="58"/>
      <c r="Z121" s="58"/>
    </row>
    <row r="122" ht="11.25" customHeight="1">
      <c r="A122" s="473" t="s">
        <v>4317</v>
      </c>
      <c r="B122" s="473" t="s">
        <v>1068</v>
      </c>
      <c r="C122" s="474" t="s">
        <v>52</v>
      </c>
      <c r="D122" s="473" t="s">
        <v>4318</v>
      </c>
      <c r="E122" s="473" t="s">
        <v>4319</v>
      </c>
      <c r="F122" s="474" t="s">
        <v>4320</v>
      </c>
      <c r="G122" s="476">
        <v>3.0</v>
      </c>
      <c r="H122" s="476">
        <v>1.0</v>
      </c>
      <c r="I122" s="476">
        <v>4.0</v>
      </c>
      <c r="J122" s="477">
        <v>20.0</v>
      </c>
      <c r="K122" s="484">
        <v>6.66</v>
      </c>
      <c r="L122" s="478" t="s">
        <v>214</v>
      </c>
      <c r="M122" s="58"/>
      <c r="N122" s="58"/>
      <c r="O122" s="58"/>
      <c r="P122" s="58"/>
      <c r="Q122" s="58"/>
      <c r="R122" s="58"/>
      <c r="S122" s="58"/>
      <c r="T122" s="58"/>
      <c r="U122" s="58"/>
      <c r="V122" s="58"/>
      <c r="W122" s="58"/>
      <c r="X122" s="58"/>
      <c r="Y122" s="58"/>
      <c r="Z122" s="58"/>
    </row>
    <row r="123" ht="11.25" customHeight="1">
      <c r="A123" s="473" t="s">
        <v>4321</v>
      </c>
      <c r="B123" s="473" t="s">
        <v>1068</v>
      </c>
      <c r="C123" s="474" t="s">
        <v>52</v>
      </c>
      <c r="D123" s="473" t="s">
        <v>4322</v>
      </c>
      <c r="E123" s="473" t="s">
        <v>4323</v>
      </c>
      <c r="F123" s="474" t="s">
        <v>4324</v>
      </c>
      <c r="G123" s="476">
        <v>3.0</v>
      </c>
      <c r="H123" s="476">
        <v>1.0</v>
      </c>
      <c r="I123" s="476">
        <v>4.0</v>
      </c>
      <c r="J123" s="477">
        <v>20.0</v>
      </c>
      <c r="K123" s="484">
        <v>6.66</v>
      </c>
      <c r="L123" s="478" t="s">
        <v>214</v>
      </c>
      <c r="M123" s="58"/>
      <c r="N123" s="58"/>
      <c r="O123" s="58"/>
      <c r="P123" s="58"/>
      <c r="Q123" s="58"/>
      <c r="R123" s="58"/>
      <c r="S123" s="58"/>
      <c r="T123" s="58"/>
      <c r="U123" s="58"/>
      <c r="V123" s="58"/>
      <c r="W123" s="58"/>
      <c r="X123" s="58"/>
      <c r="Y123" s="58"/>
      <c r="Z123" s="58"/>
    </row>
    <row r="124" ht="11.25" customHeight="1">
      <c r="A124" s="473" t="s">
        <v>4325</v>
      </c>
      <c r="B124" s="473" t="s">
        <v>1078</v>
      </c>
      <c r="C124" s="474" t="s">
        <v>52</v>
      </c>
      <c r="D124" s="473" t="s">
        <v>4326</v>
      </c>
      <c r="E124" s="473" t="s">
        <v>4327</v>
      </c>
      <c r="F124" s="474" t="s">
        <v>4248</v>
      </c>
      <c r="G124" s="476">
        <v>4.0</v>
      </c>
      <c r="H124" s="476">
        <v>2.0</v>
      </c>
      <c r="I124" s="476">
        <v>4.0</v>
      </c>
      <c r="J124" s="477">
        <v>10.0</v>
      </c>
      <c r="K124" s="484">
        <v>2.5</v>
      </c>
      <c r="L124" s="478" t="s">
        <v>214</v>
      </c>
      <c r="M124" s="58"/>
      <c r="N124" s="58"/>
      <c r="O124" s="58"/>
      <c r="P124" s="58"/>
      <c r="Q124" s="58"/>
      <c r="R124" s="58"/>
      <c r="S124" s="58"/>
      <c r="T124" s="58"/>
      <c r="U124" s="58"/>
      <c r="V124" s="58"/>
      <c r="W124" s="58"/>
      <c r="X124" s="58"/>
      <c r="Y124" s="58"/>
      <c r="Z124" s="58"/>
    </row>
    <row r="125" ht="11.25" customHeight="1">
      <c r="A125" s="473" t="s">
        <v>4328</v>
      </c>
      <c r="B125" s="473" t="s">
        <v>1078</v>
      </c>
      <c r="C125" s="474" t="s">
        <v>52</v>
      </c>
      <c r="D125" s="473" t="s">
        <v>4329</v>
      </c>
      <c r="E125" s="473" t="s">
        <v>4330</v>
      </c>
      <c r="F125" s="474" t="s">
        <v>4331</v>
      </c>
      <c r="G125" s="476">
        <v>4.0</v>
      </c>
      <c r="H125" s="476">
        <v>2.0</v>
      </c>
      <c r="I125" s="476">
        <v>4.0</v>
      </c>
      <c r="J125" s="477">
        <v>10.0</v>
      </c>
      <c r="K125" s="484">
        <v>2.5</v>
      </c>
      <c r="L125" s="478" t="s">
        <v>214</v>
      </c>
      <c r="M125" s="58"/>
      <c r="N125" s="58"/>
      <c r="O125" s="58"/>
      <c r="P125" s="58"/>
      <c r="Q125" s="58"/>
      <c r="R125" s="58"/>
      <c r="S125" s="58"/>
      <c r="T125" s="58"/>
      <c r="U125" s="58"/>
      <c r="V125" s="58"/>
      <c r="W125" s="58"/>
      <c r="X125" s="58"/>
      <c r="Y125" s="58"/>
      <c r="Z125" s="58"/>
    </row>
    <row r="126" ht="11.25" customHeight="1">
      <c r="A126" s="473" t="s">
        <v>4332</v>
      </c>
      <c r="B126" s="473" t="s">
        <v>1078</v>
      </c>
      <c r="C126" s="474" t="s">
        <v>52</v>
      </c>
      <c r="D126" s="473" t="s">
        <v>4333</v>
      </c>
      <c r="E126" s="473" t="s">
        <v>4334</v>
      </c>
      <c r="F126" s="474" t="s">
        <v>4331</v>
      </c>
      <c r="G126" s="476">
        <v>4.0</v>
      </c>
      <c r="H126" s="476">
        <v>2.0</v>
      </c>
      <c r="I126" s="476">
        <v>4.0</v>
      </c>
      <c r="J126" s="477">
        <v>20.0</v>
      </c>
      <c r="K126" s="484">
        <v>5.0</v>
      </c>
      <c r="L126" s="478" t="s">
        <v>214</v>
      </c>
      <c r="M126" s="58"/>
      <c r="N126" s="58"/>
      <c r="O126" s="58"/>
      <c r="P126" s="58"/>
      <c r="Q126" s="58"/>
      <c r="R126" s="58"/>
      <c r="S126" s="58"/>
      <c r="T126" s="58"/>
      <c r="U126" s="58"/>
      <c r="V126" s="58"/>
      <c r="W126" s="58"/>
      <c r="X126" s="58"/>
      <c r="Y126" s="58"/>
      <c r="Z126" s="58"/>
    </row>
    <row r="127" ht="11.25" customHeight="1">
      <c r="A127" s="473" t="s">
        <v>4335</v>
      </c>
      <c r="B127" s="473" t="s">
        <v>1078</v>
      </c>
      <c r="C127" s="474" t="s">
        <v>52</v>
      </c>
      <c r="D127" s="473" t="s">
        <v>4336</v>
      </c>
      <c r="E127" s="473" t="s">
        <v>4337</v>
      </c>
      <c r="F127" s="474" t="s">
        <v>4338</v>
      </c>
      <c r="G127" s="476">
        <v>4.0</v>
      </c>
      <c r="H127" s="476">
        <v>2.0</v>
      </c>
      <c r="I127" s="476">
        <v>4.0</v>
      </c>
      <c r="J127" s="477">
        <v>20.0</v>
      </c>
      <c r="K127" s="484">
        <v>5.0</v>
      </c>
      <c r="L127" s="478" t="s">
        <v>214</v>
      </c>
      <c r="M127" s="58"/>
      <c r="N127" s="58"/>
      <c r="O127" s="58"/>
      <c r="P127" s="58"/>
      <c r="Q127" s="58"/>
      <c r="R127" s="58"/>
      <c r="S127" s="58"/>
      <c r="T127" s="58"/>
      <c r="U127" s="58"/>
      <c r="V127" s="58"/>
      <c r="W127" s="58"/>
      <c r="X127" s="58"/>
      <c r="Y127" s="58"/>
      <c r="Z127" s="58"/>
    </row>
    <row r="128" ht="11.25" customHeight="1">
      <c r="A128" s="473" t="s">
        <v>4339</v>
      </c>
      <c r="B128" s="473" t="s">
        <v>1094</v>
      </c>
      <c r="C128" s="474" t="s">
        <v>52</v>
      </c>
      <c r="D128" s="473" t="s">
        <v>4340</v>
      </c>
      <c r="E128" s="473" t="s">
        <v>4341</v>
      </c>
      <c r="F128" s="474" t="s">
        <v>4342</v>
      </c>
      <c r="G128" s="476">
        <v>1.0</v>
      </c>
      <c r="H128" s="476">
        <v>1.0</v>
      </c>
      <c r="I128" s="476">
        <v>3.0</v>
      </c>
      <c r="J128" s="477">
        <v>20.0</v>
      </c>
      <c r="K128" s="484">
        <v>20.0</v>
      </c>
      <c r="L128" s="478" t="s">
        <v>214</v>
      </c>
      <c r="M128" s="58"/>
      <c r="N128" s="58"/>
      <c r="O128" s="58"/>
      <c r="P128" s="58"/>
      <c r="Q128" s="58"/>
      <c r="R128" s="58"/>
      <c r="S128" s="58"/>
      <c r="T128" s="58"/>
      <c r="U128" s="58"/>
      <c r="V128" s="58"/>
      <c r="W128" s="58"/>
      <c r="X128" s="58"/>
      <c r="Y128" s="58"/>
      <c r="Z128" s="58"/>
    </row>
    <row r="129" ht="11.25" customHeight="1">
      <c r="A129" s="473" t="s">
        <v>4343</v>
      </c>
      <c r="B129" s="473" t="s">
        <v>1094</v>
      </c>
      <c r="C129" s="474" t="s">
        <v>52</v>
      </c>
      <c r="D129" s="473" t="s">
        <v>4344</v>
      </c>
      <c r="E129" s="473" t="s">
        <v>4345</v>
      </c>
      <c r="F129" s="474" t="s">
        <v>4248</v>
      </c>
      <c r="G129" s="476">
        <v>1.0</v>
      </c>
      <c r="H129" s="476">
        <v>1.0</v>
      </c>
      <c r="I129" s="476">
        <v>3.0</v>
      </c>
      <c r="J129" s="477">
        <v>20.0</v>
      </c>
      <c r="K129" s="484">
        <v>20.0</v>
      </c>
      <c r="L129" s="478" t="s">
        <v>214</v>
      </c>
      <c r="M129" s="58"/>
      <c r="N129" s="58"/>
      <c r="O129" s="58"/>
      <c r="P129" s="58"/>
      <c r="Q129" s="58"/>
      <c r="R129" s="58"/>
      <c r="S129" s="58"/>
      <c r="T129" s="58"/>
      <c r="U129" s="58"/>
      <c r="V129" s="58"/>
      <c r="W129" s="58"/>
      <c r="X129" s="58"/>
      <c r="Y129" s="58"/>
      <c r="Z129" s="58"/>
    </row>
    <row r="130" ht="11.25" customHeight="1">
      <c r="A130" s="473" t="s">
        <v>4346</v>
      </c>
      <c r="B130" s="473" t="s">
        <v>1104</v>
      </c>
      <c r="C130" s="474" t="s">
        <v>52</v>
      </c>
      <c r="D130" s="473" t="s">
        <v>4347</v>
      </c>
      <c r="E130" s="473" t="s">
        <v>4348</v>
      </c>
      <c r="F130" s="474" t="s">
        <v>4349</v>
      </c>
      <c r="G130" s="476">
        <v>4.0</v>
      </c>
      <c r="H130" s="476">
        <v>1.0</v>
      </c>
      <c r="I130" s="476">
        <v>4.0</v>
      </c>
      <c r="J130" s="477">
        <v>20.0</v>
      </c>
      <c r="K130" s="484">
        <v>5.0</v>
      </c>
      <c r="L130" s="478" t="s">
        <v>214</v>
      </c>
      <c r="M130" s="58"/>
      <c r="N130" s="58"/>
      <c r="O130" s="58"/>
      <c r="P130" s="58"/>
      <c r="Q130" s="58"/>
      <c r="R130" s="58"/>
      <c r="S130" s="58"/>
      <c r="T130" s="58"/>
      <c r="U130" s="58"/>
      <c r="V130" s="58"/>
      <c r="W130" s="58"/>
      <c r="X130" s="58"/>
      <c r="Y130" s="58"/>
      <c r="Z130" s="58"/>
    </row>
    <row r="131" ht="11.25" customHeight="1">
      <c r="A131" s="473" t="s">
        <v>4350</v>
      </c>
      <c r="B131" s="473" t="s">
        <v>4351</v>
      </c>
      <c r="C131" s="474" t="s">
        <v>52</v>
      </c>
      <c r="D131" s="473" t="s">
        <v>4352</v>
      </c>
      <c r="E131" s="473" t="s">
        <v>4353</v>
      </c>
      <c r="F131" s="474" t="s">
        <v>4258</v>
      </c>
      <c r="G131" s="476">
        <v>1.0</v>
      </c>
      <c r="H131" s="476">
        <v>1.0</v>
      </c>
      <c r="I131" s="476">
        <v>1.0</v>
      </c>
      <c r="J131" s="477">
        <v>10.0</v>
      </c>
      <c r="K131" s="484">
        <v>10.0</v>
      </c>
      <c r="L131" s="478" t="s">
        <v>214</v>
      </c>
      <c r="M131" s="58"/>
      <c r="N131" s="58"/>
      <c r="O131" s="58"/>
      <c r="P131" s="58"/>
      <c r="Q131" s="58"/>
      <c r="R131" s="58"/>
      <c r="S131" s="58"/>
      <c r="T131" s="58"/>
      <c r="U131" s="58"/>
      <c r="V131" s="58"/>
      <c r="W131" s="58"/>
      <c r="X131" s="58"/>
      <c r="Y131" s="58"/>
      <c r="Z131" s="58"/>
    </row>
    <row r="132" ht="11.25" customHeight="1">
      <c r="A132" s="473" t="s">
        <v>4354</v>
      </c>
      <c r="B132" s="473" t="s">
        <v>1126</v>
      </c>
      <c r="C132" s="474" t="s">
        <v>52</v>
      </c>
      <c r="D132" s="473" t="s">
        <v>4355</v>
      </c>
      <c r="E132" s="473" t="s">
        <v>4356</v>
      </c>
      <c r="F132" s="474" t="s">
        <v>4357</v>
      </c>
      <c r="G132" s="476">
        <v>2.0</v>
      </c>
      <c r="H132" s="476">
        <v>1.0</v>
      </c>
      <c r="I132" s="476">
        <v>2.0</v>
      </c>
      <c r="J132" s="477">
        <v>10.0</v>
      </c>
      <c r="K132" s="484">
        <v>5.0</v>
      </c>
      <c r="L132" s="478" t="s">
        <v>214</v>
      </c>
      <c r="M132" s="58"/>
      <c r="N132" s="58"/>
      <c r="O132" s="58"/>
      <c r="P132" s="58"/>
      <c r="Q132" s="58"/>
      <c r="R132" s="58"/>
      <c r="S132" s="58"/>
      <c r="T132" s="58"/>
      <c r="U132" s="58"/>
      <c r="V132" s="58"/>
      <c r="W132" s="58"/>
      <c r="X132" s="58"/>
      <c r="Y132" s="58"/>
      <c r="Z132" s="58"/>
    </row>
    <row r="133" ht="11.25" customHeight="1">
      <c r="A133" s="473" t="s">
        <v>4358</v>
      </c>
      <c r="B133" s="473" t="s">
        <v>1126</v>
      </c>
      <c r="C133" s="474" t="s">
        <v>52</v>
      </c>
      <c r="D133" s="473" t="s">
        <v>4359</v>
      </c>
      <c r="E133" s="473" t="s">
        <v>4360</v>
      </c>
      <c r="F133" s="474" t="s">
        <v>4361</v>
      </c>
      <c r="G133" s="476">
        <v>2.0</v>
      </c>
      <c r="H133" s="476">
        <v>1.0</v>
      </c>
      <c r="I133" s="476">
        <v>2.0</v>
      </c>
      <c r="J133" s="477">
        <v>20.0</v>
      </c>
      <c r="K133" s="484">
        <v>10.0</v>
      </c>
      <c r="L133" s="478" t="s">
        <v>214</v>
      </c>
      <c r="M133" s="58"/>
      <c r="N133" s="58"/>
      <c r="O133" s="58"/>
      <c r="P133" s="58"/>
      <c r="Q133" s="58"/>
      <c r="R133" s="58"/>
      <c r="S133" s="58"/>
      <c r="T133" s="58"/>
      <c r="U133" s="58"/>
      <c r="V133" s="58"/>
      <c r="W133" s="58"/>
      <c r="X133" s="58"/>
      <c r="Y133" s="58"/>
      <c r="Z133" s="58"/>
    </row>
    <row r="134" ht="11.25" customHeight="1">
      <c r="A134" s="473" t="s">
        <v>4362</v>
      </c>
      <c r="B134" s="473" t="s">
        <v>1126</v>
      </c>
      <c r="C134" s="474" t="s">
        <v>52</v>
      </c>
      <c r="D134" s="473" t="s">
        <v>4363</v>
      </c>
      <c r="E134" s="473" t="s">
        <v>4364</v>
      </c>
      <c r="F134" s="474" t="s">
        <v>4248</v>
      </c>
      <c r="G134" s="476">
        <v>2.0</v>
      </c>
      <c r="H134" s="476">
        <v>1.0</v>
      </c>
      <c r="I134" s="476">
        <v>2.0</v>
      </c>
      <c r="J134" s="477">
        <v>10.0</v>
      </c>
      <c r="K134" s="484">
        <v>5.0</v>
      </c>
      <c r="L134" s="478" t="s">
        <v>214</v>
      </c>
      <c r="M134" s="58"/>
      <c r="N134" s="58"/>
      <c r="O134" s="58"/>
      <c r="P134" s="58"/>
      <c r="Q134" s="58"/>
      <c r="R134" s="58"/>
      <c r="S134" s="58"/>
      <c r="T134" s="58"/>
      <c r="U134" s="58"/>
      <c r="V134" s="58"/>
      <c r="W134" s="58"/>
      <c r="X134" s="58"/>
      <c r="Y134" s="58"/>
      <c r="Z134" s="58"/>
    </row>
    <row r="135" ht="11.25" customHeight="1">
      <c r="A135" s="473" t="s">
        <v>4365</v>
      </c>
      <c r="B135" s="473" t="s">
        <v>1126</v>
      </c>
      <c r="C135" s="474" t="s">
        <v>52</v>
      </c>
      <c r="D135" s="473" t="s">
        <v>4366</v>
      </c>
      <c r="E135" s="473" t="s">
        <v>4367</v>
      </c>
      <c r="F135" s="474" t="s">
        <v>4248</v>
      </c>
      <c r="G135" s="476">
        <v>2.0</v>
      </c>
      <c r="H135" s="476">
        <v>1.0</v>
      </c>
      <c r="I135" s="476">
        <v>2.0</v>
      </c>
      <c r="J135" s="477">
        <v>10.0</v>
      </c>
      <c r="K135" s="484">
        <v>5.0</v>
      </c>
      <c r="L135" s="478" t="s">
        <v>214</v>
      </c>
      <c r="M135" s="58"/>
      <c r="N135" s="58"/>
      <c r="O135" s="58"/>
      <c r="P135" s="58"/>
      <c r="Q135" s="58"/>
      <c r="R135" s="58"/>
      <c r="S135" s="58"/>
      <c r="T135" s="58"/>
      <c r="U135" s="58"/>
      <c r="V135" s="58"/>
      <c r="W135" s="58"/>
      <c r="X135" s="58"/>
      <c r="Y135" s="58"/>
      <c r="Z135" s="58"/>
    </row>
    <row r="136" ht="11.25" customHeight="1">
      <c r="A136" s="473" t="s">
        <v>4368</v>
      </c>
      <c r="B136" s="473" t="s">
        <v>1126</v>
      </c>
      <c r="C136" s="474" t="s">
        <v>52</v>
      </c>
      <c r="D136" s="473" t="s">
        <v>4369</v>
      </c>
      <c r="E136" s="473" t="s">
        <v>4370</v>
      </c>
      <c r="F136" s="474" t="s">
        <v>4371</v>
      </c>
      <c r="G136" s="476">
        <v>2.0</v>
      </c>
      <c r="H136" s="476">
        <v>1.0</v>
      </c>
      <c r="I136" s="476">
        <v>2.0</v>
      </c>
      <c r="J136" s="477">
        <v>20.0</v>
      </c>
      <c r="K136" s="484">
        <v>10.0</v>
      </c>
      <c r="L136" s="478" t="s">
        <v>214</v>
      </c>
      <c r="M136" s="58"/>
      <c r="N136" s="58"/>
      <c r="O136" s="58"/>
      <c r="P136" s="58"/>
      <c r="Q136" s="58"/>
      <c r="R136" s="58"/>
      <c r="S136" s="58"/>
      <c r="T136" s="58"/>
      <c r="U136" s="58"/>
      <c r="V136" s="58"/>
      <c r="W136" s="58"/>
      <c r="X136" s="58"/>
      <c r="Y136" s="58"/>
      <c r="Z136" s="58"/>
    </row>
    <row r="137" ht="11.25" customHeight="1">
      <c r="A137" s="473" t="s">
        <v>4372</v>
      </c>
      <c r="B137" s="473" t="s">
        <v>4373</v>
      </c>
      <c r="C137" s="474" t="s">
        <v>52</v>
      </c>
      <c r="D137" s="473" t="s">
        <v>4374</v>
      </c>
      <c r="E137" s="473" t="s">
        <v>4375</v>
      </c>
      <c r="F137" s="474" t="s">
        <v>4376</v>
      </c>
      <c r="G137" s="411">
        <v>2.0</v>
      </c>
      <c r="H137" s="485">
        <v>2.0</v>
      </c>
      <c r="I137" s="476">
        <v>3.0</v>
      </c>
      <c r="J137" s="477">
        <v>20.0</v>
      </c>
      <c r="K137" s="484">
        <v>10.0</v>
      </c>
      <c r="L137" s="478" t="s">
        <v>214</v>
      </c>
      <c r="M137" s="58"/>
      <c r="N137" s="58"/>
      <c r="O137" s="58"/>
      <c r="P137" s="58"/>
      <c r="Q137" s="58"/>
      <c r="R137" s="58"/>
      <c r="S137" s="58"/>
      <c r="T137" s="58"/>
      <c r="U137" s="58"/>
      <c r="V137" s="58"/>
      <c r="W137" s="58"/>
      <c r="X137" s="58"/>
      <c r="Y137" s="58"/>
      <c r="Z137" s="58"/>
    </row>
    <row r="138" ht="11.25" customHeight="1">
      <c r="A138" s="473" t="s">
        <v>4377</v>
      </c>
      <c r="B138" s="473" t="s">
        <v>1138</v>
      </c>
      <c r="C138" s="474" t="s">
        <v>52</v>
      </c>
      <c r="D138" s="473" t="s">
        <v>4378</v>
      </c>
      <c r="E138" s="473" t="s">
        <v>4379</v>
      </c>
      <c r="F138" s="474" t="s">
        <v>4380</v>
      </c>
      <c r="G138" s="476">
        <v>5.0</v>
      </c>
      <c r="H138" s="476">
        <v>4.0</v>
      </c>
      <c r="I138" s="476">
        <v>5.0</v>
      </c>
      <c r="J138" s="477">
        <v>20.0</v>
      </c>
      <c r="K138" s="484">
        <v>4.0</v>
      </c>
      <c r="L138" s="478" t="s">
        <v>214</v>
      </c>
      <c r="M138" s="58"/>
      <c r="N138" s="58"/>
      <c r="O138" s="58"/>
      <c r="P138" s="58"/>
      <c r="Q138" s="58"/>
      <c r="R138" s="58"/>
      <c r="S138" s="58"/>
      <c r="T138" s="58"/>
      <c r="U138" s="58"/>
      <c r="V138" s="58"/>
      <c r="W138" s="58"/>
      <c r="X138" s="58"/>
      <c r="Y138" s="58"/>
      <c r="Z138" s="58"/>
    </row>
    <row r="139" ht="11.25" customHeight="1">
      <c r="A139" s="473" t="s">
        <v>4381</v>
      </c>
      <c r="B139" s="473" t="s">
        <v>1138</v>
      </c>
      <c r="C139" s="474" t="s">
        <v>52</v>
      </c>
      <c r="D139" s="473" t="s">
        <v>4382</v>
      </c>
      <c r="E139" s="473" t="s">
        <v>4383</v>
      </c>
      <c r="F139" s="474" t="s">
        <v>4384</v>
      </c>
      <c r="G139" s="476">
        <v>5.0</v>
      </c>
      <c r="H139" s="476">
        <v>4.0</v>
      </c>
      <c r="I139" s="476">
        <v>5.0</v>
      </c>
      <c r="J139" s="477">
        <v>20.0</v>
      </c>
      <c r="K139" s="484">
        <v>4.0</v>
      </c>
      <c r="L139" s="478" t="s">
        <v>214</v>
      </c>
      <c r="M139" s="58"/>
      <c r="N139" s="58"/>
      <c r="O139" s="58"/>
      <c r="P139" s="58"/>
      <c r="Q139" s="58"/>
      <c r="R139" s="58"/>
      <c r="S139" s="58"/>
      <c r="T139" s="58"/>
      <c r="U139" s="58"/>
      <c r="V139" s="58"/>
      <c r="W139" s="58"/>
      <c r="X139" s="58"/>
      <c r="Y139" s="58"/>
      <c r="Z139" s="58"/>
    </row>
    <row r="140" ht="11.25" customHeight="1">
      <c r="A140" s="473" t="s">
        <v>4385</v>
      </c>
      <c r="B140" s="473" t="s">
        <v>1138</v>
      </c>
      <c r="C140" s="474" t="s">
        <v>52</v>
      </c>
      <c r="D140" s="473" t="s">
        <v>4386</v>
      </c>
      <c r="E140" s="473" t="s">
        <v>4387</v>
      </c>
      <c r="F140" s="474" t="s">
        <v>4388</v>
      </c>
      <c r="G140" s="476">
        <v>5.0</v>
      </c>
      <c r="H140" s="476">
        <v>4.0</v>
      </c>
      <c r="I140" s="476">
        <v>5.0</v>
      </c>
      <c r="J140" s="477">
        <v>10.0</v>
      </c>
      <c r="K140" s="484">
        <v>2.0</v>
      </c>
      <c r="L140" s="478" t="s">
        <v>214</v>
      </c>
      <c r="M140" s="58"/>
      <c r="N140" s="58"/>
      <c r="O140" s="58"/>
      <c r="P140" s="58"/>
      <c r="Q140" s="58"/>
      <c r="R140" s="58"/>
      <c r="S140" s="58"/>
      <c r="T140" s="58"/>
      <c r="U140" s="58"/>
      <c r="V140" s="58"/>
      <c r="W140" s="58"/>
      <c r="X140" s="58"/>
      <c r="Y140" s="58"/>
      <c r="Z140" s="58"/>
    </row>
    <row r="141" ht="11.25" customHeight="1">
      <c r="A141" s="473" t="s">
        <v>4389</v>
      </c>
      <c r="B141" s="473" t="s">
        <v>1142</v>
      </c>
      <c r="C141" s="474" t="s">
        <v>52</v>
      </c>
      <c r="D141" s="473" t="s">
        <v>4390</v>
      </c>
      <c r="E141" s="473" t="s">
        <v>1144</v>
      </c>
      <c r="F141" s="474" t="s">
        <v>4053</v>
      </c>
      <c r="G141" s="476">
        <v>3.0</v>
      </c>
      <c r="H141" s="476">
        <v>1.0</v>
      </c>
      <c r="I141" s="476">
        <v>4.0</v>
      </c>
      <c r="J141" s="477">
        <v>10.0</v>
      </c>
      <c r="K141" s="484">
        <v>3.33</v>
      </c>
      <c r="L141" s="478" t="s">
        <v>214</v>
      </c>
      <c r="M141" s="58"/>
      <c r="N141" s="58"/>
      <c r="O141" s="58"/>
      <c r="P141" s="58"/>
      <c r="Q141" s="58"/>
      <c r="R141" s="58"/>
      <c r="S141" s="58"/>
      <c r="T141" s="58"/>
      <c r="U141" s="58"/>
      <c r="V141" s="58"/>
      <c r="W141" s="58"/>
      <c r="X141" s="58"/>
      <c r="Y141" s="58"/>
      <c r="Z141" s="58"/>
    </row>
    <row r="142" ht="11.25" customHeight="1">
      <c r="A142" s="473" t="s">
        <v>4391</v>
      </c>
      <c r="B142" s="473" t="s">
        <v>1150</v>
      </c>
      <c r="C142" s="474" t="s">
        <v>52</v>
      </c>
      <c r="D142" s="473" t="s">
        <v>4392</v>
      </c>
      <c r="E142" s="473" t="s">
        <v>4393</v>
      </c>
      <c r="F142" s="474" t="s">
        <v>4394</v>
      </c>
      <c r="G142" s="476">
        <v>3.0</v>
      </c>
      <c r="H142" s="476">
        <v>1.0</v>
      </c>
      <c r="I142" s="476">
        <v>3.0</v>
      </c>
      <c r="J142" s="477">
        <v>20.0</v>
      </c>
      <c r="K142" s="484">
        <v>6.66</v>
      </c>
      <c r="L142" s="478" t="s">
        <v>214</v>
      </c>
      <c r="M142" s="58"/>
      <c r="N142" s="58"/>
      <c r="O142" s="58"/>
      <c r="P142" s="58"/>
      <c r="Q142" s="58"/>
      <c r="R142" s="58"/>
      <c r="S142" s="58"/>
      <c r="T142" s="58"/>
      <c r="U142" s="58"/>
      <c r="V142" s="58"/>
      <c r="W142" s="58"/>
      <c r="X142" s="58"/>
      <c r="Y142" s="58"/>
      <c r="Z142" s="58"/>
    </row>
    <row r="143" ht="11.25" customHeight="1">
      <c r="A143" s="473" t="s">
        <v>4395</v>
      </c>
      <c r="B143" s="473" t="s">
        <v>4396</v>
      </c>
      <c r="C143" s="474" t="s">
        <v>52</v>
      </c>
      <c r="D143" s="473" t="s">
        <v>4397</v>
      </c>
      <c r="E143" s="473" t="s">
        <v>4345</v>
      </c>
      <c r="F143" s="474" t="s">
        <v>4398</v>
      </c>
      <c r="G143" s="476">
        <v>4.0</v>
      </c>
      <c r="H143" s="476">
        <v>3.0</v>
      </c>
      <c r="I143" s="476">
        <v>4.0</v>
      </c>
      <c r="J143" s="477">
        <v>20.0</v>
      </c>
      <c r="K143" s="484">
        <v>5.0</v>
      </c>
      <c r="L143" s="478" t="s">
        <v>214</v>
      </c>
      <c r="M143" s="58"/>
      <c r="N143" s="58"/>
      <c r="O143" s="58"/>
      <c r="P143" s="58"/>
      <c r="Q143" s="58"/>
      <c r="R143" s="58"/>
      <c r="S143" s="58"/>
      <c r="T143" s="58"/>
      <c r="U143" s="58"/>
      <c r="V143" s="58"/>
      <c r="W143" s="58"/>
      <c r="X143" s="58"/>
      <c r="Y143" s="58"/>
      <c r="Z143" s="58"/>
    </row>
    <row r="144" ht="11.25" customHeight="1">
      <c r="A144" s="473" t="s">
        <v>4399</v>
      </c>
      <c r="B144" s="473" t="s">
        <v>4400</v>
      </c>
      <c r="C144" s="474" t="s">
        <v>52</v>
      </c>
      <c r="D144" s="473" t="s">
        <v>4401</v>
      </c>
      <c r="E144" s="473" t="s">
        <v>4402</v>
      </c>
      <c r="F144" s="474" t="s">
        <v>4403</v>
      </c>
      <c r="G144" s="476">
        <v>1.0</v>
      </c>
      <c r="H144" s="476">
        <v>1.0</v>
      </c>
      <c r="I144" s="476">
        <v>2.0</v>
      </c>
      <c r="J144" s="477">
        <v>20.0</v>
      </c>
      <c r="K144" s="484">
        <v>20.0</v>
      </c>
      <c r="L144" s="478" t="s">
        <v>214</v>
      </c>
      <c r="M144" s="58"/>
      <c r="N144" s="58"/>
      <c r="O144" s="58"/>
      <c r="P144" s="58"/>
      <c r="Q144" s="58"/>
      <c r="R144" s="58"/>
      <c r="S144" s="58"/>
      <c r="T144" s="58"/>
      <c r="U144" s="58"/>
      <c r="V144" s="58"/>
      <c r="W144" s="58"/>
      <c r="X144" s="58"/>
      <c r="Y144" s="58"/>
      <c r="Z144" s="58"/>
    </row>
    <row r="145" ht="11.25" customHeight="1">
      <c r="A145" s="473" t="s">
        <v>4404</v>
      </c>
      <c r="B145" s="473" t="s">
        <v>4405</v>
      </c>
      <c r="C145" s="474" t="s">
        <v>52</v>
      </c>
      <c r="D145" s="473" t="s">
        <v>4406</v>
      </c>
      <c r="E145" s="473" t="s">
        <v>4407</v>
      </c>
      <c r="F145" s="474" t="s">
        <v>4408</v>
      </c>
      <c r="G145" s="476">
        <v>2.0</v>
      </c>
      <c r="H145" s="476">
        <v>1.0</v>
      </c>
      <c r="I145" s="476">
        <v>3.0</v>
      </c>
      <c r="J145" s="477">
        <v>20.0</v>
      </c>
      <c r="K145" s="484">
        <v>10.0</v>
      </c>
      <c r="L145" s="478" t="s">
        <v>214</v>
      </c>
      <c r="M145" s="58"/>
      <c r="N145" s="58"/>
      <c r="O145" s="58"/>
      <c r="P145" s="58"/>
      <c r="Q145" s="58"/>
      <c r="R145" s="58"/>
      <c r="S145" s="58"/>
      <c r="T145" s="58"/>
      <c r="U145" s="58"/>
      <c r="V145" s="58"/>
      <c r="W145" s="58"/>
      <c r="X145" s="58"/>
      <c r="Y145" s="58"/>
      <c r="Z145" s="58"/>
    </row>
    <row r="146" ht="11.25" customHeight="1">
      <c r="A146" s="473" t="s">
        <v>4409</v>
      </c>
      <c r="B146" s="473" t="s">
        <v>4410</v>
      </c>
      <c r="C146" s="474" t="s">
        <v>52</v>
      </c>
      <c r="D146" s="473" t="s">
        <v>4411</v>
      </c>
      <c r="E146" s="473" t="s">
        <v>4412</v>
      </c>
      <c r="F146" s="474" t="s">
        <v>2904</v>
      </c>
      <c r="G146" s="476">
        <v>2.0</v>
      </c>
      <c r="H146" s="476">
        <v>1.0</v>
      </c>
      <c r="I146" s="476">
        <v>2.0</v>
      </c>
      <c r="J146" s="477">
        <v>10.0</v>
      </c>
      <c r="K146" s="484">
        <v>5.0</v>
      </c>
      <c r="L146" s="478" t="s">
        <v>214</v>
      </c>
      <c r="M146" s="58"/>
      <c r="N146" s="58"/>
      <c r="O146" s="58"/>
      <c r="P146" s="58"/>
      <c r="Q146" s="58"/>
      <c r="R146" s="58"/>
      <c r="S146" s="58"/>
      <c r="T146" s="58"/>
      <c r="U146" s="58"/>
      <c r="V146" s="58"/>
      <c r="W146" s="58"/>
      <c r="X146" s="58"/>
      <c r="Y146" s="58"/>
      <c r="Z146" s="58"/>
    </row>
    <row r="147" ht="11.25" customHeight="1">
      <c r="A147" s="473" t="s">
        <v>1193</v>
      </c>
      <c r="B147" s="473" t="s">
        <v>1194</v>
      </c>
      <c r="C147" s="474" t="s">
        <v>52</v>
      </c>
      <c r="D147" s="473" t="s">
        <v>4413</v>
      </c>
      <c r="E147" s="473" t="s">
        <v>4414</v>
      </c>
      <c r="F147" s="474"/>
      <c r="G147" s="474">
        <v>2.0</v>
      </c>
      <c r="H147" s="474">
        <v>2.0</v>
      </c>
      <c r="I147" s="476">
        <v>2.0</v>
      </c>
      <c r="J147" s="477">
        <v>20.0</v>
      </c>
      <c r="K147" s="477">
        <v>10.0</v>
      </c>
      <c r="L147" s="478" t="s">
        <v>297</v>
      </c>
      <c r="M147" s="58"/>
      <c r="N147" s="58"/>
      <c r="O147" s="58"/>
      <c r="P147" s="58"/>
      <c r="Q147" s="58"/>
      <c r="R147" s="58"/>
      <c r="S147" s="58"/>
      <c r="T147" s="58"/>
      <c r="U147" s="58"/>
      <c r="V147" s="58"/>
      <c r="W147" s="58"/>
      <c r="X147" s="58"/>
      <c r="Y147" s="58"/>
      <c r="Z147" s="58"/>
    </row>
    <row r="148" ht="11.25" customHeight="1">
      <c r="A148" s="473" t="s">
        <v>1193</v>
      </c>
      <c r="B148" s="473" t="s">
        <v>1194</v>
      </c>
      <c r="C148" s="474" t="s">
        <v>52</v>
      </c>
      <c r="D148" s="473" t="s">
        <v>4415</v>
      </c>
      <c r="E148" s="475" t="s">
        <v>4416</v>
      </c>
      <c r="F148" s="474"/>
      <c r="G148" s="474">
        <v>2.0</v>
      </c>
      <c r="H148" s="474">
        <v>2.0</v>
      </c>
      <c r="I148" s="476">
        <v>2.0</v>
      </c>
      <c r="J148" s="477">
        <v>20.0</v>
      </c>
      <c r="K148" s="484">
        <v>10.0</v>
      </c>
      <c r="L148" s="478" t="s">
        <v>297</v>
      </c>
      <c r="M148" s="58"/>
      <c r="N148" s="58"/>
      <c r="O148" s="58"/>
      <c r="P148" s="58"/>
      <c r="Q148" s="58"/>
      <c r="R148" s="58"/>
      <c r="S148" s="58"/>
      <c r="T148" s="58"/>
      <c r="U148" s="58"/>
      <c r="V148" s="58"/>
      <c r="W148" s="58"/>
      <c r="X148" s="58"/>
      <c r="Y148" s="58"/>
      <c r="Z148" s="58"/>
    </row>
    <row r="149" ht="11.25" customHeight="1">
      <c r="A149" s="473" t="s">
        <v>1193</v>
      </c>
      <c r="B149" s="473" t="s">
        <v>1194</v>
      </c>
      <c r="C149" s="474" t="s">
        <v>52</v>
      </c>
      <c r="D149" s="473" t="s">
        <v>4417</v>
      </c>
      <c r="E149" s="475" t="s">
        <v>1205</v>
      </c>
      <c r="F149" s="474" t="s">
        <v>715</v>
      </c>
      <c r="G149" s="474">
        <v>2.0</v>
      </c>
      <c r="H149" s="474">
        <v>2.0</v>
      </c>
      <c r="I149" s="476">
        <v>2.0</v>
      </c>
      <c r="J149" s="477">
        <v>20.0</v>
      </c>
      <c r="K149" s="484">
        <v>10.0</v>
      </c>
      <c r="L149" s="478" t="s">
        <v>297</v>
      </c>
      <c r="M149" s="58"/>
      <c r="N149" s="58"/>
      <c r="O149" s="58"/>
      <c r="P149" s="58"/>
      <c r="Q149" s="58"/>
      <c r="R149" s="58"/>
      <c r="S149" s="58"/>
      <c r="T149" s="58"/>
      <c r="U149" s="58"/>
      <c r="V149" s="58"/>
      <c r="W149" s="58"/>
      <c r="X149" s="58"/>
      <c r="Y149" s="58"/>
      <c r="Z149" s="58"/>
    </row>
    <row r="150" ht="11.25" customHeight="1">
      <c r="A150" s="473" t="s">
        <v>1209</v>
      </c>
      <c r="B150" s="473" t="s">
        <v>1210</v>
      </c>
      <c r="C150" s="474" t="s">
        <v>52</v>
      </c>
      <c r="D150" s="473" t="s">
        <v>4418</v>
      </c>
      <c r="E150" s="475" t="s">
        <v>4419</v>
      </c>
      <c r="F150" s="474"/>
      <c r="G150" s="474">
        <v>2.0</v>
      </c>
      <c r="H150" s="474">
        <v>2.0</v>
      </c>
      <c r="I150" s="476">
        <v>2.0</v>
      </c>
      <c r="J150" s="477">
        <v>20.0</v>
      </c>
      <c r="K150" s="484">
        <v>10.0</v>
      </c>
      <c r="L150" s="478" t="s">
        <v>297</v>
      </c>
      <c r="M150" s="58"/>
      <c r="N150" s="58"/>
      <c r="O150" s="58"/>
      <c r="P150" s="58"/>
      <c r="Q150" s="58"/>
      <c r="R150" s="58"/>
      <c r="S150" s="58"/>
      <c r="T150" s="58"/>
      <c r="U150" s="58"/>
      <c r="V150" s="58"/>
      <c r="W150" s="58"/>
      <c r="X150" s="58"/>
      <c r="Y150" s="58"/>
      <c r="Z150" s="58"/>
    </row>
    <row r="151" ht="11.25" customHeight="1">
      <c r="A151" s="473" t="s">
        <v>1209</v>
      </c>
      <c r="B151" s="473" t="s">
        <v>1210</v>
      </c>
      <c r="C151" s="474" t="s">
        <v>52</v>
      </c>
      <c r="D151" s="473" t="s">
        <v>4420</v>
      </c>
      <c r="E151" s="475"/>
      <c r="F151" s="474"/>
      <c r="G151" s="474">
        <v>2.0</v>
      </c>
      <c r="H151" s="474">
        <v>2.0</v>
      </c>
      <c r="I151" s="476">
        <v>2.0</v>
      </c>
      <c r="J151" s="477">
        <v>20.0</v>
      </c>
      <c r="K151" s="484">
        <v>10.0</v>
      </c>
      <c r="L151" s="478" t="s">
        <v>297</v>
      </c>
      <c r="M151" s="58"/>
      <c r="N151" s="58"/>
      <c r="O151" s="58"/>
      <c r="P151" s="58"/>
      <c r="Q151" s="58"/>
      <c r="R151" s="58"/>
      <c r="S151" s="58"/>
      <c r="T151" s="58"/>
      <c r="U151" s="58"/>
      <c r="V151" s="58"/>
      <c r="W151" s="58"/>
      <c r="X151" s="58"/>
      <c r="Y151" s="58"/>
      <c r="Z151" s="58"/>
    </row>
    <row r="152" ht="11.25" customHeight="1">
      <c r="A152" s="473" t="s">
        <v>1209</v>
      </c>
      <c r="B152" s="473" t="s">
        <v>1210</v>
      </c>
      <c r="C152" s="474" t="s">
        <v>52</v>
      </c>
      <c r="D152" s="473" t="s">
        <v>4018</v>
      </c>
      <c r="E152" s="475"/>
      <c r="F152" s="474"/>
      <c r="G152" s="474">
        <v>2.0</v>
      </c>
      <c r="H152" s="474">
        <v>2.0</v>
      </c>
      <c r="I152" s="476">
        <v>2.0</v>
      </c>
      <c r="J152" s="477">
        <v>20.0</v>
      </c>
      <c r="K152" s="484">
        <v>10.0</v>
      </c>
      <c r="L152" s="478" t="s">
        <v>297</v>
      </c>
      <c r="M152" s="58"/>
      <c r="N152" s="58"/>
      <c r="O152" s="58"/>
      <c r="P152" s="58"/>
      <c r="Q152" s="58"/>
      <c r="R152" s="58"/>
      <c r="S152" s="58"/>
      <c r="T152" s="58"/>
      <c r="U152" s="58"/>
      <c r="V152" s="58"/>
      <c r="W152" s="58"/>
      <c r="X152" s="58"/>
      <c r="Y152" s="58"/>
      <c r="Z152" s="58"/>
    </row>
    <row r="153" ht="11.25" customHeight="1">
      <c r="A153" s="473" t="s">
        <v>1209</v>
      </c>
      <c r="B153" s="473" t="s">
        <v>1210</v>
      </c>
      <c r="C153" s="474" t="s">
        <v>52</v>
      </c>
      <c r="D153" s="473" t="s">
        <v>4421</v>
      </c>
      <c r="E153" s="475"/>
      <c r="F153" s="474"/>
      <c r="G153" s="474">
        <v>2.0</v>
      </c>
      <c r="H153" s="474">
        <v>2.0</v>
      </c>
      <c r="I153" s="476">
        <v>2.0</v>
      </c>
      <c r="J153" s="477">
        <v>20.0</v>
      </c>
      <c r="K153" s="484">
        <v>10.0</v>
      </c>
      <c r="L153" s="478" t="s">
        <v>297</v>
      </c>
      <c r="M153" s="58"/>
      <c r="N153" s="58"/>
      <c r="O153" s="58"/>
      <c r="P153" s="58"/>
      <c r="Q153" s="58"/>
      <c r="R153" s="58"/>
      <c r="S153" s="58"/>
      <c r="T153" s="58"/>
      <c r="U153" s="58"/>
      <c r="V153" s="58"/>
      <c r="W153" s="58"/>
      <c r="X153" s="58"/>
      <c r="Y153" s="58"/>
      <c r="Z153" s="58"/>
    </row>
    <row r="154" ht="11.25" customHeight="1">
      <c r="A154" s="473" t="s">
        <v>1193</v>
      </c>
      <c r="B154" s="473" t="s">
        <v>1219</v>
      </c>
      <c r="C154" s="474" t="s">
        <v>52</v>
      </c>
      <c r="D154" s="473" t="s">
        <v>4422</v>
      </c>
      <c r="E154" s="475"/>
      <c r="F154" s="474"/>
      <c r="G154" s="474">
        <v>2.0</v>
      </c>
      <c r="H154" s="474">
        <v>2.0</v>
      </c>
      <c r="I154" s="476">
        <v>2.0</v>
      </c>
      <c r="J154" s="477">
        <v>20.0</v>
      </c>
      <c r="K154" s="484">
        <v>10.0</v>
      </c>
      <c r="L154" s="478" t="s">
        <v>297</v>
      </c>
      <c r="M154" s="58"/>
      <c r="N154" s="58"/>
      <c r="O154" s="58"/>
      <c r="P154" s="58"/>
      <c r="Q154" s="58"/>
      <c r="R154" s="58"/>
      <c r="S154" s="58"/>
      <c r="T154" s="58"/>
      <c r="U154" s="58"/>
      <c r="V154" s="58"/>
      <c r="W154" s="58"/>
      <c r="X154" s="58"/>
      <c r="Y154" s="58"/>
      <c r="Z154" s="58"/>
    </row>
    <row r="155" ht="11.25" customHeight="1">
      <c r="A155" s="473" t="s">
        <v>1193</v>
      </c>
      <c r="B155" s="473" t="s">
        <v>1219</v>
      </c>
      <c r="C155" s="474" t="s">
        <v>52</v>
      </c>
      <c r="D155" s="473" t="s">
        <v>4423</v>
      </c>
      <c r="E155" s="475"/>
      <c r="F155" s="474"/>
      <c r="G155" s="474">
        <v>2.0</v>
      </c>
      <c r="H155" s="474">
        <v>2.0</v>
      </c>
      <c r="I155" s="476">
        <v>2.0</v>
      </c>
      <c r="J155" s="477">
        <v>10.0</v>
      </c>
      <c r="K155" s="484">
        <v>5.0</v>
      </c>
      <c r="L155" s="478" t="s">
        <v>297</v>
      </c>
      <c r="M155" s="58"/>
      <c r="N155" s="58"/>
      <c r="O155" s="58"/>
      <c r="P155" s="58"/>
      <c r="Q155" s="58"/>
      <c r="R155" s="58"/>
      <c r="S155" s="58"/>
      <c r="T155" s="58"/>
      <c r="U155" s="58"/>
      <c r="V155" s="58"/>
      <c r="W155" s="58"/>
      <c r="X155" s="58"/>
      <c r="Y155" s="58"/>
      <c r="Z155" s="58"/>
    </row>
    <row r="156" ht="11.25" customHeight="1">
      <c r="A156" s="473" t="s">
        <v>1193</v>
      </c>
      <c r="B156" s="473" t="s">
        <v>1219</v>
      </c>
      <c r="C156" s="474" t="s">
        <v>52</v>
      </c>
      <c r="D156" s="473" t="s">
        <v>4424</v>
      </c>
      <c r="E156" s="475" t="s">
        <v>4425</v>
      </c>
      <c r="F156" s="474"/>
      <c r="G156" s="474">
        <v>2.0</v>
      </c>
      <c r="H156" s="474">
        <v>2.0</v>
      </c>
      <c r="I156" s="476">
        <v>2.0</v>
      </c>
      <c r="J156" s="477">
        <v>20.0</v>
      </c>
      <c r="K156" s="484">
        <v>10.0</v>
      </c>
      <c r="L156" s="478" t="s">
        <v>297</v>
      </c>
      <c r="M156" s="58"/>
      <c r="N156" s="58"/>
      <c r="O156" s="58"/>
      <c r="P156" s="58"/>
      <c r="Q156" s="58"/>
      <c r="R156" s="58"/>
      <c r="S156" s="58"/>
      <c r="T156" s="58"/>
      <c r="U156" s="58"/>
      <c r="V156" s="58"/>
      <c r="W156" s="58"/>
      <c r="X156" s="58"/>
      <c r="Y156" s="58"/>
      <c r="Z156" s="58"/>
    </row>
    <row r="157" ht="11.25" customHeight="1">
      <c r="A157" s="473" t="s">
        <v>1193</v>
      </c>
      <c r="B157" s="473" t="s">
        <v>1219</v>
      </c>
      <c r="C157" s="474" t="s">
        <v>52</v>
      </c>
      <c r="D157" s="473" t="s">
        <v>4426</v>
      </c>
      <c r="E157" s="475"/>
      <c r="F157" s="474"/>
      <c r="G157" s="474">
        <v>2.0</v>
      </c>
      <c r="H157" s="474">
        <v>2.0</v>
      </c>
      <c r="I157" s="476">
        <v>2.0</v>
      </c>
      <c r="J157" s="477">
        <v>20.0</v>
      </c>
      <c r="K157" s="484">
        <v>10.0</v>
      </c>
      <c r="L157" s="478" t="s">
        <v>297</v>
      </c>
      <c r="M157" s="58"/>
      <c r="N157" s="58"/>
      <c r="O157" s="58"/>
      <c r="P157" s="58"/>
      <c r="Q157" s="58"/>
      <c r="R157" s="58"/>
      <c r="S157" s="58"/>
      <c r="T157" s="58"/>
      <c r="U157" s="58"/>
      <c r="V157" s="58"/>
      <c r="W157" s="58"/>
      <c r="X157" s="58"/>
      <c r="Y157" s="58"/>
      <c r="Z157" s="58"/>
    </row>
    <row r="158" ht="11.25" customHeight="1">
      <c r="A158" s="473" t="s">
        <v>1246</v>
      </c>
      <c r="B158" s="473" t="s">
        <v>1247</v>
      </c>
      <c r="C158" s="474" t="s">
        <v>52</v>
      </c>
      <c r="D158" s="473" t="s">
        <v>4427</v>
      </c>
      <c r="E158" s="475"/>
      <c r="F158" s="474"/>
      <c r="G158" s="474">
        <v>1.0</v>
      </c>
      <c r="H158" s="474">
        <v>1.0</v>
      </c>
      <c r="I158" s="476">
        <v>1.0</v>
      </c>
      <c r="J158" s="477">
        <v>20.0</v>
      </c>
      <c r="K158" s="484">
        <v>20.0</v>
      </c>
      <c r="L158" s="478" t="s">
        <v>297</v>
      </c>
      <c r="M158" s="58"/>
      <c r="N158" s="58"/>
      <c r="O158" s="58"/>
      <c r="P158" s="58"/>
      <c r="Q158" s="58"/>
      <c r="R158" s="58"/>
      <c r="S158" s="58"/>
      <c r="T158" s="58"/>
      <c r="U158" s="58"/>
      <c r="V158" s="58"/>
      <c r="W158" s="58"/>
      <c r="X158" s="58"/>
      <c r="Y158" s="58"/>
      <c r="Z158" s="58"/>
    </row>
    <row r="159" ht="11.25" customHeight="1">
      <c r="A159" s="473" t="s">
        <v>1246</v>
      </c>
      <c r="B159" s="473" t="s">
        <v>1247</v>
      </c>
      <c r="C159" s="474" t="s">
        <v>52</v>
      </c>
      <c r="D159" s="473" t="s">
        <v>4428</v>
      </c>
      <c r="E159" s="475"/>
      <c r="F159" s="474"/>
      <c r="G159" s="474">
        <v>1.0</v>
      </c>
      <c r="H159" s="474">
        <v>1.0</v>
      </c>
      <c r="I159" s="476">
        <v>1.0</v>
      </c>
      <c r="J159" s="477">
        <v>20.0</v>
      </c>
      <c r="K159" s="484">
        <v>20.0</v>
      </c>
      <c r="L159" s="478" t="s">
        <v>297</v>
      </c>
      <c r="M159" s="58"/>
      <c r="N159" s="58"/>
      <c r="O159" s="58"/>
      <c r="P159" s="58"/>
      <c r="Q159" s="58"/>
      <c r="R159" s="58"/>
      <c r="S159" s="58"/>
      <c r="T159" s="58"/>
      <c r="U159" s="58"/>
      <c r="V159" s="58"/>
      <c r="W159" s="58"/>
      <c r="X159" s="58"/>
      <c r="Y159" s="58"/>
      <c r="Z159" s="58"/>
    </row>
    <row r="160" ht="11.25" customHeight="1">
      <c r="A160" s="473" t="s">
        <v>1246</v>
      </c>
      <c r="B160" s="473" t="s">
        <v>1247</v>
      </c>
      <c r="C160" s="474" t="s">
        <v>52</v>
      </c>
      <c r="D160" s="473" t="s">
        <v>1253</v>
      </c>
      <c r="E160" s="475"/>
      <c r="F160" s="474"/>
      <c r="G160" s="474">
        <v>1.0</v>
      </c>
      <c r="H160" s="474">
        <v>1.0</v>
      </c>
      <c r="I160" s="476">
        <v>1.0</v>
      </c>
      <c r="J160" s="477">
        <v>20.0</v>
      </c>
      <c r="K160" s="484">
        <v>20.0</v>
      </c>
      <c r="L160" s="478" t="s">
        <v>297</v>
      </c>
      <c r="M160" s="58"/>
      <c r="N160" s="58"/>
      <c r="O160" s="58"/>
      <c r="P160" s="58"/>
      <c r="Q160" s="58"/>
      <c r="R160" s="58"/>
      <c r="S160" s="58"/>
      <c r="T160" s="58"/>
      <c r="U160" s="58"/>
      <c r="V160" s="58"/>
      <c r="W160" s="58"/>
      <c r="X160" s="58"/>
      <c r="Y160" s="58"/>
      <c r="Z160" s="58"/>
    </row>
    <row r="161" ht="11.25" customHeight="1">
      <c r="A161" s="473" t="s">
        <v>1246</v>
      </c>
      <c r="B161" s="473" t="s">
        <v>1247</v>
      </c>
      <c r="C161" s="474" t="s">
        <v>52</v>
      </c>
      <c r="D161" s="473" t="s">
        <v>4429</v>
      </c>
      <c r="E161" s="475"/>
      <c r="F161" s="474"/>
      <c r="G161" s="474">
        <v>1.0</v>
      </c>
      <c r="H161" s="474">
        <v>1.0</v>
      </c>
      <c r="I161" s="476">
        <v>1.0</v>
      </c>
      <c r="J161" s="477">
        <v>20.0</v>
      </c>
      <c r="K161" s="484">
        <v>20.0</v>
      </c>
      <c r="L161" s="478" t="s">
        <v>297</v>
      </c>
      <c r="M161" s="58"/>
      <c r="N161" s="58"/>
      <c r="O161" s="58"/>
      <c r="P161" s="58"/>
      <c r="Q161" s="58"/>
      <c r="R161" s="58"/>
      <c r="S161" s="58"/>
      <c r="T161" s="58"/>
      <c r="U161" s="58"/>
      <c r="V161" s="58"/>
      <c r="W161" s="58"/>
      <c r="X161" s="58"/>
      <c r="Y161" s="58"/>
      <c r="Z161" s="58"/>
    </row>
    <row r="162" ht="11.25" customHeight="1">
      <c r="A162" s="473" t="s">
        <v>1246</v>
      </c>
      <c r="B162" s="473" t="s">
        <v>1247</v>
      </c>
      <c r="C162" s="474" t="s">
        <v>52</v>
      </c>
      <c r="D162" s="473" t="s">
        <v>4430</v>
      </c>
      <c r="E162" s="475"/>
      <c r="F162" s="474"/>
      <c r="G162" s="474">
        <v>1.0</v>
      </c>
      <c r="H162" s="474">
        <v>1.0</v>
      </c>
      <c r="I162" s="476">
        <v>1.0</v>
      </c>
      <c r="J162" s="477">
        <v>20.0</v>
      </c>
      <c r="K162" s="484">
        <v>20.0</v>
      </c>
      <c r="L162" s="478" t="s">
        <v>297</v>
      </c>
      <c r="M162" s="58"/>
      <c r="N162" s="58"/>
      <c r="O162" s="58"/>
      <c r="P162" s="58"/>
      <c r="Q162" s="58"/>
      <c r="R162" s="58"/>
      <c r="S162" s="58"/>
      <c r="T162" s="58"/>
      <c r="U162" s="58"/>
      <c r="V162" s="58"/>
      <c r="W162" s="58"/>
      <c r="X162" s="58"/>
      <c r="Y162" s="58"/>
      <c r="Z162" s="58"/>
    </row>
    <row r="163" ht="11.25" customHeight="1">
      <c r="A163" s="473" t="s">
        <v>1246</v>
      </c>
      <c r="B163" s="473" t="s">
        <v>1247</v>
      </c>
      <c r="C163" s="474" t="s">
        <v>52</v>
      </c>
      <c r="D163" s="473" t="s">
        <v>4431</v>
      </c>
      <c r="E163" s="475"/>
      <c r="F163" s="474"/>
      <c r="G163" s="474">
        <v>1.0</v>
      </c>
      <c r="H163" s="474">
        <v>1.0</v>
      </c>
      <c r="I163" s="476">
        <v>1.0</v>
      </c>
      <c r="J163" s="477">
        <v>10.0</v>
      </c>
      <c r="K163" s="484">
        <v>10.0</v>
      </c>
      <c r="L163" s="478" t="s">
        <v>297</v>
      </c>
      <c r="M163" s="58"/>
      <c r="N163" s="58"/>
      <c r="O163" s="58"/>
      <c r="P163" s="58"/>
      <c r="Q163" s="58"/>
      <c r="R163" s="58"/>
      <c r="S163" s="58"/>
      <c r="T163" s="58"/>
      <c r="U163" s="58"/>
      <c r="V163" s="58"/>
      <c r="W163" s="58"/>
      <c r="X163" s="58"/>
      <c r="Y163" s="58"/>
      <c r="Z163" s="58"/>
    </row>
    <row r="164" ht="11.25" customHeight="1">
      <c r="A164" s="473" t="s">
        <v>1209</v>
      </c>
      <c r="B164" s="473" t="s">
        <v>4432</v>
      </c>
      <c r="C164" s="474" t="s">
        <v>52</v>
      </c>
      <c r="D164" s="473" t="s">
        <v>4433</v>
      </c>
      <c r="E164" s="475"/>
      <c r="F164" s="474"/>
      <c r="G164" s="474">
        <v>2.0</v>
      </c>
      <c r="H164" s="474">
        <v>2.0</v>
      </c>
      <c r="I164" s="476">
        <v>2.0</v>
      </c>
      <c r="J164" s="477">
        <v>20.0</v>
      </c>
      <c r="K164" s="484">
        <v>10.0</v>
      </c>
      <c r="L164" s="478" t="s">
        <v>297</v>
      </c>
      <c r="M164" s="58"/>
      <c r="N164" s="58"/>
      <c r="O164" s="58"/>
      <c r="P164" s="58"/>
      <c r="Q164" s="58"/>
      <c r="R164" s="58"/>
      <c r="S164" s="58"/>
      <c r="T164" s="58"/>
      <c r="U164" s="58"/>
      <c r="V164" s="58"/>
      <c r="W164" s="58"/>
      <c r="X164" s="58"/>
      <c r="Y164" s="58"/>
      <c r="Z164" s="58"/>
    </row>
    <row r="165" ht="11.25" customHeight="1">
      <c r="A165" s="473" t="s">
        <v>1209</v>
      </c>
      <c r="B165" s="473" t="s">
        <v>1258</v>
      </c>
      <c r="C165" s="474" t="s">
        <v>52</v>
      </c>
      <c r="D165" s="473" t="s">
        <v>4434</v>
      </c>
      <c r="E165" s="475"/>
      <c r="F165" s="474"/>
      <c r="G165" s="474">
        <v>2.0</v>
      </c>
      <c r="H165" s="474">
        <v>2.0</v>
      </c>
      <c r="I165" s="476">
        <v>2.0</v>
      </c>
      <c r="J165" s="477">
        <v>20.0</v>
      </c>
      <c r="K165" s="484">
        <v>10.0</v>
      </c>
      <c r="L165" s="478" t="s">
        <v>297</v>
      </c>
      <c r="M165" s="58"/>
      <c r="N165" s="58"/>
      <c r="O165" s="58"/>
      <c r="P165" s="58"/>
      <c r="Q165" s="58"/>
      <c r="R165" s="58"/>
      <c r="S165" s="58"/>
      <c r="T165" s="58"/>
      <c r="U165" s="58"/>
      <c r="V165" s="58"/>
      <c r="W165" s="58"/>
      <c r="X165" s="58"/>
      <c r="Y165" s="58"/>
      <c r="Z165" s="58"/>
    </row>
    <row r="166" ht="11.25" customHeight="1">
      <c r="A166" s="473" t="s">
        <v>1209</v>
      </c>
      <c r="B166" s="473" t="s">
        <v>1258</v>
      </c>
      <c r="C166" s="474" t="s">
        <v>52</v>
      </c>
      <c r="D166" s="473" t="s">
        <v>4435</v>
      </c>
      <c r="E166" s="475"/>
      <c r="F166" s="474"/>
      <c r="G166" s="474">
        <v>2.0</v>
      </c>
      <c r="H166" s="474">
        <v>2.0</v>
      </c>
      <c r="I166" s="476">
        <v>2.0</v>
      </c>
      <c r="J166" s="477">
        <v>20.0</v>
      </c>
      <c r="K166" s="484">
        <v>10.0</v>
      </c>
      <c r="L166" s="478" t="s">
        <v>297</v>
      </c>
      <c r="M166" s="58"/>
      <c r="N166" s="58"/>
      <c r="O166" s="58"/>
      <c r="P166" s="58"/>
      <c r="Q166" s="58"/>
      <c r="R166" s="58"/>
      <c r="S166" s="58"/>
      <c r="T166" s="58"/>
      <c r="U166" s="58"/>
      <c r="V166" s="58"/>
      <c r="W166" s="58"/>
      <c r="X166" s="58"/>
      <c r="Y166" s="58"/>
      <c r="Z166" s="58"/>
    </row>
    <row r="167" ht="11.25" customHeight="1">
      <c r="A167" s="473" t="s">
        <v>1246</v>
      </c>
      <c r="B167" s="473" t="s">
        <v>1267</v>
      </c>
      <c r="C167" s="474" t="s">
        <v>52</v>
      </c>
      <c r="D167" s="473" t="s">
        <v>4436</v>
      </c>
      <c r="E167" s="475"/>
      <c r="F167" s="474"/>
      <c r="G167" s="474">
        <v>1.0</v>
      </c>
      <c r="H167" s="474">
        <v>1.0</v>
      </c>
      <c r="I167" s="476">
        <v>1.0</v>
      </c>
      <c r="J167" s="477">
        <v>0.0</v>
      </c>
      <c r="K167" s="484">
        <v>0.0</v>
      </c>
      <c r="L167" s="478" t="s">
        <v>297</v>
      </c>
      <c r="M167" s="58"/>
      <c r="N167" s="58"/>
      <c r="O167" s="58"/>
      <c r="P167" s="58"/>
      <c r="Q167" s="58"/>
      <c r="R167" s="58"/>
      <c r="S167" s="58"/>
      <c r="T167" s="58"/>
      <c r="U167" s="58"/>
      <c r="V167" s="58"/>
      <c r="W167" s="58"/>
      <c r="X167" s="58"/>
      <c r="Y167" s="58"/>
      <c r="Z167" s="58"/>
    </row>
    <row r="168" ht="11.25" customHeight="1">
      <c r="A168" s="473" t="s">
        <v>1246</v>
      </c>
      <c r="B168" s="473" t="s">
        <v>1267</v>
      </c>
      <c r="C168" s="474" t="s">
        <v>52</v>
      </c>
      <c r="D168" s="473" t="s">
        <v>4437</v>
      </c>
      <c r="E168" s="475"/>
      <c r="F168" s="474"/>
      <c r="G168" s="474">
        <v>1.0</v>
      </c>
      <c r="H168" s="474">
        <v>1.0</v>
      </c>
      <c r="I168" s="476">
        <v>1.0</v>
      </c>
      <c r="J168" s="477">
        <v>20.0</v>
      </c>
      <c r="K168" s="484">
        <v>20.0</v>
      </c>
      <c r="L168" s="478" t="s">
        <v>297</v>
      </c>
      <c r="M168" s="58"/>
      <c r="N168" s="58"/>
      <c r="O168" s="58"/>
      <c r="P168" s="58"/>
      <c r="Q168" s="58"/>
      <c r="R168" s="58"/>
      <c r="S168" s="58"/>
      <c r="T168" s="58"/>
      <c r="U168" s="58"/>
      <c r="V168" s="58"/>
      <c r="W168" s="58"/>
      <c r="X168" s="58"/>
      <c r="Y168" s="58"/>
      <c r="Z168" s="58"/>
    </row>
    <row r="169" ht="11.25" customHeight="1">
      <c r="A169" s="473" t="s">
        <v>1246</v>
      </c>
      <c r="B169" s="473" t="s">
        <v>1267</v>
      </c>
      <c r="C169" s="474" t="s">
        <v>52</v>
      </c>
      <c r="D169" s="473" t="s">
        <v>4438</v>
      </c>
      <c r="E169" s="475"/>
      <c r="F169" s="474"/>
      <c r="G169" s="474">
        <v>1.0</v>
      </c>
      <c r="H169" s="474">
        <v>1.0</v>
      </c>
      <c r="I169" s="476">
        <v>1.0</v>
      </c>
      <c r="J169" s="477">
        <v>20.0</v>
      </c>
      <c r="K169" s="484">
        <v>20.0</v>
      </c>
      <c r="L169" s="478" t="s">
        <v>297</v>
      </c>
      <c r="M169" s="58"/>
      <c r="N169" s="58"/>
      <c r="O169" s="58"/>
      <c r="P169" s="58"/>
      <c r="Q169" s="58"/>
      <c r="R169" s="58"/>
      <c r="S169" s="58"/>
      <c r="T169" s="58"/>
      <c r="U169" s="58"/>
      <c r="V169" s="58"/>
      <c r="W169" s="58"/>
      <c r="X169" s="58"/>
      <c r="Y169" s="58"/>
      <c r="Z169" s="58"/>
    </row>
    <row r="170" ht="11.25" customHeight="1">
      <c r="A170" s="473" t="s">
        <v>1246</v>
      </c>
      <c r="B170" s="473" t="s">
        <v>1267</v>
      </c>
      <c r="C170" s="474" t="s">
        <v>52</v>
      </c>
      <c r="D170" s="473" t="s">
        <v>4439</v>
      </c>
      <c r="E170" s="475"/>
      <c r="F170" s="474"/>
      <c r="G170" s="474">
        <v>1.0</v>
      </c>
      <c r="H170" s="474">
        <v>1.0</v>
      </c>
      <c r="I170" s="476">
        <v>1.0</v>
      </c>
      <c r="J170" s="477">
        <v>20.0</v>
      </c>
      <c r="K170" s="484">
        <v>20.0</v>
      </c>
      <c r="L170" s="478" t="s">
        <v>297</v>
      </c>
      <c r="M170" s="58"/>
      <c r="N170" s="58"/>
      <c r="O170" s="58"/>
      <c r="P170" s="58"/>
      <c r="Q170" s="58"/>
      <c r="R170" s="58"/>
      <c r="S170" s="58"/>
      <c r="T170" s="58"/>
      <c r="U170" s="58"/>
      <c r="V170" s="58"/>
      <c r="W170" s="58"/>
      <c r="X170" s="58"/>
      <c r="Y170" s="58"/>
      <c r="Z170" s="58"/>
    </row>
    <row r="171" ht="11.25" customHeight="1">
      <c r="A171" s="473" t="s">
        <v>1246</v>
      </c>
      <c r="B171" s="473" t="s">
        <v>1267</v>
      </c>
      <c r="C171" s="474" t="s">
        <v>52</v>
      </c>
      <c r="D171" s="473" t="s">
        <v>4440</v>
      </c>
      <c r="E171" s="475"/>
      <c r="F171" s="474"/>
      <c r="G171" s="474">
        <v>1.0</v>
      </c>
      <c r="H171" s="474">
        <v>1.0</v>
      </c>
      <c r="I171" s="476">
        <v>1.0</v>
      </c>
      <c r="J171" s="477">
        <v>10.0</v>
      </c>
      <c r="K171" s="484">
        <v>10.0</v>
      </c>
      <c r="L171" s="478" t="s">
        <v>297</v>
      </c>
      <c r="M171" s="58"/>
      <c r="N171" s="58"/>
      <c r="O171" s="58"/>
      <c r="P171" s="58"/>
      <c r="Q171" s="58"/>
      <c r="R171" s="58"/>
      <c r="S171" s="58"/>
      <c r="T171" s="58"/>
      <c r="U171" s="58"/>
      <c r="V171" s="58"/>
      <c r="W171" s="58"/>
      <c r="X171" s="58"/>
      <c r="Y171" s="58"/>
      <c r="Z171" s="58"/>
    </row>
    <row r="172" ht="11.25" customHeight="1">
      <c r="A172" s="473" t="s">
        <v>1246</v>
      </c>
      <c r="B172" s="473" t="s">
        <v>1267</v>
      </c>
      <c r="C172" s="474" t="s">
        <v>52</v>
      </c>
      <c r="D172" s="473" t="s">
        <v>4441</v>
      </c>
      <c r="E172" s="475"/>
      <c r="F172" s="474"/>
      <c r="G172" s="474">
        <v>1.0</v>
      </c>
      <c r="H172" s="474">
        <v>1.0</v>
      </c>
      <c r="I172" s="476">
        <v>1.0</v>
      </c>
      <c r="J172" s="477">
        <v>10.0</v>
      </c>
      <c r="K172" s="484">
        <v>10.0</v>
      </c>
      <c r="L172" s="478" t="s">
        <v>297</v>
      </c>
      <c r="M172" s="58"/>
      <c r="N172" s="58"/>
      <c r="O172" s="58"/>
      <c r="P172" s="58"/>
      <c r="Q172" s="58"/>
      <c r="R172" s="58"/>
      <c r="S172" s="58"/>
      <c r="T172" s="58"/>
      <c r="U172" s="58"/>
      <c r="V172" s="58"/>
      <c r="W172" s="58"/>
      <c r="X172" s="58"/>
      <c r="Y172" s="58"/>
      <c r="Z172" s="58"/>
    </row>
    <row r="173" ht="11.25" customHeight="1">
      <c r="A173" s="473" t="s">
        <v>1246</v>
      </c>
      <c r="B173" s="473" t="s">
        <v>1267</v>
      </c>
      <c r="C173" s="474" t="s">
        <v>52</v>
      </c>
      <c r="D173" s="473" t="s">
        <v>4442</v>
      </c>
      <c r="E173" s="475"/>
      <c r="F173" s="474"/>
      <c r="G173" s="474">
        <v>1.0</v>
      </c>
      <c r="H173" s="474">
        <v>1.0</v>
      </c>
      <c r="I173" s="476">
        <v>1.0</v>
      </c>
      <c r="J173" s="477">
        <v>20.0</v>
      </c>
      <c r="K173" s="484">
        <v>20.0</v>
      </c>
      <c r="L173" s="478" t="s">
        <v>297</v>
      </c>
      <c r="M173" s="58"/>
      <c r="N173" s="58"/>
      <c r="O173" s="58"/>
      <c r="P173" s="58"/>
      <c r="Q173" s="58"/>
      <c r="R173" s="58"/>
      <c r="S173" s="58"/>
      <c r="T173" s="58"/>
      <c r="U173" s="58"/>
      <c r="V173" s="58"/>
      <c r="W173" s="58"/>
      <c r="X173" s="58"/>
      <c r="Y173" s="58"/>
      <c r="Z173" s="58"/>
    </row>
    <row r="174" ht="11.25" customHeight="1">
      <c r="A174" s="473" t="s">
        <v>1246</v>
      </c>
      <c r="B174" s="473" t="s">
        <v>1272</v>
      </c>
      <c r="C174" s="474" t="s">
        <v>52</v>
      </c>
      <c r="D174" s="473" t="s">
        <v>4443</v>
      </c>
      <c r="E174" s="475"/>
      <c r="F174" s="474"/>
      <c r="G174" s="474">
        <v>1.0</v>
      </c>
      <c r="H174" s="474">
        <v>1.0</v>
      </c>
      <c r="I174" s="476">
        <v>1.0</v>
      </c>
      <c r="J174" s="477">
        <v>20.0</v>
      </c>
      <c r="K174" s="484">
        <v>20.0</v>
      </c>
      <c r="L174" s="478" t="s">
        <v>297</v>
      </c>
      <c r="M174" s="58"/>
      <c r="N174" s="58"/>
      <c r="O174" s="58"/>
      <c r="P174" s="58"/>
      <c r="Q174" s="58"/>
      <c r="R174" s="58"/>
      <c r="S174" s="58"/>
      <c r="T174" s="58"/>
      <c r="U174" s="58"/>
      <c r="V174" s="58"/>
      <c r="W174" s="58"/>
      <c r="X174" s="58"/>
      <c r="Y174" s="58"/>
      <c r="Z174" s="58"/>
    </row>
    <row r="175" ht="11.25" customHeight="1">
      <c r="A175" s="473" t="s">
        <v>1246</v>
      </c>
      <c r="B175" s="473" t="s">
        <v>1272</v>
      </c>
      <c r="C175" s="474" t="s">
        <v>52</v>
      </c>
      <c r="D175" s="473" t="s">
        <v>4444</v>
      </c>
      <c r="E175" s="475"/>
      <c r="F175" s="474"/>
      <c r="G175" s="474">
        <v>1.0</v>
      </c>
      <c r="H175" s="474">
        <v>1.0</v>
      </c>
      <c r="I175" s="476">
        <v>1.0</v>
      </c>
      <c r="J175" s="477">
        <v>0.0</v>
      </c>
      <c r="K175" s="484">
        <v>0.0</v>
      </c>
      <c r="L175" s="478" t="s">
        <v>297</v>
      </c>
      <c r="M175" s="58"/>
      <c r="N175" s="58"/>
      <c r="O175" s="58"/>
      <c r="P175" s="58"/>
      <c r="Q175" s="58"/>
      <c r="R175" s="58"/>
      <c r="S175" s="58"/>
      <c r="T175" s="58"/>
      <c r="U175" s="58"/>
      <c r="V175" s="58"/>
      <c r="W175" s="58"/>
      <c r="X175" s="58"/>
      <c r="Y175" s="58"/>
      <c r="Z175" s="58"/>
    </row>
    <row r="176" ht="11.25" customHeight="1">
      <c r="A176" s="473" t="s">
        <v>1193</v>
      </c>
      <c r="B176" s="473" t="s">
        <v>1277</v>
      </c>
      <c r="C176" s="474" t="s">
        <v>52</v>
      </c>
      <c r="D176" s="473" t="s">
        <v>4445</v>
      </c>
      <c r="E176" s="475"/>
      <c r="F176" s="474"/>
      <c r="G176" s="474">
        <v>2.0</v>
      </c>
      <c r="H176" s="474">
        <v>2.0</v>
      </c>
      <c r="I176" s="476">
        <v>2.0</v>
      </c>
      <c r="J176" s="477">
        <v>20.0</v>
      </c>
      <c r="K176" s="484">
        <v>10.0</v>
      </c>
      <c r="L176" s="478" t="s">
        <v>297</v>
      </c>
      <c r="M176" s="58"/>
      <c r="N176" s="58"/>
      <c r="O176" s="58"/>
      <c r="P176" s="58"/>
      <c r="Q176" s="58"/>
      <c r="R176" s="58"/>
      <c r="S176" s="58"/>
      <c r="T176" s="58"/>
      <c r="U176" s="58"/>
      <c r="V176" s="58"/>
      <c r="W176" s="58"/>
      <c r="X176" s="58"/>
      <c r="Y176" s="58"/>
      <c r="Z176" s="58"/>
    </row>
    <row r="177" ht="11.25" customHeight="1">
      <c r="A177" s="473" t="s">
        <v>1193</v>
      </c>
      <c r="B177" s="473" t="s">
        <v>1277</v>
      </c>
      <c r="C177" s="474" t="s">
        <v>52</v>
      </c>
      <c r="D177" s="473" t="s">
        <v>4446</v>
      </c>
      <c r="E177" s="475"/>
      <c r="F177" s="474"/>
      <c r="G177" s="474">
        <v>2.0</v>
      </c>
      <c r="H177" s="474">
        <v>2.0</v>
      </c>
      <c r="I177" s="476">
        <v>2.0</v>
      </c>
      <c r="J177" s="477">
        <v>0.0</v>
      </c>
      <c r="K177" s="484">
        <v>0.0</v>
      </c>
      <c r="L177" s="478" t="s">
        <v>297</v>
      </c>
      <c r="M177" s="58"/>
      <c r="N177" s="58"/>
      <c r="O177" s="58"/>
      <c r="P177" s="58"/>
      <c r="Q177" s="58"/>
      <c r="R177" s="58"/>
      <c r="S177" s="58"/>
      <c r="T177" s="58"/>
      <c r="U177" s="58"/>
      <c r="V177" s="58"/>
      <c r="W177" s="58"/>
      <c r="X177" s="58"/>
      <c r="Y177" s="58"/>
      <c r="Z177" s="58"/>
    </row>
    <row r="178" ht="11.25" customHeight="1">
      <c r="A178" s="473" t="s">
        <v>1193</v>
      </c>
      <c r="B178" s="473" t="s">
        <v>1277</v>
      </c>
      <c r="C178" s="474" t="s">
        <v>52</v>
      </c>
      <c r="D178" s="473" t="s">
        <v>4447</v>
      </c>
      <c r="E178" s="475"/>
      <c r="F178" s="474"/>
      <c r="G178" s="474">
        <v>2.0</v>
      </c>
      <c r="H178" s="474">
        <v>2.0</v>
      </c>
      <c r="I178" s="476">
        <v>2.0</v>
      </c>
      <c r="J178" s="477">
        <v>20.0</v>
      </c>
      <c r="K178" s="484">
        <v>10.0</v>
      </c>
      <c r="L178" s="478" t="s">
        <v>297</v>
      </c>
      <c r="M178" s="58"/>
      <c r="N178" s="58"/>
      <c r="O178" s="58"/>
      <c r="P178" s="58"/>
      <c r="Q178" s="58"/>
      <c r="R178" s="58"/>
      <c r="S178" s="58"/>
      <c r="T178" s="58"/>
      <c r="U178" s="58"/>
      <c r="V178" s="58"/>
      <c r="W178" s="58"/>
      <c r="X178" s="58"/>
      <c r="Y178" s="58"/>
      <c r="Z178" s="58"/>
    </row>
    <row r="179" ht="11.25" customHeight="1">
      <c r="A179" s="473" t="s">
        <v>1193</v>
      </c>
      <c r="B179" s="473" t="s">
        <v>1277</v>
      </c>
      <c r="C179" s="474" t="s">
        <v>52</v>
      </c>
      <c r="D179" s="473" t="s">
        <v>4448</v>
      </c>
      <c r="E179" s="475"/>
      <c r="F179" s="474"/>
      <c r="G179" s="474">
        <v>2.0</v>
      </c>
      <c r="H179" s="474">
        <v>2.0</v>
      </c>
      <c r="I179" s="476">
        <v>2.0</v>
      </c>
      <c r="J179" s="477">
        <v>10.0</v>
      </c>
      <c r="K179" s="484">
        <v>5.0</v>
      </c>
      <c r="L179" s="478" t="s">
        <v>297</v>
      </c>
      <c r="M179" s="58"/>
      <c r="N179" s="58"/>
      <c r="O179" s="58"/>
      <c r="P179" s="58"/>
      <c r="Q179" s="58"/>
      <c r="R179" s="58"/>
      <c r="S179" s="58"/>
      <c r="T179" s="58"/>
      <c r="U179" s="58"/>
      <c r="V179" s="58"/>
      <c r="W179" s="58"/>
      <c r="X179" s="58"/>
      <c r="Y179" s="58"/>
      <c r="Z179" s="58"/>
    </row>
    <row r="180" ht="11.25" customHeight="1">
      <c r="A180" s="473" t="s">
        <v>1193</v>
      </c>
      <c r="B180" s="473" t="s">
        <v>1307</v>
      </c>
      <c r="C180" s="474" t="s">
        <v>52</v>
      </c>
      <c r="D180" s="473" t="s">
        <v>4449</v>
      </c>
      <c r="E180" s="475"/>
      <c r="F180" s="474"/>
      <c r="G180" s="474">
        <v>2.0</v>
      </c>
      <c r="H180" s="474">
        <v>2.0</v>
      </c>
      <c r="I180" s="476">
        <v>2.0</v>
      </c>
      <c r="J180" s="477">
        <v>20.0</v>
      </c>
      <c r="K180" s="484">
        <v>10.0</v>
      </c>
      <c r="L180" s="478" t="s">
        <v>297</v>
      </c>
      <c r="M180" s="58"/>
      <c r="N180" s="58"/>
      <c r="O180" s="58"/>
      <c r="P180" s="58"/>
      <c r="Q180" s="58"/>
      <c r="R180" s="58"/>
      <c r="S180" s="58"/>
      <c r="T180" s="58"/>
      <c r="U180" s="58"/>
      <c r="V180" s="58"/>
      <c r="W180" s="58"/>
      <c r="X180" s="58"/>
      <c r="Y180" s="58"/>
      <c r="Z180" s="58"/>
    </row>
    <row r="181" ht="11.25" customHeight="1">
      <c r="A181" s="473" t="s">
        <v>4450</v>
      </c>
      <c r="B181" s="473" t="s">
        <v>4451</v>
      </c>
      <c r="C181" s="474" t="s">
        <v>52</v>
      </c>
      <c r="D181" s="473" t="s">
        <v>4452</v>
      </c>
      <c r="E181" s="475"/>
      <c r="F181" s="474"/>
      <c r="G181" s="474">
        <v>2.0</v>
      </c>
      <c r="H181" s="474">
        <v>2.0</v>
      </c>
      <c r="I181" s="476">
        <v>2.0</v>
      </c>
      <c r="J181" s="477">
        <v>20.0</v>
      </c>
      <c r="K181" s="484">
        <v>10.0</v>
      </c>
      <c r="L181" s="478" t="s">
        <v>297</v>
      </c>
      <c r="M181" s="58"/>
      <c r="N181" s="58"/>
      <c r="O181" s="58"/>
      <c r="P181" s="58"/>
      <c r="Q181" s="58"/>
      <c r="R181" s="58"/>
      <c r="S181" s="58"/>
      <c r="T181" s="58"/>
      <c r="U181" s="58"/>
      <c r="V181" s="58"/>
      <c r="W181" s="58"/>
      <c r="X181" s="58"/>
      <c r="Y181" s="58"/>
      <c r="Z181" s="58"/>
    </row>
    <row r="182" ht="11.25" customHeight="1">
      <c r="A182" s="473" t="s">
        <v>4450</v>
      </c>
      <c r="B182" s="473" t="s">
        <v>4451</v>
      </c>
      <c r="C182" s="474" t="s">
        <v>52</v>
      </c>
      <c r="D182" s="473" t="s">
        <v>4436</v>
      </c>
      <c r="E182" s="475"/>
      <c r="F182" s="474"/>
      <c r="G182" s="474">
        <v>2.0</v>
      </c>
      <c r="H182" s="474">
        <v>2.0</v>
      </c>
      <c r="I182" s="476">
        <v>2.0</v>
      </c>
      <c r="J182" s="477">
        <v>0.0</v>
      </c>
      <c r="K182" s="484">
        <v>0.0</v>
      </c>
      <c r="L182" s="478" t="s">
        <v>297</v>
      </c>
      <c r="M182" s="58"/>
      <c r="N182" s="58"/>
      <c r="O182" s="58"/>
      <c r="P182" s="58"/>
      <c r="Q182" s="58"/>
      <c r="R182" s="58"/>
      <c r="S182" s="58"/>
      <c r="T182" s="58"/>
      <c r="U182" s="58"/>
      <c r="V182" s="58"/>
      <c r="W182" s="58"/>
      <c r="X182" s="58"/>
      <c r="Y182" s="58"/>
      <c r="Z182" s="58"/>
    </row>
    <row r="183" ht="11.25" customHeight="1">
      <c r="A183" s="473" t="s">
        <v>4450</v>
      </c>
      <c r="B183" s="473" t="s">
        <v>4451</v>
      </c>
      <c r="C183" s="474" t="s">
        <v>52</v>
      </c>
      <c r="D183" s="473" t="s">
        <v>4453</v>
      </c>
      <c r="E183" s="475"/>
      <c r="F183" s="474"/>
      <c r="G183" s="474">
        <v>2.0</v>
      </c>
      <c r="H183" s="474">
        <v>2.0</v>
      </c>
      <c r="I183" s="476">
        <v>2.0</v>
      </c>
      <c r="J183" s="477">
        <v>20.0</v>
      </c>
      <c r="K183" s="484">
        <v>10.0</v>
      </c>
      <c r="L183" s="478" t="s">
        <v>297</v>
      </c>
      <c r="M183" s="58"/>
      <c r="N183" s="58"/>
      <c r="O183" s="58"/>
      <c r="P183" s="58"/>
      <c r="Q183" s="58"/>
      <c r="R183" s="58"/>
      <c r="S183" s="58"/>
      <c r="T183" s="58"/>
      <c r="U183" s="58"/>
      <c r="V183" s="58"/>
      <c r="W183" s="58"/>
      <c r="X183" s="58"/>
      <c r="Y183" s="58"/>
      <c r="Z183" s="58"/>
    </row>
    <row r="184" ht="11.25" customHeight="1">
      <c r="A184" s="473" t="s">
        <v>4450</v>
      </c>
      <c r="B184" s="473" t="s">
        <v>4451</v>
      </c>
      <c r="C184" s="474" t="s">
        <v>52</v>
      </c>
      <c r="D184" s="473" t="s">
        <v>4454</v>
      </c>
      <c r="E184" s="475"/>
      <c r="F184" s="474"/>
      <c r="G184" s="474">
        <v>2.0</v>
      </c>
      <c r="H184" s="474">
        <v>2.0</v>
      </c>
      <c r="I184" s="476">
        <v>2.0</v>
      </c>
      <c r="J184" s="477">
        <v>20.0</v>
      </c>
      <c r="K184" s="484">
        <v>10.0</v>
      </c>
      <c r="L184" s="478" t="s">
        <v>297</v>
      </c>
      <c r="M184" s="58"/>
      <c r="N184" s="58"/>
      <c r="O184" s="58"/>
      <c r="P184" s="58"/>
      <c r="Q184" s="58"/>
      <c r="R184" s="58"/>
      <c r="S184" s="58"/>
      <c r="T184" s="58"/>
      <c r="U184" s="58"/>
      <c r="V184" s="58"/>
      <c r="W184" s="58"/>
      <c r="X184" s="58"/>
      <c r="Y184" s="58"/>
      <c r="Z184" s="58"/>
    </row>
    <row r="185" ht="11.25" customHeight="1">
      <c r="A185" s="473" t="s">
        <v>1315</v>
      </c>
      <c r="B185" s="473" t="s">
        <v>1316</v>
      </c>
      <c r="C185" s="474" t="s">
        <v>52</v>
      </c>
      <c r="D185" s="473" t="s">
        <v>4455</v>
      </c>
      <c r="E185" s="475"/>
      <c r="F185" s="474"/>
      <c r="G185" s="474">
        <v>5.0</v>
      </c>
      <c r="H185" s="474">
        <v>5.0</v>
      </c>
      <c r="I185" s="476">
        <v>5.0</v>
      </c>
      <c r="J185" s="477">
        <v>20.0</v>
      </c>
      <c r="K185" s="484">
        <v>4.0</v>
      </c>
      <c r="L185" s="478" t="s">
        <v>297</v>
      </c>
      <c r="M185" s="58"/>
      <c r="N185" s="58"/>
      <c r="O185" s="58"/>
      <c r="P185" s="58"/>
      <c r="Q185" s="58"/>
      <c r="R185" s="58"/>
      <c r="S185" s="58"/>
      <c r="T185" s="58"/>
      <c r="U185" s="58"/>
      <c r="V185" s="58"/>
      <c r="W185" s="58"/>
      <c r="X185" s="58"/>
      <c r="Y185" s="58"/>
      <c r="Z185" s="58"/>
    </row>
    <row r="186" ht="11.25" customHeight="1">
      <c r="A186" s="473" t="s">
        <v>1315</v>
      </c>
      <c r="B186" s="473" t="s">
        <v>1316</v>
      </c>
      <c r="C186" s="474" t="s">
        <v>52</v>
      </c>
      <c r="D186" s="473" t="s">
        <v>4456</v>
      </c>
      <c r="E186" s="475"/>
      <c r="F186" s="474"/>
      <c r="G186" s="474">
        <v>5.0</v>
      </c>
      <c r="H186" s="474">
        <v>5.0</v>
      </c>
      <c r="I186" s="476">
        <v>5.0</v>
      </c>
      <c r="J186" s="477">
        <v>20.0</v>
      </c>
      <c r="K186" s="484">
        <v>4.0</v>
      </c>
      <c r="L186" s="478" t="s">
        <v>297</v>
      </c>
      <c r="M186" s="58"/>
      <c r="N186" s="58"/>
      <c r="O186" s="58"/>
      <c r="P186" s="58"/>
      <c r="Q186" s="58"/>
      <c r="R186" s="58"/>
      <c r="S186" s="58"/>
      <c r="T186" s="58"/>
      <c r="U186" s="58"/>
      <c r="V186" s="58"/>
      <c r="W186" s="58"/>
      <c r="X186" s="58"/>
      <c r="Y186" s="58"/>
      <c r="Z186" s="58"/>
    </row>
    <row r="187" ht="11.25" customHeight="1">
      <c r="A187" s="473" t="s">
        <v>1315</v>
      </c>
      <c r="B187" s="473" t="s">
        <v>1316</v>
      </c>
      <c r="C187" s="474" t="s">
        <v>52</v>
      </c>
      <c r="D187" s="473" t="s">
        <v>4457</v>
      </c>
      <c r="E187" s="475"/>
      <c r="F187" s="474"/>
      <c r="G187" s="474">
        <v>5.0</v>
      </c>
      <c r="H187" s="474">
        <v>5.0</v>
      </c>
      <c r="I187" s="476">
        <v>5.0</v>
      </c>
      <c r="J187" s="477">
        <v>20.0</v>
      </c>
      <c r="K187" s="484">
        <v>4.0</v>
      </c>
      <c r="L187" s="478" t="s">
        <v>297</v>
      </c>
      <c r="M187" s="58"/>
      <c r="N187" s="58"/>
      <c r="O187" s="58"/>
      <c r="P187" s="58"/>
      <c r="Q187" s="58"/>
      <c r="R187" s="58"/>
      <c r="S187" s="58"/>
      <c r="T187" s="58"/>
      <c r="U187" s="58"/>
      <c r="V187" s="58"/>
      <c r="W187" s="58"/>
      <c r="X187" s="58"/>
      <c r="Y187" s="58"/>
      <c r="Z187" s="58"/>
    </row>
    <row r="188" ht="11.25" customHeight="1">
      <c r="A188" s="473" t="s">
        <v>1315</v>
      </c>
      <c r="B188" s="473" t="s">
        <v>1316</v>
      </c>
      <c r="C188" s="474" t="s">
        <v>52</v>
      </c>
      <c r="D188" s="473" t="s">
        <v>4458</v>
      </c>
      <c r="E188" s="475"/>
      <c r="F188" s="474"/>
      <c r="G188" s="474">
        <v>5.0</v>
      </c>
      <c r="H188" s="474">
        <v>5.0</v>
      </c>
      <c r="I188" s="476">
        <v>5.0</v>
      </c>
      <c r="J188" s="477">
        <v>20.0</v>
      </c>
      <c r="K188" s="484">
        <v>4.0</v>
      </c>
      <c r="L188" s="478" t="s">
        <v>297</v>
      </c>
      <c r="M188" s="58"/>
      <c r="N188" s="58"/>
      <c r="O188" s="58"/>
      <c r="P188" s="58"/>
      <c r="Q188" s="58"/>
      <c r="R188" s="58"/>
      <c r="S188" s="58"/>
      <c r="T188" s="58"/>
      <c r="U188" s="58"/>
      <c r="V188" s="58"/>
      <c r="W188" s="58"/>
      <c r="X188" s="58"/>
      <c r="Y188" s="58"/>
      <c r="Z188" s="58"/>
    </row>
    <row r="189" ht="11.25" customHeight="1">
      <c r="A189" s="473" t="s">
        <v>1315</v>
      </c>
      <c r="B189" s="473" t="s">
        <v>1316</v>
      </c>
      <c r="C189" s="474" t="s">
        <v>52</v>
      </c>
      <c r="D189" s="473" t="s">
        <v>4459</v>
      </c>
      <c r="E189" s="475"/>
      <c r="F189" s="474"/>
      <c r="G189" s="474">
        <v>5.0</v>
      </c>
      <c r="H189" s="474">
        <v>5.0</v>
      </c>
      <c r="I189" s="476">
        <v>5.0</v>
      </c>
      <c r="J189" s="477">
        <v>20.0</v>
      </c>
      <c r="K189" s="484">
        <v>4.0</v>
      </c>
      <c r="L189" s="478" t="s">
        <v>297</v>
      </c>
      <c r="M189" s="58"/>
      <c r="N189" s="58"/>
      <c r="O189" s="58"/>
      <c r="P189" s="58"/>
      <c r="Q189" s="58"/>
      <c r="R189" s="58"/>
      <c r="S189" s="58"/>
      <c r="T189" s="58"/>
      <c r="U189" s="58"/>
      <c r="V189" s="58"/>
      <c r="W189" s="58"/>
      <c r="X189" s="58"/>
      <c r="Y189" s="58"/>
      <c r="Z189" s="58"/>
    </row>
    <row r="190" ht="11.25" customHeight="1">
      <c r="A190" s="473" t="s">
        <v>1315</v>
      </c>
      <c r="B190" s="473" t="s">
        <v>1316</v>
      </c>
      <c r="C190" s="474" t="s">
        <v>52</v>
      </c>
      <c r="D190" s="473" t="s">
        <v>4460</v>
      </c>
      <c r="E190" s="475"/>
      <c r="F190" s="474"/>
      <c r="G190" s="474">
        <v>5.0</v>
      </c>
      <c r="H190" s="474">
        <v>5.0</v>
      </c>
      <c r="I190" s="476">
        <v>5.0</v>
      </c>
      <c r="J190" s="477">
        <v>20.0</v>
      </c>
      <c r="K190" s="484">
        <v>4.0</v>
      </c>
      <c r="L190" s="478" t="s">
        <v>297</v>
      </c>
      <c r="M190" s="58"/>
      <c r="N190" s="58"/>
      <c r="O190" s="58"/>
      <c r="P190" s="58"/>
      <c r="Q190" s="58"/>
      <c r="R190" s="58"/>
      <c r="S190" s="58"/>
      <c r="T190" s="58"/>
      <c r="U190" s="58"/>
      <c r="V190" s="58"/>
      <c r="W190" s="58"/>
      <c r="X190" s="58"/>
      <c r="Y190" s="58"/>
      <c r="Z190" s="58"/>
    </row>
    <row r="191" ht="11.25" customHeight="1">
      <c r="A191" s="473" t="s">
        <v>1315</v>
      </c>
      <c r="B191" s="473" t="s">
        <v>1316</v>
      </c>
      <c r="C191" s="474" t="s">
        <v>52</v>
      </c>
      <c r="D191" s="473" t="s">
        <v>4461</v>
      </c>
      <c r="E191" s="475"/>
      <c r="F191" s="474"/>
      <c r="G191" s="474">
        <v>5.0</v>
      </c>
      <c r="H191" s="474">
        <v>5.0</v>
      </c>
      <c r="I191" s="476">
        <v>5.0</v>
      </c>
      <c r="J191" s="477">
        <v>20.0</v>
      </c>
      <c r="K191" s="484">
        <v>4.0</v>
      </c>
      <c r="L191" s="478" t="s">
        <v>297</v>
      </c>
      <c r="M191" s="58"/>
      <c r="N191" s="58"/>
      <c r="O191" s="58"/>
      <c r="P191" s="58"/>
      <c r="Q191" s="58"/>
      <c r="R191" s="58"/>
      <c r="S191" s="58"/>
      <c r="T191" s="58"/>
      <c r="U191" s="58"/>
      <c r="V191" s="58"/>
      <c r="W191" s="58"/>
      <c r="X191" s="58"/>
      <c r="Y191" s="58"/>
      <c r="Z191" s="58"/>
    </row>
    <row r="192" ht="11.25" customHeight="1">
      <c r="A192" s="473" t="s">
        <v>1345</v>
      </c>
      <c r="B192" s="473" t="s">
        <v>1346</v>
      </c>
      <c r="C192" s="474" t="s">
        <v>52</v>
      </c>
      <c r="D192" s="473" t="s">
        <v>4462</v>
      </c>
      <c r="E192" s="475"/>
      <c r="F192" s="474"/>
      <c r="G192" s="474">
        <v>2.0</v>
      </c>
      <c r="H192" s="474">
        <v>2.0</v>
      </c>
      <c r="I192" s="476">
        <v>2.0</v>
      </c>
      <c r="J192" s="477">
        <v>10.0</v>
      </c>
      <c r="K192" s="484">
        <v>5.0</v>
      </c>
      <c r="L192" s="478" t="s">
        <v>297</v>
      </c>
      <c r="M192" s="58"/>
      <c r="N192" s="58"/>
      <c r="O192" s="58"/>
      <c r="P192" s="58"/>
      <c r="Q192" s="58"/>
      <c r="R192" s="58"/>
      <c r="S192" s="58"/>
      <c r="T192" s="58"/>
      <c r="U192" s="58"/>
      <c r="V192" s="58"/>
      <c r="W192" s="58"/>
      <c r="X192" s="58"/>
      <c r="Y192" s="58"/>
      <c r="Z192" s="58"/>
    </row>
    <row r="193" ht="11.25" customHeight="1">
      <c r="A193" s="473" t="s">
        <v>1345</v>
      </c>
      <c r="B193" s="473" t="s">
        <v>1346</v>
      </c>
      <c r="C193" s="474" t="s">
        <v>52</v>
      </c>
      <c r="D193" s="473" t="s">
        <v>4463</v>
      </c>
      <c r="E193" s="475"/>
      <c r="F193" s="474"/>
      <c r="G193" s="474">
        <v>2.0</v>
      </c>
      <c r="H193" s="474">
        <v>2.0</v>
      </c>
      <c r="I193" s="476">
        <v>2.0</v>
      </c>
      <c r="J193" s="477">
        <v>20.0</v>
      </c>
      <c r="K193" s="484">
        <v>10.0</v>
      </c>
      <c r="L193" s="478" t="s">
        <v>297</v>
      </c>
      <c r="M193" s="58"/>
      <c r="N193" s="58"/>
      <c r="O193" s="58"/>
      <c r="P193" s="58"/>
      <c r="Q193" s="58"/>
      <c r="R193" s="58"/>
      <c r="S193" s="58"/>
      <c r="T193" s="58"/>
      <c r="U193" s="58"/>
      <c r="V193" s="58"/>
      <c r="W193" s="58"/>
      <c r="X193" s="58"/>
      <c r="Y193" s="58"/>
      <c r="Z193" s="58"/>
    </row>
    <row r="194" ht="11.25" customHeight="1">
      <c r="A194" s="473" t="s">
        <v>1345</v>
      </c>
      <c r="B194" s="473" t="s">
        <v>1346</v>
      </c>
      <c r="C194" s="474" t="s">
        <v>52</v>
      </c>
      <c r="D194" s="473" t="s">
        <v>4464</v>
      </c>
      <c r="E194" s="475"/>
      <c r="F194" s="474"/>
      <c r="G194" s="474">
        <v>2.0</v>
      </c>
      <c r="H194" s="474">
        <v>2.0</v>
      </c>
      <c r="I194" s="476">
        <v>2.0</v>
      </c>
      <c r="J194" s="477">
        <v>20.0</v>
      </c>
      <c r="K194" s="484">
        <v>10.0</v>
      </c>
      <c r="L194" s="478" t="s">
        <v>297</v>
      </c>
      <c r="M194" s="58"/>
      <c r="N194" s="58"/>
      <c r="O194" s="58"/>
      <c r="P194" s="58"/>
      <c r="Q194" s="58"/>
      <c r="R194" s="58"/>
      <c r="S194" s="58"/>
      <c r="T194" s="58"/>
      <c r="U194" s="58"/>
      <c r="V194" s="58"/>
      <c r="W194" s="58"/>
      <c r="X194" s="58"/>
      <c r="Y194" s="58"/>
      <c r="Z194" s="58"/>
    </row>
    <row r="195" ht="11.25" customHeight="1">
      <c r="A195" s="473" t="s">
        <v>1345</v>
      </c>
      <c r="B195" s="473" t="s">
        <v>1346</v>
      </c>
      <c r="C195" s="474" t="s">
        <v>52</v>
      </c>
      <c r="D195" s="473" t="s">
        <v>4465</v>
      </c>
      <c r="E195" s="475"/>
      <c r="F195" s="474"/>
      <c r="G195" s="474">
        <v>2.0</v>
      </c>
      <c r="H195" s="474">
        <v>2.0</v>
      </c>
      <c r="I195" s="476">
        <v>2.0</v>
      </c>
      <c r="J195" s="477">
        <v>20.0</v>
      </c>
      <c r="K195" s="484">
        <v>10.0</v>
      </c>
      <c r="L195" s="478" t="s">
        <v>297</v>
      </c>
      <c r="M195" s="58"/>
      <c r="N195" s="58"/>
      <c r="O195" s="58"/>
      <c r="P195" s="58"/>
      <c r="Q195" s="58"/>
      <c r="R195" s="58"/>
      <c r="S195" s="58"/>
      <c r="T195" s="58"/>
      <c r="U195" s="58"/>
      <c r="V195" s="58"/>
      <c r="W195" s="58"/>
      <c r="X195" s="58"/>
      <c r="Y195" s="58"/>
      <c r="Z195" s="58"/>
    </row>
    <row r="196" ht="11.25" customHeight="1">
      <c r="A196" s="473" t="s">
        <v>1345</v>
      </c>
      <c r="B196" s="473" t="s">
        <v>1346</v>
      </c>
      <c r="C196" s="474" t="s">
        <v>52</v>
      </c>
      <c r="D196" s="473" t="s">
        <v>4466</v>
      </c>
      <c r="E196" s="475"/>
      <c r="F196" s="474"/>
      <c r="G196" s="474">
        <v>2.0</v>
      </c>
      <c r="H196" s="474">
        <v>2.0</v>
      </c>
      <c r="I196" s="476">
        <v>2.0</v>
      </c>
      <c r="J196" s="477">
        <v>20.0</v>
      </c>
      <c r="K196" s="484">
        <v>10.0</v>
      </c>
      <c r="L196" s="478" t="s">
        <v>297</v>
      </c>
      <c r="M196" s="58"/>
      <c r="N196" s="58"/>
      <c r="O196" s="58"/>
      <c r="P196" s="58"/>
      <c r="Q196" s="58"/>
      <c r="R196" s="58"/>
      <c r="S196" s="58"/>
      <c r="T196" s="58"/>
      <c r="U196" s="58"/>
      <c r="V196" s="58"/>
      <c r="W196" s="58"/>
      <c r="X196" s="58"/>
      <c r="Y196" s="58"/>
      <c r="Z196" s="58"/>
    </row>
    <row r="197" ht="11.25" customHeight="1">
      <c r="A197" s="473" t="s">
        <v>1246</v>
      </c>
      <c r="B197" s="473" t="s">
        <v>1247</v>
      </c>
      <c r="C197" s="474"/>
      <c r="D197" s="473" t="s">
        <v>4467</v>
      </c>
      <c r="E197" s="475" t="s">
        <v>1254</v>
      </c>
      <c r="F197" s="474" t="s">
        <v>4468</v>
      </c>
      <c r="G197" s="411">
        <v>1.0</v>
      </c>
      <c r="H197" s="411">
        <v>1.0</v>
      </c>
      <c r="I197" s="411">
        <v>1.0</v>
      </c>
      <c r="J197" s="481">
        <v>20.0</v>
      </c>
      <c r="K197" s="481">
        <v>20.0</v>
      </c>
      <c r="L197" s="478" t="s">
        <v>297</v>
      </c>
      <c r="M197" s="58"/>
      <c r="N197" s="58"/>
      <c r="O197" s="58"/>
      <c r="P197" s="58"/>
      <c r="Q197" s="58"/>
      <c r="R197" s="58"/>
      <c r="S197" s="58"/>
      <c r="T197" s="58"/>
      <c r="U197" s="58"/>
      <c r="V197" s="58"/>
      <c r="W197" s="58"/>
      <c r="X197" s="58"/>
      <c r="Y197" s="58"/>
      <c r="Z197" s="58"/>
    </row>
    <row r="198" ht="11.25" customHeight="1">
      <c r="A198" s="473" t="s">
        <v>4469</v>
      </c>
      <c r="B198" s="473" t="s">
        <v>4470</v>
      </c>
      <c r="C198" s="474" t="s">
        <v>52</v>
      </c>
      <c r="D198" s="473" t="s">
        <v>4471</v>
      </c>
      <c r="E198" s="475" t="s">
        <v>4472</v>
      </c>
      <c r="F198" s="474" t="s">
        <v>4473</v>
      </c>
      <c r="G198" s="474">
        <v>1.0</v>
      </c>
      <c r="H198" s="474">
        <v>1.0</v>
      </c>
      <c r="I198" s="476">
        <v>1.0</v>
      </c>
      <c r="J198" s="477">
        <v>20.0</v>
      </c>
      <c r="K198" s="477">
        <v>20.0</v>
      </c>
      <c r="L198" s="478" t="s">
        <v>1384</v>
      </c>
      <c r="M198" s="58"/>
      <c r="N198" s="58"/>
      <c r="O198" s="58"/>
      <c r="P198" s="58"/>
      <c r="Q198" s="58"/>
      <c r="R198" s="58"/>
      <c r="S198" s="58"/>
      <c r="T198" s="58"/>
      <c r="U198" s="58"/>
      <c r="V198" s="58"/>
      <c r="W198" s="58"/>
      <c r="X198" s="58"/>
      <c r="Y198" s="58"/>
      <c r="Z198" s="58"/>
    </row>
    <row r="199" ht="11.25" customHeight="1">
      <c r="A199" s="473" t="s">
        <v>4469</v>
      </c>
      <c r="B199" s="473" t="s">
        <v>4470</v>
      </c>
      <c r="C199" s="474" t="s">
        <v>52</v>
      </c>
      <c r="D199" s="473" t="s">
        <v>4474</v>
      </c>
      <c r="E199" s="475" t="s">
        <v>4475</v>
      </c>
      <c r="F199" s="474" t="s">
        <v>4476</v>
      </c>
      <c r="G199" s="474">
        <v>1.0</v>
      </c>
      <c r="H199" s="474">
        <v>1.0</v>
      </c>
      <c r="I199" s="476">
        <v>1.0</v>
      </c>
      <c r="J199" s="477">
        <v>10.0</v>
      </c>
      <c r="K199" s="477">
        <v>10.0</v>
      </c>
      <c r="L199" s="478" t="s">
        <v>1384</v>
      </c>
      <c r="M199" s="58"/>
      <c r="N199" s="58"/>
      <c r="O199" s="58"/>
      <c r="P199" s="58"/>
      <c r="Q199" s="58"/>
      <c r="R199" s="58"/>
      <c r="S199" s="58"/>
      <c r="T199" s="58"/>
      <c r="U199" s="58"/>
      <c r="V199" s="58"/>
      <c r="W199" s="58"/>
      <c r="X199" s="58"/>
      <c r="Y199" s="58"/>
      <c r="Z199" s="58"/>
    </row>
    <row r="200" ht="11.25" customHeight="1">
      <c r="A200" s="473" t="s">
        <v>4477</v>
      </c>
      <c r="B200" s="473" t="s">
        <v>3725</v>
      </c>
      <c r="C200" s="474" t="s">
        <v>52</v>
      </c>
      <c r="D200" s="473" t="s">
        <v>4478</v>
      </c>
      <c r="E200" s="475" t="s">
        <v>4479</v>
      </c>
      <c r="F200" s="474" t="s">
        <v>4480</v>
      </c>
      <c r="G200" s="411">
        <v>2.0</v>
      </c>
      <c r="H200" s="474">
        <v>1.0</v>
      </c>
      <c r="I200" s="474">
        <v>2.0</v>
      </c>
      <c r="J200" s="484">
        <v>20.0</v>
      </c>
      <c r="K200" s="484">
        <v>10.0</v>
      </c>
      <c r="L200" s="478" t="s">
        <v>1384</v>
      </c>
      <c r="M200" s="58"/>
      <c r="N200" s="58"/>
      <c r="O200" s="58"/>
      <c r="P200" s="58"/>
      <c r="Q200" s="58"/>
      <c r="R200" s="58"/>
      <c r="S200" s="58"/>
      <c r="T200" s="58"/>
      <c r="U200" s="58"/>
      <c r="V200" s="58"/>
      <c r="W200" s="58"/>
      <c r="X200" s="58"/>
      <c r="Y200" s="58"/>
      <c r="Z200" s="58"/>
    </row>
    <row r="201" ht="11.25" customHeight="1">
      <c r="A201" s="473" t="s">
        <v>4477</v>
      </c>
      <c r="B201" s="473" t="s">
        <v>3725</v>
      </c>
      <c r="C201" s="474" t="s">
        <v>52</v>
      </c>
      <c r="D201" s="473" t="s">
        <v>4481</v>
      </c>
      <c r="E201" s="475" t="s">
        <v>4482</v>
      </c>
      <c r="F201" s="474" t="s">
        <v>4483</v>
      </c>
      <c r="G201" s="411">
        <v>2.0</v>
      </c>
      <c r="H201" s="474">
        <v>1.0</v>
      </c>
      <c r="I201" s="474">
        <v>2.0</v>
      </c>
      <c r="J201" s="484">
        <v>20.0</v>
      </c>
      <c r="K201" s="484">
        <v>10.0</v>
      </c>
      <c r="L201" s="478" t="s">
        <v>1384</v>
      </c>
      <c r="M201" s="58"/>
      <c r="N201" s="58"/>
      <c r="O201" s="58"/>
      <c r="P201" s="58"/>
      <c r="Q201" s="58"/>
      <c r="R201" s="58"/>
      <c r="S201" s="58"/>
      <c r="T201" s="58"/>
      <c r="U201" s="58"/>
      <c r="V201" s="58"/>
      <c r="W201" s="58"/>
      <c r="X201" s="58"/>
      <c r="Y201" s="58"/>
      <c r="Z201" s="58"/>
    </row>
    <row r="202" ht="11.25" customHeight="1">
      <c r="A202" s="473" t="s">
        <v>1389</v>
      </c>
      <c r="B202" s="473" t="s">
        <v>4484</v>
      </c>
      <c r="C202" s="474" t="s">
        <v>52</v>
      </c>
      <c r="D202" s="473" t="s">
        <v>4485</v>
      </c>
      <c r="E202" s="475" t="s">
        <v>4486</v>
      </c>
      <c r="F202" s="474" t="s">
        <v>2904</v>
      </c>
      <c r="G202" s="476">
        <v>3.0</v>
      </c>
      <c r="H202" s="476">
        <v>1.0</v>
      </c>
      <c r="I202" s="476">
        <v>3.0</v>
      </c>
      <c r="J202" s="477">
        <v>20.0</v>
      </c>
      <c r="K202" s="484">
        <v>6.67</v>
      </c>
      <c r="L202" s="478" t="s">
        <v>319</v>
      </c>
      <c r="M202" s="58"/>
      <c r="N202" s="58"/>
      <c r="O202" s="58"/>
      <c r="P202" s="58"/>
      <c r="Q202" s="58"/>
      <c r="R202" s="58"/>
      <c r="S202" s="58"/>
      <c r="T202" s="58"/>
      <c r="U202" s="58"/>
      <c r="V202" s="58"/>
      <c r="W202" s="58"/>
      <c r="X202" s="58"/>
      <c r="Y202" s="58"/>
      <c r="Z202" s="58"/>
    </row>
    <row r="203" ht="11.25" customHeight="1">
      <c r="A203" s="473" t="s">
        <v>1389</v>
      </c>
      <c r="B203" s="473" t="s">
        <v>4484</v>
      </c>
      <c r="C203" s="474" t="s">
        <v>52</v>
      </c>
      <c r="D203" s="473" t="s">
        <v>4487</v>
      </c>
      <c r="E203" s="475" t="s">
        <v>4488</v>
      </c>
      <c r="F203" s="474" t="s">
        <v>2904</v>
      </c>
      <c r="G203" s="476">
        <v>3.0</v>
      </c>
      <c r="H203" s="476">
        <v>1.0</v>
      </c>
      <c r="I203" s="476">
        <v>3.0</v>
      </c>
      <c r="J203" s="477">
        <v>20.0</v>
      </c>
      <c r="K203" s="484">
        <v>6.67</v>
      </c>
      <c r="L203" s="478" t="s">
        <v>319</v>
      </c>
      <c r="M203" s="58"/>
      <c r="N203" s="58"/>
      <c r="O203" s="58"/>
      <c r="P203" s="58"/>
      <c r="Q203" s="58"/>
      <c r="R203" s="58"/>
      <c r="S203" s="58"/>
      <c r="T203" s="58"/>
      <c r="U203" s="58"/>
      <c r="V203" s="58"/>
      <c r="W203" s="58"/>
      <c r="X203" s="58"/>
      <c r="Y203" s="58"/>
      <c r="Z203" s="58"/>
    </row>
    <row r="204" ht="11.25" customHeight="1">
      <c r="A204" s="473" t="s">
        <v>1389</v>
      </c>
      <c r="B204" s="473" t="s">
        <v>4484</v>
      </c>
      <c r="C204" s="474" t="s">
        <v>52</v>
      </c>
      <c r="D204" s="473" t="s">
        <v>4489</v>
      </c>
      <c r="E204" s="475" t="s">
        <v>4490</v>
      </c>
      <c r="F204" s="474" t="s">
        <v>2904</v>
      </c>
      <c r="G204" s="476">
        <v>3.0</v>
      </c>
      <c r="H204" s="476">
        <v>1.0</v>
      </c>
      <c r="I204" s="476">
        <v>3.0</v>
      </c>
      <c r="J204" s="477">
        <v>20.0</v>
      </c>
      <c r="K204" s="484">
        <v>6.67</v>
      </c>
      <c r="L204" s="478" t="s">
        <v>319</v>
      </c>
      <c r="M204" s="58"/>
      <c r="N204" s="58"/>
      <c r="O204" s="58"/>
      <c r="P204" s="58"/>
      <c r="Q204" s="58"/>
      <c r="R204" s="58"/>
      <c r="S204" s="58"/>
      <c r="T204" s="58"/>
      <c r="U204" s="58"/>
      <c r="V204" s="58"/>
      <c r="W204" s="58"/>
      <c r="X204" s="58"/>
      <c r="Y204" s="58"/>
      <c r="Z204" s="58"/>
    </row>
    <row r="205" ht="11.25" customHeight="1">
      <c r="A205" s="473" t="s">
        <v>1389</v>
      </c>
      <c r="B205" s="473" t="s">
        <v>4484</v>
      </c>
      <c r="C205" s="474" t="s">
        <v>52</v>
      </c>
      <c r="D205" s="473" t="s">
        <v>4491</v>
      </c>
      <c r="E205" s="475" t="s">
        <v>4492</v>
      </c>
      <c r="F205" s="474" t="s">
        <v>2904</v>
      </c>
      <c r="G205" s="476">
        <v>3.0</v>
      </c>
      <c r="H205" s="476">
        <v>1.0</v>
      </c>
      <c r="I205" s="476">
        <v>3.0</v>
      </c>
      <c r="J205" s="477">
        <v>20.0</v>
      </c>
      <c r="K205" s="484">
        <v>6.67</v>
      </c>
      <c r="L205" s="478" t="s">
        <v>319</v>
      </c>
      <c r="M205" s="58"/>
      <c r="N205" s="58"/>
      <c r="O205" s="58"/>
      <c r="P205" s="58"/>
      <c r="Q205" s="58"/>
      <c r="R205" s="58"/>
      <c r="S205" s="58"/>
      <c r="T205" s="58"/>
      <c r="U205" s="58"/>
      <c r="V205" s="58"/>
      <c r="W205" s="58"/>
      <c r="X205" s="58"/>
      <c r="Y205" s="58"/>
      <c r="Z205" s="58"/>
    </row>
    <row r="206" ht="11.25" customHeight="1">
      <c r="A206" s="473" t="s">
        <v>1405</v>
      </c>
      <c r="B206" s="473" t="s">
        <v>1406</v>
      </c>
      <c r="C206" s="474" t="s">
        <v>52</v>
      </c>
      <c r="D206" s="473" t="s">
        <v>4493</v>
      </c>
      <c r="E206" s="475" t="s">
        <v>4494</v>
      </c>
      <c r="F206" s="474" t="s">
        <v>2904</v>
      </c>
      <c r="G206" s="476">
        <v>3.0</v>
      </c>
      <c r="H206" s="476">
        <v>1.0</v>
      </c>
      <c r="I206" s="476">
        <v>3.0</v>
      </c>
      <c r="J206" s="477">
        <v>20.0</v>
      </c>
      <c r="K206" s="484">
        <v>6.67</v>
      </c>
      <c r="L206" s="478" t="s">
        <v>319</v>
      </c>
      <c r="M206" s="58"/>
      <c r="N206" s="58"/>
      <c r="O206" s="58"/>
      <c r="P206" s="58"/>
      <c r="Q206" s="58"/>
      <c r="R206" s="58"/>
      <c r="S206" s="58"/>
      <c r="T206" s="58"/>
      <c r="U206" s="58"/>
      <c r="V206" s="58"/>
      <c r="W206" s="58"/>
      <c r="X206" s="58"/>
      <c r="Y206" s="58"/>
      <c r="Z206" s="58"/>
    </row>
    <row r="207" ht="11.25" customHeight="1">
      <c r="A207" s="473" t="s">
        <v>1428</v>
      </c>
      <c r="B207" s="473" t="s">
        <v>1429</v>
      </c>
      <c r="C207" s="474" t="s">
        <v>52</v>
      </c>
      <c r="D207" s="473" t="s">
        <v>4495</v>
      </c>
      <c r="E207" s="475" t="s">
        <v>4496</v>
      </c>
      <c r="F207" s="474" t="s">
        <v>2904</v>
      </c>
      <c r="G207" s="476">
        <v>3.0</v>
      </c>
      <c r="H207" s="476">
        <v>1.0</v>
      </c>
      <c r="I207" s="476">
        <v>3.0</v>
      </c>
      <c r="J207" s="477">
        <v>10.0</v>
      </c>
      <c r="K207" s="484">
        <v>3.33</v>
      </c>
      <c r="L207" s="478" t="s">
        <v>319</v>
      </c>
      <c r="M207" s="58"/>
      <c r="N207" s="58"/>
      <c r="O207" s="58"/>
      <c r="P207" s="58"/>
      <c r="Q207" s="58"/>
      <c r="R207" s="58"/>
      <c r="S207" s="58"/>
      <c r="T207" s="58"/>
      <c r="U207" s="58"/>
      <c r="V207" s="58"/>
      <c r="W207" s="58"/>
      <c r="X207" s="58"/>
      <c r="Y207" s="58"/>
      <c r="Z207" s="58"/>
    </row>
    <row r="208" ht="11.25" customHeight="1">
      <c r="A208" s="473" t="s">
        <v>1428</v>
      </c>
      <c r="B208" s="473" t="s">
        <v>1429</v>
      </c>
      <c r="C208" s="474" t="s">
        <v>52</v>
      </c>
      <c r="D208" s="473" t="s">
        <v>4497</v>
      </c>
      <c r="E208" s="475" t="s">
        <v>4498</v>
      </c>
      <c r="F208" s="474" t="s">
        <v>2904</v>
      </c>
      <c r="G208" s="476">
        <v>3.0</v>
      </c>
      <c r="H208" s="476">
        <v>1.0</v>
      </c>
      <c r="I208" s="476">
        <v>3.0</v>
      </c>
      <c r="J208" s="477">
        <v>20.0</v>
      </c>
      <c r="K208" s="484">
        <v>6.67</v>
      </c>
      <c r="L208" s="478" t="s">
        <v>319</v>
      </c>
      <c r="M208" s="58"/>
      <c r="N208" s="58"/>
      <c r="O208" s="58"/>
      <c r="P208" s="58"/>
      <c r="Q208" s="58"/>
      <c r="R208" s="58"/>
      <c r="S208" s="58"/>
      <c r="T208" s="58"/>
      <c r="U208" s="58"/>
      <c r="V208" s="58"/>
      <c r="W208" s="58"/>
      <c r="X208" s="58"/>
      <c r="Y208" s="58"/>
      <c r="Z208" s="58"/>
    </row>
    <row r="209" ht="11.25" customHeight="1">
      <c r="A209" s="473" t="s">
        <v>4499</v>
      </c>
      <c r="B209" s="473" t="s">
        <v>4500</v>
      </c>
      <c r="C209" s="474" t="s">
        <v>52</v>
      </c>
      <c r="D209" s="473" t="s">
        <v>4501</v>
      </c>
      <c r="E209" s="475" t="s">
        <v>4502</v>
      </c>
      <c r="F209" s="474" t="s">
        <v>2904</v>
      </c>
      <c r="G209" s="476">
        <v>3.0</v>
      </c>
      <c r="H209" s="476">
        <v>3.0</v>
      </c>
      <c r="I209" s="476">
        <v>3.0</v>
      </c>
      <c r="J209" s="477">
        <v>20.0</v>
      </c>
      <c r="K209" s="484">
        <v>6.67</v>
      </c>
      <c r="L209" s="478" t="s">
        <v>319</v>
      </c>
      <c r="M209" s="58"/>
      <c r="N209" s="58"/>
      <c r="O209" s="58"/>
      <c r="P209" s="58"/>
      <c r="Q209" s="58"/>
      <c r="R209" s="58"/>
      <c r="S209" s="58"/>
      <c r="T209" s="58"/>
      <c r="U209" s="58"/>
      <c r="V209" s="58"/>
      <c r="W209" s="58"/>
      <c r="X209" s="58"/>
      <c r="Y209" s="58"/>
      <c r="Z209" s="58"/>
    </row>
    <row r="210" ht="11.25" customHeight="1">
      <c r="A210" s="473" t="s">
        <v>1026</v>
      </c>
      <c r="B210" s="473" t="s">
        <v>1027</v>
      </c>
      <c r="C210" s="474" t="s">
        <v>52</v>
      </c>
      <c r="D210" s="473" t="s">
        <v>4503</v>
      </c>
      <c r="E210" s="473" t="s">
        <v>4208</v>
      </c>
      <c r="F210" s="474" t="s">
        <v>4209</v>
      </c>
      <c r="G210" s="476">
        <v>3.0</v>
      </c>
      <c r="H210" s="476">
        <v>3.0</v>
      </c>
      <c r="I210" s="476">
        <v>3.0</v>
      </c>
      <c r="J210" s="477">
        <v>20.0</v>
      </c>
      <c r="K210" s="484">
        <v>6.66</v>
      </c>
      <c r="L210" s="478" t="s">
        <v>767</v>
      </c>
      <c r="M210" s="58"/>
      <c r="N210" s="58"/>
      <c r="O210" s="58"/>
      <c r="P210" s="58"/>
      <c r="Q210" s="58"/>
      <c r="R210" s="58"/>
      <c r="S210" s="58"/>
      <c r="T210" s="58"/>
      <c r="U210" s="58"/>
      <c r="V210" s="58"/>
      <c r="W210" s="58"/>
      <c r="X210" s="58"/>
      <c r="Y210" s="58"/>
      <c r="Z210" s="58"/>
    </row>
    <row r="211" ht="11.25" customHeight="1">
      <c r="A211" s="473" t="s">
        <v>1026</v>
      </c>
      <c r="B211" s="473" t="s">
        <v>1027</v>
      </c>
      <c r="C211" s="474" t="s">
        <v>52</v>
      </c>
      <c r="D211" s="473" t="s">
        <v>4504</v>
      </c>
      <c r="E211" s="473" t="s">
        <v>4212</v>
      </c>
      <c r="F211" s="474" t="s">
        <v>4213</v>
      </c>
      <c r="G211" s="476">
        <v>3.0</v>
      </c>
      <c r="H211" s="476">
        <v>3.0</v>
      </c>
      <c r="I211" s="476">
        <v>3.0</v>
      </c>
      <c r="J211" s="477">
        <v>20.0</v>
      </c>
      <c r="K211" s="484">
        <v>6.66</v>
      </c>
      <c r="L211" s="478" t="s">
        <v>767</v>
      </c>
      <c r="M211" s="58"/>
      <c r="N211" s="58"/>
      <c r="O211" s="58"/>
      <c r="P211" s="58"/>
      <c r="Q211" s="58"/>
      <c r="R211" s="58"/>
      <c r="S211" s="58"/>
      <c r="T211" s="58"/>
      <c r="U211" s="58"/>
      <c r="V211" s="58"/>
      <c r="W211" s="58"/>
      <c r="X211" s="58"/>
      <c r="Y211" s="58"/>
      <c r="Z211" s="58"/>
    </row>
    <row r="212" ht="11.25" customHeight="1">
      <c r="A212" s="473" t="s">
        <v>1026</v>
      </c>
      <c r="B212" s="473" t="s">
        <v>1027</v>
      </c>
      <c r="C212" s="474" t="s">
        <v>52</v>
      </c>
      <c r="D212" s="473" t="s">
        <v>4505</v>
      </c>
      <c r="E212" s="473" t="s">
        <v>4220</v>
      </c>
      <c r="F212" s="474" t="s">
        <v>4221</v>
      </c>
      <c r="G212" s="476">
        <v>3.0</v>
      </c>
      <c r="H212" s="476">
        <v>3.0</v>
      </c>
      <c r="I212" s="476">
        <v>3.0</v>
      </c>
      <c r="J212" s="477">
        <v>20.0</v>
      </c>
      <c r="K212" s="484">
        <v>6.66</v>
      </c>
      <c r="L212" s="478" t="s">
        <v>767</v>
      </c>
      <c r="M212" s="58"/>
      <c r="N212" s="58"/>
      <c r="O212" s="58"/>
      <c r="P212" s="58"/>
      <c r="Q212" s="58"/>
      <c r="R212" s="58"/>
      <c r="S212" s="58"/>
      <c r="T212" s="58"/>
      <c r="U212" s="58"/>
      <c r="V212" s="58"/>
      <c r="W212" s="58"/>
      <c r="X212" s="58"/>
      <c r="Y212" s="58"/>
      <c r="Z212" s="58"/>
    </row>
    <row r="213" ht="11.25" customHeight="1">
      <c r="A213" s="473" t="s">
        <v>1026</v>
      </c>
      <c r="B213" s="473" t="s">
        <v>1027</v>
      </c>
      <c r="C213" s="474" t="s">
        <v>52</v>
      </c>
      <c r="D213" s="473" t="s">
        <v>4506</v>
      </c>
      <c r="E213" s="473" t="s">
        <v>4224</v>
      </c>
      <c r="F213" s="474" t="s">
        <v>4225</v>
      </c>
      <c r="G213" s="476">
        <v>3.0</v>
      </c>
      <c r="H213" s="476">
        <v>3.0</v>
      </c>
      <c r="I213" s="476">
        <v>3.0</v>
      </c>
      <c r="J213" s="477">
        <v>20.0</v>
      </c>
      <c r="K213" s="484">
        <v>6.66</v>
      </c>
      <c r="L213" s="478" t="s">
        <v>767</v>
      </c>
      <c r="M213" s="58"/>
      <c r="N213" s="58"/>
      <c r="O213" s="58"/>
      <c r="P213" s="58"/>
      <c r="Q213" s="58"/>
      <c r="R213" s="58"/>
      <c r="S213" s="58"/>
      <c r="T213" s="58"/>
      <c r="U213" s="58"/>
      <c r="V213" s="58"/>
      <c r="W213" s="58"/>
      <c r="X213" s="58"/>
      <c r="Y213" s="58"/>
      <c r="Z213" s="58"/>
    </row>
    <row r="214" ht="11.25" customHeight="1">
      <c r="A214" s="473" t="s">
        <v>1026</v>
      </c>
      <c r="B214" s="473" t="s">
        <v>1027</v>
      </c>
      <c r="C214" s="474" t="s">
        <v>52</v>
      </c>
      <c r="D214" s="473" t="s">
        <v>4507</v>
      </c>
      <c r="E214" s="473" t="s">
        <v>4228</v>
      </c>
      <c r="F214" s="474" t="s">
        <v>4229</v>
      </c>
      <c r="G214" s="476">
        <v>3.0</v>
      </c>
      <c r="H214" s="476">
        <v>3.0</v>
      </c>
      <c r="I214" s="476">
        <v>3.0</v>
      </c>
      <c r="J214" s="477">
        <v>20.0</v>
      </c>
      <c r="K214" s="484">
        <v>6.66</v>
      </c>
      <c r="L214" s="478" t="s">
        <v>767</v>
      </c>
      <c r="M214" s="58"/>
      <c r="N214" s="58"/>
      <c r="O214" s="58"/>
      <c r="P214" s="58"/>
      <c r="Q214" s="58"/>
      <c r="R214" s="58"/>
      <c r="S214" s="58"/>
      <c r="T214" s="58"/>
      <c r="U214" s="58"/>
      <c r="V214" s="58"/>
      <c r="W214" s="58"/>
      <c r="X214" s="58"/>
      <c r="Y214" s="58"/>
      <c r="Z214" s="58"/>
    </row>
    <row r="215" ht="11.25" customHeight="1">
      <c r="A215" s="473" t="s">
        <v>1026</v>
      </c>
      <c r="B215" s="473" t="s">
        <v>1027</v>
      </c>
      <c r="C215" s="474" t="s">
        <v>52</v>
      </c>
      <c r="D215" s="473" t="s">
        <v>4508</v>
      </c>
      <c r="E215" s="473" t="s">
        <v>4232</v>
      </c>
      <c r="F215" s="474" t="s">
        <v>4233</v>
      </c>
      <c r="G215" s="476">
        <v>3.0</v>
      </c>
      <c r="H215" s="476">
        <v>3.0</v>
      </c>
      <c r="I215" s="476">
        <v>3.0</v>
      </c>
      <c r="J215" s="477">
        <v>20.0</v>
      </c>
      <c r="K215" s="484">
        <v>6.66</v>
      </c>
      <c r="L215" s="478" t="s">
        <v>767</v>
      </c>
      <c r="M215" s="58"/>
      <c r="N215" s="58"/>
      <c r="O215" s="58"/>
      <c r="P215" s="58"/>
      <c r="Q215" s="58"/>
      <c r="R215" s="58"/>
      <c r="S215" s="58"/>
      <c r="T215" s="58"/>
      <c r="U215" s="58"/>
      <c r="V215" s="58"/>
      <c r="W215" s="58"/>
      <c r="X215" s="58"/>
      <c r="Y215" s="58"/>
      <c r="Z215" s="58"/>
    </row>
    <row r="216" ht="11.25" customHeight="1">
      <c r="A216" s="473" t="s">
        <v>1026</v>
      </c>
      <c r="B216" s="473" t="s">
        <v>1027</v>
      </c>
      <c r="C216" s="474" t="s">
        <v>52</v>
      </c>
      <c r="D216" s="473" t="s">
        <v>4509</v>
      </c>
      <c r="E216" s="473" t="s">
        <v>4236</v>
      </c>
      <c r="F216" s="474" t="s">
        <v>4237</v>
      </c>
      <c r="G216" s="476">
        <v>3.0</v>
      </c>
      <c r="H216" s="476">
        <v>3.0</v>
      </c>
      <c r="I216" s="476">
        <v>3.0</v>
      </c>
      <c r="J216" s="477">
        <v>20.0</v>
      </c>
      <c r="K216" s="484">
        <v>6.66</v>
      </c>
      <c r="L216" s="478" t="s">
        <v>767</v>
      </c>
      <c r="M216" s="58"/>
      <c r="N216" s="58"/>
      <c r="O216" s="58"/>
      <c r="P216" s="58"/>
      <c r="Q216" s="58"/>
      <c r="R216" s="58"/>
      <c r="S216" s="58"/>
      <c r="T216" s="58"/>
      <c r="U216" s="58"/>
      <c r="V216" s="58"/>
      <c r="W216" s="58"/>
      <c r="X216" s="58"/>
      <c r="Y216" s="58"/>
      <c r="Z216" s="58"/>
    </row>
    <row r="217" ht="11.25" customHeight="1">
      <c r="A217" s="473" t="s">
        <v>1026</v>
      </c>
      <c r="B217" s="473" t="s">
        <v>1027</v>
      </c>
      <c r="C217" s="474" t="s">
        <v>52</v>
      </c>
      <c r="D217" s="473" t="s">
        <v>4510</v>
      </c>
      <c r="E217" s="473" t="s">
        <v>4240</v>
      </c>
      <c r="F217" s="474" t="s">
        <v>4241</v>
      </c>
      <c r="G217" s="476">
        <v>3.0</v>
      </c>
      <c r="H217" s="476">
        <v>3.0</v>
      </c>
      <c r="I217" s="476">
        <v>3.0</v>
      </c>
      <c r="J217" s="477">
        <v>20.0</v>
      </c>
      <c r="K217" s="484">
        <v>6.66</v>
      </c>
      <c r="L217" s="478" t="s">
        <v>767</v>
      </c>
      <c r="M217" s="58"/>
      <c r="N217" s="58"/>
      <c r="O217" s="58"/>
      <c r="P217" s="58"/>
      <c r="Q217" s="58"/>
      <c r="R217" s="58"/>
      <c r="S217" s="58"/>
      <c r="T217" s="58"/>
      <c r="U217" s="58"/>
      <c r="V217" s="58"/>
      <c r="W217" s="58"/>
      <c r="X217" s="58"/>
      <c r="Y217" s="58"/>
      <c r="Z217" s="58"/>
    </row>
    <row r="218" ht="11.25" customHeight="1">
      <c r="A218" s="473" t="s">
        <v>1026</v>
      </c>
      <c r="B218" s="473" t="s">
        <v>1027</v>
      </c>
      <c r="C218" s="474" t="s">
        <v>52</v>
      </c>
      <c r="D218" s="473" t="s">
        <v>4511</v>
      </c>
      <c r="E218" s="473" t="s">
        <v>4244</v>
      </c>
      <c r="F218" s="474" t="s">
        <v>4233</v>
      </c>
      <c r="G218" s="476">
        <v>3.0</v>
      </c>
      <c r="H218" s="476">
        <v>3.0</v>
      </c>
      <c r="I218" s="476">
        <v>3.0</v>
      </c>
      <c r="J218" s="477">
        <v>20.0</v>
      </c>
      <c r="K218" s="484">
        <v>6.66</v>
      </c>
      <c r="L218" s="478" t="s">
        <v>767</v>
      </c>
      <c r="M218" s="58"/>
      <c r="N218" s="58"/>
      <c r="O218" s="58"/>
      <c r="P218" s="58"/>
      <c r="Q218" s="58"/>
      <c r="R218" s="58"/>
      <c r="S218" s="58"/>
      <c r="T218" s="58"/>
      <c r="U218" s="58"/>
      <c r="V218" s="58"/>
      <c r="W218" s="58"/>
      <c r="X218" s="58"/>
      <c r="Y218" s="58"/>
      <c r="Z218" s="58"/>
    </row>
    <row r="219" ht="11.25" customHeight="1">
      <c r="A219" s="473" t="s">
        <v>1026</v>
      </c>
      <c r="B219" s="473" t="s">
        <v>1027</v>
      </c>
      <c r="C219" s="474" t="s">
        <v>52</v>
      </c>
      <c r="D219" s="473" t="s">
        <v>4512</v>
      </c>
      <c r="E219" s="473" t="s">
        <v>4247</v>
      </c>
      <c r="F219" s="474" t="s">
        <v>4248</v>
      </c>
      <c r="G219" s="476">
        <v>3.0</v>
      </c>
      <c r="H219" s="476">
        <v>3.0</v>
      </c>
      <c r="I219" s="476">
        <v>3.0</v>
      </c>
      <c r="J219" s="477">
        <v>10.0</v>
      </c>
      <c r="K219" s="484">
        <v>3.33</v>
      </c>
      <c r="L219" s="478" t="s">
        <v>767</v>
      </c>
      <c r="M219" s="58"/>
      <c r="N219" s="58"/>
      <c r="O219" s="58"/>
      <c r="P219" s="58"/>
      <c r="Q219" s="58"/>
      <c r="R219" s="58"/>
      <c r="S219" s="58"/>
      <c r="T219" s="58"/>
      <c r="U219" s="58"/>
      <c r="V219" s="58"/>
      <c r="W219" s="58"/>
      <c r="X219" s="58"/>
      <c r="Y219" s="58"/>
      <c r="Z219" s="58"/>
    </row>
    <row r="220" ht="11.25" customHeight="1">
      <c r="A220" s="473" t="s">
        <v>1026</v>
      </c>
      <c r="B220" s="473" t="s">
        <v>1027</v>
      </c>
      <c r="C220" s="474" t="s">
        <v>52</v>
      </c>
      <c r="D220" s="473" t="s">
        <v>4513</v>
      </c>
      <c r="E220" s="473" t="s">
        <v>4251</v>
      </c>
      <c r="F220" s="474" t="s">
        <v>4248</v>
      </c>
      <c r="G220" s="476">
        <v>3.0</v>
      </c>
      <c r="H220" s="476">
        <v>3.0</v>
      </c>
      <c r="I220" s="476">
        <v>3.0</v>
      </c>
      <c r="J220" s="477">
        <v>10.0</v>
      </c>
      <c r="K220" s="484">
        <v>3.33</v>
      </c>
      <c r="L220" s="478" t="s">
        <v>767</v>
      </c>
      <c r="M220" s="58"/>
      <c r="N220" s="58"/>
      <c r="O220" s="58"/>
      <c r="P220" s="58"/>
      <c r="Q220" s="58"/>
      <c r="R220" s="58"/>
      <c r="S220" s="58"/>
      <c r="T220" s="58"/>
      <c r="U220" s="58"/>
      <c r="V220" s="58"/>
      <c r="W220" s="58"/>
      <c r="X220" s="58"/>
      <c r="Y220" s="58"/>
      <c r="Z220" s="58"/>
    </row>
    <row r="221" ht="11.25" customHeight="1">
      <c r="A221" s="473" t="s">
        <v>1026</v>
      </c>
      <c r="B221" s="473" t="s">
        <v>1027</v>
      </c>
      <c r="C221" s="474" t="s">
        <v>52</v>
      </c>
      <c r="D221" s="473" t="s">
        <v>4514</v>
      </c>
      <c r="E221" s="473" t="s">
        <v>1050</v>
      </c>
      <c r="F221" s="474" t="s">
        <v>4254</v>
      </c>
      <c r="G221" s="476">
        <v>3.0</v>
      </c>
      <c r="H221" s="476">
        <v>3.0</v>
      </c>
      <c r="I221" s="476">
        <v>3.0</v>
      </c>
      <c r="J221" s="477">
        <v>20.0</v>
      </c>
      <c r="K221" s="484">
        <v>6.66</v>
      </c>
      <c r="L221" s="478" t="s">
        <v>767</v>
      </c>
      <c r="M221" s="58"/>
      <c r="N221" s="58"/>
      <c r="O221" s="58"/>
      <c r="P221" s="58"/>
      <c r="Q221" s="58"/>
      <c r="R221" s="58"/>
      <c r="S221" s="58"/>
      <c r="T221" s="58"/>
      <c r="U221" s="58"/>
      <c r="V221" s="58"/>
      <c r="W221" s="58"/>
      <c r="X221" s="58"/>
      <c r="Y221" s="58"/>
      <c r="Z221" s="58"/>
    </row>
    <row r="222" ht="11.25" customHeight="1">
      <c r="A222" s="473" t="s">
        <v>1026</v>
      </c>
      <c r="B222" s="473" t="s">
        <v>1027</v>
      </c>
      <c r="C222" s="474" t="s">
        <v>52</v>
      </c>
      <c r="D222" s="473" t="s">
        <v>4515</v>
      </c>
      <c r="E222" s="473" t="s">
        <v>4257</v>
      </c>
      <c r="F222" s="474" t="s">
        <v>4258</v>
      </c>
      <c r="G222" s="476">
        <v>3.0</v>
      </c>
      <c r="H222" s="476">
        <v>3.0</v>
      </c>
      <c r="I222" s="476">
        <v>3.0</v>
      </c>
      <c r="J222" s="477">
        <v>10.0</v>
      </c>
      <c r="K222" s="484">
        <v>3.33</v>
      </c>
      <c r="L222" s="478" t="s">
        <v>767</v>
      </c>
      <c r="M222" s="58"/>
      <c r="N222" s="58"/>
      <c r="O222" s="58"/>
      <c r="P222" s="58"/>
      <c r="Q222" s="58"/>
      <c r="R222" s="58"/>
      <c r="S222" s="58"/>
      <c r="T222" s="58"/>
      <c r="U222" s="58"/>
      <c r="V222" s="58"/>
      <c r="W222" s="58"/>
      <c r="X222" s="58"/>
      <c r="Y222" s="58"/>
      <c r="Z222" s="58"/>
    </row>
    <row r="223" ht="11.25" customHeight="1">
      <c r="A223" s="473" t="s">
        <v>1026</v>
      </c>
      <c r="B223" s="473" t="s">
        <v>1027</v>
      </c>
      <c r="C223" s="474" t="s">
        <v>52</v>
      </c>
      <c r="D223" s="473" t="s">
        <v>4516</v>
      </c>
      <c r="E223" s="473" t="s">
        <v>4261</v>
      </c>
      <c r="F223" s="474" t="s">
        <v>4262</v>
      </c>
      <c r="G223" s="476">
        <v>3.0</v>
      </c>
      <c r="H223" s="476">
        <v>3.0</v>
      </c>
      <c r="I223" s="476">
        <v>3.0</v>
      </c>
      <c r="J223" s="477">
        <v>20.0</v>
      </c>
      <c r="K223" s="484">
        <v>6.66</v>
      </c>
      <c r="L223" s="478" t="s">
        <v>767</v>
      </c>
      <c r="M223" s="58"/>
      <c r="N223" s="58"/>
      <c r="O223" s="58"/>
      <c r="P223" s="58"/>
      <c r="Q223" s="58"/>
      <c r="R223" s="58"/>
      <c r="S223" s="58"/>
      <c r="T223" s="58"/>
      <c r="U223" s="58"/>
      <c r="V223" s="58"/>
      <c r="W223" s="58"/>
      <c r="X223" s="58"/>
      <c r="Y223" s="58"/>
      <c r="Z223" s="58"/>
    </row>
    <row r="224" ht="11.25" customHeight="1">
      <c r="A224" s="473" t="s">
        <v>1026</v>
      </c>
      <c r="B224" s="473" t="s">
        <v>1027</v>
      </c>
      <c r="C224" s="474" t="s">
        <v>52</v>
      </c>
      <c r="D224" s="473" t="s">
        <v>4517</v>
      </c>
      <c r="E224" s="473" t="s">
        <v>4265</v>
      </c>
      <c r="F224" s="474" t="s">
        <v>4248</v>
      </c>
      <c r="G224" s="476">
        <v>3.0</v>
      </c>
      <c r="H224" s="476">
        <v>3.0</v>
      </c>
      <c r="I224" s="476">
        <v>3.0</v>
      </c>
      <c r="J224" s="477">
        <v>10.0</v>
      </c>
      <c r="K224" s="484">
        <v>3.33</v>
      </c>
      <c r="L224" s="478" t="s">
        <v>767</v>
      </c>
      <c r="M224" s="58"/>
      <c r="N224" s="58"/>
      <c r="O224" s="58"/>
      <c r="P224" s="58"/>
      <c r="Q224" s="58"/>
      <c r="R224" s="58"/>
      <c r="S224" s="58"/>
      <c r="T224" s="58"/>
      <c r="U224" s="58"/>
      <c r="V224" s="58"/>
      <c r="W224" s="58"/>
      <c r="X224" s="58"/>
      <c r="Y224" s="58"/>
      <c r="Z224" s="58"/>
    </row>
    <row r="225" ht="11.25" customHeight="1">
      <c r="A225" s="473" t="s">
        <v>1026</v>
      </c>
      <c r="B225" s="473" t="s">
        <v>1027</v>
      </c>
      <c r="C225" s="474" t="s">
        <v>52</v>
      </c>
      <c r="D225" s="473" t="s">
        <v>4518</v>
      </c>
      <c r="E225" s="473" t="s">
        <v>4268</v>
      </c>
      <c r="F225" s="474" t="s">
        <v>4248</v>
      </c>
      <c r="G225" s="476">
        <v>3.0</v>
      </c>
      <c r="H225" s="476">
        <v>3.0</v>
      </c>
      <c r="I225" s="476">
        <v>3.0</v>
      </c>
      <c r="J225" s="477">
        <v>10.0</v>
      </c>
      <c r="K225" s="484">
        <v>3.33</v>
      </c>
      <c r="L225" s="478" t="s">
        <v>767</v>
      </c>
      <c r="M225" s="58"/>
      <c r="N225" s="58"/>
      <c r="O225" s="58"/>
      <c r="P225" s="58"/>
      <c r="Q225" s="58"/>
      <c r="R225" s="58"/>
      <c r="S225" s="58"/>
      <c r="T225" s="58"/>
      <c r="U225" s="58"/>
      <c r="V225" s="58"/>
      <c r="W225" s="58"/>
      <c r="X225" s="58"/>
      <c r="Y225" s="58"/>
      <c r="Z225" s="58"/>
    </row>
    <row r="226" ht="11.25" customHeight="1">
      <c r="A226" s="473" t="s">
        <v>1026</v>
      </c>
      <c r="B226" s="473" t="s">
        <v>1027</v>
      </c>
      <c r="C226" s="474" t="s">
        <v>52</v>
      </c>
      <c r="D226" s="473" t="s">
        <v>4519</v>
      </c>
      <c r="E226" s="473" t="s">
        <v>4271</v>
      </c>
      <c r="F226" s="474" t="s">
        <v>4272</v>
      </c>
      <c r="G226" s="476">
        <v>3.0</v>
      </c>
      <c r="H226" s="476">
        <v>3.0</v>
      </c>
      <c r="I226" s="476">
        <v>3.0</v>
      </c>
      <c r="J226" s="477">
        <v>20.0</v>
      </c>
      <c r="K226" s="484">
        <v>6.66</v>
      </c>
      <c r="L226" s="478" t="s">
        <v>767</v>
      </c>
      <c r="M226" s="58"/>
      <c r="N226" s="58"/>
      <c r="O226" s="58"/>
      <c r="P226" s="58"/>
      <c r="Q226" s="58"/>
      <c r="R226" s="58"/>
      <c r="S226" s="58"/>
      <c r="T226" s="58"/>
      <c r="U226" s="58"/>
      <c r="V226" s="58"/>
      <c r="W226" s="58"/>
      <c r="X226" s="58"/>
      <c r="Y226" s="58"/>
      <c r="Z226" s="58"/>
    </row>
    <row r="227" ht="11.25" customHeight="1">
      <c r="A227" s="473" t="s">
        <v>1026</v>
      </c>
      <c r="B227" s="473" t="s">
        <v>1027</v>
      </c>
      <c r="C227" s="474" t="s">
        <v>52</v>
      </c>
      <c r="D227" s="473" t="s">
        <v>4520</v>
      </c>
      <c r="E227" s="473" t="s">
        <v>4275</v>
      </c>
      <c r="F227" s="474" t="s">
        <v>4272</v>
      </c>
      <c r="G227" s="476">
        <v>3.0</v>
      </c>
      <c r="H227" s="476">
        <v>3.0</v>
      </c>
      <c r="I227" s="476">
        <v>3.0</v>
      </c>
      <c r="J227" s="477">
        <v>20.0</v>
      </c>
      <c r="K227" s="484">
        <v>6.66</v>
      </c>
      <c r="L227" s="478" t="s">
        <v>767</v>
      </c>
      <c r="M227" s="58"/>
      <c r="N227" s="58"/>
      <c r="O227" s="58"/>
      <c r="P227" s="58"/>
      <c r="Q227" s="58"/>
      <c r="R227" s="58"/>
      <c r="S227" s="58"/>
      <c r="T227" s="58"/>
      <c r="U227" s="58"/>
      <c r="V227" s="58"/>
      <c r="W227" s="58"/>
      <c r="X227" s="58"/>
      <c r="Y227" s="58"/>
      <c r="Z227" s="58"/>
    </row>
    <row r="228" ht="11.25" customHeight="1">
      <c r="A228" s="473" t="s">
        <v>1026</v>
      </c>
      <c r="B228" s="473" t="s">
        <v>1027</v>
      </c>
      <c r="C228" s="474" t="s">
        <v>52</v>
      </c>
      <c r="D228" s="473" t="s">
        <v>4521</v>
      </c>
      <c r="E228" s="473" t="s">
        <v>4278</v>
      </c>
      <c r="F228" s="474" t="s">
        <v>4279</v>
      </c>
      <c r="G228" s="476">
        <v>3.0</v>
      </c>
      <c r="H228" s="476">
        <v>3.0</v>
      </c>
      <c r="I228" s="476">
        <v>3.0</v>
      </c>
      <c r="J228" s="477">
        <v>20.0</v>
      </c>
      <c r="K228" s="484">
        <v>6.66</v>
      </c>
      <c r="L228" s="478" t="s">
        <v>767</v>
      </c>
      <c r="M228" s="58"/>
      <c r="N228" s="58"/>
      <c r="O228" s="58"/>
      <c r="P228" s="58"/>
      <c r="Q228" s="58"/>
      <c r="R228" s="58"/>
      <c r="S228" s="58"/>
      <c r="T228" s="58"/>
      <c r="U228" s="58"/>
      <c r="V228" s="58"/>
      <c r="W228" s="58"/>
      <c r="X228" s="58"/>
      <c r="Y228" s="58"/>
      <c r="Z228" s="58"/>
    </row>
    <row r="229" ht="11.25" customHeight="1">
      <c r="A229" s="473" t="s">
        <v>1026</v>
      </c>
      <c r="B229" s="473" t="s">
        <v>1027</v>
      </c>
      <c r="C229" s="474" t="s">
        <v>52</v>
      </c>
      <c r="D229" s="473" t="s">
        <v>4522</v>
      </c>
      <c r="E229" s="473" t="s">
        <v>4282</v>
      </c>
      <c r="F229" s="474" t="s">
        <v>4248</v>
      </c>
      <c r="G229" s="476">
        <v>3.0</v>
      </c>
      <c r="H229" s="476">
        <v>3.0</v>
      </c>
      <c r="I229" s="476">
        <v>3.0</v>
      </c>
      <c r="J229" s="477">
        <v>10.0</v>
      </c>
      <c r="K229" s="484">
        <v>3.33</v>
      </c>
      <c r="L229" s="478" t="s">
        <v>767</v>
      </c>
      <c r="M229" s="58"/>
      <c r="N229" s="58"/>
      <c r="O229" s="58"/>
      <c r="P229" s="58"/>
      <c r="Q229" s="58"/>
      <c r="R229" s="58"/>
      <c r="S229" s="58"/>
      <c r="T229" s="58"/>
      <c r="U229" s="58"/>
      <c r="V229" s="58"/>
      <c r="W229" s="58"/>
      <c r="X229" s="58"/>
      <c r="Y229" s="58"/>
      <c r="Z229" s="58"/>
    </row>
    <row r="230" ht="11.25" customHeight="1">
      <c r="A230" s="473" t="s">
        <v>1026</v>
      </c>
      <c r="B230" s="473" t="s">
        <v>1027</v>
      </c>
      <c r="C230" s="474" t="s">
        <v>52</v>
      </c>
      <c r="D230" s="473" t="s">
        <v>4523</v>
      </c>
      <c r="E230" s="473" t="s">
        <v>4289</v>
      </c>
      <c r="F230" s="474" t="s">
        <v>4290</v>
      </c>
      <c r="G230" s="476">
        <v>3.0</v>
      </c>
      <c r="H230" s="476">
        <v>3.0</v>
      </c>
      <c r="I230" s="476">
        <v>3.0</v>
      </c>
      <c r="J230" s="477">
        <v>20.0</v>
      </c>
      <c r="K230" s="484">
        <v>6.66</v>
      </c>
      <c r="L230" s="478" t="s">
        <v>767</v>
      </c>
      <c r="M230" s="58"/>
      <c r="N230" s="58"/>
      <c r="O230" s="58"/>
      <c r="P230" s="58"/>
      <c r="Q230" s="58"/>
      <c r="R230" s="58"/>
      <c r="S230" s="58"/>
      <c r="T230" s="58"/>
      <c r="U230" s="58"/>
      <c r="V230" s="58"/>
      <c r="W230" s="58"/>
      <c r="X230" s="58"/>
      <c r="Y230" s="58"/>
      <c r="Z230" s="58"/>
    </row>
    <row r="231" ht="11.25" customHeight="1">
      <c r="A231" s="473" t="s">
        <v>1026</v>
      </c>
      <c r="B231" s="473" t="s">
        <v>1027</v>
      </c>
      <c r="C231" s="474" t="s">
        <v>52</v>
      </c>
      <c r="D231" s="473" t="s">
        <v>4524</v>
      </c>
      <c r="E231" s="473" t="s">
        <v>4293</v>
      </c>
      <c r="F231" s="474" t="s">
        <v>4294</v>
      </c>
      <c r="G231" s="476">
        <v>3.0</v>
      </c>
      <c r="H231" s="476">
        <v>3.0</v>
      </c>
      <c r="I231" s="476">
        <v>3.0</v>
      </c>
      <c r="J231" s="477">
        <v>10.0</v>
      </c>
      <c r="K231" s="484">
        <v>3.33</v>
      </c>
      <c r="L231" s="478" t="s">
        <v>767</v>
      </c>
      <c r="M231" s="58"/>
      <c r="N231" s="58"/>
      <c r="O231" s="58"/>
      <c r="P231" s="58"/>
      <c r="Q231" s="58"/>
      <c r="R231" s="58"/>
      <c r="S231" s="58"/>
      <c r="T231" s="58"/>
      <c r="U231" s="58"/>
      <c r="V231" s="58"/>
      <c r="W231" s="58"/>
      <c r="X231" s="58"/>
      <c r="Y231" s="58"/>
      <c r="Z231" s="58"/>
    </row>
    <row r="232" ht="11.25" customHeight="1">
      <c r="A232" s="473" t="s">
        <v>1026</v>
      </c>
      <c r="B232" s="473" t="s">
        <v>1027</v>
      </c>
      <c r="C232" s="474" t="s">
        <v>52</v>
      </c>
      <c r="D232" s="473" t="s">
        <v>4525</v>
      </c>
      <c r="E232" s="475" t="s">
        <v>4297</v>
      </c>
      <c r="F232" s="474" t="s">
        <v>4248</v>
      </c>
      <c r="G232" s="476">
        <v>3.0</v>
      </c>
      <c r="H232" s="476">
        <v>3.0</v>
      </c>
      <c r="I232" s="476">
        <v>3.0</v>
      </c>
      <c r="J232" s="477">
        <v>10.0</v>
      </c>
      <c r="K232" s="484">
        <v>3.33</v>
      </c>
      <c r="L232" s="478" t="s">
        <v>767</v>
      </c>
      <c r="M232" s="58"/>
      <c r="N232" s="58"/>
      <c r="O232" s="58"/>
      <c r="P232" s="58"/>
      <c r="Q232" s="58"/>
      <c r="R232" s="58"/>
      <c r="S232" s="58"/>
      <c r="T232" s="58"/>
      <c r="U232" s="58"/>
      <c r="V232" s="58"/>
      <c r="W232" s="58"/>
      <c r="X232" s="58"/>
      <c r="Y232" s="58"/>
      <c r="Z232" s="58"/>
    </row>
    <row r="233" ht="11.25" customHeight="1">
      <c r="A233" s="473" t="s">
        <v>1451</v>
      </c>
      <c r="B233" s="473" t="s">
        <v>1452</v>
      </c>
      <c r="C233" s="474" t="s">
        <v>52</v>
      </c>
      <c r="D233" s="473" t="s">
        <v>4526</v>
      </c>
      <c r="E233" s="475" t="s">
        <v>4527</v>
      </c>
      <c r="F233" s="474" t="s">
        <v>2904</v>
      </c>
      <c r="G233" s="474">
        <v>3.0</v>
      </c>
      <c r="H233" s="474">
        <v>3.0</v>
      </c>
      <c r="I233" s="476">
        <v>3.0</v>
      </c>
      <c r="J233" s="477">
        <v>10.0</v>
      </c>
      <c r="K233" s="477">
        <f t="shared" ref="K233:K267" si="3">J233/G233</f>
        <v>3.333333333</v>
      </c>
      <c r="L233" s="478" t="s">
        <v>767</v>
      </c>
      <c r="M233" s="58"/>
      <c r="N233" s="58"/>
      <c r="O233" s="58"/>
      <c r="P233" s="58"/>
      <c r="Q233" s="58"/>
      <c r="R233" s="58"/>
      <c r="S233" s="58"/>
      <c r="T233" s="58"/>
      <c r="U233" s="58"/>
      <c r="V233" s="58"/>
      <c r="W233" s="58"/>
      <c r="X233" s="58"/>
      <c r="Y233" s="58"/>
      <c r="Z233" s="58"/>
    </row>
    <row r="234" ht="11.25" customHeight="1">
      <c r="A234" s="473" t="s">
        <v>1451</v>
      </c>
      <c r="B234" s="473" t="s">
        <v>1452</v>
      </c>
      <c r="C234" s="474" t="s">
        <v>52</v>
      </c>
      <c r="D234" s="473" t="s">
        <v>4528</v>
      </c>
      <c r="E234" s="475" t="s">
        <v>4529</v>
      </c>
      <c r="F234" s="474" t="s">
        <v>2904</v>
      </c>
      <c r="G234" s="474">
        <v>3.0</v>
      </c>
      <c r="H234" s="474">
        <v>3.0</v>
      </c>
      <c r="I234" s="476">
        <v>3.0</v>
      </c>
      <c r="J234" s="477">
        <v>10.0</v>
      </c>
      <c r="K234" s="477">
        <f t="shared" si="3"/>
        <v>3.333333333</v>
      </c>
      <c r="L234" s="478" t="s">
        <v>767</v>
      </c>
      <c r="M234" s="58"/>
      <c r="N234" s="58"/>
      <c r="O234" s="58"/>
      <c r="P234" s="58"/>
      <c r="Q234" s="58"/>
      <c r="R234" s="58"/>
      <c r="S234" s="58"/>
      <c r="T234" s="58"/>
      <c r="U234" s="58"/>
      <c r="V234" s="58"/>
      <c r="W234" s="58"/>
      <c r="X234" s="58"/>
      <c r="Y234" s="58"/>
      <c r="Z234" s="58"/>
    </row>
    <row r="235" ht="11.25" customHeight="1">
      <c r="A235" s="473" t="s">
        <v>1451</v>
      </c>
      <c r="B235" s="473" t="s">
        <v>1452</v>
      </c>
      <c r="C235" s="474" t="s">
        <v>52</v>
      </c>
      <c r="D235" s="473" t="s">
        <v>4530</v>
      </c>
      <c r="E235" s="475" t="s">
        <v>4531</v>
      </c>
      <c r="F235" s="474" t="s">
        <v>2904</v>
      </c>
      <c r="G235" s="474">
        <v>3.0</v>
      </c>
      <c r="H235" s="474">
        <v>3.0</v>
      </c>
      <c r="I235" s="476">
        <v>3.0</v>
      </c>
      <c r="J235" s="477">
        <v>10.0</v>
      </c>
      <c r="K235" s="477">
        <f t="shared" si="3"/>
        <v>3.333333333</v>
      </c>
      <c r="L235" s="478" t="s">
        <v>767</v>
      </c>
      <c r="M235" s="58"/>
      <c r="N235" s="58"/>
      <c r="O235" s="58"/>
      <c r="P235" s="58"/>
      <c r="Q235" s="58"/>
      <c r="R235" s="58"/>
      <c r="S235" s="58"/>
      <c r="T235" s="58"/>
      <c r="U235" s="58"/>
      <c r="V235" s="58"/>
      <c r="W235" s="58"/>
      <c r="X235" s="58"/>
      <c r="Y235" s="58"/>
      <c r="Z235" s="58"/>
    </row>
    <row r="236" ht="11.25" customHeight="1">
      <c r="A236" s="473" t="s">
        <v>1451</v>
      </c>
      <c r="B236" s="473" t="s">
        <v>1452</v>
      </c>
      <c r="C236" s="474" t="s">
        <v>52</v>
      </c>
      <c r="D236" s="473" t="s">
        <v>4532</v>
      </c>
      <c r="E236" s="475" t="s">
        <v>4533</v>
      </c>
      <c r="F236" s="474" t="s">
        <v>2904</v>
      </c>
      <c r="G236" s="474">
        <v>3.0</v>
      </c>
      <c r="H236" s="474">
        <v>3.0</v>
      </c>
      <c r="I236" s="476">
        <v>3.0</v>
      </c>
      <c r="J236" s="477">
        <v>10.0</v>
      </c>
      <c r="K236" s="477">
        <f t="shared" si="3"/>
        <v>3.333333333</v>
      </c>
      <c r="L236" s="478" t="s">
        <v>767</v>
      </c>
      <c r="M236" s="58"/>
      <c r="N236" s="58"/>
      <c r="O236" s="58"/>
      <c r="P236" s="58"/>
      <c r="Q236" s="58"/>
      <c r="R236" s="58"/>
      <c r="S236" s="58"/>
      <c r="T236" s="58"/>
      <c r="U236" s="58"/>
      <c r="V236" s="58"/>
      <c r="W236" s="58"/>
      <c r="X236" s="58"/>
      <c r="Y236" s="58"/>
      <c r="Z236" s="58"/>
    </row>
    <row r="237" ht="11.25" customHeight="1">
      <c r="A237" s="473" t="s">
        <v>1451</v>
      </c>
      <c r="B237" s="473" t="s">
        <v>1452</v>
      </c>
      <c r="C237" s="474" t="s">
        <v>52</v>
      </c>
      <c r="D237" s="473" t="s">
        <v>4534</v>
      </c>
      <c r="E237" s="475" t="s">
        <v>4535</v>
      </c>
      <c r="F237" s="474" t="s">
        <v>2904</v>
      </c>
      <c r="G237" s="474">
        <v>3.0</v>
      </c>
      <c r="H237" s="474">
        <v>3.0</v>
      </c>
      <c r="I237" s="476">
        <v>3.0</v>
      </c>
      <c r="J237" s="477">
        <v>10.0</v>
      </c>
      <c r="K237" s="477">
        <f t="shared" si="3"/>
        <v>3.333333333</v>
      </c>
      <c r="L237" s="478" t="s">
        <v>767</v>
      </c>
      <c r="M237" s="58"/>
      <c r="N237" s="58"/>
      <c r="O237" s="58"/>
      <c r="P237" s="58"/>
      <c r="Q237" s="58"/>
      <c r="R237" s="58"/>
      <c r="S237" s="58"/>
      <c r="T237" s="58"/>
      <c r="U237" s="58"/>
      <c r="V237" s="58"/>
      <c r="W237" s="58"/>
      <c r="X237" s="58"/>
      <c r="Y237" s="58"/>
      <c r="Z237" s="58"/>
    </row>
    <row r="238" ht="11.25" customHeight="1">
      <c r="A238" s="473" t="s">
        <v>1451</v>
      </c>
      <c r="B238" s="473" t="s">
        <v>1452</v>
      </c>
      <c r="C238" s="474" t="s">
        <v>52</v>
      </c>
      <c r="D238" s="473" t="s">
        <v>4536</v>
      </c>
      <c r="E238" s="475" t="s">
        <v>4537</v>
      </c>
      <c r="F238" s="474" t="s">
        <v>2904</v>
      </c>
      <c r="G238" s="474">
        <v>3.0</v>
      </c>
      <c r="H238" s="474">
        <v>3.0</v>
      </c>
      <c r="I238" s="476">
        <v>3.0</v>
      </c>
      <c r="J238" s="477">
        <v>10.0</v>
      </c>
      <c r="K238" s="477">
        <f t="shared" si="3"/>
        <v>3.333333333</v>
      </c>
      <c r="L238" s="478" t="s">
        <v>767</v>
      </c>
      <c r="M238" s="58"/>
      <c r="N238" s="58"/>
      <c r="O238" s="58"/>
      <c r="P238" s="58"/>
      <c r="Q238" s="58"/>
      <c r="R238" s="58"/>
      <c r="S238" s="58"/>
      <c r="T238" s="58"/>
      <c r="U238" s="58"/>
      <c r="V238" s="58"/>
      <c r="W238" s="58"/>
      <c r="X238" s="58"/>
      <c r="Y238" s="58"/>
      <c r="Z238" s="58"/>
    </row>
    <row r="239" ht="11.25" customHeight="1">
      <c r="A239" s="473" t="s">
        <v>1451</v>
      </c>
      <c r="B239" s="473" t="s">
        <v>1452</v>
      </c>
      <c r="C239" s="474" t="s">
        <v>52</v>
      </c>
      <c r="D239" s="473" t="s">
        <v>4538</v>
      </c>
      <c r="E239" s="475" t="s">
        <v>4539</v>
      </c>
      <c r="F239" s="474" t="s">
        <v>2904</v>
      </c>
      <c r="G239" s="474">
        <v>3.0</v>
      </c>
      <c r="H239" s="474">
        <v>3.0</v>
      </c>
      <c r="I239" s="476">
        <v>3.0</v>
      </c>
      <c r="J239" s="477">
        <v>10.0</v>
      </c>
      <c r="K239" s="477">
        <f t="shared" si="3"/>
        <v>3.333333333</v>
      </c>
      <c r="L239" s="478" t="s">
        <v>767</v>
      </c>
      <c r="M239" s="58"/>
      <c r="N239" s="58"/>
      <c r="O239" s="58"/>
      <c r="P239" s="58"/>
      <c r="Q239" s="58"/>
      <c r="R239" s="58"/>
      <c r="S239" s="58"/>
      <c r="T239" s="58"/>
      <c r="U239" s="58"/>
      <c r="V239" s="58"/>
      <c r="W239" s="58"/>
      <c r="X239" s="58"/>
      <c r="Y239" s="58"/>
      <c r="Z239" s="58"/>
    </row>
    <row r="240" ht="11.25" customHeight="1">
      <c r="A240" s="473" t="s">
        <v>1451</v>
      </c>
      <c r="B240" s="473" t="s">
        <v>1452</v>
      </c>
      <c r="C240" s="474" t="s">
        <v>52</v>
      </c>
      <c r="D240" s="473" t="s">
        <v>4540</v>
      </c>
      <c r="E240" s="475" t="s">
        <v>4541</v>
      </c>
      <c r="F240" s="474" t="s">
        <v>2904</v>
      </c>
      <c r="G240" s="474">
        <v>3.0</v>
      </c>
      <c r="H240" s="474">
        <v>3.0</v>
      </c>
      <c r="I240" s="476">
        <v>3.0</v>
      </c>
      <c r="J240" s="477">
        <v>10.0</v>
      </c>
      <c r="K240" s="477">
        <f t="shared" si="3"/>
        <v>3.333333333</v>
      </c>
      <c r="L240" s="478" t="s">
        <v>767</v>
      </c>
      <c r="M240" s="58"/>
      <c r="N240" s="58"/>
      <c r="O240" s="58"/>
      <c r="P240" s="58"/>
      <c r="Q240" s="58"/>
      <c r="R240" s="58"/>
      <c r="S240" s="58"/>
      <c r="T240" s="58"/>
      <c r="U240" s="58"/>
      <c r="V240" s="58"/>
      <c r="W240" s="58"/>
      <c r="X240" s="58"/>
      <c r="Y240" s="58"/>
      <c r="Z240" s="58"/>
    </row>
    <row r="241" ht="11.25" customHeight="1">
      <c r="A241" s="473" t="s">
        <v>2893</v>
      </c>
      <c r="B241" s="473" t="s">
        <v>2894</v>
      </c>
      <c r="C241" s="474" t="s">
        <v>52</v>
      </c>
      <c r="D241" s="473" t="s">
        <v>2895</v>
      </c>
      <c r="E241" s="473" t="s">
        <v>2896</v>
      </c>
      <c r="F241" s="474" t="s">
        <v>2897</v>
      </c>
      <c r="G241" s="474">
        <v>4.0</v>
      </c>
      <c r="H241" s="474">
        <v>4.0</v>
      </c>
      <c r="I241" s="474">
        <v>4.0</v>
      </c>
      <c r="J241" s="477">
        <v>20.0</v>
      </c>
      <c r="K241" s="482">
        <f t="shared" si="3"/>
        <v>5</v>
      </c>
      <c r="L241" s="478" t="s">
        <v>767</v>
      </c>
      <c r="M241" s="58"/>
      <c r="N241" s="58"/>
      <c r="O241" s="58"/>
      <c r="P241" s="58"/>
      <c r="Q241" s="58"/>
      <c r="R241" s="58"/>
      <c r="S241" s="58"/>
      <c r="T241" s="58"/>
      <c r="U241" s="58"/>
      <c r="V241" s="58"/>
      <c r="W241" s="58"/>
      <c r="X241" s="58"/>
      <c r="Y241" s="58"/>
      <c r="Z241" s="58"/>
    </row>
    <row r="242" ht="11.25" customHeight="1">
      <c r="A242" s="473" t="s">
        <v>938</v>
      </c>
      <c r="B242" s="473" t="s">
        <v>2898</v>
      </c>
      <c r="C242" s="474" t="s">
        <v>52</v>
      </c>
      <c r="D242" s="473" t="s">
        <v>2899</v>
      </c>
      <c r="E242" s="473" t="s">
        <v>2900</v>
      </c>
      <c r="F242" s="474" t="s">
        <v>2901</v>
      </c>
      <c r="G242" s="474">
        <v>4.0</v>
      </c>
      <c r="H242" s="474">
        <v>4.0</v>
      </c>
      <c r="I242" s="474">
        <v>4.0</v>
      </c>
      <c r="J242" s="477">
        <v>10.0</v>
      </c>
      <c r="K242" s="482">
        <f t="shared" si="3"/>
        <v>2.5</v>
      </c>
      <c r="L242" s="478" t="s">
        <v>767</v>
      </c>
      <c r="M242" s="58"/>
      <c r="N242" s="58"/>
      <c r="O242" s="58"/>
      <c r="P242" s="58"/>
      <c r="Q242" s="58"/>
      <c r="R242" s="58"/>
      <c r="S242" s="58"/>
      <c r="T242" s="58"/>
      <c r="U242" s="58"/>
      <c r="V242" s="58"/>
      <c r="W242" s="58"/>
      <c r="X242" s="58"/>
      <c r="Y242" s="58"/>
      <c r="Z242" s="58"/>
    </row>
    <row r="243" ht="11.25" customHeight="1">
      <c r="A243" s="473" t="s">
        <v>1470</v>
      </c>
      <c r="B243" s="473" t="s">
        <v>1471</v>
      </c>
      <c r="C243" s="474" t="s">
        <v>52</v>
      </c>
      <c r="D243" s="473" t="s">
        <v>2902</v>
      </c>
      <c r="E243" s="475" t="s">
        <v>2903</v>
      </c>
      <c r="F243" s="474" t="s">
        <v>2904</v>
      </c>
      <c r="G243" s="474">
        <v>4.0</v>
      </c>
      <c r="H243" s="474">
        <v>4.0</v>
      </c>
      <c r="I243" s="476">
        <v>4.0</v>
      </c>
      <c r="J243" s="477">
        <v>10.0</v>
      </c>
      <c r="K243" s="477">
        <f t="shared" si="3"/>
        <v>2.5</v>
      </c>
      <c r="L243" s="478" t="s">
        <v>767</v>
      </c>
      <c r="M243" s="58"/>
      <c r="N243" s="58"/>
      <c r="O243" s="58"/>
      <c r="P243" s="58"/>
      <c r="Q243" s="58"/>
      <c r="R243" s="58"/>
      <c r="S243" s="58"/>
      <c r="T243" s="58"/>
      <c r="U243" s="58"/>
      <c r="V243" s="58"/>
      <c r="W243" s="58"/>
      <c r="X243" s="58"/>
      <c r="Y243" s="58"/>
      <c r="Z243" s="58"/>
    </row>
    <row r="244" ht="11.25" customHeight="1">
      <c r="A244" s="473" t="s">
        <v>1470</v>
      </c>
      <c r="B244" s="473" t="s">
        <v>1471</v>
      </c>
      <c r="C244" s="474" t="s">
        <v>52</v>
      </c>
      <c r="D244" s="473" t="s">
        <v>2905</v>
      </c>
      <c r="E244" s="475" t="s">
        <v>2906</v>
      </c>
      <c r="F244" s="474" t="s">
        <v>2904</v>
      </c>
      <c r="G244" s="474">
        <v>4.0</v>
      </c>
      <c r="H244" s="474">
        <v>4.0</v>
      </c>
      <c r="I244" s="476">
        <v>4.0</v>
      </c>
      <c r="J244" s="477">
        <v>10.0</v>
      </c>
      <c r="K244" s="477">
        <f t="shared" si="3"/>
        <v>2.5</v>
      </c>
      <c r="L244" s="478" t="s">
        <v>767</v>
      </c>
      <c r="M244" s="58"/>
      <c r="N244" s="58"/>
      <c r="O244" s="58"/>
      <c r="P244" s="58"/>
      <c r="Q244" s="58"/>
      <c r="R244" s="58"/>
      <c r="S244" s="58"/>
      <c r="T244" s="58"/>
      <c r="U244" s="58"/>
      <c r="V244" s="58"/>
      <c r="W244" s="58"/>
      <c r="X244" s="58"/>
      <c r="Y244" s="58"/>
      <c r="Z244" s="58"/>
    </row>
    <row r="245" ht="11.25" customHeight="1">
      <c r="A245" s="473" t="s">
        <v>1470</v>
      </c>
      <c r="B245" s="473" t="s">
        <v>1471</v>
      </c>
      <c r="C245" s="474" t="s">
        <v>52</v>
      </c>
      <c r="D245" s="473" t="s">
        <v>2907</v>
      </c>
      <c r="E245" s="475" t="s">
        <v>2908</v>
      </c>
      <c r="F245" s="474" t="s">
        <v>2904</v>
      </c>
      <c r="G245" s="474">
        <v>4.0</v>
      </c>
      <c r="H245" s="474">
        <v>4.0</v>
      </c>
      <c r="I245" s="476">
        <v>4.0</v>
      </c>
      <c r="J245" s="477">
        <v>10.0</v>
      </c>
      <c r="K245" s="477">
        <f t="shared" si="3"/>
        <v>2.5</v>
      </c>
      <c r="L245" s="478" t="s">
        <v>767</v>
      </c>
      <c r="M245" s="58"/>
      <c r="N245" s="58"/>
      <c r="O245" s="58"/>
      <c r="P245" s="58"/>
      <c r="Q245" s="58"/>
      <c r="R245" s="58"/>
      <c r="S245" s="58"/>
      <c r="T245" s="58"/>
      <c r="U245" s="58"/>
      <c r="V245" s="58"/>
      <c r="W245" s="58"/>
      <c r="X245" s="58"/>
      <c r="Y245" s="58"/>
      <c r="Z245" s="58"/>
    </row>
    <row r="246" ht="11.25" customHeight="1">
      <c r="A246" s="473" t="s">
        <v>1470</v>
      </c>
      <c r="B246" s="473" t="s">
        <v>1471</v>
      </c>
      <c r="C246" s="474" t="s">
        <v>52</v>
      </c>
      <c r="D246" s="473" t="s">
        <v>2909</v>
      </c>
      <c r="E246" s="475" t="s">
        <v>2910</v>
      </c>
      <c r="F246" s="474" t="s">
        <v>2904</v>
      </c>
      <c r="G246" s="474">
        <v>4.0</v>
      </c>
      <c r="H246" s="474">
        <v>4.0</v>
      </c>
      <c r="I246" s="476">
        <v>4.0</v>
      </c>
      <c r="J246" s="477">
        <v>10.0</v>
      </c>
      <c r="K246" s="477">
        <f t="shared" si="3"/>
        <v>2.5</v>
      </c>
      <c r="L246" s="478" t="s">
        <v>767</v>
      </c>
      <c r="M246" s="58"/>
      <c r="N246" s="58"/>
      <c r="O246" s="58"/>
      <c r="P246" s="58"/>
      <c r="Q246" s="58"/>
      <c r="R246" s="58"/>
      <c r="S246" s="58"/>
      <c r="T246" s="58"/>
      <c r="U246" s="58"/>
      <c r="V246" s="58"/>
      <c r="W246" s="58"/>
      <c r="X246" s="58"/>
      <c r="Y246" s="58"/>
      <c r="Z246" s="58"/>
    </row>
    <row r="247" ht="11.25" customHeight="1">
      <c r="A247" s="473" t="s">
        <v>1476</v>
      </c>
      <c r="B247" s="473" t="s">
        <v>1477</v>
      </c>
      <c r="C247" s="474" t="s">
        <v>52</v>
      </c>
      <c r="D247" s="473" t="s">
        <v>3498</v>
      </c>
      <c r="E247" s="475" t="s">
        <v>888</v>
      </c>
      <c r="F247" s="474" t="s">
        <v>2904</v>
      </c>
      <c r="G247" s="474">
        <v>6.0</v>
      </c>
      <c r="H247" s="474">
        <v>6.0</v>
      </c>
      <c r="I247" s="476">
        <v>6.0</v>
      </c>
      <c r="J247" s="477">
        <v>10.0</v>
      </c>
      <c r="K247" s="477">
        <f t="shared" si="3"/>
        <v>1.666666667</v>
      </c>
      <c r="L247" s="478" t="s">
        <v>767</v>
      </c>
      <c r="M247" s="58"/>
      <c r="N247" s="58"/>
      <c r="O247" s="58"/>
      <c r="P247" s="58"/>
      <c r="Q247" s="58"/>
      <c r="R247" s="58"/>
      <c r="S247" s="58"/>
      <c r="T247" s="58"/>
      <c r="U247" s="58"/>
      <c r="V247" s="58"/>
      <c r="W247" s="58"/>
      <c r="X247" s="58"/>
      <c r="Y247" s="58"/>
      <c r="Z247" s="58"/>
    </row>
    <row r="248" ht="11.25" customHeight="1">
      <c r="A248" s="473" t="s">
        <v>950</v>
      </c>
      <c r="B248" s="473" t="s">
        <v>951</v>
      </c>
      <c r="C248" s="474" t="s">
        <v>52</v>
      </c>
      <c r="D248" s="473" t="s">
        <v>4185</v>
      </c>
      <c r="E248" s="473" t="s">
        <v>4186</v>
      </c>
      <c r="F248" s="474" t="s">
        <v>2897</v>
      </c>
      <c r="G248" s="474">
        <v>6.0</v>
      </c>
      <c r="H248" s="474">
        <v>6.0</v>
      </c>
      <c r="I248" s="474">
        <v>6.0</v>
      </c>
      <c r="J248" s="477">
        <v>20.0</v>
      </c>
      <c r="K248" s="482">
        <f t="shared" si="3"/>
        <v>3.333333333</v>
      </c>
      <c r="L248" s="478" t="s">
        <v>767</v>
      </c>
      <c r="M248" s="58"/>
      <c r="N248" s="58"/>
      <c r="O248" s="58"/>
      <c r="P248" s="58"/>
      <c r="Q248" s="58"/>
      <c r="R248" s="58"/>
      <c r="S248" s="58"/>
      <c r="T248" s="58"/>
      <c r="U248" s="58"/>
      <c r="V248" s="58"/>
      <c r="W248" s="58"/>
      <c r="X248" s="58"/>
      <c r="Y248" s="58"/>
      <c r="Z248" s="58"/>
    </row>
    <row r="249" ht="11.25" customHeight="1">
      <c r="A249" s="473" t="s">
        <v>950</v>
      </c>
      <c r="B249" s="473" t="s">
        <v>951</v>
      </c>
      <c r="C249" s="474" t="s">
        <v>52</v>
      </c>
      <c r="D249" s="473" t="s">
        <v>4180</v>
      </c>
      <c r="E249" s="473" t="s">
        <v>4181</v>
      </c>
      <c r="F249" s="474" t="s">
        <v>2897</v>
      </c>
      <c r="G249" s="474">
        <v>6.0</v>
      </c>
      <c r="H249" s="474">
        <v>6.0</v>
      </c>
      <c r="I249" s="474">
        <v>6.0</v>
      </c>
      <c r="J249" s="477">
        <v>20.0</v>
      </c>
      <c r="K249" s="482">
        <f t="shared" si="3"/>
        <v>3.333333333</v>
      </c>
      <c r="L249" s="478" t="s">
        <v>767</v>
      </c>
      <c r="M249" s="58"/>
      <c r="N249" s="58"/>
      <c r="O249" s="58"/>
      <c r="P249" s="58"/>
      <c r="Q249" s="58"/>
      <c r="R249" s="58"/>
      <c r="S249" s="58"/>
      <c r="T249" s="58"/>
      <c r="U249" s="58"/>
      <c r="V249" s="58"/>
      <c r="W249" s="58"/>
      <c r="X249" s="58"/>
      <c r="Y249" s="58"/>
      <c r="Z249" s="58"/>
    </row>
    <row r="250" ht="11.25" customHeight="1">
      <c r="A250" s="473" t="s">
        <v>950</v>
      </c>
      <c r="B250" s="473" t="s">
        <v>951</v>
      </c>
      <c r="C250" s="474" t="s">
        <v>52</v>
      </c>
      <c r="D250" s="473" t="s">
        <v>4177</v>
      </c>
      <c r="E250" s="473" t="s">
        <v>4178</v>
      </c>
      <c r="F250" s="474" t="s">
        <v>4179</v>
      </c>
      <c r="G250" s="474">
        <v>6.0</v>
      </c>
      <c r="H250" s="474">
        <v>6.0</v>
      </c>
      <c r="I250" s="474">
        <v>6.0</v>
      </c>
      <c r="J250" s="477">
        <v>20.0</v>
      </c>
      <c r="K250" s="482">
        <f t="shared" si="3"/>
        <v>3.333333333</v>
      </c>
      <c r="L250" s="478" t="s">
        <v>767</v>
      </c>
      <c r="M250" s="58"/>
      <c r="N250" s="58"/>
      <c r="O250" s="58"/>
      <c r="P250" s="58"/>
      <c r="Q250" s="58"/>
      <c r="R250" s="58"/>
      <c r="S250" s="58"/>
      <c r="T250" s="58"/>
      <c r="U250" s="58"/>
      <c r="V250" s="58"/>
      <c r="W250" s="58"/>
      <c r="X250" s="58"/>
      <c r="Y250" s="58"/>
      <c r="Z250" s="58"/>
    </row>
    <row r="251" ht="11.25" customHeight="1">
      <c r="A251" s="473" t="s">
        <v>1486</v>
      </c>
      <c r="B251" s="473" t="s">
        <v>1487</v>
      </c>
      <c r="C251" s="474" t="s">
        <v>52</v>
      </c>
      <c r="D251" s="473" t="s">
        <v>4542</v>
      </c>
      <c r="E251" s="475" t="s">
        <v>4543</v>
      </c>
      <c r="F251" s="474" t="s">
        <v>2904</v>
      </c>
      <c r="G251" s="474">
        <v>6.0</v>
      </c>
      <c r="H251" s="474">
        <v>5.0</v>
      </c>
      <c r="I251" s="474">
        <v>6.0</v>
      </c>
      <c r="J251" s="486">
        <v>10.0</v>
      </c>
      <c r="K251" s="477">
        <f t="shared" si="3"/>
        <v>1.666666667</v>
      </c>
      <c r="L251" s="478" t="s">
        <v>767</v>
      </c>
      <c r="M251" s="58"/>
      <c r="N251" s="58"/>
      <c r="O251" s="58"/>
      <c r="P251" s="58"/>
      <c r="Q251" s="58"/>
      <c r="R251" s="58"/>
      <c r="S251" s="58"/>
      <c r="T251" s="58"/>
      <c r="U251" s="58"/>
      <c r="V251" s="58"/>
      <c r="W251" s="58"/>
      <c r="X251" s="58"/>
      <c r="Y251" s="58"/>
      <c r="Z251" s="58"/>
    </row>
    <row r="252" ht="11.25" customHeight="1">
      <c r="A252" s="473" t="s">
        <v>1486</v>
      </c>
      <c r="B252" s="473" t="s">
        <v>1487</v>
      </c>
      <c r="C252" s="474" t="s">
        <v>52</v>
      </c>
      <c r="D252" s="473" t="s">
        <v>4455</v>
      </c>
      <c r="E252" s="475" t="s">
        <v>4544</v>
      </c>
      <c r="F252" s="474" t="s">
        <v>2897</v>
      </c>
      <c r="G252" s="474">
        <v>6.0</v>
      </c>
      <c r="H252" s="474">
        <v>5.0</v>
      </c>
      <c r="I252" s="474">
        <v>6.0</v>
      </c>
      <c r="J252" s="486">
        <v>20.0</v>
      </c>
      <c r="K252" s="477">
        <f t="shared" si="3"/>
        <v>3.333333333</v>
      </c>
      <c r="L252" s="478" t="s">
        <v>767</v>
      </c>
      <c r="M252" s="58"/>
      <c r="N252" s="58"/>
      <c r="O252" s="58"/>
      <c r="P252" s="58"/>
      <c r="Q252" s="58"/>
      <c r="R252" s="58"/>
      <c r="S252" s="58"/>
      <c r="T252" s="58"/>
      <c r="U252" s="58"/>
      <c r="V252" s="58"/>
      <c r="W252" s="58"/>
      <c r="X252" s="58"/>
      <c r="Y252" s="58"/>
      <c r="Z252" s="58"/>
    </row>
    <row r="253" ht="11.25" customHeight="1">
      <c r="A253" s="473" t="s">
        <v>1486</v>
      </c>
      <c r="B253" s="473" t="s">
        <v>1487</v>
      </c>
      <c r="C253" s="474" t="s">
        <v>52</v>
      </c>
      <c r="D253" s="473" t="s">
        <v>4457</v>
      </c>
      <c r="E253" s="475" t="s">
        <v>4545</v>
      </c>
      <c r="F253" s="474" t="s">
        <v>4546</v>
      </c>
      <c r="G253" s="474">
        <v>6.0</v>
      </c>
      <c r="H253" s="474">
        <v>5.0</v>
      </c>
      <c r="I253" s="474">
        <v>6.0</v>
      </c>
      <c r="J253" s="486">
        <v>20.0</v>
      </c>
      <c r="K253" s="477">
        <f t="shared" si="3"/>
        <v>3.333333333</v>
      </c>
      <c r="L253" s="478" t="s">
        <v>767</v>
      </c>
      <c r="M253" s="58"/>
      <c r="N253" s="58"/>
      <c r="O253" s="58"/>
      <c r="P253" s="58"/>
      <c r="Q253" s="58"/>
      <c r="R253" s="58"/>
      <c r="S253" s="58"/>
      <c r="T253" s="58"/>
      <c r="U253" s="58"/>
      <c r="V253" s="58"/>
      <c r="W253" s="58"/>
      <c r="X253" s="58"/>
      <c r="Y253" s="58"/>
      <c r="Z253" s="58"/>
    </row>
    <row r="254" ht="11.25" customHeight="1">
      <c r="A254" s="473" t="s">
        <v>1486</v>
      </c>
      <c r="B254" s="473" t="s">
        <v>1487</v>
      </c>
      <c r="C254" s="474" t="s">
        <v>52</v>
      </c>
      <c r="D254" s="473" t="s">
        <v>4547</v>
      </c>
      <c r="E254" s="475" t="s">
        <v>4548</v>
      </c>
      <c r="F254" s="474" t="s">
        <v>2897</v>
      </c>
      <c r="G254" s="474">
        <v>6.0</v>
      </c>
      <c r="H254" s="474">
        <v>5.0</v>
      </c>
      <c r="I254" s="474">
        <v>6.0</v>
      </c>
      <c r="J254" s="486">
        <v>20.0</v>
      </c>
      <c r="K254" s="477">
        <f t="shared" si="3"/>
        <v>3.333333333</v>
      </c>
      <c r="L254" s="478" t="s">
        <v>767</v>
      </c>
      <c r="M254" s="58"/>
      <c r="N254" s="58"/>
      <c r="O254" s="58"/>
      <c r="P254" s="58"/>
      <c r="Q254" s="58"/>
      <c r="R254" s="58"/>
      <c r="S254" s="58"/>
      <c r="T254" s="58"/>
      <c r="U254" s="58"/>
      <c r="V254" s="58"/>
      <c r="W254" s="58"/>
      <c r="X254" s="58"/>
      <c r="Y254" s="58"/>
      <c r="Z254" s="58"/>
    </row>
    <row r="255" ht="11.25" customHeight="1">
      <c r="A255" s="473" t="s">
        <v>1486</v>
      </c>
      <c r="B255" s="473" t="s">
        <v>1487</v>
      </c>
      <c r="C255" s="474" t="s">
        <v>52</v>
      </c>
      <c r="D255" s="473" t="s">
        <v>4459</v>
      </c>
      <c r="E255" s="475" t="s">
        <v>4549</v>
      </c>
      <c r="F255" s="474" t="s">
        <v>2897</v>
      </c>
      <c r="G255" s="474">
        <v>6.0</v>
      </c>
      <c r="H255" s="474">
        <v>5.0</v>
      </c>
      <c r="I255" s="474">
        <v>6.0</v>
      </c>
      <c r="J255" s="486">
        <v>20.0</v>
      </c>
      <c r="K255" s="477">
        <f t="shared" si="3"/>
        <v>3.333333333</v>
      </c>
      <c r="L255" s="478" t="s">
        <v>767</v>
      </c>
      <c r="M255" s="58"/>
      <c r="N255" s="58"/>
      <c r="O255" s="58"/>
      <c r="P255" s="58"/>
      <c r="Q255" s="58"/>
      <c r="R255" s="58"/>
      <c r="S255" s="58"/>
      <c r="T255" s="58"/>
      <c r="U255" s="58"/>
      <c r="V255" s="58"/>
      <c r="W255" s="58"/>
      <c r="X255" s="58"/>
      <c r="Y255" s="58"/>
      <c r="Z255" s="58"/>
    </row>
    <row r="256" ht="11.25" customHeight="1">
      <c r="A256" s="473" t="s">
        <v>1486</v>
      </c>
      <c r="B256" s="473" t="s">
        <v>1487</v>
      </c>
      <c r="C256" s="474" t="s">
        <v>52</v>
      </c>
      <c r="D256" s="473" t="s">
        <v>4550</v>
      </c>
      <c r="E256" s="475" t="s">
        <v>4551</v>
      </c>
      <c r="F256" s="474" t="s">
        <v>2897</v>
      </c>
      <c r="G256" s="474">
        <v>6.0</v>
      </c>
      <c r="H256" s="474">
        <v>5.0</v>
      </c>
      <c r="I256" s="474">
        <v>6.0</v>
      </c>
      <c r="J256" s="486">
        <v>20.0</v>
      </c>
      <c r="K256" s="477">
        <f t="shared" si="3"/>
        <v>3.333333333</v>
      </c>
      <c r="L256" s="478" t="s">
        <v>767</v>
      </c>
      <c r="M256" s="58"/>
      <c r="N256" s="58"/>
      <c r="O256" s="58"/>
      <c r="P256" s="58"/>
      <c r="Q256" s="58"/>
      <c r="R256" s="58"/>
      <c r="S256" s="58"/>
      <c r="T256" s="58"/>
      <c r="U256" s="58"/>
      <c r="V256" s="58"/>
      <c r="W256" s="58"/>
      <c r="X256" s="58"/>
      <c r="Y256" s="58"/>
      <c r="Z256" s="58"/>
    </row>
    <row r="257" ht="11.25" customHeight="1">
      <c r="A257" s="473" t="s">
        <v>1486</v>
      </c>
      <c r="B257" s="473" t="s">
        <v>1487</v>
      </c>
      <c r="C257" s="474" t="s">
        <v>52</v>
      </c>
      <c r="D257" s="473" t="s">
        <v>4552</v>
      </c>
      <c r="E257" s="475" t="s">
        <v>4553</v>
      </c>
      <c r="F257" s="474" t="s">
        <v>2897</v>
      </c>
      <c r="G257" s="474">
        <v>6.0</v>
      </c>
      <c r="H257" s="474">
        <v>5.0</v>
      </c>
      <c r="I257" s="474">
        <v>6.0</v>
      </c>
      <c r="J257" s="486">
        <v>20.0</v>
      </c>
      <c r="K257" s="477">
        <f t="shared" si="3"/>
        <v>3.333333333</v>
      </c>
      <c r="L257" s="478" t="s">
        <v>767</v>
      </c>
      <c r="M257" s="58"/>
      <c r="N257" s="58"/>
      <c r="O257" s="58"/>
      <c r="P257" s="58"/>
      <c r="Q257" s="58"/>
      <c r="R257" s="58"/>
      <c r="S257" s="58"/>
      <c r="T257" s="58"/>
      <c r="U257" s="58"/>
      <c r="V257" s="58"/>
      <c r="W257" s="58"/>
      <c r="X257" s="58"/>
      <c r="Y257" s="58"/>
      <c r="Z257" s="58"/>
    </row>
    <row r="258" ht="11.25" customHeight="1">
      <c r="A258" s="473" t="s">
        <v>1486</v>
      </c>
      <c r="B258" s="473" t="s">
        <v>1487</v>
      </c>
      <c r="C258" s="474" t="s">
        <v>52</v>
      </c>
      <c r="D258" s="473" t="s">
        <v>4460</v>
      </c>
      <c r="E258" s="475" t="s">
        <v>4554</v>
      </c>
      <c r="F258" s="474" t="s">
        <v>2897</v>
      </c>
      <c r="G258" s="474">
        <v>6.0</v>
      </c>
      <c r="H258" s="474">
        <v>5.0</v>
      </c>
      <c r="I258" s="474">
        <v>6.0</v>
      </c>
      <c r="J258" s="486">
        <v>20.0</v>
      </c>
      <c r="K258" s="477">
        <f t="shared" si="3"/>
        <v>3.333333333</v>
      </c>
      <c r="L258" s="478" t="s">
        <v>767</v>
      </c>
      <c r="M258" s="58"/>
      <c r="N258" s="58"/>
      <c r="O258" s="58"/>
      <c r="P258" s="58"/>
      <c r="Q258" s="58"/>
      <c r="R258" s="58"/>
      <c r="S258" s="58"/>
      <c r="T258" s="58"/>
      <c r="U258" s="58"/>
      <c r="V258" s="58"/>
      <c r="W258" s="58"/>
      <c r="X258" s="58"/>
      <c r="Y258" s="58"/>
      <c r="Z258" s="58"/>
    </row>
    <row r="259" ht="11.25" customHeight="1">
      <c r="A259" s="473" t="s">
        <v>1486</v>
      </c>
      <c r="B259" s="473" t="s">
        <v>1487</v>
      </c>
      <c r="C259" s="474" t="s">
        <v>52</v>
      </c>
      <c r="D259" s="473" t="s">
        <v>4461</v>
      </c>
      <c r="E259" s="475" t="s">
        <v>4555</v>
      </c>
      <c r="F259" s="474" t="s">
        <v>2897</v>
      </c>
      <c r="G259" s="474">
        <v>6.0</v>
      </c>
      <c r="H259" s="474">
        <v>5.0</v>
      </c>
      <c r="I259" s="474">
        <v>6.0</v>
      </c>
      <c r="J259" s="486">
        <v>20.0</v>
      </c>
      <c r="K259" s="477">
        <f t="shared" si="3"/>
        <v>3.333333333</v>
      </c>
      <c r="L259" s="478" t="s">
        <v>767</v>
      </c>
      <c r="M259" s="58"/>
      <c r="N259" s="58"/>
      <c r="O259" s="58"/>
      <c r="P259" s="58"/>
      <c r="Q259" s="58"/>
      <c r="R259" s="58"/>
      <c r="S259" s="58"/>
      <c r="T259" s="58"/>
      <c r="U259" s="58"/>
      <c r="V259" s="58"/>
      <c r="W259" s="58"/>
      <c r="X259" s="58"/>
      <c r="Y259" s="58"/>
      <c r="Z259" s="58"/>
    </row>
    <row r="260" ht="11.25" customHeight="1">
      <c r="A260" s="473" t="s">
        <v>1486</v>
      </c>
      <c r="B260" s="473" t="s">
        <v>1487</v>
      </c>
      <c r="C260" s="474" t="s">
        <v>52</v>
      </c>
      <c r="D260" s="473" t="s">
        <v>4556</v>
      </c>
      <c r="E260" s="475" t="s">
        <v>4557</v>
      </c>
      <c r="F260" s="474" t="s">
        <v>2897</v>
      </c>
      <c r="G260" s="474">
        <v>6.0</v>
      </c>
      <c r="H260" s="474">
        <v>5.0</v>
      </c>
      <c r="I260" s="474">
        <v>6.0</v>
      </c>
      <c r="J260" s="486">
        <v>20.0</v>
      </c>
      <c r="K260" s="477">
        <f t="shared" si="3"/>
        <v>3.333333333</v>
      </c>
      <c r="L260" s="478" t="s">
        <v>767</v>
      </c>
      <c r="M260" s="58"/>
      <c r="N260" s="58"/>
      <c r="O260" s="58"/>
      <c r="P260" s="58"/>
      <c r="Q260" s="58"/>
      <c r="R260" s="58"/>
      <c r="S260" s="58"/>
      <c r="T260" s="58"/>
      <c r="U260" s="58"/>
      <c r="V260" s="58"/>
      <c r="W260" s="58"/>
      <c r="X260" s="58"/>
      <c r="Y260" s="58"/>
      <c r="Z260" s="58"/>
    </row>
    <row r="261" ht="11.25" customHeight="1">
      <c r="A261" s="473" t="s">
        <v>1486</v>
      </c>
      <c r="B261" s="473" t="s">
        <v>1487</v>
      </c>
      <c r="C261" s="474" t="s">
        <v>52</v>
      </c>
      <c r="D261" s="473" t="s">
        <v>4558</v>
      </c>
      <c r="E261" s="475" t="s">
        <v>4559</v>
      </c>
      <c r="F261" s="474" t="s">
        <v>2897</v>
      </c>
      <c r="G261" s="474">
        <v>6.0</v>
      </c>
      <c r="H261" s="474">
        <v>5.0</v>
      </c>
      <c r="I261" s="474">
        <v>6.0</v>
      </c>
      <c r="J261" s="486">
        <v>20.0</v>
      </c>
      <c r="K261" s="477">
        <f t="shared" si="3"/>
        <v>3.333333333</v>
      </c>
      <c r="L261" s="478" t="s">
        <v>767</v>
      </c>
      <c r="M261" s="58"/>
      <c r="N261" s="58"/>
      <c r="O261" s="58"/>
      <c r="P261" s="58"/>
      <c r="Q261" s="58"/>
      <c r="R261" s="58"/>
      <c r="S261" s="58"/>
      <c r="T261" s="58"/>
      <c r="U261" s="58"/>
      <c r="V261" s="58"/>
      <c r="W261" s="58"/>
      <c r="X261" s="58"/>
      <c r="Y261" s="58"/>
      <c r="Z261" s="58"/>
    </row>
    <row r="262" ht="11.25" customHeight="1">
      <c r="A262" s="473" t="s">
        <v>1492</v>
      </c>
      <c r="B262" s="473" t="s">
        <v>1493</v>
      </c>
      <c r="C262" s="474" t="s">
        <v>52</v>
      </c>
      <c r="D262" s="473" t="s">
        <v>4560</v>
      </c>
      <c r="E262" s="475" t="s">
        <v>4561</v>
      </c>
      <c r="F262" s="474" t="s">
        <v>2904</v>
      </c>
      <c r="G262" s="474">
        <v>4.0</v>
      </c>
      <c r="H262" s="474">
        <v>4.0</v>
      </c>
      <c r="I262" s="476">
        <v>4.0</v>
      </c>
      <c r="J262" s="477">
        <v>10.0</v>
      </c>
      <c r="K262" s="484">
        <f t="shared" si="3"/>
        <v>2.5</v>
      </c>
      <c r="L262" s="478" t="s">
        <v>767</v>
      </c>
      <c r="M262" s="58"/>
      <c r="N262" s="58"/>
      <c r="O262" s="58"/>
      <c r="P262" s="58"/>
      <c r="Q262" s="58"/>
      <c r="R262" s="58"/>
      <c r="S262" s="58"/>
      <c r="T262" s="58"/>
      <c r="U262" s="58"/>
      <c r="V262" s="58"/>
      <c r="W262" s="58"/>
      <c r="X262" s="58"/>
      <c r="Y262" s="58"/>
      <c r="Z262" s="58"/>
    </row>
    <row r="263" ht="11.25" customHeight="1">
      <c r="A263" s="473" t="s">
        <v>1501</v>
      </c>
      <c r="B263" s="473" t="s">
        <v>1502</v>
      </c>
      <c r="C263" s="474" t="s">
        <v>52</v>
      </c>
      <c r="D263" s="473" t="s">
        <v>4562</v>
      </c>
      <c r="E263" s="475" t="s">
        <v>4563</v>
      </c>
      <c r="F263" s="474" t="s">
        <v>2904</v>
      </c>
      <c r="G263" s="474">
        <v>4.0</v>
      </c>
      <c r="H263" s="474">
        <v>4.0</v>
      </c>
      <c r="I263" s="476">
        <v>4.0</v>
      </c>
      <c r="J263" s="477">
        <v>10.0</v>
      </c>
      <c r="K263" s="484">
        <f t="shared" si="3"/>
        <v>2.5</v>
      </c>
      <c r="L263" s="478" t="s">
        <v>767</v>
      </c>
      <c r="M263" s="58"/>
      <c r="N263" s="58"/>
      <c r="O263" s="58"/>
      <c r="P263" s="58"/>
      <c r="Q263" s="58"/>
      <c r="R263" s="58"/>
      <c r="S263" s="58"/>
      <c r="T263" s="58"/>
      <c r="U263" s="58"/>
      <c r="V263" s="58"/>
      <c r="W263" s="58"/>
      <c r="X263" s="58"/>
      <c r="Y263" s="58"/>
      <c r="Z263" s="58"/>
    </row>
    <row r="264" ht="11.25" customHeight="1">
      <c r="A264" s="473" t="s">
        <v>1501</v>
      </c>
      <c r="B264" s="473" t="s">
        <v>1502</v>
      </c>
      <c r="C264" s="474" t="s">
        <v>52</v>
      </c>
      <c r="D264" s="473" t="s">
        <v>4564</v>
      </c>
      <c r="E264" s="475" t="s">
        <v>4565</v>
      </c>
      <c r="F264" s="474" t="s">
        <v>2904</v>
      </c>
      <c r="G264" s="474">
        <v>4.0</v>
      </c>
      <c r="H264" s="474">
        <v>4.0</v>
      </c>
      <c r="I264" s="476">
        <v>4.0</v>
      </c>
      <c r="J264" s="477">
        <v>10.0</v>
      </c>
      <c r="K264" s="484">
        <f t="shared" si="3"/>
        <v>2.5</v>
      </c>
      <c r="L264" s="478" t="s">
        <v>767</v>
      </c>
      <c r="M264" s="58"/>
      <c r="N264" s="58"/>
      <c r="O264" s="58"/>
      <c r="P264" s="58"/>
      <c r="Q264" s="58"/>
      <c r="R264" s="58"/>
      <c r="S264" s="58"/>
      <c r="T264" s="58"/>
      <c r="U264" s="58"/>
      <c r="V264" s="58"/>
      <c r="W264" s="58"/>
      <c r="X264" s="58"/>
      <c r="Y264" s="58"/>
      <c r="Z264" s="58"/>
    </row>
    <row r="265" ht="11.25" customHeight="1">
      <c r="A265" s="473" t="s">
        <v>1501</v>
      </c>
      <c r="B265" s="473" t="s">
        <v>1502</v>
      </c>
      <c r="C265" s="474" t="s">
        <v>52</v>
      </c>
      <c r="D265" s="473" t="s">
        <v>4566</v>
      </c>
      <c r="E265" s="475" t="s">
        <v>4567</v>
      </c>
      <c r="F265" s="474" t="s">
        <v>2904</v>
      </c>
      <c r="G265" s="474">
        <v>4.0</v>
      </c>
      <c r="H265" s="474">
        <v>4.0</v>
      </c>
      <c r="I265" s="476">
        <v>4.0</v>
      </c>
      <c r="J265" s="477">
        <v>10.0</v>
      </c>
      <c r="K265" s="484">
        <f t="shared" si="3"/>
        <v>2.5</v>
      </c>
      <c r="L265" s="478" t="s">
        <v>767</v>
      </c>
      <c r="M265" s="58"/>
      <c r="N265" s="58"/>
      <c r="O265" s="58"/>
      <c r="P265" s="58"/>
      <c r="Q265" s="58"/>
      <c r="R265" s="58"/>
      <c r="S265" s="58"/>
      <c r="T265" s="58"/>
      <c r="U265" s="58"/>
      <c r="V265" s="58"/>
      <c r="W265" s="58"/>
      <c r="X265" s="58"/>
      <c r="Y265" s="58"/>
      <c r="Z265" s="58"/>
    </row>
    <row r="266" ht="11.25" customHeight="1">
      <c r="A266" s="473" t="s">
        <v>1506</v>
      </c>
      <c r="B266" s="473" t="s">
        <v>1507</v>
      </c>
      <c r="C266" s="474" t="s">
        <v>52</v>
      </c>
      <c r="D266" s="473" t="s">
        <v>4568</v>
      </c>
      <c r="E266" s="475" t="s">
        <v>4569</v>
      </c>
      <c r="F266" s="474" t="s">
        <v>2904</v>
      </c>
      <c r="G266" s="474">
        <v>5.0</v>
      </c>
      <c r="H266" s="474">
        <v>5.0</v>
      </c>
      <c r="I266" s="476">
        <v>5.0</v>
      </c>
      <c r="J266" s="477">
        <v>10.0</v>
      </c>
      <c r="K266" s="484">
        <f t="shared" si="3"/>
        <v>2</v>
      </c>
      <c r="L266" s="478" t="s">
        <v>767</v>
      </c>
      <c r="M266" s="58"/>
      <c r="N266" s="58"/>
      <c r="O266" s="58"/>
      <c r="P266" s="58"/>
      <c r="Q266" s="58"/>
      <c r="R266" s="58"/>
      <c r="S266" s="58"/>
      <c r="T266" s="58"/>
      <c r="U266" s="58"/>
      <c r="V266" s="58"/>
      <c r="W266" s="58"/>
      <c r="X266" s="58"/>
      <c r="Y266" s="58"/>
      <c r="Z266" s="58"/>
    </row>
    <row r="267" ht="11.25" customHeight="1">
      <c r="A267" s="473" t="s">
        <v>1511</v>
      </c>
      <c r="B267" s="473" t="s">
        <v>1512</v>
      </c>
      <c r="C267" s="474" t="s">
        <v>52</v>
      </c>
      <c r="D267" s="473" t="s">
        <v>4570</v>
      </c>
      <c r="E267" s="475" t="s">
        <v>4571</v>
      </c>
      <c r="F267" s="474" t="s">
        <v>2904</v>
      </c>
      <c r="G267" s="474">
        <v>1.0</v>
      </c>
      <c r="H267" s="474">
        <v>1.0</v>
      </c>
      <c r="I267" s="476">
        <v>1.0</v>
      </c>
      <c r="J267" s="477">
        <v>20.0</v>
      </c>
      <c r="K267" s="484">
        <f t="shared" si="3"/>
        <v>20</v>
      </c>
      <c r="L267" s="478" t="s">
        <v>767</v>
      </c>
      <c r="M267" s="58"/>
      <c r="N267" s="58"/>
      <c r="O267" s="58"/>
      <c r="P267" s="58"/>
      <c r="Q267" s="58"/>
      <c r="R267" s="58"/>
      <c r="S267" s="58"/>
      <c r="T267" s="58"/>
      <c r="U267" s="58"/>
      <c r="V267" s="58"/>
      <c r="W267" s="58"/>
      <c r="X267" s="58"/>
      <c r="Y267" s="58"/>
      <c r="Z267" s="58"/>
    </row>
    <row r="268" ht="11.25" customHeight="1">
      <c r="A268" s="473" t="s">
        <v>1511</v>
      </c>
      <c r="B268" s="473" t="s">
        <v>1512</v>
      </c>
      <c r="C268" s="474" t="s">
        <v>52</v>
      </c>
      <c r="D268" s="473" t="s">
        <v>4572</v>
      </c>
      <c r="E268" s="475" t="s">
        <v>4573</v>
      </c>
      <c r="F268" s="474" t="s">
        <v>2904</v>
      </c>
      <c r="G268" s="474">
        <v>1.0</v>
      </c>
      <c r="H268" s="474">
        <v>1.0</v>
      </c>
      <c r="I268" s="476">
        <v>1.0</v>
      </c>
      <c r="J268" s="477">
        <v>20.0</v>
      </c>
      <c r="K268" s="484">
        <v>20.0</v>
      </c>
      <c r="L268" s="478" t="s">
        <v>767</v>
      </c>
      <c r="M268" s="58"/>
      <c r="N268" s="58"/>
      <c r="O268" s="58"/>
      <c r="P268" s="58"/>
      <c r="Q268" s="58"/>
      <c r="R268" s="58"/>
      <c r="S268" s="58"/>
      <c r="T268" s="58"/>
      <c r="U268" s="58"/>
      <c r="V268" s="58"/>
      <c r="W268" s="58"/>
      <c r="X268" s="58"/>
      <c r="Y268" s="58"/>
      <c r="Z268" s="58"/>
    </row>
    <row r="269" ht="11.25" customHeight="1">
      <c r="A269" s="473" t="s">
        <v>1511</v>
      </c>
      <c r="B269" s="473" t="s">
        <v>1512</v>
      </c>
      <c r="C269" s="474" t="s">
        <v>52</v>
      </c>
      <c r="D269" s="473" t="s">
        <v>4574</v>
      </c>
      <c r="E269" s="475" t="s">
        <v>4575</v>
      </c>
      <c r="F269" s="474" t="s">
        <v>2904</v>
      </c>
      <c r="G269" s="474">
        <v>1.0</v>
      </c>
      <c r="H269" s="474">
        <v>1.0</v>
      </c>
      <c r="I269" s="476">
        <v>1.0</v>
      </c>
      <c r="J269" s="477">
        <v>10.0</v>
      </c>
      <c r="K269" s="484">
        <v>10.0</v>
      </c>
      <c r="L269" s="478" t="s">
        <v>767</v>
      </c>
      <c r="M269" s="58"/>
      <c r="N269" s="58"/>
      <c r="O269" s="58"/>
      <c r="P269" s="58"/>
      <c r="Q269" s="58"/>
      <c r="R269" s="58"/>
      <c r="S269" s="58"/>
      <c r="T269" s="58"/>
      <c r="U269" s="58"/>
      <c r="V269" s="58"/>
      <c r="W269" s="58"/>
      <c r="X269" s="58"/>
      <c r="Y269" s="58"/>
      <c r="Z269" s="58"/>
    </row>
    <row r="270" ht="11.25" customHeight="1">
      <c r="A270" s="473" t="s">
        <v>1515</v>
      </c>
      <c r="B270" s="473" t="s">
        <v>1516</v>
      </c>
      <c r="C270" s="474" t="s">
        <v>52</v>
      </c>
      <c r="D270" s="473" t="s">
        <v>4576</v>
      </c>
      <c r="E270" s="475" t="s">
        <v>4577</v>
      </c>
      <c r="F270" s="474" t="s">
        <v>2904</v>
      </c>
      <c r="G270" s="474">
        <v>2.0</v>
      </c>
      <c r="H270" s="474">
        <v>2.0</v>
      </c>
      <c r="I270" s="476">
        <v>2.0</v>
      </c>
      <c r="J270" s="477">
        <v>20.0</v>
      </c>
      <c r="K270" s="484">
        <v>10.0</v>
      </c>
      <c r="L270" s="478" t="s">
        <v>767</v>
      </c>
      <c r="M270" s="58"/>
      <c r="N270" s="58"/>
      <c r="O270" s="58"/>
      <c r="P270" s="58"/>
      <c r="Q270" s="58"/>
      <c r="R270" s="58"/>
      <c r="S270" s="58"/>
      <c r="T270" s="58"/>
      <c r="U270" s="58"/>
      <c r="V270" s="58"/>
      <c r="W270" s="58"/>
      <c r="X270" s="58"/>
      <c r="Y270" s="58"/>
      <c r="Z270" s="58"/>
    </row>
    <row r="271" ht="11.25" customHeight="1">
      <c r="A271" s="473" t="s">
        <v>1511</v>
      </c>
      <c r="B271" s="473" t="s">
        <v>4578</v>
      </c>
      <c r="C271" s="474" t="s">
        <v>52</v>
      </c>
      <c r="D271" s="473" t="s">
        <v>4579</v>
      </c>
      <c r="E271" s="475" t="s">
        <v>4580</v>
      </c>
      <c r="F271" s="474" t="s">
        <v>2904</v>
      </c>
      <c r="G271" s="474">
        <v>1.0</v>
      </c>
      <c r="H271" s="474">
        <v>1.0</v>
      </c>
      <c r="I271" s="476">
        <v>1.0</v>
      </c>
      <c r="J271" s="477">
        <v>20.0</v>
      </c>
      <c r="K271" s="484">
        <v>20.0</v>
      </c>
      <c r="L271" s="478" t="s">
        <v>767</v>
      </c>
      <c r="M271" s="58"/>
      <c r="N271" s="58"/>
      <c r="O271" s="58"/>
      <c r="P271" s="58"/>
      <c r="Q271" s="58"/>
      <c r="R271" s="58"/>
      <c r="S271" s="58"/>
      <c r="T271" s="58"/>
      <c r="U271" s="58"/>
      <c r="V271" s="58"/>
      <c r="W271" s="58"/>
      <c r="X271" s="58"/>
      <c r="Y271" s="58"/>
      <c r="Z271" s="58"/>
    </row>
    <row r="272" ht="11.25" customHeight="1">
      <c r="A272" s="473" t="s">
        <v>1511</v>
      </c>
      <c r="B272" s="473" t="s">
        <v>4581</v>
      </c>
      <c r="C272" s="474" t="s">
        <v>52</v>
      </c>
      <c r="D272" s="473" t="s">
        <v>4582</v>
      </c>
      <c r="E272" s="475" t="s">
        <v>4583</v>
      </c>
      <c r="F272" s="474" t="s">
        <v>2904</v>
      </c>
      <c r="G272" s="474">
        <v>1.0</v>
      </c>
      <c r="H272" s="474">
        <v>1.0</v>
      </c>
      <c r="I272" s="476">
        <v>1.0</v>
      </c>
      <c r="J272" s="477">
        <v>20.0</v>
      </c>
      <c r="K272" s="484">
        <v>20.0</v>
      </c>
      <c r="L272" s="478" t="s">
        <v>767</v>
      </c>
      <c r="M272" s="58"/>
      <c r="N272" s="58"/>
      <c r="O272" s="58"/>
      <c r="P272" s="58"/>
      <c r="Q272" s="58"/>
      <c r="R272" s="58"/>
      <c r="S272" s="58"/>
      <c r="T272" s="58"/>
      <c r="U272" s="58"/>
      <c r="V272" s="58"/>
      <c r="W272" s="58"/>
      <c r="X272" s="58"/>
      <c r="Y272" s="58"/>
      <c r="Z272" s="58"/>
    </row>
    <row r="273" ht="11.25" customHeight="1">
      <c r="A273" s="473" t="s">
        <v>1511</v>
      </c>
      <c r="B273" s="473" t="s">
        <v>4581</v>
      </c>
      <c r="C273" s="474" t="s">
        <v>52</v>
      </c>
      <c r="D273" s="473" t="s">
        <v>4584</v>
      </c>
      <c r="E273" s="475" t="s">
        <v>4583</v>
      </c>
      <c r="F273" s="474" t="s">
        <v>2904</v>
      </c>
      <c r="G273" s="474">
        <v>1.0</v>
      </c>
      <c r="H273" s="474">
        <v>1.0</v>
      </c>
      <c r="I273" s="476">
        <v>1.0</v>
      </c>
      <c r="J273" s="477">
        <v>20.0</v>
      </c>
      <c r="K273" s="484">
        <v>20.0</v>
      </c>
      <c r="L273" s="478" t="s">
        <v>767</v>
      </c>
      <c r="M273" s="58"/>
      <c r="N273" s="58"/>
      <c r="O273" s="58"/>
      <c r="P273" s="58"/>
      <c r="Q273" s="58"/>
      <c r="R273" s="58"/>
      <c r="S273" s="58"/>
      <c r="T273" s="58"/>
      <c r="U273" s="58"/>
      <c r="V273" s="58"/>
      <c r="W273" s="58"/>
      <c r="X273" s="58"/>
      <c r="Y273" s="58"/>
      <c r="Z273" s="58"/>
    </row>
    <row r="274" ht="11.25" customHeight="1">
      <c r="A274" s="473" t="s">
        <v>1511</v>
      </c>
      <c r="B274" s="473" t="s">
        <v>4581</v>
      </c>
      <c r="C274" s="474" t="s">
        <v>52</v>
      </c>
      <c r="D274" s="473" t="s">
        <v>4585</v>
      </c>
      <c r="E274" s="475" t="s">
        <v>4583</v>
      </c>
      <c r="F274" s="474" t="s">
        <v>2904</v>
      </c>
      <c r="G274" s="474">
        <v>1.0</v>
      </c>
      <c r="H274" s="474">
        <v>1.0</v>
      </c>
      <c r="I274" s="476">
        <v>1.0</v>
      </c>
      <c r="J274" s="477">
        <v>20.0</v>
      </c>
      <c r="K274" s="484">
        <v>20.0</v>
      </c>
      <c r="L274" s="478" t="s">
        <v>767</v>
      </c>
      <c r="M274" s="58"/>
      <c r="N274" s="58"/>
      <c r="O274" s="58"/>
      <c r="P274" s="58"/>
      <c r="Q274" s="58"/>
      <c r="R274" s="58"/>
      <c r="S274" s="58"/>
      <c r="T274" s="58"/>
      <c r="U274" s="58"/>
      <c r="V274" s="58"/>
      <c r="W274" s="58"/>
      <c r="X274" s="58"/>
      <c r="Y274" s="58"/>
      <c r="Z274" s="58"/>
    </row>
    <row r="275" ht="11.25" customHeight="1">
      <c r="A275" s="473" t="s">
        <v>4586</v>
      </c>
      <c r="B275" s="473" t="s">
        <v>4587</v>
      </c>
      <c r="C275" s="474" t="s">
        <v>52</v>
      </c>
      <c r="D275" s="473" t="s">
        <v>4588</v>
      </c>
      <c r="E275" s="475" t="s">
        <v>4589</v>
      </c>
      <c r="F275" s="474" t="s">
        <v>2904</v>
      </c>
      <c r="G275" s="474">
        <v>2.0</v>
      </c>
      <c r="H275" s="474">
        <v>2.0</v>
      </c>
      <c r="I275" s="476">
        <v>2.0</v>
      </c>
      <c r="J275" s="477">
        <v>20.0</v>
      </c>
      <c r="K275" s="484">
        <v>10.0</v>
      </c>
      <c r="L275" s="478" t="s">
        <v>767</v>
      </c>
      <c r="M275" s="58"/>
      <c r="N275" s="58"/>
      <c r="O275" s="58"/>
      <c r="P275" s="58"/>
      <c r="Q275" s="58"/>
      <c r="R275" s="58"/>
      <c r="S275" s="58"/>
      <c r="T275" s="58"/>
      <c r="U275" s="58"/>
      <c r="V275" s="58"/>
      <c r="W275" s="58"/>
      <c r="X275" s="58"/>
      <c r="Y275" s="58"/>
      <c r="Z275" s="58"/>
    </row>
    <row r="276" ht="11.25" customHeight="1">
      <c r="A276" s="473" t="s">
        <v>4590</v>
      </c>
      <c r="B276" s="473" t="s">
        <v>4591</v>
      </c>
      <c r="C276" s="474" t="s">
        <v>52</v>
      </c>
      <c r="D276" s="473" t="s">
        <v>4592</v>
      </c>
      <c r="E276" s="475" t="s">
        <v>4593</v>
      </c>
      <c r="F276" s="474" t="s">
        <v>2904</v>
      </c>
      <c r="G276" s="474">
        <v>1.0</v>
      </c>
      <c r="H276" s="474">
        <v>1.0</v>
      </c>
      <c r="I276" s="476">
        <v>1.0</v>
      </c>
      <c r="J276" s="477">
        <v>10.0</v>
      </c>
      <c r="K276" s="484">
        <v>10.0</v>
      </c>
      <c r="L276" s="478" t="s">
        <v>767</v>
      </c>
      <c r="M276" s="58"/>
      <c r="N276" s="58"/>
      <c r="O276" s="58"/>
      <c r="P276" s="58"/>
      <c r="Q276" s="58"/>
      <c r="R276" s="58"/>
      <c r="S276" s="58"/>
      <c r="T276" s="58"/>
      <c r="U276" s="58"/>
      <c r="V276" s="58"/>
      <c r="W276" s="58"/>
      <c r="X276" s="58"/>
      <c r="Y276" s="58"/>
      <c r="Z276" s="58"/>
    </row>
    <row r="277" ht="11.25" customHeight="1">
      <c r="A277" s="473" t="s">
        <v>1529</v>
      </c>
      <c r="B277" s="473" t="s">
        <v>1530</v>
      </c>
      <c r="C277" s="474" t="s">
        <v>1828</v>
      </c>
      <c r="D277" s="473" t="s">
        <v>4594</v>
      </c>
      <c r="E277" s="475" t="s">
        <v>4595</v>
      </c>
      <c r="F277" s="487" t="s">
        <v>4596</v>
      </c>
      <c r="G277" s="474">
        <v>1.0</v>
      </c>
      <c r="H277" s="474">
        <v>1.0</v>
      </c>
      <c r="I277" s="476">
        <v>1.0</v>
      </c>
      <c r="J277" s="477">
        <v>20.0</v>
      </c>
      <c r="K277" s="477">
        <v>20.0</v>
      </c>
      <c r="L277" s="478" t="s">
        <v>1533</v>
      </c>
      <c r="M277" s="58"/>
      <c r="N277" s="58"/>
      <c r="O277" s="58"/>
      <c r="P277" s="58"/>
      <c r="Q277" s="58"/>
      <c r="R277" s="58"/>
      <c r="S277" s="58"/>
      <c r="T277" s="58"/>
      <c r="U277" s="58"/>
      <c r="V277" s="58"/>
      <c r="W277" s="58"/>
      <c r="X277" s="58"/>
      <c r="Y277" s="58"/>
      <c r="Z277" s="58"/>
    </row>
    <row r="278" ht="11.25" customHeight="1">
      <c r="A278" s="473" t="s">
        <v>1529</v>
      </c>
      <c r="B278" s="473" t="s">
        <v>1530</v>
      </c>
      <c r="C278" s="474" t="s">
        <v>1828</v>
      </c>
      <c r="D278" s="473" t="s">
        <v>4597</v>
      </c>
      <c r="E278" s="475" t="s">
        <v>4598</v>
      </c>
      <c r="F278" s="487" t="s">
        <v>4599</v>
      </c>
      <c r="G278" s="474">
        <v>1.0</v>
      </c>
      <c r="H278" s="474">
        <v>1.0</v>
      </c>
      <c r="I278" s="476">
        <v>1.0</v>
      </c>
      <c r="J278" s="477">
        <v>20.0</v>
      </c>
      <c r="K278" s="477">
        <v>20.0</v>
      </c>
      <c r="L278" s="478" t="s">
        <v>1533</v>
      </c>
      <c r="M278" s="58"/>
      <c r="N278" s="58"/>
      <c r="O278" s="58"/>
      <c r="P278" s="58"/>
      <c r="Q278" s="58"/>
      <c r="R278" s="58"/>
      <c r="S278" s="58"/>
      <c r="T278" s="58"/>
      <c r="U278" s="58"/>
      <c r="V278" s="58"/>
      <c r="W278" s="58"/>
      <c r="X278" s="58"/>
      <c r="Y278" s="58"/>
      <c r="Z278" s="58"/>
    </row>
    <row r="279" ht="11.25" customHeight="1">
      <c r="A279" s="473" t="s">
        <v>1529</v>
      </c>
      <c r="B279" s="473" t="s">
        <v>1530</v>
      </c>
      <c r="C279" s="474" t="s">
        <v>1828</v>
      </c>
      <c r="D279" s="473" t="s">
        <v>4600</v>
      </c>
      <c r="E279" s="475" t="s">
        <v>4601</v>
      </c>
      <c r="F279" s="487" t="s">
        <v>4599</v>
      </c>
      <c r="G279" s="474">
        <v>1.0</v>
      </c>
      <c r="H279" s="474">
        <v>1.0</v>
      </c>
      <c r="I279" s="476">
        <v>1.0</v>
      </c>
      <c r="J279" s="477">
        <v>20.0</v>
      </c>
      <c r="K279" s="477">
        <v>20.0</v>
      </c>
      <c r="L279" s="478" t="s">
        <v>1533</v>
      </c>
      <c r="M279" s="58"/>
      <c r="N279" s="58"/>
      <c r="O279" s="58"/>
      <c r="P279" s="58"/>
      <c r="Q279" s="58"/>
      <c r="R279" s="58"/>
      <c r="S279" s="58"/>
      <c r="T279" s="58"/>
      <c r="U279" s="58"/>
      <c r="V279" s="58"/>
      <c r="W279" s="58"/>
      <c r="X279" s="58"/>
      <c r="Y279" s="58"/>
      <c r="Z279" s="58"/>
    </row>
    <row r="280" ht="11.25" customHeight="1">
      <c r="A280" s="473" t="s">
        <v>1529</v>
      </c>
      <c r="B280" s="473" t="s">
        <v>1530</v>
      </c>
      <c r="C280" s="474" t="s">
        <v>1828</v>
      </c>
      <c r="D280" s="473" t="s">
        <v>4602</v>
      </c>
      <c r="E280" s="475" t="s">
        <v>4603</v>
      </c>
      <c r="F280" s="487" t="s">
        <v>4599</v>
      </c>
      <c r="G280" s="474">
        <v>1.0</v>
      </c>
      <c r="H280" s="474">
        <v>1.0</v>
      </c>
      <c r="I280" s="476">
        <v>1.0</v>
      </c>
      <c r="J280" s="477">
        <v>20.0</v>
      </c>
      <c r="K280" s="477">
        <v>20.0</v>
      </c>
      <c r="L280" s="478" t="s">
        <v>1533</v>
      </c>
      <c r="M280" s="58"/>
      <c r="N280" s="58"/>
      <c r="O280" s="58"/>
      <c r="P280" s="58"/>
      <c r="Q280" s="58"/>
      <c r="R280" s="58"/>
      <c r="S280" s="58"/>
      <c r="T280" s="58"/>
      <c r="U280" s="58"/>
      <c r="V280" s="58"/>
      <c r="W280" s="58"/>
      <c r="X280" s="58"/>
      <c r="Y280" s="58"/>
      <c r="Z280" s="58"/>
    </row>
    <row r="281" ht="11.25" customHeight="1">
      <c r="A281" s="473" t="s">
        <v>1529</v>
      </c>
      <c r="B281" s="473" t="s">
        <v>1530</v>
      </c>
      <c r="C281" s="474" t="s">
        <v>1828</v>
      </c>
      <c r="D281" s="473" t="s">
        <v>4604</v>
      </c>
      <c r="E281" s="475" t="s">
        <v>4605</v>
      </c>
      <c r="F281" s="487" t="s">
        <v>4606</v>
      </c>
      <c r="G281" s="474">
        <v>1.0</v>
      </c>
      <c r="H281" s="474">
        <v>1.0</v>
      </c>
      <c r="I281" s="476">
        <v>1.0</v>
      </c>
      <c r="J281" s="477">
        <v>10.0</v>
      </c>
      <c r="K281" s="477">
        <v>10.0</v>
      </c>
      <c r="L281" s="478" t="s">
        <v>1533</v>
      </c>
      <c r="M281" s="58"/>
      <c r="N281" s="58"/>
      <c r="O281" s="58"/>
      <c r="P281" s="58"/>
      <c r="Q281" s="58"/>
      <c r="R281" s="58"/>
      <c r="S281" s="58"/>
      <c r="T281" s="58"/>
      <c r="U281" s="58"/>
      <c r="V281" s="58"/>
      <c r="W281" s="58"/>
      <c r="X281" s="58"/>
      <c r="Y281" s="58"/>
      <c r="Z281" s="58"/>
    </row>
    <row r="282" ht="11.25" customHeight="1">
      <c r="A282" s="473" t="s">
        <v>1529</v>
      </c>
      <c r="B282" s="473" t="s">
        <v>1530</v>
      </c>
      <c r="C282" s="474" t="s">
        <v>1828</v>
      </c>
      <c r="D282" s="473" t="s">
        <v>4607</v>
      </c>
      <c r="E282" s="475" t="s">
        <v>4608</v>
      </c>
      <c r="F282" s="487" t="s">
        <v>4609</v>
      </c>
      <c r="G282" s="474">
        <v>1.0</v>
      </c>
      <c r="H282" s="474">
        <v>1.0</v>
      </c>
      <c r="I282" s="476">
        <v>1.0</v>
      </c>
      <c r="J282" s="477">
        <v>20.0</v>
      </c>
      <c r="K282" s="477">
        <v>20.0</v>
      </c>
      <c r="L282" s="478" t="s">
        <v>1533</v>
      </c>
      <c r="M282" s="58"/>
      <c r="N282" s="58"/>
      <c r="O282" s="58"/>
      <c r="P282" s="58"/>
      <c r="Q282" s="58"/>
      <c r="R282" s="58"/>
      <c r="S282" s="58"/>
      <c r="T282" s="58"/>
      <c r="U282" s="58"/>
      <c r="V282" s="58"/>
      <c r="W282" s="58"/>
      <c r="X282" s="58"/>
      <c r="Y282" s="58"/>
      <c r="Z282" s="58"/>
    </row>
    <row r="283" ht="11.25" customHeight="1">
      <c r="A283" s="473" t="s">
        <v>1529</v>
      </c>
      <c r="B283" s="473" t="s">
        <v>1530</v>
      </c>
      <c r="C283" s="474" t="s">
        <v>1828</v>
      </c>
      <c r="D283" s="473" t="s">
        <v>4610</v>
      </c>
      <c r="E283" s="475" t="s">
        <v>4611</v>
      </c>
      <c r="F283" s="487" t="s">
        <v>4612</v>
      </c>
      <c r="G283" s="474">
        <v>1.0</v>
      </c>
      <c r="H283" s="474">
        <v>1.0</v>
      </c>
      <c r="I283" s="476">
        <v>1.0</v>
      </c>
      <c r="J283" s="477">
        <v>20.0</v>
      </c>
      <c r="K283" s="477">
        <v>20.0</v>
      </c>
      <c r="L283" s="478" t="s">
        <v>1533</v>
      </c>
      <c r="M283" s="58"/>
      <c r="N283" s="58"/>
      <c r="O283" s="58"/>
      <c r="P283" s="58"/>
      <c r="Q283" s="58"/>
      <c r="R283" s="58"/>
      <c r="S283" s="58"/>
      <c r="T283" s="58"/>
      <c r="U283" s="58"/>
      <c r="V283" s="58"/>
      <c r="W283" s="58"/>
      <c r="X283" s="58"/>
      <c r="Y283" s="58"/>
      <c r="Z283" s="58"/>
    </row>
    <row r="284" ht="11.25" customHeight="1">
      <c r="A284" s="473" t="s">
        <v>1529</v>
      </c>
      <c r="B284" s="473" t="s">
        <v>1530</v>
      </c>
      <c r="C284" s="474" t="s">
        <v>1828</v>
      </c>
      <c r="D284" s="473" t="s">
        <v>4613</v>
      </c>
      <c r="E284" s="473" t="s">
        <v>4614</v>
      </c>
      <c r="F284" s="474" t="s">
        <v>4614</v>
      </c>
      <c r="G284" s="474">
        <v>1.0</v>
      </c>
      <c r="H284" s="474">
        <v>1.0</v>
      </c>
      <c r="I284" s="476">
        <v>1.0</v>
      </c>
      <c r="J284" s="477">
        <v>10.0</v>
      </c>
      <c r="K284" s="477">
        <v>10.0</v>
      </c>
      <c r="L284" s="478" t="s">
        <v>1533</v>
      </c>
      <c r="M284" s="58"/>
      <c r="N284" s="58"/>
      <c r="O284" s="58"/>
      <c r="P284" s="58"/>
      <c r="Q284" s="58"/>
      <c r="R284" s="58"/>
      <c r="S284" s="58"/>
      <c r="T284" s="58"/>
      <c r="U284" s="58"/>
      <c r="V284" s="58"/>
      <c r="W284" s="58"/>
      <c r="X284" s="58"/>
      <c r="Y284" s="58"/>
      <c r="Z284" s="58"/>
    </row>
    <row r="285" ht="11.25" customHeight="1">
      <c r="A285" s="473" t="s">
        <v>1529</v>
      </c>
      <c r="B285" s="473" t="s">
        <v>1530</v>
      </c>
      <c r="C285" s="474" t="s">
        <v>1828</v>
      </c>
      <c r="D285" s="473" t="s">
        <v>4615</v>
      </c>
      <c r="E285" s="473" t="s">
        <v>4616</v>
      </c>
      <c r="F285" s="474" t="s">
        <v>4616</v>
      </c>
      <c r="G285" s="474">
        <v>1.0</v>
      </c>
      <c r="H285" s="474">
        <v>1.0</v>
      </c>
      <c r="I285" s="476">
        <v>1.0</v>
      </c>
      <c r="J285" s="477">
        <v>10.0</v>
      </c>
      <c r="K285" s="477">
        <v>10.0</v>
      </c>
      <c r="L285" s="478" t="s">
        <v>1533</v>
      </c>
      <c r="M285" s="58"/>
      <c r="N285" s="58"/>
      <c r="O285" s="58"/>
      <c r="P285" s="58"/>
      <c r="Q285" s="58"/>
      <c r="R285" s="58"/>
      <c r="S285" s="58"/>
      <c r="T285" s="58"/>
      <c r="U285" s="58"/>
      <c r="V285" s="58"/>
      <c r="W285" s="58"/>
      <c r="X285" s="58"/>
      <c r="Y285" s="58"/>
      <c r="Z285" s="58"/>
    </row>
    <row r="286" ht="11.25" customHeight="1">
      <c r="A286" s="473" t="s">
        <v>1529</v>
      </c>
      <c r="B286" s="473" t="s">
        <v>4617</v>
      </c>
      <c r="C286" s="474" t="s">
        <v>1828</v>
      </c>
      <c r="D286" s="473" t="s">
        <v>4618</v>
      </c>
      <c r="E286" s="475" t="s">
        <v>4619</v>
      </c>
      <c r="F286" s="487" t="s">
        <v>4620</v>
      </c>
      <c r="G286" s="474">
        <v>1.0</v>
      </c>
      <c r="H286" s="474">
        <v>1.0</v>
      </c>
      <c r="I286" s="476">
        <v>1.0</v>
      </c>
      <c r="J286" s="477">
        <v>20.0</v>
      </c>
      <c r="K286" s="477">
        <v>20.0</v>
      </c>
      <c r="L286" s="478" t="s">
        <v>1533</v>
      </c>
      <c r="M286" s="58"/>
      <c r="N286" s="58"/>
      <c r="O286" s="58"/>
      <c r="P286" s="58"/>
      <c r="Q286" s="58"/>
      <c r="R286" s="58"/>
      <c r="S286" s="58"/>
      <c r="T286" s="58"/>
      <c r="U286" s="58"/>
      <c r="V286" s="58"/>
      <c r="W286" s="58"/>
      <c r="X286" s="58"/>
      <c r="Y286" s="58"/>
      <c r="Z286" s="58"/>
    </row>
    <row r="287" ht="11.25" customHeight="1">
      <c r="A287" s="473" t="s">
        <v>4621</v>
      </c>
      <c r="B287" s="473" t="s">
        <v>4622</v>
      </c>
      <c r="C287" s="474" t="s">
        <v>1828</v>
      </c>
      <c r="D287" s="473" t="s">
        <v>1589</v>
      </c>
      <c r="E287" s="475" t="s">
        <v>4623</v>
      </c>
      <c r="F287" s="487" t="s">
        <v>4624</v>
      </c>
      <c r="G287" s="411">
        <v>3.0</v>
      </c>
      <c r="H287" s="483">
        <v>3.0</v>
      </c>
      <c r="I287" s="474">
        <v>3.0</v>
      </c>
      <c r="J287" s="484">
        <v>20.0</v>
      </c>
      <c r="K287" s="484">
        <v>6.67</v>
      </c>
      <c r="L287" s="478" t="s">
        <v>1533</v>
      </c>
      <c r="M287" s="58"/>
      <c r="N287" s="58"/>
      <c r="O287" s="58"/>
      <c r="P287" s="58"/>
      <c r="Q287" s="58"/>
      <c r="R287" s="58"/>
      <c r="S287" s="58"/>
      <c r="T287" s="58"/>
      <c r="U287" s="58"/>
      <c r="V287" s="58"/>
      <c r="W287" s="58"/>
      <c r="X287" s="58"/>
      <c r="Y287" s="58"/>
      <c r="Z287" s="58"/>
    </row>
    <row r="288" ht="11.25" customHeight="1">
      <c r="A288" s="473" t="s">
        <v>4625</v>
      </c>
      <c r="B288" s="473" t="s">
        <v>4626</v>
      </c>
      <c r="C288" s="474" t="s">
        <v>1828</v>
      </c>
      <c r="D288" s="473" t="s">
        <v>4627</v>
      </c>
      <c r="E288" s="475" t="s">
        <v>4628</v>
      </c>
      <c r="F288" s="487" t="s">
        <v>4629</v>
      </c>
      <c r="G288" s="411">
        <v>4.0</v>
      </c>
      <c r="H288" s="483">
        <v>4.0</v>
      </c>
      <c r="I288" s="474">
        <v>4.0</v>
      </c>
      <c r="J288" s="484">
        <v>20.0</v>
      </c>
      <c r="K288" s="484">
        <v>5.0</v>
      </c>
      <c r="L288" s="478" t="s">
        <v>1533</v>
      </c>
      <c r="M288" s="58"/>
      <c r="N288" s="58"/>
      <c r="O288" s="58"/>
      <c r="P288" s="58"/>
      <c r="Q288" s="58"/>
      <c r="R288" s="58"/>
      <c r="S288" s="58"/>
      <c r="T288" s="58"/>
      <c r="U288" s="58"/>
      <c r="V288" s="58"/>
      <c r="W288" s="58"/>
      <c r="X288" s="58"/>
      <c r="Y288" s="58"/>
      <c r="Z288" s="58"/>
    </row>
    <row r="289" ht="11.25" customHeight="1">
      <c r="A289" s="473" t="s">
        <v>4625</v>
      </c>
      <c r="B289" s="473" t="s">
        <v>4626</v>
      </c>
      <c r="C289" s="474" t="s">
        <v>1828</v>
      </c>
      <c r="D289" s="473" t="s">
        <v>4630</v>
      </c>
      <c r="E289" s="473" t="s">
        <v>4631</v>
      </c>
      <c r="F289" s="474" t="s">
        <v>4632</v>
      </c>
      <c r="G289" s="411">
        <v>4.0</v>
      </c>
      <c r="H289" s="483">
        <v>4.0</v>
      </c>
      <c r="I289" s="474">
        <v>4.0</v>
      </c>
      <c r="J289" s="484">
        <v>20.0</v>
      </c>
      <c r="K289" s="484">
        <v>5.0</v>
      </c>
      <c r="L289" s="478" t="s">
        <v>1533</v>
      </c>
      <c r="M289" s="58"/>
      <c r="N289" s="58"/>
      <c r="O289" s="58"/>
      <c r="P289" s="58"/>
      <c r="Q289" s="58"/>
      <c r="R289" s="58"/>
      <c r="S289" s="58"/>
      <c r="T289" s="58"/>
      <c r="U289" s="58"/>
      <c r="V289" s="58"/>
      <c r="W289" s="58"/>
      <c r="X289" s="58"/>
      <c r="Y289" s="58"/>
      <c r="Z289" s="58"/>
    </row>
    <row r="290" ht="11.25" customHeight="1">
      <c r="A290" s="473" t="s">
        <v>1529</v>
      </c>
      <c r="B290" s="473" t="s">
        <v>4633</v>
      </c>
      <c r="C290" s="474" t="s">
        <v>1828</v>
      </c>
      <c r="D290" s="473" t="s">
        <v>4634</v>
      </c>
      <c r="E290" s="473" t="s">
        <v>4635</v>
      </c>
      <c r="F290" s="474" t="s">
        <v>4635</v>
      </c>
      <c r="G290" s="474">
        <v>1.0</v>
      </c>
      <c r="H290" s="474">
        <v>1.0</v>
      </c>
      <c r="I290" s="476">
        <v>1.0</v>
      </c>
      <c r="J290" s="477">
        <v>10.0</v>
      </c>
      <c r="K290" s="477">
        <v>10.0</v>
      </c>
      <c r="L290" s="478" t="s">
        <v>1533</v>
      </c>
      <c r="M290" s="58"/>
      <c r="N290" s="58"/>
      <c r="O290" s="58"/>
      <c r="P290" s="58"/>
      <c r="Q290" s="58"/>
      <c r="R290" s="58"/>
      <c r="S290" s="58"/>
      <c r="T290" s="58"/>
      <c r="U290" s="58"/>
      <c r="V290" s="58"/>
      <c r="W290" s="58"/>
      <c r="X290" s="58"/>
      <c r="Y290" s="58"/>
      <c r="Z290" s="58"/>
    </row>
    <row r="291" ht="11.25" customHeight="1">
      <c r="A291" s="473" t="s">
        <v>4636</v>
      </c>
      <c r="B291" s="473" t="s">
        <v>4637</v>
      </c>
      <c r="C291" s="474" t="s">
        <v>1828</v>
      </c>
      <c r="D291" s="473" t="s">
        <v>4638</v>
      </c>
      <c r="E291" s="473" t="s">
        <v>4639</v>
      </c>
      <c r="F291" s="474" t="s">
        <v>4639</v>
      </c>
      <c r="G291" s="411">
        <v>7.0</v>
      </c>
      <c r="H291" s="483">
        <v>6.0</v>
      </c>
      <c r="I291" s="476">
        <v>7.0</v>
      </c>
      <c r="J291" s="477">
        <v>20.0</v>
      </c>
      <c r="K291" s="477">
        <v>2.86</v>
      </c>
      <c r="L291" s="478" t="s">
        <v>1533</v>
      </c>
      <c r="M291" s="58"/>
      <c r="N291" s="58"/>
      <c r="O291" s="58"/>
      <c r="P291" s="58"/>
      <c r="Q291" s="58"/>
      <c r="R291" s="58"/>
      <c r="S291" s="58"/>
      <c r="T291" s="58"/>
      <c r="U291" s="58"/>
      <c r="V291" s="58"/>
      <c r="W291" s="58"/>
      <c r="X291" s="58"/>
      <c r="Y291" s="58"/>
      <c r="Z291" s="58"/>
    </row>
    <row r="292" ht="11.25" customHeight="1">
      <c r="A292" s="473" t="s">
        <v>4636</v>
      </c>
      <c r="B292" s="473" t="s">
        <v>4637</v>
      </c>
      <c r="C292" s="474" t="s">
        <v>1828</v>
      </c>
      <c r="D292" s="473" t="s">
        <v>4640</v>
      </c>
      <c r="E292" s="473" t="s">
        <v>4641</v>
      </c>
      <c r="F292" s="474" t="s">
        <v>4641</v>
      </c>
      <c r="G292" s="411">
        <v>7.0</v>
      </c>
      <c r="H292" s="483">
        <v>6.0</v>
      </c>
      <c r="I292" s="476">
        <v>7.0</v>
      </c>
      <c r="J292" s="477">
        <v>10.0</v>
      </c>
      <c r="K292" s="477">
        <v>1.43</v>
      </c>
      <c r="L292" s="478" t="s">
        <v>1533</v>
      </c>
      <c r="M292" s="58"/>
      <c r="N292" s="58"/>
      <c r="O292" s="58"/>
      <c r="P292" s="58"/>
      <c r="Q292" s="58"/>
      <c r="R292" s="58"/>
      <c r="S292" s="58"/>
      <c r="T292" s="58"/>
      <c r="U292" s="58"/>
      <c r="V292" s="58"/>
      <c r="W292" s="58"/>
      <c r="X292" s="58"/>
      <c r="Y292" s="58"/>
      <c r="Z292" s="58"/>
    </row>
    <row r="293" ht="11.25" customHeight="1">
      <c r="A293" s="473" t="s">
        <v>4636</v>
      </c>
      <c r="B293" s="473" t="s">
        <v>4637</v>
      </c>
      <c r="C293" s="474" t="s">
        <v>1828</v>
      </c>
      <c r="D293" s="473" t="s">
        <v>4642</v>
      </c>
      <c r="E293" s="473" t="s">
        <v>4643</v>
      </c>
      <c r="F293" s="474" t="s">
        <v>4643</v>
      </c>
      <c r="G293" s="411">
        <v>7.0</v>
      </c>
      <c r="H293" s="483">
        <v>6.0</v>
      </c>
      <c r="I293" s="476">
        <v>7.0</v>
      </c>
      <c r="J293" s="477">
        <v>10.0</v>
      </c>
      <c r="K293" s="477">
        <v>1.43</v>
      </c>
      <c r="L293" s="478" t="s">
        <v>1533</v>
      </c>
      <c r="M293" s="58"/>
      <c r="N293" s="58"/>
      <c r="O293" s="58"/>
      <c r="P293" s="58"/>
      <c r="Q293" s="58"/>
      <c r="R293" s="58"/>
      <c r="S293" s="58"/>
      <c r="T293" s="58"/>
      <c r="U293" s="58"/>
      <c r="V293" s="58"/>
      <c r="W293" s="58"/>
      <c r="X293" s="58"/>
      <c r="Y293" s="58"/>
      <c r="Z293" s="58"/>
    </row>
    <row r="294" ht="11.25" customHeight="1">
      <c r="A294" s="488" t="s">
        <v>1534</v>
      </c>
      <c r="B294" s="488" t="s">
        <v>1535</v>
      </c>
      <c r="C294" s="489" t="s">
        <v>52</v>
      </c>
      <c r="D294" s="473" t="s">
        <v>4644</v>
      </c>
      <c r="E294" s="475" t="s">
        <v>4645</v>
      </c>
      <c r="F294" s="476" t="s">
        <v>2897</v>
      </c>
      <c r="G294" s="476">
        <v>4.0</v>
      </c>
      <c r="H294" s="476">
        <v>1.0</v>
      </c>
      <c r="I294" s="476">
        <v>4.0</v>
      </c>
      <c r="J294" s="477">
        <v>20.0</v>
      </c>
      <c r="K294" s="477">
        <f>J294/G294</f>
        <v>5</v>
      </c>
      <c r="L294" s="478" t="s">
        <v>329</v>
      </c>
      <c r="M294" s="58"/>
      <c r="N294" s="58"/>
      <c r="O294" s="58"/>
      <c r="P294" s="58"/>
      <c r="Q294" s="58"/>
      <c r="R294" s="58"/>
      <c r="S294" s="58"/>
      <c r="T294" s="58"/>
      <c r="U294" s="58"/>
      <c r="V294" s="58"/>
      <c r="W294" s="58"/>
      <c r="X294" s="58"/>
      <c r="Y294" s="58"/>
      <c r="Z294" s="58"/>
    </row>
    <row r="295" ht="11.25" customHeight="1">
      <c r="A295" s="490"/>
      <c r="B295" s="490"/>
      <c r="C295" s="490"/>
      <c r="D295" s="473" t="s">
        <v>4646</v>
      </c>
      <c r="E295" s="475" t="s">
        <v>4647</v>
      </c>
      <c r="F295" s="476" t="s">
        <v>2897</v>
      </c>
      <c r="G295" s="476">
        <v>4.0</v>
      </c>
      <c r="H295" s="476">
        <v>1.0</v>
      </c>
      <c r="I295" s="476">
        <v>4.0</v>
      </c>
      <c r="J295" s="477">
        <v>20.0</v>
      </c>
      <c r="K295" s="477">
        <v>5.0</v>
      </c>
      <c r="L295" s="478" t="s">
        <v>329</v>
      </c>
      <c r="M295" s="58"/>
      <c r="N295" s="58"/>
      <c r="O295" s="58"/>
      <c r="P295" s="58"/>
      <c r="Q295" s="58"/>
      <c r="R295" s="58"/>
      <c r="S295" s="58"/>
      <c r="T295" s="58"/>
      <c r="U295" s="58"/>
      <c r="V295" s="58"/>
      <c r="W295" s="58"/>
      <c r="X295" s="58"/>
      <c r="Y295" s="58"/>
      <c r="Z295" s="58"/>
    </row>
    <row r="296" ht="11.25" customHeight="1">
      <c r="A296" s="490"/>
      <c r="B296" s="490"/>
      <c r="C296" s="490"/>
      <c r="D296" s="473" t="s">
        <v>4648</v>
      </c>
      <c r="E296" s="475" t="s">
        <v>4649</v>
      </c>
      <c r="F296" s="476" t="s">
        <v>2897</v>
      </c>
      <c r="G296" s="476">
        <v>4.0</v>
      </c>
      <c r="H296" s="476">
        <v>1.0</v>
      </c>
      <c r="I296" s="476">
        <v>4.0</v>
      </c>
      <c r="J296" s="477">
        <v>20.0</v>
      </c>
      <c r="K296" s="477">
        <v>5.0</v>
      </c>
      <c r="L296" s="478" t="s">
        <v>329</v>
      </c>
      <c r="M296" s="58"/>
      <c r="N296" s="58"/>
      <c r="O296" s="58"/>
      <c r="P296" s="58"/>
      <c r="Q296" s="58"/>
      <c r="R296" s="58"/>
      <c r="S296" s="58"/>
      <c r="T296" s="58"/>
      <c r="U296" s="58"/>
      <c r="V296" s="58"/>
      <c r="W296" s="58"/>
      <c r="X296" s="58"/>
      <c r="Y296" s="58"/>
      <c r="Z296" s="58"/>
    </row>
    <row r="297" ht="11.25" customHeight="1">
      <c r="A297" s="490"/>
      <c r="B297" s="490"/>
      <c r="C297" s="490"/>
      <c r="D297" s="473" t="s">
        <v>4650</v>
      </c>
      <c r="E297" s="473" t="s">
        <v>4651</v>
      </c>
      <c r="F297" s="476" t="s">
        <v>2897</v>
      </c>
      <c r="G297" s="476">
        <v>4.0</v>
      </c>
      <c r="H297" s="476">
        <v>1.0</v>
      </c>
      <c r="I297" s="476">
        <v>4.0</v>
      </c>
      <c r="J297" s="477">
        <v>20.0</v>
      </c>
      <c r="K297" s="477">
        <v>5.0</v>
      </c>
      <c r="L297" s="478" t="s">
        <v>329</v>
      </c>
      <c r="M297" s="58"/>
      <c r="N297" s="58"/>
      <c r="O297" s="58"/>
      <c r="P297" s="58"/>
      <c r="Q297" s="58"/>
      <c r="R297" s="58"/>
      <c r="S297" s="58"/>
      <c r="T297" s="58"/>
      <c r="U297" s="58"/>
      <c r="V297" s="58"/>
      <c r="W297" s="58"/>
      <c r="X297" s="58"/>
      <c r="Y297" s="58"/>
      <c r="Z297" s="58"/>
    </row>
    <row r="298" ht="11.25" customHeight="1">
      <c r="A298" s="490"/>
      <c r="B298" s="490"/>
      <c r="C298" s="490"/>
      <c r="D298" s="491" t="s">
        <v>4652</v>
      </c>
      <c r="E298" s="473" t="s">
        <v>4653</v>
      </c>
      <c r="F298" s="476" t="s">
        <v>2897</v>
      </c>
      <c r="G298" s="476">
        <v>4.0</v>
      </c>
      <c r="H298" s="476">
        <v>1.0</v>
      </c>
      <c r="I298" s="476">
        <v>4.0</v>
      </c>
      <c r="J298" s="477">
        <v>20.0</v>
      </c>
      <c r="K298" s="477">
        <v>5.0</v>
      </c>
      <c r="L298" s="478" t="s">
        <v>329</v>
      </c>
      <c r="M298" s="58"/>
      <c r="N298" s="58"/>
      <c r="O298" s="58"/>
      <c r="P298" s="58"/>
      <c r="Q298" s="58"/>
      <c r="R298" s="58"/>
      <c r="S298" s="58"/>
      <c r="T298" s="58"/>
      <c r="U298" s="58"/>
      <c r="V298" s="58"/>
      <c r="W298" s="58"/>
      <c r="X298" s="58"/>
      <c r="Y298" s="58"/>
      <c r="Z298" s="58"/>
    </row>
    <row r="299" ht="11.25" customHeight="1">
      <c r="A299" s="490"/>
      <c r="B299" s="490"/>
      <c r="C299" s="490"/>
      <c r="D299" s="473" t="s">
        <v>4654</v>
      </c>
      <c r="E299" s="473" t="s">
        <v>4655</v>
      </c>
      <c r="F299" s="476" t="s">
        <v>2897</v>
      </c>
      <c r="G299" s="476">
        <v>4.0</v>
      </c>
      <c r="H299" s="476">
        <v>1.0</v>
      </c>
      <c r="I299" s="476">
        <v>4.0</v>
      </c>
      <c r="J299" s="477">
        <v>20.0</v>
      </c>
      <c r="K299" s="477">
        <v>5.0</v>
      </c>
      <c r="L299" s="478" t="s">
        <v>329</v>
      </c>
      <c r="M299" s="58"/>
      <c r="N299" s="58"/>
      <c r="O299" s="58"/>
      <c r="P299" s="58"/>
      <c r="Q299" s="58"/>
      <c r="R299" s="58"/>
      <c r="S299" s="58"/>
      <c r="T299" s="58"/>
      <c r="U299" s="58"/>
      <c r="V299" s="58"/>
      <c r="W299" s="58"/>
      <c r="X299" s="58"/>
      <c r="Y299" s="58"/>
      <c r="Z299" s="58"/>
    </row>
    <row r="300" ht="11.25" customHeight="1">
      <c r="A300" s="490"/>
      <c r="B300" s="490"/>
      <c r="C300" s="490"/>
      <c r="D300" s="473" t="s">
        <v>4656</v>
      </c>
      <c r="E300" s="473" t="s">
        <v>4657</v>
      </c>
      <c r="F300" s="476" t="s">
        <v>2897</v>
      </c>
      <c r="G300" s="476">
        <v>4.0</v>
      </c>
      <c r="H300" s="476">
        <v>1.0</v>
      </c>
      <c r="I300" s="476">
        <v>4.0</v>
      </c>
      <c r="J300" s="477">
        <v>20.0</v>
      </c>
      <c r="K300" s="477">
        <v>5.0</v>
      </c>
      <c r="L300" s="478" t="s">
        <v>329</v>
      </c>
      <c r="M300" s="58"/>
      <c r="N300" s="58"/>
      <c r="O300" s="58"/>
      <c r="P300" s="58"/>
      <c r="Q300" s="58"/>
      <c r="R300" s="58"/>
      <c r="S300" s="58"/>
      <c r="T300" s="58"/>
      <c r="U300" s="58"/>
      <c r="V300" s="58"/>
      <c r="W300" s="58"/>
      <c r="X300" s="58"/>
      <c r="Y300" s="58"/>
      <c r="Z300" s="58"/>
    </row>
    <row r="301" ht="11.25" customHeight="1">
      <c r="A301" s="490"/>
      <c r="B301" s="490"/>
      <c r="C301" s="490"/>
      <c r="D301" s="491" t="s">
        <v>4658</v>
      </c>
      <c r="E301" s="475" t="s">
        <v>4659</v>
      </c>
      <c r="F301" s="476" t="s">
        <v>2897</v>
      </c>
      <c r="G301" s="476">
        <v>4.0</v>
      </c>
      <c r="H301" s="476">
        <v>1.0</v>
      </c>
      <c r="I301" s="476">
        <v>4.0</v>
      </c>
      <c r="J301" s="477">
        <v>20.0</v>
      </c>
      <c r="K301" s="477">
        <v>5.0</v>
      </c>
      <c r="L301" s="478" t="s">
        <v>329</v>
      </c>
      <c r="M301" s="58"/>
      <c r="N301" s="58"/>
      <c r="O301" s="58"/>
      <c r="P301" s="58"/>
      <c r="Q301" s="58"/>
      <c r="R301" s="58"/>
      <c r="S301" s="58"/>
      <c r="T301" s="58"/>
      <c r="U301" s="58"/>
      <c r="V301" s="58"/>
      <c r="W301" s="58"/>
      <c r="X301" s="58"/>
      <c r="Y301" s="58"/>
      <c r="Z301" s="58"/>
    </row>
    <row r="302" ht="11.25" customHeight="1">
      <c r="A302" s="490"/>
      <c r="B302" s="490"/>
      <c r="C302" s="490"/>
      <c r="D302" s="491" t="s">
        <v>4660</v>
      </c>
      <c r="E302" s="475" t="s">
        <v>4661</v>
      </c>
      <c r="F302" s="476" t="s">
        <v>2897</v>
      </c>
      <c r="G302" s="476">
        <v>4.0</v>
      </c>
      <c r="H302" s="476">
        <v>1.0</v>
      </c>
      <c r="I302" s="476">
        <v>4.0</v>
      </c>
      <c r="J302" s="477">
        <v>20.0</v>
      </c>
      <c r="K302" s="477">
        <v>5.0</v>
      </c>
      <c r="L302" s="478" t="s">
        <v>329</v>
      </c>
      <c r="M302" s="58"/>
      <c r="N302" s="58"/>
      <c r="O302" s="58"/>
      <c r="P302" s="58"/>
      <c r="Q302" s="58"/>
      <c r="R302" s="58"/>
      <c r="S302" s="58"/>
      <c r="T302" s="58"/>
      <c r="U302" s="58"/>
      <c r="V302" s="58"/>
      <c r="W302" s="58"/>
      <c r="X302" s="58"/>
      <c r="Y302" s="58"/>
      <c r="Z302" s="58"/>
    </row>
    <row r="303" ht="11.25" customHeight="1">
      <c r="A303" s="490"/>
      <c r="B303" s="490"/>
      <c r="C303" s="490"/>
      <c r="D303" s="491" t="s">
        <v>4662</v>
      </c>
      <c r="E303" s="475" t="s">
        <v>4663</v>
      </c>
      <c r="F303" s="476" t="s">
        <v>2897</v>
      </c>
      <c r="G303" s="476">
        <v>4.0</v>
      </c>
      <c r="H303" s="476">
        <v>1.0</v>
      </c>
      <c r="I303" s="476">
        <v>4.0</v>
      </c>
      <c r="J303" s="477">
        <v>20.0</v>
      </c>
      <c r="K303" s="477">
        <v>5.0</v>
      </c>
      <c r="L303" s="478" t="s">
        <v>329</v>
      </c>
      <c r="M303" s="58"/>
      <c r="N303" s="58"/>
      <c r="O303" s="58"/>
      <c r="P303" s="58"/>
      <c r="Q303" s="58"/>
      <c r="R303" s="58"/>
      <c r="S303" s="58"/>
      <c r="T303" s="58"/>
      <c r="U303" s="58"/>
      <c r="V303" s="58"/>
      <c r="W303" s="58"/>
      <c r="X303" s="58"/>
      <c r="Y303" s="58"/>
      <c r="Z303" s="58"/>
    </row>
    <row r="304" ht="11.25" customHeight="1">
      <c r="A304" s="490"/>
      <c r="B304" s="490"/>
      <c r="C304" s="490"/>
      <c r="D304" s="473" t="s">
        <v>4664</v>
      </c>
      <c r="E304" s="475" t="s">
        <v>4665</v>
      </c>
      <c r="F304" s="476" t="s">
        <v>2897</v>
      </c>
      <c r="G304" s="476">
        <v>4.0</v>
      </c>
      <c r="H304" s="476">
        <v>1.0</v>
      </c>
      <c r="I304" s="476">
        <v>4.0</v>
      </c>
      <c r="J304" s="477">
        <v>20.0</v>
      </c>
      <c r="K304" s="477">
        <v>5.0</v>
      </c>
      <c r="L304" s="478" t="s">
        <v>329</v>
      </c>
      <c r="M304" s="58"/>
      <c r="N304" s="58"/>
      <c r="O304" s="58"/>
      <c r="P304" s="58"/>
      <c r="Q304" s="58"/>
      <c r="R304" s="58"/>
      <c r="S304" s="58"/>
      <c r="T304" s="58"/>
      <c r="U304" s="58"/>
      <c r="V304" s="58"/>
      <c r="W304" s="58"/>
      <c r="X304" s="58"/>
      <c r="Y304" s="58"/>
      <c r="Z304" s="58"/>
    </row>
    <row r="305" ht="11.25" customHeight="1">
      <c r="A305" s="490"/>
      <c r="B305" s="490"/>
      <c r="C305" s="490"/>
      <c r="D305" s="473" t="s">
        <v>4666</v>
      </c>
      <c r="E305" s="475" t="s">
        <v>4667</v>
      </c>
      <c r="F305" s="476" t="s">
        <v>2897</v>
      </c>
      <c r="G305" s="476">
        <v>4.0</v>
      </c>
      <c r="H305" s="476">
        <v>1.0</v>
      </c>
      <c r="I305" s="476">
        <v>4.0</v>
      </c>
      <c r="J305" s="477">
        <v>20.0</v>
      </c>
      <c r="K305" s="477">
        <v>5.0</v>
      </c>
      <c r="L305" s="478" t="s">
        <v>329</v>
      </c>
      <c r="M305" s="58"/>
      <c r="N305" s="58"/>
      <c r="O305" s="58"/>
      <c r="P305" s="58"/>
      <c r="Q305" s="58"/>
      <c r="R305" s="58"/>
      <c r="S305" s="58"/>
      <c r="T305" s="58"/>
      <c r="U305" s="58"/>
      <c r="V305" s="58"/>
      <c r="W305" s="58"/>
      <c r="X305" s="58"/>
      <c r="Y305" s="58"/>
      <c r="Z305" s="58"/>
    </row>
    <row r="306" ht="11.25" customHeight="1">
      <c r="A306" s="490"/>
      <c r="B306" s="490"/>
      <c r="C306" s="490"/>
      <c r="D306" s="473" t="s">
        <v>4668</v>
      </c>
      <c r="E306" s="473" t="s">
        <v>4669</v>
      </c>
      <c r="F306" s="474" t="s">
        <v>4670</v>
      </c>
      <c r="G306" s="474">
        <v>4.0</v>
      </c>
      <c r="H306" s="474">
        <v>1.0</v>
      </c>
      <c r="I306" s="476">
        <v>4.0</v>
      </c>
      <c r="J306" s="484">
        <v>10.0</v>
      </c>
      <c r="K306" s="477">
        <v>2.5</v>
      </c>
      <c r="L306" s="478" t="s">
        <v>329</v>
      </c>
      <c r="M306" s="58"/>
      <c r="N306" s="58"/>
      <c r="O306" s="58"/>
      <c r="P306" s="58"/>
      <c r="Q306" s="58"/>
      <c r="R306" s="58"/>
      <c r="S306" s="58"/>
      <c r="T306" s="58"/>
      <c r="U306" s="58"/>
      <c r="V306" s="58"/>
      <c r="W306" s="58"/>
      <c r="X306" s="58"/>
      <c r="Y306" s="58"/>
      <c r="Z306" s="58"/>
    </row>
    <row r="307" ht="11.25" customHeight="1">
      <c r="A307" s="490"/>
      <c r="B307" s="490"/>
      <c r="C307" s="490"/>
      <c r="D307" s="473" t="s">
        <v>4671</v>
      </c>
      <c r="E307" s="475" t="s">
        <v>4672</v>
      </c>
      <c r="F307" s="474" t="s">
        <v>2897</v>
      </c>
      <c r="G307" s="474">
        <v>4.0</v>
      </c>
      <c r="H307" s="474">
        <v>1.0</v>
      </c>
      <c r="I307" s="476">
        <v>4.0</v>
      </c>
      <c r="J307" s="484">
        <v>20.0</v>
      </c>
      <c r="K307" s="477">
        <v>5.0</v>
      </c>
      <c r="L307" s="478" t="s">
        <v>329</v>
      </c>
      <c r="M307" s="58"/>
      <c r="N307" s="58"/>
      <c r="O307" s="58"/>
      <c r="P307" s="58"/>
      <c r="Q307" s="58"/>
      <c r="R307" s="58"/>
      <c r="S307" s="58"/>
      <c r="T307" s="58"/>
      <c r="U307" s="58"/>
      <c r="V307" s="58"/>
      <c r="W307" s="58"/>
      <c r="X307" s="58"/>
      <c r="Y307" s="58"/>
      <c r="Z307" s="58"/>
    </row>
    <row r="308" ht="11.25" customHeight="1">
      <c r="A308" s="490"/>
      <c r="B308" s="490"/>
      <c r="C308" s="490"/>
      <c r="D308" s="473" t="s">
        <v>4673</v>
      </c>
      <c r="E308" s="475" t="s">
        <v>4674</v>
      </c>
      <c r="F308" s="474" t="s">
        <v>4670</v>
      </c>
      <c r="G308" s="474">
        <v>4.0</v>
      </c>
      <c r="H308" s="474">
        <v>1.0</v>
      </c>
      <c r="I308" s="476">
        <v>4.0</v>
      </c>
      <c r="J308" s="484">
        <v>10.0</v>
      </c>
      <c r="K308" s="477">
        <v>2.5</v>
      </c>
      <c r="L308" s="478" t="s">
        <v>329</v>
      </c>
      <c r="M308" s="58"/>
      <c r="N308" s="58"/>
      <c r="O308" s="58"/>
      <c r="P308" s="58"/>
      <c r="Q308" s="58"/>
      <c r="R308" s="58"/>
      <c r="S308" s="58"/>
      <c r="T308" s="58"/>
      <c r="U308" s="58"/>
      <c r="V308" s="58"/>
      <c r="W308" s="58"/>
      <c r="X308" s="58"/>
      <c r="Y308" s="58"/>
      <c r="Z308" s="58"/>
    </row>
    <row r="309" ht="11.25" customHeight="1">
      <c r="A309" s="490"/>
      <c r="B309" s="490"/>
      <c r="C309" s="490"/>
      <c r="D309" s="473" t="s">
        <v>4675</v>
      </c>
      <c r="E309" s="473" t="s">
        <v>4676</v>
      </c>
      <c r="F309" s="474" t="s">
        <v>2897</v>
      </c>
      <c r="G309" s="474">
        <v>4.0</v>
      </c>
      <c r="H309" s="474">
        <v>1.0</v>
      </c>
      <c r="I309" s="476">
        <v>4.0</v>
      </c>
      <c r="J309" s="484">
        <v>20.0</v>
      </c>
      <c r="K309" s="477">
        <v>5.0</v>
      </c>
      <c r="L309" s="478" t="s">
        <v>329</v>
      </c>
      <c r="M309" s="58"/>
      <c r="N309" s="58"/>
      <c r="O309" s="58"/>
      <c r="P309" s="58"/>
      <c r="Q309" s="58"/>
      <c r="R309" s="58"/>
      <c r="S309" s="58"/>
      <c r="T309" s="58"/>
      <c r="U309" s="58"/>
      <c r="V309" s="58"/>
      <c r="W309" s="58"/>
      <c r="X309" s="58"/>
      <c r="Y309" s="58"/>
      <c r="Z309" s="58"/>
    </row>
    <row r="310" ht="11.25" customHeight="1">
      <c r="A310" s="490"/>
      <c r="B310" s="490"/>
      <c r="C310" s="490"/>
      <c r="D310" s="473" t="s">
        <v>4677</v>
      </c>
      <c r="E310" s="475" t="s">
        <v>4678</v>
      </c>
      <c r="F310" s="474" t="s">
        <v>4670</v>
      </c>
      <c r="G310" s="474">
        <v>4.0</v>
      </c>
      <c r="H310" s="474">
        <v>1.0</v>
      </c>
      <c r="I310" s="476">
        <v>4.0</v>
      </c>
      <c r="J310" s="484">
        <v>10.0</v>
      </c>
      <c r="K310" s="477">
        <v>2.5</v>
      </c>
      <c r="L310" s="478" t="s">
        <v>329</v>
      </c>
      <c r="M310" s="58"/>
      <c r="N310" s="58"/>
      <c r="O310" s="58"/>
      <c r="P310" s="58"/>
      <c r="Q310" s="58"/>
      <c r="R310" s="58"/>
      <c r="S310" s="58"/>
      <c r="T310" s="58"/>
      <c r="U310" s="58"/>
      <c r="V310" s="58"/>
      <c r="W310" s="58"/>
      <c r="X310" s="58"/>
      <c r="Y310" s="58"/>
      <c r="Z310" s="58"/>
    </row>
    <row r="311" ht="11.25" customHeight="1">
      <c r="A311" s="490"/>
      <c r="B311" s="490"/>
      <c r="C311" s="490"/>
      <c r="D311" s="473" t="s">
        <v>4679</v>
      </c>
      <c r="E311" s="475" t="s">
        <v>4680</v>
      </c>
      <c r="F311" s="474" t="s">
        <v>2897</v>
      </c>
      <c r="G311" s="474">
        <v>4.0</v>
      </c>
      <c r="H311" s="474">
        <v>1.0</v>
      </c>
      <c r="I311" s="476">
        <v>4.0</v>
      </c>
      <c r="J311" s="484">
        <v>20.0</v>
      </c>
      <c r="K311" s="477">
        <v>5.0</v>
      </c>
      <c r="L311" s="478" t="s">
        <v>329</v>
      </c>
      <c r="M311" s="58"/>
      <c r="N311" s="58"/>
      <c r="O311" s="58"/>
      <c r="P311" s="58"/>
      <c r="Q311" s="58"/>
      <c r="R311" s="58"/>
      <c r="S311" s="58"/>
      <c r="T311" s="58"/>
      <c r="U311" s="58"/>
      <c r="V311" s="58"/>
      <c r="W311" s="58"/>
      <c r="X311" s="58"/>
      <c r="Y311" s="58"/>
      <c r="Z311" s="58"/>
    </row>
    <row r="312" ht="11.25" customHeight="1">
      <c r="A312" s="490"/>
      <c r="B312" s="490"/>
      <c r="C312" s="490"/>
      <c r="D312" s="473" t="s">
        <v>4681</v>
      </c>
      <c r="E312" s="473" t="s">
        <v>4682</v>
      </c>
      <c r="F312" s="474" t="s">
        <v>2897</v>
      </c>
      <c r="G312" s="474">
        <v>4.0</v>
      </c>
      <c r="H312" s="474">
        <v>1.0</v>
      </c>
      <c r="I312" s="476">
        <v>4.0</v>
      </c>
      <c r="J312" s="484">
        <v>20.0</v>
      </c>
      <c r="K312" s="477">
        <v>5.0</v>
      </c>
      <c r="L312" s="478" t="s">
        <v>329</v>
      </c>
      <c r="M312" s="58"/>
      <c r="N312" s="58"/>
      <c r="O312" s="58"/>
      <c r="P312" s="58"/>
      <c r="Q312" s="58"/>
      <c r="R312" s="58"/>
      <c r="S312" s="58"/>
      <c r="T312" s="58"/>
      <c r="U312" s="58"/>
      <c r="V312" s="58"/>
      <c r="W312" s="58"/>
      <c r="X312" s="58"/>
      <c r="Y312" s="58"/>
      <c r="Z312" s="58"/>
    </row>
    <row r="313" ht="11.25" customHeight="1">
      <c r="A313" s="490"/>
      <c r="B313" s="490"/>
      <c r="C313" s="490"/>
      <c r="D313" s="473" t="s">
        <v>4683</v>
      </c>
      <c r="E313" s="475" t="s">
        <v>4684</v>
      </c>
      <c r="F313" s="474" t="s">
        <v>4670</v>
      </c>
      <c r="G313" s="474">
        <v>4.0</v>
      </c>
      <c r="H313" s="474">
        <v>1.0</v>
      </c>
      <c r="I313" s="476">
        <v>4.0</v>
      </c>
      <c r="J313" s="484">
        <v>10.0</v>
      </c>
      <c r="K313" s="477">
        <v>2.5</v>
      </c>
      <c r="L313" s="478" t="s">
        <v>329</v>
      </c>
      <c r="M313" s="58"/>
      <c r="N313" s="58"/>
      <c r="O313" s="58"/>
      <c r="P313" s="58"/>
      <c r="Q313" s="58"/>
      <c r="R313" s="58"/>
      <c r="S313" s="58"/>
      <c r="T313" s="58"/>
      <c r="U313" s="58"/>
      <c r="V313" s="58"/>
      <c r="W313" s="58"/>
      <c r="X313" s="58"/>
      <c r="Y313" s="58"/>
      <c r="Z313" s="58"/>
    </row>
    <row r="314" ht="11.25" customHeight="1">
      <c r="A314" s="490"/>
      <c r="B314" s="490"/>
      <c r="C314" s="490"/>
      <c r="D314" s="473" t="s">
        <v>4685</v>
      </c>
      <c r="E314" s="475" t="s">
        <v>4686</v>
      </c>
      <c r="F314" s="474" t="s">
        <v>4670</v>
      </c>
      <c r="G314" s="474">
        <v>4.0</v>
      </c>
      <c r="H314" s="474">
        <v>1.0</v>
      </c>
      <c r="I314" s="476">
        <v>4.0</v>
      </c>
      <c r="J314" s="484">
        <v>10.0</v>
      </c>
      <c r="K314" s="477">
        <v>0.0</v>
      </c>
      <c r="L314" s="478" t="s">
        <v>329</v>
      </c>
      <c r="M314" s="58"/>
      <c r="N314" s="58"/>
      <c r="O314" s="58"/>
      <c r="P314" s="58"/>
      <c r="Q314" s="58"/>
      <c r="R314" s="58"/>
      <c r="S314" s="58"/>
      <c r="T314" s="58"/>
      <c r="U314" s="58"/>
      <c r="V314" s="58"/>
      <c r="W314" s="58"/>
      <c r="X314" s="58"/>
      <c r="Y314" s="58"/>
      <c r="Z314" s="58"/>
    </row>
    <row r="315" ht="11.25" customHeight="1">
      <c r="A315" s="490"/>
      <c r="B315" s="490"/>
      <c r="C315" s="490"/>
      <c r="D315" s="473" t="s">
        <v>4687</v>
      </c>
      <c r="E315" s="475" t="s">
        <v>4688</v>
      </c>
      <c r="F315" s="474" t="s">
        <v>4689</v>
      </c>
      <c r="G315" s="474">
        <v>4.0</v>
      </c>
      <c r="H315" s="474">
        <v>1.0</v>
      </c>
      <c r="I315" s="476">
        <v>4.0</v>
      </c>
      <c r="J315" s="484">
        <v>20.0</v>
      </c>
      <c r="K315" s="477">
        <v>5.0</v>
      </c>
      <c r="L315" s="478" t="s">
        <v>329</v>
      </c>
      <c r="M315" s="58"/>
      <c r="N315" s="58"/>
      <c r="O315" s="58"/>
      <c r="P315" s="58"/>
      <c r="Q315" s="58"/>
      <c r="R315" s="58"/>
      <c r="S315" s="58"/>
      <c r="T315" s="58"/>
      <c r="U315" s="58"/>
      <c r="V315" s="58"/>
      <c r="W315" s="58"/>
      <c r="X315" s="58"/>
      <c r="Y315" s="58"/>
      <c r="Z315" s="58"/>
    </row>
    <row r="316" ht="11.25" customHeight="1">
      <c r="A316" s="490"/>
      <c r="B316" s="490"/>
      <c r="C316" s="490"/>
      <c r="D316" s="473" t="s">
        <v>4690</v>
      </c>
      <c r="E316" s="475" t="s">
        <v>4691</v>
      </c>
      <c r="F316" s="474" t="s">
        <v>4692</v>
      </c>
      <c r="G316" s="474">
        <v>4.0</v>
      </c>
      <c r="H316" s="474">
        <v>1.0</v>
      </c>
      <c r="I316" s="476">
        <v>4.0</v>
      </c>
      <c r="J316" s="484">
        <v>10.0</v>
      </c>
      <c r="K316" s="477">
        <v>2.5</v>
      </c>
      <c r="L316" s="478" t="s">
        <v>329</v>
      </c>
      <c r="M316" s="58"/>
      <c r="N316" s="58"/>
      <c r="O316" s="58"/>
      <c r="P316" s="58"/>
      <c r="Q316" s="58"/>
      <c r="R316" s="58"/>
      <c r="S316" s="58"/>
      <c r="T316" s="58"/>
      <c r="U316" s="58"/>
      <c r="V316" s="58"/>
      <c r="W316" s="58"/>
      <c r="X316" s="58"/>
      <c r="Y316" s="58"/>
      <c r="Z316" s="58"/>
    </row>
    <row r="317" ht="11.25" customHeight="1">
      <c r="A317" s="490"/>
      <c r="B317" s="490"/>
      <c r="C317" s="490"/>
      <c r="D317" s="473" t="s">
        <v>4693</v>
      </c>
      <c r="E317" s="473" t="s">
        <v>4694</v>
      </c>
      <c r="F317" s="474" t="s">
        <v>2897</v>
      </c>
      <c r="G317" s="474">
        <v>4.0</v>
      </c>
      <c r="H317" s="474">
        <v>1.0</v>
      </c>
      <c r="I317" s="476">
        <v>4.0</v>
      </c>
      <c r="J317" s="484">
        <v>20.0</v>
      </c>
      <c r="K317" s="477">
        <v>5.0</v>
      </c>
      <c r="L317" s="478" t="s">
        <v>329</v>
      </c>
      <c r="M317" s="58"/>
      <c r="N317" s="58"/>
      <c r="O317" s="58"/>
      <c r="P317" s="58"/>
      <c r="Q317" s="58"/>
      <c r="R317" s="58"/>
      <c r="S317" s="58"/>
      <c r="T317" s="58"/>
      <c r="U317" s="58"/>
      <c r="V317" s="58"/>
      <c r="W317" s="58"/>
      <c r="X317" s="58"/>
      <c r="Y317" s="58"/>
      <c r="Z317" s="58"/>
    </row>
    <row r="318" ht="11.25" customHeight="1">
      <c r="A318" s="490"/>
      <c r="B318" s="490"/>
      <c r="C318" s="490"/>
      <c r="D318" s="473" t="s">
        <v>4695</v>
      </c>
      <c r="E318" s="473"/>
      <c r="F318" s="474" t="s">
        <v>4670</v>
      </c>
      <c r="G318" s="474">
        <v>4.0</v>
      </c>
      <c r="H318" s="474">
        <v>1.0</v>
      </c>
      <c r="I318" s="476">
        <v>4.0</v>
      </c>
      <c r="J318" s="484">
        <v>10.0</v>
      </c>
      <c r="K318" s="477">
        <v>2.5</v>
      </c>
      <c r="L318" s="478" t="s">
        <v>329</v>
      </c>
      <c r="M318" s="58"/>
      <c r="N318" s="58"/>
      <c r="O318" s="58"/>
      <c r="P318" s="58"/>
      <c r="Q318" s="58"/>
      <c r="R318" s="58"/>
      <c r="S318" s="58"/>
      <c r="T318" s="58"/>
      <c r="U318" s="58"/>
      <c r="V318" s="58"/>
      <c r="W318" s="58"/>
      <c r="X318" s="58"/>
      <c r="Y318" s="58"/>
      <c r="Z318" s="58"/>
    </row>
    <row r="319" ht="11.25" customHeight="1">
      <c r="A319" s="490"/>
      <c r="B319" s="490"/>
      <c r="C319" s="490"/>
      <c r="D319" s="473" t="s">
        <v>4696</v>
      </c>
      <c r="E319" s="475" t="s">
        <v>4697</v>
      </c>
      <c r="F319" s="474" t="s">
        <v>2897</v>
      </c>
      <c r="G319" s="474">
        <v>4.0</v>
      </c>
      <c r="H319" s="474">
        <v>1.0</v>
      </c>
      <c r="I319" s="476">
        <v>4.0</v>
      </c>
      <c r="J319" s="484">
        <v>20.0</v>
      </c>
      <c r="K319" s="477">
        <v>5.0</v>
      </c>
      <c r="L319" s="478" t="s">
        <v>329</v>
      </c>
      <c r="M319" s="58"/>
      <c r="N319" s="58"/>
      <c r="O319" s="58"/>
      <c r="P319" s="58"/>
      <c r="Q319" s="58"/>
      <c r="R319" s="58"/>
      <c r="S319" s="58"/>
      <c r="T319" s="58"/>
      <c r="U319" s="58"/>
      <c r="V319" s="58"/>
      <c r="W319" s="58"/>
      <c r="X319" s="58"/>
      <c r="Y319" s="58"/>
      <c r="Z319" s="58"/>
    </row>
    <row r="320" ht="11.25" customHeight="1">
      <c r="A320" s="490"/>
      <c r="B320" s="490"/>
      <c r="C320" s="490"/>
      <c r="D320" s="473" t="s">
        <v>4698</v>
      </c>
      <c r="E320" s="475" t="s">
        <v>4699</v>
      </c>
      <c r="F320" s="474" t="s">
        <v>2897</v>
      </c>
      <c r="G320" s="474">
        <v>4.0</v>
      </c>
      <c r="H320" s="474">
        <v>1.0</v>
      </c>
      <c r="I320" s="476">
        <v>4.0</v>
      </c>
      <c r="J320" s="484">
        <v>20.0</v>
      </c>
      <c r="K320" s="477">
        <v>5.0</v>
      </c>
      <c r="L320" s="478" t="s">
        <v>329</v>
      </c>
      <c r="M320" s="58"/>
      <c r="N320" s="58"/>
      <c r="O320" s="58"/>
      <c r="P320" s="58"/>
      <c r="Q320" s="58"/>
      <c r="R320" s="58"/>
      <c r="S320" s="58"/>
      <c r="T320" s="58"/>
      <c r="U320" s="58"/>
      <c r="V320" s="58"/>
      <c r="W320" s="58"/>
      <c r="X320" s="58"/>
      <c r="Y320" s="58"/>
      <c r="Z320" s="58"/>
    </row>
    <row r="321" ht="11.25" customHeight="1">
      <c r="A321" s="490"/>
      <c r="B321" s="490"/>
      <c r="C321" s="490"/>
      <c r="D321" s="473" t="s">
        <v>4700</v>
      </c>
      <c r="E321" s="475" t="s">
        <v>4701</v>
      </c>
      <c r="F321" s="474" t="s">
        <v>2897</v>
      </c>
      <c r="G321" s="474">
        <v>4.0</v>
      </c>
      <c r="H321" s="474">
        <v>1.0</v>
      </c>
      <c r="I321" s="476">
        <v>4.0</v>
      </c>
      <c r="J321" s="484">
        <v>20.0</v>
      </c>
      <c r="K321" s="477">
        <v>5.0</v>
      </c>
      <c r="L321" s="478" t="s">
        <v>329</v>
      </c>
      <c r="M321" s="58"/>
      <c r="N321" s="58"/>
      <c r="O321" s="58"/>
      <c r="P321" s="58"/>
      <c r="Q321" s="58"/>
      <c r="R321" s="58"/>
      <c r="S321" s="58"/>
      <c r="T321" s="58"/>
      <c r="U321" s="58"/>
      <c r="V321" s="58"/>
      <c r="W321" s="58"/>
      <c r="X321" s="58"/>
      <c r="Y321" s="58"/>
      <c r="Z321" s="58"/>
    </row>
    <row r="322" ht="11.25" customHeight="1">
      <c r="A322" s="490"/>
      <c r="B322" s="490"/>
      <c r="C322" s="490"/>
      <c r="D322" s="473" t="s">
        <v>4702</v>
      </c>
      <c r="E322" s="475" t="s">
        <v>4703</v>
      </c>
      <c r="F322" s="474" t="s">
        <v>2897</v>
      </c>
      <c r="G322" s="474">
        <v>4.0</v>
      </c>
      <c r="H322" s="474">
        <v>1.0</v>
      </c>
      <c r="I322" s="476">
        <v>4.0</v>
      </c>
      <c r="J322" s="484">
        <v>20.0</v>
      </c>
      <c r="K322" s="477">
        <v>5.0</v>
      </c>
      <c r="L322" s="478" t="s">
        <v>329</v>
      </c>
      <c r="M322" s="58"/>
      <c r="N322" s="58"/>
      <c r="O322" s="58"/>
      <c r="P322" s="58"/>
      <c r="Q322" s="58"/>
      <c r="R322" s="58"/>
      <c r="S322" s="58"/>
      <c r="T322" s="58"/>
      <c r="U322" s="58"/>
      <c r="V322" s="58"/>
      <c r="W322" s="58"/>
      <c r="X322" s="58"/>
      <c r="Y322" s="58"/>
      <c r="Z322" s="58"/>
    </row>
    <row r="323" ht="11.25" customHeight="1">
      <c r="A323" s="490"/>
      <c r="B323" s="490"/>
      <c r="C323" s="490"/>
      <c r="D323" s="473" t="s">
        <v>4704</v>
      </c>
      <c r="E323" s="475" t="s">
        <v>4705</v>
      </c>
      <c r="F323" s="474" t="s">
        <v>2897</v>
      </c>
      <c r="G323" s="474">
        <v>4.0</v>
      </c>
      <c r="H323" s="474">
        <v>1.0</v>
      </c>
      <c r="I323" s="476">
        <v>4.0</v>
      </c>
      <c r="J323" s="484">
        <v>20.0</v>
      </c>
      <c r="K323" s="477">
        <v>5.0</v>
      </c>
      <c r="L323" s="478" t="s">
        <v>329</v>
      </c>
      <c r="M323" s="58"/>
      <c r="N323" s="58"/>
      <c r="O323" s="58"/>
      <c r="P323" s="58"/>
      <c r="Q323" s="58"/>
      <c r="R323" s="58"/>
      <c r="S323" s="58"/>
      <c r="T323" s="58"/>
      <c r="U323" s="58"/>
      <c r="V323" s="58"/>
      <c r="W323" s="58"/>
      <c r="X323" s="58"/>
      <c r="Y323" s="58"/>
      <c r="Z323" s="58"/>
    </row>
    <row r="324" ht="11.25" customHeight="1">
      <c r="A324" s="490"/>
      <c r="B324" s="490"/>
      <c r="C324" s="490"/>
      <c r="D324" s="473" t="s">
        <v>4706</v>
      </c>
      <c r="E324" s="473" t="s">
        <v>4707</v>
      </c>
      <c r="F324" s="474" t="s">
        <v>2897</v>
      </c>
      <c r="G324" s="411">
        <v>4.0</v>
      </c>
      <c r="H324" s="483">
        <v>1.0</v>
      </c>
      <c r="I324" s="476">
        <v>4.0</v>
      </c>
      <c r="J324" s="477">
        <v>20.0</v>
      </c>
      <c r="K324" s="477">
        <v>5.0</v>
      </c>
      <c r="L324" s="478" t="s">
        <v>329</v>
      </c>
      <c r="M324" s="58"/>
      <c r="N324" s="58"/>
      <c r="O324" s="58"/>
      <c r="P324" s="58"/>
      <c r="Q324" s="58"/>
      <c r="R324" s="58"/>
      <c r="S324" s="58"/>
      <c r="T324" s="58"/>
      <c r="U324" s="58"/>
      <c r="V324" s="58"/>
      <c r="W324" s="58"/>
      <c r="X324" s="58"/>
      <c r="Y324" s="58"/>
      <c r="Z324" s="58"/>
    </row>
    <row r="325" ht="11.25" customHeight="1">
      <c r="A325" s="266"/>
      <c r="B325" s="266"/>
      <c r="C325" s="266"/>
      <c r="D325" s="473" t="s">
        <v>4708</v>
      </c>
      <c r="E325" s="475" t="s">
        <v>4680</v>
      </c>
      <c r="F325" s="474" t="s">
        <v>2897</v>
      </c>
      <c r="G325" s="411">
        <v>4.0</v>
      </c>
      <c r="H325" s="483">
        <v>1.0</v>
      </c>
      <c r="I325" s="476">
        <v>4.0</v>
      </c>
      <c r="J325" s="477">
        <v>20.0</v>
      </c>
      <c r="K325" s="477">
        <v>5.0</v>
      </c>
      <c r="L325" s="478" t="s">
        <v>329</v>
      </c>
      <c r="M325" s="58"/>
      <c r="N325" s="58"/>
      <c r="O325" s="58"/>
      <c r="P325" s="58"/>
      <c r="Q325" s="58"/>
      <c r="R325" s="58"/>
      <c r="S325" s="58"/>
      <c r="T325" s="58"/>
      <c r="U325" s="58"/>
      <c r="V325" s="58"/>
      <c r="W325" s="58"/>
      <c r="X325" s="58"/>
      <c r="Y325" s="58"/>
      <c r="Z325" s="58"/>
    </row>
    <row r="326" ht="11.25" customHeight="1">
      <c r="A326" s="473" t="s">
        <v>4709</v>
      </c>
      <c r="B326" s="473" t="s">
        <v>4710</v>
      </c>
      <c r="C326" s="474" t="s">
        <v>52</v>
      </c>
      <c r="D326" s="473" t="s">
        <v>4711</v>
      </c>
      <c r="E326" s="475" t="s">
        <v>4712</v>
      </c>
      <c r="F326" s="474" t="s">
        <v>2897</v>
      </c>
      <c r="G326" s="411">
        <v>2.0</v>
      </c>
      <c r="H326" s="483">
        <v>2.0</v>
      </c>
      <c r="I326" s="476">
        <v>2.0</v>
      </c>
      <c r="J326" s="477">
        <v>20.0</v>
      </c>
      <c r="K326" s="477">
        <v>10.0</v>
      </c>
      <c r="L326" s="478" t="s">
        <v>329</v>
      </c>
      <c r="M326" s="58"/>
      <c r="N326" s="58"/>
      <c r="O326" s="58"/>
      <c r="P326" s="58"/>
      <c r="Q326" s="58"/>
      <c r="R326" s="58"/>
      <c r="S326" s="58"/>
      <c r="T326" s="58"/>
      <c r="U326" s="58"/>
      <c r="V326" s="58"/>
      <c r="W326" s="58"/>
      <c r="X326" s="58"/>
      <c r="Y326" s="58"/>
      <c r="Z326" s="58"/>
    </row>
    <row r="327" ht="11.25" customHeight="1">
      <c r="A327" s="473" t="s">
        <v>4709</v>
      </c>
      <c r="B327" s="473" t="s">
        <v>4710</v>
      </c>
      <c r="C327" s="474" t="s">
        <v>52</v>
      </c>
      <c r="D327" s="473" t="s">
        <v>4713</v>
      </c>
      <c r="E327" s="473" t="s">
        <v>4714</v>
      </c>
      <c r="F327" s="474" t="s">
        <v>4670</v>
      </c>
      <c r="G327" s="411">
        <v>2.0</v>
      </c>
      <c r="H327" s="483">
        <v>2.0</v>
      </c>
      <c r="I327" s="476">
        <v>2.0</v>
      </c>
      <c r="J327" s="477">
        <v>10.0</v>
      </c>
      <c r="K327" s="477">
        <v>5.0</v>
      </c>
      <c r="L327" s="478" t="s">
        <v>329</v>
      </c>
      <c r="M327" s="58"/>
      <c r="N327" s="58"/>
      <c r="O327" s="58"/>
      <c r="P327" s="58"/>
      <c r="Q327" s="58"/>
      <c r="R327" s="58"/>
      <c r="S327" s="58"/>
      <c r="T327" s="58"/>
      <c r="U327" s="58"/>
      <c r="V327" s="58"/>
      <c r="W327" s="58"/>
      <c r="X327" s="58"/>
      <c r="Y327" s="58"/>
      <c r="Z327" s="58"/>
    </row>
    <row r="328" ht="11.25" customHeight="1">
      <c r="A328" s="473" t="s">
        <v>1621</v>
      </c>
      <c r="B328" s="473" t="s">
        <v>1622</v>
      </c>
      <c r="C328" s="474" t="s">
        <v>52</v>
      </c>
      <c r="D328" s="491" t="s">
        <v>4715</v>
      </c>
      <c r="E328" s="475" t="s">
        <v>4716</v>
      </c>
      <c r="F328" s="474" t="s">
        <v>2897</v>
      </c>
      <c r="G328" s="411">
        <v>1.0</v>
      </c>
      <c r="H328" s="483">
        <v>1.0</v>
      </c>
      <c r="I328" s="476">
        <v>4.0</v>
      </c>
      <c r="J328" s="477">
        <v>20.0</v>
      </c>
      <c r="K328" s="477">
        <v>20.0</v>
      </c>
      <c r="L328" s="478" t="s">
        <v>329</v>
      </c>
      <c r="M328" s="58"/>
      <c r="N328" s="58"/>
      <c r="O328" s="58"/>
      <c r="P328" s="58"/>
      <c r="Q328" s="58"/>
      <c r="R328" s="58"/>
      <c r="S328" s="58"/>
      <c r="T328" s="58"/>
      <c r="U328" s="58"/>
      <c r="V328" s="58"/>
      <c r="W328" s="58"/>
      <c r="X328" s="58"/>
      <c r="Y328" s="58"/>
      <c r="Z328" s="58"/>
    </row>
    <row r="329" ht="11.25" customHeight="1">
      <c r="A329" s="473" t="s">
        <v>1621</v>
      </c>
      <c r="B329" s="473" t="s">
        <v>1622</v>
      </c>
      <c r="C329" s="474" t="s">
        <v>52</v>
      </c>
      <c r="D329" s="473" t="s">
        <v>4717</v>
      </c>
      <c r="E329" s="473" t="s">
        <v>4718</v>
      </c>
      <c r="F329" s="474" t="s">
        <v>2897</v>
      </c>
      <c r="G329" s="411">
        <v>1.0</v>
      </c>
      <c r="H329" s="483">
        <v>1.0</v>
      </c>
      <c r="I329" s="476">
        <v>4.0</v>
      </c>
      <c r="J329" s="477">
        <v>20.0</v>
      </c>
      <c r="K329" s="477">
        <v>20.0</v>
      </c>
      <c r="L329" s="478" t="s">
        <v>329</v>
      </c>
      <c r="M329" s="58"/>
      <c r="N329" s="58"/>
      <c r="O329" s="58"/>
      <c r="P329" s="58"/>
      <c r="Q329" s="58"/>
      <c r="R329" s="58"/>
      <c r="S329" s="58"/>
      <c r="T329" s="58"/>
      <c r="U329" s="58"/>
      <c r="V329" s="58"/>
      <c r="W329" s="58"/>
      <c r="X329" s="58"/>
      <c r="Y329" s="58"/>
      <c r="Z329" s="58"/>
    </row>
    <row r="330" ht="11.25" customHeight="1">
      <c r="A330" s="473" t="s">
        <v>1639</v>
      </c>
      <c r="B330" s="473" t="s">
        <v>1640</v>
      </c>
      <c r="C330" s="474" t="s">
        <v>52</v>
      </c>
      <c r="D330" s="473" t="s">
        <v>4719</v>
      </c>
      <c r="E330" s="475" t="s">
        <v>4720</v>
      </c>
      <c r="F330" s="474" t="s">
        <v>2897</v>
      </c>
      <c r="G330" s="411">
        <v>3.0</v>
      </c>
      <c r="H330" s="483">
        <v>2.0</v>
      </c>
      <c r="I330" s="476">
        <v>3.0</v>
      </c>
      <c r="J330" s="477">
        <v>20.0</v>
      </c>
      <c r="K330" s="477">
        <v>6.67</v>
      </c>
      <c r="L330" s="478" t="s">
        <v>329</v>
      </c>
      <c r="M330" s="58"/>
      <c r="N330" s="58"/>
      <c r="O330" s="58"/>
      <c r="P330" s="58"/>
      <c r="Q330" s="58"/>
      <c r="R330" s="58"/>
      <c r="S330" s="58"/>
      <c r="T330" s="58"/>
      <c r="U330" s="58"/>
      <c r="V330" s="58"/>
      <c r="W330" s="58"/>
      <c r="X330" s="58"/>
      <c r="Y330" s="58"/>
      <c r="Z330" s="58"/>
    </row>
    <row r="331" ht="11.25" customHeight="1">
      <c r="A331" s="473" t="s">
        <v>1639</v>
      </c>
      <c r="B331" s="473" t="s">
        <v>1640</v>
      </c>
      <c r="C331" s="474" t="s">
        <v>52</v>
      </c>
      <c r="D331" s="473" t="s">
        <v>4721</v>
      </c>
      <c r="E331" s="475" t="s">
        <v>4722</v>
      </c>
      <c r="F331" s="474" t="s">
        <v>2897</v>
      </c>
      <c r="G331" s="411">
        <v>3.0</v>
      </c>
      <c r="H331" s="483">
        <v>2.0</v>
      </c>
      <c r="I331" s="476">
        <v>3.0</v>
      </c>
      <c r="J331" s="477">
        <v>20.0</v>
      </c>
      <c r="K331" s="477">
        <v>6.67</v>
      </c>
      <c r="L331" s="478" t="s">
        <v>329</v>
      </c>
      <c r="M331" s="58"/>
      <c r="N331" s="58"/>
      <c r="O331" s="58"/>
      <c r="P331" s="58"/>
      <c r="Q331" s="58"/>
      <c r="R331" s="58"/>
      <c r="S331" s="58"/>
      <c r="T331" s="58"/>
      <c r="U331" s="58"/>
      <c r="V331" s="58"/>
      <c r="W331" s="58"/>
      <c r="X331" s="58"/>
      <c r="Y331" s="58"/>
      <c r="Z331" s="58"/>
    </row>
    <row r="332" ht="11.25" customHeight="1">
      <c r="A332" s="473" t="s">
        <v>1639</v>
      </c>
      <c r="B332" s="473" t="s">
        <v>1640</v>
      </c>
      <c r="C332" s="474" t="s">
        <v>52</v>
      </c>
      <c r="D332" s="473" t="s">
        <v>4723</v>
      </c>
      <c r="E332" s="475" t="s">
        <v>4724</v>
      </c>
      <c r="F332" s="474" t="s">
        <v>2897</v>
      </c>
      <c r="G332" s="411">
        <v>3.0</v>
      </c>
      <c r="H332" s="483">
        <v>2.0</v>
      </c>
      <c r="I332" s="476">
        <v>3.0</v>
      </c>
      <c r="J332" s="477">
        <v>20.0</v>
      </c>
      <c r="K332" s="477">
        <v>6.67</v>
      </c>
      <c r="L332" s="478" t="s">
        <v>329</v>
      </c>
      <c r="M332" s="58"/>
      <c r="N332" s="58"/>
      <c r="O332" s="58"/>
      <c r="P332" s="58"/>
      <c r="Q332" s="58"/>
      <c r="R332" s="58"/>
      <c r="S332" s="58"/>
      <c r="T332" s="58"/>
      <c r="U332" s="58"/>
      <c r="V332" s="58"/>
      <c r="W332" s="58"/>
      <c r="X332" s="58"/>
      <c r="Y332" s="58"/>
      <c r="Z332" s="58"/>
    </row>
    <row r="333" ht="11.25" customHeight="1">
      <c r="A333" s="473" t="s">
        <v>1639</v>
      </c>
      <c r="B333" s="473" t="s">
        <v>1640</v>
      </c>
      <c r="C333" s="474" t="s">
        <v>52</v>
      </c>
      <c r="D333" s="473" t="s">
        <v>4725</v>
      </c>
      <c r="E333" s="475" t="s">
        <v>4726</v>
      </c>
      <c r="F333" s="474" t="s">
        <v>4670</v>
      </c>
      <c r="G333" s="411">
        <v>3.0</v>
      </c>
      <c r="H333" s="483">
        <v>2.0</v>
      </c>
      <c r="I333" s="476">
        <v>3.0</v>
      </c>
      <c r="J333" s="477">
        <v>10.0</v>
      </c>
      <c r="K333" s="477">
        <v>3.33</v>
      </c>
      <c r="L333" s="478" t="s">
        <v>329</v>
      </c>
      <c r="M333" s="58"/>
      <c r="N333" s="58"/>
      <c r="O333" s="58"/>
      <c r="P333" s="58"/>
      <c r="Q333" s="58"/>
      <c r="R333" s="58"/>
      <c r="S333" s="58"/>
      <c r="T333" s="58"/>
      <c r="U333" s="58"/>
      <c r="V333" s="58"/>
      <c r="W333" s="58"/>
      <c r="X333" s="58"/>
      <c r="Y333" s="58"/>
      <c r="Z333" s="58"/>
    </row>
    <row r="334" ht="11.25" customHeight="1">
      <c r="A334" s="473" t="s">
        <v>4727</v>
      </c>
      <c r="B334" s="473" t="s">
        <v>4728</v>
      </c>
      <c r="C334" s="474" t="s">
        <v>52</v>
      </c>
      <c r="D334" s="473" t="s">
        <v>4729</v>
      </c>
      <c r="E334" s="475" t="s">
        <v>4730</v>
      </c>
      <c r="F334" s="474" t="s">
        <v>2897</v>
      </c>
      <c r="G334" s="411">
        <v>1.0</v>
      </c>
      <c r="H334" s="483">
        <v>1.0</v>
      </c>
      <c r="I334" s="476">
        <v>1.0</v>
      </c>
      <c r="J334" s="477">
        <v>20.0</v>
      </c>
      <c r="K334" s="477">
        <v>20.0</v>
      </c>
      <c r="L334" s="478" t="s">
        <v>329</v>
      </c>
      <c r="M334" s="58"/>
      <c r="N334" s="58"/>
      <c r="O334" s="58"/>
      <c r="P334" s="58"/>
      <c r="Q334" s="58"/>
      <c r="R334" s="58"/>
      <c r="S334" s="58"/>
      <c r="T334" s="58"/>
      <c r="U334" s="58"/>
      <c r="V334" s="58"/>
      <c r="W334" s="58"/>
      <c r="X334" s="58"/>
      <c r="Y334" s="58"/>
      <c r="Z334" s="58"/>
    </row>
    <row r="335" ht="11.25" customHeight="1">
      <c r="A335" s="473" t="s">
        <v>1670</v>
      </c>
      <c r="B335" s="473" t="s">
        <v>1671</v>
      </c>
      <c r="C335" s="474" t="s">
        <v>52</v>
      </c>
      <c r="D335" s="473" t="s">
        <v>4731</v>
      </c>
      <c r="E335" s="475" t="s">
        <v>4732</v>
      </c>
      <c r="F335" s="474" t="s">
        <v>2897</v>
      </c>
      <c r="G335" s="411">
        <v>5.0</v>
      </c>
      <c r="H335" s="483">
        <v>3.0</v>
      </c>
      <c r="I335" s="476">
        <v>5.0</v>
      </c>
      <c r="J335" s="477">
        <v>20.0</v>
      </c>
      <c r="K335" s="477">
        <v>4.0</v>
      </c>
      <c r="L335" s="478" t="s">
        <v>329</v>
      </c>
      <c r="M335" s="58"/>
      <c r="N335" s="58"/>
      <c r="O335" s="58"/>
      <c r="P335" s="58"/>
      <c r="Q335" s="58"/>
      <c r="R335" s="58"/>
      <c r="S335" s="58"/>
      <c r="T335" s="58"/>
      <c r="U335" s="58"/>
      <c r="V335" s="58"/>
      <c r="W335" s="58"/>
      <c r="X335" s="58"/>
      <c r="Y335" s="58"/>
      <c r="Z335" s="58"/>
    </row>
    <row r="336" ht="11.25" customHeight="1">
      <c r="A336" s="473" t="s">
        <v>1670</v>
      </c>
      <c r="B336" s="473" t="s">
        <v>1671</v>
      </c>
      <c r="C336" s="474" t="s">
        <v>52</v>
      </c>
      <c r="D336" s="473" t="s">
        <v>4733</v>
      </c>
      <c r="E336" s="475" t="s">
        <v>4734</v>
      </c>
      <c r="F336" s="474" t="s">
        <v>2897</v>
      </c>
      <c r="G336" s="411">
        <v>5.0</v>
      </c>
      <c r="H336" s="483">
        <v>3.0</v>
      </c>
      <c r="I336" s="476">
        <v>5.0</v>
      </c>
      <c r="J336" s="477">
        <v>20.0</v>
      </c>
      <c r="K336" s="477">
        <v>4.0</v>
      </c>
      <c r="L336" s="478" t="s">
        <v>329</v>
      </c>
      <c r="M336" s="58"/>
      <c r="N336" s="58"/>
      <c r="O336" s="58"/>
      <c r="P336" s="58"/>
      <c r="Q336" s="58"/>
      <c r="R336" s="58"/>
      <c r="S336" s="58"/>
      <c r="T336" s="58"/>
      <c r="U336" s="58"/>
      <c r="V336" s="58"/>
      <c r="W336" s="58"/>
      <c r="X336" s="58"/>
      <c r="Y336" s="58"/>
      <c r="Z336" s="58"/>
    </row>
    <row r="337" ht="11.25" customHeight="1">
      <c r="A337" s="473" t="s">
        <v>1680</v>
      </c>
      <c r="B337" s="473" t="s">
        <v>1681</v>
      </c>
      <c r="C337" s="474" t="s">
        <v>52</v>
      </c>
      <c r="D337" s="473" t="s">
        <v>4735</v>
      </c>
      <c r="E337" s="475" t="s">
        <v>4736</v>
      </c>
      <c r="F337" s="474" t="s">
        <v>2897</v>
      </c>
      <c r="G337" s="411">
        <v>1.0</v>
      </c>
      <c r="H337" s="483">
        <v>1.0</v>
      </c>
      <c r="I337" s="476">
        <v>5.0</v>
      </c>
      <c r="J337" s="477">
        <v>20.0</v>
      </c>
      <c r="K337" s="477">
        <v>20.0</v>
      </c>
      <c r="L337" s="478" t="s">
        <v>329</v>
      </c>
      <c r="M337" s="58"/>
      <c r="N337" s="58"/>
      <c r="O337" s="58"/>
      <c r="P337" s="58"/>
      <c r="Q337" s="58"/>
      <c r="R337" s="58"/>
      <c r="S337" s="58"/>
      <c r="T337" s="58"/>
      <c r="U337" s="58"/>
      <c r="V337" s="58"/>
      <c r="W337" s="58"/>
      <c r="X337" s="58"/>
      <c r="Y337" s="58"/>
      <c r="Z337" s="58"/>
    </row>
    <row r="338" ht="11.25" customHeight="1">
      <c r="A338" s="473" t="s">
        <v>1680</v>
      </c>
      <c r="B338" s="473" t="s">
        <v>1681</v>
      </c>
      <c r="C338" s="474" t="s">
        <v>52</v>
      </c>
      <c r="D338" s="473" t="s">
        <v>4737</v>
      </c>
      <c r="E338" s="473" t="s">
        <v>4738</v>
      </c>
      <c r="F338" s="474" t="s">
        <v>2897</v>
      </c>
      <c r="G338" s="411">
        <v>1.0</v>
      </c>
      <c r="H338" s="483">
        <v>1.0</v>
      </c>
      <c r="I338" s="476">
        <v>5.0</v>
      </c>
      <c r="J338" s="477">
        <v>20.0</v>
      </c>
      <c r="K338" s="477">
        <v>20.0</v>
      </c>
      <c r="L338" s="478" t="s">
        <v>329</v>
      </c>
      <c r="M338" s="58"/>
      <c r="N338" s="58"/>
      <c r="O338" s="58"/>
      <c r="P338" s="58"/>
      <c r="Q338" s="58"/>
      <c r="R338" s="58"/>
      <c r="S338" s="58"/>
      <c r="T338" s="58"/>
      <c r="U338" s="58"/>
      <c r="V338" s="58"/>
      <c r="W338" s="58"/>
      <c r="X338" s="58"/>
      <c r="Y338" s="58"/>
      <c r="Z338" s="58"/>
    </row>
    <row r="339" ht="11.25" customHeight="1">
      <c r="A339" s="473" t="s">
        <v>1684</v>
      </c>
      <c r="B339" s="473" t="s">
        <v>1685</v>
      </c>
      <c r="C339" s="474" t="s">
        <v>52</v>
      </c>
      <c r="D339" s="473" t="s">
        <v>4739</v>
      </c>
      <c r="E339" s="473" t="s">
        <v>4740</v>
      </c>
      <c r="F339" s="474" t="s">
        <v>2897</v>
      </c>
      <c r="G339" s="411">
        <v>3.0</v>
      </c>
      <c r="H339" s="483">
        <v>2.0</v>
      </c>
      <c r="I339" s="476">
        <v>3.0</v>
      </c>
      <c r="J339" s="477">
        <v>20.0</v>
      </c>
      <c r="K339" s="477">
        <v>6.67</v>
      </c>
      <c r="L339" s="478" t="s">
        <v>329</v>
      </c>
      <c r="M339" s="58"/>
      <c r="N339" s="58"/>
      <c r="O339" s="58"/>
      <c r="P339" s="58"/>
      <c r="Q339" s="58"/>
      <c r="R339" s="58"/>
      <c r="S339" s="58"/>
      <c r="T339" s="58"/>
      <c r="U339" s="58"/>
      <c r="V339" s="58"/>
      <c r="W339" s="58"/>
      <c r="X339" s="58"/>
      <c r="Y339" s="58"/>
      <c r="Z339" s="58"/>
    </row>
    <row r="340" ht="11.25" customHeight="1">
      <c r="A340" s="473" t="s">
        <v>1684</v>
      </c>
      <c r="B340" s="473" t="s">
        <v>1685</v>
      </c>
      <c r="C340" s="474" t="s">
        <v>52</v>
      </c>
      <c r="D340" s="473" t="s">
        <v>4741</v>
      </c>
      <c r="E340" s="473" t="s">
        <v>4742</v>
      </c>
      <c r="F340" s="474" t="s">
        <v>2897</v>
      </c>
      <c r="G340" s="411">
        <v>3.0</v>
      </c>
      <c r="H340" s="483">
        <v>2.0</v>
      </c>
      <c r="I340" s="476">
        <v>3.0</v>
      </c>
      <c r="J340" s="477">
        <v>20.0</v>
      </c>
      <c r="K340" s="477">
        <v>6.67</v>
      </c>
      <c r="L340" s="478" t="s">
        <v>329</v>
      </c>
      <c r="M340" s="58"/>
      <c r="N340" s="58"/>
      <c r="O340" s="58"/>
      <c r="P340" s="58"/>
      <c r="Q340" s="58"/>
      <c r="R340" s="58"/>
      <c r="S340" s="58"/>
      <c r="T340" s="58"/>
      <c r="U340" s="58"/>
      <c r="V340" s="58"/>
      <c r="W340" s="58"/>
      <c r="X340" s="58"/>
      <c r="Y340" s="58"/>
      <c r="Z340" s="58"/>
    </row>
    <row r="341" ht="11.25" customHeight="1">
      <c r="A341" s="473" t="s">
        <v>1688</v>
      </c>
      <c r="B341" s="473" t="s">
        <v>1689</v>
      </c>
      <c r="C341" s="474" t="s">
        <v>52</v>
      </c>
      <c r="D341" s="473" t="s">
        <v>4717</v>
      </c>
      <c r="E341" s="473" t="s">
        <v>4718</v>
      </c>
      <c r="F341" s="474" t="s">
        <v>2897</v>
      </c>
      <c r="G341" s="411">
        <v>1.0</v>
      </c>
      <c r="H341" s="483">
        <v>1.0</v>
      </c>
      <c r="I341" s="476">
        <v>3.0</v>
      </c>
      <c r="J341" s="477">
        <v>20.0</v>
      </c>
      <c r="K341" s="477">
        <v>20.0</v>
      </c>
      <c r="L341" s="478" t="s">
        <v>329</v>
      </c>
      <c r="M341" s="58"/>
      <c r="N341" s="58"/>
      <c r="O341" s="58"/>
      <c r="P341" s="58"/>
      <c r="Q341" s="58"/>
      <c r="R341" s="58"/>
      <c r="S341" s="58"/>
      <c r="T341" s="58"/>
      <c r="U341" s="58"/>
      <c r="V341" s="58"/>
      <c r="W341" s="58"/>
      <c r="X341" s="58"/>
      <c r="Y341" s="58"/>
      <c r="Z341" s="58"/>
    </row>
    <row r="342" ht="11.25" customHeight="1">
      <c r="A342" s="473" t="s">
        <v>4743</v>
      </c>
      <c r="B342" s="473" t="s">
        <v>4744</v>
      </c>
      <c r="C342" s="474" t="s">
        <v>52</v>
      </c>
      <c r="D342" s="473" t="s">
        <v>4745</v>
      </c>
      <c r="E342" s="473" t="s">
        <v>4746</v>
      </c>
      <c r="F342" s="474" t="s">
        <v>2897</v>
      </c>
      <c r="G342" s="411">
        <v>5.0</v>
      </c>
      <c r="H342" s="483">
        <v>3.0</v>
      </c>
      <c r="I342" s="476">
        <v>5.0</v>
      </c>
      <c r="J342" s="477">
        <v>20.0</v>
      </c>
      <c r="K342" s="477">
        <v>4.0</v>
      </c>
      <c r="L342" s="478" t="s">
        <v>329</v>
      </c>
      <c r="M342" s="58"/>
      <c r="N342" s="58"/>
      <c r="O342" s="58"/>
      <c r="P342" s="58"/>
      <c r="Q342" s="58"/>
      <c r="R342" s="58"/>
      <c r="S342" s="58"/>
      <c r="T342" s="58"/>
      <c r="U342" s="58"/>
      <c r="V342" s="58"/>
      <c r="W342" s="58"/>
      <c r="X342" s="58"/>
      <c r="Y342" s="58"/>
      <c r="Z342" s="58"/>
    </row>
    <row r="343" ht="11.25" customHeight="1">
      <c r="A343" s="473" t="s">
        <v>4747</v>
      </c>
      <c r="B343" s="473" t="s">
        <v>4748</v>
      </c>
      <c r="C343" s="474" t="s">
        <v>52</v>
      </c>
      <c r="D343" s="473" t="s">
        <v>4749</v>
      </c>
      <c r="E343" s="475" t="s">
        <v>4750</v>
      </c>
      <c r="F343" s="474" t="s">
        <v>2897</v>
      </c>
      <c r="G343" s="411">
        <v>3.0</v>
      </c>
      <c r="H343" s="483">
        <v>3.0</v>
      </c>
      <c r="I343" s="476">
        <v>3.0</v>
      </c>
      <c r="J343" s="477">
        <v>20.0</v>
      </c>
      <c r="K343" s="477">
        <v>6.67</v>
      </c>
      <c r="L343" s="478" t="s">
        <v>329</v>
      </c>
      <c r="M343" s="58"/>
      <c r="N343" s="58"/>
      <c r="O343" s="58"/>
      <c r="P343" s="58"/>
      <c r="Q343" s="58"/>
      <c r="R343" s="58"/>
      <c r="S343" s="58"/>
      <c r="T343" s="58"/>
      <c r="U343" s="58"/>
      <c r="V343" s="58"/>
      <c r="W343" s="58"/>
      <c r="X343" s="58"/>
      <c r="Y343" s="58"/>
      <c r="Z343" s="58"/>
    </row>
    <row r="344" ht="11.25" customHeight="1">
      <c r="A344" s="473" t="s">
        <v>4747</v>
      </c>
      <c r="B344" s="473" t="s">
        <v>4748</v>
      </c>
      <c r="C344" s="474" t="s">
        <v>52</v>
      </c>
      <c r="D344" s="491" t="s">
        <v>4751</v>
      </c>
      <c r="E344" s="475" t="s">
        <v>4752</v>
      </c>
      <c r="F344" s="474" t="s">
        <v>4670</v>
      </c>
      <c r="G344" s="411">
        <v>3.0</v>
      </c>
      <c r="H344" s="483">
        <v>3.0</v>
      </c>
      <c r="I344" s="476">
        <v>3.0</v>
      </c>
      <c r="J344" s="477">
        <v>10.0</v>
      </c>
      <c r="K344" s="477">
        <v>0.0</v>
      </c>
      <c r="L344" s="478" t="s">
        <v>329</v>
      </c>
      <c r="M344" s="58"/>
      <c r="N344" s="58"/>
      <c r="O344" s="58"/>
      <c r="P344" s="58"/>
      <c r="Q344" s="58"/>
      <c r="R344" s="58"/>
      <c r="S344" s="58"/>
      <c r="T344" s="58"/>
      <c r="U344" s="58"/>
      <c r="V344" s="58"/>
      <c r="W344" s="58"/>
      <c r="X344" s="58"/>
      <c r="Y344" s="58"/>
      <c r="Z344" s="58"/>
    </row>
    <row r="345" ht="11.25" customHeight="1">
      <c r="A345" s="473" t="s">
        <v>4753</v>
      </c>
      <c r="B345" s="473" t="s">
        <v>4754</v>
      </c>
      <c r="C345" s="474" t="s">
        <v>52</v>
      </c>
      <c r="D345" s="473" t="s">
        <v>4755</v>
      </c>
      <c r="E345" s="475" t="s">
        <v>4756</v>
      </c>
      <c r="F345" s="476" t="s">
        <v>2897</v>
      </c>
      <c r="G345" s="411">
        <v>4.0</v>
      </c>
      <c r="H345" s="483">
        <v>3.0</v>
      </c>
      <c r="I345" s="476">
        <v>4.0</v>
      </c>
      <c r="J345" s="477">
        <v>20.0</v>
      </c>
      <c r="K345" s="477">
        <v>5.0</v>
      </c>
      <c r="L345" s="478" t="s">
        <v>329</v>
      </c>
      <c r="M345" s="58"/>
      <c r="N345" s="58"/>
      <c r="O345" s="58"/>
      <c r="P345" s="58"/>
      <c r="Q345" s="58"/>
      <c r="R345" s="58"/>
      <c r="S345" s="58"/>
      <c r="T345" s="58"/>
      <c r="U345" s="58"/>
      <c r="V345" s="58"/>
      <c r="W345" s="58"/>
      <c r="X345" s="58"/>
      <c r="Y345" s="58"/>
      <c r="Z345" s="58"/>
    </row>
    <row r="346" ht="11.25" customHeight="1">
      <c r="A346" s="473" t="s">
        <v>4753</v>
      </c>
      <c r="B346" s="473" t="s">
        <v>4754</v>
      </c>
      <c r="C346" s="474" t="s">
        <v>52</v>
      </c>
      <c r="D346" s="491" t="s">
        <v>4757</v>
      </c>
      <c r="E346" s="475" t="s">
        <v>4758</v>
      </c>
      <c r="F346" s="474" t="s">
        <v>4670</v>
      </c>
      <c r="G346" s="411">
        <v>4.0</v>
      </c>
      <c r="H346" s="483">
        <v>3.0</v>
      </c>
      <c r="I346" s="476">
        <v>4.0</v>
      </c>
      <c r="J346" s="477">
        <v>10.0</v>
      </c>
      <c r="K346" s="477">
        <v>2.5</v>
      </c>
      <c r="L346" s="478" t="s">
        <v>329</v>
      </c>
      <c r="M346" s="58"/>
      <c r="N346" s="58"/>
      <c r="O346" s="58"/>
      <c r="P346" s="58"/>
      <c r="Q346" s="58"/>
      <c r="R346" s="58"/>
      <c r="S346" s="58"/>
      <c r="T346" s="58"/>
      <c r="U346" s="58"/>
      <c r="V346" s="58"/>
      <c r="W346" s="58"/>
      <c r="X346" s="58"/>
      <c r="Y346" s="58"/>
      <c r="Z346" s="58"/>
    </row>
    <row r="347" ht="11.25" customHeight="1">
      <c r="A347" s="473" t="s">
        <v>1698</v>
      </c>
      <c r="B347" s="473" t="s">
        <v>1699</v>
      </c>
      <c r="C347" s="474" t="s">
        <v>52</v>
      </c>
      <c r="D347" s="491" t="s">
        <v>4759</v>
      </c>
      <c r="E347" s="475" t="s">
        <v>4760</v>
      </c>
      <c r="F347" s="474" t="s">
        <v>2897</v>
      </c>
      <c r="G347" s="411">
        <v>5.0</v>
      </c>
      <c r="H347" s="483">
        <v>4.0</v>
      </c>
      <c r="I347" s="476">
        <v>5.0</v>
      </c>
      <c r="J347" s="477">
        <v>20.0</v>
      </c>
      <c r="K347" s="477">
        <v>4.0</v>
      </c>
      <c r="L347" s="478" t="s">
        <v>329</v>
      </c>
      <c r="M347" s="58"/>
      <c r="N347" s="58"/>
      <c r="O347" s="58"/>
      <c r="P347" s="58"/>
      <c r="Q347" s="58"/>
      <c r="R347" s="58"/>
      <c r="S347" s="58"/>
      <c r="T347" s="58"/>
      <c r="U347" s="58"/>
      <c r="V347" s="58"/>
      <c r="W347" s="58"/>
      <c r="X347" s="58"/>
      <c r="Y347" s="58"/>
      <c r="Z347" s="58"/>
    </row>
    <row r="348" ht="11.25" customHeight="1">
      <c r="A348" s="473" t="s">
        <v>1698</v>
      </c>
      <c r="B348" s="473" t="s">
        <v>1699</v>
      </c>
      <c r="C348" s="474" t="s">
        <v>52</v>
      </c>
      <c r="D348" s="491" t="s">
        <v>4761</v>
      </c>
      <c r="E348" s="475" t="s">
        <v>4762</v>
      </c>
      <c r="F348" s="474" t="s">
        <v>2897</v>
      </c>
      <c r="G348" s="411">
        <v>5.0</v>
      </c>
      <c r="H348" s="483">
        <v>4.0</v>
      </c>
      <c r="I348" s="476">
        <v>5.0</v>
      </c>
      <c r="J348" s="477">
        <v>20.0</v>
      </c>
      <c r="K348" s="477">
        <v>4.0</v>
      </c>
      <c r="L348" s="478" t="s">
        <v>329</v>
      </c>
      <c r="M348" s="58"/>
      <c r="N348" s="58"/>
      <c r="O348" s="58"/>
      <c r="P348" s="58"/>
      <c r="Q348" s="58"/>
      <c r="R348" s="58"/>
      <c r="S348" s="58"/>
      <c r="T348" s="58"/>
      <c r="U348" s="58"/>
      <c r="V348" s="58"/>
      <c r="W348" s="58"/>
      <c r="X348" s="58"/>
      <c r="Y348" s="58"/>
      <c r="Z348" s="58"/>
    </row>
    <row r="349" ht="11.25" customHeight="1">
      <c r="A349" s="473" t="s">
        <v>4763</v>
      </c>
      <c r="B349" s="473" t="s">
        <v>4764</v>
      </c>
      <c r="C349" s="474" t="s">
        <v>52</v>
      </c>
      <c r="D349" s="473" t="s">
        <v>4765</v>
      </c>
      <c r="E349" s="473" t="s">
        <v>4641</v>
      </c>
      <c r="F349" s="474" t="s">
        <v>4670</v>
      </c>
      <c r="G349" s="411">
        <v>2.0</v>
      </c>
      <c r="H349" s="483">
        <v>2.0</v>
      </c>
      <c r="I349" s="476">
        <v>2.0</v>
      </c>
      <c r="J349" s="477">
        <v>10.0</v>
      </c>
      <c r="K349" s="477">
        <v>0.0</v>
      </c>
      <c r="L349" s="478" t="s">
        <v>329</v>
      </c>
      <c r="M349" s="58"/>
      <c r="N349" s="58"/>
      <c r="O349" s="58"/>
      <c r="P349" s="58"/>
      <c r="Q349" s="58"/>
      <c r="R349" s="58"/>
      <c r="S349" s="58"/>
      <c r="T349" s="58"/>
      <c r="U349" s="58"/>
      <c r="V349" s="58"/>
      <c r="W349" s="58"/>
      <c r="X349" s="58"/>
      <c r="Y349" s="58"/>
      <c r="Z349" s="58"/>
    </row>
    <row r="350" ht="11.25" customHeight="1">
      <c r="A350" s="473" t="s">
        <v>4766</v>
      </c>
      <c r="B350" s="473" t="s">
        <v>4767</v>
      </c>
      <c r="C350" s="474" t="s">
        <v>52</v>
      </c>
      <c r="D350" s="491" t="s">
        <v>4768</v>
      </c>
      <c r="E350" s="475" t="s">
        <v>4769</v>
      </c>
      <c r="F350" s="474" t="s">
        <v>2897</v>
      </c>
      <c r="G350" s="411">
        <v>2.0</v>
      </c>
      <c r="H350" s="483">
        <v>1.0</v>
      </c>
      <c r="I350" s="476">
        <v>2.0</v>
      </c>
      <c r="J350" s="477">
        <v>20.0</v>
      </c>
      <c r="K350" s="477">
        <v>10.0</v>
      </c>
      <c r="L350" s="478" t="s">
        <v>329</v>
      </c>
      <c r="M350" s="58"/>
      <c r="N350" s="58"/>
      <c r="O350" s="58"/>
      <c r="P350" s="58"/>
      <c r="Q350" s="58"/>
      <c r="R350" s="58"/>
      <c r="S350" s="58"/>
      <c r="T350" s="58"/>
      <c r="U350" s="58"/>
      <c r="V350" s="58"/>
      <c r="W350" s="58"/>
      <c r="X350" s="58"/>
      <c r="Y350" s="58"/>
      <c r="Z350" s="58"/>
    </row>
    <row r="351" ht="11.25" customHeight="1">
      <c r="A351" s="473" t="s">
        <v>1707</v>
      </c>
      <c r="B351" s="473" t="s">
        <v>1708</v>
      </c>
      <c r="C351" s="474" t="s">
        <v>52</v>
      </c>
      <c r="D351" s="473" t="s">
        <v>4640</v>
      </c>
      <c r="E351" s="473" t="s">
        <v>4641</v>
      </c>
      <c r="F351" s="474" t="s">
        <v>4670</v>
      </c>
      <c r="G351" s="411">
        <v>2.0</v>
      </c>
      <c r="H351" s="483">
        <v>2.0</v>
      </c>
      <c r="I351" s="476">
        <v>2.0</v>
      </c>
      <c r="J351" s="477">
        <v>10.0</v>
      </c>
      <c r="K351" s="477">
        <v>0.0</v>
      </c>
      <c r="L351" s="478" t="s">
        <v>329</v>
      </c>
      <c r="M351" s="58"/>
      <c r="N351" s="58"/>
      <c r="O351" s="58"/>
      <c r="P351" s="58"/>
      <c r="Q351" s="58"/>
      <c r="R351" s="58"/>
      <c r="S351" s="58"/>
      <c r="T351" s="58"/>
      <c r="U351" s="58"/>
      <c r="V351" s="58"/>
      <c r="W351" s="58"/>
      <c r="X351" s="58"/>
      <c r="Y351" s="58"/>
      <c r="Z351" s="58"/>
    </row>
    <row r="352" ht="11.25" customHeight="1">
      <c r="A352" s="473" t="s">
        <v>1621</v>
      </c>
      <c r="B352" s="473" t="s">
        <v>1622</v>
      </c>
      <c r="C352" s="474" t="s">
        <v>52</v>
      </c>
      <c r="D352" s="473" t="s">
        <v>4770</v>
      </c>
      <c r="E352" s="475" t="s">
        <v>4771</v>
      </c>
      <c r="F352" s="479" t="s">
        <v>1353</v>
      </c>
      <c r="G352" s="474">
        <v>1.0</v>
      </c>
      <c r="H352" s="474">
        <v>1.0</v>
      </c>
      <c r="I352" s="474">
        <v>4.0</v>
      </c>
      <c r="J352" s="486">
        <v>20.0</v>
      </c>
      <c r="K352" s="482">
        <f>J352/G352</f>
        <v>20</v>
      </c>
      <c r="L352" s="478" t="s">
        <v>329</v>
      </c>
      <c r="M352" s="58"/>
      <c r="N352" s="58"/>
      <c r="O352" s="58"/>
      <c r="P352" s="58"/>
      <c r="Q352" s="58"/>
      <c r="R352" s="58"/>
      <c r="S352" s="58"/>
      <c r="T352" s="58"/>
      <c r="U352" s="58"/>
      <c r="V352" s="58"/>
      <c r="W352" s="58"/>
      <c r="X352" s="58"/>
      <c r="Y352" s="58"/>
      <c r="Z352" s="58"/>
    </row>
    <row r="353" ht="11.25" customHeight="1">
      <c r="A353" s="473" t="s">
        <v>337</v>
      </c>
      <c r="B353" s="473" t="s">
        <v>1717</v>
      </c>
      <c r="C353" s="474" t="s">
        <v>52</v>
      </c>
      <c r="D353" s="473" t="s">
        <v>4772</v>
      </c>
      <c r="E353" s="475" t="s">
        <v>4773</v>
      </c>
      <c r="F353" s="474" t="s">
        <v>4774</v>
      </c>
      <c r="G353" s="474"/>
      <c r="H353" s="474">
        <v>3.0</v>
      </c>
      <c r="I353" s="476">
        <v>3.0</v>
      </c>
      <c r="J353" s="477">
        <v>20.0</v>
      </c>
      <c r="K353" s="477">
        <v>6.66</v>
      </c>
      <c r="L353" s="478" t="s">
        <v>344</v>
      </c>
      <c r="M353" s="58"/>
      <c r="N353" s="58"/>
      <c r="O353" s="58"/>
      <c r="P353" s="58"/>
      <c r="Q353" s="58"/>
      <c r="R353" s="58"/>
      <c r="S353" s="58"/>
      <c r="T353" s="58"/>
      <c r="U353" s="58"/>
      <c r="V353" s="58"/>
      <c r="W353" s="58"/>
      <c r="X353" s="58"/>
      <c r="Y353" s="58"/>
      <c r="Z353" s="58"/>
    </row>
    <row r="354" ht="11.25" customHeight="1">
      <c r="A354" s="473" t="s">
        <v>68</v>
      </c>
      <c r="B354" s="473" t="s">
        <v>1763</v>
      </c>
      <c r="C354" s="474" t="s">
        <v>52</v>
      </c>
      <c r="D354" s="473" t="s">
        <v>4775</v>
      </c>
      <c r="E354" s="475" t="s">
        <v>4776</v>
      </c>
      <c r="F354" s="474" t="s">
        <v>4777</v>
      </c>
      <c r="G354" s="411"/>
      <c r="H354" s="411">
        <v>1.0</v>
      </c>
      <c r="I354" s="474">
        <v>1.0</v>
      </c>
      <c r="J354" s="484">
        <v>20.0</v>
      </c>
      <c r="K354" s="484">
        <v>20.0</v>
      </c>
      <c r="L354" s="478" t="s">
        <v>344</v>
      </c>
      <c r="M354" s="58"/>
      <c r="N354" s="58"/>
      <c r="O354" s="58"/>
      <c r="P354" s="58"/>
      <c r="Q354" s="58"/>
      <c r="R354" s="58"/>
      <c r="S354" s="58"/>
      <c r="T354" s="58"/>
      <c r="U354" s="58"/>
      <c r="V354" s="58"/>
      <c r="W354" s="58"/>
      <c r="X354" s="58"/>
      <c r="Y354" s="58"/>
      <c r="Z354" s="58"/>
    </row>
    <row r="355" ht="11.25" customHeight="1">
      <c r="A355" s="473" t="s">
        <v>1759</v>
      </c>
      <c r="B355" s="473" t="s">
        <v>1760</v>
      </c>
      <c r="C355" s="474" t="s">
        <v>52</v>
      </c>
      <c r="D355" s="473" t="s">
        <v>4778</v>
      </c>
      <c r="E355" s="475" t="s">
        <v>4779</v>
      </c>
      <c r="F355" s="474" t="s">
        <v>2904</v>
      </c>
      <c r="G355" s="411"/>
      <c r="H355" s="411">
        <v>2.0</v>
      </c>
      <c r="I355" s="474">
        <v>2.0</v>
      </c>
      <c r="J355" s="484">
        <v>20.0</v>
      </c>
      <c r="K355" s="484">
        <v>10.0</v>
      </c>
      <c r="L355" s="478" t="s">
        <v>344</v>
      </c>
      <c r="M355" s="58"/>
      <c r="N355" s="58"/>
      <c r="O355" s="58"/>
      <c r="P355" s="58"/>
      <c r="Q355" s="58"/>
      <c r="R355" s="58"/>
      <c r="S355" s="58"/>
      <c r="T355" s="58"/>
      <c r="U355" s="58"/>
      <c r="V355" s="58"/>
      <c r="W355" s="58"/>
      <c r="X355" s="58"/>
      <c r="Y355" s="58"/>
      <c r="Z355" s="58"/>
    </row>
    <row r="356" ht="11.25" customHeight="1">
      <c r="A356" s="473" t="s">
        <v>1759</v>
      </c>
      <c r="B356" s="473" t="s">
        <v>1760</v>
      </c>
      <c r="C356" s="474" t="s">
        <v>52</v>
      </c>
      <c r="D356" s="473" t="s">
        <v>4780</v>
      </c>
      <c r="E356" s="475" t="s">
        <v>4781</v>
      </c>
      <c r="F356" s="474" t="s">
        <v>2904</v>
      </c>
      <c r="G356" s="411"/>
      <c r="H356" s="411">
        <v>2.0</v>
      </c>
      <c r="I356" s="474">
        <v>2.0</v>
      </c>
      <c r="J356" s="484">
        <v>20.0</v>
      </c>
      <c r="K356" s="484">
        <v>10.0</v>
      </c>
      <c r="L356" s="478" t="s">
        <v>344</v>
      </c>
      <c r="M356" s="58"/>
      <c r="N356" s="58"/>
      <c r="O356" s="58"/>
      <c r="P356" s="58"/>
      <c r="Q356" s="58"/>
      <c r="R356" s="58"/>
      <c r="S356" s="58"/>
      <c r="T356" s="58"/>
      <c r="U356" s="58"/>
      <c r="V356" s="58"/>
      <c r="W356" s="58"/>
      <c r="X356" s="58"/>
      <c r="Y356" s="58"/>
      <c r="Z356" s="58"/>
    </row>
    <row r="357" ht="11.25" customHeight="1">
      <c r="A357" s="473" t="s">
        <v>1759</v>
      </c>
      <c r="B357" s="473" t="s">
        <v>1760</v>
      </c>
      <c r="C357" s="474" t="s">
        <v>52</v>
      </c>
      <c r="D357" s="473" t="s">
        <v>4782</v>
      </c>
      <c r="E357" s="475" t="s">
        <v>4783</v>
      </c>
      <c r="F357" s="474" t="s">
        <v>4784</v>
      </c>
      <c r="G357" s="411"/>
      <c r="H357" s="411">
        <v>2.0</v>
      </c>
      <c r="I357" s="474">
        <v>2.0</v>
      </c>
      <c r="J357" s="484">
        <v>20.0</v>
      </c>
      <c r="K357" s="484">
        <v>10.0</v>
      </c>
      <c r="L357" s="478" t="s">
        <v>344</v>
      </c>
      <c r="M357" s="58"/>
      <c r="N357" s="58"/>
      <c r="O357" s="58"/>
      <c r="P357" s="58"/>
      <c r="Q357" s="58"/>
      <c r="R357" s="58"/>
      <c r="S357" s="58"/>
      <c r="T357" s="58"/>
      <c r="U357" s="58"/>
      <c r="V357" s="58"/>
      <c r="W357" s="58"/>
      <c r="X357" s="58"/>
      <c r="Y357" s="58"/>
      <c r="Z357" s="58"/>
    </row>
    <row r="358" ht="11.25" customHeight="1">
      <c r="A358" s="473" t="s">
        <v>1759</v>
      </c>
      <c r="B358" s="473" t="s">
        <v>1760</v>
      </c>
      <c r="C358" s="474" t="s">
        <v>52</v>
      </c>
      <c r="D358" s="473" t="s">
        <v>4785</v>
      </c>
      <c r="E358" s="475" t="s">
        <v>4786</v>
      </c>
      <c r="F358" s="474" t="s">
        <v>4787</v>
      </c>
      <c r="G358" s="411"/>
      <c r="H358" s="411">
        <v>2.0</v>
      </c>
      <c r="I358" s="474">
        <v>2.0</v>
      </c>
      <c r="J358" s="484">
        <v>20.0</v>
      </c>
      <c r="K358" s="484">
        <v>10.0</v>
      </c>
      <c r="L358" s="478" t="s">
        <v>344</v>
      </c>
      <c r="M358" s="58"/>
      <c r="N358" s="58"/>
      <c r="O358" s="58"/>
      <c r="P358" s="58"/>
      <c r="Q358" s="58"/>
      <c r="R358" s="58"/>
      <c r="S358" s="58"/>
      <c r="T358" s="58"/>
      <c r="U358" s="58"/>
      <c r="V358" s="58"/>
      <c r="W358" s="58"/>
      <c r="X358" s="58"/>
      <c r="Y358" s="58"/>
      <c r="Z358" s="58"/>
    </row>
    <row r="359" ht="11.25" customHeight="1">
      <c r="A359" s="473" t="s">
        <v>1759</v>
      </c>
      <c r="B359" s="473" t="s">
        <v>1760</v>
      </c>
      <c r="C359" s="474" t="s">
        <v>52</v>
      </c>
      <c r="D359" s="473" t="s">
        <v>4788</v>
      </c>
      <c r="E359" s="475" t="s">
        <v>4789</v>
      </c>
      <c r="F359" s="474" t="s">
        <v>4790</v>
      </c>
      <c r="G359" s="411"/>
      <c r="H359" s="411">
        <v>2.0</v>
      </c>
      <c r="I359" s="474">
        <v>2.0</v>
      </c>
      <c r="J359" s="484">
        <v>10.0</v>
      </c>
      <c r="K359" s="484">
        <v>5.0</v>
      </c>
      <c r="L359" s="478" t="s">
        <v>344</v>
      </c>
      <c r="M359" s="58"/>
      <c r="N359" s="58"/>
      <c r="O359" s="58"/>
      <c r="P359" s="58"/>
      <c r="Q359" s="58"/>
      <c r="R359" s="58"/>
      <c r="S359" s="58"/>
      <c r="T359" s="58"/>
      <c r="U359" s="58"/>
      <c r="V359" s="58"/>
      <c r="W359" s="58"/>
      <c r="X359" s="58"/>
      <c r="Y359" s="58"/>
      <c r="Z359" s="58"/>
    </row>
    <row r="360" ht="11.25" customHeight="1">
      <c r="A360" s="473" t="s">
        <v>1759</v>
      </c>
      <c r="B360" s="473" t="s">
        <v>1760</v>
      </c>
      <c r="C360" s="474" t="s">
        <v>52</v>
      </c>
      <c r="D360" s="473" t="s">
        <v>4791</v>
      </c>
      <c r="E360" s="475" t="s">
        <v>4792</v>
      </c>
      <c r="F360" s="474" t="s">
        <v>2904</v>
      </c>
      <c r="G360" s="411"/>
      <c r="H360" s="411">
        <v>2.0</v>
      </c>
      <c r="I360" s="474">
        <v>2.0</v>
      </c>
      <c r="J360" s="484">
        <v>20.0</v>
      </c>
      <c r="K360" s="484">
        <v>10.0</v>
      </c>
      <c r="L360" s="478" t="s">
        <v>344</v>
      </c>
      <c r="M360" s="58"/>
      <c r="N360" s="58"/>
      <c r="O360" s="58"/>
      <c r="P360" s="58"/>
      <c r="Q360" s="58"/>
      <c r="R360" s="58"/>
      <c r="S360" s="58"/>
      <c r="T360" s="58"/>
      <c r="U360" s="58"/>
      <c r="V360" s="58"/>
      <c r="W360" s="58"/>
      <c r="X360" s="58"/>
      <c r="Y360" s="58"/>
      <c r="Z360" s="58"/>
    </row>
    <row r="361" ht="11.25" customHeight="1">
      <c r="A361" s="473" t="s">
        <v>1745</v>
      </c>
      <c r="B361" s="473" t="s">
        <v>4793</v>
      </c>
      <c r="C361" s="474" t="s">
        <v>52</v>
      </c>
      <c r="D361" s="473" t="s">
        <v>4794</v>
      </c>
      <c r="E361" s="475" t="s">
        <v>4795</v>
      </c>
      <c r="F361" s="474" t="s">
        <v>4790</v>
      </c>
      <c r="G361" s="411"/>
      <c r="H361" s="411">
        <v>2.0</v>
      </c>
      <c r="I361" s="474">
        <v>2.0</v>
      </c>
      <c r="J361" s="484">
        <v>10.0</v>
      </c>
      <c r="K361" s="484">
        <v>5.0</v>
      </c>
      <c r="L361" s="478" t="s">
        <v>344</v>
      </c>
      <c r="M361" s="58"/>
      <c r="N361" s="58"/>
      <c r="O361" s="58"/>
      <c r="P361" s="58"/>
      <c r="Q361" s="58"/>
      <c r="R361" s="58"/>
      <c r="S361" s="58"/>
      <c r="T361" s="58"/>
      <c r="U361" s="58"/>
      <c r="V361" s="58"/>
      <c r="W361" s="58"/>
      <c r="X361" s="58"/>
      <c r="Y361" s="58"/>
      <c r="Z361" s="58"/>
    </row>
    <row r="362" ht="11.25" customHeight="1">
      <c r="A362" s="473" t="s">
        <v>68</v>
      </c>
      <c r="B362" s="473" t="s">
        <v>1763</v>
      </c>
      <c r="C362" s="474" t="s">
        <v>52</v>
      </c>
      <c r="D362" s="473" t="s">
        <v>4796</v>
      </c>
      <c r="E362" s="475" t="s">
        <v>4797</v>
      </c>
      <c r="F362" s="474" t="s">
        <v>4774</v>
      </c>
      <c r="G362" s="411"/>
      <c r="H362" s="411">
        <v>1.0</v>
      </c>
      <c r="I362" s="476">
        <v>1.0</v>
      </c>
      <c r="J362" s="477">
        <v>20.0</v>
      </c>
      <c r="K362" s="477">
        <v>20.0</v>
      </c>
      <c r="L362" s="478" t="s">
        <v>344</v>
      </c>
      <c r="M362" s="58"/>
      <c r="N362" s="58"/>
      <c r="O362" s="58"/>
      <c r="P362" s="58"/>
      <c r="Q362" s="58"/>
      <c r="R362" s="58"/>
      <c r="S362" s="58"/>
      <c r="T362" s="58"/>
      <c r="U362" s="58"/>
      <c r="V362" s="58"/>
      <c r="W362" s="58"/>
      <c r="X362" s="58"/>
      <c r="Y362" s="58"/>
      <c r="Z362" s="58"/>
    </row>
    <row r="363" ht="11.25" customHeight="1">
      <c r="A363" s="473" t="s">
        <v>1770</v>
      </c>
      <c r="B363" s="473" t="s">
        <v>4798</v>
      </c>
      <c r="C363" s="474" t="s">
        <v>52</v>
      </c>
      <c r="D363" s="473" t="s">
        <v>4799</v>
      </c>
      <c r="E363" s="475" t="s">
        <v>4800</v>
      </c>
      <c r="F363" s="474" t="s">
        <v>4801</v>
      </c>
      <c r="G363" s="474">
        <v>1.0</v>
      </c>
      <c r="H363" s="474">
        <v>1.0</v>
      </c>
      <c r="I363" s="474">
        <v>2.0</v>
      </c>
      <c r="J363" s="484">
        <v>20.0</v>
      </c>
      <c r="K363" s="484">
        <v>20.0</v>
      </c>
      <c r="L363" s="478" t="s">
        <v>1776</v>
      </c>
      <c r="M363" s="58"/>
      <c r="N363" s="58"/>
      <c r="O363" s="58"/>
      <c r="P363" s="58"/>
      <c r="Q363" s="58"/>
      <c r="R363" s="58"/>
      <c r="S363" s="58"/>
      <c r="T363" s="58"/>
      <c r="U363" s="58"/>
      <c r="V363" s="58"/>
      <c r="W363" s="58"/>
      <c r="X363" s="58"/>
      <c r="Y363" s="58"/>
      <c r="Z363" s="58"/>
    </row>
    <row r="364" ht="11.25" customHeight="1">
      <c r="A364" s="473" t="s">
        <v>1770</v>
      </c>
      <c r="B364" s="473" t="s">
        <v>4798</v>
      </c>
      <c r="C364" s="474" t="s">
        <v>52</v>
      </c>
      <c r="D364" s="473" t="s">
        <v>4802</v>
      </c>
      <c r="E364" s="473" t="s">
        <v>4803</v>
      </c>
      <c r="F364" s="474" t="s">
        <v>4804</v>
      </c>
      <c r="G364" s="474">
        <v>1.0</v>
      </c>
      <c r="H364" s="474">
        <v>1.0</v>
      </c>
      <c r="I364" s="474">
        <v>2.0</v>
      </c>
      <c r="J364" s="484">
        <v>20.0</v>
      </c>
      <c r="K364" s="484">
        <v>20.0</v>
      </c>
      <c r="L364" s="478" t="s">
        <v>1776</v>
      </c>
      <c r="M364" s="58"/>
      <c r="N364" s="58"/>
      <c r="O364" s="58"/>
      <c r="P364" s="58"/>
      <c r="Q364" s="58"/>
      <c r="R364" s="58"/>
      <c r="S364" s="58"/>
      <c r="T364" s="58"/>
      <c r="U364" s="58"/>
      <c r="V364" s="58"/>
      <c r="W364" s="58"/>
      <c r="X364" s="58"/>
      <c r="Y364" s="58"/>
      <c r="Z364" s="58"/>
    </row>
    <row r="365" ht="11.25" customHeight="1">
      <c r="A365" s="473" t="s">
        <v>1770</v>
      </c>
      <c r="B365" s="473" t="s">
        <v>4798</v>
      </c>
      <c r="C365" s="474" t="s">
        <v>52</v>
      </c>
      <c r="D365" s="475" t="s">
        <v>4805</v>
      </c>
      <c r="E365" s="473" t="s">
        <v>4806</v>
      </c>
      <c r="F365" s="474"/>
      <c r="G365" s="474">
        <v>1.0</v>
      </c>
      <c r="H365" s="474">
        <v>1.0</v>
      </c>
      <c r="I365" s="474">
        <v>2.0</v>
      </c>
      <c r="J365" s="484">
        <v>20.0</v>
      </c>
      <c r="K365" s="484">
        <v>20.0</v>
      </c>
      <c r="L365" s="478" t="s">
        <v>1776</v>
      </c>
      <c r="M365" s="58"/>
      <c r="N365" s="58"/>
      <c r="O365" s="58"/>
      <c r="P365" s="58"/>
      <c r="Q365" s="58"/>
      <c r="R365" s="58"/>
      <c r="S365" s="58"/>
      <c r="T365" s="58"/>
      <c r="U365" s="58"/>
      <c r="V365" s="58"/>
      <c r="W365" s="58"/>
      <c r="X365" s="58"/>
      <c r="Y365" s="58"/>
      <c r="Z365" s="58"/>
    </row>
    <row r="366" ht="11.25" customHeight="1">
      <c r="A366" s="473" t="s">
        <v>1770</v>
      </c>
      <c r="B366" s="473" t="s">
        <v>4798</v>
      </c>
      <c r="C366" s="474" t="s">
        <v>52</v>
      </c>
      <c r="D366" s="473" t="s">
        <v>4807</v>
      </c>
      <c r="E366" s="473" t="s">
        <v>4808</v>
      </c>
      <c r="F366" s="474" t="s">
        <v>4809</v>
      </c>
      <c r="G366" s="474">
        <v>1.0</v>
      </c>
      <c r="H366" s="474">
        <v>1.0</v>
      </c>
      <c r="I366" s="474">
        <v>2.0</v>
      </c>
      <c r="J366" s="484">
        <v>20.0</v>
      </c>
      <c r="K366" s="484">
        <v>20.0</v>
      </c>
      <c r="L366" s="478" t="s">
        <v>1776</v>
      </c>
      <c r="M366" s="58"/>
      <c r="N366" s="58"/>
      <c r="O366" s="58"/>
      <c r="P366" s="58"/>
      <c r="Q366" s="58"/>
      <c r="R366" s="58"/>
      <c r="S366" s="58"/>
      <c r="T366" s="58"/>
      <c r="U366" s="58"/>
      <c r="V366" s="58"/>
      <c r="W366" s="58"/>
      <c r="X366" s="58"/>
      <c r="Y366" s="58"/>
      <c r="Z366" s="58"/>
    </row>
    <row r="367" ht="11.25" customHeight="1">
      <c r="A367" s="473" t="s">
        <v>1770</v>
      </c>
      <c r="B367" s="473" t="s">
        <v>4798</v>
      </c>
      <c r="C367" s="474" t="s">
        <v>52</v>
      </c>
      <c r="D367" s="473" t="s">
        <v>4810</v>
      </c>
      <c r="E367" s="475" t="s">
        <v>4811</v>
      </c>
      <c r="F367" s="474" t="s">
        <v>4812</v>
      </c>
      <c r="G367" s="474">
        <v>1.0</v>
      </c>
      <c r="H367" s="474">
        <v>1.0</v>
      </c>
      <c r="I367" s="474">
        <v>2.0</v>
      </c>
      <c r="J367" s="484">
        <v>20.0</v>
      </c>
      <c r="K367" s="484">
        <v>20.0</v>
      </c>
      <c r="L367" s="478" t="s">
        <v>1776</v>
      </c>
      <c r="M367" s="58"/>
      <c r="N367" s="58"/>
      <c r="O367" s="58"/>
      <c r="P367" s="58"/>
      <c r="Q367" s="58"/>
      <c r="R367" s="58"/>
      <c r="S367" s="58"/>
      <c r="T367" s="58"/>
      <c r="U367" s="58"/>
      <c r="V367" s="58"/>
      <c r="W367" s="58"/>
      <c r="X367" s="58"/>
      <c r="Y367" s="58"/>
      <c r="Z367" s="58"/>
    </row>
    <row r="368" ht="11.25" customHeight="1">
      <c r="A368" s="473" t="s">
        <v>1770</v>
      </c>
      <c r="B368" s="473" t="s">
        <v>4798</v>
      </c>
      <c r="C368" s="474" t="s">
        <v>52</v>
      </c>
      <c r="D368" s="473" t="s">
        <v>4813</v>
      </c>
      <c r="E368" s="475" t="s">
        <v>4814</v>
      </c>
      <c r="F368" s="492"/>
      <c r="G368" s="474">
        <v>1.0</v>
      </c>
      <c r="H368" s="474">
        <v>1.0</v>
      </c>
      <c r="I368" s="474">
        <v>2.0</v>
      </c>
      <c r="J368" s="484">
        <v>20.0</v>
      </c>
      <c r="K368" s="484">
        <v>20.0</v>
      </c>
      <c r="L368" s="478" t="s">
        <v>1776</v>
      </c>
      <c r="M368" s="58"/>
      <c r="N368" s="58"/>
      <c r="O368" s="58"/>
      <c r="P368" s="58"/>
      <c r="Q368" s="58"/>
      <c r="R368" s="58"/>
      <c r="S368" s="58"/>
      <c r="T368" s="58"/>
      <c r="U368" s="58"/>
      <c r="V368" s="58"/>
      <c r="W368" s="58"/>
      <c r="X368" s="58"/>
      <c r="Y368" s="58"/>
      <c r="Z368" s="58"/>
    </row>
    <row r="369" ht="11.25" customHeight="1">
      <c r="A369" s="473" t="s">
        <v>1770</v>
      </c>
      <c r="B369" s="473" t="s">
        <v>4798</v>
      </c>
      <c r="C369" s="474" t="s">
        <v>52</v>
      </c>
      <c r="D369" s="473" t="s">
        <v>4815</v>
      </c>
      <c r="E369" s="475" t="s">
        <v>4816</v>
      </c>
      <c r="F369" s="474" t="s">
        <v>4817</v>
      </c>
      <c r="G369" s="474">
        <v>1.0</v>
      </c>
      <c r="H369" s="474">
        <v>1.0</v>
      </c>
      <c r="I369" s="474">
        <v>2.0</v>
      </c>
      <c r="J369" s="484">
        <v>20.0</v>
      </c>
      <c r="K369" s="484">
        <v>20.0</v>
      </c>
      <c r="L369" s="478" t="s">
        <v>1776</v>
      </c>
      <c r="M369" s="58"/>
      <c r="N369" s="58"/>
      <c r="O369" s="58"/>
      <c r="P369" s="58"/>
      <c r="Q369" s="58"/>
      <c r="R369" s="58"/>
      <c r="S369" s="58"/>
      <c r="T369" s="58"/>
      <c r="U369" s="58"/>
      <c r="V369" s="58"/>
      <c r="W369" s="58"/>
      <c r="X369" s="58"/>
      <c r="Y369" s="58"/>
      <c r="Z369" s="58"/>
    </row>
    <row r="370" ht="11.25" customHeight="1">
      <c r="A370" s="473" t="s">
        <v>1770</v>
      </c>
      <c r="B370" s="473" t="s">
        <v>4798</v>
      </c>
      <c r="C370" s="474" t="s">
        <v>52</v>
      </c>
      <c r="D370" s="473" t="s">
        <v>4818</v>
      </c>
      <c r="E370" s="475" t="s">
        <v>4819</v>
      </c>
      <c r="F370" s="474" t="s">
        <v>4820</v>
      </c>
      <c r="G370" s="474">
        <v>1.0</v>
      </c>
      <c r="H370" s="474">
        <v>1.0</v>
      </c>
      <c r="I370" s="474">
        <v>2.0</v>
      </c>
      <c r="J370" s="484">
        <v>20.0</v>
      </c>
      <c r="K370" s="484">
        <v>20.0</v>
      </c>
      <c r="L370" s="478" t="s">
        <v>1776</v>
      </c>
      <c r="M370" s="58"/>
      <c r="N370" s="58"/>
      <c r="O370" s="58"/>
      <c r="P370" s="58"/>
      <c r="Q370" s="58"/>
      <c r="R370" s="58"/>
      <c r="S370" s="58"/>
      <c r="T370" s="58"/>
      <c r="U370" s="58"/>
      <c r="V370" s="58"/>
      <c r="W370" s="58"/>
      <c r="X370" s="58"/>
      <c r="Y370" s="58"/>
      <c r="Z370" s="58"/>
    </row>
    <row r="371" ht="11.25" customHeight="1">
      <c r="A371" s="473" t="s">
        <v>1770</v>
      </c>
      <c r="B371" s="473" t="s">
        <v>4798</v>
      </c>
      <c r="C371" s="474" t="s">
        <v>52</v>
      </c>
      <c r="D371" s="473" t="s">
        <v>4821</v>
      </c>
      <c r="E371" s="475" t="s">
        <v>4822</v>
      </c>
      <c r="F371" s="474" t="s">
        <v>4823</v>
      </c>
      <c r="G371" s="474">
        <v>1.0</v>
      </c>
      <c r="H371" s="474">
        <v>1.0</v>
      </c>
      <c r="I371" s="474">
        <v>2.0</v>
      </c>
      <c r="J371" s="484">
        <v>20.0</v>
      </c>
      <c r="K371" s="484">
        <v>20.0</v>
      </c>
      <c r="L371" s="478" t="s">
        <v>1776</v>
      </c>
      <c r="M371" s="58"/>
      <c r="N371" s="58"/>
      <c r="O371" s="58"/>
      <c r="P371" s="58"/>
      <c r="Q371" s="58"/>
      <c r="R371" s="58"/>
      <c r="S371" s="58"/>
      <c r="T371" s="58"/>
      <c r="U371" s="58"/>
      <c r="V371" s="58"/>
      <c r="W371" s="58"/>
      <c r="X371" s="58"/>
      <c r="Y371" s="58"/>
      <c r="Z371" s="58"/>
    </row>
    <row r="372" ht="11.25" customHeight="1">
      <c r="A372" s="473" t="s">
        <v>1770</v>
      </c>
      <c r="B372" s="473" t="s">
        <v>4798</v>
      </c>
      <c r="C372" s="474" t="s">
        <v>52</v>
      </c>
      <c r="D372" s="473" t="s">
        <v>4824</v>
      </c>
      <c r="E372" s="475" t="s">
        <v>4825</v>
      </c>
      <c r="F372" s="474" t="s">
        <v>4826</v>
      </c>
      <c r="G372" s="474">
        <v>1.0</v>
      </c>
      <c r="H372" s="474">
        <v>1.0</v>
      </c>
      <c r="I372" s="474">
        <v>2.0</v>
      </c>
      <c r="J372" s="484">
        <v>20.0</v>
      </c>
      <c r="K372" s="484">
        <v>20.0</v>
      </c>
      <c r="L372" s="478" t="s">
        <v>1776</v>
      </c>
      <c r="M372" s="58"/>
      <c r="N372" s="58"/>
      <c r="O372" s="58"/>
      <c r="P372" s="58"/>
      <c r="Q372" s="58"/>
      <c r="R372" s="58"/>
      <c r="S372" s="58"/>
      <c r="T372" s="58"/>
      <c r="U372" s="58"/>
      <c r="V372" s="58"/>
      <c r="W372" s="58"/>
      <c r="X372" s="58"/>
      <c r="Y372" s="58"/>
      <c r="Z372" s="58"/>
    </row>
    <row r="373" ht="11.25" customHeight="1">
      <c r="A373" s="473" t="s">
        <v>1770</v>
      </c>
      <c r="B373" s="473" t="s">
        <v>4798</v>
      </c>
      <c r="C373" s="474" t="s">
        <v>52</v>
      </c>
      <c r="D373" s="473" t="s">
        <v>4827</v>
      </c>
      <c r="E373" s="475" t="s">
        <v>4828</v>
      </c>
      <c r="F373" s="474" t="s">
        <v>4829</v>
      </c>
      <c r="G373" s="474">
        <v>1.0</v>
      </c>
      <c r="H373" s="474">
        <v>1.0</v>
      </c>
      <c r="I373" s="474">
        <v>2.0</v>
      </c>
      <c r="J373" s="484">
        <v>20.0</v>
      </c>
      <c r="K373" s="484">
        <v>20.0</v>
      </c>
      <c r="L373" s="478" t="s">
        <v>1776</v>
      </c>
      <c r="M373" s="58"/>
      <c r="N373" s="58"/>
      <c r="O373" s="58"/>
      <c r="P373" s="58"/>
      <c r="Q373" s="58"/>
      <c r="R373" s="58"/>
      <c r="S373" s="58"/>
      <c r="T373" s="58"/>
      <c r="U373" s="58"/>
      <c r="V373" s="58"/>
      <c r="W373" s="58"/>
      <c r="X373" s="58"/>
      <c r="Y373" s="58"/>
      <c r="Z373" s="58"/>
    </row>
    <row r="374" ht="11.25" customHeight="1">
      <c r="A374" s="473" t="s">
        <v>1770</v>
      </c>
      <c r="B374" s="473" t="s">
        <v>4798</v>
      </c>
      <c r="C374" s="474" t="s">
        <v>52</v>
      </c>
      <c r="D374" s="473" t="s">
        <v>4830</v>
      </c>
      <c r="E374" s="475" t="s">
        <v>4831</v>
      </c>
      <c r="F374" s="474" t="s">
        <v>4832</v>
      </c>
      <c r="G374" s="474">
        <v>1.0</v>
      </c>
      <c r="H374" s="474">
        <v>1.0</v>
      </c>
      <c r="I374" s="474">
        <v>2.0</v>
      </c>
      <c r="J374" s="484">
        <v>20.0</v>
      </c>
      <c r="K374" s="484">
        <v>20.0</v>
      </c>
      <c r="L374" s="478" t="s">
        <v>1776</v>
      </c>
      <c r="M374" s="58"/>
      <c r="N374" s="58"/>
      <c r="O374" s="58"/>
      <c r="P374" s="58"/>
      <c r="Q374" s="58"/>
      <c r="R374" s="58"/>
      <c r="S374" s="58"/>
      <c r="T374" s="58"/>
      <c r="U374" s="58"/>
      <c r="V374" s="58"/>
      <c r="W374" s="58"/>
      <c r="X374" s="58"/>
      <c r="Y374" s="58"/>
      <c r="Z374" s="58"/>
    </row>
    <row r="375" ht="11.25" customHeight="1">
      <c r="A375" s="473" t="s">
        <v>1770</v>
      </c>
      <c r="B375" s="473" t="s">
        <v>4798</v>
      </c>
      <c r="C375" s="474" t="s">
        <v>52</v>
      </c>
      <c r="D375" s="473" t="s">
        <v>4833</v>
      </c>
      <c r="E375" s="475" t="s">
        <v>4834</v>
      </c>
      <c r="F375" s="474" t="s">
        <v>4835</v>
      </c>
      <c r="G375" s="474">
        <v>1.0</v>
      </c>
      <c r="H375" s="474">
        <v>1.0</v>
      </c>
      <c r="I375" s="474">
        <v>2.0</v>
      </c>
      <c r="J375" s="484">
        <v>20.0</v>
      </c>
      <c r="K375" s="484">
        <v>20.0</v>
      </c>
      <c r="L375" s="478" t="s">
        <v>1776</v>
      </c>
      <c r="M375" s="58"/>
      <c r="N375" s="58"/>
      <c r="O375" s="58"/>
      <c r="P375" s="58"/>
      <c r="Q375" s="58"/>
      <c r="R375" s="58"/>
      <c r="S375" s="58"/>
      <c r="T375" s="58"/>
      <c r="U375" s="58"/>
      <c r="V375" s="58"/>
      <c r="W375" s="58"/>
      <c r="X375" s="58"/>
      <c r="Y375" s="58"/>
      <c r="Z375" s="58"/>
    </row>
    <row r="376" ht="11.25" customHeight="1">
      <c r="A376" s="473" t="s">
        <v>1770</v>
      </c>
      <c r="B376" s="473" t="s">
        <v>4798</v>
      </c>
      <c r="C376" s="474" t="s">
        <v>52</v>
      </c>
      <c r="D376" s="473" t="s">
        <v>4836</v>
      </c>
      <c r="E376" s="475" t="s">
        <v>4837</v>
      </c>
      <c r="F376" s="474" t="s">
        <v>4838</v>
      </c>
      <c r="G376" s="474">
        <v>1.0</v>
      </c>
      <c r="H376" s="474">
        <v>1.0</v>
      </c>
      <c r="I376" s="474">
        <v>2.0</v>
      </c>
      <c r="J376" s="484">
        <v>20.0</v>
      </c>
      <c r="K376" s="484">
        <v>20.0</v>
      </c>
      <c r="L376" s="478" t="s">
        <v>1776</v>
      </c>
      <c r="M376" s="58"/>
      <c r="N376" s="58"/>
      <c r="O376" s="58"/>
      <c r="P376" s="58"/>
      <c r="Q376" s="58"/>
      <c r="R376" s="58"/>
      <c r="S376" s="58"/>
      <c r="T376" s="58"/>
      <c r="U376" s="58"/>
      <c r="V376" s="58"/>
      <c r="W376" s="58"/>
      <c r="X376" s="58"/>
      <c r="Y376" s="58"/>
      <c r="Z376" s="58"/>
    </row>
    <row r="377" ht="11.25" customHeight="1">
      <c r="A377" s="473" t="s">
        <v>1770</v>
      </c>
      <c r="B377" s="473" t="s">
        <v>4798</v>
      </c>
      <c r="C377" s="474" t="s">
        <v>52</v>
      </c>
      <c r="D377" s="473" t="s">
        <v>4839</v>
      </c>
      <c r="E377" s="475" t="s">
        <v>4840</v>
      </c>
      <c r="F377" s="474" t="s">
        <v>4841</v>
      </c>
      <c r="G377" s="474">
        <v>1.0</v>
      </c>
      <c r="H377" s="474">
        <v>1.0</v>
      </c>
      <c r="I377" s="474">
        <v>2.0</v>
      </c>
      <c r="J377" s="484">
        <v>20.0</v>
      </c>
      <c r="K377" s="484">
        <v>20.0</v>
      </c>
      <c r="L377" s="478" t="s">
        <v>1776</v>
      </c>
      <c r="M377" s="58"/>
      <c r="N377" s="58"/>
      <c r="O377" s="58"/>
      <c r="P377" s="58"/>
      <c r="Q377" s="58"/>
      <c r="R377" s="58"/>
      <c r="S377" s="58"/>
      <c r="T377" s="58"/>
      <c r="U377" s="58"/>
      <c r="V377" s="58"/>
      <c r="W377" s="58"/>
      <c r="X377" s="58"/>
      <c r="Y377" s="58"/>
      <c r="Z377" s="58"/>
    </row>
    <row r="378" ht="11.25" customHeight="1">
      <c r="A378" s="473" t="s">
        <v>1770</v>
      </c>
      <c r="B378" s="473" t="s">
        <v>4798</v>
      </c>
      <c r="C378" s="474" t="s">
        <v>52</v>
      </c>
      <c r="D378" s="473" t="s">
        <v>4842</v>
      </c>
      <c r="E378" s="475" t="s">
        <v>4843</v>
      </c>
      <c r="F378" s="474" t="s">
        <v>4844</v>
      </c>
      <c r="G378" s="474">
        <v>1.0</v>
      </c>
      <c r="H378" s="474">
        <v>1.0</v>
      </c>
      <c r="I378" s="474">
        <v>2.0</v>
      </c>
      <c r="J378" s="484">
        <v>20.0</v>
      </c>
      <c r="K378" s="484">
        <v>20.0</v>
      </c>
      <c r="L378" s="478" t="s">
        <v>1776</v>
      </c>
      <c r="M378" s="58"/>
      <c r="N378" s="58"/>
      <c r="O378" s="58"/>
      <c r="P378" s="58"/>
      <c r="Q378" s="58"/>
      <c r="R378" s="58"/>
      <c r="S378" s="58"/>
      <c r="T378" s="58"/>
      <c r="U378" s="58"/>
      <c r="V378" s="58"/>
      <c r="W378" s="58"/>
      <c r="X378" s="58"/>
      <c r="Y378" s="58"/>
      <c r="Z378" s="58"/>
    </row>
    <row r="379" ht="11.25" customHeight="1">
      <c r="A379" s="473" t="s">
        <v>1770</v>
      </c>
      <c r="B379" s="473" t="s">
        <v>4798</v>
      </c>
      <c r="C379" s="474" t="s">
        <v>52</v>
      </c>
      <c r="D379" s="473" t="s">
        <v>4845</v>
      </c>
      <c r="E379" s="475" t="s">
        <v>4846</v>
      </c>
      <c r="F379" s="474" t="s">
        <v>4838</v>
      </c>
      <c r="G379" s="474">
        <v>1.0</v>
      </c>
      <c r="H379" s="474">
        <v>1.0</v>
      </c>
      <c r="I379" s="474">
        <v>2.0</v>
      </c>
      <c r="J379" s="484">
        <v>20.0</v>
      </c>
      <c r="K379" s="484">
        <v>20.0</v>
      </c>
      <c r="L379" s="478" t="s">
        <v>1776</v>
      </c>
      <c r="M379" s="58"/>
      <c r="N379" s="58"/>
      <c r="O379" s="58"/>
      <c r="P379" s="58"/>
      <c r="Q379" s="58"/>
      <c r="R379" s="58"/>
      <c r="S379" s="58"/>
      <c r="T379" s="58"/>
      <c r="U379" s="58"/>
      <c r="V379" s="58"/>
      <c r="W379" s="58"/>
      <c r="X379" s="58"/>
      <c r="Y379" s="58"/>
      <c r="Z379" s="58"/>
    </row>
    <row r="380" ht="11.25" customHeight="1">
      <c r="A380" s="473" t="s">
        <v>1770</v>
      </c>
      <c r="B380" s="473" t="s">
        <v>4798</v>
      </c>
      <c r="C380" s="474" t="s">
        <v>52</v>
      </c>
      <c r="D380" s="473" t="s">
        <v>4847</v>
      </c>
      <c r="E380" s="475" t="s">
        <v>4848</v>
      </c>
      <c r="F380" s="474" t="s">
        <v>4849</v>
      </c>
      <c r="G380" s="474">
        <v>1.0</v>
      </c>
      <c r="H380" s="474">
        <v>1.0</v>
      </c>
      <c r="I380" s="474">
        <v>2.0</v>
      </c>
      <c r="J380" s="484">
        <v>20.0</v>
      </c>
      <c r="K380" s="484">
        <v>20.0</v>
      </c>
      <c r="L380" s="478" t="s">
        <v>1776</v>
      </c>
      <c r="M380" s="58"/>
      <c r="N380" s="58"/>
      <c r="O380" s="58"/>
      <c r="P380" s="58"/>
      <c r="Q380" s="58"/>
      <c r="R380" s="58"/>
      <c r="S380" s="58"/>
      <c r="T380" s="58"/>
      <c r="U380" s="58"/>
      <c r="V380" s="58"/>
      <c r="W380" s="58"/>
      <c r="X380" s="58"/>
      <c r="Y380" s="58"/>
      <c r="Z380" s="58"/>
    </row>
    <row r="381" ht="11.25" customHeight="1">
      <c r="A381" s="473" t="s">
        <v>1770</v>
      </c>
      <c r="B381" s="473" t="s">
        <v>4798</v>
      </c>
      <c r="C381" s="474" t="s">
        <v>52</v>
      </c>
      <c r="D381" s="473" t="s">
        <v>4850</v>
      </c>
      <c r="E381" s="475" t="s">
        <v>4851</v>
      </c>
      <c r="F381" s="474" t="s">
        <v>4852</v>
      </c>
      <c r="G381" s="474">
        <v>1.0</v>
      </c>
      <c r="H381" s="474">
        <v>1.0</v>
      </c>
      <c r="I381" s="474">
        <v>2.0</v>
      </c>
      <c r="J381" s="484">
        <v>20.0</v>
      </c>
      <c r="K381" s="484">
        <v>20.0</v>
      </c>
      <c r="L381" s="478" t="s">
        <v>1776</v>
      </c>
      <c r="M381" s="58"/>
      <c r="N381" s="58"/>
      <c r="O381" s="58"/>
      <c r="P381" s="58"/>
      <c r="Q381" s="58"/>
      <c r="R381" s="58"/>
      <c r="S381" s="58"/>
      <c r="T381" s="58"/>
      <c r="U381" s="58"/>
      <c r="V381" s="58"/>
      <c r="W381" s="58"/>
      <c r="X381" s="58"/>
      <c r="Y381" s="58"/>
      <c r="Z381" s="58"/>
    </row>
    <row r="382" ht="11.25" customHeight="1">
      <c r="A382" s="473" t="s">
        <v>1770</v>
      </c>
      <c r="B382" s="473" t="s">
        <v>4798</v>
      </c>
      <c r="C382" s="474" t="s">
        <v>52</v>
      </c>
      <c r="D382" s="473" t="s">
        <v>4853</v>
      </c>
      <c r="E382" s="475" t="s">
        <v>4854</v>
      </c>
      <c r="F382" s="474" t="s">
        <v>4855</v>
      </c>
      <c r="G382" s="474">
        <v>1.0</v>
      </c>
      <c r="H382" s="474">
        <v>1.0</v>
      </c>
      <c r="I382" s="474">
        <v>2.0</v>
      </c>
      <c r="J382" s="484">
        <v>20.0</v>
      </c>
      <c r="K382" s="484">
        <v>20.0</v>
      </c>
      <c r="L382" s="478" t="s">
        <v>1776</v>
      </c>
      <c r="M382" s="58"/>
      <c r="N382" s="58"/>
      <c r="O382" s="58"/>
      <c r="P382" s="58"/>
      <c r="Q382" s="58"/>
      <c r="R382" s="58"/>
      <c r="S382" s="58"/>
      <c r="T382" s="58"/>
      <c r="U382" s="58"/>
      <c r="V382" s="58"/>
      <c r="W382" s="58"/>
      <c r="X382" s="58"/>
      <c r="Y382" s="58"/>
      <c r="Z382" s="58"/>
    </row>
    <row r="383" ht="11.25" customHeight="1">
      <c r="A383" s="473" t="s">
        <v>1770</v>
      </c>
      <c r="B383" s="473" t="s">
        <v>4798</v>
      </c>
      <c r="C383" s="474" t="s">
        <v>52</v>
      </c>
      <c r="D383" s="473" t="s">
        <v>4856</v>
      </c>
      <c r="E383" s="475" t="s">
        <v>4857</v>
      </c>
      <c r="F383" s="474" t="s">
        <v>4858</v>
      </c>
      <c r="G383" s="474">
        <v>1.0</v>
      </c>
      <c r="H383" s="474">
        <v>1.0</v>
      </c>
      <c r="I383" s="474">
        <v>2.0</v>
      </c>
      <c r="J383" s="484">
        <v>20.0</v>
      </c>
      <c r="K383" s="484">
        <v>20.0</v>
      </c>
      <c r="L383" s="478" t="s">
        <v>1776</v>
      </c>
      <c r="M383" s="58"/>
      <c r="N383" s="58"/>
      <c r="O383" s="58"/>
      <c r="P383" s="58"/>
      <c r="Q383" s="58"/>
      <c r="R383" s="58"/>
      <c r="S383" s="58"/>
      <c r="T383" s="58"/>
      <c r="U383" s="58"/>
      <c r="V383" s="58"/>
      <c r="W383" s="58"/>
      <c r="X383" s="58"/>
      <c r="Y383" s="58"/>
      <c r="Z383" s="58"/>
    </row>
    <row r="384" ht="11.25" customHeight="1">
      <c r="A384" s="473" t="s">
        <v>1770</v>
      </c>
      <c r="B384" s="473" t="s">
        <v>4798</v>
      </c>
      <c r="C384" s="474" t="s">
        <v>52</v>
      </c>
      <c r="D384" s="473" t="s">
        <v>4859</v>
      </c>
      <c r="E384" s="475" t="s">
        <v>4860</v>
      </c>
      <c r="F384" s="474" t="s">
        <v>4861</v>
      </c>
      <c r="G384" s="474">
        <v>1.0</v>
      </c>
      <c r="H384" s="474">
        <v>1.0</v>
      </c>
      <c r="I384" s="474">
        <v>2.0</v>
      </c>
      <c r="J384" s="484">
        <v>20.0</v>
      </c>
      <c r="K384" s="484">
        <v>20.0</v>
      </c>
      <c r="L384" s="478" t="s">
        <v>1776</v>
      </c>
      <c r="M384" s="58"/>
      <c r="N384" s="58"/>
      <c r="O384" s="58"/>
      <c r="P384" s="58"/>
      <c r="Q384" s="58"/>
      <c r="R384" s="58"/>
      <c r="S384" s="58"/>
      <c r="T384" s="58"/>
      <c r="U384" s="58"/>
      <c r="V384" s="58"/>
      <c r="W384" s="58"/>
      <c r="X384" s="58"/>
      <c r="Y384" s="58"/>
      <c r="Z384" s="58"/>
    </row>
    <row r="385" ht="11.25" customHeight="1">
      <c r="A385" s="473" t="s">
        <v>1770</v>
      </c>
      <c r="B385" s="473" t="s">
        <v>4798</v>
      </c>
      <c r="C385" s="474" t="s">
        <v>52</v>
      </c>
      <c r="D385" s="473" t="s">
        <v>4862</v>
      </c>
      <c r="E385" s="475" t="s">
        <v>4863</v>
      </c>
      <c r="F385" s="476" t="s">
        <v>4864</v>
      </c>
      <c r="G385" s="474">
        <v>1.0</v>
      </c>
      <c r="H385" s="474">
        <v>1.0</v>
      </c>
      <c r="I385" s="474">
        <v>2.0</v>
      </c>
      <c r="J385" s="484">
        <v>20.0</v>
      </c>
      <c r="K385" s="484">
        <v>20.0</v>
      </c>
      <c r="L385" s="478" t="s">
        <v>1776</v>
      </c>
      <c r="M385" s="58"/>
      <c r="N385" s="58"/>
      <c r="O385" s="58"/>
      <c r="P385" s="58"/>
      <c r="Q385" s="58"/>
      <c r="R385" s="58"/>
      <c r="S385" s="58"/>
      <c r="T385" s="58"/>
      <c r="U385" s="58"/>
      <c r="V385" s="58"/>
      <c r="W385" s="58"/>
      <c r="X385" s="58"/>
      <c r="Y385" s="58"/>
      <c r="Z385" s="58"/>
    </row>
    <row r="386" ht="11.25" customHeight="1">
      <c r="A386" s="473" t="s">
        <v>4865</v>
      </c>
      <c r="B386" s="473" t="s">
        <v>4866</v>
      </c>
      <c r="C386" s="474" t="s">
        <v>52</v>
      </c>
      <c r="D386" s="473" t="s">
        <v>4867</v>
      </c>
      <c r="E386" s="475" t="s">
        <v>4868</v>
      </c>
      <c r="F386" s="474" t="s">
        <v>4869</v>
      </c>
      <c r="G386" s="474">
        <v>2.0</v>
      </c>
      <c r="H386" s="474">
        <v>2.0</v>
      </c>
      <c r="I386" s="474">
        <v>2.0</v>
      </c>
      <c r="J386" s="484">
        <v>20.0</v>
      </c>
      <c r="K386" s="484">
        <v>10.0</v>
      </c>
      <c r="L386" s="478" t="s">
        <v>1776</v>
      </c>
      <c r="M386" s="58"/>
      <c r="N386" s="58"/>
      <c r="O386" s="58"/>
      <c r="P386" s="58"/>
      <c r="Q386" s="58"/>
      <c r="R386" s="58"/>
      <c r="S386" s="58"/>
      <c r="T386" s="58"/>
      <c r="U386" s="58"/>
      <c r="V386" s="58"/>
      <c r="W386" s="58"/>
      <c r="X386" s="58"/>
      <c r="Y386" s="58"/>
      <c r="Z386" s="58"/>
    </row>
    <row r="387" ht="11.25" customHeight="1">
      <c r="A387" s="473" t="s">
        <v>4865</v>
      </c>
      <c r="B387" s="473" t="s">
        <v>4866</v>
      </c>
      <c r="C387" s="474" t="s">
        <v>52</v>
      </c>
      <c r="D387" s="473" t="s">
        <v>4870</v>
      </c>
      <c r="E387" s="475" t="s">
        <v>4812</v>
      </c>
      <c r="F387" s="487" t="s">
        <v>4871</v>
      </c>
      <c r="G387" s="474">
        <v>2.0</v>
      </c>
      <c r="H387" s="474">
        <v>2.0</v>
      </c>
      <c r="I387" s="474">
        <v>2.0</v>
      </c>
      <c r="J387" s="484">
        <v>20.0</v>
      </c>
      <c r="K387" s="484">
        <v>10.0</v>
      </c>
      <c r="L387" s="478" t="s">
        <v>1776</v>
      </c>
      <c r="M387" s="58"/>
      <c r="N387" s="58"/>
      <c r="O387" s="58"/>
      <c r="P387" s="58"/>
      <c r="Q387" s="58"/>
      <c r="R387" s="58"/>
      <c r="S387" s="58"/>
      <c r="T387" s="58"/>
      <c r="U387" s="58"/>
      <c r="V387" s="58"/>
      <c r="W387" s="58"/>
      <c r="X387" s="58"/>
      <c r="Y387" s="58"/>
      <c r="Z387" s="58"/>
    </row>
    <row r="388" ht="11.25" customHeight="1">
      <c r="A388" s="473" t="s">
        <v>4865</v>
      </c>
      <c r="B388" s="473" t="s">
        <v>4866</v>
      </c>
      <c r="C388" s="474" t="s">
        <v>52</v>
      </c>
      <c r="D388" s="473" t="s">
        <v>4872</v>
      </c>
      <c r="E388" s="475" t="s">
        <v>4873</v>
      </c>
      <c r="F388" s="474" t="s">
        <v>4874</v>
      </c>
      <c r="G388" s="474">
        <v>2.0</v>
      </c>
      <c r="H388" s="474">
        <v>2.0</v>
      </c>
      <c r="I388" s="474">
        <v>2.0</v>
      </c>
      <c r="J388" s="484">
        <v>20.0</v>
      </c>
      <c r="K388" s="484">
        <v>10.0</v>
      </c>
      <c r="L388" s="478" t="s">
        <v>1776</v>
      </c>
      <c r="M388" s="58"/>
      <c r="N388" s="58"/>
      <c r="O388" s="58"/>
      <c r="P388" s="58"/>
      <c r="Q388" s="58"/>
      <c r="R388" s="58"/>
      <c r="S388" s="58"/>
      <c r="T388" s="58"/>
      <c r="U388" s="58"/>
      <c r="V388" s="58"/>
      <c r="W388" s="58"/>
      <c r="X388" s="58"/>
      <c r="Y388" s="58"/>
      <c r="Z388" s="58"/>
    </row>
    <row r="389" ht="11.25" customHeight="1">
      <c r="A389" s="473" t="s">
        <v>4875</v>
      </c>
      <c r="B389" s="473" t="s">
        <v>4876</v>
      </c>
      <c r="C389" s="474" t="s">
        <v>52</v>
      </c>
      <c r="D389" s="473" t="s">
        <v>4877</v>
      </c>
      <c r="E389" s="475" t="s">
        <v>4232</v>
      </c>
      <c r="F389" s="474" t="s">
        <v>4878</v>
      </c>
      <c r="G389" s="474">
        <v>3.0</v>
      </c>
      <c r="H389" s="474">
        <v>3.0</v>
      </c>
      <c r="I389" s="474">
        <v>3.0</v>
      </c>
      <c r="J389" s="484">
        <v>20.0</v>
      </c>
      <c r="K389" s="484">
        <v>6.66</v>
      </c>
      <c r="L389" s="478" t="s">
        <v>1776</v>
      </c>
      <c r="M389" s="58"/>
      <c r="N389" s="58"/>
      <c r="O389" s="58"/>
      <c r="P389" s="58"/>
      <c r="Q389" s="58"/>
      <c r="R389" s="58"/>
      <c r="S389" s="58"/>
      <c r="T389" s="58"/>
      <c r="U389" s="58"/>
      <c r="V389" s="58"/>
      <c r="W389" s="58"/>
      <c r="X389" s="58"/>
      <c r="Y389" s="58"/>
      <c r="Z389" s="58"/>
    </row>
    <row r="390" ht="11.25" customHeight="1">
      <c r="A390" s="473" t="s">
        <v>4879</v>
      </c>
      <c r="B390" s="473" t="s">
        <v>4880</v>
      </c>
      <c r="C390" s="474" t="s">
        <v>52</v>
      </c>
      <c r="D390" s="473" t="s">
        <v>4881</v>
      </c>
      <c r="E390" s="475" t="s">
        <v>4882</v>
      </c>
      <c r="F390" s="474" t="s">
        <v>4883</v>
      </c>
      <c r="G390" s="474">
        <v>1.0</v>
      </c>
      <c r="H390" s="474">
        <v>1.0</v>
      </c>
      <c r="I390" s="474">
        <v>1.0</v>
      </c>
      <c r="J390" s="484">
        <v>20.0</v>
      </c>
      <c r="K390" s="484">
        <v>20.0</v>
      </c>
      <c r="L390" s="478" t="s">
        <v>1776</v>
      </c>
      <c r="M390" s="58"/>
      <c r="N390" s="58"/>
      <c r="O390" s="58"/>
      <c r="P390" s="58"/>
      <c r="Q390" s="58"/>
      <c r="R390" s="58"/>
      <c r="S390" s="58"/>
      <c r="T390" s="58"/>
      <c r="U390" s="58"/>
      <c r="V390" s="58"/>
      <c r="W390" s="58"/>
      <c r="X390" s="58"/>
      <c r="Y390" s="58"/>
      <c r="Z390" s="58"/>
    </row>
    <row r="391" ht="11.25" customHeight="1">
      <c r="A391" s="473" t="s">
        <v>4879</v>
      </c>
      <c r="B391" s="473" t="s">
        <v>4884</v>
      </c>
      <c r="C391" s="474" t="s">
        <v>52</v>
      </c>
      <c r="D391" s="473" t="s">
        <v>4885</v>
      </c>
      <c r="E391" s="475" t="s">
        <v>4886</v>
      </c>
      <c r="F391" s="474" t="s">
        <v>4887</v>
      </c>
      <c r="G391" s="474">
        <v>1.0</v>
      </c>
      <c r="H391" s="474">
        <v>1.0</v>
      </c>
      <c r="I391" s="474">
        <v>1.0</v>
      </c>
      <c r="J391" s="484">
        <v>20.0</v>
      </c>
      <c r="K391" s="484">
        <v>20.0</v>
      </c>
      <c r="L391" s="478" t="s">
        <v>1776</v>
      </c>
      <c r="M391" s="58"/>
      <c r="N391" s="58"/>
      <c r="O391" s="58"/>
      <c r="P391" s="58"/>
      <c r="Q391" s="58"/>
      <c r="R391" s="58"/>
      <c r="S391" s="58"/>
      <c r="T391" s="58"/>
      <c r="U391" s="58"/>
      <c r="V391" s="58"/>
      <c r="W391" s="58"/>
      <c r="X391" s="58"/>
      <c r="Y391" s="58"/>
      <c r="Z391" s="58"/>
    </row>
    <row r="392" ht="11.25" customHeight="1">
      <c r="A392" s="473" t="s">
        <v>4888</v>
      </c>
      <c r="B392" s="473" t="s">
        <v>4889</v>
      </c>
      <c r="C392" s="474" t="s">
        <v>52</v>
      </c>
      <c r="D392" s="473" t="s">
        <v>4890</v>
      </c>
      <c r="E392" s="475" t="s">
        <v>4891</v>
      </c>
      <c r="F392" s="474" t="s">
        <v>4892</v>
      </c>
      <c r="G392" s="411">
        <v>2.0</v>
      </c>
      <c r="H392" s="483">
        <v>2.0</v>
      </c>
      <c r="I392" s="474">
        <v>4.0</v>
      </c>
      <c r="J392" s="484">
        <v>2.0</v>
      </c>
      <c r="K392" s="484">
        <v>10.0</v>
      </c>
      <c r="L392" s="478" t="s">
        <v>1776</v>
      </c>
      <c r="M392" s="58"/>
      <c r="N392" s="58"/>
      <c r="O392" s="58"/>
      <c r="P392" s="58"/>
      <c r="Q392" s="58"/>
      <c r="R392" s="58"/>
      <c r="S392" s="58"/>
      <c r="T392" s="58"/>
      <c r="U392" s="58"/>
      <c r="V392" s="58"/>
      <c r="W392" s="58"/>
      <c r="X392" s="58"/>
      <c r="Y392" s="58"/>
      <c r="Z392" s="58"/>
    </row>
    <row r="393" ht="11.25" customHeight="1">
      <c r="A393" s="473" t="s">
        <v>4888</v>
      </c>
      <c r="B393" s="473" t="s">
        <v>4889</v>
      </c>
      <c r="C393" s="474" t="s">
        <v>52</v>
      </c>
      <c r="D393" s="473" t="s">
        <v>4893</v>
      </c>
      <c r="E393" s="475" t="s">
        <v>4894</v>
      </c>
      <c r="F393" s="474" t="s">
        <v>4895</v>
      </c>
      <c r="G393" s="411">
        <v>2.0</v>
      </c>
      <c r="H393" s="411">
        <v>2.0</v>
      </c>
      <c r="I393" s="474">
        <v>4.0</v>
      </c>
      <c r="J393" s="481">
        <v>2.0</v>
      </c>
      <c r="K393" s="484">
        <v>10.0</v>
      </c>
      <c r="L393" s="478" t="s">
        <v>1776</v>
      </c>
      <c r="M393" s="58"/>
      <c r="N393" s="58"/>
      <c r="O393" s="58"/>
      <c r="P393" s="58"/>
      <c r="Q393" s="58"/>
      <c r="R393" s="58"/>
      <c r="S393" s="58"/>
      <c r="T393" s="58"/>
      <c r="U393" s="58"/>
      <c r="V393" s="58"/>
      <c r="W393" s="58"/>
      <c r="X393" s="58"/>
      <c r="Y393" s="58"/>
      <c r="Z393" s="58"/>
    </row>
    <row r="394" ht="11.25" customHeight="1">
      <c r="A394" s="473" t="s">
        <v>4888</v>
      </c>
      <c r="B394" s="473" t="s">
        <v>4889</v>
      </c>
      <c r="C394" s="474" t="s">
        <v>52</v>
      </c>
      <c r="D394" s="473" t="s">
        <v>4896</v>
      </c>
      <c r="E394" s="475" t="s">
        <v>4897</v>
      </c>
      <c r="F394" s="474" t="s">
        <v>4898</v>
      </c>
      <c r="G394" s="411">
        <v>2.0</v>
      </c>
      <c r="H394" s="411">
        <v>2.0</v>
      </c>
      <c r="I394" s="474">
        <v>4.0</v>
      </c>
      <c r="J394" s="481">
        <v>2.0</v>
      </c>
      <c r="K394" s="484">
        <v>10.0</v>
      </c>
      <c r="L394" s="478" t="s">
        <v>1776</v>
      </c>
      <c r="M394" s="58"/>
      <c r="N394" s="58"/>
      <c r="O394" s="58"/>
      <c r="P394" s="58"/>
      <c r="Q394" s="58"/>
      <c r="R394" s="58"/>
      <c r="S394" s="58"/>
      <c r="T394" s="58"/>
      <c r="U394" s="58"/>
      <c r="V394" s="58"/>
      <c r="W394" s="58"/>
      <c r="X394" s="58"/>
      <c r="Y394" s="58"/>
      <c r="Z394" s="58"/>
    </row>
    <row r="395" ht="11.25" customHeight="1">
      <c r="A395" s="473" t="s">
        <v>4888</v>
      </c>
      <c r="B395" s="473" t="s">
        <v>4889</v>
      </c>
      <c r="C395" s="474" t="s">
        <v>52</v>
      </c>
      <c r="D395" s="473" t="s">
        <v>4899</v>
      </c>
      <c r="E395" s="475" t="s">
        <v>4900</v>
      </c>
      <c r="F395" s="474" t="s">
        <v>4901</v>
      </c>
      <c r="G395" s="411">
        <v>2.0</v>
      </c>
      <c r="H395" s="411">
        <v>2.0</v>
      </c>
      <c r="I395" s="474">
        <v>4.0</v>
      </c>
      <c r="J395" s="481">
        <v>2.0</v>
      </c>
      <c r="K395" s="484">
        <v>10.0</v>
      </c>
      <c r="L395" s="478" t="s">
        <v>1776</v>
      </c>
      <c r="M395" s="58"/>
      <c r="N395" s="58"/>
      <c r="O395" s="58"/>
      <c r="P395" s="58"/>
      <c r="Q395" s="58"/>
      <c r="R395" s="58"/>
      <c r="S395" s="58"/>
      <c r="T395" s="58"/>
      <c r="U395" s="58"/>
      <c r="V395" s="58"/>
      <c r="W395" s="58"/>
      <c r="X395" s="58"/>
      <c r="Y395" s="58"/>
      <c r="Z395" s="58"/>
    </row>
    <row r="396" ht="11.25" customHeight="1">
      <c r="A396" s="473" t="s">
        <v>1777</v>
      </c>
      <c r="B396" s="473" t="s">
        <v>1778</v>
      </c>
      <c r="C396" s="474" t="s">
        <v>52</v>
      </c>
      <c r="D396" s="473" t="s">
        <v>4902</v>
      </c>
      <c r="E396" s="473" t="s">
        <v>4903</v>
      </c>
      <c r="F396" s="474"/>
      <c r="G396" s="474"/>
      <c r="H396" s="474">
        <v>1.0</v>
      </c>
      <c r="I396" s="476">
        <v>1.0</v>
      </c>
      <c r="J396" s="477">
        <v>10.0</v>
      </c>
      <c r="K396" s="477">
        <v>10.0</v>
      </c>
      <c r="L396" s="478" t="s">
        <v>347</v>
      </c>
      <c r="M396" s="58"/>
      <c r="N396" s="58"/>
      <c r="O396" s="58"/>
      <c r="P396" s="58"/>
      <c r="Q396" s="58"/>
      <c r="R396" s="58"/>
      <c r="S396" s="58"/>
      <c r="T396" s="58"/>
      <c r="U396" s="58"/>
      <c r="V396" s="58"/>
      <c r="W396" s="58"/>
      <c r="X396" s="58"/>
      <c r="Y396" s="58"/>
      <c r="Z396" s="58"/>
    </row>
    <row r="397" ht="11.25" customHeight="1">
      <c r="A397" s="473" t="s">
        <v>1777</v>
      </c>
      <c r="B397" s="473" t="s">
        <v>4904</v>
      </c>
      <c r="C397" s="474" t="s">
        <v>52</v>
      </c>
      <c r="D397" s="473" t="s">
        <v>4905</v>
      </c>
      <c r="E397" s="473" t="s">
        <v>4906</v>
      </c>
      <c r="F397" s="474"/>
      <c r="G397" s="411"/>
      <c r="H397" s="483">
        <v>1.0</v>
      </c>
      <c r="I397" s="474">
        <v>1.0</v>
      </c>
      <c r="J397" s="484">
        <v>10.0</v>
      </c>
      <c r="K397" s="484">
        <v>10.0</v>
      </c>
      <c r="L397" s="478" t="s">
        <v>347</v>
      </c>
      <c r="M397" s="58"/>
      <c r="N397" s="58"/>
      <c r="O397" s="58"/>
      <c r="P397" s="58"/>
      <c r="Q397" s="58"/>
      <c r="R397" s="58"/>
      <c r="S397" s="58"/>
      <c r="T397" s="58"/>
      <c r="U397" s="58"/>
      <c r="V397" s="58"/>
      <c r="W397" s="58"/>
      <c r="X397" s="58"/>
      <c r="Y397" s="58"/>
      <c r="Z397" s="58"/>
    </row>
    <row r="398" ht="11.25" customHeight="1">
      <c r="A398" s="473" t="s">
        <v>1777</v>
      </c>
      <c r="B398" s="475" t="s">
        <v>4907</v>
      </c>
      <c r="C398" s="474" t="s">
        <v>52</v>
      </c>
      <c r="D398" s="473" t="s">
        <v>4908</v>
      </c>
      <c r="E398" s="473" t="s">
        <v>4909</v>
      </c>
      <c r="F398" s="474"/>
      <c r="G398" s="411"/>
      <c r="H398" s="483">
        <v>1.0</v>
      </c>
      <c r="I398" s="474">
        <v>1.0</v>
      </c>
      <c r="J398" s="484">
        <v>10.0</v>
      </c>
      <c r="K398" s="484">
        <v>10.0</v>
      </c>
      <c r="L398" s="478" t="s">
        <v>347</v>
      </c>
      <c r="M398" s="58"/>
      <c r="N398" s="58"/>
      <c r="O398" s="58"/>
      <c r="P398" s="58"/>
      <c r="Q398" s="58"/>
      <c r="R398" s="58"/>
      <c r="S398" s="58"/>
      <c r="T398" s="58"/>
      <c r="U398" s="58"/>
      <c r="V398" s="58"/>
      <c r="W398" s="58"/>
      <c r="X398" s="58"/>
      <c r="Y398" s="58"/>
      <c r="Z398" s="58"/>
    </row>
    <row r="399" ht="11.25" customHeight="1">
      <c r="A399" s="473" t="s">
        <v>337</v>
      </c>
      <c r="B399" s="473" t="s">
        <v>1717</v>
      </c>
      <c r="C399" s="474" t="s">
        <v>77</v>
      </c>
      <c r="D399" s="473" t="s">
        <v>4910</v>
      </c>
      <c r="E399" s="473" t="s">
        <v>4773</v>
      </c>
      <c r="F399" s="474" t="s">
        <v>4911</v>
      </c>
      <c r="G399" s="411">
        <v>1.0</v>
      </c>
      <c r="H399" s="483">
        <v>1.0</v>
      </c>
      <c r="I399" s="474">
        <v>1.0</v>
      </c>
      <c r="J399" s="484">
        <v>20.0</v>
      </c>
      <c r="K399" s="484">
        <v>6.66</v>
      </c>
      <c r="L399" s="478" t="s">
        <v>347</v>
      </c>
      <c r="M399" s="58"/>
      <c r="N399" s="58"/>
      <c r="O399" s="58"/>
      <c r="P399" s="58"/>
      <c r="Q399" s="58"/>
      <c r="R399" s="58"/>
      <c r="S399" s="58"/>
      <c r="T399" s="58"/>
      <c r="U399" s="58"/>
      <c r="V399" s="58"/>
      <c r="W399" s="58"/>
      <c r="X399" s="58"/>
      <c r="Y399" s="58"/>
      <c r="Z399" s="58"/>
    </row>
    <row r="400" ht="11.25" customHeight="1">
      <c r="A400" s="473" t="s">
        <v>1739</v>
      </c>
      <c r="B400" s="473" t="s">
        <v>2458</v>
      </c>
      <c r="C400" s="474" t="s">
        <v>77</v>
      </c>
      <c r="D400" s="473" t="s">
        <v>4912</v>
      </c>
      <c r="E400" s="475" t="s">
        <v>4913</v>
      </c>
      <c r="F400" s="474" t="s">
        <v>4914</v>
      </c>
      <c r="G400" s="411">
        <v>2.0</v>
      </c>
      <c r="H400" s="483">
        <v>2.0</v>
      </c>
      <c r="I400" s="474">
        <v>2.0</v>
      </c>
      <c r="J400" s="484">
        <v>20.0</v>
      </c>
      <c r="K400" s="484">
        <v>10.0</v>
      </c>
      <c r="L400" s="478" t="s">
        <v>347</v>
      </c>
      <c r="M400" s="58"/>
      <c r="N400" s="58"/>
      <c r="O400" s="58"/>
      <c r="P400" s="58"/>
      <c r="Q400" s="58"/>
      <c r="R400" s="58"/>
      <c r="S400" s="58"/>
      <c r="T400" s="58"/>
      <c r="U400" s="58"/>
      <c r="V400" s="58"/>
      <c r="W400" s="58"/>
      <c r="X400" s="58"/>
      <c r="Y400" s="58"/>
      <c r="Z400" s="58"/>
    </row>
    <row r="401" ht="11.25" customHeight="1">
      <c r="A401" s="473" t="s">
        <v>1811</v>
      </c>
      <c r="B401" s="473" t="s">
        <v>4915</v>
      </c>
      <c r="C401" s="474" t="s">
        <v>52</v>
      </c>
      <c r="D401" s="473" t="s">
        <v>4916</v>
      </c>
      <c r="E401" s="473" t="s">
        <v>4917</v>
      </c>
      <c r="F401" s="474" t="s">
        <v>4670</v>
      </c>
      <c r="G401" s="411">
        <v>1.0</v>
      </c>
      <c r="H401" s="483">
        <v>1.0</v>
      </c>
      <c r="I401" s="474">
        <v>1.0</v>
      </c>
      <c r="J401" s="484">
        <v>10.0</v>
      </c>
      <c r="K401" s="484">
        <v>10.0</v>
      </c>
      <c r="L401" s="478" t="s">
        <v>356</v>
      </c>
      <c r="M401" s="58"/>
      <c r="N401" s="58"/>
      <c r="O401" s="58"/>
      <c r="P401" s="58"/>
      <c r="Q401" s="58"/>
      <c r="R401" s="58"/>
      <c r="S401" s="58"/>
      <c r="T401" s="58"/>
      <c r="U401" s="58"/>
      <c r="V401" s="58"/>
      <c r="W401" s="58"/>
      <c r="X401" s="58"/>
      <c r="Y401" s="58"/>
      <c r="Z401" s="58"/>
    </row>
    <row r="402" ht="11.25" customHeight="1">
      <c r="A402" s="473" t="s">
        <v>1811</v>
      </c>
      <c r="B402" s="473" t="s">
        <v>4915</v>
      </c>
      <c r="C402" s="474" t="s">
        <v>52</v>
      </c>
      <c r="D402" s="473" t="s">
        <v>4918</v>
      </c>
      <c r="E402" s="473" t="s">
        <v>4919</v>
      </c>
      <c r="F402" s="474" t="s">
        <v>4920</v>
      </c>
      <c r="G402" s="411">
        <v>1.0</v>
      </c>
      <c r="H402" s="483">
        <v>1.0</v>
      </c>
      <c r="I402" s="474">
        <v>1.0</v>
      </c>
      <c r="J402" s="484">
        <v>10.0</v>
      </c>
      <c r="K402" s="484">
        <v>10.0</v>
      </c>
      <c r="L402" s="478" t="s">
        <v>356</v>
      </c>
      <c r="M402" s="58"/>
      <c r="N402" s="58"/>
      <c r="O402" s="58"/>
      <c r="P402" s="58"/>
      <c r="Q402" s="58"/>
      <c r="R402" s="58"/>
      <c r="S402" s="58"/>
      <c r="T402" s="58"/>
      <c r="U402" s="58"/>
      <c r="V402" s="58"/>
      <c r="W402" s="58"/>
      <c r="X402" s="58"/>
      <c r="Y402" s="58"/>
      <c r="Z402" s="58"/>
    </row>
    <row r="403" ht="11.25" customHeight="1">
      <c r="A403" s="473" t="s">
        <v>1811</v>
      </c>
      <c r="B403" s="473" t="s">
        <v>4921</v>
      </c>
      <c r="C403" s="474" t="s">
        <v>52</v>
      </c>
      <c r="D403" s="473" t="s">
        <v>4922</v>
      </c>
      <c r="E403" s="473" t="s">
        <v>4923</v>
      </c>
      <c r="F403" s="474" t="s">
        <v>4017</v>
      </c>
      <c r="G403" s="411">
        <v>1.0</v>
      </c>
      <c r="H403" s="483">
        <v>1.0</v>
      </c>
      <c r="I403" s="474">
        <v>1.0</v>
      </c>
      <c r="J403" s="484">
        <v>20.0</v>
      </c>
      <c r="K403" s="484">
        <v>20.0</v>
      </c>
      <c r="L403" s="478" t="s">
        <v>356</v>
      </c>
      <c r="M403" s="58"/>
      <c r="N403" s="58"/>
      <c r="O403" s="58"/>
      <c r="P403" s="58"/>
      <c r="Q403" s="58"/>
      <c r="R403" s="58"/>
      <c r="S403" s="58"/>
      <c r="T403" s="58"/>
      <c r="U403" s="58"/>
      <c r="V403" s="58"/>
      <c r="W403" s="58"/>
      <c r="X403" s="58"/>
      <c r="Y403" s="58"/>
      <c r="Z403" s="58"/>
    </row>
    <row r="404" ht="11.25" customHeight="1">
      <c r="A404" s="473" t="s">
        <v>4924</v>
      </c>
      <c r="B404" s="473" t="s">
        <v>4925</v>
      </c>
      <c r="C404" s="474" t="s">
        <v>52</v>
      </c>
      <c r="D404" s="473" t="s">
        <v>4926</v>
      </c>
      <c r="E404" s="473" t="s">
        <v>4927</v>
      </c>
      <c r="F404" s="474" t="s">
        <v>4670</v>
      </c>
      <c r="G404" s="411">
        <v>3.0</v>
      </c>
      <c r="H404" s="483">
        <v>1.0</v>
      </c>
      <c r="I404" s="474">
        <v>3.0</v>
      </c>
      <c r="J404" s="484">
        <v>10.0</v>
      </c>
      <c r="K404" s="484">
        <v>3.33</v>
      </c>
      <c r="L404" s="478" t="s">
        <v>356</v>
      </c>
      <c r="M404" s="58"/>
      <c r="N404" s="58"/>
      <c r="O404" s="58"/>
      <c r="P404" s="58"/>
      <c r="Q404" s="58"/>
      <c r="R404" s="58"/>
      <c r="S404" s="58"/>
      <c r="T404" s="58"/>
      <c r="U404" s="58"/>
      <c r="V404" s="58"/>
      <c r="W404" s="58"/>
      <c r="X404" s="58"/>
      <c r="Y404" s="58"/>
      <c r="Z404" s="58"/>
    </row>
    <row r="405" ht="11.25" customHeight="1">
      <c r="A405" s="473" t="s">
        <v>1811</v>
      </c>
      <c r="B405" s="473" t="s">
        <v>4928</v>
      </c>
      <c r="C405" s="474" t="s">
        <v>52</v>
      </c>
      <c r="D405" s="473" t="s">
        <v>4929</v>
      </c>
      <c r="E405" s="473" t="s">
        <v>4930</v>
      </c>
      <c r="F405" s="474" t="s">
        <v>4931</v>
      </c>
      <c r="G405" s="411">
        <v>1.0</v>
      </c>
      <c r="H405" s="483">
        <v>1.0</v>
      </c>
      <c r="I405" s="474">
        <v>1.0</v>
      </c>
      <c r="J405" s="484">
        <v>20.0</v>
      </c>
      <c r="K405" s="484">
        <v>20.0</v>
      </c>
      <c r="L405" s="478" t="s">
        <v>356</v>
      </c>
      <c r="M405" s="58"/>
      <c r="N405" s="58"/>
      <c r="O405" s="58"/>
      <c r="P405" s="58"/>
      <c r="Q405" s="58"/>
      <c r="R405" s="58"/>
      <c r="S405" s="58"/>
      <c r="T405" s="58"/>
      <c r="U405" s="58"/>
      <c r="V405" s="58"/>
      <c r="W405" s="58"/>
      <c r="X405" s="58"/>
      <c r="Y405" s="58"/>
      <c r="Z405" s="58"/>
    </row>
    <row r="406" ht="11.25" customHeight="1">
      <c r="A406" s="473" t="s">
        <v>4932</v>
      </c>
      <c r="B406" s="473" t="s">
        <v>4933</v>
      </c>
      <c r="C406" s="474" t="s">
        <v>52</v>
      </c>
      <c r="D406" s="473" t="s">
        <v>4934</v>
      </c>
      <c r="E406" s="473" t="s">
        <v>4935</v>
      </c>
      <c r="F406" s="474" t="s">
        <v>4936</v>
      </c>
      <c r="G406" s="411">
        <v>2.0</v>
      </c>
      <c r="H406" s="483">
        <v>2.0</v>
      </c>
      <c r="I406" s="474">
        <v>2.0</v>
      </c>
      <c r="J406" s="484">
        <v>20.0</v>
      </c>
      <c r="K406" s="484">
        <v>10.0</v>
      </c>
      <c r="L406" s="478" t="s">
        <v>356</v>
      </c>
      <c r="M406" s="58"/>
      <c r="N406" s="58"/>
      <c r="O406" s="58"/>
      <c r="P406" s="58"/>
      <c r="Q406" s="58"/>
      <c r="R406" s="58"/>
      <c r="S406" s="58"/>
      <c r="T406" s="58"/>
      <c r="U406" s="58"/>
      <c r="V406" s="58"/>
      <c r="W406" s="58"/>
      <c r="X406" s="58"/>
      <c r="Y406" s="58"/>
      <c r="Z406" s="58"/>
    </row>
    <row r="407" ht="11.25" customHeight="1">
      <c r="A407" s="473" t="s">
        <v>808</v>
      </c>
      <c r="B407" s="473" t="s">
        <v>796</v>
      </c>
      <c r="C407" s="474" t="s">
        <v>52</v>
      </c>
      <c r="D407" s="473" t="s">
        <v>3991</v>
      </c>
      <c r="E407" s="473" t="s">
        <v>3992</v>
      </c>
      <c r="F407" s="474" t="s">
        <v>3993</v>
      </c>
      <c r="G407" s="476">
        <v>4.0</v>
      </c>
      <c r="H407" s="476">
        <v>2.0</v>
      </c>
      <c r="I407" s="476">
        <v>4.0</v>
      </c>
      <c r="J407" s="477">
        <v>20.0</v>
      </c>
      <c r="K407" s="477">
        <f>J407/I407</f>
        <v>5</v>
      </c>
      <c r="L407" s="478" t="s">
        <v>366</v>
      </c>
      <c r="M407" s="58"/>
      <c r="N407" s="58"/>
      <c r="O407" s="58"/>
      <c r="P407" s="58"/>
      <c r="Q407" s="58"/>
      <c r="R407" s="58"/>
      <c r="S407" s="58"/>
      <c r="T407" s="58"/>
      <c r="U407" s="58"/>
      <c r="V407" s="58"/>
      <c r="W407" s="58"/>
      <c r="X407" s="58"/>
      <c r="Y407" s="58"/>
      <c r="Z407" s="58"/>
    </row>
    <row r="408" ht="11.25" customHeight="1">
      <c r="A408" s="473" t="s">
        <v>808</v>
      </c>
      <c r="B408" s="473" t="s">
        <v>796</v>
      </c>
      <c r="C408" s="474" t="s">
        <v>52</v>
      </c>
      <c r="D408" s="473" t="s">
        <v>4937</v>
      </c>
      <c r="E408" s="475" t="s">
        <v>4938</v>
      </c>
      <c r="F408" s="474" t="s">
        <v>4939</v>
      </c>
      <c r="G408" s="476">
        <v>4.0</v>
      </c>
      <c r="H408" s="476">
        <v>2.0</v>
      </c>
      <c r="I408" s="476">
        <v>4.0</v>
      </c>
      <c r="J408" s="477">
        <v>20.0</v>
      </c>
      <c r="K408" s="477">
        <v>0.0</v>
      </c>
      <c r="L408" s="478" t="s">
        <v>366</v>
      </c>
      <c r="M408" s="58"/>
      <c r="N408" s="58"/>
      <c r="O408" s="58"/>
      <c r="P408" s="58"/>
      <c r="Q408" s="58"/>
      <c r="R408" s="58"/>
      <c r="S408" s="58"/>
      <c r="T408" s="58"/>
      <c r="U408" s="58"/>
      <c r="V408" s="58"/>
      <c r="W408" s="58"/>
      <c r="X408" s="58"/>
      <c r="Y408" s="58"/>
      <c r="Z408" s="58"/>
    </row>
    <row r="409" ht="11.25" customHeight="1">
      <c r="A409" s="473" t="s">
        <v>1826</v>
      </c>
      <c r="B409" s="473" t="s">
        <v>1827</v>
      </c>
      <c r="C409" s="474" t="s">
        <v>1828</v>
      </c>
      <c r="D409" s="473" t="s">
        <v>4940</v>
      </c>
      <c r="E409" s="475" t="s">
        <v>4941</v>
      </c>
      <c r="F409" s="474" t="s">
        <v>4942</v>
      </c>
      <c r="G409" s="476">
        <v>1.0</v>
      </c>
      <c r="H409" s="476">
        <v>1.0</v>
      </c>
      <c r="I409" s="476">
        <v>3.0</v>
      </c>
      <c r="J409" s="477">
        <v>20.0</v>
      </c>
      <c r="K409" s="477">
        <v>20.0</v>
      </c>
      <c r="L409" s="478" t="s">
        <v>366</v>
      </c>
      <c r="M409" s="58"/>
      <c r="N409" s="58"/>
      <c r="O409" s="58"/>
      <c r="P409" s="58"/>
      <c r="Q409" s="58"/>
      <c r="R409" s="58"/>
      <c r="S409" s="58"/>
      <c r="T409" s="58"/>
      <c r="U409" s="58"/>
      <c r="V409" s="58"/>
      <c r="W409" s="58"/>
      <c r="X409" s="58"/>
      <c r="Y409" s="58"/>
      <c r="Z409" s="58"/>
    </row>
    <row r="410" ht="11.25" customHeight="1">
      <c r="A410" s="473" t="s">
        <v>1826</v>
      </c>
      <c r="B410" s="473" t="s">
        <v>1827</v>
      </c>
      <c r="C410" s="474" t="s">
        <v>1828</v>
      </c>
      <c r="D410" s="473" t="s">
        <v>4943</v>
      </c>
      <c r="E410" s="473" t="s">
        <v>4944</v>
      </c>
      <c r="F410" s="474" t="s">
        <v>4945</v>
      </c>
      <c r="G410" s="476">
        <v>1.0</v>
      </c>
      <c r="H410" s="476">
        <v>1.0</v>
      </c>
      <c r="I410" s="476">
        <v>3.0</v>
      </c>
      <c r="J410" s="477">
        <v>20.0</v>
      </c>
      <c r="K410" s="477">
        <v>20.0</v>
      </c>
      <c r="L410" s="478" t="s">
        <v>366</v>
      </c>
      <c r="M410" s="58"/>
      <c r="N410" s="58"/>
      <c r="O410" s="58"/>
      <c r="P410" s="58"/>
      <c r="Q410" s="58"/>
      <c r="R410" s="58"/>
      <c r="S410" s="58"/>
      <c r="T410" s="58"/>
      <c r="U410" s="58"/>
      <c r="V410" s="58"/>
      <c r="W410" s="58"/>
      <c r="X410" s="58"/>
      <c r="Y410" s="58"/>
      <c r="Z410" s="58"/>
    </row>
    <row r="411" ht="11.25" customHeight="1">
      <c r="A411" s="473" t="s">
        <v>1826</v>
      </c>
      <c r="B411" s="473" t="s">
        <v>1827</v>
      </c>
      <c r="C411" s="474" t="s">
        <v>1828</v>
      </c>
      <c r="D411" s="473" t="s">
        <v>4946</v>
      </c>
      <c r="E411" s="473" t="s">
        <v>4947</v>
      </c>
      <c r="F411" s="474" t="s">
        <v>4948</v>
      </c>
      <c r="G411" s="476">
        <v>1.0</v>
      </c>
      <c r="H411" s="476">
        <v>1.0</v>
      </c>
      <c r="I411" s="476">
        <v>3.0</v>
      </c>
      <c r="J411" s="477">
        <v>20.0</v>
      </c>
      <c r="K411" s="477">
        <v>20.0</v>
      </c>
      <c r="L411" s="478" t="s">
        <v>366</v>
      </c>
      <c r="M411" s="58"/>
      <c r="N411" s="58"/>
      <c r="O411" s="58"/>
      <c r="P411" s="58"/>
      <c r="Q411" s="58"/>
      <c r="R411" s="58"/>
      <c r="S411" s="58"/>
      <c r="T411" s="58"/>
      <c r="U411" s="58"/>
      <c r="V411" s="58"/>
      <c r="W411" s="58"/>
      <c r="X411" s="58"/>
      <c r="Y411" s="58"/>
      <c r="Z411" s="58"/>
    </row>
    <row r="412" ht="11.25" customHeight="1">
      <c r="A412" s="473" t="s">
        <v>1826</v>
      </c>
      <c r="B412" s="473" t="s">
        <v>1827</v>
      </c>
      <c r="C412" s="474" t="s">
        <v>1828</v>
      </c>
      <c r="D412" s="473" t="s">
        <v>4949</v>
      </c>
      <c r="E412" s="473" t="s">
        <v>4950</v>
      </c>
      <c r="F412" s="474" t="s">
        <v>4951</v>
      </c>
      <c r="G412" s="476">
        <v>1.0</v>
      </c>
      <c r="H412" s="476">
        <v>1.0</v>
      </c>
      <c r="I412" s="476">
        <v>3.0</v>
      </c>
      <c r="J412" s="477">
        <v>20.0</v>
      </c>
      <c r="K412" s="477">
        <v>20.0</v>
      </c>
      <c r="L412" s="478" t="s">
        <v>366</v>
      </c>
      <c r="M412" s="58"/>
      <c r="N412" s="58"/>
      <c r="O412" s="58"/>
      <c r="P412" s="58"/>
      <c r="Q412" s="58"/>
      <c r="R412" s="58"/>
      <c r="S412" s="58"/>
      <c r="T412" s="58"/>
      <c r="U412" s="58"/>
      <c r="V412" s="58"/>
      <c r="W412" s="58"/>
      <c r="X412" s="58"/>
      <c r="Y412" s="58"/>
      <c r="Z412" s="58"/>
    </row>
    <row r="413" ht="11.25" customHeight="1">
      <c r="A413" s="473" t="s">
        <v>1826</v>
      </c>
      <c r="B413" s="473" t="s">
        <v>1827</v>
      </c>
      <c r="C413" s="474" t="s">
        <v>1828</v>
      </c>
      <c r="D413" s="473" t="s">
        <v>4952</v>
      </c>
      <c r="E413" s="473" t="s">
        <v>4953</v>
      </c>
      <c r="F413" s="474" t="s">
        <v>4954</v>
      </c>
      <c r="G413" s="476">
        <v>1.0</v>
      </c>
      <c r="H413" s="476">
        <v>1.0</v>
      </c>
      <c r="I413" s="476">
        <v>3.0</v>
      </c>
      <c r="J413" s="477">
        <v>20.0</v>
      </c>
      <c r="K413" s="477">
        <v>20.0</v>
      </c>
      <c r="L413" s="478" t="s">
        <v>366</v>
      </c>
      <c r="M413" s="58"/>
      <c r="N413" s="58"/>
      <c r="O413" s="58"/>
      <c r="P413" s="58"/>
      <c r="Q413" s="58"/>
      <c r="R413" s="58"/>
      <c r="S413" s="58"/>
      <c r="T413" s="58"/>
      <c r="U413" s="58"/>
      <c r="V413" s="58"/>
      <c r="W413" s="58"/>
      <c r="X413" s="58"/>
      <c r="Y413" s="58"/>
      <c r="Z413" s="58"/>
    </row>
    <row r="414" ht="11.25" customHeight="1">
      <c r="A414" s="473" t="s">
        <v>1826</v>
      </c>
      <c r="B414" s="473" t="s">
        <v>1827</v>
      </c>
      <c r="C414" s="474" t="s">
        <v>1828</v>
      </c>
      <c r="D414" s="473" t="s">
        <v>4955</v>
      </c>
      <c r="E414" s="475" t="s">
        <v>4950</v>
      </c>
      <c r="F414" s="474" t="s">
        <v>2904</v>
      </c>
      <c r="G414" s="476">
        <v>1.0</v>
      </c>
      <c r="H414" s="476">
        <v>1.0</v>
      </c>
      <c r="I414" s="476">
        <v>3.0</v>
      </c>
      <c r="J414" s="477">
        <v>20.0</v>
      </c>
      <c r="K414" s="477">
        <v>20.0</v>
      </c>
      <c r="L414" s="478" t="s">
        <v>366</v>
      </c>
      <c r="M414" s="58"/>
      <c r="N414" s="58"/>
      <c r="O414" s="58"/>
      <c r="P414" s="58"/>
      <c r="Q414" s="58"/>
      <c r="R414" s="58"/>
      <c r="S414" s="58"/>
      <c r="T414" s="58"/>
      <c r="U414" s="58"/>
      <c r="V414" s="58"/>
      <c r="W414" s="58"/>
      <c r="X414" s="58"/>
      <c r="Y414" s="58"/>
      <c r="Z414" s="58"/>
    </row>
    <row r="415" ht="11.25" customHeight="1">
      <c r="A415" s="473" t="s">
        <v>1826</v>
      </c>
      <c r="B415" s="473" t="s">
        <v>1827</v>
      </c>
      <c r="C415" s="474" t="s">
        <v>1828</v>
      </c>
      <c r="D415" s="473" t="s">
        <v>4001</v>
      </c>
      <c r="E415" s="473" t="s">
        <v>4002</v>
      </c>
      <c r="F415" s="474" t="s">
        <v>4956</v>
      </c>
      <c r="G415" s="476">
        <v>1.0</v>
      </c>
      <c r="H415" s="476">
        <v>1.0</v>
      </c>
      <c r="I415" s="476">
        <v>3.0</v>
      </c>
      <c r="J415" s="477">
        <v>20.0</v>
      </c>
      <c r="K415" s="477">
        <v>20.0</v>
      </c>
      <c r="L415" s="478" t="s">
        <v>366</v>
      </c>
      <c r="M415" s="58"/>
      <c r="N415" s="58"/>
      <c r="O415" s="58"/>
      <c r="P415" s="58"/>
      <c r="Q415" s="58"/>
      <c r="R415" s="58"/>
      <c r="S415" s="58"/>
      <c r="T415" s="58"/>
      <c r="U415" s="58"/>
      <c r="V415" s="58"/>
      <c r="W415" s="58"/>
      <c r="X415" s="58"/>
      <c r="Y415" s="58"/>
      <c r="Z415" s="58"/>
    </row>
    <row r="416" ht="11.25" customHeight="1">
      <c r="A416" s="473" t="s">
        <v>1826</v>
      </c>
      <c r="B416" s="473" t="s">
        <v>1827</v>
      </c>
      <c r="C416" s="474" t="s">
        <v>1828</v>
      </c>
      <c r="D416" s="473" t="s">
        <v>4957</v>
      </c>
      <c r="E416" s="473" t="s">
        <v>4958</v>
      </c>
      <c r="F416" s="474" t="s">
        <v>4959</v>
      </c>
      <c r="G416" s="476">
        <v>1.0</v>
      </c>
      <c r="H416" s="476">
        <v>1.0</v>
      </c>
      <c r="I416" s="476">
        <v>3.0</v>
      </c>
      <c r="J416" s="477">
        <v>20.0</v>
      </c>
      <c r="K416" s="477">
        <v>20.0</v>
      </c>
      <c r="L416" s="478" t="s">
        <v>366</v>
      </c>
      <c r="M416" s="58"/>
      <c r="N416" s="58"/>
      <c r="O416" s="58"/>
      <c r="P416" s="58"/>
      <c r="Q416" s="58"/>
      <c r="R416" s="58"/>
      <c r="S416" s="58"/>
      <c r="T416" s="58"/>
      <c r="U416" s="58"/>
      <c r="V416" s="58"/>
      <c r="W416" s="58"/>
      <c r="X416" s="58"/>
      <c r="Y416" s="58"/>
      <c r="Z416" s="58"/>
    </row>
    <row r="417" ht="11.25" customHeight="1">
      <c r="A417" s="473" t="s">
        <v>1826</v>
      </c>
      <c r="B417" s="473" t="s">
        <v>1827</v>
      </c>
      <c r="C417" s="474" t="s">
        <v>1828</v>
      </c>
      <c r="D417" s="473" t="s">
        <v>4960</v>
      </c>
      <c r="E417" s="473" t="s">
        <v>4961</v>
      </c>
      <c r="F417" s="474" t="s">
        <v>4962</v>
      </c>
      <c r="G417" s="476">
        <v>1.0</v>
      </c>
      <c r="H417" s="476">
        <v>1.0</v>
      </c>
      <c r="I417" s="476">
        <v>3.0</v>
      </c>
      <c r="J417" s="477">
        <v>20.0</v>
      </c>
      <c r="K417" s="477">
        <v>20.0</v>
      </c>
      <c r="L417" s="478" t="s">
        <v>366</v>
      </c>
      <c r="M417" s="58"/>
      <c r="N417" s="58"/>
      <c r="O417" s="58"/>
      <c r="P417" s="58"/>
      <c r="Q417" s="58"/>
      <c r="R417" s="58"/>
      <c r="S417" s="58"/>
      <c r="T417" s="58"/>
      <c r="U417" s="58"/>
      <c r="V417" s="58"/>
      <c r="W417" s="58"/>
      <c r="X417" s="58"/>
      <c r="Y417" s="58"/>
      <c r="Z417" s="58"/>
    </row>
    <row r="418" ht="11.25" customHeight="1">
      <c r="A418" s="473" t="s">
        <v>1826</v>
      </c>
      <c r="B418" s="473" t="s">
        <v>1827</v>
      </c>
      <c r="C418" s="474" t="s">
        <v>1828</v>
      </c>
      <c r="D418" s="473" t="s">
        <v>4963</v>
      </c>
      <c r="E418" s="475" t="s">
        <v>4964</v>
      </c>
      <c r="F418" s="474" t="s">
        <v>2904</v>
      </c>
      <c r="G418" s="476">
        <v>1.0</v>
      </c>
      <c r="H418" s="476">
        <v>1.0</v>
      </c>
      <c r="I418" s="476">
        <v>3.0</v>
      </c>
      <c r="J418" s="477">
        <v>20.0</v>
      </c>
      <c r="K418" s="477">
        <v>20.0</v>
      </c>
      <c r="L418" s="478" t="s">
        <v>366</v>
      </c>
      <c r="M418" s="58"/>
      <c r="N418" s="58"/>
      <c r="O418" s="58"/>
      <c r="P418" s="58"/>
      <c r="Q418" s="58"/>
      <c r="R418" s="58"/>
      <c r="S418" s="58"/>
      <c r="T418" s="58"/>
      <c r="U418" s="58"/>
      <c r="V418" s="58"/>
      <c r="W418" s="58"/>
      <c r="X418" s="58"/>
      <c r="Y418" s="58"/>
      <c r="Z418" s="58"/>
    </row>
    <row r="419" ht="11.25" customHeight="1">
      <c r="A419" s="473" t="s">
        <v>1826</v>
      </c>
      <c r="B419" s="473" t="s">
        <v>1827</v>
      </c>
      <c r="C419" s="474" t="s">
        <v>1828</v>
      </c>
      <c r="D419" s="473" t="s">
        <v>4965</v>
      </c>
      <c r="E419" s="475" t="s">
        <v>4966</v>
      </c>
      <c r="F419" s="474" t="s">
        <v>2904</v>
      </c>
      <c r="G419" s="476">
        <v>1.0</v>
      </c>
      <c r="H419" s="476">
        <v>1.0</v>
      </c>
      <c r="I419" s="476">
        <v>3.0</v>
      </c>
      <c r="J419" s="477">
        <v>20.0</v>
      </c>
      <c r="K419" s="477">
        <v>20.0</v>
      </c>
      <c r="L419" s="478" t="s">
        <v>366</v>
      </c>
      <c r="M419" s="58"/>
      <c r="N419" s="58"/>
      <c r="O419" s="58"/>
      <c r="P419" s="58"/>
      <c r="Q419" s="58"/>
      <c r="R419" s="58"/>
      <c r="S419" s="58"/>
      <c r="T419" s="58"/>
      <c r="U419" s="58"/>
      <c r="V419" s="58"/>
      <c r="W419" s="58"/>
      <c r="X419" s="58"/>
      <c r="Y419" s="58"/>
      <c r="Z419" s="58"/>
    </row>
    <row r="420" ht="11.25" customHeight="1">
      <c r="A420" s="473" t="s">
        <v>3996</v>
      </c>
      <c r="B420" s="473" t="s">
        <v>3997</v>
      </c>
      <c r="C420" s="474" t="s">
        <v>52</v>
      </c>
      <c r="D420" s="473" t="s">
        <v>3998</v>
      </c>
      <c r="E420" s="473" t="s">
        <v>3999</v>
      </c>
      <c r="F420" s="474" t="s">
        <v>4000</v>
      </c>
      <c r="G420" s="476">
        <v>2.0</v>
      </c>
      <c r="H420" s="476">
        <v>2.0</v>
      </c>
      <c r="I420" s="476">
        <v>2.0</v>
      </c>
      <c r="J420" s="477">
        <v>20.0</v>
      </c>
      <c r="K420" s="477">
        <f t="shared" ref="K420:K433" si="4">J420/I420</f>
        <v>10</v>
      </c>
      <c r="L420" s="478" t="s">
        <v>366</v>
      </c>
      <c r="M420" s="58"/>
      <c r="N420" s="58"/>
      <c r="O420" s="58"/>
      <c r="P420" s="58"/>
      <c r="Q420" s="58"/>
      <c r="R420" s="58"/>
      <c r="S420" s="58"/>
      <c r="T420" s="58"/>
      <c r="U420" s="58"/>
      <c r="V420" s="58"/>
      <c r="W420" s="58"/>
      <c r="X420" s="58"/>
      <c r="Y420" s="58"/>
      <c r="Z420" s="58"/>
    </row>
    <row r="421" ht="11.25" customHeight="1">
      <c r="A421" s="473" t="s">
        <v>3996</v>
      </c>
      <c r="B421" s="473" t="s">
        <v>3997</v>
      </c>
      <c r="C421" s="474" t="s">
        <v>52</v>
      </c>
      <c r="D421" s="473" t="s">
        <v>4001</v>
      </c>
      <c r="E421" s="475" t="s">
        <v>4002</v>
      </c>
      <c r="F421" s="474" t="s">
        <v>2904</v>
      </c>
      <c r="G421" s="476">
        <v>2.0</v>
      </c>
      <c r="H421" s="476">
        <v>2.0</v>
      </c>
      <c r="I421" s="476">
        <v>2.0</v>
      </c>
      <c r="J421" s="477">
        <v>10.0</v>
      </c>
      <c r="K421" s="477">
        <f t="shared" si="4"/>
        <v>5</v>
      </c>
      <c r="L421" s="478" t="s">
        <v>366</v>
      </c>
      <c r="M421" s="58"/>
      <c r="N421" s="58"/>
      <c r="O421" s="58"/>
      <c r="P421" s="58"/>
      <c r="Q421" s="58"/>
      <c r="R421" s="58"/>
      <c r="S421" s="58"/>
      <c r="T421" s="58"/>
      <c r="U421" s="58"/>
      <c r="V421" s="58"/>
      <c r="W421" s="58"/>
      <c r="X421" s="58"/>
      <c r="Y421" s="58"/>
      <c r="Z421" s="58"/>
    </row>
    <row r="422" ht="11.25" customHeight="1">
      <c r="A422" s="473" t="s">
        <v>3996</v>
      </c>
      <c r="B422" s="473" t="s">
        <v>3997</v>
      </c>
      <c r="C422" s="474" t="s">
        <v>52</v>
      </c>
      <c r="D422" s="473" t="s">
        <v>4003</v>
      </c>
      <c r="E422" s="473" t="s">
        <v>4004</v>
      </c>
      <c r="F422" s="474" t="s">
        <v>2904</v>
      </c>
      <c r="G422" s="476">
        <v>2.0</v>
      </c>
      <c r="H422" s="476">
        <v>2.0</v>
      </c>
      <c r="I422" s="476">
        <v>2.0</v>
      </c>
      <c r="J422" s="477">
        <v>10.0</v>
      </c>
      <c r="K422" s="477">
        <f t="shared" si="4"/>
        <v>5</v>
      </c>
      <c r="L422" s="478" t="s">
        <v>366</v>
      </c>
      <c r="M422" s="58"/>
      <c r="N422" s="58"/>
      <c r="O422" s="58"/>
      <c r="P422" s="58"/>
      <c r="Q422" s="58"/>
      <c r="R422" s="58"/>
      <c r="S422" s="58"/>
      <c r="T422" s="58"/>
      <c r="U422" s="58"/>
      <c r="V422" s="58"/>
      <c r="W422" s="58"/>
      <c r="X422" s="58"/>
      <c r="Y422" s="58"/>
      <c r="Z422" s="58"/>
    </row>
    <row r="423" ht="11.25" customHeight="1">
      <c r="A423" s="473" t="s">
        <v>808</v>
      </c>
      <c r="B423" s="473" t="s">
        <v>809</v>
      </c>
      <c r="C423" s="474" t="s">
        <v>52</v>
      </c>
      <c r="D423" s="473" t="s">
        <v>4005</v>
      </c>
      <c r="E423" s="473" t="s">
        <v>4006</v>
      </c>
      <c r="F423" s="474" t="s">
        <v>2904</v>
      </c>
      <c r="G423" s="476">
        <v>4.0</v>
      </c>
      <c r="H423" s="476">
        <v>2.0</v>
      </c>
      <c r="I423" s="476">
        <v>4.0</v>
      </c>
      <c r="J423" s="477">
        <v>10.0</v>
      </c>
      <c r="K423" s="477">
        <f t="shared" si="4"/>
        <v>2.5</v>
      </c>
      <c r="L423" s="478" t="s">
        <v>366</v>
      </c>
      <c r="M423" s="58"/>
      <c r="N423" s="58"/>
      <c r="O423" s="58"/>
      <c r="P423" s="58"/>
      <c r="Q423" s="58"/>
      <c r="R423" s="58"/>
      <c r="S423" s="58"/>
      <c r="T423" s="58"/>
      <c r="U423" s="58"/>
      <c r="V423" s="58"/>
      <c r="W423" s="58"/>
      <c r="X423" s="58"/>
      <c r="Y423" s="58"/>
      <c r="Z423" s="58"/>
    </row>
    <row r="424" ht="11.25" customHeight="1">
      <c r="A424" s="473" t="s">
        <v>808</v>
      </c>
      <c r="B424" s="473" t="s">
        <v>809</v>
      </c>
      <c r="C424" s="474" t="s">
        <v>52</v>
      </c>
      <c r="D424" s="473" t="s">
        <v>4007</v>
      </c>
      <c r="E424" s="475" t="s">
        <v>4008</v>
      </c>
      <c r="F424" s="474" t="s">
        <v>2904</v>
      </c>
      <c r="G424" s="476">
        <v>4.0</v>
      </c>
      <c r="H424" s="476">
        <v>2.0</v>
      </c>
      <c r="I424" s="476">
        <v>4.0</v>
      </c>
      <c r="J424" s="477">
        <v>10.0</v>
      </c>
      <c r="K424" s="477">
        <f t="shared" si="4"/>
        <v>2.5</v>
      </c>
      <c r="L424" s="478" t="s">
        <v>366</v>
      </c>
      <c r="M424" s="58"/>
      <c r="N424" s="58"/>
      <c r="O424" s="58"/>
      <c r="P424" s="58"/>
      <c r="Q424" s="58"/>
      <c r="R424" s="58"/>
      <c r="S424" s="58"/>
      <c r="T424" s="58"/>
      <c r="U424" s="58"/>
      <c r="V424" s="58"/>
      <c r="W424" s="58"/>
      <c r="X424" s="58"/>
      <c r="Y424" s="58"/>
      <c r="Z424" s="58"/>
    </row>
    <row r="425" ht="11.25" customHeight="1">
      <c r="A425" s="473" t="s">
        <v>808</v>
      </c>
      <c r="B425" s="473" t="s">
        <v>809</v>
      </c>
      <c r="C425" s="474" t="s">
        <v>52</v>
      </c>
      <c r="D425" s="473" t="s">
        <v>4010</v>
      </c>
      <c r="E425" s="473" t="s">
        <v>4967</v>
      </c>
      <c r="F425" s="474" t="s">
        <v>2904</v>
      </c>
      <c r="G425" s="476">
        <v>4.0</v>
      </c>
      <c r="H425" s="476">
        <v>2.0</v>
      </c>
      <c r="I425" s="476">
        <v>4.0</v>
      </c>
      <c r="J425" s="477">
        <v>10.0</v>
      </c>
      <c r="K425" s="477">
        <f t="shared" si="4"/>
        <v>2.5</v>
      </c>
      <c r="L425" s="478" t="s">
        <v>366</v>
      </c>
      <c r="M425" s="58"/>
      <c r="N425" s="58"/>
      <c r="O425" s="58"/>
      <c r="P425" s="58"/>
      <c r="Q425" s="58"/>
      <c r="R425" s="58"/>
      <c r="S425" s="58"/>
      <c r="T425" s="58"/>
      <c r="U425" s="58"/>
      <c r="V425" s="58"/>
      <c r="W425" s="58"/>
      <c r="X425" s="58"/>
      <c r="Y425" s="58"/>
      <c r="Z425" s="58"/>
    </row>
    <row r="426" ht="11.25" customHeight="1">
      <c r="A426" s="473" t="s">
        <v>808</v>
      </c>
      <c r="B426" s="473" t="s">
        <v>818</v>
      </c>
      <c r="C426" s="474" t="s">
        <v>52</v>
      </c>
      <c r="D426" s="473" t="s">
        <v>4012</v>
      </c>
      <c r="E426" s="473" t="s">
        <v>4013</v>
      </c>
      <c r="F426" s="474" t="s">
        <v>4014</v>
      </c>
      <c r="G426" s="476">
        <v>4.0</v>
      </c>
      <c r="H426" s="476">
        <v>2.0</v>
      </c>
      <c r="I426" s="476">
        <v>4.0</v>
      </c>
      <c r="J426" s="477">
        <v>10.0</v>
      </c>
      <c r="K426" s="477">
        <f t="shared" si="4"/>
        <v>2.5</v>
      </c>
      <c r="L426" s="478" t="s">
        <v>366</v>
      </c>
      <c r="M426" s="58"/>
      <c r="N426" s="58"/>
      <c r="O426" s="58"/>
      <c r="P426" s="58"/>
      <c r="Q426" s="58"/>
      <c r="R426" s="58"/>
      <c r="S426" s="58"/>
      <c r="T426" s="58"/>
      <c r="U426" s="58"/>
      <c r="V426" s="58"/>
      <c r="W426" s="58"/>
      <c r="X426" s="58"/>
      <c r="Y426" s="58"/>
      <c r="Z426" s="58"/>
    </row>
    <row r="427" ht="11.25" customHeight="1">
      <c r="A427" s="473" t="s">
        <v>808</v>
      </c>
      <c r="B427" s="473" t="s">
        <v>818</v>
      </c>
      <c r="C427" s="474" t="s">
        <v>52</v>
      </c>
      <c r="D427" s="473" t="s">
        <v>4015</v>
      </c>
      <c r="E427" s="473" t="s">
        <v>4016</v>
      </c>
      <c r="F427" s="474" t="s">
        <v>4017</v>
      </c>
      <c r="G427" s="476">
        <v>4.0</v>
      </c>
      <c r="H427" s="476">
        <v>2.0</v>
      </c>
      <c r="I427" s="476">
        <v>4.0</v>
      </c>
      <c r="J427" s="477">
        <v>20.0</v>
      </c>
      <c r="K427" s="477">
        <f t="shared" si="4"/>
        <v>5</v>
      </c>
      <c r="L427" s="478" t="s">
        <v>366</v>
      </c>
      <c r="M427" s="58"/>
      <c r="N427" s="58"/>
      <c r="O427" s="58"/>
      <c r="P427" s="58"/>
      <c r="Q427" s="58"/>
      <c r="R427" s="58"/>
      <c r="S427" s="58"/>
      <c r="T427" s="58"/>
      <c r="U427" s="58"/>
      <c r="V427" s="58"/>
      <c r="W427" s="58"/>
      <c r="X427" s="58"/>
      <c r="Y427" s="58"/>
      <c r="Z427" s="58"/>
    </row>
    <row r="428" ht="11.25" customHeight="1">
      <c r="A428" s="473" t="s">
        <v>808</v>
      </c>
      <c r="B428" s="473" t="s">
        <v>818</v>
      </c>
      <c r="C428" s="474" t="s">
        <v>52</v>
      </c>
      <c r="D428" s="473" t="s">
        <v>4018</v>
      </c>
      <c r="E428" s="473" t="s">
        <v>4019</v>
      </c>
      <c r="F428" s="474" t="s">
        <v>4020</v>
      </c>
      <c r="G428" s="476">
        <v>4.0</v>
      </c>
      <c r="H428" s="476">
        <v>2.0</v>
      </c>
      <c r="I428" s="476">
        <v>4.0</v>
      </c>
      <c r="J428" s="477">
        <v>10.0</v>
      </c>
      <c r="K428" s="477">
        <f t="shared" si="4"/>
        <v>2.5</v>
      </c>
      <c r="L428" s="478" t="s">
        <v>366</v>
      </c>
      <c r="M428" s="58"/>
      <c r="N428" s="58"/>
      <c r="O428" s="58"/>
      <c r="P428" s="58"/>
      <c r="Q428" s="58"/>
      <c r="R428" s="58"/>
      <c r="S428" s="58"/>
      <c r="T428" s="58"/>
      <c r="U428" s="58"/>
      <c r="V428" s="58"/>
      <c r="W428" s="58"/>
      <c r="X428" s="58"/>
      <c r="Y428" s="58"/>
      <c r="Z428" s="58"/>
    </row>
    <row r="429" ht="11.25" customHeight="1">
      <c r="A429" s="473" t="s">
        <v>808</v>
      </c>
      <c r="B429" s="473" t="s">
        <v>818</v>
      </c>
      <c r="C429" s="474" t="s">
        <v>52</v>
      </c>
      <c r="D429" s="473" t="s">
        <v>4021</v>
      </c>
      <c r="E429" s="473" t="s">
        <v>4022</v>
      </c>
      <c r="F429" s="474" t="s">
        <v>4017</v>
      </c>
      <c r="G429" s="476">
        <v>4.0</v>
      </c>
      <c r="H429" s="476">
        <v>2.0</v>
      </c>
      <c r="I429" s="476">
        <v>4.0</v>
      </c>
      <c r="J429" s="477">
        <v>20.0</v>
      </c>
      <c r="K429" s="477">
        <f t="shared" si="4"/>
        <v>5</v>
      </c>
      <c r="L429" s="478" t="s">
        <v>366</v>
      </c>
      <c r="M429" s="58"/>
      <c r="N429" s="58"/>
      <c r="O429" s="58"/>
      <c r="P429" s="58"/>
      <c r="Q429" s="58"/>
      <c r="R429" s="58"/>
      <c r="S429" s="58"/>
      <c r="T429" s="58"/>
      <c r="U429" s="58"/>
      <c r="V429" s="58"/>
      <c r="W429" s="58"/>
      <c r="X429" s="58"/>
      <c r="Y429" s="58"/>
      <c r="Z429" s="58"/>
    </row>
    <row r="430" ht="11.25" customHeight="1">
      <c r="A430" s="473" t="s">
        <v>808</v>
      </c>
      <c r="B430" s="473" t="s">
        <v>818</v>
      </c>
      <c r="C430" s="474" t="s">
        <v>52</v>
      </c>
      <c r="D430" s="473" t="s">
        <v>4023</v>
      </c>
      <c r="E430" s="473" t="s">
        <v>4024</v>
      </c>
      <c r="F430" s="474" t="s">
        <v>4025</v>
      </c>
      <c r="G430" s="476">
        <v>4.0</v>
      </c>
      <c r="H430" s="476">
        <v>2.0</v>
      </c>
      <c r="I430" s="476">
        <v>4.0</v>
      </c>
      <c r="J430" s="477">
        <v>20.0</v>
      </c>
      <c r="K430" s="477">
        <f t="shared" si="4"/>
        <v>5</v>
      </c>
      <c r="L430" s="478" t="s">
        <v>366</v>
      </c>
      <c r="M430" s="58"/>
      <c r="N430" s="58"/>
      <c r="O430" s="58"/>
      <c r="P430" s="58"/>
      <c r="Q430" s="58"/>
      <c r="R430" s="58"/>
      <c r="S430" s="58"/>
      <c r="T430" s="58"/>
      <c r="U430" s="58"/>
      <c r="V430" s="58"/>
      <c r="W430" s="58"/>
      <c r="X430" s="58"/>
      <c r="Y430" s="58"/>
      <c r="Z430" s="58"/>
    </row>
    <row r="431" ht="11.25" customHeight="1">
      <c r="A431" s="473" t="s">
        <v>4968</v>
      </c>
      <c r="B431" s="473" t="s">
        <v>4969</v>
      </c>
      <c r="C431" s="474" t="s">
        <v>52</v>
      </c>
      <c r="D431" s="473" t="s">
        <v>4970</v>
      </c>
      <c r="E431" s="473" t="s">
        <v>4375</v>
      </c>
      <c r="F431" s="474" t="s">
        <v>4971</v>
      </c>
      <c r="G431" s="476">
        <v>3.0</v>
      </c>
      <c r="H431" s="476">
        <v>3.0</v>
      </c>
      <c r="I431" s="476">
        <v>3.0</v>
      </c>
      <c r="J431" s="477">
        <v>20.0</v>
      </c>
      <c r="K431" s="477">
        <f t="shared" si="4"/>
        <v>6.666666667</v>
      </c>
      <c r="L431" s="478" t="s">
        <v>366</v>
      </c>
      <c r="M431" s="58"/>
      <c r="N431" s="58"/>
      <c r="O431" s="58"/>
      <c r="P431" s="58"/>
      <c r="Q431" s="58"/>
      <c r="R431" s="58"/>
      <c r="S431" s="58"/>
      <c r="T431" s="58"/>
      <c r="U431" s="58"/>
      <c r="V431" s="58"/>
      <c r="W431" s="58"/>
      <c r="X431" s="58"/>
      <c r="Y431" s="58"/>
      <c r="Z431" s="58"/>
    </row>
    <row r="432" ht="11.25" customHeight="1">
      <c r="A432" s="473" t="s">
        <v>4972</v>
      </c>
      <c r="B432" s="473" t="s">
        <v>4973</v>
      </c>
      <c r="C432" s="474" t="s">
        <v>52</v>
      </c>
      <c r="D432" s="473" t="s">
        <v>4974</v>
      </c>
      <c r="E432" s="473" t="s">
        <v>4975</v>
      </c>
      <c r="F432" s="474" t="s">
        <v>4976</v>
      </c>
      <c r="G432" s="476">
        <v>3.0</v>
      </c>
      <c r="H432" s="476">
        <v>3.0</v>
      </c>
      <c r="I432" s="476">
        <v>3.0</v>
      </c>
      <c r="J432" s="477">
        <v>20.0</v>
      </c>
      <c r="K432" s="477">
        <f t="shared" si="4"/>
        <v>6.666666667</v>
      </c>
      <c r="L432" s="478" t="s">
        <v>366</v>
      </c>
      <c r="M432" s="58"/>
      <c r="N432" s="58"/>
      <c r="O432" s="58"/>
      <c r="P432" s="58"/>
      <c r="Q432" s="58"/>
      <c r="R432" s="58"/>
      <c r="S432" s="58"/>
      <c r="T432" s="58"/>
      <c r="U432" s="58"/>
      <c r="V432" s="58"/>
      <c r="W432" s="58"/>
      <c r="X432" s="58"/>
      <c r="Y432" s="58"/>
      <c r="Z432" s="58"/>
    </row>
    <row r="433" ht="11.25" customHeight="1">
      <c r="A433" s="473" t="s">
        <v>358</v>
      </c>
      <c r="B433" s="473" t="s">
        <v>1891</v>
      </c>
      <c r="C433" s="474" t="s">
        <v>52</v>
      </c>
      <c r="D433" s="473" t="s">
        <v>4977</v>
      </c>
      <c r="E433" s="473" t="s">
        <v>4978</v>
      </c>
      <c r="F433" s="474" t="s">
        <v>3860</v>
      </c>
      <c r="G433" s="476">
        <v>5.0</v>
      </c>
      <c r="H433" s="476">
        <v>1.0</v>
      </c>
      <c r="I433" s="476">
        <v>5.0</v>
      </c>
      <c r="J433" s="477">
        <v>20.0</v>
      </c>
      <c r="K433" s="477">
        <f t="shared" si="4"/>
        <v>4</v>
      </c>
      <c r="L433" s="478" t="s">
        <v>366</v>
      </c>
      <c r="M433" s="58"/>
      <c r="N433" s="58"/>
      <c r="O433" s="58"/>
      <c r="P433" s="58"/>
      <c r="Q433" s="58"/>
      <c r="R433" s="58"/>
      <c r="S433" s="58"/>
      <c r="T433" s="58"/>
      <c r="U433" s="58"/>
      <c r="V433" s="58"/>
      <c r="W433" s="58"/>
      <c r="X433" s="58"/>
      <c r="Y433" s="58"/>
      <c r="Z433" s="58"/>
    </row>
    <row r="434" ht="11.25" customHeight="1">
      <c r="A434" s="473" t="s">
        <v>1897</v>
      </c>
      <c r="B434" s="475" t="s">
        <v>1898</v>
      </c>
      <c r="C434" s="474" t="s">
        <v>1899</v>
      </c>
      <c r="D434" s="473" t="s">
        <v>4979</v>
      </c>
      <c r="E434" s="473" t="s">
        <v>4980</v>
      </c>
      <c r="F434" s="474" t="s">
        <v>4981</v>
      </c>
      <c r="G434" s="474">
        <v>2.0</v>
      </c>
      <c r="H434" s="474">
        <v>2.0</v>
      </c>
      <c r="I434" s="476">
        <v>2.0</v>
      </c>
      <c r="J434" s="477">
        <v>20.0</v>
      </c>
      <c r="K434" s="477">
        <v>10.0</v>
      </c>
      <c r="L434" s="478" t="s">
        <v>384</v>
      </c>
      <c r="M434" s="58"/>
      <c r="N434" s="58"/>
      <c r="O434" s="58"/>
      <c r="P434" s="58"/>
      <c r="Q434" s="58"/>
      <c r="R434" s="58"/>
      <c r="S434" s="58"/>
      <c r="T434" s="58"/>
      <c r="U434" s="58"/>
      <c r="V434" s="58"/>
      <c r="W434" s="58"/>
      <c r="X434" s="58"/>
      <c r="Y434" s="58"/>
      <c r="Z434" s="58"/>
    </row>
    <row r="435" ht="11.25" customHeight="1">
      <c r="A435" s="473" t="s">
        <v>1897</v>
      </c>
      <c r="B435" s="475" t="s">
        <v>1898</v>
      </c>
      <c r="C435" s="474" t="s">
        <v>1899</v>
      </c>
      <c r="D435" s="473" t="s">
        <v>4982</v>
      </c>
      <c r="E435" s="473" t="s">
        <v>4983</v>
      </c>
      <c r="F435" s="487" t="s">
        <v>4984</v>
      </c>
      <c r="G435" s="474">
        <v>2.0</v>
      </c>
      <c r="H435" s="474">
        <v>2.0</v>
      </c>
      <c r="I435" s="476">
        <v>2.0</v>
      </c>
      <c r="J435" s="477">
        <v>20.0</v>
      </c>
      <c r="K435" s="477">
        <v>10.0</v>
      </c>
      <c r="L435" s="478" t="s">
        <v>384</v>
      </c>
      <c r="M435" s="58"/>
      <c r="N435" s="58"/>
      <c r="O435" s="58"/>
      <c r="P435" s="58"/>
      <c r="Q435" s="58"/>
      <c r="R435" s="58"/>
      <c r="S435" s="58"/>
      <c r="T435" s="58"/>
      <c r="U435" s="58"/>
      <c r="V435" s="58"/>
      <c r="W435" s="58"/>
      <c r="X435" s="58"/>
      <c r="Y435" s="58"/>
      <c r="Z435" s="58"/>
    </row>
    <row r="436" ht="11.25" customHeight="1">
      <c r="A436" s="473" t="s">
        <v>1897</v>
      </c>
      <c r="B436" s="475" t="s">
        <v>1898</v>
      </c>
      <c r="C436" s="474" t="s">
        <v>1899</v>
      </c>
      <c r="D436" s="473" t="s">
        <v>4985</v>
      </c>
      <c r="E436" s="473" t="s">
        <v>4986</v>
      </c>
      <c r="F436" s="487" t="s">
        <v>4987</v>
      </c>
      <c r="G436" s="474">
        <v>2.0</v>
      </c>
      <c r="H436" s="474">
        <v>2.0</v>
      </c>
      <c r="I436" s="476">
        <v>2.0</v>
      </c>
      <c r="J436" s="477">
        <v>20.0</v>
      </c>
      <c r="K436" s="477">
        <v>10.0</v>
      </c>
      <c r="L436" s="478" t="s">
        <v>384</v>
      </c>
      <c r="M436" s="58"/>
      <c r="N436" s="58"/>
      <c r="O436" s="58"/>
      <c r="P436" s="58"/>
      <c r="Q436" s="58"/>
      <c r="R436" s="58"/>
      <c r="S436" s="58"/>
      <c r="T436" s="58"/>
      <c r="U436" s="58"/>
      <c r="V436" s="58"/>
      <c r="W436" s="58"/>
      <c r="X436" s="58"/>
      <c r="Y436" s="58"/>
      <c r="Z436" s="58"/>
    </row>
    <row r="437" ht="11.25" customHeight="1">
      <c r="A437" s="473" t="s">
        <v>4988</v>
      </c>
      <c r="B437" s="475" t="s">
        <v>4989</v>
      </c>
      <c r="C437" s="474" t="s">
        <v>1899</v>
      </c>
      <c r="D437" s="473" t="s">
        <v>4990</v>
      </c>
      <c r="E437" s="473" t="s">
        <v>4991</v>
      </c>
      <c r="F437" s="487" t="s">
        <v>4992</v>
      </c>
      <c r="G437" s="474">
        <v>2.0</v>
      </c>
      <c r="H437" s="474">
        <v>1.0</v>
      </c>
      <c r="I437" s="476">
        <v>1.0</v>
      </c>
      <c r="J437" s="477">
        <v>20.0</v>
      </c>
      <c r="K437" s="477">
        <v>10.0</v>
      </c>
      <c r="L437" s="478" t="s">
        <v>384</v>
      </c>
      <c r="M437" s="58"/>
      <c r="N437" s="58"/>
      <c r="O437" s="58"/>
      <c r="P437" s="58"/>
      <c r="Q437" s="58"/>
      <c r="R437" s="58"/>
      <c r="S437" s="58"/>
      <c r="T437" s="58"/>
      <c r="U437" s="58"/>
      <c r="V437" s="58"/>
      <c r="W437" s="58"/>
      <c r="X437" s="58"/>
      <c r="Y437" s="58"/>
      <c r="Z437" s="58"/>
    </row>
    <row r="438" ht="11.25" customHeight="1">
      <c r="A438" s="473" t="s">
        <v>4993</v>
      </c>
      <c r="B438" s="475" t="s">
        <v>4994</v>
      </c>
      <c r="C438" s="474" t="s">
        <v>1899</v>
      </c>
      <c r="D438" s="473" t="s">
        <v>4995</v>
      </c>
      <c r="E438" s="475" t="s">
        <v>4996</v>
      </c>
      <c r="F438" s="487"/>
      <c r="G438" s="474">
        <v>2.0</v>
      </c>
      <c r="H438" s="474">
        <v>2.0</v>
      </c>
      <c r="I438" s="476">
        <v>2.0</v>
      </c>
      <c r="J438" s="477">
        <v>10.0</v>
      </c>
      <c r="K438" s="477">
        <v>5.0</v>
      </c>
      <c r="L438" s="478" t="s">
        <v>384</v>
      </c>
      <c r="M438" s="58"/>
      <c r="N438" s="58"/>
      <c r="O438" s="58"/>
      <c r="P438" s="58"/>
      <c r="Q438" s="58"/>
      <c r="R438" s="58"/>
      <c r="S438" s="58"/>
      <c r="T438" s="58"/>
      <c r="U438" s="58"/>
      <c r="V438" s="58"/>
      <c r="W438" s="58"/>
      <c r="X438" s="58"/>
      <c r="Y438" s="58"/>
      <c r="Z438" s="58"/>
    </row>
    <row r="439" ht="11.25" customHeight="1">
      <c r="A439" s="473" t="s">
        <v>4993</v>
      </c>
      <c r="B439" s="475" t="s">
        <v>4994</v>
      </c>
      <c r="C439" s="474" t="s">
        <v>1899</v>
      </c>
      <c r="D439" s="473" t="s">
        <v>4997</v>
      </c>
      <c r="E439" s="473" t="s">
        <v>4998</v>
      </c>
      <c r="F439" s="487" t="s">
        <v>4999</v>
      </c>
      <c r="G439" s="474">
        <v>2.0</v>
      </c>
      <c r="H439" s="474">
        <v>2.0</v>
      </c>
      <c r="I439" s="476">
        <v>2.0</v>
      </c>
      <c r="J439" s="477">
        <v>20.0</v>
      </c>
      <c r="K439" s="477">
        <v>10.0</v>
      </c>
      <c r="L439" s="478" t="s">
        <v>384</v>
      </c>
      <c r="M439" s="58"/>
      <c r="N439" s="58"/>
      <c r="O439" s="58"/>
      <c r="P439" s="58"/>
      <c r="Q439" s="58"/>
      <c r="R439" s="58"/>
      <c r="S439" s="58"/>
      <c r="T439" s="58"/>
      <c r="U439" s="58"/>
      <c r="V439" s="58"/>
      <c r="W439" s="58"/>
      <c r="X439" s="58"/>
      <c r="Y439" s="58"/>
      <c r="Z439" s="58"/>
    </row>
    <row r="440" ht="11.25" customHeight="1">
      <c r="A440" s="473" t="s">
        <v>4993</v>
      </c>
      <c r="B440" s="475" t="s">
        <v>4994</v>
      </c>
      <c r="C440" s="474" t="s">
        <v>1899</v>
      </c>
      <c r="D440" s="473" t="s">
        <v>5000</v>
      </c>
      <c r="E440" s="491" t="s">
        <v>5001</v>
      </c>
      <c r="F440" s="476" t="s">
        <v>5002</v>
      </c>
      <c r="G440" s="474">
        <v>2.0</v>
      </c>
      <c r="H440" s="474">
        <v>2.0</v>
      </c>
      <c r="I440" s="476">
        <v>2.0</v>
      </c>
      <c r="J440" s="477">
        <v>20.0</v>
      </c>
      <c r="K440" s="477">
        <v>10.0</v>
      </c>
      <c r="L440" s="478" t="s">
        <v>384</v>
      </c>
      <c r="M440" s="58"/>
      <c r="N440" s="58"/>
      <c r="O440" s="58"/>
      <c r="P440" s="58"/>
      <c r="Q440" s="58"/>
      <c r="R440" s="58"/>
      <c r="S440" s="58"/>
      <c r="T440" s="58"/>
      <c r="U440" s="58"/>
      <c r="V440" s="58"/>
      <c r="W440" s="58"/>
      <c r="X440" s="58"/>
      <c r="Y440" s="58"/>
      <c r="Z440" s="58"/>
    </row>
    <row r="441" ht="11.25" customHeight="1">
      <c r="A441" s="491" t="s">
        <v>1907</v>
      </c>
      <c r="B441" s="475" t="s">
        <v>1908</v>
      </c>
      <c r="C441" s="474" t="s">
        <v>1899</v>
      </c>
      <c r="D441" s="473" t="s">
        <v>5003</v>
      </c>
      <c r="E441" s="473" t="s">
        <v>1388</v>
      </c>
      <c r="F441" s="476"/>
      <c r="G441" s="474">
        <v>1.0</v>
      </c>
      <c r="H441" s="474">
        <v>1.0</v>
      </c>
      <c r="I441" s="476">
        <v>1.0</v>
      </c>
      <c r="J441" s="477">
        <v>10.0</v>
      </c>
      <c r="K441" s="477">
        <v>10.0</v>
      </c>
      <c r="L441" s="478" t="s">
        <v>384</v>
      </c>
      <c r="M441" s="58"/>
      <c r="N441" s="58"/>
      <c r="O441" s="58"/>
      <c r="P441" s="58"/>
      <c r="Q441" s="58"/>
      <c r="R441" s="58"/>
      <c r="S441" s="58"/>
      <c r="T441" s="58"/>
      <c r="U441" s="58"/>
      <c r="V441" s="58"/>
      <c r="W441" s="58"/>
      <c r="X441" s="58"/>
      <c r="Y441" s="58"/>
      <c r="Z441" s="58"/>
    </row>
    <row r="442" ht="11.25" customHeight="1">
      <c r="A442" s="491" t="s">
        <v>1907</v>
      </c>
      <c r="B442" s="475" t="s">
        <v>1908</v>
      </c>
      <c r="C442" s="474" t="s">
        <v>1899</v>
      </c>
      <c r="D442" s="473" t="s">
        <v>5004</v>
      </c>
      <c r="E442" s="473" t="s">
        <v>5005</v>
      </c>
      <c r="F442" s="493" t="s">
        <v>3802</v>
      </c>
      <c r="G442" s="474">
        <v>1.0</v>
      </c>
      <c r="H442" s="474">
        <v>1.0</v>
      </c>
      <c r="I442" s="476">
        <v>1.0</v>
      </c>
      <c r="J442" s="477">
        <v>20.0</v>
      </c>
      <c r="K442" s="477">
        <v>20.0</v>
      </c>
      <c r="L442" s="478" t="s">
        <v>384</v>
      </c>
      <c r="M442" s="58"/>
      <c r="N442" s="58"/>
      <c r="O442" s="58"/>
      <c r="P442" s="58"/>
      <c r="Q442" s="58"/>
      <c r="R442" s="58"/>
      <c r="S442" s="58"/>
      <c r="T442" s="58"/>
      <c r="U442" s="58"/>
      <c r="V442" s="58"/>
      <c r="W442" s="58"/>
      <c r="X442" s="58"/>
      <c r="Y442" s="58"/>
      <c r="Z442" s="58"/>
    </row>
    <row r="443" ht="11.25" customHeight="1">
      <c r="A443" s="491" t="s">
        <v>1907</v>
      </c>
      <c r="B443" s="475" t="s">
        <v>5006</v>
      </c>
      <c r="C443" s="474" t="s">
        <v>1899</v>
      </c>
      <c r="D443" s="473" t="s">
        <v>5007</v>
      </c>
      <c r="E443" s="473" t="s">
        <v>5008</v>
      </c>
      <c r="F443" s="493"/>
      <c r="G443" s="474">
        <v>1.0</v>
      </c>
      <c r="H443" s="474">
        <v>1.0</v>
      </c>
      <c r="I443" s="476">
        <v>1.0</v>
      </c>
      <c r="J443" s="477">
        <v>10.0</v>
      </c>
      <c r="K443" s="477">
        <v>10.0</v>
      </c>
      <c r="L443" s="478" t="s">
        <v>384</v>
      </c>
      <c r="M443" s="58"/>
      <c r="N443" s="58"/>
      <c r="O443" s="58"/>
      <c r="P443" s="58"/>
      <c r="Q443" s="58"/>
      <c r="R443" s="58"/>
      <c r="S443" s="58"/>
      <c r="T443" s="58"/>
      <c r="U443" s="58"/>
      <c r="V443" s="58"/>
      <c r="W443" s="58"/>
      <c r="X443" s="58"/>
      <c r="Y443" s="58"/>
      <c r="Z443" s="58"/>
    </row>
    <row r="444" ht="11.25" customHeight="1">
      <c r="A444" s="231" t="s">
        <v>1919</v>
      </c>
      <c r="B444" s="231" t="s">
        <v>1920</v>
      </c>
      <c r="C444" s="157" t="s">
        <v>77</v>
      </c>
      <c r="D444" s="231" t="s">
        <v>5009</v>
      </c>
      <c r="E444" s="231" t="s">
        <v>5010</v>
      </c>
      <c r="F444" s="157" t="s">
        <v>2904</v>
      </c>
      <c r="G444" s="157">
        <v>4.0</v>
      </c>
      <c r="H444" s="157">
        <v>4.0</v>
      </c>
      <c r="I444" s="157">
        <v>4.0</v>
      </c>
      <c r="J444" s="494">
        <v>20.0</v>
      </c>
      <c r="K444" s="494">
        <v>5.0</v>
      </c>
      <c r="L444" s="495" t="s">
        <v>394</v>
      </c>
      <c r="M444" s="58"/>
      <c r="N444" s="58"/>
      <c r="O444" s="58"/>
      <c r="P444" s="58"/>
      <c r="Q444" s="58"/>
      <c r="R444" s="58"/>
      <c r="S444" s="58"/>
      <c r="T444" s="58"/>
      <c r="U444" s="58"/>
      <c r="V444" s="58"/>
      <c r="W444" s="58"/>
      <c r="X444" s="58"/>
      <c r="Y444" s="58"/>
      <c r="Z444" s="58"/>
    </row>
    <row r="445" ht="11.25" customHeight="1">
      <c r="A445" s="231" t="s">
        <v>1919</v>
      </c>
      <c r="B445" s="231" t="s">
        <v>1920</v>
      </c>
      <c r="C445" s="157" t="s">
        <v>77</v>
      </c>
      <c r="D445" s="231" t="s">
        <v>5011</v>
      </c>
      <c r="E445" s="231" t="s">
        <v>5012</v>
      </c>
      <c r="F445" s="157" t="s">
        <v>2904</v>
      </c>
      <c r="G445" s="157">
        <v>4.0</v>
      </c>
      <c r="H445" s="157">
        <v>4.0</v>
      </c>
      <c r="I445" s="157">
        <v>4.0</v>
      </c>
      <c r="J445" s="494">
        <v>20.0</v>
      </c>
      <c r="K445" s="494">
        <v>5.0</v>
      </c>
      <c r="L445" s="495" t="s">
        <v>394</v>
      </c>
      <c r="M445" s="58"/>
      <c r="N445" s="58"/>
      <c r="O445" s="58"/>
      <c r="P445" s="58"/>
      <c r="Q445" s="58"/>
      <c r="R445" s="58"/>
      <c r="S445" s="58"/>
      <c r="T445" s="58"/>
      <c r="U445" s="58"/>
      <c r="V445" s="58"/>
      <c r="W445" s="58"/>
      <c r="X445" s="58"/>
      <c r="Y445" s="58"/>
      <c r="Z445" s="58"/>
    </row>
    <row r="446" ht="11.25" customHeight="1">
      <c r="A446" s="231" t="s">
        <v>1919</v>
      </c>
      <c r="B446" s="231" t="s">
        <v>1920</v>
      </c>
      <c r="C446" s="157" t="s">
        <v>77</v>
      </c>
      <c r="D446" s="231" t="s">
        <v>5013</v>
      </c>
      <c r="E446" s="231" t="s">
        <v>5014</v>
      </c>
      <c r="F446" s="157" t="s">
        <v>2904</v>
      </c>
      <c r="G446" s="157">
        <v>4.0</v>
      </c>
      <c r="H446" s="157">
        <v>4.0</v>
      </c>
      <c r="I446" s="157">
        <v>4.0</v>
      </c>
      <c r="J446" s="494">
        <v>20.0</v>
      </c>
      <c r="K446" s="494">
        <v>5.0</v>
      </c>
      <c r="L446" s="495" t="s">
        <v>394</v>
      </c>
      <c r="M446" s="58"/>
      <c r="N446" s="58"/>
      <c r="O446" s="58"/>
      <c r="P446" s="58"/>
      <c r="Q446" s="58"/>
      <c r="R446" s="58"/>
      <c r="S446" s="58"/>
      <c r="T446" s="58"/>
      <c r="U446" s="58"/>
      <c r="V446" s="58"/>
      <c r="W446" s="58"/>
      <c r="X446" s="58"/>
      <c r="Y446" s="58"/>
      <c r="Z446" s="58"/>
    </row>
    <row r="447" ht="11.25" customHeight="1">
      <c r="A447" s="231" t="s">
        <v>1919</v>
      </c>
      <c r="B447" s="231" t="s">
        <v>1920</v>
      </c>
      <c r="C447" s="157" t="s">
        <v>77</v>
      </c>
      <c r="D447" s="231" t="s">
        <v>5015</v>
      </c>
      <c r="E447" s="231" t="s">
        <v>5016</v>
      </c>
      <c r="F447" s="157" t="s">
        <v>2904</v>
      </c>
      <c r="G447" s="157">
        <v>4.0</v>
      </c>
      <c r="H447" s="157">
        <v>4.0</v>
      </c>
      <c r="I447" s="157">
        <v>4.0</v>
      </c>
      <c r="J447" s="494">
        <v>20.0</v>
      </c>
      <c r="K447" s="494">
        <v>5.0</v>
      </c>
      <c r="L447" s="495" t="s">
        <v>394</v>
      </c>
      <c r="M447" s="58"/>
      <c r="N447" s="58"/>
      <c r="O447" s="58"/>
      <c r="P447" s="58"/>
      <c r="Q447" s="58"/>
      <c r="R447" s="58"/>
      <c r="S447" s="58"/>
      <c r="T447" s="58"/>
      <c r="U447" s="58"/>
      <c r="V447" s="58"/>
      <c r="W447" s="58"/>
      <c r="X447" s="58"/>
      <c r="Y447" s="58"/>
      <c r="Z447" s="58"/>
    </row>
    <row r="448" ht="11.25" customHeight="1">
      <c r="A448" s="231" t="s">
        <v>1919</v>
      </c>
      <c r="B448" s="231" t="s">
        <v>1920</v>
      </c>
      <c r="C448" s="157" t="s">
        <v>77</v>
      </c>
      <c r="D448" s="231" t="s">
        <v>5017</v>
      </c>
      <c r="E448" s="231" t="s">
        <v>5018</v>
      </c>
      <c r="F448" s="157" t="s">
        <v>2904</v>
      </c>
      <c r="G448" s="157">
        <v>4.0</v>
      </c>
      <c r="H448" s="157">
        <v>4.0</v>
      </c>
      <c r="I448" s="157">
        <v>4.0</v>
      </c>
      <c r="J448" s="494">
        <v>20.0</v>
      </c>
      <c r="K448" s="494">
        <v>5.0</v>
      </c>
      <c r="L448" s="495" t="s">
        <v>394</v>
      </c>
      <c r="M448" s="58"/>
      <c r="N448" s="58"/>
      <c r="O448" s="58"/>
      <c r="P448" s="58"/>
      <c r="Q448" s="58"/>
      <c r="R448" s="58"/>
      <c r="S448" s="58"/>
      <c r="T448" s="58"/>
      <c r="U448" s="58"/>
      <c r="V448" s="58"/>
      <c r="W448" s="58"/>
      <c r="X448" s="58"/>
      <c r="Y448" s="58"/>
      <c r="Z448" s="58"/>
    </row>
    <row r="449" ht="11.25" customHeight="1">
      <c r="A449" s="231" t="s">
        <v>1919</v>
      </c>
      <c r="B449" s="231" t="s">
        <v>1920</v>
      </c>
      <c r="C449" s="157" t="s">
        <v>77</v>
      </c>
      <c r="D449" s="231" t="s">
        <v>5019</v>
      </c>
      <c r="E449" s="231" t="s">
        <v>5020</v>
      </c>
      <c r="F449" s="157" t="s">
        <v>2904</v>
      </c>
      <c r="G449" s="157">
        <v>4.0</v>
      </c>
      <c r="H449" s="157">
        <v>4.0</v>
      </c>
      <c r="I449" s="157">
        <v>4.0</v>
      </c>
      <c r="J449" s="494">
        <v>20.0</v>
      </c>
      <c r="K449" s="494">
        <v>5.0</v>
      </c>
      <c r="L449" s="495" t="s">
        <v>394</v>
      </c>
      <c r="M449" s="58"/>
      <c r="N449" s="58"/>
      <c r="O449" s="58"/>
      <c r="P449" s="58"/>
      <c r="Q449" s="58"/>
      <c r="R449" s="58"/>
      <c r="S449" s="58"/>
      <c r="T449" s="58"/>
      <c r="U449" s="58"/>
      <c r="V449" s="58"/>
      <c r="W449" s="58"/>
      <c r="X449" s="58"/>
      <c r="Y449" s="58"/>
      <c r="Z449" s="58"/>
    </row>
    <row r="450" ht="11.25" customHeight="1">
      <c r="A450" s="231" t="s">
        <v>1919</v>
      </c>
      <c r="B450" s="231" t="s">
        <v>1920</v>
      </c>
      <c r="C450" s="157" t="s">
        <v>77</v>
      </c>
      <c r="D450" s="231" t="s">
        <v>5021</v>
      </c>
      <c r="E450" s="231" t="s">
        <v>5022</v>
      </c>
      <c r="F450" s="157" t="s">
        <v>2904</v>
      </c>
      <c r="G450" s="157">
        <v>4.0</v>
      </c>
      <c r="H450" s="157">
        <v>4.0</v>
      </c>
      <c r="I450" s="157">
        <v>4.0</v>
      </c>
      <c r="J450" s="494">
        <v>20.0</v>
      </c>
      <c r="K450" s="494">
        <v>5.0</v>
      </c>
      <c r="L450" s="495" t="s">
        <v>394</v>
      </c>
      <c r="M450" s="58"/>
      <c r="N450" s="58"/>
      <c r="O450" s="58"/>
      <c r="P450" s="58"/>
      <c r="Q450" s="58"/>
      <c r="R450" s="58"/>
      <c r="S450" s="58"/>
      <c r="T450" s="58"/>
      <c r="U450" s="58"/>
      <c r="V450" s="58"/>
      <c r="W450" s="58"/>
      <c r="X450" s="58"/>
      <c r="Y450" s="58"/>
      <c r="Z450" s="58"/>
    </row>
    <row r="451" ht="11.25" customHeight="1">
      <c r="A451" s="231" t="s">
        <v>1919</v>
      </c>
      <c r="B451" s="231" t="s">
        <v>1920</v>
      </c>
      <c r="C451" s="157" t="s">
        <v>77</v>
      </c>
      <c r="D451" s="231" t="s">
        <v>5023</v>
      </c>
      <c r="E451" s="231" t="s">
        <v>5024</v>
      </c>
      <c r="F451" s="157" t="s">
        <v>2904</v>
      </c>
      <c r="G451" s="157">
        <v>4.0</v>
      </c>
      <c r="H451" s="157">
        <v>4.0</v>
      </c>
      <c r="I451" s="157">
        <v>4.0</v>
      </c>
      <c r="J451" s="494">
        <v>20.0</v>
      </c>
      <c r="K451" s="494">
        <v>5.0</v>
      </c>
      <c r="L451" s="495" t="s">
        <v>394</v>
      </c>
      <c r="M451" s="58"/>
      <c r="N451" s="58"/>
      <c r="O451" s="58"/>
      <c r="P451" s="58"/>
      <c r="Q451" s="58"/>
      <c r="R451" s="58"/>
      <c r="S451" s="58"/>
      <c r="T451" s="58"/>
      <c r="U451" s="58"/>
      <c r="V451" s="58"/>
      <c r="W451" s="58"/>
      <c r="X451" s="58"/>
      <c r="Y451" s="58"/>
      <c r="Z451" s="58"/>
    </row>
    <row r="452" ht="11.25" customHeight="1">
      <c r="A452" s="231" t="s">
        <v>1919</v>
      </c>
      <c r="B452" s="231" t="s">
        <v>1920</v>
      </c>
      <c r="C452" s="157" t="s">
        <v>77</v>
      </c>
      <c r="D452" s="231" t="s">
        <v>5025</v>
      </c>
      <c r="E452" s="231" t="s">
        <v>5026</v>
      </c>
      <c r="F452" s="157" t="s">
        <v>2904</v>
      </c>
      <c r="G452" s="157">
        <v>4.0</v>
      </c>
      <c r="H452" s="157">
        <v>4.0</v>
      </c>
      <c r="I452" s="157">
        <v>4.0</v>
      </c>
      <c r="J452" s="494">
        <v>20.0</v>
      </c>
      <c r="K452" s="494">
        <v>5.0</v>
      </c>
      <c r="L452" s="495" t="s">
        <v>394</v>
      </c>
      <c r="M452" s="58"/>
      <c r="N452" s="58"/>
      <c r="O452" s="58"/>
      <c r="P452" s="58"/>
      <c r="Q452" s="58"/>
      <c r="R452" s="58"/>
      <c r="S452" s="58"/>
      <c r="T452" s="58"/>
      <c r="U452" s="58"/>
      <c r="V452" s="58"/>
      <c r="W452" s="58"/>
      <c r="X452" s="58"/>
      <c r="Y452" s="58"/>
      <c r="Z452" s="58"/>
    </row>
    <row r="453" ht="11.25" customHeight="1">
      <c r="A453" s="231" t="s">
        <v>1919</v>
      </c>
      <c r="B453" s="231" t="s">
        <v>1920</v>
      </c>
      <c r="C453" s="157" t="s">
        <v>77</v>
      </c>
      <c r="D453" s="231" t="s">
        <v>5027</v>
      </c>
      <c r="E453" s="231" t="s">
        <v>5028</v>
      </c>
      <c r="F453" s="157" t="s">
        <v>2904</v>
      </c>
      <c r="G453" s="157">
        <v>4.0</v>
      </c>
      <c r="H453" s="157">
        <v>4.0</v>
      </c>
      <c r="I453" s="157">
        <v>4.0</v>
      </c>
      <c r="J453" s="494">
        <v>20.0</v>
      </c>
      <c r="K453" s="494">
        <v>5.0</v>
      </c>
      <c r="L453" s="495" t="s">
        <v>394</v>
      </c>
      <c r="M453" s="58"/>
      <c r="N453" s="58"/>
      <c r="O453" s="58"/>
      <c r="P453" s="58"/>
      <c r="Q453" s="58"/>
      <c r="R453" s="58"/>
      <c r="S453" s="58"/>
      <c r="T453" s="58"/>
      <c r="U453" s="58"/>
      <c r="V453" s="58"/>
      <c r="W453" s="58"/>
      <c r="X453" s="58"/>
      <c r="Y453" s="58"/>
      <c r="Z453" s="58"/>
    </row>
    <row r="454" ht="11.25" customHeight="1">
      <c r="A454" s="231" t="s">
        <v>5029</v>
      </c>
      <c r="B454" s="231" t="s">
        <v>5030</v>
      </c>
      <c r="C454" s="157" t="s">
        <v>77</v>
      </c>
      <c r="D454" s="231" t="s">
        <v>5031</v>
      </c>
      <c r="E454" s="231" t="s">
        <v>5032</v>
      </c>
      <c r="F454" s="157" t="s">
        <v>2904</v>
      </c>
      <c r="G454" s="157">
        <v>2.0</v>
      </c>
      <c r="H454" s="157">
        <v>2.0</v>
      </c>
      <c r="I454" s="157">
        <v>2.0</v>
      </c>
      <c r="J454" s="494">
        <v>20.0</v>
      </c>
      <c r="K454" s="494">
        <v>10.0</v>
      </c>
      <c r="L454" s="495" t="s">
        <v>394</v>
      </c>
      <c r="M454" s="58"/>
      <c r="N454" s="58"/>
      <c r="O454" s="58"/>
      <c r="P454" s="58"/>
      <c r="Q454" s="58"/>
      <c r="R454" s="58"/>
      <c r="S454" s="58"/>
      <c r="T454" s="58"/>
      <c r="U454" s="58"/>
      <c r="V454" s="58"/>
      <c r="W454" s="58"/>
      <c r="X454" s="58"/>
      <c r="Y454" s="58"/>
      <c r="Z454" s="58"/>
    </row>
    <row r="455" ht="11.25" customHeight="1">
      <c r="A455" s="231" t="s">
        <v>5029</v>
      </c>
      <c r="B455" s="231" t="s">
        <v>5033</v>
      </c>
      <c r="C455" s="157" t="s">
        <v>77</v>
      </c>
      <c r="D455" s="231" t="s">
        <v>5034</v>
      </c>
      <c r="E455" s="231" t="s">
        <v>5035</v>
      </c>
      <c r="F455" s="157" t="s">
        <v>2904</v>
      </c>
      <c r="G455" s="157">
        <v>2.0</v>
      </c>
      <c r="H455" s="157">
        <v>2.0</v>
      </c>
      <c r="I455" s="157">
        <v>2.0</v>
      </c>
      <c r="J455" s="494">
        <v>20.0</v>
      </c>
      <c r="K455" s="494">
        <v>10.0</v>
      </c>
      <c r="L455" s="495" t="s">
        <v>394</v>
      </c>
      <c r="M455" s="58"/>
      <c r="N455" s="58"/>
      <c r="O455" s="58"/>
      <c r="P455" s="58"/>
      <c r="Q455" s="58"/>
      <c r="R455" s="58"/>
      <c r="S455" s="58"/>
      <c r="T455" s="58"/>
      <c r="U455" s="58"/>
      <c r="V455" s="58"/>
      <c r="W455" s="58"/>
      <c r="X455" s="58"/>
      <c r="Y455" s="58"/>
      <c r="Z455" s="58"/>
    </row>
    <row r="456" ht="11.25" customHeight="1">
      <c r="A456" s="231" t="s">
        <v>5029</v>
      </c>
      <c r="B456" s="231" t="s">
        <v>5033</v>
      </c>
      <c r="C456" s="157" t="s">
        <v>77</v>
      </c>
      <c r="D456" s="231" t="s">
        <v>5036</v>
      </c>
      <c r="E456" s="231" t="s">
        <v>5037</v>
      </c>
      <c r="F456" s="157" t="s">
        <v>2904</v>
      </c>
      <c r="G456" s="157">
        <v>2.0</v>
      </c>
      <c r="H456" s="157">
        <v>2.0</v>
      </c>
      <c r="I456" s="157">
        <v>2.0</v>
      </c>
      <c r="J456" s="494">
        <v>20.0</v>
      </c>
      <c r="K456" s="494">
        <v>10.0</v>
      </c>
      <c r="L456" s="495" t="s">
        <v>394</v>
      </c>
      <c r="M456" s="58"/>
      <c r="N456" s="58"/>
      <c r="O456" s="58"/>
      <c r="P456" s="58"/>
      <c r="Q456" s="58"/>
      <c r="R456" s="58"/>
      <c r="S456" s="58"/>
      <c r="T456" s="58"/>
      <c r="U456" s="58"/>
      <c r="V456" s="58"/>
      <c r="W456" s="58"/>
      <c r="X456" s="58"/>
      <c r="Y456" s="58"/>
      <c r="Z456" s="58"/>
    </row>
    <row r="457" ht="11.25" customHeight="1">
      <c r="A457" s="231" t="s">
        <v>5029</v>
      </c>
      <c r="B457" s="231" t="s">
        <v>5033</v>
      </c>
      <c r="C457" s="157" t="s">
        <v>77</v>
      </c>
      <c r="D457" s="231" t="s">
        <v>5038</v>
      </c>
      <c r="E457" s="231" t="s">
        <v>5039</v>
      </c>
      <c r="F457" s="157" t="s">
        <v>2904</v>
      </c>
      <c r="G457" s="157">
        <v>2.0</v>
      </c>
      <c r="H457" s="157">
        <v>2.0</v>
      </c>
      <c r="I457" s="157">
        <v>2.0</v>
      </c>
      <c r="J457" s="494">
        <v>20.0</v>
      </c>
      <c r="K457" s="494">
        <v>10.0</v>
      </c>
      <c r="L457" s="495" t="s">
        <v>394</v>
      </c>
      <c r="M457" s="58"/>
      <c r="N457" s="58"/>
      <c r="O457" s="58"/>
      <c r="P457" s="58"/>
      <c r="Q457" s="58"/>
      <c r="R457" s="58"/>
      <c r="S457" s="58"/>
      <c r="T457" s="58"/>
      <c r="U457" s="58"/>
      <c r="V457" s="58"/>
      <c r="W457" s="58"/>
      <c r="X457" s="58"/>
      <c r="Y457" s="58"/>
      <c r="Z457" s="58"/>
    </row>
    <row r="458" ht="11.25" customHeight="1">
      <c r="A458" s="231" t="s">
        <v>5029</v>
      </c>
      <c r="B458" s="231" t="s">
        <v>5033</v>
      </c>
      <c r="C458" s="157" t="s">
        <v>77</v>
      </c>
      <c r="D458" s="231" t="s">
        <v>5040</v>
      </c>
      <c r="E458" s="231" t="s">
        <v>5041</v>
      </c>
      <c r="F458" s="157" t="s">
        <v>2904</v>
      </c>
      <c r="G458" s="157">
        <v>2.0</v>
      </c>
      <c r="H458" s="157">
        <v>2.0</v>
      </c>
      <c r="I458" s="157">
        <v>2.0</v>
      </c>
      <c r="J458" s="494">
        <v>20.0</v>
      </c>
      <c r="K458" s="494">
        <v>10.0</v>
      </c>
      <c r="L458" s="495" t="s">
        <v>394</v>
      </c>
      <c r="M458" s="58"/>
      <c r="N458" s="58"/>
      <c r="O458" s="58"/>
      <c r="P458" s="58"/>
      <c r="Q458" s="58"/>
      <c r="R458" s="58"/>
      <c r="S458" s="58"/>
      <c r="T458" s="58"/>
      <c r="U458" s="58"/>
      <c r="V458" s="58"/>
      <c r="W458" s="58"/>
      <c r="X458" s="58"/>
      <c r="Y458" s="58"/>
      <c r="Z458" s="58"/>
    </row>
    <row r="459" ht="11.25" customHeight="1">
      <c r="A459" s="231" t="s">
        <v>5029</v>
      </c>
      <c r="B459" s="231" t="s">
        <v>5033</v>
      </c>
      <c r="C459" s="157" t="s">
        <v>77</v>
      </c>
      <c r="D459" s="231" t="s">
        <v>5042</v>
      </c>
      <c r="E459" s="231" t="s">
        <v>5043</v>
      </c>
      <c r="F459" s="157" t="s">
        <v>2904</v>
      </c>
      <c r="G459" s="157">
        <v>2.0</v>
      </c>
      <c r="H459" s="157">
        <v>2.0</v>
      </c>
      <c r="I459" s="157">
        <v>2.0</v>
      </c>
      <c r="J459" s="494">
        <v>20.0</v>
      </c>
      <c r="K459" s="494">
        <v>10.0</v>
      </c>
      <c r="L459" s="495" t="s">
        <v>394</v>
      </c>
      <c r="M459" s="58"/>
      <c r="N459" s="58"/>
      <c r="O459" s="58"/>
      <c r="P459" s="58"/>
      <c r="Q459" s="58"/>
      <c r="R459" s="58"/>
      <c r="S459" s="58"/>
      <c r="T459" s="58"/>
      <c r="U459" s="58"/>
      <c r="V459" s="58"/>
      <c r="W459" s="58"/>
      <c r="X459" s="58"/>
      <c r="Y459" s="58"/>
      <c r="Z459" s="58"/>
    </row>
    <row r="460" ht="11.25" customHeight="1">
      <c r="A460" s="231" t="s">
        <v>5044</v>
      </c>
      <c r="B460" s="231" t="s">
        <v>5045</v>
      </c>
      <c r="C460" s="157" t="s">
        <v>77</v>
      </c>
      <c r="D460" s="231" t="s">
        <v>5046</v>
      </c>
      <c r="E460" s="231" t="s">
        <v>5047</v>
      </c>
      <c r="F460" s="157" t="s">
        <v>2904</v>
      </c>
      <c r="G460" s="157">
        <v>3.0</v>
      </c>
      <c r="H460" s="157">
        <v>3.0</v>
      </c>
      <c r="I460" s="157">
        <v>3.0</v>
      </c>
      <c r="J460" s="494">
        <v>20.0</v>
      </c>
      <c r="K460" s="494">
        <v>6.66</v>
      </c>
      <c r="L460" s="495" t="s">
        <v>394</v>
      </c>
      <c r="M460" s="58"/>
      <c r="N460" s="58"/>
      <c r="O460" s="58"/>
      <c r="P460" s="58"/>
      <c r="Q460" s="58"/>
      <c r="R460" s="58"/>
      <c r="S460" s="58"/>
      <c r="T460" s="58"/>
      <c r="U460" s="58"/>
      <c r="V460" s="58"/>
      <c r="W460" s="58"/>
      <c r="X460" s="58"/>
      <c r="Y460" s="58"/>
      <c r="Z460" s="58"/>
    </row>
    <row r="461" ht="11.25" customHeight="1">
      <c r="A461" s="231" t="s">
        <v>5029</v>
      </c>
      <c r="B461" s="231" t="s">
        <v>5048</v>
      </c>
      <c r="C461" s="157" t="s">
        <v>77</v>
      </c>
      <c r="D461" s="231" t="s">
        <v>5049</v>
      </c>
      <c r="E461" s="231" t="s">
        <v>5050</v>
      </c>
      <c r="F461" s="157" t="s">
        <v>2904</v>
      </c>
      <c r="G461" s="157">
        <v>2.0</v>
      </c>
      <c r="H461" s="157">
        <v>2.0</v>
      </c>
      <c r="I461" s="157">
        <v>2.0</v>
      </c>
      <c r="J461" s="494">
        <v>20.0</v>
      </c>
      <c r="K461" s="494">
        <v>10.0</v>
      </c>
      <c r="L461" s="495" t="s">
        <v>394</v>
      </c>
      <c r="M461" s="58"/>
      <c r="N461" s="58"/>
      <c r="O461" s="58"/>
      <c r="P461" s="58"/>
      <c r="Q461" s="58"/>
      <c r="R461" s="58"/>
      <c r="S461" s="58"/>
      <c r="T461" s="58"/>
      <c r="U461" s="58"/>
      <c r="V461" s="58"/>
      <c r="W461" s="58"/>
      <c r="X461" s="58"/>
      <c r="Y461" s="58"/>
      <c r="Z461" s="58"/>
    </row>
    <row r="462" ht="11.25" customHeight="1">
      <c r="A462" s="112" t="s">
        <v>5051</v>
      </c>
      <c r="B462" s="91" t="s">
        <v>5052</v>
      </c>
      <c r="C462" s="92" t="s">
        <v>77</v>
      </c>
      <c r="D462" s="112" t="s">
        <v>5053</v>
      </c>
      <c r="E462" s="496" t="s">
        <v>5054</v>
      </c>
      <c r="F462" s="98" t="s">
        <v>5055</v>
      </c>
      <c r="G462" s="301">
        <v>0.0</v>
      </c>
      <c r="H462" s="301">
        <v>2.0</v>
      </c>
      <c r="I462" s="301">
        <v>5.0</v>
      </c>
      <c r="J462" s="497">
        <v>10.0</v>
      </c>
      <c r="K462" s="497">
        <v>5.0</v>
      </c>
      <c r="L462" s="78" t="s">
        <v>412</v>
      </c>
      <c r="M462" s="58"/>
      <c r="N462" s="58"/>
      <c r="O462" s="58"/>
      <c r="P462" s="58"/>
      <c r="Q462" s="58"/>
      <c r="R462" s="58"/>
      <c r="S462" s="58"/>
      <c r="T462" s="58"/>
      <c r="U462" s="58"/>
      <c r="V462" s="58"/>
      <c r="W462" s="58"/>
      <c r="X462" s="58"/>
      <c r="Y462" s="58"/>
      <c r="Z462" s="58"/>
    </row>
    <row r="463" ht="11.25" customHeight="1">
      <c r="A463" s="91" t="s">
        <v>5056</v>
      </c>
      <c r="B463" s="91" t="s">
        <v>5057</v>
      </c>
      <c r="C463" s="92" t="s">
        <v>77</v>
      </c>
      <c r="D463" s="91" t="s">
        <v>5058</v>
      </c>
      <c r="E463" s="91" t="s">
        <v>5059</v>
      </c>
      <c r="F463" s="92" t="s">
        <v>2904</v>
      </c>
      <c r="G463" s="301">
        <v>3.0</v>
      </c>
      <c r="H463" s="301">
        <v>2.0</v>
      </c>
      <c r="I463" s="301">
        <v>6.0</v>
      </c>
      <c r="J463" s="497">
        <v>10.0</v>
      </c>
      <c r="K463" s="497">
        <v>2.0</v>
      </c>
      <c r="L463" s="78" t="s">
        <v>412</v>
      </c>
      <c r="M463" s="58"/>
      <c r="N463" s="58"/>
      <c r="O463" s="58"/>
      <c r="P463" s="58"/>
      <c r="Q463" s="58"/>
      <c r="R463" s="58"/>
      <c r="S463" s="58"/>
      <c r="T463" s="58"/>
      <c r="U463" s="58"/>
      <c r="V463" s="58"/>
      <c r="W463" s="58"/>
      <c r="X463" s="58"/>
      <c r="Y463" s="58"/>
      <c r="Z463" s="58"/>
    </row>
    <row r="464" ht="11.25" customHeight="1">
      <c r="A464" s="236" t="s">
        <v>5060</v>
      </c>
      <c r="B464" s="91" t="s">
        <v>5061</v>
      </c>
      <c r="C464" s="92" t="s">
        <v>77</v>
      </c>
      <c r="D464" s="91" t="s">
        <v>5062</v>
      </c>
      <c r="E464" s="112" t="s">
        <v>5063</v>
      </c>
      <c r="F464" s="92" t="s">
        <v>2904</v>
      </c>
      <c r="G464" s="301">
        <v>0.0</v>
      </c>
      <c r="H464" s="301">
        <v>1.0</v>
      </c>
      <c r="I464" s="301">
        <v>5.0</v>
      </c>
      <c r="J464" s="497">
        <v>20.0</v>
      </c>
      <c r="K464" s="497">
        <v>20.0</v>
      </c>
      <c r="L464" s="78" t="s">
        <v>412</v>
      </c>
      <c r="M464" s="58"/>
      <c r="N464" s="58"/>
      <c r="O464" s="58"/>
      <c r="P464" s="58"/>
      <c r="Q464" s="58"/>
      <c r="R464" s="58"/>
      <c r="S464" s="58"/>
      <c r="T464" s="58"/>
      <c r="U464" s="58"/>
      <c r="V464" s="58"/>
      <c r="W464" s="58"/>
      <c r="X464" s="58"/>
      <c r="Y464" s="58"/>
      <c r="Z464" s="58"/>
    </row>
    <row r="465" ht="11.25" customHeight="1">
      <c r="A465" s="236" t="s">
        <v>5064</v>
      </c>
      <c r="B465" s="112" t="s">
        <v>1983</v>
      </c>
      <c r="C465" s="92" t="s">
        <v>77</v>
      </c>
      <c r="D465" s="112" t="s">
        <v>5065</v>
      </c>
      <c r="E465" s="112" t="s">
        <v>5066</v>
      </c>
      <c r="F465" s="92" t="s">
        <v>2904</v>
      </c>
      <c r="G465" s="301">
        <v>3.0</v>
      </c>
      <c r="H465" s="301">
        <v>2.0</v>
      </c>
      <c r="I465" s="301">
        <v>5.0</v>
      </c>
      <c r="J465" s="497">
        <v>20.0</v>
      </c>
      <c r="K465" s="497">
        <v>4.0</v>
      </c>
      <c r="L465" s="78" t="s">
        <v>412</v>
      </c>
      <c r="M465" s="58"/>
      <c r="N465" s="58"/>
      <c r="O465" s="58"/>
      <c r="P465" s="58"/>
      <c r="Q465" s="58"/>
      <c r="R465" s="58"/>
      <c r="S465" s="58"/>
      <c r="T465" s="58"/>
      <c r="U465" s="58"/>
      <c r="V465" s="58"/>
      <c r="W465" s="58"/>
      <c r="X465" s="58"/>
      <c r="Y465" s="58"/>
      <c r="Z465" s="58"/>
    </row>
    <row r="466" ht="11.25" customHeight="1">
      <c r="A466" s="236" t="s">
        <v>5064</v>
      </c>
      <c r="B466" s="112" t="s">
        <v>1983</v>
      </c>
      <c r="C466" s="92" t="s">
        <v>77</v>
      </c>
      <c r="D466" s="236" t="s">
        <v>5067</v>
      </c>
      <c r="E466" s="236" t="s">
        <v>5068</v>
      </c>
      <c r="F466" s="92" t="s">
        <v>2904</v>
      </c>
      <c r="G466" s="301">
        <v>3.0</v>
      </c>
      <c r="H466" s="301">
        <v>2.0</v>
      </c>
      <c r="I466" s="301">
        <v>5.0</v>
      </c>
      <c r="J466" s="497">
        <v>20.0</v>
      </c>
      <c r="K466" s="497">
        <v>4.0</v>
      </c>
      <c r="L466" s="78" t="s">
        <v>412</v>
      </c>
      <c r="M466" s="58"/>
      <c r="N466" s="58"/>
      <c r="O466" s="58"/>
      <c r="P466" s="58"/>
      <c r="Q466" s="58"/>
      <c r="R466" s="58"/>
      <c r="S466" s="58"/>
      <c r="T466" s="58"/>
      <c r="U466" s="58"/>
      <c r="V466" s="58"/>
      <c r="W466" s="58"/>
      <c r="X466" s="58"/>
      <c r="Y466" s="58"/>
      <c r="Z466" s="58"/>
    </row>
    <row r="467" ht="11.25" customHeight="1">
      <c r="A467" s="236" t="s">
        <v>5069</v>
      </c>
      <c r="B467" s="112" t="s">
        <v>5070</v>
      </c>
      <c r="C467" s="92" t="s">
        <v>77</v>
      </c>
      <c r="D467" s="236" t="s">
        <v>5071</v>
      </c>
      <c r="E467" s="236" t="s">
        <v>4131</v>
      </c>
      <c r="F467" s="92" t="s">
        <v>5072</v>
      </c>
      <c r="G467" s="301">
        <v>2.0</v>
      </c>
      <c r="H467" s="301">
        <v>2.0</v>
      </c>
      <c r="I467" s="301">
        <v>4.0</v>
      </c>
      <c r="J467" s="497">
        <v>20.0</v>
      </c>
      <c r="K467" s="497">
        <v>5.0</v>
      </c>
      <c r="L467" s="78" t="s">
        <v>412</v>
      </c>
      <c r="M467" s="58"/>
      <c r="N467" s="58"/>
      <c r="O467" s="58"/>
      <c r="P467" s="58"/>
      <c r="Q467" s="58"/>
      <c r="R467" s="58"/>
      <c r="S467" s="58"/>
      <c r="T467" s="58"/>
      <c r="U467" s="58"/>
      <c r="V467" s="58"/>
      <c r="W467" s="58"/>
      <c r="X467" s="58"/>
      <c r="Y467" s="58"/>
      <c r="Z467" s="58"/>
    </row>
    <row r="468" ht="11.25" customHeight="1">
      <c r="A468" s="236" t="s">
        <v>5069</v>
      </c>
      <c r="B468" s="112" t="s">
        <v>5070</v>
      </c>
      <c r="C468" s="92" t="s">
        <v>77</v>
      </c>
      <c r="D468" s="236" t="s">
        <v>5073</v>
      </c>
      <c r="E468" s="236" t="s">
        <v>4128</v>
      </c>
      <c r="F468" s="92" t="s">
        <v>2904</v>
      </c>
      <c r="G468" s="301">
        <v>2.0</v>
      </c>
      <c r="H468" s="301">
        <v>2.0</v>
      </c>
      <c r="I468" s="301">
        <v>4.0</v>
      </c>
      <c r="J468" s="497">
        <v>20.0</v>
      </c>
      <c r="K468" s="497">
        <v>5.0</v>
      </c>
      <c r="L468" s="78" t="s">
        <v>412</v>
      </c>
      <c r="M468" s="58"/>
      <c r="N468" s="58"/>
      <c r="O468" s="58"/>
      <c r="P468" s="58"/>
      <c r="Q468" s="58"/>
      <c r="R468" s="58"/>
      <c r="S468" s="58"/>
      <c r="T468" s="58"/>
      <c r="U468" s="58"/>
      <c r="V468" s="58"/>
      <c r="W468" s="58"/>
      <c r="X468" s="58"/>
      <c r="Y468" s="58"/>
      <c r="Z468" s="58"/>
    </row>
    <row r="469" ht="11.25" customHeight="1">
      <c r="A469" s="236" t="s">
        <v>5069</v>
      </c>
      <c r="B469" s="112" t="s">
        <v>5070</v>
      </c>
      <c r="C469" s="92" t="s">
        <v>77</v>
      </c>
      <c r="D469" s="236" t="s">
        <v>5074</v>
      </c>
      <c r="E469" s="236" t="s">
        <v>993</v>
      </c>
      <c r="F469" s="92" t="s">
        <v>5075</v>
      </c>
      <c r="G469" s="301">
        <v>2.0</v>
      </c>
      <c r="H469" s="301">
        <v>2.0</v>
      </c>
      <c r="I469" s="301">
        <v>4.0</v>
      </c>
      <c r="J469" s="497">
        <v>20.0</v>
      </c>
      <c r="K469" s="497">
        <v>5.0</v>
      </c>
      <c r="L469" s="78" t="s">
        <v>412</v>
      </c>
      <c r="M469" s="58"/>
      <c r="N469" s="58"/>
      <c r="O469" s="58"/>
      <c r="P469" s="58"/>
      <c r="Q469" s="58"/>
      <c r="R469" s="58"/>
      <c r="S469" s="58"/>
      <c r="T469" s="58"/>
      <c r="U469" s="58"/>
      <c r="V469" s="58"/>
      <c r="W469" s="58"/>
      <c r="X469" s="58"/>
      <c r="Y469" s="58"/>
      <c r="Z469" s="58"/>
    </row>
    <row r="470" ht="11.25" customHeight="1">
      <c r="A470" s="236" t="s">
        <v>5069</v>
      </c>
      <c r="B470" s="112" t="s">
        <v>5070</v>
      </c>
      <c r="C470" s="92" t="s">
        <v>77</v>
      </c>
      <c r="D470" s="236" t="s">
        <v>5076</v>
      </c>
      <c r="E470" s="236" t="s">
        <v>5077</v>
      </c>
      <c r="F470" s="92" t="s">
        <v>4838</v>
      </c>
      <c r="G470" s="301">
        <v>2.0</v>
      </c>
      <c r="H470" s="301">
        <v>2.0</v>
      </c>
      <c r="I470" s="301">
        <v>4.0</v>
      </c>
      <c r="J470" s="497">
        <v>20.0</v>
      </c>
      <c r="K470" s="497">
        <v>5.0</v>
      </c>
      <c r="L470" s="78" t="s">
        <v>412</v>
      </c>
      <c r="M470" s="58"/>
      <c r="N470" s="58"/>
      <c r="O470" s="58"/>
      <c r="P470" s="58"/>
      <c r="Q470" s="58"/>
      <c r="R470" s="58"/>
      <c r="S470" s="58"/>
      <c r="T470" s="58"/>
      <c r="U470" s="58"/>
      <c r="V470" s="58"/>
      <c r="W470" s="58"/>
      <c r="X470" s="58"/>
      <c r="Y470" s="58"/>
      <c r="Z470" s="58"/>
    </row>
    <row r="471" ht="11.25" customHeight="1">
      <c r="A471" s="236" t="s">
        <v>5069</v>
      </c>
      <c r="B471" s="112" t="s">
        <v>5070</v>
      </c>
      <c r="C471" s="92" t="s">
        <v>77</v>
      </c>
      <c r="D471" s="236" t="s">
        <v>5078</v>
      </c>
      <c r="E471" s="236" t="s">
        <v>4125</v>
      </c>
      <c r="F471" s="92" t="s">
        <v>4838</v>
      </c>
      <c r="G471" s="301">
        <v>2.0</v>
      </c>
      <c r="H471" s="301">
        <v>2.0</v>
      </c>
      <c r="I471" s="301">
        <v>4.0</v>
      </c>
      <c r="J471" s="497">
        <v>20.0</v>
      </c>
      <c r="K471" s="497">
        <v>5.0</v>
      </c>
      <c r="L471" s="78" t="s">
        <v>412</v>
      </c>
      <c r="M471" s="58"/>
      <c r="N471" s="58"/>
      <c r="O471" s="58"/>
      <c r="P471" s="58"/>
      <c r="Q471" s="58"/>
      <c r="R471" s="58"/>
      <c r="S471" s="58"/>
      <c r="T471" s="58"/>
      <c r="U471" s="58"/>
      <c r="V471" s="58"/>
      <c r="W471" s="58"/>
      <c r="X471" s="58"/>
      <c r="Y471" s="58"/>
      <c r="Z471" s="58"/>
    </row>
    <row r="472" ht="11.25" customHeight="1">
      <c r="A472" s="236" t="s">
        <v>5069</v>
      </c>
      <c r="B472" s="112" t="s">
        <v>5070</v>
      </c>
      <c r="C472" s="92" t="s">
        <v>77</v>
      </c>
      <c r="D472" s="236" t="s">
        <v>5079</v>
      </c>
      <c r="E472" s="236" t="s">
        <v>5080</v>
      </c>
      <c r="F472" s="92" t="s">
        <v>4838</v>
      </c>
      <c r="G472" s="301">
        <v>2.0</v>
      </c>
      <c r="H472" s="301">
        <v>2.0</v>
      </c>
      <c r="I472" s="301">
        <v>4.0</v>
      </c>
      <c r="J472" s="497">
        <v>20.0</v>
      </c>
      <c r="K472" s="497">
        <v>5.0</v>
      </c>
      <c r="L472" s="78" t="s">
        <v>412</v>
      </c>
      <c r="M472" s="58"/>
      <c r="N472" s="58"/>
      <c r="O472" s="58"/>
      <c r="P472" s="58"/>
      <c r="Q472" s="58"/>
      <c r="R472" s="58"/>
      <c r="S472" s="58"/>
      <c r="T472" s="58"/>
      <c r="U472" s="58"/>
      <c r="V472" s="58"/>
      <c r="W472" s="58"/>
      <c r="X472" s="58"/>
      <c r="Y472" s="58"/>
      <c r="Z472" s="58"/>
    </row>
    <row r="473" ht="11.25" customHeight="1">
      <c r="A473" s="236" t="s">
        <v>5069</v>
      </c>
      <c r="B473" s="112" t="s">
        <v>5070</v>
      </c>
      <c r="C473" s="92" t="s">
        <v>77</v>
      </c>
      <c r="D473" s="236" t="s">
        <v>2909</v>
      </c>
      <c r="E473" s="236" t="s">
        <v>2910</v>
      </c>
      <c r="F473" s="92" t="s">
        <v>4838</v>
      </c>
      <c r="G473" s="301">
        <v>2.0</v>
      </c>
      <c r="H473" s="301">
        <v>2.0</v>
      </c>
      <c r="I473" s="301">
        <v>4.0</v>
      </c>
      <c r="J473" s="497">
        <v>20.0</v>
      </c>
      <c r="K473" s="497">
        <v>5.0</v>
      </c>
      <c r="L473" s="78" t="s">
        <v>412</v>
      </c>
      <c r="M473" s="58"/>
      <c r="N473" s="58"/>
      <c r="O473" s="58"/>
      <c r="P473" s="58"/>
      <c r="Q473" s="58"/>
      <c r="R473" s="58"/>
      <c r="S473" s="58"/>
      <c r="T473" s="58"/>
      <c r="U473" s="58"/>
      <c r="V473" s="58"/>
      <c r="W473" s="58"/>
      <c r="X473" s="58"/>
      <c r="Y473" s="58"/>
      <c r="Z473" s="58"/>
    </row>
    <row r="474" ht="11.25" customHeight="1">
      <c r="A474" s="236" t="s">
        <v>5081</v>
      </c>
      <c r="B474" s="112" t="s">
        <v>1998</v>
      </c>
      <c r="C474" s="92" t="s">
        <v>77</v>
      </c>
      <c r="D474" s="236" t="s">
        <v>5082</v>
      </c>
      <c r="E474" s="112" t="s">
        <v>5083</v>
      </c>
      <c r="F474" s="92" t="s">
        <v>5084</v>
      </c>
      <c r="G474" s="301">
        <v>4.0</v>
      </c>
      <c r="H474" s="301">
        <v>1.0</v>
      </c>
      <c r="I474" s="301">
        <v>5.0</v>
      </c>
      <c r="J474" s="497">
        <v>20.0</v>
      </c>
      <c r="K474" s="497">
        <v>4.0</v>
      </c>
      <c r="L474" s="78" t="s">
        <v>412</v>
      </c>
      <c r="M474" s="58"/>
      <c r="N474" s="58"/>
      <c r="O474" s="58"/>
      <c r="P474" s="58"/>
      <c r="Q474" s="58"/>
      <c r="R474" s="58"/>
      <c r="S474" s="58"/>
      <c r="T474" s="58"/>
      <c r="U474" s="58"/>
      <c r="V474" s="58"/>
      <c r="W474" s="58"/>
      <c r="X474" s="58"/>
      <c r="Y474" s="58"/>
      <c r="Z474" s="58"/>
    </row>
    <row r="475" ht="11.25" customHeight="1">
      <c r="A475" s="236" t="s">
        <v>5085</v>
      </c>
      <c r="B475" s="112" t="s">
        <v>2002</v>
      </c>
      <c r="C475" s="92" t="s">
        <v>77</v>
      </c>
      <c r="D475" s="236" t="s">
        <v>5086</v>
      </c>
      <c r="E475" s="312" t="s">
        <v>5087</v>
      </c>
      <c r="F475" s="92" t="s">
        <v>5088</v>
      </c>
      <c r="G475" s="301">
        <v>0.0</v>
      </c>
      <c r="H475" s="301">
        <v>3.0</v>
      </c>
      <c r="I475" s="301">
        <v>6.0</v>
      </c>
      <c r="J475" s="497">
        <v>20.0</v>
      </c>
      <c r="K475" s="497">
        <v>6.67</v>
      </c>
      <c r="L475" s="78" t="s">
        <v>412</v>
      </c>
      <c r="M475" s="58"/>
      <c r="N475" s="58"/>
      <c r="O475" s="58"/>
      <c r="P475" s="58"/>
      <c r="Q475" s="58"/>
      <c r="R475" s="58"/>
      <c r="S475" s="58"/>
      <c r="T475" s="58"/>
      <c r="U475" s="58"/>
      <c r="V475" s="58"/>
      <c r="W475" s="58"/>
      <c r="X475" s="58"/>
      <c r="Y475" s="58"/>
      <c r="Z475" s="58"/>
    </row>
    <row r="476" ht="11.25" customHeight="1">
      <c r="A476" s="236" t="s">
        <v>5085</v>
      </c>
      <c r="B476" s="112" t="s">
        <v>2002</v>
      </c>
      <c r="C476" s="92" t="s">
        <v>77</v>
      </c>
      <c r="D476" s="236" t="s">
        <v>5089</v>
      </c>
      <c r="E476" s="312" t="s">
        <v>5090</v>
      </c>
      <c r="F476" s="98" t="s">
        <v>5084</v>
      </c>
      <c r="G476" s="301">
        <v>0.0</v>
      </c>
      <c r="H476" s="301">
        <v>3.0</v>
      </c>
      <c r="I476" s="301">
        <v>6.0</v>
      </c>
      <c r="J476" s="497">
        <v>20.0</v>
      </c>
      <c r="K476" s="497">
        <v>6.67</v>
      </c>
      <c r="L476" s="78" t="s">
        <v>412</v>
      </c>
      <c r="M476" s="58"/>
      <c r="N476" s="58"/>
      <c r="O476" s="58"/>
      <c r="P476" s="58"/>
      <c r="Q476" s="58"/>
      <c r="R476" s="58"/>
      <c r="S476" s="58"/>
      <c r="T476" s="58"/>
      <c r="U476" s="58"/>
      <c r="V476" s="58"/>
      <c r="W476" s="58"/>
      <c r="X476" s="58"/>
      <c r="Y476" s="58"/>
      <c r="Z476" s="58"/>
    </row>
    <row r="477" ht="11.25" customHeight="1">
      <c r="A477" s="236" t="s">
        <v>5085</v>
      </c>
      <c r="B477" s="112" t="s">
        <v>2002</v>
      </c>
      <c r="C477" s="92" t="s">
        <v>77</v>
      </c>
      <c r="D477" s="236" t="s">
        <v>5091</v>
      </c>
      <c r="E477" s="112" t="s">
        <v>5092</v>
      </c>
      <c r="F477" s="98" t="s">
        <v>4838</v>
      </c>
      <c r="G477" s="301">
        <v>0.0</v>
      </c>
      <c r="H477" s="301">
        <v>3.0</v>
      </c>
      <c r="I477" s="301">
        <v>6.0</v>
      </c>
      <c r="J477" s="497">
        <v>20.0</v>
      </c>
      <c r="K477" s="497">
        <v>6.67</v>
      </c>
      <c r="L477" s="78" t="s">
        <v>412</v>
      </c>
      <c r="M477" s="58"/>
      <c r="N477" s="58"/>
      <c r="O477" s="58"/>
      <c r="P477" s="58"/>
      <c r="Q477" s="58"/>
      <c r="R477" s="58"/>
      <c r="S477" s="58"/>
      <c r="T477" s="58"/>
      <c r="U477" s="58"/>
      <c r="V477" s="58"/>
      <c r="W477" s="58"/>
      <c r="X477" s="58"/>
      <c r="Y477" s="58"/>
      <c r="Z477" s="58"/>
    </row>
    <row r="478" ht="11.25" customHeight="1">
      <c r="A478" s="236" t="s">
        <v>5093</v>
      </c>
      <c r="B478" s="112" t="s">
        <v>2012</v>
      </c>
      <c r="C478" s="92" t="s">
        <v>77</v>
      </c>
      <c r="D478" s="236" t="s">
        <v>5094</v>
      </c>
      <c r="E478" s="112" t="s">
        <v>5095</v>
      </c>
      <c r="F478" s="98" t="s">
        <v>5096</v>
      </c>
      <c r="G478" s="301">
        <v>3.0</v>
      </c>
      <c r="H478" s="301">
        <v>1.0</v>
      </c>
      <c r="I478" s="301">
        <v>4.0</v>
      </c>
      <c r="J478" s="497">
        <v>20.0</v>
      </c>
      <c r="K478" s="497">
        <v>5.0</v>
      </c>
      <c r="L478" s="78" t="s">
        <v>412</v>
      </c>
      <c r="M478" s="58"/>
      <c r="N478" s="58"/>
      <c r="O478" s="58"/>
      <c r="P478" s="58"/>
      <c r="Q478" s="58"/>
      <c r="R478" s="58"/>
      <c r="S478" s="58"/>
      <c r="T478" s="58"/>
      <c r="U478" s="58"/>
      <c r="V478" s="58"/>
      <c r="W478" s="58"/>
      <c r="X478" s="58"/>
      <c r="Y478" s="58"/>
      <c r="Z478" s="58"/>
    </row>
    <row r="479" ht="11.25" customHeight="1">
      <c r="A479" s="236" t="s">
        <v>5097</v>
      </c>
      <c r="B479" s="112" t="s">
        <v>2030</v>
      </c>
      <c r="C479" s="92" t="s">
        <v>77</v>
      </c>
      <c r="D479" s="236" t="s">
        <v>5098</v>
      </c>
      <c r="E479" s="112" t="s">
        <v>5099</v>
      </c>
      <c r="F479" s="98" t="s">
        <v>4838</v>
      </c>
      <c r="G479" s="301">
        <v>3.0</v>
      </c>
      <c r="H479" s="301">
        <v>1.0</v>
      </c>
      <c r="I479" s="301">
        <v>4.0</v>
      </c>
      <c r="J479" s="497">
        <v>20.0</v>
      </c>
      <c r="K479" s="497">
        <v>5.0</v>
      </c>
      <c r="L479" s="78" t="s">
        <v>412</v>
      </c>
      <c r="M479" s="58"/>
      <c r="N479" s="58"/>
      <c r="O479" s="58"/>
      <c r="P479" s="58"/>
      <c r="Q479" s="58"/>
      <c r="R479" s="58"/>
      <c r="S479" s="58"/>
      <c r="T479" s="58"/>
      <c r="U479" s="58"/>
      <c r="V479" s="58"/>
      <c r="W479" s="58"/>
      <c r="X479" s="58"/>
      <c r="Y479" s="58"/>
      <c r="Z479" s="58"/>
    </row>
    <row r="480" ht="11.25" customHeight="1">
      <c r="A480" s="236" t="s">
        <v>5097</v>
      </c>
      <c r="B480" s="112" t="s">
        <v>2030</v>
      </c>
      <c r="C480" s="92" t="s">
        <v>77</v>
      </c>
      <c r="D480" s="236" t="s">
        <v>5100</v>
      </c>
      <c r="E480" s="112" t="s">
        <v>5101</v>
      </c>
      <c r="F480" s="98" t="s">
        <v>4838</v>
      </c>
      <c r="G480" s="301">
        <v>3.0</v>
      </c>
      <c r="H480" s="301">
        <v>1.0</v>
      </c>
      <c r="I480" s="301">
        <v>4.0</v>
      </c>
      <c r="J480" s="497">
        <v>20.0</v>
      </c>
      <c r="K480" s="497">
        <v>5.0</v>
      </c>
      <c r="L480" s="78" t="s">
        <v>412</v>
      </c>
      <c r="M480" s="58"/>
      <c r="N480" s="58"/>
      <c r="O480" s="58"/>
      <c r="P480" s="58"/>
      <c r="Q480" s="58"/>
      <c r="R480" s="58"/>
      <c r="S480" s="58"/>
      <c r="T480" s="58"/>
      <c r="U480" s="58"/>
      <c r="V480" s="58"/>
      <c r="W480" s="58"/>
      <c r="X480" s="58"/>
      <c r="Y480" s="58"/>
      <c r="Z480" s="58"/>
    </row>
    <row r="481" ht="11.25" customHeight="1">
      <c r="A481" s="236" t="s">
        <v>5097</v>
      </c>
      <c r="B481" s="112" t="s">
        <v>2030</v>
      </c>
      <c r="C481" s="92" t="s">
        <v>77</v>
      </c>
      <c r="D481" s="236" t="s">
        <v>5102</v>
      </c>
      <c r="E481" s="112" t="s">
        <v>5103</v>
      </c>
      <c r="F481" s="98" t="s">
        <v>4838</v>
      </c>
      <c r="G481" s="301">
        <v>3.0</v>
      </c>
      <c r="H481" s="301">
        <v>1.0</v>
      </c>
      <c r="I481" s="301">
        <v>4.0</v>
      </c>
      <c r="J481" s="497">
        <v>20.0</v>
      </c>
      <c r="K481" s="497">
        <v>5.0</v>
      </c>
      <c r="L481" s="78" t="s">
        <v>412</v>
      </c>
      <c r="M481" s="58"/>
      <c r="N481" s="58"/>
      <c r="O481" s="58"/>
      <c r="P481" s="58"/>
      <c r="Q481" s="58"/>
      <c r="R481" s="58"/>
      <c r="S481" s="58"/>
      <c r="T481" s="58"/>
      <c r="U481" s="58"/>
      <c r="V481" s="58"/>
      <c r="W481" s="58"/>
      <c r="X481" s="58"/>
      <c r="Y481" s="58"/>
      <c r="Z481" s="58"/>
    </row>
    <row r="482" ht="11.25" customHeight="1">
      <c r="A482" s="236" t="s">
        <v>5104</v>
      </c>
      <c r="B482" s="112" t="s">
        <v>2058</v>
      </c>
      <c r="C482" s="92" t="s">
        <v>77</v>
      </c>
      <c r="D482" s="236" t="s">
        <v>5105</v>
      </c>
      <c r="E482" s="112" t="s">
        <v>5106</v>
      </c>
      <c r="F482" s="98" t="s">
        <v>5107</v>
      </c>
      <c r="G482" s="301">
        <v>3.0</v>
      </c>
      <c r="H482" s="301">
        <v>1.0</v>
      </c>
      <c r="I482" s="301">
        <v>4.0</v>
      </c>
      <c r="J482" s="497">
        <v>20.0</v>
      </c>
      <c r="K482" s="497">
        <v>5.0</v>
      </c>
      <c r="L482" s="78" t="s">
        <v>412</v>
      </c>
      <c r="M482" s="58"/>
      <c r="N482" s="58"/>
      <c r="O482" s="58"/>
      <c r="P482" s="58"/>
      <c r="Q482" s="58"/>
      <c r="R482" s="58"/>
      <c r="S482" s="58"/>
      <c r="T482" s="58"/>
      <c r="U482" s="58"/>
      <c r="V482" s="58"/>
      <c r="W482" s="58"/>
      <c r="X482" s="58"/>
      <c r="Y482" s="58"/>
      <c r="Z482" s="58"/>
    </row>
    <row r="483" ht="11.25" customHeight="1">
      <c r="A483" s="236" t="s">
        <v>5104</v>
      </c>
      <c r="B483" s="112" t="s">
        <v>2058</v>
      </c>
      <c r="C483" s="92" t="s">
        <v>77</v>
      </c>
      <c r="D483" s="236" t="s">
        <v>5108</v>
      </c>
      <c r="E483" s="112" t="s">
        <v>5109</v>
      </c>
      <c r="F483" s="98" t="s">
        <v>5110</v>
      </c>
      <c r="G483" s="301">
        <v>3.0</v>
      </c>
      <c r="H483" s="301">
        <v>1.0</v>
      </c>
      <c r="I483" s="301">
        <v>4.0</v>
      </c>
      <c r="J483" s="497">
        <v>20.0</v>
      </c>
      <c r="K483" s="497">
        <v>5.0</v>
      </c>
      <c r="L483" s="78" t="s">
        <v>412</v>
      </c>
      <c r="M483" s="58"/>
      <c r="N483" s="58"/>
      <c r="O483" s="58"/>
      <c r="P483" s="58"/>
      <c r="Q483" s="58"/>
      <c r="R483" s="58"/>
      <c r="S483" s="58"/>
      <c r="T483" s="58"/>
      <c r="U483" s="58"/>
      <c r="V483" s="58"/>
      <c r="W483" s="58"/>
      <c r="X483" s="58"/>
      <c r="Y483" s="58"/>
      <c r="Z483" s="58"/>
    </row>
    <row r="484" ht="11.25" customHeight="1">
      <c r="A484" s="236" t="s">
        <v>5104</v>
      </c>
      <c r="B484" s="112" t="s">
        <v>2058</v>
      </c>
      <c r="C484" s="92" t="s">
        <v>77</v>
      </c>
      <c r="D484" s="236" t="s">
        <v>5111</v>
      </c>
      <c r="E484" s="112" t="s">
        <v>5112</v>
      </c>
      <c r="F484" s="98" t="s">
        <v>5113</v>
      </c>
      <c r="G484" s="301">
        <v>3.0</v>
      </c>
      <c r="H484" s="301">
        <v>1.0</v>
      </c>
      <c r="I484" s="301">
        <v>4.0</v>
      </c>
      <c r="J484" s="497">
        <v>20.0</v>
      </c>
      <c r="K484" s="497">
        <v>5.0</v>
      </c>
      <c r="L484" s="78" t="s">
        <v>412</v>
      </c>
      <c r="M484" s="58"/>
      <c r="N484" s="58"/>
      <c r="O484" s="58"/>
      <c r="P484" s="58"/>
      <c r="Q484" s="58"/>
      <c r="R484" s="58"/>
      <c r="S484" s="58"/>
      <c r="T484" s="58"/>
      <c r="U484" s="58"/>
      <c r="V484" s="58"/>
      <c r="W484" s="58"/>
      <c r="X484" s="58"/>
      <c r="Y484" s="58"/>
      <c r="Z484" s="58"/>
    </row>
    <row r="485" ht="11.25" customHeight="1">
      <c r="A485" s="236" t="s">
        <v>5104</v>
      </c>
      <c r="B485" s="112" t="s">
        <v>2058</v>
      </c>
      <c r="C485" s="92" t="s">
        <v>77</v>
      </c>
      <c r="D485" s="236" t="s">
        <v>5114</v>
      </c>
      <c r="E485" s="112" t="s">
        <v>5115</v>
      </c>
      <c r="F485" s="98" t="s">
        <v>5116</v>
      </c>
      <c r="G485" s="301">
        <v>3.0</v>
      </c>
      <c r="H485" s="301">
        <v>1.0</v>
      </c>
      <c r="I485" s="301">
        <v>4.0</v>
      </c>
      <c r="J485" s="497">
        <v>20.0</v>
      </c>
      <c r="K485" s="497">
        <v>5.0</v>
      </c>
      <c r="L485" s="78" t="s">
        <v>412</v>
      </c>
      <c r="M485" s="58"/>
      <c r="N485" s="58"/>
      <c r="O485" s="58"/>
      <c r="P485" s="58"/>
      <c r="Q485" s="58"/>
      <c r="R485" s="58"/>
      <c r="S485" s="58"/>
      <c r="T485" s="58"/>
      <c r="U485" s="58"/>
      <c r="V485" s="58"/>
      <c r="W485" s="58"/>
      <c r="X485" s="58"/>
      <c r="Y485" s="58"/>
      <c r="Z485" s="58"/>
    </row>
    <row r="486" ht="11.25" customHeight="1">
      <c r="A486" s="236" t="s">
        <v>5117</v>
      </c>
      <c r="B486" s="112" t="s">
        <v>2072</v>
      </c>
      <c r="C486" s="92" t="s">
        <v>77</v>
      </c>
      <c r="D486" s="236" t="s">
        <v>5118</v>
      </c>
      <c r="E486" s="112" t="s">
        <v>5119</v>
      </c>
      <c r="F486" s="98" t="s">
        <v>4838</v>
      </c>
      <c r="G486" s="301">
        <v>3.0</v>
      </c>
      <c r="H486" s="301">
        <v>1.0</v>
      </c>
      <c r="I486" s="301">
        <v>4.0</v>
      </c>
      <c r="J486" s="497">
        <v>20.0</v>
      </c>
      <c r="K486" s="497">
        <v>5.0</v>
      </c>
      <c r="L486" s="78" t="s">
        <v>412</v>
      </c>
      <c r="M486" s="58"/>
      <c r="N486" s="58"/>
      <c r="O486" s="58"/>
      <c r="P486" s="58"/>
      <c r="Q486" s="58"/>
      <c r="R486" s="58"/>
      <c r="S486" s="58"/>
      <c r="T486" s="58"/>
      <c r="U486" s="58"/>
      <c r="V486" s="58"/>
      <c r="W486" s="58"/>
      <c r="X486" s="58"/>
      <c r="Y486" s="58"/>
      <c r="Z486" s="58"/>
    </row>
    <row r="487" ht="11.25" customHeight="1">
      <c r="A487" s="236" t="s">
        <v>5117</v>
      </c>
      <c r="B487" s="112" t="s">
        <v>2072</v>
      </c>
      <c r="C487" s="92" t="s">
        <v>77</v>
      </c>
      <c r="D487" s="236" t="s">
        <v>5120</v>
      </c>
      <c r="E487" s="112" t="s">
        <v>5121</v>
      </c>
      <c r="F487" s="98" t="s">
        <v>4838</v>
      </c>
      <c r="G487" s="301">
        <v>3.0</v>
      </c>
      <c r="H487" s="301">
        <v>1.0</v>
      </c>
      <c r="I487" s="301">
        <v>4.0</v>
      </c>
      <c r="J487" s="497">
        <v>20.0</v>
      </c>
      <c r="K487" s="497">
        <v>5.0</v>
      </c>
      <c r="L487" s="78" t="s">
        <v>412</v>
      </c>
      <c r="M487" s="58"/>
      <c r="N487" s="58"/>
      <c r="O487" s="58"/>
      <c r="P487" s="58"/>
      <c r="Q487" s="58"/>
      <c r="R487" s="58"/>
      <c r="S487" s="58"/>
      <c r="T487" s="58"/>
      <c r="U487" s="58"/>
      <c r="V487" s="58"/>
      <c r="W487" s="58"/>
      <c r="X487" s="58"/>
      <c r="Y487" s="58"/>
      <c r="Z487" s="58"/>
    </row>
    <row r="488" ht="11.25" customHeight="1">
      <c r="A488" s="236" t="s">
        <v>5117</v>
      </c>
      <c r="B488" s="112" t="s">
        <v>2072</v>
      </c>
      <c r="C488" s="92" t="s">
        <v>77</v>
      </c>
      <c r="D488" s="112" t="s">
        <v>5122</v>
      </c>
      <c r="E488" s="312" t="s">
        <v>5123</v>
      </c>
      <c r="F488" s="98" t="s">
        <v>5124</v>
      </c>
      <c r="G488" s="301">
        <v>3.0</v>
      </c>
      <c r="H488" s="301">
        <v>1.0</v>
      </c>
      <c r="I488" s="301">
        <v>4.0</v>
      </c>
      <c r="J488" s="497">
        <v>20.0</v>
      </c>
      <c r="K488" s="497">
        <v>5.0</v>
      </c>
      <c r="L488" s="78" t="s">
        <v>412</v>
      </c>
      <c r="M488" s="58"/>
      <c r="N488" s="58"/>
      <c r="O488" s="58"/>
      <c r="P488" s="58"/>
      <c r="Q488" s="58"/>
      <c r="R488" s="58"/>
      <c r="S488" s="58"/>
      <c r="T488" s="58"/>
      <c r="U488" s="58"/>
      <c r="V488" s="58"/>
      <c r="W488" s="58"/>
      <c r="X488" s="58"/>
      <c r="Y488" s="58"/>
      <c r="Z488" s="58"/>
    </row>
    <row r="489" ht="11.25" customHeight="1">
      <c r="A489" s="236" t="s">
        <v>5117</v>
      </c>
      <c r="B489" s="112" t="s">
        <v>2072</v>
      </c>
      <c r="C489" s="92" t="s">
        <v>77</v>
      </c>
      <c r="D489" s="236" t="s">
        <v>5125</v>
      </c>
      <c r="E489" s="112" t="s">
        <v>5126</v>
      </c>
      <c r="F489" s="98" t="s">
        <v>5055</v>
      </c>
      <c r="G489" s="301">
        <v>3.0</v>
      </c>
      <c r="H489" s="301">
        <v>1.0</v>
      </c>
      <c r="I489" s="301">
        <v>4.0</v>
      </c>
      <c r="J489" s="497">
        <v>10.0</v>
      </c>
      <c r="K489" s="497" t="s">
        <v>5127</v>
      </c>
      <c r="L489" s="78" t="s">
        <v>412</v>
      </c>
      <c r="M489" s="58"/>
      <c r="N489" s="58"/>
      <c r="O489" s="58"/>
      <c r="P489" s="58"/>
      <c r="Q489" s="58"/>
      <c r="R489" s="58"/>
      <c r="S489" s="58"/>
      <c r="T489" s="58"/>
      <c r="U489" s="58"/>
      <c r="V489" s="58"/>
      <c r="W489" s="58"/>
      <c r="X489" s="58"/>
      <c r="Y489" s="58"/>
      <c r="Z489" s="58"/>
    </row>
    <row r="490" ht="11.25" customHeight="1">
      <c r="A490" s="236" t="s">
        <v>5117</v>
      </c>
      <c r="B490" s="112" t="s">
        <v>2072</v>
      </c>
      <c r="C490" s="92" t="s">
        <v>77</v>
      </c>
      <c r="D490" s="236" t="s">
        <v>5128</v>
      </c>
      <c r="E490" s="112" t="s">
        <v>5129</v>
      </c>
      <c r="F490" s="98" t="s">
        <v>4838</v>
      </c>
      <c r="G490" s="301">
        <v>3.0</v>
      </c>
      <c r="H490" s="301">
        <v>1.0</v>
      </c>
      <c r="I490" s="301">
        <v>4.0</v>
      </c>
      <c r="J490" s="497">
        <v>20.0</v>
      </c>
      <c r="K490" s="497">
        <v>5.0</v>
      </c>
      <c r="L490" s="78" t="s">
        <v>412</v>
      </c>
      <c r="M490" s="58"/>
      <c r="N490" s="58"/>
      <c r="O490" s="58"/>
      <c r="P490" s="58"/>
      <c r="Q490" s="58"/>
      <c r="R490" s="58"/>
      <c r="S490" s="58"/>
      <c r="T490" s="58"/>
      <c r="U490" s="58"/>
      <c r="V490" s="58"/>
      <c r="W490" s="58"/>
      <c r="X490" s="58"/>
      <c r="Y490" s="58"/>
      <c r="Z490" s="58"/>
    </row>
    <row r="491" ht="11.25" customHeight="1">
      <c r="A491" s="236" t="s">
        <v>5130</v>
      </c>
      <c r="B491" s="112" t="s">
        <v>2087</v>
      </c>
      <c r="C491" s="92" t="s">
        <v>77</v>
      </c>
      <c r="D491" s="236" t="s">
        <v>5131</v>
      </c>
      <c r="E491" s="112"/>
      <c r="F491" s="98" t="s">
        <v>5084</v>
      </c>
      <c r="G491" s="301">
        <v>2.0</v>
      </c>
      <c r="H491" s="301">
        <v>1.0</v>
      </c>
      <c r="I491" s="301">
        <v>3.0</v>
      </c>
      <c r="J491" s="497">
        <v>20.0</v>
      </c>
      <c r="K491" s="497">
        <v>6.67</v>
      </c>
      <c r="L491" s="78" t="s">
        <v>412</v>
      </c>
      <c r="M491" s="58"/>
      <c r="N491" s="58"/>
      <c r="O491" s="58"/>
      <c r="P491" s="58"/>
      <c r="Q491" s="58"/>
      <c r="R491" s="58"/>
      <c r="S491" s="58"/>
      <c r="T491" s="58"/>
      <c r="U491" s="58"/>
      <c r="V491" s="58"/>
      <c r="W491" s="58"/>
      <c r="X491" s="58"/>
      <c r="Y491" s="58"/>
      <c r="Z491" s="58"/>
    </row>
    <row r="492" ht="11.25" customHeight="1">
      <c r="A492" s="236" t="s">
        <v>5130</v>
      </c>
      <c r="B492" s="112" t="s">
        <v>2087</v>
      </c>
      <c r="C492" s="92" t="s">
        <v>77</v>
      </c>
      <c r="D492" s="236" t="s">
        <v>5132</v>
      </c>
      <c r="E492" s="112" t="s">
        <v>5133</v>
      </c>
      <c r="F492" s="98" t="s">
        <v>5134</v>
      </c>
      <c r="G492" s="301">
        <v>2.0</v>
      </c>
      <c r="H492" s="301">
        <v>1.0</v>
      </c>
      <c r="I492" s="301">
        <v>3.0</v>
      </c>
      <c r="J492" s="497">
        <v>10.0</v>
      </c>
      <c r="K492" s="497">
        <v>3.34</v>
      </c>
      <c r="L492" s="78" t="s">
        <v>412</v>
      </c>
      <c r="M492" s="58"/>
      <c r="N492" s="58"/>
      <c r="O492" s="58"/>
      <c r="P492" s="58"/>
      <c r="Q492" s="58"/>
      <c r="R492" s="58"/>
      <c r="S492" s="58"/>
      <c r="T492" s="58"/>
      <c r="U492" s="58"/>
      <c r="V492" s="58"/>
      <c r="W492" s="58"/>
      <c r="X492" s="58"/>
      <c r="Y492" s="58"/>
      <c r="Z492" s="58"/>
    </row>
    <row r="493" ht="11.25" customHeight="1">
      <c r="A493" s="236" t="s">
        <v>5130</v>
      </c>
      <c r="B493" s="112" t="s">
        <v>2087</v>
      </c>
      <c r="C493" s="92" t="s">
        <v>77</v>
      </c>
      <c r="D493" s="236" t="s">
        <v>5135</v>
      </c>
      <c r="E493" s="312" t="s">
        <v>5136</v>
      </c>
      <c r="F493" s="98" t="s">
        <v>5110</v>
      </c>
      <c r="G493" s="301">
        <v>2.0</v>
      </c>
      <c r="H493" s="301">
        <v>1.0</v>
      </c>
      <c r="I493" s="301">
        <v>3.0</v>
      </c>
      <c r="J493" s="497">
        <v>20.0</v>
      </c>
      <c r="K493" s="497">
        <v>6.67</v>
      </c>
      <c r="L493" s="78" t="s">
        <v>412</v>
      </c>
      <c r="M493" s="58"/>
      <c r="N493" s="58"/>
      <c r="O493" s="58"/>
      <c r="P493" s="58"/>
      <c r="Q493" s="58"/>
      <c r="R493" s="58"/>
      <c r="S493" s="58"/>
      <c r="T493" s="58"/>
      <c r="U493" s="58"/>
      <c r="V493" s="58"/>
      <c r="W493" s="58"/>
      <c r="X493" s="58"/>
      <c r="Y493" s="58"/>
      <c r="Z493" s="58"/>
    </row>
    <row r="494" ht="11.25" customHeight="1">
      <c r="A494" s="236" t="s">
        <v>5137</v>
      </c>
      <c r="B494" s="112" t="s">
        <v>2105</v>
      </c>
      <c r="C494" s="92" t="s">
        <v>77</v>
      </c>
      <c r="D494" s="236" t="s">
        <v>5138</v>
      </c>
      <c r="E494" s="112" t="s">
        <v>5139</v>
      </c>
      <c r="F494" s="98" t="s">
        <v>4838</v>
      </c>
      <c r="G494" s="301">
        <v>2.0</v>
      </c>
      <c r="H494" s="301">
        <v>1.0</v>
      </c>
      <c r="I494" s="301">
        <v>3.0</v>
      </c>
      <c r="J494" s="497">
        <v>20.0</v>
      </c>
      <c r="K494" s="497">
        <v>6.67</v>
      </c>
      <c r="L494" s="78" t="s">
        <v>412</v>
      </c>
      <c r="M494" s="58"/>
      <c r="N494" s="58"/>
      <c r="O494" s="58"/>
      <c r="P494" s="58"/>
      <c r="Q494" s="58"/>
      <c r="R494" s="58"/>
      <c r="S494" s="58"/>
      <c r="T494" s="58"/>
      <c r="U494" s="58"/>
      <c r="V494" s="58"/>
      <c r="W494" s="58"/>
      <c r="X494" s="58"/>
      <c r="Y494" s="58"/>
      <c r="Z494" s="58"/>
    </row>
    <row r="495" ht="11.25" customHeight="1">
      <c r="A495" s="236" t="s">
        <v>5137</v>
      </c>
      <c r="B495" s="112" t="s">
        <v>2105</v>
      </c>
      <c r="C495" s="92" t="s">
        <v>77</v>
      </c>
      <c r="D495" s="236" t="s">
        <v>5140</v>
      </c>
      <c r="E495" s="112" t="s">
        <v>5141</v>
      </c>
      <c r="F495" s="98" t="s">
        <v>4838</v>
      </c>
      <c r="G495" s="301">
        <v>2.0</v>
      </c>
      <c r="H495" s="301">
        <v>1.0</v>
      </c>
      <c r="I495" s="301">
        <v>3.0</v>
      </c>
      <c r="J495" s="497">
        <v>20.0</v>
      </c>
      <c r="K495" s="497">
        <v>6.67</v>
      </c>
      <c r="L495" s="78" t="s">
        <v>412</v>
      </c>
      <c r="M495" s="58"/>
      <c r="N495" s="58"/>
      <c r="O495" s="58"/>
      <c r="P495" s="58"/>
      <c r="Q495" s="58"/>
      <c r="R495" s="58"/>
      <c r="S495" s="58"/>
      <c r="T495" s="58"/>
      <c r="U495" s="58"/>
      <c r="V495" s="58"/>
      <c r="W495" s="58"/>
      <c r="X495" s="58"/>
      <c r="Y495" s="58"/>
      <c r="Z495" s="58"/>
    </row>
    <row r="496" ht="11.25" customHeight="1">
      <c r="A496" s="236" t="s">
        <v>5137</v>
      </c>
      <c r="B496" s="112" t="s">
        <v>2105</v>
      </c>
      <c r="C496" s="92" t="s">
        <v>77</v>
      </c>
      <c r="D496" s="236" t="s">
        <v>5142</v>
      </c>
      <c r="E496" s="112" t="s">
        <v>5143</v>
      </c>
      <c r="F496" s="98" t="s">
        <v>4838</v>
      </c>
      <c r="G496" s="301">
        <v>2.0</v>
      </c>
      <c r="H496" s="301">
        <v>1.0</v>
      </c>
      <c r="I496" s="301">
        <v>3.0</v>
      </c>
      <c r="J496" s="497">
        <v>20.0</v>
      </c>
      <c r="K496" s="497">
        <v>6.67</v>
      </c>
      <c r="L496" s="78" t="s">
        <v>412</v>
      </c>
      <c r="M496" s="58"/>
      <c r="N496" s="58"/>
      <c r="O496" s="58"/>
      <c r="P496" s="58"/>
      <c r="Q496" s="58"/>
      <c r="R496" s="58"/>
      <c r="S496" s="58"/>
      <c r="T496" s="58"/>
      <c r="U496" s="58"/>
      <c r="V496" s="58"/>
      <c r="W496" s="58"/>
      <c r="X496" s="58"/>
      <c r="Y496" s="58"/>
      <c r="Z496" s="58"/>
    </row>
    <row r="497" ht="11.25" customHeight="1">
      <c r="A497" s="236" t="s">
        <v>5144</v>
      </c>
      <c r="B497" s="112" t="s">
        <v>2112</v>
      </c>
      <c r="C497" s="92" t="s">
        <v>77</v>
      </c>
      <c r="D497" s="236" t="s">
        <v>5145</v>
      </c>
      <c r="E497" s="112" t="s">
        <v>5146</v>
      </c>
      <c r="F497" s="98" t="s">
        <v>5134</v>
      </c>
      <c r="G497" s="301">
        <v>4.0</v>
      </c>
      <c r="H497" s="301">
        <v>1.0</v>
      </c>
      <c r="I497" s="301">
        <v>5.0</v>
      </c>
      <c r="J497" s="497">
        <v>10.0</v>
      </c>
      <c r="K497" s="497">
        <v>2.5</v>
      </c>
      <c r="L497" s="78" t="s">
        <v>412</v>
      </c>
      <c r="M497" s="58"/>
      <c r="N497" s="58"/>
      <c r="O497" s="58"/>
      <c r="P497" s="58"/>
      <c r="Q497" s="58"/>
      <c r="R497" s="58"/>
      <c r="S497" s="58"/>
      <c r="T497" s="58"/>
      <c r="U497" s="58"/>
      <c r="V497" s="58"/>
      <c r="W497" s="58"/>
      <c r="X497" s="58"/>
      <c r="Y497" s="58"/>
      <c r="Z497" s="58"/>
    </row>
    <row r="498" ht="11.25" customHeight="1">
      <c r="A498" s="236" t="s">
        <v>2243</v>
      </c>
      <c r="B498" s="112" t="s">
        <v>2120</v>
      </c>
      <c r="C498" s="92" t="s">
        <v>77</v>
      </c>
      <c r="D498" s="236" t="s">
        <v>5147</v>
      </c>
      <c r="E498" s="112" t="s">
        <v>5148</v>
      </c>
      <c r="F498" s="98" t="s">
        <v>4838</v>
      </c>
      <c r="G498" s="301">
        <v>5.0</v>
      </c>
      <c r="H498" s="301">
        <v>1.0</v>
      </c>
      <c r="I498" s="301">
        <v>6.0</v>
      </c>
      <c r="J498" s="497">
        <v>20.0</v>
      </c>
      <c r="K498" s="497">
        <v>3.34</v>
      </c>
      <c r="L498" s="78" t="s">
        <v>412</v>
      </c>
      <c r="M498" s="58"/>
      <c r="N498" s="58"/>
      <c r="O498" s="58"/>
      <c r="P498" s="58"/>
      <c r="Q498" s="58"/>
      <c r="R498" s="58"/>
      <c r="S498" s="58"/>
      <c r="T498" s="58"/>
      <c r="U498" s="58"/>
      <c r="V498" s="58"/>
      <c r="W498" s="58"/>
      <c r="X498" s="58"/>
      <c r="Y498" s="58"/>
      <c r="Z498" s="58"/>
    </row>
    <row r="499" ht="11.25" customHeight="1">
      <c r="A499" s="236" t="s">
        <v>2243</v>
      </c>
      <c r="B499" s="112" t="s">
        <v>2120</v>
      </c>
      <c r="C499" s="92" t="s">
        <v>77</v>
      </c>
      <c r="D499" s="236" t="s">
        <v>5149</v>
      </c>
      <c r="E499" s="112" t="s">
        <v>5150</v>
      </c>
      <c r="F499" s="98" t="s">
        <v>5151</v>
      </c>
      <c r="G499" s="301">
        <v>5.0</v>
      </c>
      <c r="H499" s="301">
        <v>1.0</v>
      </c>
      <c r="I499" s="301">
        <v>6.0</v>
      </c>
      <c r="J499" s="497">
        <v>10.0</v>
      </c>
      <c r="K499" s="497">
        <v>1.67</v>
      </c>
      <c r="L499" s="78" t="s">
        <v>412</v>
      </c>
      <c r="M499" s="58"/>
      <c r="N499" s="58"/>
      <c r="O499" s="58"/>
      <c r="P499" s="58"/>
      <c r="Q499" s="58"/>
      <c r="R499" s="58"/>
      <c r="S499" s="58"/>
      <c r="T499" s="58"/>
      <c r="U499" s="58"/>
      <c r="V499" s="58"/>
      <c r="W499" s="58"/>
      <c r="X499" s="58"/>
      <c r="Y499" s="58"/>
      <c r="Z499" s="58"/>
    </row>
    <row r="500" ht="11.25" customHeight="1">
      <c r="A500" s="236" t="s">
        <v>2243</v>
      </c>
      <c r="B500" s="112" t="s">
        <v>2120</v>
      </c>
      <c r="C500" s="92" t="s">
        <v>77</v>
      </c>
      <c r="D500" s="112" t="s">
        <v>5152</v>
      </c>
      <c r="E500" s="112" t="s">
        <v>5153</v>
      </c>
      <c r="F500" s="98" t="s">
        <v>5151</v>
      </c>
      <c r="G500" s="301">
        <v>5.0</v>
      </c>
      <c r="H500" s="301">
        <v>1.0</v>
      </c>
      <c r="I500" s="301">
        <v>6.0</v>
      </c>
      <c r="J500" s="497">
        <v>20.0</v>
      </c>
      <c r="K500" s="497">
        <v>1.67</v>
      </c>
      <c r="L500" s="78" t="s">
        <v>412</v>
      </c>
      <c r="M500" s="58"/>
      <c r="N500" s="58"/>
      <c r="O500" s="58"/>
      <c r="P500" s="58"/>
      <c r="Q500" s="58"/>
      <c r="R500" s="58"/>
      <c r="S500" s="58"/>
      <c r="T500" s="58"/>
      <c r="U500" s="58"/>
      <c r="V500" s="58"/>
      <c r="W500" s="58"/>
      <c r="X500" s="58"/>
      <c r="Y500" s="58"/>
      <c r="Z500" s="58"/>
    </row>
    <row r="501" ht="11.25" customHeight="1">
      <c r="A501" s="236" t="s">
        <v>2243</v>
      </c>
      <c r="B501" s="112" t="s">
        <v>2120</v>
      </c>
      <c r="C501" s="92" t="s">
        <v>77</v>
      </c>
      <c r="D501" s="236" t="s">
        <v>5154</v>
      </c>
      <c r="E501" s="112" t="s">
        <v>5155</v>
      </c>
      <c r="F501" s="98" t="s">
        <v>5055</v>
      </c>
      <c r="G501" s="301">
        <v>5.0</v>
      </c>
      <c r="H501" s="301">
        <v>1.0</v>
      </c>
      <c r="I501" s="301">
        <v>6.0</v>
      </c>
      <c r="J501" s="497">
        <v>20.0</v>
      </c>
      <c r="K501" s="497">
        <v>1.67</v>
      </c>
      <c r="L501" s="78" t="s">
        <v>412</v>
      </c>
      <c r="M501" s="58"/>
      <c r="N501" s="58"/>
      <c r="O501" s="58"/>
      <c r="P501" s="58"/>
      <c r="Q501" s="58"/>
      <c r="R501" s="58"/>
      <c r="S501" s="58"/>
      <c r="T501" s="58"/>
      <c r="U501" s="58"/>
      <c r="V501" s="58"/>
      <c r="W501" s="58"/>
      <c r="X501" s="58"/>
      <c r="Y501" s="58"/>
      <c r="Z501" s="58"/>
    </row>
    <row r="502" ht="11.25" customHeight="1">
      <c r="A502" s="236" t="s">
        <v>2243</v>
      </c>
      <c r="B502" s="112" t="s">
        <v>2120</v>
      </c>
      <c r="C502" s="92" t="s">
        <v>77</v>
      </c>
      <c r="D502" s="236" t="s">
        <v>5156</v>
      </c>
      <c r="E502" s="112" t="s">
        <v>5157</v>
      </c>
      <c r="F502" s="98" t="s">
        <v>5055</v>
      </c>
      <c r="G502" s="301">
        <v>5.0</v>
      </c>
      <c r="H502" s="301">
        <v>1.0</v>
      </c>
      <c r="I502" s="301">
        <v>6.0</v>
      </c>
      <c r="J502" s="497">
        <v>20.0</v>
      </c>
      <c r="K502" s="497">
        <v>1.67</v>
      </c>
      <c r="L502" s="78" t="s">
        <v>412</v>
      </c>
      <c r="M502" s="58"/>
      <c r="N502" s="58"/>
      <c r="O502" s="58"/>
      <c r="P502" s="58"/>
      <c r="Q502" s="58"/>
      <c r="R502" s="58"/>
      <c r="S502" s="58"/>
      <c r="T502" s="58"/>
      <c r="U502" s="58"/>
      <c r="V502" s="58"/>
      <c r="W502" s="58"/>
      <c r="X502" s="58"/>
      <c r="Y502" s="58"/>
      <c r="Z502" s="58"/>
    </row>
    <row r="503" ht="11.25" customHeight="1">
      <c r="A503" s="236" t="s">
        <v>2243</v>
      </c>
      <c r="B503" s="112" t="s">
        <v>2120</v>
      </c>
      <c r="C503" s="92" t="s">
        <v>77</v>
      </c>
      <c r="D503" s="236" t="s">
        <v>5158</v>
      </c>
      <c r="E503" s="112" t="s">
        <v>4998</v>
      </c>
      <c r="F503" s="98" t="s">
        <v>4838</v>
      </c>
      <c r="G503" s="301">
        <v>5.0</v>
      </c>
      <c r="H503" s="301">
        <v>1.0</v>
      </c>
      <c r="I503" s="301">
        <v>6.0</v>
      </c>
      <c r="J503" s="497">
        <v>20.0</v>
      </c>
      <c r="K503" s="497">
        <v>3.34</v>
      </c>
      <c r="L503" s="78" t="s">
        <v>412</v>
      </c>
      <c r="M503" s="58"/>
      <c r="N503" s="58"/>
      <c r="O503" s="58"/>
      <c r="P503" s="58"/>
      <c r="Q503" s="58"/>
      <c r="R503" s="58"/>
      <c r="S503" s="58"/>
      <c r="T503" s="58"/>
      <c r="U503" s="58"/>
      <c r="V503" s="58"/>
      <c r="W503" s="58"/>
      <c r="X503" s="58"/>
      <c r="Y503" s="58"/>
      <c r="Z503" s="58"/>
    </row>
    <row r="504" ht="11.25" customHeight="1">
      <c r="A504" s="236" t="s">
        <v>5159</v>
      </c>
      <c r="B504" s="112" t="s">
        <v>5160</v>
      </c>
      <c r="C504" s="92" t="s">
        <v>77</v>
      </c>
      <c r="D504" s="236" t="s">
        <v>5161</v>
      </c>
      <c r="E504" s="112" t="s">
        <v>5162</v>
      </c>
      <c r="F504" s="98" t="s">
        <v>4838</v>
      </c>
      <c r="G504" s="301">
        <v>3.0</v>
      </c>
      <c r="H504" s="301">
        <v>1.0</v>
      </c>
      <c r="I504" s="301">
        <v>4.0</v>
      </c>
      <c r="J504" s="497">
        <v>10.0</v>
      </c>
      <c r="K504" s="497">
        <v>2.5</v>
      </c>
      <c r="L504" s="78" t="s">
        <v>412</v>
      </c>
      <c r="M504" s="58"/>
      <c r="N504" s="58"/>
      <c r="O504" s="58"/>
      <c r="P504" s="58"/>
      <c r="Q504" s="58"/>
      <c r="R504" s="58"/>
      <c r="S504" s="58"/>
      <c r="T504" s="58"/>
      <c r="U504" s="58"/>
      <c r="V504" s="58"/>
      <c r="W504" s="58"/>
      <c r="X504" s="58"/>
      <c r="Y504" s="58"/>
      <c r="Z504" s="58"/>
    </row>
    <row r="505" ht="11.25" customHeight="1">
      <c r="A505" s="236" t="s">
        <v>5163</v>
      </c>
      <c r="B505" s="112" t="s">
        <v>2140</v>
      </c>
      <c r="C505" s="92" t="s">
        <v>77</v>
      </c>
      <c r="D505" s="236" t="s">
        <v>5164</v>
      </c>
      <c r="E505" s="112" t="s">
        <v>5165</v>
      </c>
      <c r="F505" s="98" t="s">
        <v>5166</v>
      </c>
      <c r="G505" s="301">
        <v>3.0</v>
      </c>
      <c r="H505" s="301">
        <v>1.0</v>
      </c>
      <c r="I505" s="301">
        <v>4.0</v>
      </c>
      <c r="J505" s="497">
        <v>20.0</v>
      </c>
      <c r="K505" s="497">
        <v>5.0</v>
      </c>
      <c r="L505" s="78" t="s">
        <v>412</v>
      </c>
      <c r="M505" s="58"/>
      <c r="N505" s="58"/>
      <c r="O505" s="58"/>
      <c r="P505" s="58"/>
      <c r="Q505" s="58"/>
      <c r="R505" s="58"/>
      <c r="S505" s="58"/>
      <c r="T505" s="58"/>
      <c r="U505" s="58"/>
      <c r="V505" s="58"/>
      <c r="W505" s="58"/>
      <c r="X505" s="58"/>
      <c r="Y505" s="58"/>
      <c r="Z505" s="58"/>
    </row>
    <row r="506" ht="11.25" customHeight="1">
      <c r="A506" s="236" t="s">
        <v>5167</v>
      </c>
      <c r="B506" s="112" t="s">
        <v>2146</v>
      </c>
      <c r="C506" s="92" t="s">
        <v>77</v>
      </c>
      <c r="D506" s="236" t="s">
        <v>5168</v>
      </c>
      <c r="E506" s="112" t="s">
        <v>5169</v>
      </c>
      <c r="F506" s="98" t="s">
        <v>5170</v>
      </c>
      <c r="G506" s="301">
        <v>1.0</v>
      </c>
      <c r="H506" s="301">
        <v>3.0</v>
      </c>
      <c r="I506" s="301">
        <v>4.0</v>
      </c>
      <c r="J506" s="497">
        <v>20.0</v>
      </c>
      <c r="K506" s="497">
        <v>5.0</v>
      </c>
      <c r="L506" s="78" t="s">
        <v>412</v>
      </c>
      <c r="M506" s="58"/>
      <c r="N506" s="58"/>
      <c r="O506" s="58"/>
      <c r="P506" s="58"/>
      <c r="Q506" s="58"/>
      <c r="R506" s="58"/>
      <c r="S506" s="58"/>
      <c r="T506" s="58"/>
      <c r="U506" s="58"/>
      <c r="V506" s="58"/>
      <c r="W506" s="58"/>
      <c r="X506" s="58"/>
      <c r="Y506" s="58"/>
      <c r="Z506" s="58"/>
    </row>
    <row r="507" ht="11.25" customHeight="1">
      <c r="A507" s="236" t="s">
        <v>5167</v>
      </c>
      <c r="B507" s="112" t="s">
        <v>2146</v>
      </c>
      <c r="C507" s="92" t="s">
        <v>77</v>
      </c>
      <c r="D507" s="236" t="s">
        <v>5171</v>
      </c>
      <c r="E507" s="112" t="s">
        <v>5172</v>
      </c>
      <c r="F507" s="98" t="s">
        <v>5173</v>
      </c>
      <c r="G507" s="301">
        <v>1.0</v>
      </c>
      <c r="H507" s="301">
        <v>3.0</v>
      </c>
      <c r="I507" s="301">
        <v>4.0</v>
      </c>
      <c r="J507" s="497">
        <v>10.0</v>
      </c>
      <c r="K507" s="497">
        <v>2.5</v>
      </c>
      <c r="L507" s="78" t="s">
        <v>412</v>
      </c>
      <c r="M507" s="58"/>
      <c r="N507" s="58"/>
      <c r="O507" s="58"/>
      <c r="P507" s="58"/>
      <c r="Q507" s="58"/>
      <c r="R507" s="58"/>
      <c r="S507" s="58"/>
      <c r="T507" s="58"/>
      <c r="U507" s="58"/>
      <c r="V507" s="58"/>
      <c r="W507" s="58"/>
      <c r="X507" s="58"/>
      <c r="Y507" s="58"/>
      <c r="Z507" s="58"/>
    </row>
    <row r="508" ht="11.25" customHeight="1">
      <c r="A508" s="236" t="s">
        <v>5167</v>
      </c>
      <c r="B508" s="112" t="s">
        <v>2146</v>
      </c>
      <c r="C508" s="92" t="s">
        <v>77</v>
      </c>
      <c r="D508" s="236" t="s">
        <v>5174</v>
      </c>
      <c r="E508" s="112" t="s">
        <v>5175</v>
      </c>
      <c r="F508" s="98" t="s">
        <v>4838</v>
      </c>
      <c r="G508" s="301">
        <v>1.0</v>
      </c>
      <c r="H508" s="301">
        <v>3.0</v>
      </c>
      <c r="I508" s="301">
        <v>4.0</v>
      </c>
      <c r="J508" s="497">
        <v>20.0</v>
      </c>
      <c r="K508" s="497">
        <v>5.0</v>
      </c>
      <c r="L508" s="78" t="s">
        <v>412</v>
      </c>
      <c r="M508" s="58"/>
      <c r="N508" s="58"/>
      <c r="O508" s="58"/>
      <c r="P508" s="58"/>
      <c r="Q508" s="58"/>
      <c r="R508" s="58"/>
      <c r="S508" s="58"/>
      <c r="T508" s="58"/>
      <c r="U508" s="58"/>
      <c r="V508" s="58"/>
      <c r="W508" s="58"/>
      <c r="X508" s="58"/>
      <c r="Y508" s="58"/>
      <c r="Z508" s="58"/>
    </row>
    <row r="509" ht="11.25" customHeight="1">
      <c r="A509" s="236" t="s">
        <v>5167</v>
      </c>
      <c r="B509" s="112" t="s">
        <v>2146</v>
      </c>
      <c r="C509" s="92" t="s">
        <v>77</v>
      </c>
      <c r="D509" s="236" t="s">
        <v>5176</v>
      </c>
      <c r="E509" s="112" t="s">
        <v>5175</v>
      </c>
      <c r="F509" s="98" t="s">
        <v>4838</v>
      </c>
      <c r="G509" s="301">
        <v>1.0</v>
      </c>
      <c r="H509" s="301">
        <v>3.0</v>
      </c>
      <c r="I509" s="301">
        <v>4.0</v>
      </c>
      <c r="J509" s="497">
        <v>20.0</v>
      </c>
      <c r="K509" s="497">
        <v>5.0</v>
      </c>
      <c r="L509" s="78" t="s">
        <v>412</v>
      </c>
      <c r="M509" s="58"/>
      <c r="N509" s="58"/>
      <c r="O509" s="58"/>
      <c r="P509" s="58"/>
      <c r="Q509" s="58"/>
      <c r="R509" s="58"/>
      <c r="S509" s="58"/>
      <c r="T509" s="58"/>
      <c r="U509" s="58"/>
      <c r="V509" s="58"/>
      <c r="W509" s="58"/>
      <c r="X509" s="58"/>
      <c r="Y509" s="58"/>
      <c r="Z509" s="58"/>
    </row>
    <row r="510" ht="11.25" customHeight="1">
      <c r="A510" s="236" t="s">
        <v>5167</v>
      </c>
      <c r="B510" s="112" t="s">
        <v>2146</v>
      </c>
      <c r="C510" s="92" t="s">
        <v>77</v>
      </c>
      <c r="D510" s="236" t="s">
        <v>5177</v>
      </c>
      <c r="E510" s="112" t="s">
        <v>5178</v>
      </c>
      <c r="F510" s="98" t="s">
        <v>5173</v>
      </c>
      <c r="G510" s="301">
        <v>1.0</v>
      </c>
      <c r="H510" s="301">
        <v>3.0</v>
      </c>
      <c r="I510" s="301">
        <v>4.0</v>
      </c>
      <c r="J510" s="497">
        <v>10.0</v>
      </c>
      <c r="K510" s="497">
        <v>2.5</v>
      </c>
      <c r="L510" s="78" t="s">
        <v>412</v>
      </c>
      <c r="M510" s="58"/>
      <c r="N510" s="58"/>
      <c r="O510" s="58"/>
      <c r="P510" s="58"/>
      <c r="Q510" s="58"/>
      <c r="R510" s="58"/>
      <c r="S510" s="58"/>
      <c r="T510" s="58"/>
      <c r="U510" s="58"/>
      <c r="V510" s="58"/>
      <c r="W510" s="58"/>
      <c r="X510" s="58"/>
      <c r="Y510" s="58"/>
      <c r="Z510" s="58"/>
    </row>
    <row r="511" ht="11.25" customHeight="1">
      <c r="A511" s="236" t="s">
        <v>5167</v>
      </c>
      <c r="B511" s="112" t="s">
        <v>2146</v>
      </c>
      <c r="C511" s="92" t="s">
        <v>77</v>
      </c>
      <c r="D511" s="236" t="s">
        <v>5179</v>
      </c>
      <c r="E511" s="112" t="s">
        <v>5180</v>
      </c>
      <c r="F511" s="98" t="s">
        <v>5173</v>
      </c>
      <c r="G511" s="301">
        <v>1.0</v>
      </c>
      <c r="H511" s="301">
        <v>3.0</v>
      </c>
      <c r="I511" s="301">
        <v>4.0</v>
      </c>
      <c r="J511" s="497">
        <v>10.0</v>
      </c>
      <c r="K511" s="497">
        <v>2.5</v>
      </c>
      <c r="L511" s="78" t="s">
        <v>412</v>
      </c>
      <c r="M511" s="58"/>
      <c r="N511" s="58"/>
      <c r="O511" s="58"/>
      <c r="P511" s="58"/>
      <c r="Q511" s="58"/>
      <c r="R511" s="58"/>
      <c r="S511" s="58"/>
      <c r="T511" s="58"/>
      <c r="U511" s="58"/>
      <c r="V511" s="58"/>
      <c r="W511" s="58"/>
      <c r="X511" s="58"/>
      <c r="Y511" s="58"/>
      <c r="Z511" s="58"/>
    </row>
    <row r="512" ht="11.25" customHeight="1">
      <c r="A512" s="236" t="s">
        <v>5167</v>
      </c>
      <c r="B512" s="112" t="s">
        <v>2146</v>
      </c>
      <c r="C512" s="92" t="s">
        <v>77</v>
      </c>
      <c r="D512" s="236" t="s">
        <v>5181</v>
      </c>
      <c r="E512" s="112" t="s">
        <v>5182</v>
      </c>
      <c r="F512" s="98" t="s">
        <v>4838</v>
      </c>
      <c r="G512" s="301">
        <v>1.0</v>
      </c>
      <c r="H512" s="301">
        <v>3.0</v>
      </c>
      <c r="I512" s="301">
        <v>4.0</v>
      </c>
      <c r="J512" s="497">
        <v>20.0</v>
      </c>
      <c r="K512" s="497">
        <v>5.0</v>
      </c>
      <c r="L512" s="78" t="s">
        <v>412</v>
      </c>
      <c r="M512" s="58"/>
      <c r="N512" s="58"/>
      <c r="O512" s="58"/>
      <c r="P512" s="58"/>
      <c r="Q512" s="58"/>
      <c r="R512" s="58"/>
      <c r="S512" s="58"/>
      <c r="T512" s="58"/>
      <c r="U512" s="58"/>
      <c r="V512" s="58"/>
      <c r="W512" s="58"/>
      <c r="X512" s="58"/>
      <c r="Y512" s="58"/>
      <c r="Z512" s="58"/>
    </row>
    <row r="513" ht="11.25" customHeight="1">
      <c r="A513" s="236" t="s">
        <v>5167</v>
      </c>
      <c r="B513" s="112" t="s">
        <v>2146</v>
      </c>
      <c r="C513" s="92" t="s">
        <v>77</v>
      </c>
      <c r="D513" s="236" t="s">
        <v>5183</v>
      </c>
      <c r="E513" s="112" t="s">
        <v>5184</v>
      </c>
      <c r="F513" s="98" t="s">
        <v>4838</v>
      </c>
      <c r="G513" s="301">
        <v>1.0</v>
      </c>
      <c r="H513" s="301">
        <v>3.0</v>
      </c>
      <c r="I513" s="301">
        <v>4.0</v>
      </c>
      <c r="J513" s="497">
        <v>20.0</v>
      </c>
      <c r="K513" s="497">
        <v>5.0</v>
      </c>
      <c r="L513" s="78" t="s">
        <v>412</v>
      </c>
      <c r="M513" s="58"/>
      <c r="N513" s="58"/>
      <c r="O513" s="58"/>
      <c r="P513" s="58"/>
      <c r="Q513" s="58"/>
      <c r="R513" s="58"/>
      <c r="S513" s="58"/>
      <c r="T513" s="58"/>
      <c r="U513" s="58"/>
      <c r="V513" s="58"/>
      <c r="W513" s="58"/>
      <c r="X513" s="58"/>
      <c r="Y513" s="58"/>
      <c r="Z513" s="58"/>
    </row>
    <row r="514" ht="11.25" customHeight="1">
      <c r="A514" s="236" t="s">
        <v>5167</v>
      </c>
      <c r="B514" s="112" t="s">
        <v>2146</v>
      </c>
      <c r="C514" s="92" t="s">
        <v>77</v>
      </c>
      <c r="D514" s="236" t="s">
        <v>5185</v>
      </c>
      <c r="E514" s="312" t="s">
        <v>5186</v>
      </c>
      <c r="F514" s="98" t="s">
        <v>4838</v>
      </c>
      <c r="G514" s="301">
        <v>1.0</v>
      </c>
      <c r="H514" s="301">
        <v>3.0</v>
      </c>
      <c r="I514" s="301">
        <v>4.0</v>
      </c>
      <c r="J514" s="497">
        <v>20.0</v>
      </c>
      <c r="K514" s="497">
        <v>5.0</v>
      </c>
      <c r="L514" s="78" t="s">
        <v>412</v>
      </c>
      <c r="M514" s="58"/>
      <c r="N514" s="58"/>
      <c r="O514" s="58"/>
      <c r="P514" s="58"/>
      <c r="Q514" s="58"/>
      <c r="R514" s="58"/>
      <c r="S514" s="58"/>
      <c r="T514" s="58"/>
      <c r="U514" s="58"/>
      <c r="V514" s="58"/>
      <c r="W514" s="58"/>
      <c r="X514" s="58"/>
      <c r="Y514" s="58"/>
      <c r="Z514" s="58"/>
    </row>
    <row r="515" ht="11.25" customHeight="1">
      <c r="A515" s="236" t="s">
        <v>5167</v>
      </c>
      <c r="B515" s="112" t="s">
        <v>2146</v>
      </c>
      <c r="C515" s="92" t="s">
        <v>77</v>
      </c>
      <c r="D515" s="236" t="s">
        <v>5187</v>
      </c>
      <c r="E515" s="312" t="s">
        <v>5188</v>
      </c>
      <c r="F515" s="98" t="s">
        <v>4838</v>
      </c>
      <c r="G515" s="301">
        <v>1.0</v>
      </c>
      <c r="H515" s="301">
        <v>3.0</v>
      </c>
      <c r="I515" s="301">
        <v>4.0</v>
      </c>
      <c r="J515" s="497">
        <v>20.0</v>
      </c>
      <c r="K515" s="497">
        <v>5.0</v>
      </c>
      <c r="L515" s="78" t="s">
        <v>412</v>
      </c>
      <c r="M515" s="58"/>
      <c r="N515" s="58"/>
      <c r="O515" s="58"/>
      <c r="P515" s="58"/>
      <c r="Q515" s="58"/>
      <c r="R515" s="58"/>
      <c r="S515" s="58"/>
      <c r="T515" s="58"/>
      <c r="U515" s="58"/>
      <c r="V515" s="58"/>
      <c r="W515" s="58"/>
      <c r="X515" s="58"/>
      <c r="Y515" s="58"/>
      <c r="Z515" s="58"/>
    </row>
    <row r="516" ht="11.25" customHeight="1">
      <c r="A516" s="236" t="s">
        <v>5167</v>
      </c>
      <c r="B516" s="112" t="s">
        <v>2146</v>
      </c>
      <c r="C516" s="92" t="s">
        <v>77</v>
      </c>
      <c r="D516" s="236" t="s">
        <v>5189</v>
      </c>
      <c r="E516" s="112"/>
      <c r="F516" s="98" t="s">
        <v>5173</v>
      </c>
      <c r="G516" s="301">
        <v>1.0</v>
      </c>
      <c r="H516" s="301">
        <v>3.0</v>
      </c>
      <c r="I516" s="301">
        <v>4.0</v>
      </c>
      <c r="J516" s="497">
        <v>10.0</v>
      </c>
      <c r="K516" s="497">
        <v>2.5</v>
      </c>
      <c r="L516" s="78" t="s">
        <v>412</v>
      </c>
      <c r="M516" s="58"/>
      <c r="N516" s="58"/>
      <c r="O516" s="58"/>
      <c r="P516" s="58"/>
      <c r="Q516" s="58"/>
      <c r="R516" s="58"/>
      <c r="S516" s="58"/>
      <c r="T516" s="58"/>
      <c r="U516" s="58"/>
      <c r="V516" s="58"/>
      <c r="W516" s="58"/>
      <c r="X516" s="58"/>
      <c r="Y516" s="58"/>
      <c r="Z516" s="58"/>
    </row>
    <row r="517" ht="11.25" customHeight="1">
      <c r="A517" s="236"/>
      <c r="B517" s="112" t="s">
        <v>2146</v>
      </c>
      <c r="C517" s="92" t="s">
        <v>77</v>
      </c>
      <c r="D517" s="236" t="s">
        <v>5190</v>
      </c>
      <c r="E517" s="112" t="s">
        <v>5191</v>
      </c>
      <c r="F517" s="98" t="s">
        <v>5173</v>
      </c>
      <c r="G517" s="301">
        <v>1.0</v>
      </c>
      <c r="H517" s="301">
        <v>3.0</v>
      </c>
      <c r="I517" s="301">
        <v>4.0</v>
      </c>
      <c r="J517" s="497">
        <v>10.0</v>
      </c>
      <c r="K517" s="497">
        <v>2.5</v>
      </c>
      <c r="L517" s="78" t="s">
        <v>412</v>
      </c>
      <c r="M517" s="58"/>
      <c r="N517" s="58"/>
      <c r="O517" s="58"/>
      <c r="P517" s="58"/>
      <c r="Q517" s="58"/>
      <c r="R517" s="58"/>
      <c r="S517" s="58"/>
      <c r="T517" s="58"/>
      <c r="U517" s="58"/>
      <c r="V517" s="58"/>
      <c r="W517" s="58"/>
      <c r="X517" s="58"/>
      <c r="Y517" s="58"/>
      <c r="Z517" s="58"/>
    </row>
    <row r="518" ht="11.25" customHeight="1">
      <c r="A518" s="236" t="s">
        <v>5167</v>
      </c>
      <c r="B518" s="112" t="s">
        <v>2146</v>
      </c>
      <c r="C518" s="92" t="s">
        <v>77</v>
      </c>
      <c r="D518" s="236" t="s">
        <v>5192</v>
      </c>
      <c r="E518" s="112" t="s">
        <v>5193</v>
      </c>
      <c r="F518" s="98" t="s">
        <v>4838</v>
      </c>
      <c r="G518" s="301">
        <v>1.0</v>
      </c>
      <c r="H518" s="301">
        <v>3.0</v>
      </c>
      <c r="I518" s="301">
        <v>4.0</v>
      </c>
      <c r="J518" s="497">
        <v>20.0</v>
      </c>
      <c r="K518" s="497">
        <v>5.0</v>
      </c>
      <c r="L518" s="78" t="s">
        <v>412</v>
      </c>
      <c r="M518" s="58"/>
      <c r="N518" s="58"/>
      <c r="O518" s="58"/>
      <c r="P518" s="58"/>
      <c r="Q518" s="58"/>
      <c r="R518" s="58"/>
      <c r="S518" s="58"/>
      <c r="T518" s="58"/>
      <c r="U518" s="58"/>
      <c r="V518" s="58"/>
      <c r="W518" s="58"/>
      <c r="X518" s="58"/>
      <c r="Y518" s="58"/>
      <c r="Z518" s="58"/>
    </row>
    <row r="519" ht="11.25" customHeight="1">
      <c r="A519" s="236" t="s">
        <v>5167</v>
      </c>
      <c r="B519" s="112" t="s">
        <v>2146</v>
      </c>
      <c r="C519" s="92" t="s">
        <v>77</v>
      </c>
      <c r="D519" s="236" t="s">
        <v>5194</v>
      </c>
      <c r="E519" s="112" t="s">
        <v>5195</v>
      </c>
      <c r="F519" s="98" t="s">
        <v>4838</v>
      </c>
      <c r="G519" s="301">
        <v>1.0</v>
      </c>
      <c r="H519" s="301">
        <v>3.0</v>
      </c>
      <c r="I519" s="301">
        <v>4.0</v>
      </c>
      <c r="J519" s="497">
        <v>20.0</v>
      </c>
      <c r="K519" s="497">
        <v>5.0</v>
      </c>
      <c r="L519" s="78" t="s">
        <v>412</v>
      </c>
      <c r="M519" s="58"/>
      <c r="N519" s="58"/>
      <c r="O519" s="58"/>
      <c r="P519" s="58"/>
      <c r="Q519" s="58"/>
      <c r="R519" s="58"/>
      <c r="S519" s="58"/>
      <c r="T519" s="58"/>
      <c r="U519" s="58"/>
      <c r="V519" s="58"/>
      <c r="W519" s="58"/>
      <c r="X519" s="58"/>
      <c r="Y519" s="58"/>
      <c r="Z519" s="58"/>
    </row>
    <row r="520" ht="11.25" customHeight="1">
      <c r="A520" s="236" t="s">
        <v>5167</v>
      </c>
      <c r="B520" s="112" t="s">
        <v>2146</v>
      </c>
      <c r="C520" s="92" t="s">
        <v>77</v>
      </c>
      <c r="D520" s="236" t="s">
        <v>5196</v>
      </c>
      <c r="E520" s="112" t="s">
        <v>5197</v>
      </c>
      <c r="F520" s="98" t="s">
        <v>4838</v>
      </c>
      <c r="G520" s="301">
        <v>1.0</v>
      </c>
      <c r="H520" s="301">
        <v>3.0</v>
      </c>
      <c r="I520" s="301">
        <v>4.0</v>
      </c>
      <c r="J520" s="497">
        <v>20.0</v>
      </c>
      <c r="K520" s="497">
        <v>5.0</v>
      </c>
      <c r="L520" s="78" t="s">
        <v>412</v>
      </c>
      <c r="M520" s="58"/>
      <c r="N520" s="58"/>
      <c r="O520" s="58"/>
      <c r="P520" s="58"/>
      <c r="Q520" s="58"/>
      <c r="R520" s="58"/>
      <c r="S520" s="58"/>
      <c r="T520" s="58"/>
      <c r="U520" s="58"/>
      <c r="V520" s="58"/>
      <c r="W520" s="58"/>
      <c r="X520" s="58"/>
      <c r="Y520" s="58"/>
      <c r="Z520" s="58"/>
    </row>
    <row r="521" ht="11.25" customHeight="1">
      <c r="A521" s="236" t="s">
        <v>5167</v>
      </c>
      <c r="B521" s="112" t="s">
        <v>2146</v>
      </c>
      <c r="C521" s="92" t="s">
        <v>77</v>
      </c>
      <c r="D521" s="236" t="s">
        <v>5198</v>
      </c>
      <c r="E521" s="112" t="s">
        <v>5199</v>
      </c>
      <c r="F521" s="98" t="s">
        <v>4838</v>
      </c>
      <c r="G521" s="301">
        <v>1.0</v>
      </c>
      <c r="H521" s="301">
        <v>3.0</v>
      </c>
      <c r="I521" s="301">
        <v>4.0</v>
      </c>
      <c r="J521" s="497">
        <v>20.0</v>
      </c>
      <c r="K521" s="497">
        <v>5.0</v>
      </c>
      <c r="L521" s="78" t="s">
        <v>412</v>
      </c>
      <c r="M521" s="58"/>
      <c r="N521" s="58"/>
      <c r="O521" s="58"/>
      <c r="P521" s="58"/>
      <c r="Q521" s="58"/>
      <c r="R521" s="58"/>
      <c r="S521" s="58"/>
      <c r="T521" s="58"/>
      <c r="U521" s="58"/>
      <c r="V521" s="58"/>
      <c r="W521" s="58"/>
      <c r="X521" s="58"/>
      <c r="Y521" s="58"/>
      <c r="Z521" s="58"/>
    </row>
    <row r="522" ht="11.25" customHeight="1">
      <c r="A522" s="236"/>
      <c r="B522" s="112" t="s">
        <v>2146</v>
      </c>
      <c r="C522" s="92" t="s">
        <v>77</v>
      </c>
      <c r="D522" s="236" t="s">
        <v>5200</v>
      </c>
      <c r="E522" s="112" t="s">
        <v>5201</v>
      </c>
      <c r="F522" s="98" t="s">
        <v>4838</v>
      </c>
      <c r="G522" s="301">
        <v>1.0</v>
      </c>
      <c r="H522" s="301">
        <v>3.0</v>
      </c>
      <c r="I522" s="301">
        <v>4.0</v>
      </c>
      <c r="J522" s="497">
        <v>20.0</v>
      </c>
      <c r="K522" s="497">
        <v>5.0</v>
      </c>
      <c r="L522" s="78" t="s">
        <v>412</v>
      </c>
      <c r="M522" s="58"/>
      <c r="N522" s="58"/>
      <c r="O522" s="58"/>
      <c r="P522" s="58"/>
      <c r="Q522" s="58"/>
      <c r="R522" s="58"/>
      <c r="S522" s="58"/>
      <c r="T522" s="58"/>
      <c r="U522" s="58"/>
      <c r="V522" s="58"/>
      <c r="W522" s="58"/>
      <c r="X522" s="58"/>
      <c r="Y522" s="58"/>
      <c r="Z522" s="58"/>
    </row>
    <row r="523" ht="11.25" customHeight="1">
      <c r="A523" s="236" t="s">
        <v>5167</v>
      </c>
      <c r="B523" s="112" t="s">
        <v>2146</v>
      </c>
      <c r="C523" s="92" t="s">
        <v>77</v>
      </c>
      <c r="D523" s="236" t="s">
        <v>5202</v>
      </c>
      <c r="E523" s="112" t="s">
        <v>5182</v>
      </c>
      <c r="F523" s="98" t="s">
        <v>3860</v>
      </c>
      <c r="G523" s="301">
        <v>1.0</v>
      </c>
      <c r="H523" s="301">
        <v>3.0</v>
      </c>
      <c r="I523" s="301">
        <v>4.0</v>
      </c>
      <c r="J523" s="497">
        <v>20.0</v>
      </c>
      <c r="K523" s="497">
        <v>5.0</v>
      </c>
      <c r="L523" s="78" t="s">
        <v>412</v>
      </c>
      <c r="M523" s="58"/>
      <c r="N523" s="58"/>
      <c r="O523" s="58"/>
      <c r="P523" s="58"/>
      <c r="Q523" s="58"/>
      <c r="R523" s="58"/>
      <c r="S523" s="58"/>
      <c r="T523" s="58"/>
      <c r="U523" s="58"/>
      <c r="V523" s="58"/>
      <c r="W523" s="58"/>
      <c r="X523" s="58"/>
      <c r="Y523" s="58"/>
      <c r="Z523" s="58"/>
    </row>
    <row r="524" ht="11.25" customHeight="1">
      <c r="A524" s="236" t="s">
        <v>5167</v>
      </c>
      <c r="B524" s="112" t="s">
        <v>2146</v>
      </c>
      <c r="C524" s="92" t="s">
        <v>77</v>
      </c>
      <c r="D524" s="236" t="s">
        <v>5203</v>
      </c>
      <c r="E524" s="112" t="s">
        <v>5204</v>
      </c>
      <c r="F524" s="98" t="s">
        <v>5173</v>
      </c>
      <c r="G524" s="301">
        <v>1.0</v>
      </c>
      <c r="H524" s="301">
        <v>3.0</v>
      </c>
      <c r="I524" s="301">
        <v>4.0</v>
      </c>
      <c r="J524" s="497">
        <v>10.0</v>
      </c>
      <c r="K524" s="497">
        <v>2.5</v>
      </c>
      <c r="L524" s="78" t="s">
        <v>412</v>
      </c>
      <c r="M524" s="58"/>
      <c r="N524" s="58"/>
      <c r="O524" s="58"/>
      <c r="P524" s="58"/>
      <c r="Q524" s="58"/>
      <c r="R524" s="58"/>
      <c r="S524" s="58"/>
      <c r="T524" s="58"/>
      <c r="U524" s="58"/>
      <c r="V524" s="58"/>
      <c r="W524" s="58"/>
      <c r="X524" s="58"/>
      <c r="Y524" s="58"/>
      <c r="Z524" s="58"/>
    </row>
    <row r="525" ht="11.25" customHeight="1">
      <c r="A525" s="236" t="s">
        <v>5167</v>
      </c>
      <c r="B525" s="112" t="s">
        <v>2146</v>
      </c>
      <c r="C525" s="92" t="s">
        <v>77</v>
      </c>
      <c r="D525" s="112" t="s">
        <v>5205</v>
      </c>
      <c r="E525" s="112" t="s">
        <v>5206</v>
      </c>
      <c r="F525" s="98" t="s">
        <v>4017</v>
      </c>
      <c r="G525" s="301">
        <v>1.0</v>
      </c>
      <c r="H525" s="301">
        <v>3.0</v>
      </c>
      <c r="I525" s="301">
        <v>4.0</v>
      </c>
      <c r="J525" s="497">
        <v>20.0</v>
      </c>
      <c r="K525" s="497">
        <v>5.0</v>
      </c>
      <c r="L525" s="78" t="s">
        <v>412</v>
      </c>
      <c r="M525" s="58"/>
      <c r="N525" s="58"/>
      <c r="O525" s="58"/>
      <c r="P525" s="58"/>
      <c r="Q525" s="58"/>
      <c r="R525" s="58"/>
      <c r="S525" s="58"/>
      <c r="T525" s="58"/>
      <c r="U525" s="58"/>
      <c r="V525" s="58"/>
      <c r="W525" s="58"/>
      <c r="X525" s="58"/>
      <c r="Y525" s="58"/>
      <c r="Z525" s="58"/>
    </row>
    <row r="526" ht="11.25" customHeight="1">
      <c r="A526" s="236" t="s">
        <v>5167</v>
      </c>
      <c r="B526" s="112" t="s">
        <v>2146</v>
      </c>
      <c r="C526" s="92" t="s">
        <v>77</v>
      </c>
      <c r="D526" s="236" t="s">
        <v>5207</v>
      </c>
      <c r="E526" s="112" t="s">
        <v>5208</v>
      </c>
      <c r="F526" s="98" t="s">
        <v>4017</v>
      </c>
      <c r="G526" s="301">
        <v>1.0</v>
      </c>
      <c r="H526" s="301">
        <v>3.0</v>
      </c>
      <c r="I526" s="301">
        <v>4.0</v>
      </c>
      <c r="J526" s="497">
        <v>20.0</v>
      </c>
      <c r="K526" s="497">
        <v>5.0</v>
      </c>
      <c r="L526" s="78" t="s">
        <v>412</v>
      </c>
      <c r="M526" s="58"/>
      <c r="N526" s="58"/>
      <c r="O526" s="58"/>
      <c r="P526" s="58"/>
      <c r="Q526" s="58"/>
      <c r="R526" s="58"/>
      <c r="S526" s="58"/>
      <c r="T526" s="58"/>
      <c r="U526" s="58"/>
      <c r="V526" s="58"/>
      <c r="W526" s="58"/>
      <c r="X526" s="58"/>
      <c r="Y526" s="58"/>
      <c r="Z526" s="58"/>
    </row>
    <row r="527" ht="11.25" customHeight="1">
      <c r="A527" s="236" t="s">
        <v>5209</v>
      </c>
      <c r="B527" s="112" t="s">
        <v>5210</v>
      </c>
      <c r="C527" s="92" t="s">
        <v>77</v>
      </c>
      <c r="D527" s="236" t="s">
        <v>5211</v>
      </c>
      <c r="E527" s="112" t="s">
        <v>5212</v>
      </c>
      <c r="F527" s="98" t="s">
        <v>4838</v>
      </c>
      <c r="G527" s="301">
        <v>3.0</v>
      </c>
      <c r="H527" s="301">
        <v>1.0</v>
      </c>
      <c r="I527" s="301">
        <v>4.0</v>
      </c>
      <c r="J527" s="497">
        <v>20.0</v>
      </c>
      <c r="K527" s="497">
        <v>5.0</v>
      </c>
      <c r="L527" s="78" t="s">
        <v>412</v>
      </c>
      <c r="M527" s="58"/>
      <c r="N527" s="58"/>
      <c r="O527" s="58"/>
      <c r="P527" s="58"/>
      <c r="Q527" s="58"/>
      <c r="R527" s="58"/>
      <c r="S527" s="58"/>
      <c r="T527" s="58"/>
      <c r="U527" s="58"/>
      <c r="V527" s="58"/>
      <c r="W527" s="58"/>
      <c r="X527" s="58"/>
      <c r="Y527" s="58"/>
      <c r="Z527" s="58"/>
    </row>
    <row r="528" ht="11.25" customHeight="1">
      <c r="A528" s="236" t="s">
        <v>5213</v>
      </c>
      <c r="B528" s="112" t="s">
        <v>5214</v>
      </c>
      <c r="C528" s="92" t="s">
        <v>77</v>
      </c>
      <c r="D528" s="236" t="s">
        <v>5215</v>
      </c>
      <c r="E528" s="112" t="s">
        <v>5216</v>
      </c>
      <c r="F528" s="98" t="s">
        <v>4838</v>
      </c>
      <c r="G528" s="98">
        <v>2.0</v>
      </c>
      <c r="H528" s="301">
        <v>1.0</v>
      </c>
      <c r="I528" s="98">
        <v>3.0</v>
      </c>
      <c r="J528" s="498">
        <v>20.0</v>
      </c>
      <c r="K528" s="498">
        <v>6.67</v>
      </c>
      <c r="L528" s="78" t="s">
        <v>412</v>
      </c>
      <c r="M528" s="58"/>
      <c r="N528" s="58"/>
      <c r="O528" s="58"/>
      <c r="P528" s="58"/>
      <c r="Q528" s="58"/>
      <c r="R528" s="58"/>
      <c r="S528" s="58"/>
      <c r="T528" s="58"/>
      <c r="U528" s="58"/>
      <c r="V528" s="58"/>
      <c r="W528" s="58"/>
      <c r="X528" s="58"/>
      <c r="Y528" s="58"/>
      <c r="Z528" s="58"/>
    </row>
    <row r="529" ht="11.25" customHeight="1">
      <c r="A529" s="236" t="s">
        <v>5217</v>
      </c>
      <c r="B529" s="112" t="s">
        <v>5218</v>
      </c>
      <c r="C529" s="92" t="s">
        <v>77</v>
      </c>
      <c r="D529" s="236" t="s">
        <v>5219</v>
      </c>
      <c r="E529" s="112" t="s">
        <v>5220</v>
      </c>
      <c r="F529" s="98" t="s">
        <v>4838</v>
      </c>
      <c r="G529" s="98">
        <v>1.0</v>
      </c>
      <c r="H529" s="301">
        <v>1.0</v>
      </c>
      <c r="I529" s="98">
        <v>2.0</v>
      </c>
      <c r="J529" s="498">
        <v>20.0</v>
      </c>
      <c r="K529" s="498">
        <v>10.0</v>
      </c>
      <c r="L529" s="78" t="s">
        <v>412</v>
      </c>
      <c r="M529" s="58"/>
      <c r="N529" s="58"/>
      <c r="O529" s="58"/>
      <c r="P529" s="58"/>
      <c r="Q529" s="58"/>
      <c r="R529" s="58"/>
      <c r="S529" s="58"/>
      <c r="T529" s="58"/>
      <c r="U529" s="58"/>
      <c r="V529" s="58"/>
      <c r="W529" s="58"/>
      <c r="X529" s="58"/>
      <c r="Y529" s="58"/>
      <c r="Z529" s="58"/>
    </row>
    <row r="530" ht="11.25" customHeight="1">
      <c r="A530" s="236" t="s">
        <v>5221</v>
      </c>
      <c r="B530" s="112" t="s">
        <v>2186</v>
      </c>
      <c r="C530" s="92" t="s">
        <v>77</v>
      </c>
      <c r="D530" s="236" t="s">
        <v>5222</v>
      </c>
      <c r="E530" s="112" t="s">
        <v>5223</v>
      </c>
      <c r="F530" s="98" t="s">
        <v>5224</v>
      </c>
      <c r="G530" s="98">
        <v>3.0</v>
      </c>
      <c r="H530" s="301">
        <v>1.0</v>
      </c>
      <c r="I530" s="98">
        <v>4.0</v>
      </c>
      <c r="J530" s="498">
        <v>10.0</v>
      </c>
      <c r="K530" s="498">
        <v>2.5</v>
      </c>
      <c r="L530" s="78" t="s">
        <v>412</v>
      </c>
      <c r="M530" s="58"/>
      <c r="N530" s="58"/>
      <c r="O530" s="58"/>
      <c r="P530" s="58"/>
      <c r="Q530" s="58"/>
      <c r="R530" s="58"/>
      <c r="S530" s="58"/>
      <c r="T530" s="58"/>
      <c r="U530" s="58"/>
      <c r="V530" s="58"/>
      <c r="W530" s="58"/>
      <c r="X530" s="58"/>
      <c r="Y530" s="58"/>
      <c r="Z530" s="58"/>
    </row>
    <row r="531" ht="11.25" customHeight="1">
      <c r="A531" s="236" t="s">
        <v>5225</v>
      </c>
      <c r="B531" s="112" t="s">
        <v>5226</v>
      </c>
      <c r="C531" s="92" t="s">
        <v>77</v>
      </c>
      <c r="D531" s="236" t="s">
        <v>5227</v>
      </c>
      <c r="E531" s="112" t="s">
        <v>5228</v>
      </c>
      <c r="F531" s="98" t="s">
        <v>3860</v>
      </c>
      <c r="G531" s="98">
        <v>2.0</v>
      </c>
      <c r="H531" s="301">
        <v>1.0</v>
      </c>
      <c r="I531" s="98">
        <v>3.0</v>
      </c>
      <c r="J531" s="498">
        <v>20.0</v>
      </c>
      <c r="K531" s="498">
        <v>6.67</v>
      </c>
      <c r="L531" s="78" t="s">
        <v>412</v>
      </c>
      <c r="M531" s="58"/>
      <c r="N531" s="58"/>
      <c r="O531" s="58"/>
      <c r="P531" s="58"/>
      <c r="Q531" s="58"/>
      <c r="R531" s="58"/>
      <c r="S531" s="58"/>
      <c r="T531" s="58"/>
      <c r="U531" s="58"/>
      <c r="V531" s="58"/>
      <c r="W531" s="58"/>
      <c r="X531" s="58"/>
      <c r="Y531" s="58"/>
      <c r="Z531" s="58"/>
    </row>
    <row r="532" ht="11.25" customHeight="1">
      <c r="A532" s="236" t="s">
        <v>5225</v>
      </c>
      <c r="B532" s="112" t="s">
        <v>2200</v>
      </c>
      <c r="C532" s="92" t="s">
        <v>77</v>
      </c>
      <c r="D532" s="236" t="s">
        <v>5229</v>
      </c>
      <c r="E532" s="112" t="s">
        <v>5230</v>
      </c>
      <c r="F532" s="98" t="s">
        <v>5231</v>
      </c>
      <c r="G532" s="98">
        <v>2.0</v>
      </c>
      <c r="H532" s="301">
        <v>1.0</v>
      </c>
      <c r="I532" s="98">
        <v>3.0</v>
      </c>
      <c r="J532" s="498">
        <v>20.0</v>
      </c>
      <c r="K532" s="498">
        <v>6.67</v>
      </c>
      <c r="L532" s="78" t="s">
        <v>412</v>
      </c>
      <c r="M532" s="58"/>
      <c r="N532" s="58"/>
      <c r="O532" s="58"/>
      <c r="P532" s="58"/>
      <c r="Q532" s="58"/>
      <c r="R532" s="58"/>
      <c r="S532" s="58"/>
      <c r="T532" s="58"/>
      <c r="U532" s="58"/>
      <c r="V532" s="58"/>
      <c r="W532" s="58"/>
      <c r="X532" s="58"/>
      <c r="Y532" s="58"/>
      <c r="Z532" s="58"/>
    </row>
    <row r="533" ht="11.25" customHeight="1">
      <c r="A533" s="236" t="s">
        <v>5232</v>
      </c>
      <c r="B533" s="112" t="s">
        <v>2204</v>
      </c>
      <c r="C533" s="92" t="s">
        <v>77</v>
      </c>
      <c r="D533" s="236" t="s">
        <v>5233</v>
      </c>
      <c r="E533" s="112" t="s">
        <v>5234</v>
      </c>
      <c r="F533" s="98" t="s">
        <v>4838</v>
      </c>
      <c r="G533" s="98">
        <v>2.0</v>
      </c>
      <c r="H533" s="301">
        <v>2.0</v>
      </c>
      <c r="I533" s="98">
        <v>4.0</v>
      </c>
      <c r="J533" s="498">
        <v>20.0</v>
      </c>
      <c r="K533" s="498">
        <v>5.0</v>
      </c>
      <c r="L533" s="78" t="s">
        <v>412</v>
      </c>
      <c r="M533" s="58"/>
      <c r="N533" s="58"/>
      <c r="O533" s="58"/>
      <c r="P533" s="58"/>
      <c r="Q533" s="58"/>
      <c r="R533" s="58"/>
      <c r="S533" s="58"/>
      <c r="T533" s="58"/>
      <c r="U533" s="58"/>
      <c r="V533" s="58"/>
      <c r="W533" s="58"/>
      <c r="X533" s="58"/>
      <c r="Y533" s="58"/>
      <c r="Z533" s="58"/>
    </row>
    <row r="534" ht="11.25" customHeight="1">
      <c r="A534" s="236" t="s">
        <v>5235</v>
      </c>
      <c r="B534" s="112" t="s">
        <v>5236</v>
      </c>
      <c r="C534" s="92" t="s">
        <v>77</v>
      </c>
      <c r="D534" s="236" t="s">
        <v>5237</v>
      </c>
      <c r="E534" s="112" t="s">
        <v>5238</v>
      </c>
      <c r="F534" s="98" t="s">
        <v>4838</v>
      </c>
      <c r="G534" s="98">
        <v>2.0</v>
      </c>
      <c r="H534" s="301">
        <v>1.0</v>
      </c>
      <c r="I534" s="98">
        <v>3.0</v>
      </c>
      <c r="J534" s="498">
        <v>20.0</v>
      </c>
      <c r="K534" s="498">
        <v>6.67</v>
      </c>
      <c r="L534" s="78" t="s">
        <v>412</v>
      </c>
      <c r="M534" s="58"/>
      <c r="N534" s="58"/>
      <c r="O534" s="58"/>
      <c r="P534" s="58"/>
      <c r="Q534" s="58"/>
      <c r="R534" s="58"/>
      <c r="S534" s="58"/>
      <c r="T534" s="58"/>
      <c r="U534" s="58"/>
      <c r="V534" s="58"/>
      <c r="W534" s="58"/>
      <c r="X534" s="58"/>
      <c r="Y534" s="58"/>
      <c r="Z534" s="58"/>
    </row>
    <row r="535" ht="11.25" customHeight="1">
      <c r="A535" s="236" t="s">
        <v>5239</v>
      </c>
      <c r="B535" s="112" t="s">
        <v>5240</v>
      </c>
      <c r="C535" s="92" t="s">
        <v>77</v>
      </c>
      <c r="D535" s="112" t="s">
        <v>5241</v>
      </c>
      <c r="E535" s="112" t="s">
        <v>5242</v>
      </c>
      <c r="F535" s="98" t="s">
        <v>4838</v>
      </c>
      <c r="G535" s="98">
        <v>2.0</v>
      </c>
      <c r="H535" s="301">
        <v>1.0</v>
      </c>
      <c r="I535" s="98">
        <v>3.0</v>
      </c>
      <c r="J535" s="498">
        <v>20.0</v>
      </c>
      <c r="K535" s="498">
        <v>6.67</v>
      </c>
      <c r="L535" s="78" t="s">
        <v>412</v>
      </c>
      <c r="M535" s="58"/>
      <c r="N535" s="58"/>
      <c r="O535" s="58"/>
      <c r="P535" s="58"/>
      <c r="Q535" s="58"/>
      <c r="R535" s="58"/>
      <c r="S535" s="58"/>
      <c r="T535" s="58"/>
      <c r="U535" s="58"/>
      <c r="V535" s="58"/>
      <c r="W535" s="58"/>
      <c r="X535" s="58"/>
      <c r="Y535" s="58"/>
      <c r="Z535" s="58"/>
    </row>
    <row r="536" ht="11.25" customHeight="1">
      <c r="A536" s="236" t="s">
        <v>5239</v>
      </c>
      <c r="B536" s="112" t="s">
        <v>5240</v>
      </c>
      <c r="C536" s="92" t="s">
        <v>77</v>
      </c>
      <c r="D536" s="236" t="s">
        <v>5243</v>
      </c>
      <c r="E536" s="112" t="s">
        <v>5244</v>
      </c>
      <c r="F536" s="98" t="s">
        <v>4838</v>
      </c>
      <c r="G536" s="98">
        <v>2.0</v>
      </c>
      <c r="H536" s="301">
        <v>1.0</v>
      </c>
      <c r="I536" s="98">
        <v>3.0</v>
      </c>
      <c r="J536" s="498">
        <v>20.0</v>
      </c>
      <c r="K536" s="498">
        <v>6.67</v>
      </c>
      <c r="L536" s="78" t="s">
        <v>412</v>
      </c>
      <c r="M536" s="58"/>
      <c r="N536" s="58"/>
      <c r="O536" s="58"/>
      <c r="P536" s="58"/>
      <c r="Q536" s="58"/>
      <c r="R536" s="58"/>
      <c r="S536" s="58"/>
      <c r="T536" s="58"/>
      <c r="U536" s="58"/>
      <c r="V536" s="58"/>
      <c r="W536" s="58"/>
      <c r="X536" s="58"/>
      <c r="Y536" s="58"/>
      <c r="Z536" s="58"/>
    </row>
    <row r="537" ht="11.25" customHeight="1">
      <c r="A537" s="112" t="s">
        <v>5245</v>
      </c>
      <c r="B537" s="112" t="s">
        <v>5246</v>
      </c>
      <c r="C537" s="92" t="s">
        <v>77</v>
      </c>
      <c r="D537" s="236" t="s">
        <v>4749</v>
      </c>
      <c r="E537" s="112" t="s">
        <v>5247</v>
      </c>
      <c r="F537" s="98" t="s">
        <v>4838</v>
      </c>
      <c r="G537" s="98">
        <v>2.0</v>
      </c>
      <c r="H537" s="301">
        <v>1.0</v>
      </c>
      <c r="I537" s="98">
        <v>3.0</v>
      </c>
      <c r="J537" s="498">
        <v>20.0</v>
      </c>
      <c r="K537" s="498">
        <v>6.67</v>
      </c>
      <c r="L537" s="78" t="s">
        <v>412</v>
      </c>
      <c r="M537" s="58"/>
      <c r="N537" s="58"/>
      <c r="O537" s="58"/>
      <c r="P537" s="58"/>
      <c r="Q537" s="58"/>
      <c r="R537" s="58"/>
      <c r="S537" s="58"/>
      <c r="T537" s="58"/>
      <c r="U537" s="58"/>
      <c r="V537" s="58"/>
      <c r="W537" s="58"/>
      <c r="X537" s="58"/>
      <c r="Y537" s="58"/>
      <c r="Z537" s="58"/>
    </row>
    <row r="538" ht="11.25" customHeight="1">
      <c r="A538" s="112" t="s">
        <v>5248</v>
      </c>
      <c r="B538" s="112" t="s">
        <v>5249</v>
      </c>
      <c r="C538" s="92" t="s">
        <v>77</v>
      </c>
      <c r="D538" s="236" t="s">
        <v>5250</v>
      </c>
      <c r="E538" s="112" t="s">
        <v>5251</v>
      </c>
      <c r="F538" s="98" t="s">
        <v>4838</v>
      </c>
      <c r="G538" s="98">
        <v>0.0</v>
      </c>
      <c r="H538" s="301">
        <v>3.0</v>
      </c>
      <c r="I538" s="98">
        <v>3.0</v>
      </c>
      <c r="J538" s="498">
        <v>20.0</v>
      </c>
      <c r="K538" s="498">
        <v>6.67</v>
      </c>
      <c r="L538" s="78" t="s">
        <v>412</v>
      </c>
      <c r="M538" s="58"/>
      <c r="N538" s="58"/>
      <c r="O538" s="58"/>
      <c r="P538" s="58"/>
      <c r="Q538" s="58"/>
      <c r="R538" s="58"/>
      <c r="S538" s="58"/>
      <c r="T538" s="58"/>
      <c r="U538" s="58"/>
      <c r="V538" s="58"/>
      <c r="W538" s="58"/>
      <c r="X538" s="58"/>
      <c r="Y538" s="58"/>
      <c r="Z538" s="58"/>
    </row>
    <row r="539" ht="11.25" customHeight="1">
      <c r="A539" s="112" t="s">
        <v>5248</v>
      </c>
      <c r="B539" s="112" t="s">
        <v>5249</v>
      </c>
      <c r="C539" s="92" t="s">
        <v>77</v>
      </c>
      <c r="D539" s="236" t="s">
        <v>5252</v>
      </c>
      <c r="E539" s="112" t="s">
        <v>5253</v>
      </c>
      <c r="F539" s="98" t="s">
        <v>4838</v>
      </c>
      <c r="G539" s="98">
        <v>0.0</v>
      </c>
      <c r="H539" s="301">
        <v>3.0</v>
      </c>
      <c r="I539" s="98">
        <v>3.0</v>
      </c>
      <c r="J539" s="498">
        <v>20.0</v>
      </c>
      <c r="K539" s="498">
        <v>6.67</v>
      </c>
      <c r="L539" s="78" t="s">
        <v>412</v>
      </c>
      <c r="M539" s="58"/>
      <c r="N539" s="58"/>
      <c r="O539" s="58"/>
      <c r="P539" s="58"/>
      <c r="Q539" s="58"/>
      <c r="R539" s="58"/>
      <c r="S539" s="58"/>
      <c r="T539" s="58"/>
      <c r="U539" s="58"/>
      <c r="V539" s="58"/>
      <c r="W539" s="58"/>
      <c r="X539" s="58"/>
      <c r="Y539" s="58"/>
      <c r="Z539" s="58"/>
    </row>
    <row r="540" ht="11.25" customHeight="1">
      <c r="A540" s="112" t="s">
        <v>5248</v>
      </c>
      <c r="B540" s="112" t="s">
        <v>5249</v>
      </c>
      <c r="C540" s="92" t="s">
        <v>77</v>
      </c>
      <c r="D540" s="236" t="s">
        <v>5254</v>
      </c>
      <c r="E540" s="112" t="s">
        <v>5255</v>
      </c>
      <c r="F540" s="98" t="s">
        <v>5256</v>
      </c>
      <c r="G540" s="98">
        <v>0.0</v>
      </c>
      <c r="H540" s="301">
        <v>3.0</v>
      </c>
      <c r="I540" s="98">
        <v>3.0</v>
      </c>
      <c r="J540" s="498">
        <v>10.0</v>
      </c>
      <c r="K540" s="498">
        <v>3.34</v>
      </c>
      <c r="L540" s="78" t="s">
        <v>412</v>
      </c>
      <c r="M540" s="58"/>
      <c r="N540" s="58"/>
      <c r="O540" s="58"/>
      <c r="P540" s="58"/>
      <c r="Q540" s="58"/>
      <c r="R540" s="58"/>
      <c r="S540" s="58"/>
      <c r="T540" s="58"/>
      <c r="U540" s="58"/>
      <c r="V540" s="58"/>
      <c r="W540" s="58"/>
      <c r="X540" s="58"/>
      <c r="Y540" s="58"/>
      <c r="Z540" s="58"/>
    </row>
    <row r="541" ht="11.25" customHeight="1">
      <c r="A541" s="112" t="s">
        <v>5248</v>
      </c>
      <c r="B541" s="112" t="s">
        <v>5249</v>
      </c>
      <c r="C541" s="92" t="s">
        <v>77</v>
      </c>
      <c r="D541" s="236" t="s">
        <v>5257</v>
      </c>
      <c r="E541" s="112" t="s">
        <v>5258</v>
      </c>
      <c r="F541" s="98" t="s">
        <v>4838</v>
      </c>
      <c r="G541" s="98">
        <v>0.0</v>
      </c>
      <c r="H541" s="301">
        <v>3.0</v>
      </c>
      <c r="I541" s="98">
        <v>3.0</v>
      </c>
      <c r="J541" s="498">
        <v>20.0</v>
      </c>
      <c r="K541" s="498">
        <v>6.67</v>
      </c>
      <c r="L541" s="78" t="s">
        <v>412</v>
      </c>
      <c r="M541" s="58"/>
      <c r="N541" s="58"/>
      <c r="O541" s="58"/>
      <c r="P541" s="58"/>
      <c r="Q541" s="58"/>
      <c r="R541" s="58"/>
      <c r="S541" s="58"/>
      <c r="T541" s="58"/>
      <c r="U541" s="58"/>
      <c r="V541" s="58"/>
      <c r="W541" s="58"/>
      <c r="X541" s="58"/>
      <c r="Y541" s="58"/>
      <c r="Z541" s="58"/>
    </row>
    <row r="542" ht="11.25" customHeight="1">
      <c r="A542" s="112" t="s">
        <v>5248</v>
      </c>
      <c r="B542" s="112" t="s">
        <v>5259</v>
      </c>
      <c r="C542" s="92" t="s">
        <v>77</v>
      </c>
      <c r="D542" s="236" t="s">
        <v>5260</v>
      </c>
      <c r="E542" s="112" t="s">
        <v>5261</v>
      </c>
      <c r="F542" s="98" t="s">
        <v>5262</v>
      </c>
      <c r="G542" s="98">
        <v>0.0</v>
      </c>
      <c r="H542" s="301">
        <v>3.0</v>
      </c>
      <c r="I542" s="98">
        <v>3.0</v>
      </c>
      <c r="J542" s="498">
        <v>20.0</v>
      </c>
      <c r="K542" s="498">
        <v>6.67</v>
      </c>
      <c r="L542" s="78" t="s">
        <v>412</v>
      </c>
      <c r="M542" s="58"/>
      <c r="N542" s="58"/>
      <c r="O542" s="58"/>
      <c r="P542" s="58"/>
      <c r="Q542" s="58"/>
      <c r="R542" s="58"/>
      <c r="S542" s="58"/>
      <c r="T542" s="58"/>
      <c r="U542" s="58"/>
      <c r="V542" s="58"/>
      <c r="W542" s="58"/>
      <c r="X542" s="58"/>
      <c r="Y542" s="58"/>
      <c r="Z542" s="58"/>
    </row>
    <row r="543" ht="11.25" customHeight="1">
      <c r="A543" s="499" t="s">
        <v>1919</v>
      </c>
      <c r="B543" s="499" t="s">
        <v>1920</v>
      </c>
      <c r="C543" s="18" t="s">
        <v>77</v>
      </c>
      <c r="D543" s="112" t="s">
        <v>5009</v>
      </c>
      <c r="E543" s="313" t="s">
        <v>5010</v>
      </c>
      <c r="F543" s="18" t="s">
        <v>2904</v>
      </c>
      <c r="G543" s="18">
        <v>4.0</v>
      </c>
      <c r="H543" s="250">
        <v>4.0</v>
      </c>
      <c r="I543" s="49">
        <v>4.0</v>
      </c>
      <c r="J543" s="124">
        <v>20.0</v>
      </c>
      <c r="K543" s="124">
        <v>5.0</v>
      </c>
      <c r="L543" s="78" t="s">
        <v>539</v>
      </c>
      <c r="M543" s="58"/>
      <c r="N543" s="58"/>
      <c r="O543" s="58"/>
      <c r="P543" s="58"/>
      <c r="Q543" s="58"/>
      <c r="R543" s="58"/>
      <c r="S543" s="58"/>
      <c r="T543" s="58"/>
      <c r="U543" s="58"/>
      <c r="V543" s="58"/>
      <c r="W543" s="58"/>
      <c r="X543" s="58"/>
      <c r="Y543" s="58"/>
      <c r="Z543" s="58"/>
    </row>
    <row r="544" ht="11.25" customHeight="1">
      <c r="A544" s="499" t="s">
        <v>1919</v>
      </c>
      <c r="B544" s="499" t="s">
        <v>1920</v>
      </c>
      <c r="C544" s="18" t="s">
        <v>77</v>
      </c>
      <c r="D544" s="91" t="s">
        <v>5011</v>
      </c>
      <c r="E544" s="91" t="s">
        <v>5012</v>
      </c>
      <c r="F544" s="18" t="s">
        <v>2904</v>
      </c>
      <c r="G544" s="18">
        <v>4.0</v>
      </c>
      <c r="H544" s="250">
        <v>4.0</v>
      </c>
      <c r="I544" s="49">
        <v>4.0</v>
      </c>
      <c r="J544" s="124">
        <v>20.0</v>
      </c>
      <c r="K544" s="124">
        <v>5.0</v>
      </c>
      <c r="L544" s="78" t="s">
        <v>539</v>
      </c>
      <c r="M544" s="58"/>
      <c r="N544" s="58"/>
      <c r="O544" s="58"/>
      <c r="P544" s="58"/>
      <c r="Q544" s="58"/>
      <c r="R544" s="58"/>
      <c r="S544" s="58"/>
      <c r="T544" s="58"/>
      <c r="U544" s="58"/>
      <c r="V544" s="58"/>
      <c r="W544" s="58"/>
      <c r="X544" s="58"/>
      <c r="Y544" s="58"/>
      <c r="Z544" s="58"/>
    </row>
    <row r="545" ht="11.25" customHeight="1">
      <c r="A545" s="499" t="s">
        <v>1919</v>
      </c>
      <c r="B545" s="499" t="s">
        <v>1920</v>
      </c>
      <c r="C545" s="18" t="s">
        <v>77</v>
      </c>
      <c r="D545" s="112" t="s">
        <v>5013</v>
      </c>
      <c r="E545" s="112" t="s">
        <v>5014</v>
      </c>
      <c r="F545" s="18" t="s">
        <v>2904</v>
      </c>
      <c r="G545" s="18">
        <v>4.0</v>
      </c>
      <c r="H545" s="250">
        <v>4.0</v>
      </c>
      <c r="I545" s="49">
        <v>4.0</v>
      </c>
      <c r="J545" s="124">
        <v>20.0</v>
      </c>
      <c r="K545" s="124">
        <v>5.0</v>
      </c>
      <c r="L545" s="78" t="s">
        <v>539</v>
      </c>
      <c r="M545" s="58"/>
      <c r="N545" s="58"/>
      <c r="O545" s="58"/>
      <c r="P545" s="58"/>
      <c r="Q545" s="58"/>
      <c r="R545" s="58"/>
      <c r="S545" s="58"/>
      <c r="T545" s="58"/>
      <c r="U545" s="58"/>
      <c r="V545" s="58"/>
      <c r="W545" s="58"/>
      <c r="X545" s="58"/>
      <c r="Y545" s="58"/>
      <c r="Z545" s="58"/>
    </row>
    <row r="546" ht="11.25" customHeight="1">
      <c r="A546" s="499" t="s">
        <v>1919</v>
      </c>
      <c r="B546" s="499" t="s">
        <v>1920</v>
      </c>
      <c r="C546" s="18" t="s">
        <v>77</v>
      </c>
      <c r="D546" s="112" t="s">
        <v>5015</v>
      </c>
      <c r="E546" s="112" t="s">
        <v>5016</v>
      </c>
      <c r="F546" s="18" t="s">
        <v>2904</v>
      </c>
      <c r="G546" s="18">
        <v>4.0</v>
      </c>
      <c r="H546" s="250">
        <v>4.0</v>
      </c>
      <c r="I546" s="49">
        <v>4.0</v>
      </c>
      <c r="J546" s="124">
        <v>20.0</v>
      </c>
      <c r="K546" s="124">
        <v>5.0</v>
      </c>
      <c r="L546" s="78" t="s">
        <v>539</v>
      </c>
      <c r="M546" s="58"/>
      <c r="N546" s="58"/>
      <c r="O546" s="58"/>
      <c r="P546" s="58"/>
      <c r="Q546" s="58"/>
      <c r="R546" s="58"/>
      <c r="S546" s="58"/>
      <c r="T546" s="58"/>
      <c r="U546" s="58"/>
      <c r="V546" s="58"/>
      <c r="W546" s="58"/>
      <c r="X546" s="58"/>
      <c r="Y546" s="58"/>
      <c r="Z546" s="58"/>
    </row>
    <row r="547" ht="11.25" customHeight="1">
      <c r="A547" s="499" t="s">
        <v>1919</v>
      </c>
      <c r="B547" s="499" t="s">
        <v>1920</v>
      </c>
      <c r="C547" s="18" t="s">
        <v>77</v>
      </c>
      <c r="D547" s="112" t="s">
        <v>5017</v>
      </c>
      <c r="E547" s="112" t="s">
        <v>5018</v>
      </c>
      <c r="F547" s="18" t="s">
        <v>2904</v>
      </c>
      <c r="G547" s="18">
        <v>4.0</v>
      </c>
      <c r="H547" s="250">
        <v>4.0</v>
      </c>
      <c r="I547" s="49">
        <v>4.0</v>
      </c>
      <c r="J547" s="124">
        <v>20.0</v>
      </c>
      <c r="K547" s="124">
        <v>5.0</v>
      </c>
      <c r="L547" s="78" t="s">
        <v>539</v>
      </c>
      <c r="M547" s="58"/>
      <c r="N547" s="58"/>
      <c r="O547" s="58"/>
      <c r="P547" s="58"/>
      <c r="Q547" s="58"/>
      <c r="R547" s="58"/>
      <c r="S547" s="58"/>
      <c r="T547" s="58"/>
      <c r="U547" s="58"/>
      <c r="V547" s="58"/>
      <c r="W547" s="58"/>
      <c r="X547" s="58"/>
      <c r="Y547" s="58"/>
      <c r="Z547" s="58"/>
    </row>
    <row r="548" ht="11.25" customHeight="1">
      <c r="A548" s="499" t="s">
        <v>1919</v>
      </c>
      <c r="B548" s="499" t="s">
        <v>1920</v>
      </c>
      <c r="C548" s="18" t="s">
        <v>77</v>
      </c>
      <c r="D548" s="112" t="s">
        <v>5019</v>
      </c>
      <c r="E548" s="112" t="s">
        <v>5020</v>
      </c>
      <c r="F548" s="18" t="s">
        <v>2904</v>
      </c>
      <c r="G548" s="18">
        <v>4.0</v>
      </c>
      <c r="H548" s="250">
        <v>4.0</v>
      </c>
      <c r="I548" s="49">
        <v>4.0</v>
      </c>
      <c r="J548" s="124">
        <v>20.0</v>
      </c>
      <c r="K548" s="124">
        <v>5.0</v>
      </c>
      <c r="L548" s="78" t="s">
        <v>539</v>
      </c>
      <c r="M548" s="58"/>
      <c r="N548" s="58"/>
      <c r="O548" s="58"/>
      <c r="P548" s="58"/>
      <c r="Q548" s="58"/>
      <c r="R548" s="58"/>
      <c r="S548" s="58"/>
      <c r="T548" s="58"/>
      <c r="U548" s="58"/>
      <c r="V548" s="58"/>
      <c r="W548" s="58"/>
      <c r="X548" s="58"/>
      <c r="Y548" s="58"/>
      <c r="Z548" s="58"/>
    </row>
    <row r="549" ht="11.25" customHeight="1">
      <c r="A549" s="499" t="s">
        <v>1919</v>
      </c>
      <c r="B549" s="499" t="s">
        <v>1920</v>
      </c>
      <c r="C549" s="18" t="s">
        <v>77</v>
      </c>
      <c r="D549" s="112" t="s">
        <v>5021</v>
      </c>
      <c r="E549" s="112" t="s">
        <v>5022</v>
      </c>
      <c r="F549" s="18" t="s">
        <v>2904</v>
      </c>
      <c r="G549" s="18">
        <v>4.0</v>
      </c>
      <c r="H549" s="250">
        <v>4.0</v>
      </c>
      <c r="I549" s="49">
        <v>4.0</v>
      </c>
      <c r="J549" s="124">
        <v>20.0</v>
      </c>
      <c r="K549" s="124">
        <v>5.0</v>
      </c>
      <c r="L549" s="78" t="s">
        <v>539</v>
      </c>
      <c r="M549" s="58"/>
      <c r="N549" s="58"/>
      <c r="O549" s="58"/>
      <c r="P549" s="58"/>
      <c r="Q549" s="58"/>
      <c r="R549" s="58"/>
      <c r="S549" s="58"/>
      <c r="T549" s="58"/>
      <c r="U549" s="58"/>
      <c r="V549" s="58"/>
      <c r="W549" s="58"/>
      <c r="X549" s="58"/>
      <c r="Y549" s="58"/>
      <c r="Z549" s="58"/>
    </row>
    <row r="550" ht="11.25" customHeight="1">
      <c r="A550" s="499" t="s">
        <v>1919</v>
      </c>
      <c r="B550" s="499" t="s">
        <v>1920</v>
      </c>
      <c r="C550" s="18" t="s">
        <v>77</v>
      </c>
      <c r="D550" s="112" t="s">
        <v>5023</v>
      </c>
      <c r="E550" s="112" t="s">
        <v>5024</v>
      </c>
      <c r="F550" s="18" t="s">
        <v>2904</v>
      </c>
      <c r="G550" s="18">
        <v>4.0</v>
      </c>
      <c r="H550" s="250">
        <v>4.0</v>
      </c>
      <c r="I550" s="49">
        <v>4.0</v>
      </c>
      <c r="J550" s="124">
        <v>20.0</v>
      </c>
      <c r="K550" s="124">
        <v>5.0</v>
      </c>
      <c r="L550" s="78" t="s">
        <v>539</v>
      </c>
      <c r="M550" s="58"/>
      <c r="N550" s="58"/>
      <c r="O550" s="58"/>
      <c r="P550" s="58"/>
      <c r="Q550" s="58"/>
      <c r="R550" s="58"/>
      <c r="S550" s="58"/>
      <c r="T550" s="58"/>
      <c r="U550" s="58"/>
      <c r="V550" s="58"/>
      <c r="W550" s="58"/>
      <c r="X550" s="58"/>
      <c r="Y550" s="58"/>
      <c r="Z550" s="58"/>
    </row>
    <row r="551" ht="11.25" customHeight="1">
      <c r="A551" s="499" t="s">
        <v>1919</v>
      </c>
      <c r="B551" s="499" t="s">
        <v>1920</v>
      </c>
      <c r="C551" s="18" t="s">
        <v>77</v>
      </c>
      <c r="D551" s="112" t="s">
        <v>5025</v>
      </c>
      <c r="E551" s="112" t="s">
        <v>5026</v>
      </c>
      <c r="F551" s="18" t="s">
        <v>2904</v>
      </c>
      <c r="G551" s="18">
        <v>4.0</v>
      </c>
      <c r="H551" s="250">
        <v>4.0</v>
      </c>
      <c r="I551" s="49">
        <v>4.0</v>
      </c>
      <c r="J551" s="124">
        <v>20.0</v>
      </c>
      <c r="K551" s="124">
        <v>5.0</v>
      </c>
      <c r="L551" s="78" t="s">
        <v>539</v>
      </c>
      <c r="M551" s="58"/>
      <c r="N551" s="58"/>
      <c r="O551" s="58"/>
      <c r="P551" s="58"/>
      <c r="Q551" s="58"/>
      <c r="R551" s="58"/>
      <c r="S551" s="58"/>
      <c r="T551" s="58"/>
      <c r="U551" s="58"/>
      <c r="V551" s="58"/>
      <c r="W551" s="58"/>
      <c r="X551" s="58"/>
      <c r="Y551" s="58"/>
      <c r="Z551" s="58"/>
    </row>
    <row r="552" ht="11.25" customHeight="1">
      <c r="A552" s="499" t="s">
        <v>1919</v>
      </c>
      <c r="B552" s="499" t="s">
        <v>1920</v>
      </c>
      <c r="C552" s="18" t="s">
        <v>77</v>
      </c>
      <c r="D552" s="112" t="s">
        <v>5027</v>
      </c>
      <c r="E552" s="112" t="s">
        <v>5028</v>
      </c>
      <c r="F552" s="18" t="s">
        <v>2904</v>
      </c>
      <c r="G552" s="18">
        <v>4.0</v>
      </c>
      <c r="H552" s="250">
        <v>4.0</v>
      </c>
      <c r="I552" s="49">
        <v>4.0</v>
      </c>
      <c r="J552" s="124">
        <v>20.0</v>
      </c>
      <c r="K552" s="124">
        <v>5.0</v>
      </c>
      <c r="L552" s="78" t="s">
        <v>539</v>
      </c>
      <c r="M552" s="58"/>
      <c r="N552" s="58"/>
      <c r="O552" s="58"/>
      <c r="P552" s="58"/>
      <c r="Q552" s="58"/>
      <c r="R552" s="58"/>
      <c r="S552" s="58"/>
      <c r="T552" s="58"/>
      <c r="U552" s="58"/>
      <c r="V552" s="58"/>
      <c r="W552" s="58"/>
      <c r="X552" s="58"/>
      <c r="Y552" s="58"/>
      <c r="Z552" s="58"/>
    </row>
    <row r="553" ht="11.25" customHeight="1">
      <c r="A553" s="499" t="s">
        <v>5263</v>
      </c>
      <c r="B553" s="500" t="s">
        <v>5264</v>
      </c>
      <c r="C553" s="249" t="s">
        <v>77</v>
      </c>
      <c r="D553" s="112" t="s">
        <v>5265</v>
      </c>
      <c r="E553" s="112" t="s">
        <v>5266</v>
      </c>
      <c r="F553" s="18" t="s">
        <v>2904</v>
      </c>
      <c r="G553" s="18">
        <v>2.0</v>
      </c>
      <c r="H553" s="250">
        <v>2.0</v>
      </c>
      <c r="I553" s="49">
        <v>2.0</v>
      </c>
      <c r="J553" s="124">
        <v>20.0</v>
      </c>
      <c r="K553" s="124">
        <v>10.0</v>
      </c>
      <c r="L553" s="78" t="s">
        <v>539</v>
      </c>
      <c r="M553" s="58"/>
      <c r="N553" s="58"/>
      <c r="O553" s="58"/>
      <c r="P553" s="58"/>
      <c r="Q553" s="58"/>
      <c r="R553" s="58"/>
      <c r="S553" s="58"/>
      <c r="T553" s="58"/>
      <c r="U553" s="58"/>
      <c r="V553" s="58"/>
      <c r="W553" s="58"/>
      <c r="X553" s="58"/>
      <c r="Y553" s="58"/>
      <c r="Z553" s="58"/>
    </row>
    <row r="554" ht="11.25" customHeight="1">
      <c r="A554" s="499" t="s">
        <v>5263</v>
      </c>
      <c r="B554" s="500" t="s">
        <v>5264</v>
      </c>
      <c r="C554" s="249" t="s">
        <v>77</v>
      </c>
      <c r="D554" s="112" t="s">
        <v>5267</v>
      </c>
      <c r="E554" s="313" t="s">
        <v>5268</v>
      </c>
      <c r="F554" s="18" t="s">
        <v>2904</v>
      </c>
      <c r="G554" s="18">
        <v>2.0</v>
      </c>
      <c r="H554" s="250">
        <v>2.0</v>
      </c>
      <c r="I554" s="49">
        <v>2.0</v>
      </c>
      <c r="J554" s="124">
        <v>20.0</v>
      </c>
      <c r="K554" s="124">
        <v>10.0</v>
      </c>
      <c r="L554" s="78" t="s">
        <v>539</v>
      </c>
      <c r="M554" s="58"/>
      <c r="N554" s="58"/>
      <c r="O554" s="58"/>
      <c r="P554" s="58"/>
      <c r="Q554" s="58"/>
      <c r="R554" s="58"/>
      <c r="S554" s="58"/>
      <c r="T554" s="58"/>
      <c r="U554" s="58"/>
      <c r="V554" s="58"/>
      <c r="W554" s="58"/>
      <c r="X554" s="58"/>
      <c r="Y554" s="58"/>
      <c r="Z554" s="58"/>
    </row>
    <row r="555" ht="11.25" customHeight="1">
      <c r="A555" s="499" t="s">
        <v>5263</v>
      </c>
      <c r="B555" s="500" t="s">
        <v>5264</v>
      </c>
      <c r="C555" s="249" t="s">
        <v>77</v>
      </c>
      <c r="D555" s="112" t="s">
        <v>5269</v>
      </c>
      <c r="E555" s="313" t="s">
        <v>5270</v>
      </c>
      <c r="F555" s="18" t="s">
        <v>2904</v>
      </c>
      <c r="G555" s="18">
        <v>2.0</v>
      </c>
      <c r="H555" s="250">
        <v>2.0</v>
      </c>
      <c r="I555" s="49">
        <v>2.0</v>
      </c>
      <c r="J555" s="124">
        <v>20.0</v>
      </c>
      <c r="K555" s="124">
        <v>10.0</v>
      </c>
      <c r="L555" s="78" t="s">
        <v>539</v>
      </c>
      <c r="M555" s="58"/>
      <c r="N555" s="58"/>
      <c r="O555" s="58"/>
      <c r="P555" s="58"/>
      <c r="Q555" s="58"/>
      <c r="R555" s="58"/>
      <c r="S555" s="58"/>
      <c r="T555" s="58"/>
      <c r="U555" s="58"/>
      <c r="V555" s="58"/>
      <c r="W555" s="58"/>
      <c r="X555" s="58"/>
      <c r="Y555" s="58"/>
      <c r="Z555" s="58"/>
    </row>
    <row r="556" ht="11.25" customHeight="1">
      <c r="A556" s="5" t="s">
        <v>5271</v>
      </c>
      <c r="B556" s="85" t="s">
        <v>5272</v>
      </c>
      <c r="C556" s="249" t="s">
        <v>77</v>
      </c>
      <c r="D556" s="112" t="s">
        <v>5273</v>
      </c>
      <c r="E556" s="112" t="s">
        <v>5274</v>
      </c>
      <c r="F556" s="18" t="s">
        <v>2904</v>
      </c>
      <c r="G556" s="18">
        <v>2.0</v>
      </c>
      <c r="H556" s="250">
        <v>2.0</v>
      </c>
      <c r="I556" s="49">
        <v>3.0</v>
      </c>
      <c r="J556" s="124">
        <v>20.0</v>
      </c>
      <c r="K556" s="124">
        <v>10.0</v>
      </c>
      <c r="L556" s="78" t="s">
        <v>539</v>
      </c>
      <c r="M556" s="58"/>
      <c r="N556" s="58"/>
      <c r="O556" s="58"/>
      <c r="P556" s="58"/>
      <c r="Q556" s="58"/>
      <c r="R556" s="58"/>
      <c r="S556" s="58"/>
      <c r="T556" s="58"/>
      <c r="U556" s="58"/>
      <c r="V556" s="58"/>
      <c r="W556" s="58"/>
      <c r="X556" s="58"/>
      <c r="Y556" s="58"/>
      <c r="Z556" s="58"/>
    </row>
    <row r="557" ht="11.25" customHeight="1">
      <c r="A557" s="5" t="s">
        <v>2274</v>
      </c>
      <c r="B557" s="85" t="s">
        <v>2275</v>
      </c>
      <c r="C557" s="249" t="s">
        <v>77</v>
      </c>
      <c r="D557" s="112" t="s">
        <v>5275</v>
      </c>
      <c r="E557" s="112" t="s">
        <v>5276</v>
      </c>
      <c r="F557" s="18" t="s">
        <v>2904</v>
      </c>
      <c r="G557" s="18">
        <v>1.0</v>
      </c>
      <c r="H557" s="250">
        <v>1.0</v>
      </c>
      <c r="I557" s="49">
        <v>1.0</v>
      </c>
      <c r="J557" s="124">
        <v>20.0</v>
      </c>
      <c r="K557" s="124">
        <v>20.0</v>
      </c>
      <c r="L557" s="78" t="s">
        <v>539</v>
      </c>
      <c r="M557" s="58"/>
      <c r="N557" s="58"/>
      <c r="O557" s="58"/>
      <c r="P557" s="58"/>
      <c r="Q557" s="58"/>
      <c r="R557" s="58"/>
      <c r="S557" s="58"/>
      <c r="T557" s="58"/>
      <c r="U557" s="58"/>
      <c r="V557" s="58"/>
      <c r="W557" s="58"/>
      <c r="X557" s="58"/>
      <c r="Y557" s="58"/>
      <c r="Z557" s="58"/>
    </row>
    <row r="558" ht="11.25" customHeight="1">
      <c r="A558" s="5" t="s">
        <v>2274</v>
      </c>
      <c r="B558" s="85" t="s">
        <v>2278</v>
      </c>
      <c r="C558" s="77" t="s">
        <v>77</v>
      </c>
      <c r="D558" s="112" t="s">
        <v>2281</v>
      </c>
      <c r="E558" s="313" t="s">
        <v>2282</v>
      </c>
      <c r="F558" s="18" t="s">
        <v>2904</v>
      </c>
      <c r="G558" s="18">
        <v>1.0</v>
      </c>
      <c r="H558" s="250">
        <v>1.0</v>
      </c>
      <c r="I558" s="49">
        <v>1.0</v>
      </c>
      <c r="J558" s="124">
        <v>20.0</v>
      </c>
      <c r="K558" s="124">
        <v>20.0</v>
      </c>
      <c r="L558" s="78" t="s">
        <v>539</v>
      </c>
      <c r="M558" s="58"/>
      <c r="N558" s="58"/>
      <c r="O558" s="58"/>
      <c r="P558" s="58"/>
      <c r="Q558" s="58"/>
      <c r="R558" s="58"/>
      <c r="S558" s="58"/>
      <c r="T558" s="58"/>
      <c r="U558" s="58"/>
      <c r="V558" s="58"/>
      <c r="W558" s="58"/>
      <c r="X558" s="58"/>
      <c r="Y558" s="58"/>
      <c r="Z558" s="58"/>
    </row>
    <row r="559" ht="11.25" customHeight="1">
      <c r="A559" s="5" t="s">
        <v>5029</v>
      </c>
      <c r="B559" s="85" t="s">
        <v>5030</v>
      </c>
      <c r="C559" s="77" t="s">
        <v>77</v>
      </c>
      <c r="D559" s="112" t="s">
        <v>5031</v>
      </c>
      <c r="E559" s="447" t="s">
        <v>5032</v>
      </c>
      <c r="F559" s="18" t="s">
        <v>2904</v>
      </c>
      <c r="G559" s="18">
        <v>2.0</v>
      </c>
      <c r="H559" s="250">
        <v>2.0</v>
      </c>
      <c r="I559" s="49">
        <v>2.0</v>
      </c>
      <c r="J559" s="124">
        <v>20.0</v>
      </c>
      <c r="K559" s="124">
        <v>10.0</v>
      </c>
      <c r="L559" s="78" t="s">
        <v>539</v>
      </c>
      <c r="M559" s="58"/>
      <c r="N559" s="58"/>
      <c r="O559" s="58"/>
      <c r="P559" s="58"/>
      <c r="Q559" s="58"/>
      <c r="R559" s="58"/>
      <c r="S559" s="58"/>
      <c r="T559" s="58"/>
      <c r="U559" s="58"/>
      <c r="V559" s="58"/>
      <c r="W559" s="58"/>
      <c r="X559" s="58"/>
      <c r="Y559" s="58"/>
      <c r="Z559" s="58"/>
    </row>
    <row r="560" ht="11.25" customHeight="1">
      <c r="A560" s="5" t="s">
        <v>5029</v>
      </c>
      <c r="B560" s="501" t="s">
        <v>5033</v>
      </c>
      <c r="C560" s="502" t="s">
        <v>77</v>
      </c>
      <c r="D560" s="501" t="s">
        <v>5034</v>
      </c>
      <c r="E560" s="236" t="s">
        <v>5035</v>
      </c>
      <c r="F560" s="18" t="s">
        <v>2904</v>
      </c>
      <c r="G560" s="18">
        <v>2.0</v>
      </c>
      <c r="H560" s="250">
        <v>2.0</v>
      </c>
      <c r="I560" s="49">
        <v>2.0</v>
      </c>
      <c r="J560" s="124">
        <v>20.0</v>
      </c>
      <c r="K560" s="124">
        <v>10.0</v>
      </c>
      <c r="L560" s="78" t="s">
        <v>539</v>
      </c>
      <c r="M560" s="58"/>
      <c r="N560" s="58"/>
      <c r="O560" s="58"/>
      <c r="P560" s="58"/>
      <c r="Q560" s="58"/>
      <c r="R560" s="58"/>
      <c r="S560" s="58"/>
      <c r="T560" s="58"/>
      <c r="U560" s="58"/>
      <c r="V560" s="58"/>
      <c r="W560" s="58"/>
      <c r="X560" s="58"/>
      <c r="Y560" s="58"/>
      <c r="Z560" s="58"/>
    </row>
    <row r="561" ht="11.25" customHeight="1">
      <c r="A561" s="5" t="s">
        <v>5029</v>
      </c>
      <c r="B561" s="501" t="s">
        <v>5033</v>
      </c>
      <c r="C561" s="502" t="s">
        <v>77</v>
      </c>
      <c r="D561" s="501" t="s">
        <v>5036</v>
      </c>
      <c r="E561" s="313" t="s">
        <v>5037</v>
      </c>
      <c r="F561" s="18" t="s">
        <v>2904</v>
      </c>
      <c r="G561" s="18">
        <v>2.0</v>
      </c>
      <c r="H561" s="250">
        <v>2.0</v>
      </c>
      <c r="I561" s="49">
        <v>2.0</v>
      </c>
      <c r="J561" s="124">
        <v>20.0</v>
      </c>
      <c r="K561" s="124">
        <v>10.0</v>
      </c>
      <c r="L561" s="78" t="s">
        <v>539</v>
      </c>
      <c r="M561" s="58"/>
      <c r="N561" s="58"/>
      <c r="O561" s="58"/>
      <c r="P561" s="58"/>
      <c r="Q561" s="58"/>
      <c r="R561" s="58"/>
      <c r="S561" s="58"/>
      <c r="T561" s="58"/>
      <c r="U561" s="58"/>
      <c r="V561" s="58"/>
      <c r="W561" s="58"/>
      <c r="X561" s="58"/>
      <c r="Y561" s="58"/>
      <c r="Z561" s="58"/>
    </row>
    <row r="562" ht="11.25" customHeight="1">
      <c r="A562" s="5" t="s">
        <v>5029</v>
      </c>
      <c r="B562" s="501" t="s">
        <v>5033</v>
      </c>
      <c r="C562" s="502" t="s">
        <v>77</v>
      </c>
      <c r="D562" s="501" t="s">
        <v>5038</v>
      </c>
      <c r="E562" s="313" t="s">
        <v>5039</v>
      </c>
      <c r="F562" s="18" t="s">
        <v>2904</v>
      </c>
      <c r="G562" s="18">
        <v>2.0</v>
      </c>
      <c r="H562" s="250">
        <v>2.0</v>
      </c>
      <c r="I562" s="49">
        <v>2.0</v>
      </c>
      <c r="J562" s="124">
        <v>20.0</v>
      </c>
      <c r="K562" s="124">
        <v>10.0</v>
      </c>
      <c r="L562" s="78" t="s">
        <v>539</v>
      </c>
      <c r="M562" s="58"/>
      <c r="N562" s="58"/>
      <c r="O562" s="58"/>
      <c r="P562" s="58"/>
      <c r="Q562" s="58"/>
      <c r="R562" s="58"/>
      <c r="S562" s="58"/>
      <c r="T562" s="58"/>
      <c r="U562" s="58"/>
      <c r="V562" s="58"/>
      <c r="W562" s="58"/>
      <c r="X562" s="58"/>
      <c r="Y562" s="58"/>
      <c r="Z562" s="58"/>
    </row>
    <row r="563" ht="11.25" customHeight="1">
      <c r="A563" s="5" t="s">
        <v>5029</v>
      </c>
      <c r="B563" s="501" t="s">
        <v>5033</v>
      </c>
      <c r="C563" s="502" t="s">
        <v>77</v>
      </c>
      <c r="D563" s="501" t="s">
        <v>5040</v>
      </c>
      <c r="E563" s="313" t="s">
        <v>5041</v>
      </c>
      <c r="F563" s="18" t="s">
        <v>2904</v>
      </c>
      <c r="G563" s="18">
        <v>2.0</v>
      </c>
      <c r="H563" s="250">
        <v>2.0</v>
      </c>
      <c r="I563" s="49">
        <v>2.0</v>
      </c>
      <c r="J563" s="124">
        <v>20.0</v>
      </c>
      <c r="K563" s="124">
        <v>10.0</v>
      </c>
      <c r="L563" s="78" t="s">
        <v>539</v>
      </c>
      <c r="M563" s="58"/>
      <c r="N563" s="58"/>
      <c r="O563" s="58"/>
      <c r="P563" s="58"/>
      <c r="Q563" s="58"/>
      <c r="R563" s="58"/>
      <c r="S563" s="58"/>
      <c r="T563" s="58"/>
      <c r="U563" s="58"/>
      <c r="V563" s="58"/>
      <c r="W563" s="58"/>
      <c r="X563" s="58"/>
      <c r="Y563" s="58"/>
      <c r="Z563" s="58"/>
    </row>
    <row r="564" ht="11.25" customHeight="1">
      <c r="A564" s="5" t="s">
        <v>5029</v>
      </c>
      <c r="B564" s="501" t="s">
        <v>5033</v>
      </c>
      <c r="C564" s="502" t="s">
        <v>77</v>
      </c>
      <c r="D564" s="501" t="s">
        <v>5042</v>
      </c>
      <c r="E564" s="313" t="s">
        <v>5043</v>
      </c>
      <c r="F564" s="18" t="s">
        <v>2904</v>
      </c>
      <c r="G564" s="18">
        <v>2.0</v>
      </c>
      <c r="H564" s="250">
        <v>2.0</v>
      </c>
      <c r="I564" s="49">
        <v>2.0</v>
      </c>
      <c r="J564" s="124">
        <v>20.0</v>
      </c>
      <c r="K564" s="124">
        <v>10.0</v>
      </c>
      <c r="L564" s="78" t="s">
        <v>539</v>
      </c>
      <c r="M564" s="58"/>
      <c r="N564" s="58"/>
      <c r="O564" s="58"/>
      <c r="P564" s="58"/>
      <c r="Q564" s="58"/>
      <c r="R564" s="58"/>
      <c r="S564" s="58"/>
      <c r="T564" s="58"/>
      <c r="U564" s="58"/>
      <c r="V564" s="58"/>
      <c r="W564" s="58"/>
      <c r="X564" s="58"/>
      <c r="Y564" s="58"/>
      <c r="Z564" s="58"/>
    </row>
    <row r="565" ht="11.25" customHeight="1">
      <c r="A565" s="85" t="s">
        <v>5044</v>
      </c>
      <c r="B565" s="503" t="s">
        <v>5045</v>
      </c>
      <c r="C565" s="502" t="s">
        <v>77</v>
      </c>
      <c r="D565" s="501" t="s">
        <v>5046</v>
      </c>
      <c r="E565" s="313" t="s">
        <v>5047</v>
      </c>
      <c r="F565" s="18" t="s">
        <v>2904</v>
      </c>
      <c r="G565" s="18">
        <v>3.0</v>
      </c>
      <c r="H565" s="250">
        <v>3.0</v>
      </c>
      <c r="I565" s="49">
        <v>3.0</v>
      </c>
      <c r="J565" s="124">
        <v>20.0</v>
      </c>
      <c r="K565" s="124">
        <v>6.66</v>
      </c>
      <c r="L565" s="78" t="s">
        <v>539</v>
      </c>
      <c r="M565" s="58"/>
      <c r="N565" s="58"/>
      <c r="O565" s="58"/>
      <c r="P565" s="58"/>
      <c r="Q565" s="58"/>
      <c r="R565" s="58"/>
      <c r="S565" s="58"/>
      <c r="T565" s="58"/>
      <c r="U565" s="58"/>
      <c r="V565" s="58"/>
      <c r="W565" s="58"/>
      <c r="X565" s="58"/>
      <c r="Y565" s="58"/>
      <c r="Z565" s="58"/>
    </row>
    <row r="566" ht="11.25" customHeight="1">
      <c r="A566" s="5" t="s">
        <v>5029</v>
      </c>
      <c r="B566" s="503" t="s">
        <v>5048</v>
      </c>
      <c r="C566" s="502" t="s">
        <v>77</v>
      </c>
      <c r="D566" s="501" t="s">
        <v>5049</v>
      </c>
      <c r="E566" s="236" t="s">
        <v>5050</v>
      </c>
      <c r="F566" s="18" t="s">
        <v>2904</v>
      </c>
      <c r="G566" s="18">
        <v>2.0</v>
      </c>
      <c r="H566" s="250">
        <v>2.0</v>
      </c>
      <c r="I566" s="49">
        <v>2.0</v>
      </c>
      <c r="J566" s="124">
        <v>20.0</v>
      </c>
      <c r="K566" s="124">
        <v>10.0</v>
      </c>
      <c r="L566" s="78" t="s">
        <v>539</v>
      </c>
      <c r="M566" s="58"/>
      <c r="N566" s="58"/>
      <c r="O566" s="58"/>
      <c r="P566" s="58"/>
      <c r="Q566" s="58"/>
      <c r="R566" s="58"/>
      <c r="S566" s="58"/>
      <c r="T566" s="58"/>
      <c r="U566" s="58"/>
      <c r="V566" s="58"/>
      <c r="W566" s="58"/>
      <c r="X566" s="58"/>
      <c r="Y566" s="58"/>
      <c r="Z566" s="58"/>
    </row>
    <row r="567" ht="11.25" customHeight="1">
      <c r="A567" s="112" t="s">
        <v>2299</v>
      </c>
      <c r="B567" s="112" t="s">
        <v>5277</v>
      </c>
      <c r="C567" s="98" t="s">
        <v>77</v>
      </c>
      <c r="D567" s="259" t="s">
        <v>5278</v>
      </c>
      <c r="E567" s="313" t="s">
        <v>5279</v>
      </c>
      <c r="F567" s="98" t="s">
        <v>2897</v>
      </c>
      <c r="G567" s="98">
        <v>1.0</v>
      </c>
      <c r="H567" s="301">
        <v>1.0</v>
      </c>
      <c r="I567" s="115">
        <v>1.0</v>
      </c>
      <c r="J567" s="504">
        <v>20.0</v>
      </c>
      <c r="K567" s="504">
        <v>20.0</v>
      </c>
      <c r="L567" s="78" t="s">
        <v>549</v>
      </c>
      <c r="M567" s="58"/>
      <c r="N567" s="58"/>
      <c r="O567" s="58"/>
      <c r="P567" s="58"/>
      <c r="Q567" s="58"/>
      <c r="R567" s="58"/>
      <c r="S567" s="58"/>
      <c r="T567" s="58"/>
      <c r="U567" s="58"/>
      <c r="V567" s="58"/>
      <c r="W567" s="58"/>
      <c r="X567" s="58"/>
      <c r="Y567" s="58"/>
      <c r="Z567" s="58"/>
    </row>
    <row r="568" ht="11.25" customHeight="1">
      <c r="A568" s="112" t="s">
        <v>2299</v>
      </c>
      <c r="B568" s="112" t="s">
        <v>5277</v>
      </c>
      <c r="C568" s="98" t="s">
        <v>77</v>
      </c>
      <c r="D568" s="181" t="s">
        <v>5280</v>
      </c>
      <c r="E568" s="505" t="s">
        <v>5281</v>
      </c>
      <c r="F568" s="98" t="s">
        <v>2897</v>
      </c>
      <c r="G568" s="98">
        <v>1.0</v>
      </c>
      <c r="H568" s="301">
        <v>1.0</v>
      </c>
      <c r="I568" s="115">
        <v>1.0</v>
      </c>
      <c r="J568" s="504">
        <v>20.0</v>
      </c>
      <c r="K568" s="504">
        <v>20.0</v>
      </c>
      <c r="L568" s="78" t="s">
        <v>549</v>
      </c>
      <c r="M568" s="58"/>
      <c r="N568" s="58"/>
      <c r="O568" s="58"/>
      <c r="P568" s="58"/>
      <c r="Q568" s="58"/>
      <c r="R568" s="58"/>
      <c r="S568" s="58"/>
      <c r="T568" s="58"/>
      <c r="U568" s="58"/>
      <c r="V568" s="58"/>
      <c r="W568" s="58"/>
      <c r="X568" s="58"/>
      <c r="Y568" s="58"/>
      <c r="Z568" s="58"/>
    </row>
    <row r="569" ht="11.25" customHeight="1">
      <c r="A569" s="112" t="s">
        <v>2299</v>
      </c>
      <c r="B569" s="112" t="s">
        <v>5277</v>
      </c>
      <c r="C569" s="98" t="s">
        <v>77</v>
      </c>
      <c r="D569" s="506" t="s">
        <v>5282</v>
      </c>
      <c r="E569" s="313" t="s">
        <v>5283</v>
      </c>
      <c r="F569" s="98" t="s">
        <v>5284</v>
      </c>
      <c r="G569" s="98">
        <v>1.0</v>
      </c>
      <c r="H569" s="301">
        <v>1.0</v>
      </c>
      <c r="I569" s="115">
        <v>1.0</v>
      </c>
      <c r="J569" s="504">
        <v>20.0</v>
      </c>
      <c r="K569" s="504">
        <v>20.0</v>
      </c>
      <c r="L569" s="78" t="s">
        <v>549</v>
      </c>
      <c r="M569" s="58"/>
      <c r="N569" s="58"/>
      <c r="O569" s="58"/>
      <c r="P569" s="58"/>
      <c r="Q569" s="58"/>
      <c r="R569" s="58"/>
      <c r="S569" s="58"/>
      <c r="T569" s="58"/>
      <c r="U569" s="58"/>
      <c r="V569" s="58"/>
      <c r="W569" s="58"/>
      <c r="X569" s="58"/>
      <c r="Y569" s="58"/>
      <c r="Z569" s="58"/>
    </row>
    <row r="570" ht="11.25" customHeight="1">
      <c r="A570" s="112" t="s">
        <v>2299</v>
      </c>
      <c r="B570" s="112" t="s">
        <v>5277</v>
      </c>
      <c r="C570" s="98" t="s">
        <v>77</v>
      </c>
      <c r="D570" s="181" t="s">
        <v>5285</v>
      </c>
      <c r="E570" s="505" t="s">
        <v>5286</v>
      </c>
      <c r="F570" s="98" t="s">
        <v>2897</v>
      </c>
      <c r="G570" s="98">
        <v>1.0</v>
      </c>
      <c r="H570" s="301">
        <v>1.0</v>
      </c>
      <c r="I570" s="115">
        <v>1.0</v>
      </c>
      <c r="J570" s="504">
        <v>20.0</v>
      </c>
      <c r="K570" s="504">
        <v>20.0</v>
      </c>
      <c r="L570" s="78" t="s">
        <v>549</v>
      </c>
      <c r="M570" s="58"/>
      <c r="N570" s="58"/>
      <c r="O570" s="58"/>
      <c r="P570" s="58"/>
      <c r="Q570" s="58"/>
      <c r="R570" s="58"/>
      <c r="S570" s="58"/>
      <c r="T570" s="58"/>
      <c r="U570" s="58"/>
      <c r="V570" s="58"/>
      <c r="W570" s="58"/>
      <c r="X570" s="58"/>
      <c r="Y570" s="58"/>
      <c r="Z570" s="58"/>
    </row>
    <row r="571" ht="11.25" customHeight="1">
      <c r="A571" s="112" t="s">
        <v>2299</v>
      </c>
      <c r="B571" s="112" t="s">
        <v>5277</v>
      </c>
      <c r="C571" s="98" t="s">
        <v>77</v>
      </c>
      <c r="D571" s="181" t="s">
        <v>5287</v>
      </c>
      <c r="E571" s="505" t="s">
        <v>5288</v>
      </c>
      <c r="F571" s="98" t="s">
        <v>2897</v>
      </c>
      <c r="G571" s="98">
        <v>1.0</v>
      </c>
      <c r="H571" s="301">
        <v>1.0</v>
      </c>
      <c r="I571" s="115">
        <v>1.0</v>
      </c>
      <c r="J571" s="504">
        <v>20.0</v>
      </c>
      <c r="K571" s="504">
        <v>20.0</v>
      </c>
      <c r="L571" s="78" t="s">
        <v>549</v>
      </c>
      <c r="M571" s="58"/>
      <c r="N571" s="58"/>
      <c r="O571" s="58"/>
      <c r="P571" s="58"/>
      <c r="Q571" s="58"/>
      <c r="R571" s="58"/>
      <c r="S571" s="58"/>
      <c r="T571" s="58"/>
      <c r="U571" s="58"/>
      <c r="V571" s="58"/>
      <c r="W571" s="58"/>
      <c r="X571" s="58"/>
      <c r="Y571" s="58"/>
      <c r="Z571" s="58"/>
    </row>
    <row r="572" ht="11.25" customHeight="1">
      <c r="A572" s="112" t="s">
        <v>2299</v>
      </c>
      <c r="B572" s="112" t="s">
        <v>5277</v>
      </c>
      <c r="C572" s="98" t="s">
        <v>77</v>
      </c>
      <c r="D572" s="181" t="s">
        <v>5289</v>
      </c>
      <c r="E572" s="505" t="s">
        <v>5290</v>
      </c>
      <c r="F572" s="98" t="s">
        <v>2897</v>
      </c>
      <c r="G572" s="98">
        <v>1.0</v>
      </c>
      <c r="H572" s="301">
        <v>1.0</v>
      </c>
      <c r="I572" s="115">
        <v>1.0</v>
      </c>
      <c r="J572" s="504">
        <v>20.0</v>
      </c>
      <c r="K572" s="504">
        <v>20.0</v>
      </c>
      <c r="L572" s="78" t="s">
        <v>549</v>
      </c>
      <c r="M572" s="58"/>
      <c r="N572" s="58"/>
      <c r="O572" s="58"/>
      <c r="P572" s="58"/>
      <c r="Q572" s="58"/>
      <c r="R572" s="58"/>
      <c r="S572" s="58"/>
      <c r="T572" s="58"/>
      <c r="U572" s="58"/>
      <c r="V572" s="58"/>
      <c r="W572" s="58"/>
      <c r="X572" s="58"/>
      <c r="Y572" s="58"/>
      <c r="Z572" s="58"/>
    </row>
    <row r="573" ht="11.25" customHeight="1">
      <c r="A573" s="112" t="s">
        <v>2299</v>
      </c>
      <c r="B573" s="112" t="s">
        <v>5277</v>
      </c>
      <c r="C573" s="98" t="s">
        <v>77</v>
      </c>
      <c r="D573" s="181" t="s">
        <v>5291</v>
      </c>
      <c r="E573" s="505" t="s">
        <v>5292</v>
      </c>
      <c r="F573" s="98" t="s">
        <v>2897</v>
      </c>
      <c r="G573" s="98">
        <v>1.0</v>
      </c>
      <c r="H573" s="301">
        <v>1.0</v>
      </c>
      <c r="I573" s="115">
        <v>1.0</v>
      </c>
      <c r="J573" s="504">
        <v>20.0</v>
      </c>
      <c r="K573" s="504">
        <v>20.0</v>
      </c>
      <c r="L573" s="78" t="s">
        <v>549</v>
      </c>
      <c r="M573" s="58"/>
      <c r="N573" s="58"/>
      <c r="O573" s="58"/>
      <c r="P573" s="58"/>
      <c r="Q573" s="58"/>
      <c r="R573" s="58"/>
      <c r="S573" s="58"/>
      <c r="T573" s="58"/>
      <c r="U573" s="58"/>
      <c r="V573" s="58"/>
      <c r="W573" s="58"/>
      <c r="X573" s="58"/>
      <c r="Y573" s="58"/>
      <c r="Z573" s="58"/>
    </row>
    <row r="574" ht="11.25" customHeight="1">
      <c r="A574" s="112" t="s">
        <v>2299</v>
      </c>
      <c r="B574" s="112" t="s">
        <v>5277</v>
      </c>
      <c r="C574" s="98" t="s">
        <v>77</v>
      </c>
      <c r="D574" s="507" t="s">
        <v>5293</v>
      </c>
      <c r="E574" s="508" t="s">
        <v>5294</v>
      </c>
      <c r="F574" s="98" t="s">
        <v>2897</v>
      </c>
      <c r="G574" s="98">
        <v>1.0</v>
      </c>
      <c r="H574" s="301">
        <v>1.0</v>
      </c>
      <c r="I574" s="115">
        <v>1.0</v>
      </c>
      <c r="J574" s="504">
        <v>20.0</v>
      </c>
      <c r="K574" s="504">
        <v>20.0</v>
      </c>
      <c r="L574" s="78" t="s">
        <v>549</v>
      </c>
      <c r="M574" s="58"/>
      <c r="N574" s="58"/>
      <c r="O574" s="58"/>
      <c r="P574" s="58"/>
      <c r="Q574" s="58"/>
      <c r="R574" s="58"/>
      <c r="S574" s="58"/>
      <c r="T574" s="58"/>
      <c r="U574" s="58"/>
      <c r="V574" s="58"/>
      <c r="W574" s="58"/>
      <c r="X574" s="58"/>
      <c r="Y574" s="58"/>
      <c r="Z574" s="58"/>
    </row>
    <row r="575" ht="11.25" customHeight="1">
      <c r="A575" s="112" t="s">
        <v>2299</v>
      </c>
      <c r="B575" s="112" t="s">
        <v>5277</v>
      </c>
      <c r="C575" s="98" t="s">
        <v>77</v>
      </c>
      <c r="D575" s="506" t="s">
        <v>5295</v>
      </c>
      <c r="E575" s="509" t="s">
        <v>5296</v>
      </c>
      <c r="F575" s="98" t="s">
        <v>5297</v>
      </c>
      <c r="G575" s="98">
        <v>1.0</v>
      </c>
      <c r="H575" s="301">
        <v>1.0</v>
      </c>
      <c r="I575" s="115">
        <v>1.0</v>
      </c>
      <c r="J575" s="504">
        <v>10.0</v>
      </c>
      <c r="K575" s="504">
        <v>10.0</v>
      </c>
      <c r="L575" s="78" t="s">
        <v>549</v>
      </c>
      <c r="M575" s="58"/>
      <c r="N575" s="58"/>
      <c r="O575" s="58"/>
      <c r="P575" s="58"/>
      <c r="Q575" s="58"/>
      <c r="R575" s="58"/>
      <c r="S575" s="58"/>
      <c r="T575" s="58"/>
      <c r="U575" s="58"/>
      <c r="V575" s="58"/>
      <c r="W575" s="58"/>
      <c r="X575" s="58"/>
      <c r="Y575" s="58"/>
      <c r="Z575" s="58"/>
    </row>
    <row r="576" ht="11.25" customHeight="1">
      <c r="A576" s="112" t="s">
        <v>2299</v>
      </c>
      <c r="B576" s="112" t="s">
        <v>5277</v>
      </c>
      <c r="C576" s="98" t="s">
        <v>77</v>
      </c>
      <c r="D576" s="181" t="s">
        <v>5298</v>
      </c>
      <c r="E576" s="505" t="s">
        <v>5299</v>
      </c>
      <c r="F576" s="98" t="s">
        <v>2897</v>
      </c>
      <c r="G576" s="98">
        <v>1.0</v>
      </c>
      <c r="H576" s="301">
        <v>1.0</v>
      </c>
      <c r="I576" s="115">
        <v>1.0</v>
      </c>
      <c r="J576" s="504">
        <v>20.0</v>
      </c>
      <c r="K576" s="504">
        <v>20.0</v>
      </c>
      <c r="L576" s="78" t="s">
        <v>549</v>
      </c>
      <c r="M576" s="58"/>
      <c r="N576" s="58"/>
      <c r="O576" s="58"/>
      <c r="P576" s="58"/>
      <c r="Q576" s="58"/>
      <c r="R576" s="58"/>
      <c r="S576" s="58"/>
      <c r="T576" s="58"/>
      <c r="U576" s="58"/>
      <c r="V576" s="58"/>
      <c r="W576" s="58"/>
      <c r="X576" s="58"/>
      <c r="Y576" s="58"/>
      <c r="Z576" s="58"/>
    </row>
    <row r="577" ht="11.25" customHeight="1">
      <c r="A577" s="112" t="s">
        <v>2299</v>
      </c>
      <c r="B577" s="112" t="s">
        <v>5277</v>
      </c>
      <c r="C577" s="98" t="s">
        <v>77</v>
      </c>
      <c r="D577" s="506" t="s">
        <v>5300</v>
      </c>
      <c r="E577" s="313" t="s">
        <v>5301</v>
      </c>
      <c r="F577" s="98" t="s">
        <v>2897</v>
      </c>
      <c r="G577" s="98">
        <v>1.0</v>
      </c>
      <c r="H577" s="301">
        <v>1.0</v>
      </c>
      <c r="I577" s="115">
        <v>1.0</v>
      </c>
      <c r="J577" s="504">
        <v>20.0</v>
      </c>
      <c r="K577" s="504">
        <v>20.0</v>
      </c>
      <c r="L577" s="78" t="s">
        <v>549</v>
      </c>
      <c r="M577" s="58"/>
      <c r="N577" s="58"/>
      <c r="O577" s="58"/>
      <c r="P577" s="58"/>
      <c r="Q577" s="58"/>
      <c r="R577" s="58"/>
      <c r="S577" s="58"/>
      <c r="T577" s="58"/>
      <c r="U577" s="58"/>
      <c r="V577" s="58"/>
      <c r="W577" s="58"/>
      <c r="X577" s="58"/>
      <c r="Y577" s="58"/>
      <c r="Z577" s="58"/>
    </row>
    <row r="578" ht="11.25" customHeight="1">
      <c r="A578" s="112" t="s">
        <v>2299</v>
      </c>
      <c r="B578" s="112" t="s">
        <v>5277</v>
      </c>
      <c r="C578" s="98" t="s">
        <v>77</v>
      </c>
      <c r="D578" s="181" t="s">
        <v>5302</v>
      </c>
      <c r="E578" s="505" t="s">
        <v>5303</v>
      </c>
      <c r="F578" s="98" t="s">
        <v>2897</v>
      </c>
      <c r="G578" s="98">
        <v>1.0</v>
      </c>
      <c r="H578" s="301">
        <v>1.0</v>
      </c>
      <c r="I578" s="115">
        <v>1.0</v>
      </c>
      <c r="J578" s="504">
        <v>20.0</v>
      </c>
      <c r="K578" s="504">
        <v>20.0</v>
      </c>
      <c r="L578" s="78" t="s">
        <v>549</v>
      </c>
      <c r="M578" s="58"/>
      <c r="N578" s="58"/>
      <c r="O578" s="58"/>
      <c r="P578" s="58"/>
      <c r="Q578" s="58"/>
      <c r="R578" s="58"/>
      <c r="S578" s="58"/>
      <c r="T578" s="58"/>
      <c r="U578" s="58"/>
      <c r="V578" s="58"/>
      <c r="W578" s="58"/>
      <c r="X578" s="58"/>
      <c r="Y578" s="58"/>
      <c r="Z578" s="58"/>
    </row>
    <row r="579" ht="11.25" customHeight="1">
      <c r="A579" s="112" t="s">
        <v>2299</v>
      </c>
      <c r="B579" s="112" t="s">
        <v>5277</v>
      </c>
      <c r="C579" s="98" t="s">
        <v>77</v>
      </c>
      <c r="D579" s="181" t="s">
        <v>5304</v>
      </c>
      <c r="E579" s="505" t="s">
        <v>5305</v>
      </c>
      <c r="F579" s="98" t="s">
        <v>2897</v>
      </c>
      <c r="G579" s="98">
        <v>1.0</v>
      </c>
      <c r="H579" s="301">
        <v>1.0</v>
      </c>
      <c r="I579" s="115">
        <v>1.0</v>
      </c>
      <c r="J579" s="504">
        <v>20.0</v>
      </c>
      <c r="K579" s="504">
        <v>20.0</v>
      </c>
      <c r="L579" s="78" t="s">
        <v>549</v>
      </c>
      <c r="M579" s="58"/>
      <c r="N579" s="58"/>
      <c r="O579" s="58"/>
      <c r="P579" s="58"/>
      <c r="Q579" s="58"/>
      <c r="R579" s="58"/>
      <c r="S579" s="58"/>
      <c r="T579" s="58"/>
      <c r="U579" s="58"/>
      <c r="V579" s="58"/>
      <c r="W579" s="58"/>
      <c r="X579" s="58"/>
      <c r="Y579" s="58"/>
      <c r="Z579" s="58"/>
    </row>
    <row r="580" ht="11.25" customHeight="1">
      <c r="A580" s="112" t="s">
        <v>2299</v>
      </c>
      <c r="B580" s="112" t="s">
        <v>5277</v>
      </c>
      <c r="C580" s="98" t="s">
        <v>77</v>
      </c>
      <c r="D580" s="181" t="s">
        <v>5306</v>
      </c>
      <c r="E580" s="505" t="s">
        <v>5307</v>
      </c>
      <c r="F580" s="98" t="s">
        <v>2897</v>
      </c>
      <c r="G580" s="98">
        <v>1.0</v>
      </c>
      <c r="H580" s="301">
        <v>1.0</v>
      </c>
      <c r="I580" s="115">
        <v>1.0</v>
      </c>
      <c r="J580" s="504">
        <v>20.0</v>
      </c>
      <c r="K580" s="504">
        <v>20.0</v>
      </c>
      <c r="L580" s="78" t="s">
        <v>549</v>
      </c>
      <c r="M580" s="58"/>
      <c r="N580" s="58"/>
      <c r="O580" s="58"/>
      <c r="P580" s="58"/>
      <c r="Q580" s="58"/>
      <c r="R580" s="58"/>
      <c r="S580" s="58"/>
      <c r="T580" s="58"/>
      <c r="U580" s="58"/>
      <c r="V580" s="58"/>
      <c r="W580" s="58"/>
      <c r="X580" s="58"/>
      <c r="Y580" s="58"/>
      <c r="Z580" s="58"/>
    </row>
    <row r="581" ht="11.25" customHeight="1">
      <c r="A581" s="112" t="s">
        <v>2299</v>
      </c>
      <c r="B581" s="112" t="s">
        <v>5277</v>
      </c>
      <c r="C581" s="98" t="s">
        <v>77</v>
      </c>
      <c r="D581" s="181" t="s">
        <v>5308</v>
      </c>
      <c r="E581" s="505" t="s">
        <v>5309</v>
      </c>
      <c r="F581" s="98" t="s">
        <v>2897</v>
      </c>
      <c r="G581" s="98">
        <v>1.0</v>
      </c>
      <c r="H581" s="301">
        <v>1.0</v>
      </c>
      <c r="I581" s="115">
        <v>1.0</v>
      </c>
      <c r="J581" s="504">
        <v>20.0</v>
      </c>
      <c r="K581" s="504">
        <v>20.0</v>
      </c>
      <c r="L581" s="78" t="s">
        <v>549</v>
      </c>
      <c r="M581" s="58"/>
      <c r="N581" s="58"/>
      <c r="O581" s="58"/>
      <c r="P581" s="58"/>
      <c r="Q581" s="58"/>
      <c r="R581" s="58"/>
      <c r="S581" s="58"/>
      <c r="T581" s="58"/>
      <c r="U581" s="58"/>
      <c r="V581" s="58"/>
      <c r="W581" s="58"/>
      <c r="X581" s="58"/>
      <c r="Y581" s="58"/>
      <c r="Z581" s="58"/>
    </row>
    <row r="582" ht="11.25" customHeight="1">
      <c r="A582" s="112" t="s">
        <v>2299</v>
      </c>
      <c r="B582" s="112" t="s">
        <v>5277</v>
      </c>
      <c r="C582" s="98" t="s">
        <v>77</v>
      </c>
      <c r="D582" s="181" t="s">
        <v>5310</v>
      </c>
      <c r="E582" s="505" t="s">
        <v>5311</v>
      </c>
      <c r="F582" s="98" t="s">
        <v>2897</v>
      </c>
      <c r="G582" s="98">
        <v>1.0</v>
      </c>
      <c r="H582" s="301">
        <v>1.0</v>
      </c>
      <c r="I582" s="115">
        <v>1.0</v>
      </c>
      <c r="J582" s="504">
        <v>20.0</v>
      </c>
      <c r="K582" s="504">
        <v>20.0</v>
      </c>
      <c r="L582" s="78" t="s">
        <v>549</v>
      </c>
      <c r="M582" s="58"/>
      <c r="N582" s="58"/>
      <c r="O582" s="58"/>
      <c r="P582" s="58"/>
      <c r="Q582" s="58"/>
      <c r="R582" s="58"/>
      <c r="S582" s="58"/>
      <c r="T582" s="58"/>
      <c r="U582" s="58"/>
      <c r="V582" s="58"/>
      <c r="W582" s="58"/>
      <c r="X582" s="58"/>
      <c r="Y582" s="58"/>
      <c r="Z582" s="58"/>
    </row>
    <row r="583" ht="11.25" customHeight="1">
      <c r="A583" s="112" t="s">
        <v>2299</v>
      </c>
      <c r="B583" s="112" t="s">
        <v>5277</v>
      </c>
      <c r="C583" s="98" t="s">
        <v>77</v>
      </c>
      <c r="D583" s="506" t="s">
        <v>5312</v>
      </c>
      <c r="E583" s="313" t="s">
        <v>5313</v>
      </c>
      <c r="F583" s="98" t="s">
        <v>2897</v>
      </c>
      <c r="G583" s="257">
        <v>1.0</v>
      </c>
      <c r="H583" s="257">
        <v>1.0</v>
      </c>
      <c r="I583" s="257">
        <v>1.0</v>
      </c>
      <c r="J583" s="504">
        <v>20.0</v>
      </c>
      <c r="K583" s="498">
        <v>20.0</v>
      </c>
      <c r="L583" s="78" t="s">
        <v>549</v>
      </c>
      <c r="M583" s="58"/>
      <c r="N583" s="58"/>
      <c r="O583" s="58"/>
      <c r="P583" s="58"/>
      <c r="Q583" s="58"/>
      <c r="R583" s="58"/>
      <c r="S583" s="58"/>
      <c r="T583" s="58"/>
      <c r="U583" s="58"/>
      <c r="V583" s="58"/>
      <c r="W583" s="58"/>
      <c r="X583" s="58"/>
      <c r="Y583" s="58"/>
      <c r="Z583" s="58"/>
    </row>
    <row r="584" ht="11.25" customHeight="1">
      <c r="A584" s="112" t="s">
        <v>2299</v>
      </c>
      <c r="B584" s="112" t="s">
        <v>5277</v>
      </c>
      <c r="C584" s="261" t="s">
        <v>77</v>
      </c>
      <c r="D584" s="181" t="s">
        <v>5314</v>
      </c>
      <c r="E584" s="505" t="s">
        <v>5315</v>
      </c>
      <c r="F584" s="98" t="s">
        <v>2897</v>
      </c>
      <c r="G584" s="257">
        <v>1.0</v>
      </c>
      <c r="H584" s="257">
        <v>1.0</v>
      </c>
      <c r="I584" s="257">
        <v>1.0</v>
      </c>
      <c r="J584" s="504">
        <v>20.0</v>
      </c>
      <c r="K584" s="498">
        <v>20.0</v>
      </c>
      <c r="L584" s="78" t="s">
        <v>549</v>
      </c>
      <c r="M584" s="58"/>
      <c r="N584" s="58"/>
      <c r="O584" s="58"/>
      <c r="P584" s="58"/>
      <c r="Q584" s="58"/>
      <c r="R584" s="58"/>
      <c r="S584" s="58"/>
      <c r="T584" s="58"/>
      <c r="U584" s="58"/>
      <c r="V584" s="58"/>
      <c r="W584" s="58"/>
      <c r="X584" s="58"/>
      <c r="Y584" s="58"/>
      <c r="Z584" s="58"/>
    </row>
    <row r="585" ht="11.25" customHeight="1">
      <c r="A585" s="112" t="s">
        <v>2299</v>
      </c>
      <c r="B585" s="112" t="s">
        <v>2300</v>
      </c>
      <c r="C585" s="98" t="s">
        <v>77</v>
      </c>
      <c r="D585" s="181" t="s">
        <v>5316</v>
      </c>
      <c r="E585" s="505" t="s">
        <v>5317</v>
      </c>
      <c r="F585" s="98" t="s">
        <v>2897</v>
      </c>
      <c r="G585" s="98">
        <v>1.0</v>
      </c>
      <c r="H585" s="301">
        <v>1.0</v>
      </c>
      <c r="I585" s="115">
        <v>1.0</v>
      </c>
      <c r="J585" s="504">
        <v>20.0</v>
      </c>
      <c r="K585" s="504">
        <v>20.0</v>
      </c>
      <c r="L585" s="78" t="s">
        <v>549</v>
      </c>
      <c r="M585" s="58"/>
      <c r="N585" s="58"/>
      <c r="O585" s="58"/>
      <c r="P585" s="58"/>
      <c r="Q585" s="58"/>
      <c r="R585" s="58"/>
      <c r="S585" s="58"/>
      <c r="T585" s="58"/>
      <c r="U585" s="58"/>
      <c r="V585" s="58"/>
      <c r="W585" s="58"/>
      <c r="X585" s="58"/>
      <c r="Y585" s="58"/>
      <c r="Z585" s="58"/>
    </row>
    <row r="586" ht="11.25" customHeight="1">
      <c r="A586" s="112" t="s">
        <v>2299</v>
      </c>
      <c r="B586" s="112" t="s">
        <v>2300</v>
      </c>
      <c r="C586" s="98" t="s">
        <v>77</v>
      </c>
      <c r="D586" s="181" t="s">
        <v>5318</v>
      </c>
      <c r="E586" s="505" t="s">
        <v>5319</v>
      </c>
      <c r="F586" s="98" t="s">
        <v>2897</v>
      </c>
      <c r="G586" s="98">
        <v>1.0</v>
      </c>
      <c r="H586" s="301">
        <v>1.0</v>
      </c>
      <c r="I586" s="115">
        <v>1.0</v>
      </c>
      <c r="J586" s="504">
        <v>20.0</v>
      </c>
      <c r="K586" s="504">
        <v>20.0</v>
      </c>
      <c r="L586" s="78" t="s">
        <v>549</v>
      </c>
      <c r="M586" s="58"/>
      <c r="N586" s="58"/>
      <c r="O586" s="58"/>
      <c r="P586" s="58"/>
      <c r="Q586" s="58"/>
      <c r="R586" s="58"/>
      <c r="S586" s="58"/>
      <c r="T586" s="58"/>
      <c r="U586" s="58"/>
      <c r="V586" s="58"/>
      <c r="W586" s="58"/>
      <c r="X586" s="58"/>
      <c r="Y586" s="58"/>
      <c r="Z586" s="58"/>
    </row>
    <row r="587" ht="11.25" customHeight="1">
      <c r="A587" s="112" t="s">
        <v>2299</v>
      </c>
      <c r="B587" s="506" t="s">
        <v>5320</v>
      </c>
      <c r="C587" s="98" t="s">
        <v>77</v>
      </c>
      <c r="D587" s="181" t="s">
        <v>5321</v>
      </c>
      <c r="E587" s="505" t="s">
        <v>5322</v>
      </c>
      <c r="F587" s="98" t="s">
        <v>2897</v>
      </c>
      <c r="G587" s="98">
        <v>1.0</v>
      </c>
      <c r="H587" s="301">
        <v>1.0</v>
      </c>
      <c r="I587" s="115">
        <v>1.0</v>
      </c>
      <c r="J587" s="504">
        <v>20.0</v>
      </c>
      <c r="K587" s="504">
        <v>20.0</v>
      </c>
      <c r="L587" s="78" t="s">
        <v>549</v>
      </c>
      <c r="M587" s="58"/>
      <c r="N587" s="58"/>
      <c r="O587" s="58"/>
      <c r="P587" s="58"/>
      <c r="Q587" s="58"/>
      <c r="R587" s="58"/>
      <c r="S587" s="58"/>
      <c r="T587" s="58"/>
      <c r="U587" s="58"/>
      <c r="V587" s="58"/>
      <c r="W587" s="58"/>
      <c r="X587" s="58"/>
      <c r="Y587" s="58"/>
      <c r="Z587" s="58"/>
    </row>
    <row r="588" ht="11.25" customHeight="1">
      <c r="A588" s="510" t="s">
        <v>2299</v>
      </c>
      <c r="B588" s="181" t="s">
        <v>5320</v>
      </c>
      <c r="C588" s="151" t="s">
        <v>77</v>
      </c>
      <c r="D588" s="181" t="s">
        <v>5323</v>
      </c>
      <c r="E588" s="505" t="s">
        <v>5324</v>
      </c>
      <c r="F588" s="98" t="s">
        <v>2897</v>
      </c>
      <c r="G588" s="98">
        <v>1.0</v>
      </c>
      <c r="H588" s="301">
        <v>1.0</v>
      </c>
      <c r="I588" s="115">
        <v>1.0</v>
      </c>
      <c r="J588" s="504">
        <v>20.0</v>
      </c>
      <c r="K588" s="504">
        <v>20.0</v>
      </c>
      <c r="L588" s="78" t="s">
        <v>549</v>
      </c>
      <c r="M588" s="58"/>
      <c r="N588" s="58"/>
      <c r="O588" s="58"/>
      <c r="P588" s="58"/>
      <c r="Q588" s="58"/>
      <c r="R588" s="58"/>
      <c r="S588" s="58"/>
      <c r="T588" s="58"/>
      <c r="U588" s="58"/>
      <c r="V588" s="58"/>
      <c r="W588" s="58"/>
      <c r="X588" s="58"/>
      <c r="Y588" s="58"/>
      <c r="Z588" s="58"/>
    </row>
    <row r="589" ht="11.25" customHeight="1">
      <c r="A589" s="112" t="s">
        <v>2299</v>
      </c>
      <c r="B589" s="511" t="s">
        <v>2320</v>
      </c>
      <c r="C589" s="98" t="s">
        <v>77</v>
      </c>
      <c r="D589" s="181" t="s">
        <v>5325</v>
      </c>
      <c r="E589" s="505" t="s">
        <v>5326</v>
      </c>
      <c r="F589" s="98" t="s">
        <v>2897</v>
      </c>
      <c r="G589" s="98">
        <v>1.0</v>
      </c>
      <c r="H589" s="301">
        <v>1.0</v>
      </c>
      <c r="I589" s="115">
        <v>1.0</v>
      </c>
      <c r="J589" s="504">
        <v>20.0</v>
      </c>
      <c r="K589" s="504">
        <v>20.0</v>
      </c>
      <c r="L589" s="78" t="s">
        <v>549</v>
      </c>
      <c r="M589" s="58"/>
      <c r="N589" s="58"/>
      <c r="O589" s="58"/>
      <c r="P589" s="58"/>
      <c r="Q589" s="58"/>
      <c r="R589" s="58"/>
      <c r="S589" s="58"/>
      <c r="T589" s="58"/>
      <c r="U589" s="58"/>
      <c r="V589" s="58"/>
      <c r="W589" s="58"/>
      <c r="X589" s="58"/>
      <c r="Y589" s="58"/>
      <c r="Z589" s="58"/>
    </row>
    <row r="590" ht="11.25" customHeight="1">
      <c r="A590" s="112" t="s">
        <v>2299</v>
      </c>
      <c r="B590" s="112" t="s">
        <v>2320</v>
      </c>
      <c r="C590" s="301" t="s">
        <v>77</v>
      </c>
      <c r="D590" s="181" t="s">
        <v>5327</v>
      </c>
      <c r="E590" s="505" t="s">
        <v>5328</v>
      </c>
      <c r="F590" s="98" t="s">
        <v>2897</v>
      </c>
      <c r="G590" s="98">
        <v>1.0</v>
      </c>
      <c r="H590" s="301">
        <v>1.0</v>
      </c>
      <c r="I590" s="115">
        <v>1.0</v>
      </c>
      <c r="J590" s="504">
        <v>20.0</v>
      </c>
      <c r="K590" s="504">
        <v>20.0</v>
      </c>
      <c r="L590" s="78" t="s">
        <v>549</v>
      </c>
      <c r="M590" s="58"/>
      <c r="N590" s="58"/>
      <c r="O590" s="58"/>
      <c r="P590" s="58"/>
      <c r="Q590" s="58"/>
      <c r="R590" s="58"/>
      <c r="S590" s="58"/>
      <c r="T590" s="58"/>
      <c r="U590" s="58"/>
      <c r="V590" s="58"/>
      <c r="W590" s="58"/>
      <c r="X590" s="58"/>
      <c r="Y590" s="58"/>
      <c r="Z590" s="58"/>
    </row>
    <row r="591" ht="11.25" customHeight="1">
      <c r="A591" s="112" t="s">
        <v>2299</v>
      </c>
      <c r="B591" s="112" t="s">
        <v>5329</v>
      </c>
      <c r="C591" s="301" t="s">
        <v>77</v>
      </c>
      <c r="D591" s="181" t="s">
        <v>5330</v>
      </c>
      <c r="E591" s="505" t="s">
        <v>5331</v>
      </c>
      <c r="F591" s="98" t="s">
        <v>5284</v>
      </c>
      <c r="G591" s="98">
        <v>1.0</v>
      </c>
      <c r="H591" s="301">
        <v>1.0</v>
      </c>
      <c r="I591" s="115">
        <v>1.0</v>
      </c>
      <c r="J591" s="504">
        <v>20.0</v>
      </c>
      <c r="K591" s="504">
        <v>20.0</v>
      </c>
      <c r="L591" s="78" t="s">
        <v>549</v>
      </c>
      <c r="M591" s="58"/>
      <c r="N591" s="58"/>
      <c r="O591" s="58"/>
      <c r="P591" s="58"/>
      <c r="Q591" s="58"/>
      <c r="R591" s="58"/>
      <c r="S591" s="58"/>
      <c r="T591" s="58"/>
      <c r="U591" s="58"/>
      <c r="V591" s="58"/>
      <c r="W591" s="58"/>
      <c r="X591" s="58"/>
      <c r="Y591" s="58"/>
      <c r="Z591" s="58"/>
    </row>
    <row r="592" ht="11.25" customHeight="1">
      <c r="A592" s="112" t="s">
        <v>2299</v>
      </c>
      <c r="B592" s="112" t="s">
        <v>5332</v>
      </c>
      <c r="C592" s="301" t="s">
        <v>77</v>
      </c>
      <c r="D592" s="181" t="s">
        <v>5333</v>
      </c>
      <c r="E592" s="505" t="s">
        <v>5334</v>
      </c>
      <c r="F592" s="98" t="s">
        <v>2897</v>
      </c>
      <c r="G592" s="98">
        <v>1.0</v>
      </c>
      <c r="H592" s="301">
        <v>1.0</v>
      </c>
      <c r="I592" s="115">
        <v>1.0</v>
      </c>
      <c r="J592" s="504">
        <v>20.0</v>
      </c>
      <c r="K592" s="504">
        <v>20.0</v>
      </c>
      <c r="L592" s="78" t="s">
        <v>549</v>
      </c>
      <c r="M592" s="58"/>
      <c r="N592" s="58"/>
      <c r="O592" s="58"/>
      <c r="P592" s="58"/>
      <c r="Q592" s="58"/>
      <c r="R592" s="58"/>
      <c r="S592" s="58"/>
      <c r="T592" s="58"/>
      <c r="U592" s="58"/>
      <c r="V592" s="58"/>
      <c r="W592" s="58"/>
      <c r="X592" s="58"/>
      <c r="Y592" s="58"/>
      <c r="Z592" s="58"/>
    </row>
    <row r="593" ht="11.25" customHeight="1">
      <c r="A593" s="112" t="s">
        <v>2299</v>
      </c>
      <c r="B593" s="245" t="s">
        <v>5332</v>
      </c>
      <c r="C593" s="301" t="s">
        <v>77</v>
      </c>
      <c r="D593" s="181" t="s">
        <v>5335</v>
      </c>
      <c r="E593" s="505" t="s">
        <v>5336</v>
      </c>
      <c r="F593" s="98" t="s">
        <v>2897</v>
      </c>
      <c r="G593" s="98">
        <v>1.0</v>
      </c>
      <c r="H593" s="301">
        <v>1.0</v>
      </c>
      <c r="I593" s="115">
        <v>1.0</v>
      </c>
      <c r="J593" s="504">
        <v>20.0</v>
      </c>
      <c r="K593" s="504">
        <v>20.0</v>
      </c>
      <c r="L593" s="78" t="s">
        <v>549</v>
      </c>
      <c r="M593" s="58"/>
      <c r="N593" s="58"/>
      <c r="O593" s="58"/>
      <c r="P593" s="58"/>
      <c r="Q593" s="58"/>
      <c r="R593" s="58"/>
      <c r="S593" s="58"/>
      <c r="T593" s="58"/>
      <c r="U593" s="58"/>
      <c r="V593" s="58"/>
      <c r="W593" s="58"/>
      <c r="X593" s="58"/>
      <c r="Y593" s="58"/>
      <c r="Z593" s="58"/>
    </row>
    <row r="594" ht="11.25" customHeight="1">
      <c r="A594" s="510" t="s">
        <v>2299</v>
      </c>
      <c r="B594" s="181" t="s">
        <v>5337</v>
      </c>
      <c r="C594" s="512" t="s">
        <v>77</v>
      </c>
      <c r="D594" s="112" t="s">
        <v>5338</v>
      </c>
      <c r="E594" s="505" t="s">
        <v>5339</v>
      </c>
      <c r="F594" s="98" t="s">
        <v>2897</v>
      </c>
      <c r="G594" s="98">
        <v>1.0</v>
      </c>
      <c r="H594" s="301">
        <v>1.0</v>
      </c>
      <c r="I594" s="115">
        <v>1.0</v>
      </c>
      <c r="J594" s="504">
        <v>20.0</v>
      </c>
      <c r="K594" s="504">
        <v>20.0</v>
      </c>
      <c r="L594" s="78" t="s">
        <v>549</v>
      </c>
      <c r="M594" s="58"/>
      <c r="N594" s="58"/>
      <c r="O594" s="58"/>
      <c r="P594" s="58"/>
      <c r="Q594" s="58"/>
      <c r="R594" s="58"/>
      <c r="S594" s="58"/>
      <c r="T594" s="58"/>
      <c r="U594" s="58"/>
      <c r="V594" s="58"/>
      <c r="W594" s="58"/>
      <c r="X594" s="58"/>
      <c r="Y594" s="58"/>
      <c r="Z594" s="58"/>
    </row>
    <row r="595" ht="11.25" customHeight="1">
      <c r="A595" s="510" t="s">
        <v>2299</v>
      </c>
      <c r="B595" s="181" t="s">
        <v>5337</v>
      </c>
      <c r="C595" s="512" t="s">
        <v>77</v>
      </c>
      <c r="D595" s="181" t="s">
        <v>5340</v>
      </c>
      <c r="E595" s="505" t="s">
        <v>5341</v>
      </c>
      <c r="F595" s="98" t="s">
        <v>2897</v>
      </c>
      <c r="G595" s="98">
        <v>1.0</v>
      </c>
      <c r="H595" s="301">
        <v>1.0</v>
      </c>
      <c r="I595" s="115">
        <v>1.0</v>
      </c>
      <c r="J595" s="504">
        <v>20.0</v>
      </c>
      <c r="K595" s="504">
        <v>20.0</v>
      </c>
      <c r="L595" s="78" t="s">
        <v>549</v>
      </c>
      <c r="M595" s="58"/>
      <c r="N595" s="58"/>
      <c r="O595" s="58"/>
      <c r="P595" s="58"/>
      <c r="Q595" s="58"/>
      <c r="R595" s="58"/>
      <c r="S595" s="58"/>
      <c r="T595" s="58"/>
      <c r="U595" s="58"/>
      <c r="V595" s="58"/>
      <c r="W595" s="58"/>
      <c r="X595" s="58"/>
      <c r="Y595" s="58"/>
      <c r="Z595" s="58"/>
    </row>
    <row r="596" ht="11.25" customHeight="1">
      <c r="A596" s="112" t="s">
        <v>2299</v>
      </c>
      <c r="B596" s="506" t="s">
        <v>5337</v>
      </c>
      <c r="C596" s="301" t="s">
        <v>77</v>
      </c>
      <c r="D596" s="181" t="s">
        <v>5342</v>
      </c>
      <c r="E596" s="505" t="s">
        <v>5343</v>
      </c>
      <c r="F596" s="98" t="s">
        <v>2897</v>
      </c>
      <c r="G596" s="98">
        <v>1.0</v>
      </c>
      <c r="H596" s="301">
        <v>1.0</v>
      </c>
      <c r="I596" s="115">
        <v>1.0</v>
      </c>
      <c r="J596" s="504">
        <v>20.0</v>
      </c>
      <c r="K596" s="504">
        <v>20.0</v>
      </c>
      <c r="L596" s="78" t="s">
        <v>549</v>
      </c>
      <c r="M596" s="58"/>
      <c r="N596" s="58"/>
      <c r="O596" s="58"/>
      <c r="P596" s="58"/>
      <c r="Q596" s="58"/>
      <c r="R596" s="58"/>
      <c r="S596" s="58"/>
      <c r="T596" s="58"/>
      <c r="U596" s="58"/>
      <c r="V596" s="58"/>
      <c r="W596" s="58"/>
      <c r="X596" s="58"/>
      <c r="Y596" s="58"/>
      <c r="Z596" s="58"/>
    </row>
    <row r="597" ht="11.25" customHeight="1">
      <c r="A597" s="513" t="s">
        <v>2299</v>
      </c>
      <c r="B597" s="507" t="s">
        <v>5344</v>
      </c>
      <c r="C597" s="514" t="s">
        <v>77</v>
      </c>
      <c r="D597" s="181" t="s">
        <v>5345</v>
      </c>
      <c r="E597" s="505" t="s">
        <v>5346</v>
      </c>
      <c r="F597" s="98" t="s">
        <v>2897</v>
      </c>
      <c r="G597" s="98">
        <v>1.0</v>
      </c>
      <c r="H597" s="301">
        <v>1.0</v>
      </c>
      <c r="I597" s="115">
        <v>1.0</v>
      </c>
      <c r="J597" s="504">
        <v>20.0</v>
      </c>
      <c r="K597" s="504">
        <v>20.0</v>
      </c>
      <c r="L597" s="78" t="s">
        <v>549</v>
      </c>
      <c r="M597" s="58"/>
      <c r="N597" s="58"/>
      <c r="O597" s="58"/>
      <c r="P597" s="58"/>
      <c r="Q597" s="58"/>
      <c r="R597" s="58"/>
      <c r="S597" s="58"/>
      <c r="T597" s="58"/>
      <c r="U597" s="58"/>
      <c r="V597" s="58"/>
      <c r="W597" s="58"/>
      <c r="X597" s="58"/>
      <c r="Y597" s="58"/>
      <c r="Z597" s="58"/>
    </row>
    <row r="598" ht="11.25" customHeight="1">
      <c r="A598" s="112" t="s">
        <v>2299</v>
      </c>
      <c r="B598" s="181" t="s">
        <v>5347</v>
      </c>
      <c r="C598" s="98" t="s">
        <v>77</v>
      </c>
      <c r="D598" s="181" t="s">
        <v>5348</v>
      </c>
      <c r="E598" s="505" t="s">
        <v>5349</v>
      </c>
      <c r="F598" s="98" t="s">
        <v>2897</v>
      </c>
      <c r="G598" s="98">
        <v>1.0</v>
      </c>
      <c r="H598" s="301">
        <v>1.0</v>
      </c>
      <c r="I598" s="115">
        <v>1.0</v>
      </c>
      <c r="J598" s="504">
        <v>20.0</v>
      </c>
      <c r="K598" s="504">
        <v>20.0</v>
      </c>
      <c r="L598" s="78" t="s">
        <v>549</v>
      </c>
      <c r="M598" s="58"/>
      <c r="N598" s="58"/>
      <c r="O598" s="58"/>
      <c r="P598" s="58"/>
      <c r="Q598" s="58"/>
      <c r="R598" s="58"/>
      <c r="S598" s="58"/>
      <c r="T598" s="58"/>
      <c r="U598" s="58"/>
      <c r="V598" s="58"/>
      <c r="W598" s="58"/>
      <c r="X598" s="58"/>
      <c r="Y598" s="58"/>
      <c r="Z598" s="58"/>
    </row>
    <row r="599" ht="11.25" customHeight="1">
      <c r="A599" s="112" t="s">
        <v>5350</v>
      </c>
      <c r="B599" s="112" t="s">
        <v>5351</v>
      </c>
      <c r="C599" s="98" t="s">
        <v>77</v>
      </c>
      <c r="D599" s="112" t="s">
        <v>5352</v>
      </c>
      <c r="E599" s="313" t="s">
        <v>5353</v>
      </c>
      <c r="F599" s="98" t="s">
        <v>2897</v>
      </c>
      <c r="G599" s="98">
        <v>1.0</v>
      </c>
      <c r="H599" s="301">
        <v>1.0</v>
      </c>
      <c r="I599" s="103">
        <v>1.0</v>
      </c>
      <c r="J599" s="494">
        <v>20.0</v>
      </c>
      <c r="K599" s="494">
        <v>20.0</v>
      </c>
      <c r="L599" s="78" t="s">
        <v>2328</v>
      </c>
      <c r="M599" s="58"/>
      <c r="N599" s="58"/>
      <c r="O599" s="58"/>
      <c r="P599" s="58"/>
      <c r="Q599" s="58"/>
      <c r="R599" s="58"/>
      <c r="S599" s="58"/>
      <c r="T599" s="58"/>
      <c r="U599" s="58"/>
      <c r="V599" s="58"/>
      <c r="W599" s="58"/>
      <c r="X599" s="58"/>
      <c r="Y599" s="58"/>
      <c r="Z599" s="58"/>
    </row>
    <row r="600" ht="11.25" customHeight="1">
      <c r="A600" s="236" t="s">
        <v>5354</v>
      </c>
      <c r="B600" s="236" t="s">
        <v>5355</v>
      </c>
      <c r="C600" s="150" t="s">
        <v>77</v>
      </c>
      <c r="D600" s="91" t="s">
        <v>5356</v>
      </c>
      <c r="E600" s="515" t="s">
        <v>5357</v>
      </c>
      <c r="F600" s="92" t="s">
        <v>2897</v>
      </c>
      <c r="G600" s="320">
        <v>2.0</v>
      </c>
      <c r="H600" s="321">
        <v>2.0</v>
      </c>
      <c r="I600" s="107">
        <v>3.0</v>
      </c>
      <c r="J600" s="516">
        <v>20.0</v>
      </c>
      <c r="K600" s="516">
        <v>10.0</v>
      </c>
      <c r="L600" s="78" t="s">
        <v>2328</v>
      </c>
      <c r="M600" s="58"/>
      <c r="N600" s="58"/>
      <c r="O600" s="58"/>
      <c r="P600" s="58"/>
      <c r="Q600" s="58"/>
      <c r="R600" s="58"/>
      <c r="S600" s="58"/>
      <c r="T600" s="58"/>
      <c r="U600" s="58"/>
      <c r="V600" s="58"/>
      <c r="W600" s="58"/>
      <c r="X600" s="58"/>
      <c r="Y600" s="58"/>
      <c r="Z600" s="58"/>
    </row>
    <row r="601" ht="11.25" customHeight="1">
      <c r="A601" s="236" t="s">
        <v>5358</v>
      </c>
      <c r="B601" s="236" t="s">
        <v>5359</v>
      </c>
      <c r="C601" s="150" t="s">
        <v>77</v>
      </c>
      <c r="D601" s="112" t="s">
        <v>5360</v>
      </c>
      <c r="E601" s="313" t="s">
        <v>5361</v>
      </c>
      <c r="F601" s="98" t="s">
        <v>2897</v>
      </c>
      <c r="G601" s="99">
        <v>2.0</v>
      </c>
      <c r="H601" s="466">
        <v>2.0</v>
      </c>
      <c r="I601" s="107">
        <v>3.0</v>
      </c>
      <c r="J601" s="516">
        <v>20.0</v>
      </c>
      <c r="K601" s="516">
        <v>10.0</v>
      </c>
      <c r="L601" s="78" t="s">
        <v>2328</v>
      </c>
      <c r="M601" s="58"/>
      <c r="N601" s="58"/>
      <c r="O601" s="58"/>
      <c r="P601" s="58"/>
      <c r="Q601" s="58"/>
      <c r="R601" s="58"/>
      <c r="S601" s="58"/>
      <c r="T601" s="58"/>
      <c r="U601" s="58"/>
      <c r="V601" s="58"/>
      <c r="W601" s="58"/>
      <c r="X601" s="58"/>
      <c r="Y601" s="58"/>
      <c r="Z601" s="58"/>
    </row>
    <row r="602" ht="11.25" customHeight="1">
      <c r="A602" s="236" t="s">
        <v>81</v>
      </c>
      <c r="B602" s="236" t="s">
        <v>5362</v>
      </c>
      <c r="C602" s="150" t="s">
        <v>77</v>
      </c>
      <c r="D602" s="112" t="s">
        <v>5363</v>
      </c>
      <c r="E602" s="313" t="s">
        <v>5364</v>
      </c>
      <c r="F602" s="98" t="s">
        <v>5365</v>
      </c>
      <c r="G602" s="99">
        <v>1.0</v>
      </c>
      <c r="H602" s="466">
        <v>1.0</v>
      </c>
      <c r="I602" s="107">
        <v>1.0</v>
      </c>
      <c r="J602" s="516">
        <v>20.0</v>
      </c>
      <c r="K602" s="516">
        <v>20.0</v>
      </c>
      <c r="L602" s="78" t="s">
        <v>2328</v>
      </c>
      <c r="M602" s="58"/>
      <c r="N602" s="58"/>
      <c r="O602" s="58"/>
      <c r="P602" s="58"/>
      <c r="Q602" s="58"/>
      <c r="R602" s="58"/>
      <c r="S602" s="58"/>
      <c r="T602" s="58"/>
      <c r="U602" s="58"/>
      <c r="V602" s="58"/>
      <c r="W602" s="58"/>
      <c r="X602" s="58"/>
      <c r="Y602" s="58"/>
      <c r="Z602" s="58"/>
    </row>
    <row r="603" ht="11.25" customHeight="1">
      <c r="A603" s="500" t="s">
        <v>2351</v>
      </c>
      <c r="B603" s="500" t="s">
        <v>2352</v>
      </c>
      <c r="C603" s="247" t="s">
        <v>563</v>
      </c>
      <c r="D603" s="517"/>
      <c r="E603" s="517"/>
      <c r="F603" s="518"/>
      <c r="G603" s="518"/>
      <c r="H603" s="518"/>
      <c r="I603" s="518"/>
      <c r="J603" s="519"/>
      <c r="K603" s="519"/>
      <c r="L603" s="78" t="s">
        <v>558</v>
      </c>
      <c r="M603" s="58"/>
      <c r="N603" s="58"/>
      <c r="O603" s="58"/>
      <c r="P603" s="58"/>
      <c r="Q603" s="58"/>
      <c r="R603" s="58"/>
      <c r="S603" s="58"/>
      <c r="T603" s="58"/>
      <c r="U603" s="58"/>
      <c r="V603" s="58"/>
      <c r="W603" s="58"/>
      <c r="X603" s="58"/>
      <c r="Y603" s="58"/>
      <c r="Z603" s="58"/>
    </row>
    <row r="604" ht="11.25" customHeight="1">
      <c r="A604" s="490"/>
      <c r="B604" s="490"/>
      <c r="C604" s="490"/>
      <c r="D604" s="517"/>
      <c r="E604" s="517"/>
      <c r="F604" s="518"/>
      <c r="G604" s="518"/>
      <c r="H604" s="518"/>
      <c r="I604" s="518"/>
      <c r="J604" s="519"/>
      <c r="K604" s="519"/>
      <c r="L604" s="78" t="s">
        <v>558</v>
      </c>
      <c r="M604" s="58"/>
      <c r="N604" s="58"/>
      <c r="O604" s="58"/>
      <c r="P604" s="58"/>
      <c r="Q604" s="58"/>
      <c r="R604" s="58"/>
      <c r="S604" s="58"/>
      <c r="T604" s="58"/>
      <c r="U604" s="58"/>
      <c r="V604" s="58"/>
      <c r="W604" s="58"/>
      <c r="X604" s="58"/>
      <c r="Y604" s="58"/>
      <c r="Z604" s="58"/>
    </row>
    <row r="605" ht="11.25" customHeight="1">
      <c r="A605" s="490"/>
      <c r="B605" s="490"/>
      <c r="C605" s="490"/>
      <c r="D605" s="517"/>
      <c r="E605" s="517"/>
      <c r="F605" s="518"/>
      <c r="G605" s="518"/>
      <c r="H605" s="518"/>
      <c r="I605" s="518"/>
      <c r="J605" s="519"/>
      <c r="K605" s="519"/>
      <c r="L605" s="78" t="s">
        <v>558</v>
      </c>
      <c r="M605" s="58"/>
      <c r="N605" s="58"/>
      <c r="O605" s="58"/>
      <c r="P605" s="58"/>
      <c r="Q605" s="58"/>
      <c r="R605" s="58"/>
      <c r="S605" s="58"/>
      <c r="T605" s="58"/>
      <c r="U605" s="58"/>
      <c r="V605" s="58"/>
      <c r="W605" s="58"/>
      <c r="X605" s="58"/>
      <c r="Y605" s="58"/>
      <c r="Z605" s="58"/>
    </row>
    <row r="606" ht="11.25" customHeight="1">
      <c r="A606" s="490"/>
      <c r="B606" s="490"/>
      <c r="C606" s="490"/>
      <c r="D606" s="517"/>
      <c r="E606" s="517"/>
      <c r="F606" s="518"/>
      <c r="G606" s="518"/>
      <c r="H606" s="518"/>
      <c r="I606" s="518"/>
      <c r="J606" s="519"/>
      <c r="K606" s="519"/>
      <c r="L606" s="78" t="s">
        <v>558</v>
      </c>
      <c r="M606" s="58"/>
      <c r="N606" s="58"/>
      <c r="O606" s="58"/>
      <c r="P606" s="58"/>
      <c r="Q606" s="58"/>
      <c r="R606" s="58"/>
      <c r="S606" s="58"/>
      <c r="T606" s="58"/>
      <c r="U606" s="58"/>
      <c r="V606" s="58"/>
      <c r="W606" s="58"/>
      <c r="X606" s="58"/>
      <c r="Y606" s="58"/>
      <c r="Z606" s="58"/>
    </row>
    <row r="607" ht="11.25" customHeight="1">
      <c r="A607" s="490"/>
      <c r="B607" s="490"/>
      <c r="C607" s="490"/>
      <c r="D607" s="85" t="s">
        <v>5366</v>
      </c>
      <c r="E607" s="429" t="s">
        <v>5367</v>
      </c>
      <c r="F607" s="18" t="s">
        <v>2360</v>
      </c>
      <c r="G607" s="18">
        <v>2.0</v>
      </c>
      <c r="H607" s="250">
        <v>2.0</v>
      </c>
      <c r="I607" s="77">
        <v>2.0</v>
      </c>
      <c r="J607" s="124">
        <v>0.0</v>
      </c>
      <c r="K607" s="124">
        <v>0.0</v>
      </c>
      <c r="L607" s="78" t="s">
        <v>558</v>
      </c>
      <c r="M607" s="58"/>
      <c r="N607" s="58"/>
      <c r="O607" s="58"/>
      <c r="P607" s="58"/>
      <c r="Q607" s="58"/>
      <c r="R607" s="58"/>
      <c r="S607" s="58"/>
      <c r="T607" s="58"/>
      <c r="U607" s="58"/>
      <c r="V607" s="58"/>
      <c r="W607" s="58"/>
      <c r="X607" s="58"/>
      <c r="Y607" s="58"/>
      <c r="Z607" s="58"/>
    </row>
    <row r="608" ht="11.25" customHeight="1">
      <c r="A608" s="490"/>
      <c r="B608" s="490"/>
      <c r="C608" s="490"/>
      <c r="D608" s="517"/>
      <c r="E608" s="517"/>
      <c r="F608" s="518"/>
      <c r="G608" s="518"/>
      <c r="H608" s="518"/>
      <c r="I608" s="518"/>
      <c r="J608" s="519"/>
      <c r="K608" s="519"/>
      <c r="L608" s="78" t="s">
        <v>558</v>
      </c>
      <c r="M608" s="58"/>
      <c r="N608" s="58"/>
      <c r="O608" s="58"/>
      <c r="P608" s="58"/>
      <c r="Q608" s="58"/>
      <c r="R608" s="58"/>
      <c r="S608" s="58"/>
      <c r="T608" s="58"/>
      <c r="U608" s="58"/>
      <c r="V608" s="58"/>
      <c r="W608" s="58"/>
      <c r="X608" s="58"/>
      <c r="Y608" s="58"/>
      <c r="Z608" s="58"/>
    </row>
    <row r="609" ht="11.25" customHeight="1">
      <c r="A609" s="490"/>
      <c r="B609" s="490"/>
      <c r="C609" s="490"/>
      <c r="D609" s="517"/>
      <c r="E609" s="517"/>
      <c r="F609" s="518"/>
      <c r="G609" s="518"/>
      <c r="H609" s="518"/>
      <c r="I609" s="518"/>
      <c r="J609" s="519"/>
      <c r="K609" s="519"/>
      <c r="L609" s="78" t="s">
        <v>558</v>
      </c>
      <c r="M609" s="58"/>
      <c r="N609" s="58"/>
      <c r="O609" s="58"/>
      <c r="P609" s="58"/>
      <c r="Q609" s="58"/>
      <c r="R609" s="58"/>
      <c r="S609" s="58"/>
      <c r="T609" s="58"/>
      <c r="U609" s="58"/>
      <c r="V609" s="58"/>
      <c r="W609" s="58"/>
      <c r="X609" s="58"/>
      <c r="Y609" s="58"/>
      <c r="Z609" s="58"/>
    </row>
    <row r="610" ht="11.25" customHeight="1">
      <c r="A610" s="490"/>
      <c r="B610" s="490"/>
      <c r="C610" s="490"/>
      <c r="D610" s="517"/>
      <c r="E610" s="517"/>
      <c r="F610" s="518"/>
      <c r="G610" s="518"/>
      <c r="H610" s="518"/>
      <c r="I610" s="518"/>
      <c r="J610" s="519"/>
      <c r="K610" s="519"/>
      <c r="L610" s="78" t="s">
        <v>558</v>
      </c>
      <c r="M610" s="58"/>
      <c r="N610" s="58"/>
      <c r="O610" s="58"/>
      <c r="P610" s="58"/>
      <c r="Q610" s="58"/>
      <c r="R610" s="58"/>
      <c r="S610" s="58"/>
      <c r="T610" s="58"/>
      <c r="U610" s="58"/>
      <c r="V610" s="58"/>
      <c r="W610" s="58"/>
      <c r="X610" s="58"/>
      <c r="Y610" s="58"/>
      <c r="Z610" s="58"/>
    </row>
    <row r="611" ht="11.25" customHeight="1">
      <c r="A611" s="490"/>
      <c r="B611" s="490"/>
      <c r="C611" s="490"/>
      <c r="D611" s="85" t="s">
        <v>5368</v>
      </c>
      <c r="E611" s="85" t="s">
        <v>5369</v>
      </c>
      <c r="F611" s="18" t="s">
        <v>5370</v>
      </c>
      <c r="G611" s="18">
        <v>2.0</v>
      </c>
      <c r="H611" s="250">
        <v>2.0</v>
      </c>
      <c r="I611" s="77">
        <v>2.0</v>
      </c>
      <c r="J611" s="124">
        <v>20.0</v>
      </c>
      <c r="K611" s="124">
        <v>10.0</v>
      </c>
      <c r="L611" s="78" t="s">
        <v>558</v>
      </c>
      <c r="M611" s="58"/>
      <c r="N611" s="58"/>
      <c r="O611" s="58"/>
      <c r="P611" s="58"/>
      <c r="Q611" s="58"/>
      <c r="R611" s="58"/>
      <c r="S611" s="58"/>
      <c r="T611" s="58"/>
      <c r="U611" s="58"/>
      <c r="V611" s="58"/>
      <c r="W611" s="58"/>
      <c r="X611" s="58"/>
      <c r="Y611" s="58"/>
      <c r="Z611" s="58"/>
    </row>
    <row r="612" ht="11.25" customHeight="1">
      <c r="A612" s="490"/>
      <c r="B612" s="490"/>
      <c r="C612" s="490"/>
      <c r="D612" s="85" t="s">
        <v>5371</v>
      </c>
      <c r="E612" s="85" t="s">
        <v>5372</v>
      </c>
      <c r="F612" s="18" t="s">
        <v>5373</v>
      </c>
      <c r="G612" s="18">
        <v>2.0</v>
      </c>
      <c r="H612" s="250">
        <v>2.0</v>
      </c>
      <c r="I612" s="77">
        <v>2.0</v>
      </c>
      <c r="J612" s="124">
        <v>20.0</v>
      </c>
      <c r="K612" s="124">
        <v>10.0</v>
      </c>
      <c r="L612" s="78" t="s">
        <v>558</v>
      </c>
      <c r="M612" s="58"/>
      <c r="N612" s="58"/>
      <c r="O612" s="58"/>
      <c r="P612" s="58"/>
      <c r="Q612" s="58"/>
      <c r="R612" s="58"/>
      <c r="S612" s="58"/>
      <c r="T612" s="58"/>
      <c r="U612" s="58"/>
      <c r="V612" s="58"/>
      <c r="W612" s="58"/>
      <c r="X612" s="58"/>
      <c r="Y612" s="58"/>
      <c r="Z612" s="58"/>
    </row>
    <row r="613" ht="11.25" customHeight="1">
      <c r="A613" s="490"/>
      <c r="B613" s="490"/>
      <c r="C613" s="490"/>
      <c r="D613" s="517"/>
      <c r="E613" s="517"/>
      <c r="F613" s="518"/>
      <c r="G613" s="518"/>
      <c r="H613" s="518"/>
      <c r="I613" s="518"/>
      <c r="J613" s="519"/>
      <c r="K613" s="519"/>
      <c r="L613" s="78" t="s">
        <v>558</v>
      </c>
      <c r="M613" s="58"/>
      <c r="N613" s="58"/>
      <c r="O613" s="58"/>
      <c r="P613" s="58"/>
      <c r="Q613" s="58"/>
      <c r="R613" s="58"/>
      <c r="S613" s="58"/>
      <c r="T613" s="58"/>
      <c r="U613" s="58"/>
      <c r="V613" s="58"/>
      <c r="W613" s="58"/>
      <c r="X613" s="58"/>
      <c r="Y613" s="58"/>
      <c r="Z613" s="58"/>
    </row>
    <row r="614" ht="11.25" customHeight="1">
      <c r="A614" s="490"/>
      <c r="B614" s="490"/>
      <c r="C614" s="490"/>
      <c r="D614" s="85" t="s">
        <v>5374</v>
      </c>
      <c r="E614" s="429" t="s">
        <v>5375</v>
      </c>
      <c r="F614" s="18" t="s">
        <v>5376</v>
      </c>
      <c r="G614" s="18">
        <v>2.0</v>
      </c>
      <c r="H614" s="250">
        <v>2.0</v>
      </c>
      <c r="I614" s="77">
        <v>2.0</v>
      </c>
      <c r="J614" s="124">
        <v>0.0</v>
      </c>
      <c r="K614" s="124">
        <v>0.0</v>
      </c>
      <c r="L614" s="78" t="s">
        <v>558</v>
      </c>
      <c r="M614" s="58"/>
      <c r="N614" s="58"/>
      <c r="O614" s="58"/>
      <c r="P614" s="58"/>
      <c r="Q614" s="58"/>
      <c r="R614" s="58"/>
      <c r="S614" s="58"/>
      <c r="T614" s="58"/>
      <c r="U614" s="58"/>
      <c r="V614" s="58"/>
      <c r="W614" s="58"/>
      <c r="X614" s="58"/>
      <c r="Y614" s="58"/>
      <c r="Z614" s="58"/>
    </row>
    <row r="615" ht="11.25" customHeight="1">
      <c r="A615" s="490"/>
      <c r="B615" s="490"/>
      <c r="C615" s="490"/>
      <c r="D615" s="85" t="s">
        <v>5377</v>
      </c>
      <c r="E615" s="429" t="s">
        <v>5378</v>
      </c>
      <c r="F615" s="18" t="s">
        <v>5379</v>
      </c>
      <c r="G615" s="18">
        <v>2.0</v>
      </c>
      <c r="H615" s="250">
        <v>2.0</v>
      </c>
      <c r="I615" s="77">
        <v>2.0</v>
      </c>
      <c r="J615" s="124">
        <v>0.0</v>
      </c>
      <c r="K615" s="124">
        <v>0.0</v>
      </c>
      <c r="L615" s="78" t="s">
        <v>558</v>
      </c>
      <c r="M615" s="58"/>
      <c r="N615" s="58"/>
      <c r="O615" s="58"/>
      <c r="P615" s="58"/>
      <c r="Q615" s="58"/>
      <c r="R615" s="58"/>
      <c r="S615" s="58"/>
      <c r="T615" s="58"/>
      <c r="U615" s="58"/>
      <c r="V615" s="58"/>
      <c r="W615" s="58"/>
      <c r="X615" s="58"/>
      <c r="Y615" s="58"/>
      <c r="Z615" s="58"/>
    </row>
    <row r="616" ht="11.25" customHeight="1">
      <c r="A616" s="490"/>
      <c r="B616" s="490"/>
      <c r="C616" s="490"/>
      <c r="D616" s="85" t="s">
        <v>5380</v>
      </c>
      <c r="E616" s="429" t="s">
        <v>5381</v>
      </c>
      <c r="F616" s="18" t="s">
        <v>5379</v>
      </c>
      <c r="G616" s="18">
        <v>2.0</v>
      </c>
      <c r="H616" s="250">
        <v>2.0</v>
      </c>
      <c r="I616" s="77">
        <v>2.0</v>
      </c>
      <c r="J616" s="124">
        <v>0.0</v>
      </c>
      <c r="K616" s="124">
        <v>0.0</v>
      </c>
      <c r="L616" s="78" t="s">
        <v>558</v>
      </c>
      <c r="M616" s="58"/>
      <c r="N616" s="58"/>
      <c r="O616" s="58"/>
      <c r="P616" s="58"/>
      <c r="Q616" s="58"/>
      <c r="R616" s="58"/>
      <c r="S616" s="58"/>
      <c r="T616" s="58"/>
      <c r="U616" s="58"/>
      <c r="V616" s="58"/>
      <c r="W616" s="58"/>
      <c r="X616" s="58"/>
      <c r="Y616" s="58"/>
      <c r="Z616" s="58"/>
    </row>
    <row r="617" ht="11.25" customHeight="1">
      <c r="A617" s="490"/>
      <c r="B617" s="490"/>
      <c r="C617" s="490"/>
      <c r="D617" s="85" t="s">
        <v>5382</v>
      </c>
      <c r="E617" s="429" t="s">
        <v>5383</v>
      </c>
      <c r="F617" s="18" t="s">
        <v>5379</v>
      </c>
      <c r="G617" s="18">
        <v>2.0</v>
      </c>
      <c r="H617" s="250">
        <v>2.0</v>
      </c>
      <c r="I617" s="77">
        <v>2.0</v>
      </c>
      <c r="J617" s="124">
        <v>0.0</v>
      </c>
      <c r="K617" s="124">
        <v>0.0</v>
      </c>
      <c r="L617" s="78" t="s">
        <v>558</v>
      </c>
      <c r="M617" s="58"/>
      <c r="N617" s="58"/>
      <c r="O617" s="58"/>
      <c r="P617" s="58"/>
      <c r="Q617" s="58"/>
      <c r="R617" s="58"/>
      <c r="S617" s="58"/>
      <c r="T617" s="58"/>
      <c r="U617" s="58"/>
      <c r="V617" s="58"/>
      <c r="W617" s="58"/>
      <c r="X617" s="58"/>
      <c r="Y617" s="58"/>
      <c r="Z617" s="58"/>
    </row>
    <row r="618" ht="11.25" customHeight="1">
      <c r="A618" s="490"/>
      <c r="B618" s="490"/>
      <c r="C618" s="490"/>
      <c r="D618" s="85" t="s">
        <v>5384</v>
      </c>
      <c r="E618" s="429" t="s">
        <v>5385</v>
      </c>
      <c r="F618" s="18" t="s">
        <v>5379</v>
      </c>
      <c r="G618" s="18">
        <v>2.0</v>
      </c>
      <c r="H618" s="250">
        <v>2.0</v>
      </c>
      <c r="I618" s="77">
        <v>2.0</v>
      </c>
      <c r="J618" s="124">
        <v>0.0</v>
      </c>
      <c r="K618" s="124">
        <v>0.0</v>
      </c>
      <c r="L618" s="78" t="s">
        <v>558</v>
      </c>
      <c r="M618" s="58"/>
      <c r="N618" s="58"/>
      <c r="O618" s="58"/>
      <c r="P618" s="58"/>
      <c r="Q618" s="58"/>
      <c r="R618" s="58"/>
      <c r="S618" s="58"/>
      <c r="T618" s="58"/>
      <c r="U618" s="58"/>
      <c r="V618" s="58"/>
      <c r="W618" s="58"/>
      <c r="X618" s="58"/>
      <c r="Y618" s="58"/>
      <c r="Z618" s="58"/>
    </row>
    <row r="619" ht="11.25" customHeight="1">
      <c r="A619" s="490"/>
      <c r="B619" s="490"/>
      <c r="C619" s="490"/>
      <c r="D619" s="85" t="s">
        <v>5386</v>
      </c>
      <c r="E619" s="429" t="s">
        <v>5385</v>
      </c>
      <c r="F619" s="18" t="s">
        <v>5379</v>
      </c>
      <c r="G619" s="18">
        <v>2.0</v>
      </c>
      <c r="H619" s="250">
        <v>2.0</v>
      </c>
      <c r="I619" s="77">
        <v>2.0</v>
      </c>
      <c r="J619" s="124">
        <v>0.0</v>
      </c>
      <c r="K619" s="124">
        <v>0.0</v>
      </c>
      <c r="L619" s="78" t="s">
        <v>558</v>
      </c>
      <c r="M619" s="58"/>
      <c r="N619" s="58"/>
      <c r="O619" s="58"/>
      <c r="P619" s="58"/>
      <c r="Q619" s="58"/>
      <c r="R619" s="58"/>
      <c r="S619" s="58"/>
      <c r="T619" s="58"/>
      <c r="U619" s="58"/>
      <c r="V619" s="58"/>
      <c r="W619" s="58"/>
      <c r="X619" s="58"/>
      <c r="Y619" s="58"/>
      <c r="Z619" s="58"/>
    </row>
    <row r="620" ht="11.25" customHeight="1">
      <c r="A620" s="490"/>
      <c r="B620" s="490"/>
      <c r="C620" s="490"/>
      <c r="D620" s="85" t="s">
        <v>5386</v>
      </c>
      <c r="E620" s="85" t="s">
        <v>5387</v>
      </c>
      <c r="F620" s="18" t="s">
        <v>5379</v>
      </c>
      <c r="G620" s="18">
        <v>2.0</v>
      </c>
      <c r="H620" s="250">
        <v>2.0</v>
      </c>
      <c r="I620" s="77">
        <v>2.0</v>
      </c>
      <c r="J620" s="124">
        <v>0.0</v>
      </c>
      <c r="K620" s="124">
        <v>0.0</v>
      </c>
      <c r="L620" s="78" t="s">
        <v>558</v>
      </c>
      <c r="M620" s="58"/>
      <c r="N620" s="58"/>
      <c r="O620" s="58"/>
      <c r="P620" s="58"/>
      <c r="Q620" s="58"/>
      <c r="R620" s="58"/>
      <c r="S620" s="58"/>
      <c r="T620" s="58"/>
      <c r="U620" s="58"/>
      <c r="V620" s="58"/>
      <c r="W620" s="58"/>
      <c r="X620" s="58"/>
      <c r="Y620" s="58"/>
      <c r="Z620" s="58"/>
    </row>
    <row r="621" ht="11.25" customHeight="1">
      <c r="A621" s="490"/>
      <c r="B621" s="490"/>
      <c r="C621" s="490"/>
      <c r="D621" s="85" t="s">
        <v>5388</v>
      </c>
      <c r="E621" s="429" t="s">
        <v>5389</v>
      </c>
      <c r="F621" s="18" t="s">
        <v>5379</v>
      </c>
      <c r="G621" s="18">
        <v>2.0</v>
      </c>
      <c r="H621" s="250">
        <v>2.0</v>
      </c>
      <c r="I621" s="77">
        <v>2.0</v>
      </c>
      <c r="J621" s="124">
        <v>0.0</v>
      </c>
      <c r="K621" s="124">
        <v>0.0</v>
      </c>
      <c r="L621" s="78" t="s">
        <v>558</v>
      </c>
      <c r="M621" s="58"/>
      <c r="N621" s="58"/>
      <c r="O621" s="58"/>
      <c r="P621" s="58"/>
      <c r="Q621" s="58"/>
      <c r="R621" s="58"/>
      <c r="S621" s="58"/>
      <c r="T621" s="58"/>
      <c r="U621" s="58"/>
      <c r="V621" s="58"/>
      <c r="W621" s="58"/>
      <c r="X621" s="58"/>
      <c r="Y621" s="58"/>
      <c r="Z621" s="58"/>
    </row>
    <row r="622" ht="11.25" customHeight="1">
      <c r="A622" s="490"/>
      <c r="B622" s="490"/>
      <c r="C622" s="490"/>
      <c r="D622" s="517"/>
      <c r="E622" s="517"/>
      <c r="F622" s="518"/>
      <c r="G622" s="518"/>
      <c r="H622" s="518"/>
      <c r="I622" s="518"/>
      <c r="J622" s="519"/>
      <c r="K622" s="519"/>
      <c r="L622" s="78" t="s">
        <v>558</v>
      </c>
      <c r="M622" s="58"/>
      <c r="N622" s="58"/>
      <c r="O622" s="58"/>
      <c r="P622" s="58"/>
      <c r="Q622" s="58"/>
      <c r="R622" s="58"/>
      <c r="S622" s="58"/>
      <c r="T622" s="58"/>
      <c r="U622" s="58"/>
      <c r="V622" s="58"/>
      <c r="W622" s="58"/>
      <c r="X622" s="58"/>
      <c r="Y622" s="58"/>
      <c r="Z622" s="58"/>
    </row>
    <row r="623" ht="11.25" customHeight="1">
      <c r="A623" s="490"/>
      <c r="B623" s="490"/>
      <c r="C623" s="490"/>
      <c r="D623" s="85" t="s">
        <v>5390</v>
      </c>
      <c r="E623" s="223" t="s">
        <v>5391</v>
      </c>
      <c r="F623" s="18" t="s">
        <v>5392</v>
      </c>
      <c r="G623" s="18">
        <v>2.0</v>
      </c>
      <c r="H623" s="250">
        <v>2.0</v>
      </c>
      <c r="I623" s="77">
        <v>2.0</v>
      </c>
      <c r="J623" s="124">
        <v>0.0</v>
      </c>
      <c r="K623" s="124">
        <v>0.0</v>
      </c>
      <c r="L623" s="78" t="s">
        <v>558</v>
      </c>
      <c r="M623" s="58"/>
      <c r="N623" s="58"/>
      <c r="O623" s="58"/>
      <c r="P623" s="58"/>
      <c r="Q623" s="58"/>
      <c r="R623" s="58"/>
      <c r="S623" s="58"/>
      <c r="T623" s="58"/>
      <c r="U623" s="58"/>
      <c r="V623" s="58"/>
      <c r="W623" s="58"/>
      <c r="X623" s="58"/>
      <c r="Y623" s="58"/>
      <c r="Z623" s="58"/>
    </row>
    <row r="624" ht="11.25" customHeight="1">
      <c r="A624" s="490"/>
      <c r="B624" s="490"/>
      <c r="C624" s="490"/>
      <c r="D624" s="85" t="s">
        <v>5393</v>
      </c>
      <c r="E624" s="85" t="s">
        <v>5394</v>
      </c>
      <c r="F624" s="18" t="s">
        <v>5395</v>
      </c>
      <c r="G624" s="18">
        <v>2.0</v>
      </c>
      <c r="H624" s="250">
        <v>2.0</v>
      </c>
      <c r="I624" s="77">
        <v>2.0</v>
      </c>
      <c r="J624" s="124">
        <v>20.0</v>
      </c>
      <c r="K624" s="124">
        <v>10.0</v>
      </c>
      <c r="L624" s="78" t="s">
        <v>558</v>
      </c>
      <c r="M624" s="58"/>
      <c r="N624" s="58"/>
      <c r="O624" s="58"/>
      <c r="P624" s="58"/>
      <c r="Q624" s="58"/>
      <c r="R624" s="58"/>
      <c r="S624" s="58"/>
      <c r="T624" s="58"/>
      <c r="U624" s="58"/>
      <c r="V624" s="58"/>
      <c r="W624" s="58"/>
      <c r="X624" s="58"/>
      <c r="Y624" s="58"/>
      <c r="Z624" s="58"/>
    </row>
    <row r="625" ht="11.25" customHeight="1">
      <c r="A625" s="490"/>
      <c r="B625" s="490"/>
      <c r="C625" s="490"/>
      <c r="D625" s="85" t="s">
        <v>5396</v>
      </c>
      <c r="E625" s="429" t="s">
        <v>5397</v>
      </c>
      <c r="F625" s="18" t="s">
        <v>5398</v>
      </c>
      <c r="G625" s="18">
        <v>2.0</v>
      </c>
      <c r="H625" s="250">
        <v>2.0</v>
      </c>
      <c r="I625" s="77">
        <v>2.0</v>
      </c>
      <c r="J625" s="124">
        <v>20.0</v>
      </c>
      <c r="K625" s="124">
        <v>10.0</v>
      </c>
      <c r="L625" s="78" t="s">
        <v>558</v>
      </c>
      <c r="M625" s="58"/>
      <c r="N625" s="58"/>
      <c r="O625" s="58"/>
      <c r="P625" s="58"/>
      <c r="Q625" s="58"/>
      <c r="R625" s="58"/>
      <c r="S625" s="58"/>
      <c r="T625" s="58"/>
      <c r="U625" s="58"/>
      <c r="V625" s="58"/>
      <c r="W625" s="58"/>
      <c r="X625" s="58"/>
      <c r="Y625" s="58"/>
      <c r="Z625" s="58"/>
    </row>
    <row r="626" ht="11.25" customHeight="1">
      <c r="A626" s="500" t="s">
        <v>2376</v>
      </c>
      <c r="B626" s="500" t="s">
        <v>2344</v>
      </c>
      <c r="C626" s="247" t="s">
        <v>563</v>
      </c>
      <c r="D626" s="517"/>
      <c r="E626" s="517"/>
      <c r="F626" s="518"/>
      <c r="G626" s="518"/>
      <c r="H626" s="518"/>
      <c r="I626" s="518"/>
      <c r="J626" s="519"/>
      <c r="K626" s="519"/>
      <c r="L626" s="78" t="s">
        <v>558</v>
      </c>
      <c r="M626" s="58"/>
      <c r="N626" s="58"/>
      <c r="O626" s="58"/>
      <c r="P626" s="58"/>
      <c r="Q626" s="58"/>
      <c r="R626" s="58"/>
      <c r="S626" s="58"/>
      <c r="T626" s="58"/>
      <c r="U626" s="58"/>
      <c r="V626" s="58"/>
      <c r="W626" s="58"/>
      <c r="X626" s="58"/>
      <c r="Y626" s="58"/>
      <c r="Z626" s="58"/>
    </row>
    <row r="627" ht="11.25" customHeight="1">
      <c r="A627" s="490"/>
      <c r="B627" s="490"/>
      <c r="C627" s="490"/>
      <c r="D627" s="269" t="s">
        <v>5399</v>
      </c>
      <c r="E627" s="85" t="s">
        <v>5400</v>
      </c>
      <c r="F627" s="18" t="s">
        <v>4014</v>
      </c>
      <c r="G627" s="18">
        <v>3.0</v>
      </c>
      <c r="H627" s="250">
        <v>2.0</v>
      </c>
      <c r="I627" s="77">
        <v>3.0</v>
      </c>
      <c r="J627" s="124">
        <v>20.0</v>
      </c>
      <c r="K627" s="124">
        <v>10.0</v>
      </c>
      <c r="L627" s="78" t="s">
        <v>558</v>
      </c>
      <c r="M627" s="58"/>
      <c r="N627" s="58"/>
      <c r="O627" s="58"/>
      <c r="P627" s="58"/>
      <c r="Q627" s="58"/>
      <c r="R627" s="58"/>
      <c r="S627" s="58"/>
      <c r="T627" s="58"/>
      <c r="U627" s="58"/>
      <c r="V627" s="58"/>
      <c r="W627" s="58"/>
      <c r="X627" s="58"/>
      <c r="Y627" s="58"/>
      <c r="Z627" s="58"/>
    </row>
    <row r="628" ht="11.25" customHeight="1">
      <c r="A628" s="490"/>
      <c r="B628" s="490"/>
      <c r="C628" s="490"/>
      <c r="D628" s="269" t="s">
        <v>5401</v>
      </c>
      <c r="E628" s="223" t="s">
        <v>5402</v>
      </c>
      <c r="F628" s="18" t="s">
        <v>5403</v>
      </c>
      <c r="G628" s="18">
        <v>3.0</v>
      </c>
      <c r="H628" s="250">
        <v>2.0</v>
      </c>
      <c r="I628" s="77">
        <v>3.0</v>
      </c>
      <c r="J628" s="124">
        <v>0.0</v>
      </c>
      <c r="K628" s="124">
        <v>0.0</v>
      </c>
      <c r="L628" s="78" t="s">
        <v>558</v>
      </c>
      <c r="M628" s="58"/>
      <c r="N628" s="58"/>
      <c r="O628" s="58"/>
      <c r="P628" s="58"/>
      <c r="Q628" s="58"/>
      <c r="R628" s="58"/>
      <c r="S628" s="58"/>
      <c r="T628" s="58"/>
      <c r="U628" s="58"/>
      <c r="V628" s="58"/>
      <c r="W628" s="58"/>
      <c r="X628" s="58"/>
      <c r="Y628" s="58"/>
      <c r="Z628" s="58"/>
    </row>
    <row r="629" ht="11.25" customHeight="1">
      <c r="A629" s="266"/>
      <c r="B629" s="266"/>
      <c r="C629" s="266"/>
      <c r="D629" s="269" t="s">
        <v>5404</v>
      </c>
      <c r="E629" s="85" t="s">
        <v>5405</v>
      </c>
      <c r="F629" s="18" t="s">
        <v>5406</v>
      </c>
      <c r="G629" s="18">
        <v>3.0</v>
      </c>
      <c r="H629" s="250">
        <v>2.0</v>
      </c>
      <c r="I629" s="77">
        <v>3.0</v>
      </c>
      <c r="J629" s="124">
        <v>20.0</v>
      </c>
      <c r="K629" s="124">
        <v>10.0</v>
      </c>
      <c r="L629" s="78" t="s">
        <v>558</v>
      </c>
      <c r="M629" s="58"/>
      <c r="N629" s="58"/>
      <c r="O629" s="58"/>
      <c r="P629" s="58"/>
      <c r="Q629" s="58"/>
      <c r="R629" s="58"/>
      <c r="S629" s="58"/>
      <c r="T629" s="58"/>
      <c r="U629" s="58"/>
      <c r="V629" s="58"/>
      <c r="W629" s="58"/>
      <c r="X629" s="58"/>
      <c r="Y629" s="58"/>
      <c r="Z629" s="58"/>
    </row>
    <row r="630" ht="11.25" customHeight="1">
      <c r="A630" s="500" t="s">
        <v>5407</v>
      </c>
      <c r="B630" s="500" t="s">
        <v>5408</v>
      </c>
      <c r="C630" s="247" t="s">
        <v>563</v>
      </c>
      <c r="D630" s="269" t="s">
        <v>5409</v>
      </c>
      <c r="E630" s="429" t="s">
        <v>5410</v>
      </c>
      <c r="F630" s="18" t="s">
        <v>5411</v>
      </c>
      <c r="G630" s="18">
        <v>2.0</v>
      </c>
      <c r="H630" s="250">
        <v>2.0</v>
      </c>
      <c r="I630" s="77">
        <v>2.0</v>
      </c>
      <c r="J630" s="124">
        <v>0.0</v>
      </c>
      <c r="K630" s="124">
        <v>0.0</v>
      </c>
      <c r="L630" s="78" t="s">
        <v>558</v>
      </c>
      <c r="M630" s="58"/>
      <c r="N630" s="58"/>
      <c r="O630" s="58"/>
      <c r="P630" s="58"/>
      <c r="Q630" s="58"/>
      <c r="R630" s="58"/>
      <c r="S630" s="58"/>
      <c r="T630" s="58"/>
      <c r="U630" s="58"/>
      <c r="V630" s="58"/>
      <c r="W630" s="58"/>
      <c r="X630" s="58"/>
      <c r="Y630" s="58"/>
      <c r="Z630" s="58"/>
    </row>
    <row r="631" ht="11.25" customHeight="1">
      <c r="A631" s="266"/>
      <c r="B631" s="266"/>
      <c r="C631" s="266"/>
      <c r="D631" s="269" t="s">
        <v>5412</v>
      </c>
      <c r="E631" s="85" t="s">
        <v>5413</v>
      </c>
      <c r="F631" s="18" t="s">
        <v>5414</v>
      </c>
      <c r="G631" s="18">
        <v>2.0</v>
      </c>
      <c r="H631" s="250">
        <v>2.0</v>
      </c>
      <c r="I631" s="77">
        <v>2.0</v>
      </c>
      <c r="J631" s="124">
        <v>10.0</v>
      </c>
      <c r="K631" s="124">
        <v>5.0</v>
      </c>
      <c r="L631" s="78" t="s">
        <v>558</v>
      </c>
      <c r="M631" s="58"/>
      <c r="N631" s="58"/>
      <c r="O631" s="58"/>
      <c r="P631" s="58"/>
      <c r="Q631" s="58"/>
      <c r="R631" s="58"/>
      <c r="S631" s="58"/>
      <c r="T631" s="58"/>
      <c r="U631" s="58"/>
      <c r="V631" s="58"/>
      <c r="W631" s="58"/>
      <c r="X631" s="58"/>
      <c r="Y631" s="58"/>
      <c r="Z631" s="58"/>
    </row>
    <row r="632" ht="11.25" customHeight="1">
      <c r="A632" s="500" t="s">
        <v>5415</v>
      </c>
      <c r="B632" s="500" t="s">
        <v>5416</v>
      </c>
      <c r="C632" s="247" t="s">
        <v>563</v>
      </c>
      <c r="D632" s="269" t="s">
        <v>5417</v>
      </c>
      <c r="E632" s="85" t="s">
        <v>5418</v>
      </c>
      <c r="F632" s="18"/>
      <c r="G632" s="18">
        <v>3.0</v>
      </c>
      <c r="H632" s="250">
        <v>2.0</v>
      </c>
      <c r="I632" s="77">
        <v>3.0</v>
      </c>
      <c r="J632" s="124">
        <v>10.0</v>
      </c>
      <c r="K632" s="124">
        <v>3.333333333</v>
      </c>
      <c r="L632" s="78" t="s">
        <v>558</v>
      </c>
      <c r="M632" s="58"/>
      <c r="N632" s="58"/>
      <c r="O632" s="58"/>
      <c r="P632" s="58"/>
      <c r="Q632" s="58"/>
      <c r="R632" s="58"/>
      <c r="S632" s="58"/>
      <c r="T632" s="58"/>
      <c r="U632" s="58"/>
      <c r="V632" s="58"/>
      <c r="W632" s="58"/>
      <c r="X632" s="58"/>
      <c r="Y632" s="58"/>
      <c r="Z632" s="58"/>
    </row>
    <row r="633" ht="11.25" customHeight="1">
      <c r="A633" s="490"/>
      <c r="B633" s="490"/>
      <c r="C633" s="490"/>
      <c r="D633" s="269" t="s">
        <v>5419</v>
      </c>
      <c r="E633" s="85" t="s">
        <v>5420</v>
      </c>
      <c r="F633" s="18"/>
      <c r="G633" s="18">
        <v>3.0</v>
      </c>
      <c r="H633" s="250">
        <v>2.0</v>
      </c>
      <c r="I633" s="77">
        <v>3.0</v>
      </c>
      <c r="J633" s="124">
        <v>10.0</v>
      </c>
      <c r="K633" s="124">
        <v>3.333333333</v>
      </c>
      <c r="L633" s="78" t="s">
        <v>558</v>
      </c>
      <c r="M633" s="58"/>
      <c r="N633" s="58"/>
      <c r="O633" s="58"/>
      <c r="P633" s="58"/>
      <c r="Q633" s="58"/>
      <c r="R633" s="58"/>
      <c r="S633" s="58"/>
      <c r="T633" s="58"/>
      <c r="U633" s="58"/>
      <c r="V633" s="58"/>
      <c r="W633" s="58"/>
      <c r="X633" s="58"/>
      <c r="Y633" s="58"/>
      <c r="Z633" s="58"/>
    </row>
    <row r="634" ht="11.25" customHeight="1">
      <c r="A634" s="490"/>
      <c r="B634" s="490"/>
      <c r="C634" s="490"/>
      <c r="D634" s="269" t="s">
        <v>5421</v>
      </c>
      <c r="E634" s="85" t="s">
        <v>5422</v>
      </c>
      <c r="F634" s="18"/>
      <c r="G634" s="18">
        <v>3.0</v>
      </c>
      <c r="H634" s="250">
        <v>2.0</v>
      </c>
      <c r="I634" s="77">
        <v>3.0</v>
      </c>
      <c r="J634" s="124">
        <v>10.0</v>
      </c>
      <c r="K634" s="124">
        <v>3.333333333</v>
      </c>
      <c r="L634" s="78" t="s">
        <v>558</v>
      </c>
      <c r="M634" s="58"/>
      <c r="N634" s="58"/>
      <c r="O634" s="58"/>
      <c r="P634" s="58"/>
      <c r="Q634" s="58"/>
      <c r="R634" s="58"/>
      <c r="S634" s="58"/>
      <c r="T634" s="58"/>
      <c r="U634" s="58"/>
      <c r="V634" s="58"/>
      <c r="W634" s="58"/>
      <c r="X634" s="58"/>
      <c r="Y634" s="58"/>
      <c r="Z634" s="58"/>
    </row>
    <row r="635" ht="11.25" customHeight="1">
      <c r="A635" s="266"/>
      <c r="B635" s="266"/>
      <c r="C635" s="266"/>
      <c r="D635" s="269" t="s">
        <v>5423</v>
      </c>
      <c r="E635" s="85" t="s">
        <v>5424</v>
      </c>
      <c r="F635" s="18"/>
      <c r="G635" s="18">
        <v>3.0</v>
      </c>
      <c r="H635" s="250">
        <v>2.0</v>
      </c>
      <c r="I635" s="77">
        <v>3.0</v>
      </c>
      <c r="J635" s="124">
        <v>10.0</v>
      </c>
      <c r="K635" s="124">
        <v>3.333333333</v>
      </c>
      <c r="L635" s="78" t="s">
        <v>558</v>
      </c>
      <c r="M635" s="58"/>
      <c r="N635" s="58"/>
      <c r="O635" s="58"/>
      <c r="P635" s="58"/>
      <c r="Q635" s="58"/>
      <c r="R635" s="58"/>
      <c r="S635" s="58"/>
      <c r="T635" s="58"/>
      <c r="U635" s="58"/>
      <c r="V635" s="58"/>
      <c r="W635" s="58"/>
      <c r="X635" s="58"/>
      <c r="Y635" s="58"/>
      <c r="Z635" s="58"/>
    </row>
    <row r="636" ht="11.25" customHeight="1">
      <c r="A636" s="500" t="s">
        <v>2379</v>
      </c>
      <c r="B636" s="500" t="s">
        <v>2380</v>
      </c>
      <c r="C636" s="247" t="s">
        <v>563</v>
      </c>
      <c r="D636" s="517"/>
      <c r="E636" s="517"/>
      <c r="F636" s="518"/>
      <c r="G636" s="518"/>
      <c r="H636" s="518"/>
      <c r="I636" s="518"/>
      <c r="J636" s="519"/>
      <c r="K636" s="519"/>
      <c r="L636" s="78" t="s">
        <v>558</v>
      </c>
      <c r="M636" s="58"/>
      <c r="N636" s="58"/>
      <c r="O636" s="58"/>
      <c r="P636" s="58"/>
      <c r="Q636" s="58"/>
      <c r="R636" s="58"/>
      <c r="S636" s="58"/>
      <c r="T636" s="58"/>
      <c r="U636" s="58"/>
      <c r="V636" s="58"/>
      <c r="W636" s="58"/>
      <c r="X636" s="58"/>
      <c r="Y636" s="58"/>
      <c r="Z636" s="58"/>
    </row>
    <row r="637" ht="11.25" customHeight="1">
      <c r="A637" s="490"/>
      <c r="B637" s="490"/>
      <c r="C637" s="490"/>
      <c r="D637" s="269" t="s">
        <v>5425</v>
      </c>
      <c r="E637" s="85" t="s">
        <v>5426</v>
      </c>
      <c r="F637" s="18" t="s">
        <v>5427</v>
      </c>
      <c r="G637" s="18">
        <v>1.0</v>
      </c>
      <c r="H637" s="250">
        <v>1.0</v>
      </c>
      <c r="I637" s="77">
        <v>1.0</v>
      </c>
      <c r="J637" s="124">
        <v>10.0</v>
      </c>
      <c r="K637" s="124">
        <v>10.0</v>
      </c>
      <c r="L637" s="78" t="s">
        <v>558</v>
      </c>
      <c r="M637" s="58"/>
      <c r="N637" s="58"/>
      <c r="O637" s="58"/>
      <c r="P637" s="58"/>
      <c r="Q637" s="58"/>
      <c r="R637" s="58"/>
      <c r="S637" s="58"/>
      <c r="T637" s="58"/>
      <c r="U637" s="58"/>
      <c r="V637" s="58"/>
      <c r="W637" s="58"/>
      <c r="X637" s="58"/>
      <c r="Y637" s="58"/>
      <c r="Z637" s="58"/>
    </row>
    <row r="638" ht="11.25" customHeight="1">
      <c r="A638" s="490"/>
      <c r="B638" s="490"/>
      <c r="C638" s="490"/>
      <c r="D638" s="269" t="s">
        <v>5428</v>
      </c>
      <c r="E638" s="429" t="s">
        <v>5429</v>
      </c>
      <c r="F638" s="18" t="s">
        <v>2355</v>
      </c>
      <c r="G638" s="18">
        <v>1.0</v>
      </c>
      <c r="H638" s="250">
        <v>1.0</v>
      </c>
      <c r="I638" s="77">
        <v>1.0</v>
      </c>
      <c r="J638" s="124">
        <v>0.0</v>
      </c>
      <c r="K638" s="124">
        <v>0.0</v>
      </c>
      <c r="L638" s="78" t="s">
        <v>558</v>
      </c>
      <c r="M638" s="58"/>
      <c r="N638" s="58"/>
      <c r="O638" s="58"/>
      <c r="P638" s="58"/>
      <c r="Q638" s="58"/>
      <c r="R638" s="58"/>
      <c r="S638" s="58"/>
      <c r="T638" s="58"/>
      <c r="U638" s="58"/>
      <c r="V638" s="58"/>
      <c r="W638" s="58"/>
      <c r="X638" s="58"/>
      <c r="Y638" s="58"/>
      <c r="Z638" s="58"/>
    </row>
    <row r="639" ht="11.25" customHeight="1">
      <c r="A639" s="490"/>
      <c r="B639" s="490"/>
      <c r="C639" s="490"/>
      <c r="D639" s="269" t="s">
        <v>5430</v>
      </c>
      <c r="E639" s="85" t="s">
        <v>5431</v>
      </c>
      <c r="F639" s="18" t="s">
        <v>5376</v>
      </c>
      <c r="G639" s="18">
        <v>1.0</v>
      </c>
      <c r="H639" s="250">
        <v>1.0</v>
      </c>
      <c r="I639" s="77">
        <v>1.0</v>
      </c>
      <c r="J639" s="124">
        <v>10.0</v>
      </c>
      <c r="K639" s="124">
        <v>10.0</v>
      </c>
      <c r="L639" s="78" t="s">
        <v>558</v>
      </c>
      <c r="M639" s="58"/>
      <c r="N639" s="58"/>
      <c r="O639" s="58"/>
      <c r="P639" s="58"/>
      <c r="Q639" s="58"/>
      <c r="R639" s="58"/>
      <c r="S639" s="58"/>
      <c r="T639" s="58"/>
      <c r="U639" s="58"/>
      <c r="V639" s="58"/>
      <c r="W639" s="58"/>
      <c r="X639" s="58"/>
      <c r="Y639" s="58"/>
      <c r="Z639" s="58"/>
    </row>
    <row r="640" ht="11.25" customHeight="1">
      <c r="A640" s="266"/>
      <c r="B640" s="266"/>
      <c r="C640" s="266"/>
      <c r="D640" s="517"/>
      <c r="E640" s="517"/>
      <c r="F640" s="518"/>
      <c r="G640" s="518"/>
      <c r="H640" s="518"/>
      <c r="I640" s="518"/>
      <c r="J640" s="519"/>
      <c r="K640" s="519"/>
      <c r="L640" s="78" t="s">
        <v>558</v>
      </c>
      <c r="M640" s="58"/>
      <c r="N640" s="58"/>
      <c r="O640" s="58"/>
      <c r="P640" s="58"/>
      <c r="Q640" s="58"/>
      <c r="R640" s="58"/>
      <c r="S640" s="58"/>
      <c r="T640" s="58"/>
      <c r="U640" s="58"/>
      <c r="V640" s="58"/>
      <c r="W640" s="58"/>
      <c r="X640" s="58"/>
      <c r="Y640" s="58"/>
      <c r="Z640" s="58"/>
    </row>
    <row r="641" ht="11.25" customHeight="1">
      <c r="A641" s="500" t="s">
        <v>2400</v>
      </c>
      <c r="B641" s="500" t="s">
        <v>2385</v>
      </c>
      <c r="C641" s="247" t="s">
        <v>563</v>
      </c>
      <c r="D641" s="269" t="s">
        <v>5432</v>
      </c>
      <c r="E641" s="429" t="s">
        <v>5433</v>
      </c>
      <c r="F641" s="18" t="s">
        <v>5434</v>
      </c>
      <c r="G641" s="18">
        <v>1.0</v>
      </c>
      <c r="H641" s="250">
        <v>1.0</v>
      </c>
      <c r="I641" s="77">
        <v>1.0</v>
      </c>
      <c r="J641" s="124">
        <v>0.0</v>
      </c>
      <c r="K641" s="124">
        <v>0.0</v>
      </c>
      <c r="L641" s="78" t="s">
        <v>558</v>
      </c>
      <c r="M641" s="58"/>
      <c r="N641" s="58"/>
      <c r="O641" s="58"/>
      <c r="P641" s="58"/>
      <c r="Q641" s="58"/>
      <c r="R641" s="58"/>
      <c r="S641" s="58"/>
      <c r="T641" s="58"/>
      <c r="U641" s="58"/>
      <c r="V641" s="58"/>
      <c r="W641" s="58"/>
      <c r="X641" s="58"/>
      <c r="Y641" s="58"/>
      <c r="Z641" s="58"/>
    </row>
    <row r="642" ht="11.25" customHeight="1">
      <c r="A642" s="490"/>
      <c r="B642" s="490"/>
      <c r="C642" s="490"/>
      <c r="D642" s="517"/>
      <c r="E642" s="517"/>
      <c r="F642" s="518"/>
      <c r="G642" s="518"/>
      <c r="H642" s="518"/>
      <c r="I642" s="518"/>
      <c r="J642" s="519"/>
      <c r="K642" s="519"/>
      <c r="L642" s="78" t="s">
        <v>558</v>
      </c>
      <c r="M642" s="58"/>
      <c r="N642" s="58"/>
      <c r="O642" s="58"/>
      <c r="P642" s="58"/>
      <c r="Q642" s="58"/>
      <c r="R642" s="58"/>
      <c r="S642" s="58"/>
      <c r="T642" s="58"/>
      <c r="U642" s="58"/>
      <c r="V642" s="58"/>
      <c r="W642" s="58"/>
      <c r="X642" s="58"/>
      <c r="Y642" s="58"/>
      <c r="Z642" s="58"/>
    </row>
    <row r="643" ht="11.25" customHeight="1">
      <c r="A643" s="490"/>
      <c r="B643" s="490"/>
      <c r="C643" s="490"/>
      <c r="D643" s="269" t="s">
        <v>5435</v>
      </c>
      <c r="E643" s="85" t="s">
        <v>5436</v>
      </c>
      <c r="F643" s="18" t="s">
        <v>5437</v>
      </c>
      <c r="G643" s="18">
        <v>1.0</v>
      </c>
      <c r="H643" s="250">
        <v>1.0</v>
      </c>
      <c r="I643" s="77">
        <v>1.0</v>
      </c>
      <c r="J643" s="124">
        <v>20.0</v>
      </c>
      <c r="K643" s="124">
        <v>20.0</v>
      </c>
      <c r="L643" s="78" t="s">
        <v>558</v>
      </c>
      <c r="M643" s="58"/>
      <c r="N643" s="58"/>
      <c r="O643" s="58"/>
      <c r="P643" s="58"/>
      <c r="Q643" s="58"/>
      <c r="R643" s="58"/>
      <c r="S643" s="58"/>
      <c r="T643" s="58"/>
      <c r="U643" s="58"/>
      <c r="V643" s="58"/>
      <c r="W643" s="58"/>
      <c r="X643" s="58"/>
      <c r="Y643" s="58"/>
      <c r="Z643" s="58"/>
    </row>
    <row r="644" ht="11.25" customHeight="1">
      <c r="A644" s="490"/>
      <c r="B644" s="490"/>
      <c r="C644" s="490"/>
      <c r="D644" s="269" t="s">
        <v>5438</v>
      </c>
      <c r="E644" s="85" t="s">
        <v>5439</v>
      </c>
      <c r="F644" s="18" t="s">
        <v>5437</v>
      </c>
      <c r="G644" s="18">
        <v>1.0</v>
      </c>
      <c r="H644" s="250">
        <v>1.0</v>
      </c>
      <c r="I644" s="77">
        <v>1.0</v>
      </c>
      <c r="J644" s="124">
        <v>20.0</v>
      </c>
      <c r="K644" s="124">
        <v>20.0</v>
      </c>
      <c r="L644" s="78" t="s">
        <v>558</v>
      </c>
      <c r="M644" s="58"/>
      <c r="N644" s="58"/>
      <c r="O644" s="58"/>
      <c r="P644" s="58"/>
      <c r="Q644" s="58"/>
      <c r="R644" s="58"/>
      <c r="S644" s="58"/>
      <c r="T644" s="58"/>
      <c r="U644" s="58"/>
      <c r="V644" s="58"/>
      <c r="W644" s="58"/>
      <c r="X644" s="58"/>
      <c r="Y644" s="58"/>
      <c r="Z644" s="58"/>
    </row>
    <row r="645" ht="11.25" customHeight="1">
      <c r="A645" s="490"/>
      <c r="B645" s="490"/>
      <c r="C645" s="490"/>
      <c r="D645" s="269" t="s">
        <v>5440</v>
      </c>
      <c r="E645" s="85" t="s">
        <v>5441</v>
      </c>
      <c r="F645" s="18" t="s">
        <v>5442</v>
      </c>
      <c r="G645" s="18">
        <v>1.0</v>
      </c>
      <c r="H645" s="250">
        <v>1.0</v>
      </c>
      <c r="I645" s="77">
        <v>1.0</v>
      </c>
      <c r="J645" s="124">
        <v>10.0</v>
      </c>
      <c r="K645" s="124">
        <v>10.0</v>
      </c>
      <c r="L645" s="78" t="s">
        <v>558</v>
      </c>
      <c r="M645" s="58"/>
      <c r="N645" s="58"/>
      <c r="O645" s="58"/>
      <c r="P645" s="58"/>
      <c r="Q645" s="58"/>
      <c r="R645" s="58"/>
      <c r="S645" s="58"/>
      <c r="T645" s="58"/>
      <c r="U645" s="58"/>
      <c r="V645" s="58"/>
      <c r="W645" s="58"/>
      <c r="X645" s="58"/>
      <c r="Y645" s="58"/>
      <c r="Z645" s="58"/>
    </row>
    <row r="646" ht="11.25" customHeight="1">
      <c r="A646" s="490"/>
      <c r="B646" s="490"/>
      <c r="C646" s="490"/>
      <c r="D646" s="517"/>
      <c r="E646" s="517"/>
      <c r="F646" s="518"/>
      <c r="G646" s="518"/>
      <c r="H646" s="518"/>
      <c r="I646" s="518"/>
      <c r="J646" s="519"/>
      <c r="K646" s="519"/>
      <c r="L646" s="78" t="s">
        <v>558</v>
      </c>
      <c r="M646" s="58"/>
      <c r="N646" s="58"/>
      <c r="O646" s="58"/>
      <c r="P646" s="58"/>
      <c r="Q646" s="58"/>
      <c r="R646" s="58"/>
      <c r="S646" s="58"/>
      <c r="T646" s="58"/>
      <c r="U646" s="58"/>
      <c r="V646" s="58"/>
      <c r="W646" s="58"/>
      <c r="X646" s="58"/>
      <c r="Y646" s="58"/>
      <c r="Z646" s="58"/>
    </row>
    <row r="647" ht="11.25" customHeight="1">
      <c r="A647" s="490"/>
      <c r="B647" s="490"/>
      <c r="C647" s="490"/>
      <c r="D647" s="517"/>
      <c r="E647" s="517"/>
      <c r="F647" s="518"/>
      <c r="G647" s="518"/>
      <c r="H647" s="518"/>
      <c r="I647" s="518"/>
      <c r="J647" s="519"/>
      <c r="K647" s="519"/>
      <c r="L647" s="78" t="s">
        <v>558</v>
      </c>
      <c r="M647" s="58"/>
      <c r="N647" s="58"/>
      <c r="O647" s="58"/>
      <c r="P647" s="58"/>
      <c r="Q647" s="58"/>
      <c r="R647" s="58"/>
      <c r="S647" s="58"/>
      <c r="T647" s="58"/>
      <c r="U647" s="58"/>
      <c r="V647" s="58"/>
      <c r="W647" s="58"/>
      <c r="X647" s="58"/>
      <c r="Y647" s="58"/>
      <c r="Z647" s="58"/>
    </row>
    <row r="648" ht="11.25" customHeight="1">
      <c r="A648" s="266"/>
      <c r="B648" s="266"/>
      <c r="C648" s="266"/>
      <c r="D648" s="269" t="s">
        <v>5443</v>
      </c>
      <c r="E648" s="85" t="s">
        <v>5444</v>
      </c>
      <c r="F648" s="18" t="s">
        <v>5445</v>
      </c>
      <c r="G648" s="18">
        <v>1.0</v>
      </c>
      <c r="H648" s="250">
        <v>1.0</v>
      </c>
      <c r="I648" s="77">
        <v>1.0</v>
      </c>
      <c r="J648" s="124">
        <v>20.0</v>
      </c>
      <c r="K648" s="124">
        <v>20.0</v>
      </c>
      <c r="L648" s="78" t="s">
        <v>558</v>
      </c>
      <c r="M648" s="58"/>
      <c r="N648" s="58"/>
      <c r="O648" s="58"/>
      <c r="P648" s="58"/>
      <c r="Q648" s="58"/>
      <c r="R648" s="58"/>
      <c r="S648" s="58"/>
      <c r="T648" s="58"/>
      <c r="U648" s="58"/>
      <c r="V648" s="58"/>
      <c r="W648" s="58"/>
      <c r="X648" s="58"/>
      <c r="Y648" s="58"/>
      <c r="Z648" s="58"/>
    </row>
    <row r="649" ht="11.25" customHeight="1">
      <c r="A649" s="500" t="s">
        <v>2347</v>
      </c>
      <c r="B649" s="500" t="s">
        <v>2348</v>
      </c>
      <c r="C649" s="247" t="s">
        <v>563</v>
      </c>
      <c r="D649" s="517"/>
      <c r="E649" s="517"/>
      <c r="F649" s="518"/>
      <c r="G649" s="518"/>
      <c r="H649" s="518"/>
      <c r="I649" s="518"/>
      <c r="J649" s="519"/>
      <c r="K649" s="519"/>
      <c r="L649" s="78" t="s">
        <v>558</v>
      </c>
      <c r="M649" s="58"/>
      <c r="N649" s="58"/>
      <c r="O649" s="58"/>
      <c r="P649" s="58"/>
      <c r="Q649" s="58"/>
      <c r="R649" s="58"/>
      <c r="S649" s="58"/>
      <c r="T649" s="58"/>
      <c r="U649" s="58"/>
      <c r="V649" s="58"/>
      <c r="W649" s="58"/>
      <c r="X649" s="58"/>
      <c r="Y649" s="58"/>
      <c r="Z649" s="58"/>
    </row>
    <row r="650" ht="11.25" customHeight="1">
      <c r="A650" s="266"/>
      <c r="B650" s="266"/>
      <c r="C650" s="490"/>
      <c r="D650" s="85" t="s">
        <v>5446</v>
      </c>
      <c r="E650" s="85" t="s">
        <v>5447</v>
      </c>
      <c r="F650" s="18"/>
      <c r="G650" s="18">
        <v>3.0</v>
      </c>
      <c r="H650" s="250">
        <v>2.0</v>
      </c>
      <c r="I650" s="77">
        <v>3.0</v>
      </c>
      <c r="J650" s="124">
        <v>10.0</v>
      </c>
      <c r="K650" s="124">
        <v>3.333333333</v>
      </c>
      <c r="L650" s="78" t="s">
        <v>558</v>
      </c>
      <c r="M650" s="58"/>
      <c r="N650" s="58"/>
      <c r="O650" s="58"/>
      <c r="P650" s="58"/>
      <c r="Q650" s="58"/>
      <c r="R650" s="58"/>
      <c r="S650" s="58"/>
      <c r="T650" s="58"/>
      <c r="U650" s="58"/>
      <c r="V650" s="58"/>
      <c r="W650" s="58"/>
      <c r="X650" s="58"/>
      <c r="Y650" s="58"/>
      <c r="Z650" s="58"/>
    </row>
    <row r="651" ht="11.25" customHeight="1">
      <c r="A651" s="517"/>
      <c r="B651" s="517"/>
      <c r="C651" s="518"/>
      <c r="D651" s="517"/>
      <c r="E651" s="517"/>
      <c r="F651" s="518"/>
      <c r="G651" s="518"/>
      <c r="H651" s="518"/>
      <c r="I651" s="518"/>
      <c r="J651" s="519"/>
      <c r="K651" s="519"/>
      <c r="L651" s="78" t="s">
        <v>558</v>
      </c>
      <c r="M651" s="58"/>
      <c r="N651" s="58"/>
      <c r="O651" s="58"/>
      <c r="P651" s="58"/>
      <c r="Q651" s="58"/>
      <c r="R651" s="58"/>
      <c r="S651" s="58"/>
      <c r="T651" s="58"/>
      <c r="U651" s="58"/>
      <c r="V651" s="58"/>
      <c r="W651" s="58"/>
      <c r="X651" s="58"/>
      <c r="Y651" s="58"/>
      <c r="Z651" s="58"/>
    </row>
    <row r="652" ht="11.25" customHeight="1">
      <c r="A652" s="517"/>
      <c r="B652" s="517"/>
      <c r="C652" s="518"/>
      <c r="D652" s="517"/>
      <c r="E652" s="517"/>
      <c r="F652" s="518"/>
      <c r="G652" s="518"/>
      <c r="H652" s="518"/>
      <c r="I652" s="518"/>
      <c r="J652" s="519"/>
      <c r="K652" s="519"/>
      <c r="L652" s="78" t="s">
        <v>558</v>
      </c>
      <c r="M652" s="58"/>
      <c r="N652" s="58"/>
      <c r="O652" s="58"/>
      <c r="P652" s="58"/>
      <c r="Q652" s="58"/>
      <c r="R652" s="58"/>
      <c r="S652" s="58"/>
      <c r="T652" s="58"/>
      <c r="U652" s="58"/>
      <c r="V652" s="58"/>
      <c r="W652" s="58"/>
      <c r="X652" s="58"/>
      <c r="Y652" s="58"/>
      <c r="Z652" s="58"/>
    </row>
    <row r="653" ht="11.25" customHeight="1">
      <c r="A653" s="500" t="s">
        <v>2400</v>
      </c>
      <c r="B653" s="500" t="s">
        <v>5448</v>
      </c>
      <c r="C653" s="247" t="s">
        <v>563</v>
      </c>
      <c r="D653" s="85" t="s">
        <v>5449</v>
      </c>
      <c r="E653" s="85" t="s">
        <v>5450</v>
      </c>
      <c r="F653" s="18" t="s">
        <v>3860</v>
      </c>
      <c r="G653" s="18">
        <v>1.0</v>
      </c>
      <c r="H653" s="250">
        <v>1.0</v>
      </c>
      <c r="I653" s="77">
        <v>1.0</v>
      </c>
      <c r="J653" s="124">
        <v>20.0</v>
      </c>
      <c r="K653" s="124">
        <v>20.0</v>
      </c>
      <c r="L653" s="78" t="s">
        <v>558</v>
      </c>
      <c r="M653" s="58"/>
      <c r="N653" s="58"/>
      <c r="O653" s="58"/>
      <c r="P653" s="58"/>
      <c r="Q653" s="58"/>
      <c r="R653" s="58"/>
      <c r="S653" s="58"/>
      <c r="T653" s="58"/>
      <c r="U653" s="58"/>
      <c r="V653" s="58"/>
      <c r="W653" s="58"/>
      <c r="X653" s="58"/>
      <c r="Y653" s="58"/>
      <c r="Z653" s="58"/>
    </row>
    <row r="654" ht="11.25" customHeight="1">
      <c r="A654" s="490"/>
      <c r="B654" s="266"/>
      <c r="C654" s="266"/>
      <c r="D654" s="85" t="s">
        <v>5451</v>
      </c>
      <c r="E654" s="85" t="s">
        <v>5452</v>
      </c>
      <c r="F654" s="18" t="s">
        <v>5453</v>
      </c>
      <c r="G654" s="18">
        <v>1.0</v>
      </c>
      <c r="H654" s="250">
        <v>1.0</v>
      </c>
      <c r="I654" s="77">
        <v>1.0</v>
      </c>
      <c r="J654" s="124">
        <v>20.0</v>
      </c>
      <c r="K654" s="124">
        <v>20.0</v>
      </c>
      <c r="L654" s="78" t="s">
        <v>558</v>
      </c>
      <c r="M654" s="58"/>
      <c r="N654" s="58"/>
      <c r="O654" s="58"/>
      <c r="P654" s="58"/>
      <c r="Q654" s="58"/>
      <c r="R654" s="58"/>
      <c r="S654" s="58"/>
      <c r="T654" s="58"/>
      <c r="U654" s="58"/>
      <c r="V654" s="58"/>
      <c r="W654" s="58"/>
      <c r="X654" s="58"/>
      <c r="Y654" s="58"/>
      <c r="Z654" s="58"/>
    </row>
    <row r="655" ht="11.25" customHeight="1">
      <c r="A655" s="500" t="s">
        <v>2347</v>
      </c>
      <c r="B655" s="520" t="s">
        <v>5454</v>
      </c>
      <c r="C655" s="247" t="s">
        <v>563</v>
      </c>
      <c r="D655" s="85" t="s">
        <v>5455</v>
      </c>
      <c r="E655" s="429" t="s">
        <v>5456</v>
      </c>
      <c r="F655" s="18" t="s">
        <v>5379</v>
      </c>
      <c r="G655" s="18">
        <v>3.0</v>
      </c>
      <c r="H655" s="250">
        <v>2.0</v>
      </c>
      <c r="I655" s="77">
        <v>3.0</v>
      </c>
      <c r="J655" s="124">
        <v>0.0</v>
      </c>
      <c r="K655" s="124">
        <v>0.0</v>
      </c>
      <c r="L655" s="78" t="s">
        <v>558</v>
      </c>
      <c r="M655" s="58"/>
      <c r="N655" s="58"/>
      <c r="O655" s="58"/>
      <c r="P655" s="58"/>
      <c r="Q655" s="58"/>
      <c r="R655" s="58"/>
      <c r="S655" s="58"/>
      <c r="T655" s="58"/>
      <c r="U655" s="58"/>
      <c r="V655" s="58"/>
      <c r="W655" s="58"/>
      <c r="X655" s="58"/>
      <c r="Y655" s="58"/>
      <c r="Z655" s="58"/>
    </row>
    <row r="656" ht="11.25" customHeight="1">
      <c r="A656" s="500" t="s">
        <v>2400</v>
      </c>
      <c r="B656" s="500" t="s">
        <v>5457</v>
      </c>
      <c r="C656" s="247" t="s">
        <v>563</v>
      </c>
      <c r="D656" s="269" t="s">
        <v>5458</v>
      </c>
      <c r="E656" s="223" t="s">
        <v>5459</v>
      </c>
      <c r="F656" s="18" t="s">
        <v>5376</v>
      </c>
      <c r="G656" s="18">
        <v>1.0</v>
      </c>
      <c r="H656" s="250">
        <v>1.0</v>
      </c>
      <c r="I656" s="77">
        <v>1.0</v>
      </c>
      <c r="J656" s="124">
        <v>10.0</v>
      </c>
      <c r="K656" s="124">
        <v>10.0</v>
      </c>
      <c r="L656" s="78" t="s">
        <v>558</v>
      </c>
      <c r="M656" s="58"/>
      <c r="N656" s="58"/>
      <c r="O656" s="58"/>
      <c r="P656" s="58"/>
      <c r="Q656" s="58"/>
      <c r="R656" s="58"/>
      <c r="S656" s="58"/>
      <c r="T656" s="58"/>
      <c r="U656" s="58"/>
      <c r="V656" s="58"/>
      <c r="W656" s="58"/>
      <c r="X656" s="58"/>
      <c r="Y656" s="58"/>
      <c r="Z656" s="58"/>
    </row>
    <row r="657" ht="11.25" customHeight="1">
      <c r="A657" s="266"/>
      <c r="B657" s="266"/>
      <c r="C657" s="266"/>
      <c r="D657" s="269" t="s">
        <v>5393</v>
      </c>
      <c r="E657" s="429" t="s">
        <v>5460</v>
      </c>
      <c r="F657" s="18" t="s">
        <v>5395</v>
      </c>
      <c r="G657" s="18">
        <v>1.0</v>
      </c>
      <c r="H657" s="250">
        <v>1.0</v>
      </c>
      <c r="I657" s="77">
        <v>1.0</v>
      </c>
      <c r="J657" s="124">
        <v>20.0</v>
      </c>
      <c r="K657" s="124">
        <v>20.0</v>
      </c>
      <c r="L657" s="78" t="s">
        <v>558</v>
      </c>
      <c r="M657" s="58"/>
      <c r="N657" s="58"/>
      <c r="O657" s="58"/>
      <c r="P657" s="58"/>
      <c r="Q657" s="58"/>
      <c r="R657" s="58"/>
      <c r="S657" s="58"/>
      <c r="T657" s="58"/>
      <c r="U657" s="58"/>
      <c r="V657" s="58"/>
      <c r="W657" s="58"/>
      <c r="X657" s="58"/>
      <c r="Y657" s="58"/>
      <c r="Z657" s="58"/>
    </row>
    <row r="658" ht="11.25" customHeight="1">
      <c r="A658" s="521" t="s">
        <v>2400</v>
      </c>
      <c r="B658" s="521" t="s">
        <v>5461</v>
      </c>
      <c r="C658" s="271" t="s">
        <v>563</v>
      </c>
      <c r="D658" s="85" t="s">
        <v>5462</v>
      </c>
      <c r="E658" s="85" t="s">
        <v>5463</v>
      </c>
      <c r="F658" s="18" t="s">
        <v>5379</v>
      </c>
      <c r="G658" s="18">
        <v>1.0</v>
      </c>
      <c r="H658" s="250">
        <v>1.0</v>
      </c>
      <c r="I658" s="77">
        <v>1.0</v>
      </c>
      <c r="J658" s="124">
        <v>0.0</v>
      </c>
      <c r="K658" s="124">
        <v>0.0</v>
      </c>
      <c r="L658" s="78" t="s">
        <v>558</v>
      </c>
      <c r="M658" s="58"/>
      <c r="N658" s="58"/>
      <c r="O658" s="58"/>
      <c r="P658" s="58"/>
      <c r="Q658" s="58"/>
      <c r="R658" s="58"/>
      <c r="S658" s="58"/>
      <c r="T658" s="58"/>
      <c r="U658" s="58"/>
      <c r="V658" s="58"/>
      <c r="W658" s="58"/>
      <c r="X658" s="58"/>
      <c r="Y658" s="58"/>
      <c r="Z658" s="58"/>
    </row>
    <row r="659" ht="11.25" customHeight="1">
      <c r="A659" s="500" t="s">
        <v>2400</v>
      </c>
      <c r="B659" s="500" t="s">
        <v>5464</v>
      </c>
      <c r="C659" s="247" t="s">
        <v>563</v>
      </c>
      <c r="D659" s="85" t="s">
        <v>5465</v>
      </c>
      <c r="E659" s="70" t="s">
        <v>5466</v>
      </c>
      <c r="F659" s="18" t="s">
        <v>5379</v>
      </c>
      <c r="G659" s="18">
        <v>1.0</v>
      </c>
      <c r="H659" s="250">
        <v>1.0</v>
      </c>
      <c r="I659" s="77">
        <v>1.0</v>
      </c>
      <c r="J659" s="124">
        <v>0.0</v>
      </c>
      <c r="K659" s="124">
        <v>0.0</v>
      </c>
      <c r="L659" s="78" t="s">
        <v>558</v>
      </c>
      <c r="M659" s="58"/>
      <c r="N659" s="58"/>
      <c r="O659" s="58"/>
      <c r="P659" s="58"/>
      <c r="Q659" s="58"/>
      <c r="R659" s="58"/>
      <c r="S659" s="58"/>
      <c r="T659" s="58"/>
      <c r="U659" s="58"/>
      <c r="V659" s="58"/>
      <c r="W659" s="58"/>
      <c r="X659" s="58"/>
      <c r="Y659" s="58"/>
      <c r="Z659" s="58"/>
    </row>
    <row r="660" ht="11.25" customHeight="1">
      <c r="A660" s="266"/>
      <c r="B660" s="266"/>
      <c r="C660" s="266"/>
      <c r="D660" s="112" t="s">
        <v>5467</v>
      </c>
      <c r="E660" s="70" t="s">
        <v>5468</v>
      </c>
      <c r="F660" s="18" t="s">
        <v>5379</v>
      </c>
      <c r="G660" s="18">
        <v>1.0</v>
      </c>
      <c r="H660" s="250">
        <v>1.0</v>
      </c>
      <c r="I660" s="77">
        <v>1.0</v>
      </c>
      <c r="J660" s="124">
        <v>0.0</v>
      </c>
      <c r="K660" s="124">
        <v>0.0</v>
      </c>
      <c r="L660" s="78" t="s">
        <v>558</v>
      </c>
      <c r="M660" s="58"/>
      <c r="N660" s="58"/>
      <c r="O660" s="58"/>
      <c r="P660" s="58"/>
      <c r="Q660" s="58"/>
      <c r="R660" s="58"/>
      <c r="S660" s="58"/>
      <c r="T660" s="58"/>
      <c r="U660" s="58"/>
      <c r="V660" s="58"/>
      <c r="W660" s="58"/>
      <c r="X660" s="58"/>
      <c r="Y660" s="58"/>
      <c r="Z660" s="58"/>
    </row>
    <row r="661" ht="11.25" customHeight="1">
      <c r="A661" s="112" t="s">
        <v>5263</v>
      </c>
      <c r="B661" s="112" t="s">
        <v>5264</v>
      </c>
      <c r="C661" s="98" t="s">
        <v>77</v>
      </c>
      <c r="D661" s="112" t="s">
        <v>5265</v>
      </c>
      <c r="E661" s="112" t="s">
        <v>5266</v>
      </c>
      <c r="F661" s="98" t="s">
        <v>2904</v>
      </c>
      <c r="G661" s="98">
        <v>2.0</v>
      </c>
      <c r="H661" s="301">
        <v>2.0</v>
      </c>
      <c r="I661" s="103">
        <v>2.0</v>
      </c>
      <c r="J661" s="494">
        <v>20.0</v>
      </c>
      <c r="K661" s="494">
        <v>10.0</v>
      </c>
      <c r="L661" s="78" t="s">
        <v>560</v>
      </c>
      <c r="M661" s="58"/>
      <c r="N661" s="58"/>
      <c r="O661" s="58"/>
      <c r="P661" s="58"/>
      <c r="Q661" s="58"/>
      <c r="R661" s="58"/>
      <c r="S661" s="58"/>
      <c r="T661" s="58"/>
      <c r="U661" s="58"/>
      <c r="V661" s="58"/>
      <c r="W661" s="58"/>
      <c r="X661" s="58"/>
      <c r="Y661" s="58"/>
      <c r="Z661" s="58"/>
    </row>
    <row r="662" ht="11.25" customHeight="1">
      <c r="A662" s="236" t="s">
        <v>5263</v>
      </c>
      <c r="B662" s="236" t="s">
        <v>5264</v>
      </c>
      <c r="C662" s="150" t="s">
        <v>77</v>
      </c>
      <c r="D662" s="91" t="s">
        <v>5267</v>
      </c>
      <c r="E662" s="91" t="s">
        <v>5268</v>
      </c>
      <c r="F662" s="92" t="s">
        <v>2904</v>
      </c>
      <c r="G662" s="320">
        <v>2.0</v>
      </c>
      <c r="H662" s="321">
        <v>2.0</v>
      </c>
      <c r="I662" s="107">
        <v>2.0</v>
      </c>
      <c r="J662" s="516">
        <v>20.0</v>
      </c>
      <c r="K662" s="516">
        <v>10.0</v>
      </c>
      <c r="L662" s="78" t="s">
        <v>560</v>
      </c>
      <c r="M662" s="58"/>
      <c r="N662" s="58"/>
      <c r="O662" s="58"/>
      <c r="P662" s="58"/>
      <c r="Q662" s="58"/>
      <c r="R662" s="58"/>
      <c r="S662" s="58"/>
      <c r="T662" s="58"/>
      <c r="U662" s="58"/>
      <c r="V662" s="58"/>
      <c r="W662" s="58"/>
      <c r="X662" s="58"/>
      <c r="Y662" s="58"/>
      <c r="Z662" s="58"/>
    </row>
    <row r="663" ht="11.25" customHeight="1">
      <c r="A663" s="236" t="s">
        <v>5263</v>
      </c>
      <c r="B663" s="236" t="s">
        <v>5264</v>
      </c>
      <c r="C663" s="150" t="s">
        <v>77</v>
      </c>
      <c r="D663" s="112" t="s">
        <v>5269</v>
      </c>
      <c r="E663" s="112" t="s">
        <v>5270</v>
      </c>
      <c r="F663" s="98" t="s">
        <v>2904</v>
      </c>
      <c r="G663" s="99">
        <v>2.0</v>
      </c>
      <c r="H663" s="466">
        <v>2.0</v>
      </c>
      <c r="I663" s="107">
        <v>2.0</v>
      </c>
      <c r="J663" s="516">
        <v>20.0</v>
      </c>
      <c r="K663" s="516">
        <v>10.0</v>
      </c>
      <c r="L663" s="78" t="s">
        <v>560</v>
      </c>
      <c r="M663" s="58"/>
      <c r="N663" s="58"/>
      <c r="O663" s="58"/>
      <c r="P663" s="58"/>
      <c r="Q663" s="58"/>
      <c r="R663" s="58"/>
      <c r="S663" s="58"/>
      <c r="T663" s="58"/>
      <c r="U663" s="58"/>
      <c r="V663" s="58"/>
      <c r="W663" s="58"/>
      <c r="X663" s="58"/>
      <c r="Y663" s="58"/>
      <c r="Z663" s="58"/>
    </row>
    <row r="664" ht="11.25" customHeight="1">
      <c r="A664" s="236" t="s">
        <v>1897</v>
      </c>
      <c r="B664" s="236" t="s">
        <v>1898</v>
      </c>
      <c r="C664" s="150" t="s">
        <v>1899</v>
      </c>
      <c r="D664" s="112" t="s">
        <v>5469</v>
      </c>
      <c r="E664" s="112" t="s">
        <v>4980</v>
      </c>
      <c r="F664" s="98" t="s">
        <v>4981</v>
      </c>
      <c r="G664" s="99">
        <v>2.0</v>
      </c>
      <c r="H664" s="466">
        <v>2.0</v>
      </c>
      <c r="I664" s="107">
        <v>2.0</v>
      </c>
      <c r="J664" s="516">
        <v>20.0</v>
      </c>
      <c r="K664" s="516">
        <v>10.0</v>
      </c>
      <c r="L664" s="78" t="s">
        <v>560</v>
      </c>
      <c r="M664" s="58"/>
      <c r="N664" s="58"/>
      <c r="O664" s="58"/>
      <c r="P664" s="58"/>
      <c r="Q664" s="58"/>
      <c r="R664" s="58"/>
      <c r="S664" s="58"/>
      <c r="T664" s="58"/>
      <c r="U664" s="58"/>
      <c r="V664" s="58"/>
      <c r="W664" s="58"/>
      <c r="X664" s="58"/>
      <c r="Y664" s="58"/>
      <c r="Z664" s="58"/>
    </row>
    <row r="665" ht="11.25" customHeight="1">
      <c r="A665" s="236" t="s">
        <v>1897</v>
      </c>
      <c r="B665" s="236" t="s">
        <v>1898</v>
      </c>
      <c r="C665" s="150" t="s">
        <v>1899</v>
      </c>
      <c r="D665" s="236" t="s">
        <v>5470</v>
      </c>
      <c r="E665" s="236" t="s">
        <v>4983</v>
      </c>
      <c r="F665" s="150" t="s">
        <v>4984</v>
      </c>
      <c r="G665" s="425">
        <v>2.0</v>
      </c>
      <c r="H665" s="522">
        <v>2.0</v>
      </c>
      <c r="I665" s="107">
        <v>2.0</v>
      </c>
      <c r="J665" s="516">
        <v>20.0</v>
      </c>
      <c r="K665" s="516">
        <v>10.0</v>
      </c>
      <c r="L665" s="78" t="s">
        <v>560</v>
      </c>
      <c r="M665" s="58"/>
      <c r="N665" s="58"/>
      <c r="O665" s="58"/>
      <c r="P665" s="58"/>
      <c r="Q665" s="58"/>
      <c r="R665" s="58"/>
      <c r="S665" s="58"/>
      <c r="T665" s="58"/>
      <c r="U665" s="58"/>
      <c r="V665" s="58"/>
      <c r="W665" s="58"/>
      <c r="X665" s="58"/>
      <c r="Y665" s="58"/>
      <c r="Z665" s="58"/>
    </row>
    <row r="666" ht="11.25" customHeight="1">
      <c r="A666" s="236" t="s">
        <v>1897</v>
      </c>
      <c r="B666" s="236" t="s">
        <v>1898</v>
      </c>
      <c r="C666" s="150" t="s">
        <v>1899</v>
      </c>
      <c r="D666" s="236" t="s">
        <v>5471</v>
      </c>
      <c r="E666" s="236" t="s">
        <v>4986</v>
      </c>
      <c r="F666" s="150" t="s">
        <v>4987</v>
      </c>
      <c r="G666" s="425">
        <v>2.0</v>
      </c>
      <c r="H666" s="522">
        <v>2.0</v>
      </c>
      <c r="I666" s="157">
        <v>2.0</v>
      </c>
      <c r="J666" s="494">
        <v>20.0</v>
      </c>
      <c r="K666" s="494">
        <v>10.0</v>
      </c>
      <c r="L666" s="78" t="s">
        <v>560</v>
      </c>
      <c r="M666" s="58"/>
      <c r="N666" s="58"/>
      <c r="O666" s="58"/>
      <c r="P666" s="58"/>
      <c r="Q666" s="58"/>
      <c r="R666" s="58"/>
      <c r="S666" s="58"/>
      <c r="T666" s="58"/>
      <c r="U666" s="58"/>
      <c r="V666" s="58"/>
      <c r="W666" s="58"/>
      <c r="X666" s="58"/>
      <c r="Y666" s="58"/>
      <c r="Z666" s="58"/>
    </row>
    <row r="667" ht="11.25" customHeight="1">
      <c r="A667" s="236" t="s">
        <v>4993</v>
      </c>
      <c r="B667" s="259" t="s">
        <v>4994</v>
      </c>
      <c r="C667" s="150" t="s">
        <v>1899</v>
      </c>
      <c r="D667" s="259" t="s">
        <v>5472</v>
      </c>
      <c r="E667" s="236" t="s">
        <v>4996</v>
      </c>
      <c r="F667" s="523"/>
      <c r="G667" s="425">
        <v>2.0</v>
      </c>
      <c r="H667" s="522">
        <v>2.0</v>
      </c>
      <c r="I667" s="157">
        <v>2.0</v>
      </c>
      <c r="J667" s="494">
        <v>10.0</v>
      </c>
      <c r="K667" s="494">
        <v>5.0</v>
      </c>
      <c r="L667" s="78" t="s">
        <v>560</v>
      </c>
      <c r="M667" s="58"/>
      <c r="N667" s="58"/>
      <c r="O667" s="58"/>
      <c r="P667" s="58"/>
      <c r="Q667" s="58"/>
      <c r="R667" s="58"/>
      <c r="S667" s="58"/>
      <c r="T667" s="58"/>
      <c r="U667" s="58"/>
      <c r="V667" s="58"/>
      <c r="W667" s="58"/>
      <c r="X667" s="58"/>
      <c r="Y667" s="58"/>
      <c r="Z667" s="58"/>
    </row>
    <row r="668" ht="11.25" customHeight="1">
      <c r="A668" s="236" t="s">
        <v>4993</v>
      </c>
      <c r="B668" s="259" t="s">
        <v>4994</v>
      </c>
      <c r="C668" s="150" t="s">
        <v>1899</v>
      </c>
      <c r="D668" s="259" t="s">
        <v>4997</v>
      </c>
      <c r="E668" s="236" t="s">
        <v>4998</v>
      </c>
      <c r="F668" s="523" t="s">
        <v>4999</v>
      </c>
      <c r="G668" s="425">
        <v>2.0</v>
      </c>
      <c r="H668" s="522">
        <v>2.0</v>
      </c>
      <c r="I668" s="157">
        <v>2.0</v>
      </c>
      <c r="J668" s="494">
        <v>20.0</v>
      </c>
      <c r="K668" s="494">
        <v>10.0</v>
      </c>
      <c r="L668" s="78" t="s">
        <v>560</v>
      </c>
      <c r="M668" s="58"/>
      <c r="N668" s="58"/>
      <c r="O668" s="58"/>
      <c r="P668" s="58"/>
      <c r="Q668" s="58"/>
      <c r="R668" s="58"/>
      <c r="S668" s="58"/>
      <c r="T668" s="58"/>
      <c r="U668" s="58"/>
      <c r="V668" s="58"/>
      <c r="W668" s="58"/>
      <c r="X668" s="58"/>
      <c r="Y668" s="58"/>
      <c r="Z668" s="58"/>
    </row>
    <row r="669" ht="11.25" customHeight="1">
      <c r="A669" s="236" t="s">
        <v>4993</v>
      </c>
      <c r="B669" s="259" t="s">
        <v>4994</v>
      </c>
      <c r="C669" s="150" t="s">
        <v>1899</v>
      </c>
      <c r="D669" s="259" t="s">
        <v>5000</v>
      </c>
      <c r="E669" s="236" t="s">
        <v>5001</v>
      </c>
      <c r="F669" s="523" t="s">
        <v>5002</v>
      </c>
      <c r="G669" s="425">
        <v>2.0</v>
      </c>
      <c r="H669" s="522">
        <v>2.0</v>
      </c>
      <c r="I669" s="157">
        <v>2.0</v>
      </c>
      <c r="J669" s="494">
        <v>20.0</v>
      </c>
      <c r="K669" s="494">
        <v>10.0</v>
      </c>
      <c r="L669" s="78" t="s">
        <v>560</v>
      </c>
      <c r="M669" s="58"/>
      <c r="N669" s="58"/>
      <c r="O669" s="58"/>
      <c r="P669" s="58"/>
      <c r="Q669" s="58"/>
      <c r="R669" s="58"/>
      <c r="S669" s="58"/>
      <c r="T669" s="58"/>
      <c r="U669" s="58"/>
      <c r="V669" s="58"/>
      <c r="W669" s="58"/>
      <c r="X669" s="58"/>
      <c r="Y669" s="58"/>
      <c r="Z669" s="58"/>
    </row>
    <row r="670" ht="11.25" customHeight="1">
      <c r="A670" s="236" t="s">
        <v>2410</v>
      </c>
      <c r="B670" s="259" t="s">
        <v>2411</v>
      </c>
      <c r="C670" s="150" t="s">
        <v>77</v>
      </c>
      <c r="D670" s="259" t="s">
        <v>5473</v>
      </c>
      <c r="E670" s="236" t="s">
        <v>5474</v>
      </c>
      <c r="F670" s="523" t="s">
        <v>5475</v>
      </c>
      <c r="G670" s="425">
        <v>1.0</v>
      </c>
      <c r="H670" s="522">
        <v>1.0</v>
      </c>
      <c r="I670" s="157">
        <v>1.0</v>
      </c>
      <c r="J670" s="494">
        <v>20.0</v>
      </c>
      <c r="K670" s="494">
        <v>20.0</v>
      </c>
      <c r="L670" s="78" t="s">
        <v>560</v>
      </c>
      <c r="M670" s="58"/>
      <c r="N670" s="58"/>
      <c r="O670" s="58"/>
      <c r="P670" s="58"/>
      <c r="Q670" s="58"/>
      <c r="R670" s="58"/>
      <c r="S670" s="58"/>
      <c r="T670" s="58"/>
      <c r="U670" s="58"/>
      <c r="V670" s="58"/>
      <c r="W670" s="58"/>
      <c r="X670" s="58"/>
      <c r="Y670" s="58"/>
      <c r="Z670" s="58"/>
    </row>
    <row r="671" ht="11.25" customHeight="1">
      <c r="A671" s="236" t="s">
        <v>2410</v>
      </c>
      <c r="B671" s="259" t="s">
        <v>2411</v>
      </c>
      <c r="C671" s="150" t="s">
        <v>77</v>
      </c>
      <c r="D671" s="259" t="s">
        <v>5476</v>
      </c>
      <c r="E671" s="236" t="s">
        <v>5477</v>
      </c>
      <c r="F671" s="523" t="s">
        <v>5478</v>
      </c>
      <c r="G671" s="425">
        <v>1.0</v>
      </c>
      <c r="H671" s="522">
        <v>1.0</v>
      </c>
      <c r="I671" s="157">
        <v>1.0</v>
      </c>
      <c r="J671" s="494">
        <v>20.0</v>
      </c>
      <c r="K671" s="494">
        <v>20.0</v>
      </c>
      <c r="L671" s="78" t="s">
        <v>560</v>
      </c>
      <c r="M671" s="58"/>
      <c r="N671" s="58"/>
      <c r="O671" s="58"/>
      <c r="P671" s="58"/>
      <c r="Q671" s="58"/>
      <c r="R671" s="58"/>
      <c r="S671" s="58"/>
      <c r="T671" s="58"/>
      <c r="U671" s="58"/>
      <c r="V671" s="58"/>
      <c r="W671" s="58"/>
      <c r="X671" s="58"/>
      <c r="Y671" s="58"/>
      <c r="Z671" s="58"/>
    </row>
    <row r="672" ht="11.25" customHeight="1">
      <c r="A672" s="236" t="s">
        <v>2410</v>
      </c>
      <c r="B672" s="259" t="s">
        <v>2411</v>
      </c>
      <c r="C672" s="150" t="s">
        <v>77</v>
      </c>
      <c r="D672" s="259" t="s">
        <v>5479</v>
      </c>
      <c r="E672" s="236" t="s">
        <v>5480</v>
      </c>
      <c r="F672" s="523" t="s">
        <v>4838</v>
      </c>
      <c r="G672" s="425">
        <v>1.0</v>
      </c>
      <c r="H672" s="522">
        <v>1.0</v>
      </c>
      <c r="I672" s="157">
        <v>1.0</v>
      </c>
      <c r="J672" s="494">
        <v>20.0</v>
      </c>
      <c r="K672" s="494">
        <v>20.0</v>
      </c>
      <c r="L672" s="78" t="s">
        <v>560</v>
      </c>
      <c r="M672" s="58"/>
      <c r="N672" s="58"/>
      <c r="O672" s="58"/>
      <c r="P672" s="58"/>
      <c r="Q672" s="58"/>
      <c r="R672" s="58"/>
      <c r="S672" s="58"/>
      <c r="T672" s="58"/>
      <c r="U672" s="58"/>
      <c r="V672" s="58"/>
      <c r="W672" s="58"/>
      <c r="X672" s="58"/>
      <c r="Y672" s="58"/>
      <c r="Z672" s="58"/>
    </row>
    <row r="673" ht="11.25" customHeight="1">
      <c r="A673" s="236" t="s">
        <v>5481</v>
      </c>
      <c r="B673" s="259" t="s">
        <v>5482</v>
      </c>
      <c r="C673" s="150" t="s">
        <v>77</v>
      </c>
      <c r="D673" s="259" t="s">
        <v>5483</v>
      </c>
      <c r="E673" s="236" t="s">
        <v>5484</v>
      </c>
      <c r="F673" s="523" t="s">
        <v>3860</v>
      </c>
      <c r="G673" s="425">
        <v>2.0</v>
      </c>
      <c r="H673" s="522">
        <v>2.0</v>
      </c>
      <c r="I673" s="157">
        <v>2.0</v>
      </c>
      <c r="J673" s="494">
        <v>20.0</v>
      </c>
      <c r="K673" s="494">
        <v>10.0</v>
      </c>
      <c r="L673" s="78" t="s">
        <v>560</v>
      </c>
      <c r="M673" s="58"/>
      <c r="N673" s="58"/>
      <c r="O673" s="58"/>
      <c r="P673" s="58"/>
      <c r="Q673" s="58"/>
      <c r="R673" s="58"/>
      <c r="S673" s="58"/>
      <c r="T673" s="58"/>
      <c r="U673" s="58"/>
      <c r="V673" s="58"/>
      <c r="W673" s="58"/>
      <c r="X673" s="58"/>
      <c r="Y673" s="58"/>
      <c r="Z673" s="58"/>
    </row>
    <row r="674" ht="11.25" customHeight="1">
      <c r="A674" s="236" t="s">
        <v>5485</v>
      </c>
      <c r="B674" s="259" t="s">
        <v>5486</v>
      </c>
      <c r="C674" s="150" t="s">
        <v>77</v>
      </c>
      <c r="D674" s="259" t="s">
        <v>5487</v>
      </c>
      <c r="E674" s="236" t="s">
        <v>5488</v>
      </c>
      <c r="F674" s="523" t="s">
        <v>5489</v>
      </c>
      <c r="G674" s="425">
        <v>3.0</v>
      </c>
      <c r="H674" s="522">
        <v>1.0</v>
      </c>
      <c r="I674" s="157">
        <v>3.0</v>
      </c>
      <c r="J674" s="494">
        <v>20.0</v>
      </c>
      <c r="K674" s="494">
        <v>6.67</v>
      </c>
      <c r="L674" s="78" t="s">
        <v>560</v>
      </c>
      <c r="M674" s="58"/>
      <c r="N674" s="58"/>
      <c r="O674" s="58"/>
      <c r="P674" s="58"/>
      <c r="Q674" s="58"/>
      <c r="R674" s="58"/>
      <c r="S674" s="58"/>
      <c r="T674" s="58"/>
      <c r="U674" s="58"/>
      <c r="V674" s="58"/>
      <c r="W674" s="58"/>
      <c r="X674" s="58"/>
      <c r="Y674" s="58"/>
      <c r="Z674" s="58"/>
    </row>
    <row r="675" ht="11.25" customHeight="1">
      <c r="A675" s="236" t="s">
        <v>5490</v>
      </c>
      <c r="B675" s="259" t="s">
        <v>5491</v>
      </c>
      <c r="C675" s="150" t="s">
        <v>77</v>
      </c>
      <c r="D675" s="259" t="s">
        <v>5492</v>
      </c>
      <c r="E675" s="236" t="s">
        <v>5493</v>
      </c>
      <c r="F675" s="523" t="s">
        <v>5494</v>
      </c>
      <c r="G675" s="425">
        <v>2.0</v>
      </c>
      <c r="H675" s="522">
        <v>1.0</v>
      </c>
      <c r="I675" s="157">
        <v>2.0</v>
      </c>
      <c r="J675" s="494">
        <v>20.0</v>
      </c>
      <c r="K675" s="494">
        <v>10.0</v>
      </c>
      <c r="L675" s="78" t="s">
        <v>560</v>
      </c>
      <c r="M675" s="58"/>
      <c r="N675" s="58"/>
      <c r="O675" s="58"/>
      <c r="P675" s="58"/>
      <c r="Q675" s="58"/>
      <c r="R675" s="58"/>
      <c r="S675" s="58"/>
      <c r="T675" s="58"/>
      <c r="U675" s="58"/>
      <c r="V675" s="58"/>
      <c r="W675" s="58"/>
      <c r="X675" s="58"/>
      <c r="Y675" s="58"/>
      <c r="Z675" s="58"/>
    </row>
    <row r="676" ht="11.25" customHeight="1">
      <c r="A676" s="112" t="s">
        <v>5495</v>
      </c>
      <c r="B676" s="524" t="s">
        <v>5496</v>
      </c>
      <c r="C676" s="98" t="s">
        <v>77</v>
      </c>
      <c r="D676" s="525" t="s">
        <v>5497</v>
      </c>
      <c r="E676" s="91" t="s">
        <v>5498</v>
      </c>
      <c r="F676" s="526" t="s">
        <v>5494</v>
      </c>
      <c r="G676" s="18">
        <v>2.0</v>
      </c>
      <c r="H676" s="250">
        <v>2.0</v>
      </c>
      <c r="I676" s="49">
        <v>2.0</v>
      </c>
      <c r="J676" s="124">
        <v>20.0</v>
      </c>
      <c r="K676" s="124">
        <v>10.0</v>
      </c>
      <c r="L676" s="78" t="s">
        <v>560</v>
      </c>
      <c r="M676" s="58"/>
      <c r="N676" s="58"/>
      <c r="O676" s="58"/>
      <c r="P676" s="58"/>
      <c r="Q676" s="58"/>
      <c r="R676" s="58"/>
      <c r="S676" s="58"/>
      <c r="T676" s="58"/>
      <c r="U676" s="58"/>
      <c r="V676" s="58"/>
      <c r="W676" s="58"/>
      <c r="X676" s="58"/>
      <c r="Y676" s="58"/>
      <c r="Z676" s="58"/>
    </row>
    <row r="677" ht="11.25" customHeight="1">
      <c r="A677" s="510" t="s">
        <v>84</v>
      </c>
      <c r="B677" s="222" t="s">
        <v>5499</v>
      </c>
      <c r="C677" s="151" t="s">
        <v>77</v>
      </c>
      <c r="D677" s="274" t="s">
        <v>5500</v>
      </c>
      <c r="E677" s="527" t="s">
        <v>5501</v>
      </c>
      <c r="F677" s="18" t="s">
        <v>5502</v>
      </c>
      <c r="G677" s="151">
        <v>1.0</v>
      </c>
      <c r="H677" s="301">
        <v>1.0</v>
      </c>
      <c r="I677" s="103">
        <v>1.0</v>
      </c>
      <c r="J677" s="494">
        <v>20.0</v>
      </c>
      <c r="K677" s="494">
        <v>20.0</v>
      </c>
      <c r="L677" s="478" t="s">
        <v>568</v>
      </c>
      <c r="M677" s="58"/>
      <c r="N677" s="58"/>
      <c r="O677" s="58"/>
      <c r="P677" s="58"/>
      <c r="Q677" s="58"/>
      <c r="R677" s="58"/>
      <c r="S677" s="58"/>
      <c r="T677" s="58"/>
      <c r="U677" s="58"/>
      <c r="V677" s="58"/>
      <c r="W677" s="58"/>
      <c r="X677" s="58"/>
      <c r="Y677" s="58"/>
      <c r="Z677" s="58"/>
    </row>
    <row r="678" ht="11.25" customHeight="1">
      <c r="A678" s="256" t="s">
        <v>84</v>
      </c>
      <c r="B678" s="222" t="s">
        <v>5503</v>
      </c>
      <c r="C678" s="528" t="s">
        <v>77</v>
      </c>
      <c r="D678" s="91" t="s">
        <v>5504</v>
      </c>
      <c r="E678" s="529" t="s">
        <v>5505</v>
      </c>
      <c r="F678" s="216" t="s">
        <v>5506</v>
      </c>
      <c r="G678" s="530">
        <v>1.0</v>
      </c>
      <c r="H678" s="321">
        <v>1.0</v>
      </c>
      <c r="I678" s="107">
        <v>1.0</v>
      </c>
      <c r="J678" s="516">
        <v>20.0</v>
      </c>
      <c r="K678" s="516">
        <v>20.0</v>
      </c>
      <c r="L678" s="478" t="s">
        <v>568</v>
      </c>
      <c r="M678" s="58"/>
      <c r="N678" s="58"/>
      <c r="O678" s="58"/>
      <c r="P678" s="58"/>
      <c r="Q678" s="58"/>
      <c r="R678" s="58"/>
      <c r="S678" s="58"/>
      <c r="T678" s="58"/>
      <c r="U678" s="58"/>
      <c r="V678" s="58"/>
      <c r="W678" s="58"/>
      <c r="X678" s="58"/>
      <c r="Y678" s="58"/>
      <c r="Z678" s="58"/>
    </row>
    <row r="679" ht="11.25" customHeight="1">
      <c r="A679" s="256" t="s">
        <v>84</v>
      </c>
      <c r="B679" s="85" t="s">
        <v>5507</v>
      </c>
      <c r="C679" s="528" t="s">
        <v>77</v>
      </c>
      <c r="D679" s="112" t="s">
        <v>5508</v>
      </c>
      <c r="E679" s="510" t="s">
        <v>5509</v>
      </c>
      <c r="F679" s="98" t="s">
        <v>5510</v>
      </c>
      <c r="G679" s="531">
        <v>2.0</v>
      </c>
      <c r="H679" s="466">
        <v>2.0</v>
      </c>
      <c r="I679" s="107">
        <v>2.0</v>
      </c>
      <c r="J679" s="516">
        <v>10.0</v>
      </c>
      <c r="K679" s="516">
        <v>5.0</v>
      </c>
      <c r="L679" s="478" t="s">
        <v>568</v>
      </c>
      <c r="M679" s="58"/>
      <c r="N679" s="58"/>
      <c r="O679" s="58"/>
      <c r="P679" s="58"/>
      <c r="Q679" s="58"/>
      <c r="R679" s="58"/>
      <c r="S679" s="58"/>
      <c r="T679" s="58"/>
      <c r="U679" s="58"/>
      <c r="V679" s="58"/>
      <c r="W679" s="58"/>
      <c r="X679" s="58"/>
      <c r="Y679" s="58"/>
      <c r="Z679" s="58"/>
    </row>
    <row r="680" ht="11.25" customHeight="1">
      <c r="A680" s="112" t="s">
        <v>85</v>
      </c>
      <c r="B680" s="112" t="s">
        <v>5511</v>
      </c>
      <c r="C680" s="98" t="s">
        <v>77</v>
      </c>
      <c r="D680" s="112" t="s">
        <v>5512</v>
      </c>
      <c r="E680" s="313" t="s">
        <v>5513</v>
      </c>
      <c r="F680" s="98" t="s">
        <v>5514</v>
      </c>
      <c r="G680" s="98">
        <v>1.0</v>
      </c>
      <c r="H680" s="301">
        <v>1.0</v>
      </c>
      <c r="I680" s="103">
        <v>1.0</v>
      </c>
      <c r="J680" s="494">
        <v>20.0</v>
      </c>
      <c r="K680" s="494">
        <v>20.0</v>
      </c>
      <c r="L680" s="78" t="s">
        <v>572</v>
      </c>
      <c r="M680" s="58"/>
      <c r="N680" s="58"/>
      <c r="O680" s="58"/>
      <c r="P680" s="58"/>
      <c r="Q680" s="58"/>
      <c r="R680" s="58"/>
      <c r="S680" s="58"/>
      <c r="T680" s="58"/>
      <c r="U680" s="58"/>
      <c r="V680" s="58"/>
      <c r="W680" s="58"/>
      <c r="X680" s="58"/>
      <c r="Y680" s="58"/>
      <c r="Z680" s="58"/>
    </row>
    <row r="681" ht="11.25" customHeight="1">
      <c r="A681" s="112" t="s">
        <v>85</v>
      </c>
      <c r="B681" s="112" t="s">
        <v>5511</v>
      </c>
      <c r="C681" s="98" t="s">
        <v>77</v>
      </c>
      <c r="D681" s="91" t="s">
        <v>5515</v>
      </c>
      <c r="E681" s="515" t="s">
        <v>5516</v>
      </c>
      <c r="F681" s="92" t="s">
        <v>5517</v>
      </c>
      <c r="G681" s="320">
        <v>1.0</v>
      </c>
      <c r="H681" s="321">
        <v>1.0</v>
      </c>
      <c r="I681" s="107">
        <v>1.0</v>
      </c>
      <c r="J681" s="516">
        <v>20.0</v>
      </c>
      <c r="K681" s="516">
        <v>20.0</v>
      </c>
      <c r="L681" s="78" t="s">
        <v>572</v>
      </c>
      <c r="M681" s="58"/>
      <c r="N681" s="58"/>
      <c r="O681" s="58"/>
      <c r="P681" s="58"/>
      <c r="Q681" s="58"/>
      <c r="R681" s="58"/>
      <c r="S681" s="58"/>
      <c r="T681" s="58"/>
      <c r="U681" s="58"/>
      <c r="V681" s="58"/>
      <c r="W681" s="58"/>
      <c r="X681" s="58"/>
      <c r="Y681" s="58"/>
      <c r="Z681" s="58"/>
    </row>
    <row r="682" ht="11.25" customHeight="1">
      <c r="A682" s="112" t="s">
        <v>85</v>
      </c>
      <c r="B682" s="112" t="s">
        <v>5511</v>
      </c>
      <c r="C682" s="98" t="s">
        <v>77</v>
      </c>
      <c r="D682" s="91" t="s">
        <v>5518</v>
      </c>
      <c r="E682" s="112" t="s">
        <v>5519</v>
      </c>
      <c r="F682" s="98" t="s">
        <v>5520</v>
      </c>
      <c r="G682" s="99">
        <v>1.0</v>
      </c>
      <c r="H682" s="466">
        <v>1.0</v>
      </c>
      <c r="I682" s="107">
        <v>1.0</v>
      </c>
      <c r="J682" s="516">
        <v>20.0</v>
      </c>
      <c r="K682" s="516">
        <v>20.0</v>
      </c>
      <c r="L682" s="78" t="s">
        <v>572</v>
      </c>
      <c r="M682" s="58"/>
      <c r="N682" s="58"/>
      <c r="O682" s="58"/>
      <c r="P682" s="58"/>
      <c r="Q682" s="58"/>
      <c r="R682" s="58"/>
      <c r="S682" s="58"/>
      <c r="T682" s="58"/>
      <c r="U682" s="58"/>
      <c r="V682" s="58"/>
      <c r="W682" s="58"/>
      <c r="X682" s="58"/>
      <c r="Y682" s="58"/>
      <c r="Z682" s="58"/>
    </row>
    <row r="683" ht="11.25" customHeight="1">
      <c r="A683" s="112" t="s">
        <v>337</v>
      </c>
      <c r="B683" s="91" t="s">
        <v>1717</v>
      </c>
      <c r="C683" s="92" t="s">
        <v>77</v>
      </c>
      <c r="D683" s="112" t="s">
        <v>4910</v>
      </c>
      <c r="E683" s="112" t="s">
        <v>4773</v>
      </c>
      <c r="F683" s="98" t="s">
        <v>4911</v>
      </c>
      <c r="G683" s="99">
        <v>1.0</v>
      </c>
      <c r="H683" s="466">
        <v>1.0</v>
      </c>
      <c r="I683" s="107">
        <v>1.0</v>
      </c>
      <c r="J683" s="516">
        <v>20.0</v>
      </c>
      <c r="K683" s="516">
        <v>6.66</v>
      </c>
      <c r="L683" s="78" t="s">
        <v>572</v>
      </c>
      <c r="M683" s="58"/>
      <c r="N683" s="58"/>
      <c r="O683" s="58"/>
      <c r="P683" s="58"/>
      <c r="Q683" s="58"/>
      <c r="R683" s="58"/>
      <c r="S683" s="58"/>
      <c r="T683" s="58"/>
      <c r="U683" s="58"/>
      <c r="V683" s="58"/>
      <c r="W683" s="58"/>
      <c r="X683" s="58"/>
      <c r="Y683" s="58"/>
      <c r="Z683" s="58"/>
    </row>
    <row r="684" ht="11.25" customHeight="1">
      <c r="A684" s="112" t="s">
        <v>2442</v>
      </c>
      <c r="B684" s="91" t="s">
        <v>5521</v>
      </c>
      <c r="C684" s="92" t="s">
        <v>77</v>
      </c>
      <c r="D684" s="112" t="s">
        <v>5522</v>
      </c>
      <c r="E684" s="313" t="s">
        <v>5523</v>
      </c>
      <c r="F684" s="98" t="s">
        <v>4911</v>
      </c>
      <c r="G684" s="99">
        <v>2.0</v>
      </c>
      <c r="H684" s="466">
        <v>1.0</v>
      </c>
      <c r="I684" s="107">
        <v>2.0</v>
      </c>
      <c r="J684" s="516">
        <v>20.0</v>
      </c>
      <c r="K684" s="516">
        <v>10.0</v>
      </c>
      <c r="L684" s="78" t="s">
        <v>572</v>
      </c>
      <c r="M684" s="58"/>
      <c r="N684" s="58"/>
      <c r="O684" s="58"/>
      <c r="P684" s="58"/>
      <c r="Q684" s="58"/>
      <c r="R684" s="58"/>
      <c r="S684" s="58"/>
      <c r="T684" s="58"/>
      <c r="U684" s="58"/>
      <c r="V684" s="58"/>
      <c r="W684" s="58"/>
      <c r="X684" s="58"/>
      <c r="Y684" s="58"/>
      <c r="Z684" s="58"/>
    </row>
    <row r="685" ht="11.25" customHeight="1">
      <c r="A685" s="112" t="s">
        <v>2442</v>
      </c>
      <c r="B685" s="91" t="s">
        <v>5521</v>
      </c>
      <c r="C685" s="92" t="s">
        <v>77</v>
      </c>
      <c r="D685" s="112" t="s">
        <v>5524</v>
      </c>
      <c r="E685" s="313" t="s">
        <v>5525</v>
      </c>
      <c r="F685" s="98" t="s">
        <v>5526</v>
      </c>
      <c r="G685" s="99">
        <v>2.0</v>
      </c>
      <c r="H685" s="466">
        <v>1.0</v>
      </c>
      <c r="I685" s="107">
        <v>2.0</v>
      </c>
      <c r="J685" s="516">
        <v>20.0</v>
      </c>
      <c r="K685" s="516">
        <v>10.0</v>
      </c>
      <c r="L685" s="78" t="s">
        <v>572</v>
      </c>
      <c r="M685" s="58"/>
      <c r="N685" s="58"/>
      <c r="O685" s="58"/>
      <c r="P685" s="58"/>
      <c r="Q685" s="58"/>
      <c r="R685" s="58"/>
      <c r="S685" s="58"/>
      <c r="T685" s="58"/>
      <c r="U685" s="58"/>
      <c r="V685" s="58"/>
      <c r="W685" s="58"/>
      <c r="X685" s="58"/>
      <c r="Y685" s="58"/>
      <c r="Z685" s="58"/>
    </row>
    <row r="686" ht="11.25" customHeight="1">
      <c r="A686" s="112" t="s">
        <v>2442</v>
      </c>
      <c r="B686" s="91" t="s">
        <v>5521</v>
      </c>
      <c r="C686" s="92" t="s">
        <v>77</v>
      </c>
      <c r="D686" s="112" t="s">
        <v>2444</v>
      </c>
      <c r="E686" s="313" t="s">
        <v>2445</v>
      </c>
      <c r="F686" s="98" t="s">
        <v>4911</v>
      </c>
      <c r="G686" s="99">
        <v>2.0</v>
      </c>
      <c r="H686" s="466">
        <v>1.0</v>
      </c>
      <c r="I686" s="107">
        <v>2.0</v>
      </c>
      <c r="J686" s="516">
        <v>20.0</v>
      </c>
      <c r="K686" s="516">
        <v>10.0</v>
      </c>
      <c r="L686" s="78" t="s">
        <v>572</v>
      </c>
      <c r="M686" s="58"/>
      <c r="N686" s="58"/>
      <c r="O686" s="58"/>
      <c r="P686" s="58"/>
      <c r="Q686" s="58"/>
      <c r="R686" s="58"/>
      <c r="S686" s="58"/>
      <c r="T686" s="58"/>
      <c r="U686" s="58"/>
      <c r="V686" s="58"/>
      <c r="W686" s="58"/>
      <c r="X686" s="58"/>
      <c r="Y686" s="58"/>
      <c r="Z686" s="58"/>
    </row>
    <row r="687" ht="11.25" customHeight="1">
      <c r="A687" s="112" t="s">
        <v>2442</v>
      </c>
      <c r="B687" s="91" t="s">
        <v>5521</v>
      </c>
      <c r="C687" s="92" t="s">
        <v>77</v>
      </c>
      <c r="D687" s="112" t="s">
        <v>5527</v>
      </c>
      <c r="E687" s="112"/>
      <c r="F687" s="98" t="s">
        <v>4911</v>
      </c>
      <c r="G687" s="99">
        <v>2.0</v>
      </c>
      <c r="H687" s="466">
        <v>1.0</v>
      </c>
      <c r="I687" s="107">
        <v>2.0</v>
      </c>
      <c r="J687" s="516">
        <v>20.0</v>
      </c>
      <c r="K687" s="516">
        <v>10.0</v>
      </c>
      <c r="L687" s="78" t="s">
        <v>572</v>
      </c>
      <c r="M687" s="58"/>
      <c r="N687" s="58"/>
      <c r="O687" s="58"/>
      <c r="P687" s="58"/>
      <c r="Q687" s="58"/>
      <c r="R687" s="58"/>
      <c r="S687" s="58"/>
      <c r="T687" s="58"/>
      <c r="U687" s="58"/>
      <c r="V687" s="58"/>
      <c r="W687" s="58"/>
      <c r="X687" s="58"/>
      <c r="Y687" s="58"/>
      <c r="Z687" s="58"/>
    </row>
    <row r="688" ht="11.25" customHeight="1">
      <c r="A688" s="112" t="s">
        <v>1759</v>
      </c>
      <c r="B688" s="112" t="s">
        <v>2446</v>
      </c>
      <c r="C688" s="98" t="s">
        <v>77</v>
      </c>
      <c r="D688" s="112" t="s">
        <v>5528</v>
      </c>
      <c r="E688" s="236" t="s">
        <v>5529</v>
      </c>
      <c r="F688" s="98" t="s">
        <v>4911</v>
      </c>
      <c r="G688" s="425">
        <v>2.0</v>
      </c>
      <c r="H688" s="522">
        <v>2.0</v>
      </c>
      <c r="I688" s="107">
        <v>2.0</v>
      </c>
      <c r="J688" s="516">
        <v>20.0</v>
      </c>
      <c r="K688" s="516">
        <v>10.0</v>
      </c>
      <c r="L688" s="78" t="s">
        <v>572</v>
      </c>
      <c r="M688" s="58"/>
      <c r="N688" s="58"/>
      <c r="O688" s="58"/>
      <c r="P688" s="58"/>
      <c r="Q688" s="58"/>
      <c r="R688" s="58"/>
      <c r="S688" s="58"/>
      <c r="T688" s="58"/>
      <c r="U688" s="58"/>
      <c r="V688" s="58"/>
      <c r="W688" s="58"/>
      <c r="X688" s="58"/>
      <c r="Y688" s="58"/>
      <c r="Z688" s="58"/>
    </row>
    <row r="689" ht="11.25" customHeight="1">
      <c r="A689" s="112" t="s">
        <v>1759</v>
      </c>
      <c r="B689" s="112" t="s">
        <v>2446</v>
      </c>
      <c r="C689" s="98" t="s">
        <v>77</v>
      </c>
      <c r="D689" s="112" t="s">
        <v>5530</v>
      </c>
      <c r="E689" s="236" t="s">
        <v>5531</v>
      </c>
      <c r="F689" s="98" t="s">
        <v>5532</v>
      </c>
      <c r="G689" s="425">
        <v>2.0</v>
      </c>
      <c r="H689" s="522">
        <v>2.0</v>
      </c>
      <c r="I689" s="107">
        <v>2.0</v>
      </c>
      <c r="J689" s="516">
        <v>20.0</v>
      </c>
      <c r="K689" s="516">
        <v>10.0</v>
      </c>
      <c r="L689" s="78" t="s">
        <v>572</v>
      </c>
      <c r="M689" s="58"/>
      <c r="N689" s="58"/>
      <c r="O689" s="58"/>
      <c r="P689" s="58"/>
      <c r="Q689" s="58"/>
      <c r="R689" s="58"/>
      <c r="S689" s="58"/>
      <c r="T689" s="58"/>
      <c r="U689" s="58"/>
      <c r="V689" s="58"/>
      <c r="W689" s="58"/>
      <c r="X689" s="58"/>
      <c r="Y689" s="58"/>
      <c r="Z689" s="58"/>
    </row>
    <row r="690" ht="11.25" customHeight="1">
      <c r="A690" s="112" t="s">
        <v>1759</v>
      </c>
      <c r="B690" s="112" t="s">
        <v>2446</v>
      </c>
      <c r="C690" s="98" t="s">
        <v>77</v>
      </c>
      <c r="D690" s="112" t="s">
        <v>5533</v>
      </c>
      <c r="E690" s="236" t="s">
        <v>5534</v>
      </c>
      <c r="F690" s="98" t="s">
        <v>4911</v>
      </c>
      <c r="G690" s="425">
        <v>2.0</v>
      </c>
      <c r="H690" s="522">
        <v>2.0</v>
      </c>
      <c r="I690" s="107">
        <v>2.0</v>
      </c>
      <c r="J690" s="516">
        <v>20.0</v>
      </c>
      <c r="K690" s="516">
        <v>10.0</v>
      </c>
      <c r="L690" s="78" t="s">
        <v>572</v>
      </c>
      <c r="M690" s="58"/>
      <c r="N690" s="58"/>
      <c r="O690" s="58"/>
      <c r="P690" s="58"/>
      <c r="Q690" s="58"/>
      <c r="R690" s="58"/>
      <c r="S690" s="58"/>
      <c r="T690" s="58"/>
      <c r="U690" s="58"/>
      <c r="V690" s="58"/>
      <c r="W690" s="58"/>
      <c r="X690" s="58"/>
      <c r="Y690" s="58"/>
      <c r="Z690" s="58"/>
    </row>
    <row r="691" ht="11.25" customHeight="1">
      <c r="A691" s="112" t="s">
        <v>1759</v>
      </c>
      <c r="B691" s="112" t="s">
        <v>2446</v>
      </c>
      <c r="C691" s="98" t="s">
        <v>77</v>
      </c>
      <c r="D691" s="112" t="s">
        <v>5535</v>
      </c>
      <c r="E691" s="313" t="s">
        <v>5536</v>
      </c>
      <c r="F691" s="98" t="s">
        <v>4911</v>
      </c>
      <c r="G691" s="425">
        <v>2.0</v>
      </c>
      <c r="H691" s="522">
        <v>2.0</v>
      </c>
      <c r="I691" s="107">
        <v>2.0</v>
      </c>
      <c r="J691" s="516">
        <v>20.0</v>
      </c>
      <c r="K691" s="516">
        <v>10.0</v>
      </c>
      <c r="L691" s="78" t="s">
        <v>572</v>
      </c>
      <c r="M691" s="58"/>
      <c r="N691" s="58"/>
      <c r="O691" s="58"/>
      <c r="P691" s="58"/>
      <c r="Q691" s="58"/>
      <c r="R691" s="58"/>
      <c r="S691" s="58"/>
      <c r="T691" s="58"/>
      <c r="U691" s="58"/>
      <c r="V691" s="58"/>
      <c r="W691" s="58"/>
      <c r="X691" s="58"/>
      <c r="Y691" s="58"/>
      <c r="Z691" s="58"/>
    </row>
    <row r="692" ht="11.25" customHeight="1">
      <c r="A692" s="112" t="s">
        <v>1759</v>
      </c>
      <c r="B692" s="112" t="s">
        <v>2446</v>
      </c>
      <c r="C692" s="98" t="s">
        <v>77</v>
      </c>
      <c r="D692" s="112" t="s">
        <v>5537</v>
      </c>
      <c r="E692" s="313" t="s">
        <v>4792</v>
      </c>
      <c r="F692" s="98" t="s">
        <v>4911</v>
      </c>
      <c r="G692" s="425">
        <v>2.0</v>
      </c>
      <c r="H692" s="522">
        <v>2.0</v>
      </c>
      <c r="I692" s="107">
        <v>2.0</v>
      </c>
      <c r="J692" s="516">
        <v>20.0</v>
      </c>
      <c r="K692" s="516">
        <v>10.0</v>
      </c>
      <c r="L692" s="78" t="s">
        <v>572</v>
      </c>
      <c r="M692" s="58"/>
      <c r="N692" s="58"/>
      <c r="O692" s="58"/>
      <c r="P692" s="58"/>
      <c r="Q692" s="58"/>
      <c r="R692" s="58"/>
      <c r="S692" s="58"/>
      <c r="T692" s="58"/>
      <c r="U692" s="58"/>
      <c r="V692" s="58"/>
      <c r="W692" s="58"/>
      <c r="X692" s="58"/>
      <c r="Y692" s="58"/>
      <c r="Z692" s="58"/>
    </row>
    <row r="693" ht="11.25" customHeight="1">
      <c r="A693" s="112" t="s">
        <v>1759</v>
      </c>
      <c r="B693" s="112" t="s">
        <v>2446</v>
      </c>
      <c r="C693" s="98" t="s">
        <v>77</v>
      </c>
      <c r="D693" s="112" t="s">
        <v>5538</v>
      </c>
      <c r="E693" s="313" t="s">
        <v>4789</v>
      </c>
      <c r="F693" s="98" t="s">
        <v>4911</v>
      </c>
      <c r="G693" s="425">
        <v>2.0</v>
      </c>
      <c r="H693" s="522">
        <v>2.0</v>
      </c>
      <c r="I693" s="107">
        <v>2.0</v>
      </c>
      <c r="J693" s="516">
        <v>10.0</v>
      </c>
      <c r="K693" s="516">
        <v>5.0</v>
      </c>
      <c r="L693" s="78" t="s">
        <v>572</v>
      </c>
      <c r="M693" s="58"/>
      <c r="N693" s="58"/>
      <c r="O693" s="58"/>
      <c r="P693" s="58"/>
      <c r="Q693" s="58"/>
      <c r="R693" s="58"/>
      <c r="S693" s="58"/>
      <c r="T693" s="58"/>
      <c r="U693" s="58"/>
      <c r="V693" s="58"/>
      <c r="W693" s="58"/>
      <c r="X693" s="58"/>
      <c r="Y693" s="58"/>
      <c r="Z693" s="58"/>
    </row>
    <row r="694" ht="11.25" customHeight="1">
      <c r="A694" s="112" t="s">
        <v>1745</v>
      </c>
      <c r="B694" s="112" t="s">
        <v>5539</v>
      </c>
      <c r="C694" s="92" t="s">
        <v>77</v>
      </c>
      <c r="D694" s="112" t="s">
        <v>5540</v>
      </c>
      <c r="E694" s="313" t="s">
        <v>4795</v>
      </c>
      <c r="F694" s="98" t="s">
        <v>4911</v>
      </c>
      <c r="G694" s="425">
        <v>2.0</v>
      </c>
      <c r="H694" s="522">
        <v>2.0</v>
      </c>
      <c r="I694" s="107">
        <v>2.0</v>
      </c>
      <c r="J694" s="516">
        <v>10.0</v>
      </c>
      <c r="K694" s="516">
        <v>5.0</v>
      </c>
      <c r="L694" s="78" t="s">
        <v>572</v>
      </c>
      <c r="M694" s="58"/>
      <c r="N694" s="58"/>
      <c r="O694" s="58"/>
      <c r="P694" s="58"/>
      <c r="Q694" s="58"/>
      <c r="R694" s="58"/>
      <c r="S694" s="58"/>
      <c r="T694" s="58"/>
      <c r="U694" s="58"/>
      <c r="V694" s="58"/>
      <c r="W694" s="58"/>
      <c r="X694" s="58"/>
      <c r="Y694" s="58"/>
      <c r="Z694" s="58"/>
    </row>
    <row r="695" ht="11.25" customHeight="1">
      <c r="A695" s="91" t="s">
        <v>1745</v>
      </c>
      <c r="B695" s="245" t="s">
        <v>2449</v>
      </c>
      <c r="C695" s="92" t="s">
        <v>77</v>
      </c>
      <c r="D695" s="112" t="s">
        <v>5541</v>
      </c>
      <c r="E695" s="313" t="s">
        <v>5542</v>
      </c>
      <c r="F695" s="98" t="s">
        <v>5543</v>
      </c>
      <c r="G695" s="425">
        <v>2.0</v>
      </c>
      <c r="H695" s="522">
        <v>2.0</v>
      </c>
      <c r="I695" s="107">
        <v>2.0</v>
      </c>
      <c r="J695" s="516">
        <v>20.0</v>
      </c>
      <c r="K695" s="516">
        <v>10.0</v>
      </c>
      <c r="L695" s="78" t="s">
        <v>572</v>
      </c>
      <c r="M695" s="58"/>
      <c r="N695" s="58"/>
      <c r="O695" s="58"/>
      <c r="P695" s="58"/>
      <c r="Q695" s="58"/>
      <c r="R695" s="58"/>
      <c r="S695" s="58"/>
      <c r="T695" s="58"/>
      <c r="U695" s="58"/>
      <c r="V695" s="58"/>
      <c r="W695" s="58"/>
      <c r="X695" s="58"/>
      <c r="Y695" s="58"/>
      <c r="Z695" s="58"/>
    </row>
    <row r="696" ht="11.25" customHeight="1">
      <c r="A696" s="473" t="s">
        <v>5544</v>
      </c>
      <c r="B696" s="532" t="s">
        <v>5545</v>
      </c>
      <c r="C696" s="18" t="s">
        <v>77</v>
      </c>
      <c r="D696" s="533" t="s">
        <v>5546</v>
      </c>
      <c r="E696" s="429" t="s">
        <v>5547</v>
      </c>
      <c r="F696" s="18" t="s">
        <v>1599</v>
      </c>
      <c r="G696" s="18">
        <v>1.0</v>
      </c>
      <c r="H696" s="18">
        <v>2.0</v>
      </c>
      <c r="I696" s="204">
        <v>3.0</v>
      </c>
      <c r="J696" s="207">
        <v>20.0</v>
      </c>
      <c r="K696" s="207">
        <v>10.0</v>
      </c>
      <c r="L696" s="478" t="s">
        <v>5548</v>
      </c>
      <c r="M696" s="58"/>
      <c r="N696" s="58"/>
      <c r="O696" s="58"/>
      <c r="P696" s="58"/>
      <c r="Q696" s="58"/>
      <c r="R696" s="58"/>
      <c r="S696" s="58"/>
      <c r="T696" s="58"/>
      <c r="U696" s="58"/>
      <c r="V696" s="58"/>
      <c r="W696" s="58"/>
      <c r="X696" s="58"/>
      <c r="Y696" s="58"/>
      <c r="Z696" s="58"/>
    </row>
    <row r="697" ht="11.25" customHeight="1">
      <c r="A697" s="215" t="s">
        <v>5544</v>
      </c>
      <c r="B697" s="228" t="s">
        <v>5545</v>
      </c>
      <c r="C697" s="204" t="s">
        <v>77</v>
      </c>
      <c r="D697" s="228" t="s">
        <v>5549</v>
      </c>
      <c r="E697" s="228" t="s">
        <v>5550</v>
      </c>
      <c r="F697" s="204" t="s">
        <v>5551</v>
      </c>
      <c r="G697" s="415">
        <v>1.0</v>
      </c>
      <c r="H697" s="308">
        <v>2.0</v>
      </c>
      <c r="I697" s="204">
        <v>3.0</v>
      </c>
      <c r="J697" s="207">
        <v>10.0</v>
      </c>
      <c r="K697" s="207"/>
      <c r="L697" s="478" t="s">
        <v>5548</v>
      </c>
      <c r="M697" s="58"/>
      <c r="N697" s="58"/>
      <c r="O697" s="58"/>
      <c r="P697" s="58"/>
      <c r="Q697" s="58"/>
      <c r="R697" s="58"/>
      <c r="S697" s="58"/>
      <c r="T697" s="58"/>
      <c r="U697" s="58"/>
      <c r="V697" s="58"/>
      <c r="W697" s="58"/>
      <c r="X697" s="58"/>
      <c r="Y697" s="58"/>
      <c r="Z697" s="58"/>
    </row>
    <row r="698" ht="11.25" customHeight="1">
      <c r="A698" s="473" t="s">
        <v>5552</v>
      </c>
      <c r="B698" s="300" t="s">
        <v>5553</v>
      </c>
      <c r="C698" s="18" t="s">
        <v>77</v>
      </c>
      <c r="D698" s="429" t="s">
        <v>5554</v>
      </c>
      <c r="E698" s="313" t="s">
        <v>5555</v>
      </c>
      <c r="F698" s="18" t="s">
        <v>715</v>
      </c>
      <c r="G698" s="74">
        <v>1.0</v>
      </c>
      <c r="H698" s="221">
        <v>1.0</v>
      </c>
      <c r="I698" s="18">
        <v>1.0</v>
      </c>
      <c r="J698" s="207">
        <v>20.0</v>
      </c>
      <c r="K698" s="207">
        <v>20.0</v>
      </c>
      <c r="L698" s="478" t="s">
        <v>5548</v>
      </c>
      <c r="M698" s="58"/>
      <c r="N698" s="58"/>
      <c r="O698" s="58"/>
      <c r="P698" s="58"/>
      <c r="Q698" s="58"/>
      <c r="R698" s="58"/>
      <c r="S698" s="58"/>
      <c r="T698" s="58"/>
      <c r="U698" s="58"/>
      <c r="V698" s="58"/>
      <c r="W698" s="58"/>
      <c r="X698" s="58"/>
      <c r="Y698" s="58"/>
      <c r="Z698" s="58"/>
    </row>
    <row r="699" ht="11.25" customHeight="1">
      <c r="A699" s="473" t="s">
        <v>5556</v>
      </c>
      <c r="B699" s="222" t="s">
        <v>5557</v>
      </c>
      <c r="C699" s="204" t="s">
        <v>77</v>
      </c>
      <c r="D699" s="534" t="s">
        <v>5558</v>
      </c>
      <c r="E699" s="140" t="s">
        <v>5559</v>
      </c>
      <c r="F699" s="204"/>
      <c r="G699" s="415">
        <v>1.0</v>
      </c>
      <c r="H699" s="308">
        <v>1.0</v>
      </c>
      <c r="I699" s="18">
        <v>3.0</v>
      </c>
      <c r="J699" s="207">
        <v>20.0</v>
      </c>
      <c r="K699" s="207">
        <v>20.0</v>
      </c>
      <c r="L699" s="478" t="s">
        <v>5548</v>
      </c>
      <c r="M699" s="58"/>
      <c r="N699" s="58"/>
      <c r="O699" s="58"/>
      <c r="P699" s="58"/>
      <c r="Q699" s="58"/>
      <c r="R699" s="58"/>
      <c r="S699" s="58"/>
      <c r="T699" s="58"/>
      <c r="U699" s="58"/>
      <c r="V699" s="58"/>
      <c r="W699" s="58"/>
      <c r="X699" s="58"/>
      <c r="Y699" s="58"/>
      <c r="Z699" s="58"/>
    </row>
    <row r="700" ht="11.25" customHeight="1">
      <c r="A700" s="473" t="s">
        <v>5556</v>
      </c>
      <c r="B700" s="429" t="s">
        <v>5557</v>
      </c>
      <c r="C700" s="204" t="s">
        <v>77</v>
      </c>
      <c r="D700" s="215" t="s">
        <v>5560</v>
      </c>
      <c r="E700" s="313" t="s">
        <v>5561</v>
      </c>
      <c r="F700" s="204"/>
      <c r="G700" s="415">
        <v>1.0</v>
      </c>
      <c r="H700" s="308">
        <v>1.0</v>
      </c>
      <c r="I700" s="18">
        <v>3.0</v>
      </c>
      <c r="J700" s="207">
        <v>20.0</v>
      </c>
      <c r="K700" s="207">
        <v>20.0</v>
      </c>
      <c r="L700" s="478" t="s">
        <v>5548</v>
      </c>
      <c r="M700" s="58"/>
      <c r="N700" s="58"/>
      <c r="O700" s="58"/>
      <c r="P700" s="58"/>
      <c r="Q700" s="58"/>
      <c r="R700" s="58"/>
      <c r="S700" s="58"/>
      <c r="T700" s="58"/>
      <c r="U700" s="58"/>
      <c r="V700" s="58"/>
      <c r="W700" s="58"/>
      <c r="X700" s="58"/>
      <c r="Y700" s="58"/>
      <c r="Z700" s="58"/>
    </row>
    <row r="701" ht="11.25" customHeight="1">
      <c r="A701" s="473" t="s">
        <v>5556</v>
      </c>
      <c r="B701" s="429" t="s">
        <v>5557</v>
      </c>
      <c r="C701" s="204" t="s">
        <v>77</v>
      </c>
      <c r="D701" s="232" t="s">
        <v>5562</v>
      </c>
      <c r="E701" s="313" t="s">
        <v>5563</v>
      </c>
      <c r="F701" s="204"/>
      <c r="G701" s="415">
        <v>1.0</v>
      </c>
      <c r="H701" s="308">
        <v>1.0</v>
      </c>
      <c r="I701" s="18">
        <v>3.0</v>
      </c>
      <c r="J701" s="207">
        <v>20.0</v>
      </c>
      <c r="K701" s="207">
        <v>20.0</v>
      </c>
      <c r="L701" s="478" t="s">
        <v>5548</v>
      </c>
      <c r="M701" s="58"/>
      <c r="N701" s="58"/>
      <c r="O701" s="58"/>
      <c r="P701" s="58"/>
      <c r="Q701" s="58"/>
      <c r="R701" s="58"/>
      <c r="S701" s="58"/>
      <c r="T701" s="58"/>
      <c r="U701" s="58"/>
      <c r="V701" s="58"/>
      <c r="W701" s="58"/>
      <c r="X701" s="58"/>
      <c r="Y701" s="58"/>
      <c r="Z701" s="58"/>
    </row>
    <row r="702" ht="11.25" customHeight="1">
      <c r="A702" s="311" t="s">
        <v>5564</v>
      </c>
      <c r="B702" s="535" t="s">
        <v>5565</v>
      </c>
      <c r="C702" s="204" t="s">
        <v>77</v>
      </c>
      <c r="D702" s="232" t="s">
        <v>5566</v>
      </c>
      <c r="E702" s="313" t="s">
        <v>5567</v>
      </c>
      <c r="F702" s="204"/>
      <c r="G702" s="415">
        <v>1.0</v>
      </c>
      <c r="H702" s="308">
        <v>1.0</v>
      </c>
      <c r="I702" s="18">
        <v>1.0</v>
      </c>
      <c r="J702" s="207">
        <v>10.0</v>
      </c>
      <c r="K702" s="207">
        <v>10.0</v>
      </c>
      <c r="L702" s="478" t="s">
        <v>5548</v>
      </c>
      <c r="M702" s="58"/>
      <c r="N702" s="58"/>
      <c r="O702" s="58"/>
      <c r="P702" s="58"/>
      <c r="Q702" s="58"/>
      <c r="R702" s="58"/>
      <c r="S702" s="58"/>
      <c r="T702" s="58"/>
      <c r="U702" s="58"/>
      <c r="V702" s="58"/>
      <c r="W702" s="58"/>
      <c r="X702" s="58"/>
      <c r="Y702" s="58"/>
      <c r="Z702" s="58"/>
    </row>
    <row r="703" ht="11.25" customHeight="1">
      <c r="A703" s="536" t="s">
        <v>5568</v>
      </c>
      <c r="B703" s="537" t="s">
        <v>5569</v>
      </c>
      <c r="C703" s="204" t="s">
        <v>77</v>
      </c>
      <c r="D703" s="429" t="s">
        <v>5570</v>
      </c>
      <c r="E703" s="535" t="s">
        <v>5571</v>
      </c>
      <c r="F703" s="204"/>
      <c r="G703" s="415">
        <v>1.0</v>
      </c>
      <c r="H703" s="308">
        <v>1.0</v>
      </c>
      <c r="I703" s="18">
        <v>3.0</v>
      </c>
      <c r="J703" s="207">
        <v>20.0</v>
      </c>
      <c r="K703" s="207">
        <v>10.0</v>
      </c>
      <c r="L703" s="478" t="s">
        <v>5548</v>
      </c>
      <c r="M703" s="58"/>
      <c r="N703" s="58"/>
      <c r="O703" s="58"/>
      <c r="P703" s="58"/>
      <c r="Q703" s="58"/>
      <c r="R703" s="58"/>
      <c r="S703" s="58"/>
      <c r="T703" s="58"/>
      <c r="U703" s="58"/>
      <c r="V703" s="58"/>
      <c r="W703" s="58"/>
      <c r="X703" s="58"/>
      <c r="Y703" s="58"/>
      <c r="Z703" s="58"/>
    </row>
    <row r="704" ht="11.25" customHeight="1">
      <c r="A704" s="112" t="s">
        <v>5572</v>
      </c>
      <c r="B704" s="112" t="s">
        <v>5573</v>
      </c>
      <c r="C704" s="98" t="s">
        <v>77</v>
      </c>
      <c r="D704" s="112" t="s">
        <v>5574</v>
      </c>
      <c r="E704" s="313" t="s">
        <v>5575</v>
      </c>
      <c r="F704" s="98" t="s">
        <v>5576</v>
      </c>
      <c r="G704" s="98">
        <v>0.0</v>
      </c>
      <c r="H704" s="301">
        <v>1.0</v>
      </c>
      <c r="I704" s="103">
        <v>1.0</v>
      </c>
      <c r="J704" s="494">
        <v>10.0</v>
      </c>
      <c r="K704" s="494">
        <v>10.0</v>
      </c>
      <c r="L704" s="78" t="s">
        <v>583</v>
      </c>
      <c r="M704" s="58"/>
      <c r="N704" s="58"/>
      <c r="O704" s="58"/>
      <c r="P704" s="58"/>
      <c r="Q704" s="58"/>
      <c r="R704" s="58"/>
      <c r="S704" s="58"/>
      <c r="T704" s="58"/>
      <c r="U704" s="58"/>
      <c r="V704" s="58"/>
      <c r="W704" s="58"/>
      <c r="X704" s="58"/>
      <c r="Y704" s="58"/>
      <c r="Z704" s="58"/>
    </row>
    <row r="705" ht="11.25" customHeight="1">
      <c r="A705" s="236" t="s">
        <v>5577</v>
      </c>
      <c r="B705" s="236" t="s">
        <v>5578</v>
      </c>
      <c r="C705" s="150" t="s">
        <v>77</v>
      </c>
      <c r="D705" s="91" t="s">
        <v>5579</v>
      </c>
      <c r="E705" s="515" t="s">
        <v>5580</v>
      </c>
      <c r="F705" s="92" t="s">
        <v>5581</v>
      </c>
      <c r="G705" s="320">
        <v>0.0</v>
      </c>
      <c r="H705" s="321">
        <v>1.0</v>
      </c>
      <c r="I705" s="107">
        <v>1.0</v>
      </c>
      <c r="J705" s="516">
        <v>10.0</v>
      </c>
      <c r="K705" s="516">
        <v>10.0</v>
      </c>
      <c r="L705" s="78" t="s">
        <v>583</v>
      </c>
      <c r="M705" s="58"/>
      <c r="N705" s="58"/>
      <c r="O705" s="58"/>
      <c r="P705" s="58"/>
      <c r="Q705" s="58"/>
      <c r="R705" s="58"/>
      <c r="S705" s="58"/>
      <c r="T705" s="58"/>
      <c r="U705" s="58"/>
      <c r="V705" s="58"/>
      <c r="W705" s="58"/>
      <c r="X705" s="58"/>
      <c r="Y705" s="58"/>
      <c r="Z705" s="58"/>
    </row>
    <row r="706" ht="11.25" customHeight="1">
      <c r="A706" s="236" t="s">
        <v>5582</v>
      </c>
      <c r="B706" s="236" t="s">
        <v>5583</v>
      </c>
      <c r="C706" s="150" t="s">
        <v>77</v>
      </c>
      <c r="D706" s="112" t="s">
        <v>5584</v>
      </c>
      <c r="E706" s="313" t="s">
        <v>5585</v>
      </c>
      <c r="F706" s="98" t="s">
        <v>5586</v>
      </c>
      <c r="G706" s="99">
        <v>0.0</v>
      </c>
      <c r="H706" s="466">
        <v>1.0</v>
      </c>
      <c r="I706" s="107">
        <v>1.0</v>
      </c>
      <c r="J706" s="516">
        <v>20.0</v>
      </c>
      <c r="K706" s="516">
        <v>20.0</v>
      </c>
      <c r="L706" s="78" t="s">
        <v>583</v>
      </c>
      <c r="M706" s="58"/>
      <c r="N706" s="58"/>
      <c r="O706" s="58"/>
      <c r="P706" s="58"/>
      <c r="Q706" s="58"/>
      <c r="R706" s="58"/>
      <c r="S706" s="58"/>
      <c r="T706" s="58"/>
      <c r="U706" s="58"/>
      <c r="V706" s="58"/>
      <c r="W706" s="58"/>
      <c r="X706" s="58"/>
      <c r="Y706" s="58"/>
      <c r="Z706" s="58"/>
    </row>
    <row r="707" ht="11.25" customHeight="1">
      <c r="A707" s="236" t="s">
        <v>5587</v>
      </c>
      <c r="B707" s="236" t="s">
        <v>5588</v>
      </c>
      <c r="C707" s="150" t="s">
        <v>77</v>
      </c>
      <c r="D707" s="112" t="s">
        <v>5589</v>
      </c>
      <c r="E707" s="313" t="s">
        <v>5590</v>
      </c>
      <c r="F707" s="98" t="s">
        <v>5591</v>
      </c>
      <c r="G707" s="99">
        <v>0.0</v>
      </c>
      <c r="H707" s="466">
        <v>1.0</v>
      </c>
      <c r="I707" s="107">
        <v>1.0</v>
      </c>
      <c r="J707" s="516">
        <v>20.0</v>
      </c>
      <c r="K707" s="516">
        <v>20.0</v>
      </c>
      <c r="L707" s="78" t="s">
        <v>583</v>
      </c>
      <c r="M707" s="58"/>
      <c r="N707" s="58"/>
      <c r="O707" s="58"/>
      <c r="P707" s="58"/>
      <c r="Q707" s="58"/>
      <c r="R707" s="58"/>
      <c r="S707" s="58"/>
      <c r="T707" s="58"/>
      <c r="U707" s="58"/>
      <c r="V707" s="58"/>
      <c r="W707" s="58"/>
      <c r="X707" s="58"/>
      <c r="Y707" s="58"/>
      <c r="Z707" s="58"/>
    </row>
    <row r="708" ht="11.25" customHeight="1">
      <c r="A708" s="112" t="s">
        <v>2571</v>
      </c>
      <c r="B708" s="112" t="s">
        <v>2518</v>
      </c>
      <c r="C708" s="150" t="s">
        <v>77</v>
      </c>
      <c r="D708" s="112" t="s">
        <v>5592</v>
      </c>
      <c r="E708" s="538" t="s">
        <v>5593</v>
      </c>
      <c r="F708" s="98" t="s">
        <v>5594</v>
      </c>
      <c r="G708" s="98">
        <v>2.0</v>
      </c>
      <c r="H708" s="301">
        <v>1.0</v>
      </c>
      <c r="I708" s="103">
        <v>3.0</v>
      </c>
      <c r="J708" s="494">
        <v>20.0</v>
      </c>
      <c r="K708" s="494">
        <v>10.0</v>
      </c>
      <c r="L708" s="78" t="s">
        <v>594</v>
      </c>
      <c r="M708" s="58"/>
      <c r="N708" s="58"/>
      <c r="O708" s="58"/>
      <c r="P708" s="58"/>
      <c r="Q708" s="58"/>
      <c r="R708" s="58"/>
      <c r="S708" s="58"/>
      <c r="T708" s="58"/>
      <c r="U708" s="58"/>
      <c r="V708" s="58"/>
      <c r="W708" s="58"/>
      <c r="X708" s="58"/>
      <c r="Y708" s="58"/>
      <c r="Z708" s="58"/>
    </row>
    <row r="709" ht="11.25" customHeight="1">
      <c r="A709" s="236" t="s">
        <v>2571</v>
      </c>
      <c r="B709" s="236" t="s">
        <v>2518</v>
      </c>
      <c r="C709" s="150" t="s">
        <v>77</v>
      </c>
      <c r="D709" s="112" t="s">
        <v>5595</v>
      </c>
      <c r="E709" s="313" t="s">
        <v>5596</v>
      </c>
      <c r="F709" s="98" t="s">
        <v>5597</v>
      </c>
      <c r="G709" s="99">
        <v>2.0</v>
      </c>
      <c r="H709" s="466">
        <v>1.0</v>
      </c>
      <c r="I709" s="107">
        <v>3.0</v>
      </c>
      <c r="J709" s="516">
        <v>20.0</v>
      </c>
      <c r="K709" s="516">
        <v>10.0</v>
      </c>
      <c r="L709" s="78" t="s">
        <v>594</v>
      </c>
      <c r="M709" s="58"/>
      <c r="N709" s="58"/>
      <c r="O709" s="58"/>
      <c r="P709" s="58"/>
      <c r="Q709" s="58"/>
      <c r="R709" s="58"/>
      <c r="S709" s="58"/>
      <c r="T709" s="58"/>
      <c r="U709" s="58"/>
      <c r="V709" s="58"/>
      <c r="W709" s="58"/>
      <c r="X709" s="58"/>
      <c r="Y709" s="58"/>
      <c r="Z709" s="58"/>
    </row>
    <row r="710" ht="11.25" customHeight="1">
      <c r="A710" s="236" t="s">
        <v>2571</v>
      </c>
      <c r="B710" s="236" t="s">
        <v>2518</v>
      </c>
      <c r="C710" s="150" t="s">
        <v>77</v>
      </c>
      <c r="D710" s="112" t="s">
        <v>5598</v>
      </c>
      <c r="E710" s="313" t="s">
        <v>5599</v>
      </c>
      <c r="F710" s="98" t="s">
        <v>5600</v>
      </c>
      <c r="G710" s="99">
        <v>2.0</v>
      </c>
      <c r="H710" s="466">
        <v>1.0</v>
      </c>
      <c r="I710" s="107">
        <v>3.0</v>
      </c>
      <c r="J710" s="516">
        <v>20.0</v>
      </c>
      <c r="K710" s="516">
        <v>10.0</v>
      </c>
      <c r="L710" s="78" t="s">
        <v>594</v>
      </c>
      <c r="M710" s="58"/>
      <c r="N710" s="58"/>
      <c r="O710" s="58"/>
      <c r="P710" s="58"/>
      <c r="Q710" s="58"/>
      <c r="R710" s="58"/>
      <c r="S710" s="58"/>
      <c r="T710" s="58"/>
      <c r="U710" s="58"/>
      <c r="V710" s="58"/>
      <c r="W710" s="58"/>
      <c r="X710" s="58"/>
      <c r="Y710" s="58"/>
      <c r="Z710" s="58"/>
    </row>
    <row r="711" ht="11.25" customHeight="1">
      <c r="A711" s="236" t="s">
        <v>2571</v>
      </c>
      <c r="B711" s="236" t="s">
        <v>2518</v>
      </c>
      <c r="C711" s="150" t="s">
        <v>77</v>
      </c>
      <c r="D711" s="236" t="s">
        <v>5601</v>
      </c>
      <c r="E711" s="313" t="s">
        <v>5602</v>
      </c>
      <c r="F711" s="150" t="s">
        <v>5603</v>
      </c>
      <c r="G711" s="425">
        <v>2.0</v>
      </c>
      <c r="H711" s="522">
        <v>1.0</v>
      </c>
      <c r="I711" s="107">
        <v>3.0</v>
      </c>
      <c r="J711" s="516">
        <v>20.0</v>
      </c>
      <c r="K711" s="516">
        <v>10.0</v>
      </c>
      <c r="L711" s="78" t="s">
        <v>594</v>
      </c>
      <c r="M711" s="58"/>
      <c r="N711" s="58"/>
      <c r="O711" s="58"/>
      <c r="P711" s="58"/>
      <c r="Q711" s="58"/>
      <c r="R711" s="58"/>
      <c r="S711" s="58"/>
      <c r="T711" s="58"/>
      <c r="U711" s="58"/>
      <c r="V711" s="58"/>
      <c r="W711" s="58"/>
      <c r="X711" s="58"/>
      <c r="Y711" s="58"/>
      <c r="Z711" s="58"/>
    </row>
    <row r="712" ht="11.25" customHeight="1">
      <c r="A712" s="125" t="s">
        <v>2571</v>
      </c>
      <c r="B712" s="125" t="s">
        <v>2518</v>
      </c>
      <c r="C712" s="150" t="s">
        <v>77</v>
      </c>
      <c r="D712" s="125" t="s">
        <v>5604</v>
      </c>
      <c r="E712" s="125" t="s">
        <v>5605</v>
      </c>
      <c r="F712" s="128" t="s">
        <v>5606</v>
      </c>
      <c r="G712" s="539">
        <v>2.0</v>
      </c>
      <c r="H712" s="540">
        <v>1.0</v>
      </c>
      <c r="I712" s="157">
        <v>3.0</v>
      </c>
      <c r="J712" s="494">
        <v>20.0</v>
      </c>
      <c r="K712" s="494">
        <v>10.0</v>
      </c>
      <c r="L712" s="78" t="s">
        <v>594</v>
      </c>
      <c r="M712" s="58"/>
      <c r="N712" s="58"/>
      <c r="O712" s="58"/>
      <c r="P712" s="58"/>
      <c r="Q712" s="58"/>
      <c r="R712" s="58"/>
      <c r="S712" s="58"/>
      <c r="T712" s="58"/>
      <c r="U712" s="58"/>
      <c r="V712" s="58"/>
      <c r="W712" s="58"/>
      <c r="X712" s="58"/>
      <c r="Y712" s="58"/>
      <c r="Z712" s="58"/>
    </row>
    <row r="713" ht="11.25" customHeight="1">
      <c r="A713" s="125" t="s">
        <v>2571</v>
      </c>
      <c r="B713" s="125" t="s">
        <v>2518</v>
      </c>
      <c r="C713" s="98" t="s">
        <v>77</v>
      </c>
      <c r="D713" s="125" t="s">
        <v>5607</v>
      </c>
      <c r="E713" s="541" t="s">
        <v>5608</v>
      </c>
      <c r="F713" s="128" t="s">
        <v>4956</v>
      </c>
      <c r="G713" s="539">
        <v>2.0</v>
      </c>
      <c r="H713" s="542">
        <v>1.0</v>
      </c>
      <c r="I713" s="543">
        <v>3.0</v>
      </c>
      <c r="J713" s="544">
        <v>20.0</v>
      </c>
      <c r="K713" s="544">
        <v>10.0</v>
      </c>
      <c r="L713" s="78" t="s">
        <v>594</v>
      </c>
      <c r="M713" s="58"/>
      <c r="N713" s="58"/>
      <c r="O713" s="58"/>
      <c r="P713" s="58"/>
      <c r="Q713" s="58"/>
      <c r="R713" s="58"/>
      <c r="S713" s="58"/>
      <c r="T713" s="58"/>
      <c r="U713" s="58"/>
      <c r="V713" s="58"/>
      <c r="W713" s="58"/>
      <c r="X713" s="58"/>
      <c r="Y713" s="58"/>
      <c r="Z713" s="58"/>
    </row>
    <row r="714" ht="11.25" customHeight="1">
      <c r="A714" s="236" t="s">
        <v>2571</v>
      </c>
      <c r="B714" s="236" t="s">
        <v>2518</v>
      </c>
      <c r="C714" s="151" t="s">
        <v>77</v>
      </c>
      <c r="D714" s="236" t="s">
        <v>5609</v>
      </c>
      <c r="E714" s="313" t="s">
        <v>5610</v>
      </c>
      <c r="F714" s="150" t="s">
        <v>5611</v>
      </c>
      <c r="G714" s="425">
        <v>2.0</v>
      </c>
      <c r="H714" s="545">
        <v>1.0</v>
      </c>
      <c r="I714" s="107">
        <v>3.0</v>
      </c>
      <c r="J714" s="516">
        <v>20.0</v>
      </c>
      <c r="K714" s="516">
        <v>10.0</v>
      </c>
      <c r="L714" s="78" t="s">
        <v>594</v>
      </c>
      <c r="M714" s="58"/>
      <c r="N714" s="58"/>
      <c r="O714" s="58"/>
      <c r="P714" s="58"/>
      <c r="Q714" s="58"/>
      <c r="R714" s="58"/>
      <c r="S714" s="58"/>
      <c r="T714" s="58"/>
      <c r="U714" s="58"/>
      <c r="V714" s="58"/>
      <c r="W714" s="58"/>
      <c r="X714" s="58"/>
      <c r="Y714" s="58"/>
      <c r="Z714" s="58"/>
    </row>
    <row r="715" ht="11.25" customHeight="1">
      <c r="A715" s="236" t="s">
        <v>2571</v>
      </c>
      <c r="B715" s="236" t="s">
        <v>2518</v>
      </c>
      <c r="C715" s="528" t="s">
        <v>77</v>
      </c>
      <c r="D715" s="236" t="s">
        <v>5612</v>
      </c>
      <c r="E715" s="313" t="s">
        <v>5613</v>
      </c>
      <c r="F715" s="150"/>
      <c r="G715" s="425">
        <v>2.0</v>
      </c>
      <c r="H715" s="545">
        <v>1.0</v>
      </c>
      <c r="I715" s="107">
        <v>3.0</v>
      </c>
      <c r="J715" s="516">
        <v>20.0</v>
      </c>
      <c r="K715" s="516">
        <v>10.0</v>
      </c>
      <c r="L715" s="78" t="s">
        <v>594</v>
      </c>
      <c r="M715" s="58"/>
      <c r="N715" s="58"/>
      <c r="O715" s="58"/>
      <c r="P715" s="58"/>
      <c r="Q715" s="58"/>
      <c r="R715" s="58"/>
      <c r="S715" s="58"/>
      <c r="T715" s="58"/>
      <c r="U715" s="58"/>
      <c r="V715" s="58"/>
      <c r="W715" s="58"/>
      <c r="X715" s="58"/>
      <c r="Y715" s="58"/>
      <c r="Z715" s="58"/>
    </row>
    <row r="716" ht="11.25" customHeight="1">
      <c r="A716" s="236" t="s">
        <v>2571</v>
      </c>
      <c r="B716" s="236" t="s">
        <v>2518</v>
      </c>
      <c r="C716" s="528" t="s">
        <v>77</v>
      </c>
      <c r="D716" s="236" t="s">
        <v>5614</v>
      </c>
      <c r="E716" s="313" t="s">
        <v>5615</v>
      </c>
      <c r="F716" s="150" t="s">
        <v>5616</v>
      </c>
      <c r="G716" s="425">
        <v>2.0</v>
      </c>
      <c r="H716" s="545">
        <v>1.0</v>
      </c>
      <c r="I716" s="107">
        <v>3.0</v>
      </c>
      <c r="J716" s="516">
        <v>10.0</v>
      </c>
      <c r="K716" s="516">
        <v>5.0</v>
      </c>
      <c r="L716" s="78" t="s">
        <v>594</v>
      </c>
      <c r="M716" s="58"/>
      <c r="N716" s="58"/>
      <c r="O716" s="58"/>
      <c r="P716" s="58"/>
      <c r="Q716" s="58"/>
      <c r="R716" s="58"/>
      <c r="S716" s="58"/>
      <c r="T716" s="58"/>
      <c r="U716" s="58"/>
      <c r="V716" s="58"/>
      <c r="W716" s="58"/>
      <c r="X716" s="58"/>
      <c r="Y716" s="58"/>
      <c r="Z716" s="58"/>
    </row>
    <row r="717" ht="11.25" customHeight="1">
      <c r="A717" s="236" t="s">
        <v>2571</v>
      </c>
      <c r="B717" s="236" t="s">
        <v>2518</v>
      </c>
      <c r="C717" s="98" t="s">
        <v>77</v>
      </c>
      <c r="D717" s="236" t="s">
        <v>5617</v>
      </c>
      <c r="E717" s="313" t="s">
        <v>5618</v>
      </c>
      <c r="F717" s="150"/>
      <c r="G717" s="425">
        <v>2.0</v>
      </c>
      <c r="H717" s="545">
        <v>1.0</v>
      </c>
      <c r="I717" s="107">
        <v>3.0</v>
      </c>
      <c r="J717" s="516">
        <v>20.0</v>
      </c>
      <c r="K717" s="516">
        <v>10.0</v>
      </c>
      <c r="L717" s="78" t="s">
        <v>594</v>
      </c>
      <c r="M717" s="58"/>
      <c r="N717" s="58"/>
      <c r="O717" s="58"/>
      <c r="P717" s="58"/>
      <c r="Q717" s="58"/>
      <c r="R717" s="58"/>
      <c r="S717" s="58"/>
      <c r="T717" s="58"/>
      <c r="U717" s="58"/>
      <c r="V717" s="58"/>
      <c r="W717" s="58"/>
      <c r="X717" s="58"/>
      <c r="Y717" s="58"/>
      <c r="Z717" s="58"/>
    </row>
    <row r="718" ht="11.25" customHeight="1">
      <c r="A718" s="236" t="s">
        <v>2571</v>
      </c>
      <c r="B718" s="236" t="s">
        <v>2518</v>
      </c>
      <c r="C718" s="98" t="s">
        <v>77</v>
      </c>
      <c r="D718" s="236" t="s">
        <v>5619</v>
      </c>
      <c r="E718" s="313" t="s">
        <v>5620</v>
      </c>
      <c r="F718" s="150" t="s">
        <v>4017</v>
      </c>
      <c r="G718" s="425">
        <v>2.0</v>
      </c>
      <c r="H718" s="545">
        <v>1.0</v>
      </c>
      <c r="I718" s="107">
        <v>3.0</v>
      </c>
      <c r="J718" s="516">
        <v>20.0</v>
      </c>
      <c r="K718" s="516">
        <v>10.0</v>
      </c>
      <c r="L718" s="78" t="s">
        <v>594</v>
      </c>
      <c r="M718" s="58"/>
      <c r="N718" s="58"/>
      <c r="O718" s="58"/>
      <c r="P718" s="58"/>
      <c r="Q718" s="58"/>
      <c r="R718" s="58"/>
      <c r="S718" s="58"/>
      <c r="T718" s="58"/>
      <c r="U718" s="58"/>
      <c r="V718" s="58"/>
      <c r="W718" s="58"/>
      <c r="X718" s="58"/>
      <c r="Y718" s="58"/>
      <c r="Z718" s="58"/>
    </row>
    <row r="719" ht="11.25" customHeight="1">
      <c r="A719" s="236" t="s">
        <v>2571</v>
      </c>
      <c r="B719" s="236" t="s">
        <v>2518</v>
      </c>
      <c r="C719" s="98" t="s">
        <v>77</v>
      </c>
      <c r="D719" s="236" t="s">
        <v>5621</v>
      </c>
      <c r="E719" s="313" t="s">
        <v>5622</v>
      </c>
      <c r="F719" s="150"/>
      <c r="G719" s="425">
        <v>2.0</v>
      </c>
      <c r="H719" s="545">
        <v>1.0</v>
      </c>
      <c r="I719" s="107">
        <v>3.0</v>
      </c>
      <c r="J719" s="516">
        <v>20.0</v>
      </c>
      <c r="K719" s="516">
        <v>10.0</v>
      </c>
      <c r="L719" s="78" t="s">
        <v>594</v>
      </c>
      <c r="M719" s="58"/>
      <c r="N719" s="58"/>
      <c r="O719" s="58"/>
      <c r="P719" s="58"/>
      <c r="Q719" s="58"/>
      <c r="R719" s="58"/>
      <c r="S719" s="58"/>
      <c r="T719" s="58"/>
      <c r="U719" s="58"/>
      <c r="V719" s="58"/>
      <c r="W719" s="58"/>
      <c r="X719" s="58"/>
      <c r="Y719" s="58"/>
      <c r="Z719" s="58"/>
    </row>
    <row r="720" ht="11.25" customHeight="1">
      <c r="A720" s="236" t="s">
        <v>2571</v>
      </c>
      <c r="B720" s="236" t="s">
        <v>2518</v>
      </c>
      <c r="C720" s="92" t="s">
        <v>77</v>
      </c>
      <c r="D720" s="236" t="s">
        <v>5623</v>
      </c>
      <c r="E720" s="313" t="s">
        <v>5624</v>
      </c>
      <c r="F720" s="150"/>
      <c r="G720" s="425">
        <v>2.0</v>
      </c>
      <c r="H720" s="545">
        <v>1.0</v>
      </c>
      <c r="I720" s="107">
        <v>3.0</v>
      </c>
      <c r="J720" s="516">
        <v>20.0</v>
      </c>
      <c r="K720" s="516">
        <v>10.0</v>
      </c>
      <c r="L720" s="78" t="s">
        <v>594</v>
      </c>
      <c r="M720" s="58"/>
      <c r="N720" s="58"/>
      <c r="O720" s="58"/>
      <c r="P720" s="58"/>
      <c r="Q720" s="58"/>
      <c r="R720" s="58"/>
      <c r="S720" s="58"/>
      <c r="T720" s="58"/>
      <c r="U720" s="58"/>
      <c r="V720" s="58"/>
      <c r="W720" s="58"/>
      <c r="X720" s="58"/>
      <c r="Y720" s="58"/>
      <c r="Z720" s="58"/>
    </row>
    <row r="721" ht="11.25" customHeight="1">
      <c r="A721" s="236" t="s">
        <v>2571</v>
      </c>
      <c r="B721" s="236" t="s">
        <v>2518</v>
      </c>
      <c r="C721" s="92" t="s">
        <v>77</v>
      </c>
      <c r="D721" s="236" t="s">
        <v>5625</v>
      </c>
      <c r="E721" s="313" t="s">
        <v>5600</v>
      </c>
      <c r="F721" s="150"/>
      <c r="G721" s="425">
        <v>2.0</v>
      </c>
      <c r="H721" s="545">
        <v>1.0</v>
      </c>
      <c r="I721" s="107">
        <v>3.0</v>
      </c>
      <c r="J721" s="516">
        <v>20.0</v>
      </c>
      <c r="K721" s="516">
        <v>10.0</v>
      </c>
      <c r="L721" s="78" t="s">
        <v>594</v>
      </c>
      <c r="M721" s="58"/>
      <c r="N721" s="58"/>
      <c r="O721" s="58"/>
      <c r="P721" s="58"/>
      <c r="Q721" s="58"/>
      <c r="R721" s="58"/>
      <c r="S721" s="58"/>
      <c r="T721" s="58"/>
      <c r="U721" s="58"/>
      <c r="V721" s="58"/>
      <c r="W721" s="58"/>
      <c r="X721" s="58"/>
      <c r="Y721" s="58"/>
      <c r="Z721" s="58"/>
    </row>
    <row r="722" ht="11.25" customHeight="1">
      <c r="A722" s="236" t="s">
        <v>2571</v>
      </c>
      <c r="B722" s="236" t="s">
        <v>2518</v>
      </c>
      <c r="C722" s="92" t="s">
        <v>77</v>
      </c>
      <c r="D722" s="236" t="s">
        <v>5626</v>
      </c>
      <c r="E722" s="313" t="s">
        <v>5627</v>
      </c>
      <c r="F722" s="150"/>
      <c r="G722" s="425">
        <v>2.0</v>
      </c>
      <c r="H722" s="545">
        <v>1.0</v>
      </c>
      <c r="I722" s="107">
        <v>3.0</v>
      </c>
      <c r="J722" s="516">
        <v>10.0</v>
      </c>
      <c r="K722" s="516">
        <v>5.0</v>
      </c>
      <c r="L722" s="78" t="s">
        <v>594</v>
      </c>
      <c r="M722" s="58"/>
      <c r="N722" s="58"/>
      <c r="O722" s="58"/>
      <c r="P722" s="58"/>
      <c r="Q722" s="58"/>
      <c r="R722" s="58"/>
      <c r="S722" s="58"/>
      <c r="T722" s="58"/>
      <c r="U722" s="58"/>
      <c r="V722" s="58"/>
      <c r="W722" s="58"/>
      <c r="X722" s="58"/>
      <c r="Y722" s="58"/>
      <c r="Z722" s="58"/>
    </row>
    <row r="723" ht="11.25" customHeight="1">
      <c r="A723" s="236" t="s">
        <v>2571</v>
      </c>
      <c r="B723" s="139" t="s">
        <v>2518</v>
      </c>
      <c r="C723" s="92" t="s">
        <v>77</v>
      </c>
      <c r="D723" s="139" t="s">
        <v>5628</v>
      </c>
      <c r="E723" s="140" t="s">
        <v>5629</v>
      </c>
      <c r="F723" s="142"/>
      <c r="G723" s="445">
        <v>2.0</v>
      </c>
      <c r="H723" s="546">
        <v>1.0</v>
      </c>
      <c r="I723" s="282">
        <v>3.0</v>
      </c>
      <c r="J723" s="516">
        <v>0.0</v>
      </c>
      <c r="K723" s="547">
        <v>0.0</v>
      </c>
      <c r="L723" s="78" t="s">
        <v>594</v>
      </c>
      <c r="M723" s="58"/>
      <c r="N723" s="58"/>
      <c r="O723" s="58"/>
      <c r="P723" s="58"/>
      <c r="Q723" s="58"/>
      <c r="R723" s="58"/>
      <c r="S723" s="58"/>
      <c r="T723" s="58"/>
      <c r="U723" s="58"/>
      <c r="V723" s="58"/>
      <c r="W723" s="58"/>
      <c r="X723" s="58"/>
      <c r="Y723" s="58"/>
      <c r="Z723" s="58"/>
    </row>
    <row r="724" ht="11.25" customHeight="1">
      <c r="A724" s="236" t="s">
        <v>2571</v>
      </c>
      <c r="B724" s="236" t="s">
        <v>2518</v>
      </c>
      <c r="C724" s="92" t="s">
        <v>77</v>
      </c>
      <c r="D724" s="236" t="s">
        <v>5630</v>
      </c>
      <c r="E724" s="313" t="s">
        <v>5631</v>
      </c>
      <c r="F724" s="150"/>
      <c r="G724" s="425">
        <v>2.0</v>
      </c>
      <c r="H724" s="545">
        <v>1.0</v>
      </c>
      <c r="I724" s="107">
        <v>3.0</v>
      </c>
      <c r="J724" s="516">
        <v>20.0</v>
      </c>
      <c r="K724" s="516">
        <v>10.0</v>
      </c>
      <c r="L724" s="78" t="s">
        <v>594</v>
      </c>
      <c r="M724" s="58"/>
      <c r="N724" s="58"/>
      <c r="O724" s="58"/>
      <c r="P724" s="58"/>
      <c r="Q724" s="58"/>
      <c r="R724" s="58"/>
      <c r="S724" s="58"/>
      <c r="T724" s="58"/>
      <c r="U724" s="58"/>
      <c r="V724" s="58"/>
      <c r="W724" s="58"/>
      <c r="X724" s="58"/>
      <c r="Y724" s="58"/>
      <c r="Z724" s="58"/>
    </row>
    <row r="725" ht="11.25" customHeight="1">
      <c r="A725" s="236" t="s">
        <v>2527</v>
      </c>
      <c r="B725" s="236" t="s">
        <v>5632</v>
      </c>
      <c r="C725" s="98" t="s">
        <v>77</v>
      </c>
      <c r="D725" s="236" t="s">
        <v>5633</v>
      </c>
      <c r="E725" s="313" t="s">
        <v>5634</v>
      </c>
      <c r="F725" s="150"/>
      <c r="G725" s="425">
        <v>6.0</v>
      </c>
      <c r="H725" s="545">
        <v>1.0</v>
      </c>
      <c r="I725" s="107">
        <v>6.0</v>
      </c>
      <c r="J725" s="516">
        <v>20.0</v>
      </c>
      <c r="K725" s="516">
        <v>3.33</v>
      </c>
      <c r="L725" s="78" t="s">
        <v>594</v>
      </c>
      <c r="M725" s="58"/>
      <c r="N725" s="58"/>
      <c r="O725" s="58"/>
      <c r="P725" s="58"/>
      <c r="Q725" s="58"/>
      <c r="R725" s="58"/>
      <c r="S725" s="58"/>
      <c r="T725" s="58"/>
      <c r="U725" s="58"/>
      <c r="V725" s="58"/>
      <c r="W725" s="58"/>
      <c r="X725" s="58"/>
      <c r="Y725" s="58"/>
      <c r="Z725" s="58"/>
    </row>
    <row r="726" ht="11.25" customHeight="1">
      <c r="A726" s="236" t="s">
        <v>2527</v>
      </c>
      <c r="B726" s="236" t="s">
        <v>2531</v>
      </c>
      <c r="C726" s="98" t="s">
        <v>77</v>
      </c>
      <c r="D726" s="236" t="s">
        <v>5635</v>
      </c>
      <c r="E726" s="313" t="s">
        <v>5600</v>
      </c>
      <c r="F726" s="150" t="s">
        <v>5600</v>
      </c>
      <c r="G726" s="425">
        <v>6.0</v>
      </c>
      <c r="H726" s="545">
        <v>1.0</v>
      </c>
      <c r="I726" s="107">
        <v>6.0</v>
      </c>
      <c r="J726" s="516">
        <v>20.0</v>
      </c>
      <c r="K726" s="516">
        <v>3.33</v>
      </c>
      <c r="L726" s="78" t="s">
        <v>594</v>
      </c>
      <c r="M726" s="58"/>
      <c r="N726" s="58"/>
      <c r="O726" s="58"/>
      <c r="P726" s="58"/>
      <c r="Q726" s="58"/>
      <c r="R726" s="58"/>
      <c r="S726" s="58"/>
      <c r="T726" s="58"/>
      <c r="U726" s="58"/>
      <c r="V726" s="58"/>
      <c r="W726" s="58"/>
      <c r="X726" s="58"/>
      <c r="Y726" s="58"/>
      <c r="Z726" s="58"/>
    </row>
    <row r="727" ht="11.25" customHeight="1">
      <c r="A727" s="236" t="s">
        <v>2527</v>
      </c>
      <c r="B727" s="236" t="s">
        <v>2531</v>
      </c>
      <c r="C727" s="98" t="s">
        <v>77</v>
      </c>
      <c r="D727" s="236" t="s">
        <v>5636</v>
      </c>
      <c r="E727" s="313" t="s">
        <v>5637</v>
      </c>
      <c r="F727" s="150"/>
      <c r="G727" s="425">
        <v>6.0</v>
      </c>
      <c r="H727" s="545">
        <v>1.0</v>
      </c>
      <c r="I727" s="107">
        <v>6.0</v>
      </c>
      <c r="J727" s="516">
        <v>20.0</v>
      </c>
      <c r="K727" s="516">
        <v>3.33</v>
      </c>
      <c r="L727" s="78" t="s">
        <v>594</v>
      </c>
      <c r="M727" s="58"/>
      <c r="N727" s="58"/>
      <c r="O727" s="58"/>
      <c r="P727" s="58"/>
      <c r="Q727" s="58"/>
      <c r="R727" s="58"/>
      <c r="S727" s="58"/>
      <c r="T727" s="58"/>
      <c r="U727" s="58"/>
      <c r="V727" s="58"/>
      <c r="W727" s="58"/>
      <c r="X727" s="58"/>
      <c r="Y727" s="58"/>
      <c r="Z727" s="58"/>
    </row>
    <row r="728" ht="11.25" customHeight="1">
      <c r="A728" s="236" t="s">
        <v>2527</v>
      </c>
      <c r="B728" s="236" t="s">
        <v>2531</v>
      </c>
      <c r="C728" s="98" t="s">
        <v>77</v>
      </c>
      <c r="D728" s="236" t="s">
        <v>5638</v>
      </c>
      <c r="E728" s="313" t="s">
        <v>5639</v>
      </c>
      <c r="F728" s="150"/>
      <c r="G728" s="425">
        <v>6.0</v>
      </c>
      <c r="H728" s="545">
        <v>1.0</v>
      </c>
      <c r="I728" s="107">
        <v>6.0</v>
      </c>
      <c r="J728" s="516">
        <v>20.0</v>
      </c>
      <c r="K728" s="516">
        <v>3.33</v>
      </c>
      <c r="L728" s="78" t="s">
        <v>594</v>
      </c>
      <c r="M728" s="58"/>
      <c r="N728" s="58"/>
      <c r="O728" s="58"/>
      <c r="P728" s="58"/>
      <c r="Q728" s="58"/>
      <c r="R728" s="58"/>
      <c r="S728" s="58"/>
      <c r="T728" s="58"/>
      <c r="U728" s="58"/>
      <c r="V728" s="58"/>
      <c r="W728" s="58"/>
      <c r="X728" s="58"/>
      <c r="Y728" s="58"/>
      <c r="Z728" s="58"/>
    </row>
    <row r="729" ht="11.25" customHeight="1">
      <c r="A729" s="236" t="s">
        <v>2527</v>
      </c>
      <c r="B729" s="236" t="s">
        <v>2531</v>
      </c>
      <c r="C729" s="98" t="s">
        <v>77</v>
      </c>
      <c r="D729" s="236" t="s">
        <v>5640</v>
      </c>
      <c r="E729" s="313" t="s">
        <v>5641</v>
      </c>
      <c r="F729" s="150"/>
      <c r="G729" s="425">
        <v>6.0</v>
      </c>
      <c r="H729" s="545">
        <v>1.0</v>
      </c>
      <c r="I729" s="107">
        <v>6.0</v>
      </c>
      <c r="J729" s="516">
        <v>20.0</v>
      </c>
      <c r="K729" s="516">
        <v>3.33</v>
      </c>
      <c r="L729" s="78" t="s">
        <v>594</v>
      </c>
      <c r="M729" s="58"/>
      <c r="N729" s="58"/>
      <c r="O729" s="58"/>
      <c r="P729" s="58"/>
      <c r="Q729" s="58"/>
      <c r="R729" s="58"/>
      <c r="S729" s="58"/>
      <c r="T729" s="58"/>
      <c r="U729" s="58"/>
      <c r="V729" s="58"/>
      <c r="W729" s="58"/>
      <c r="X729" s="58"/>
      <c r="Y729" s="58"/>
      <c r="Z729" s="58"/>
    </row>
    <row r="730" ht="11.25" customHeight="1">
      <c r="A730" s="236" t="s">
        <v>2527</v>
      </c>
      <c r="B730" s="236" t="s">
        <v>2531</v>
      </c>
      <c r="C730" s="98" t="s">
        <v>77</v>
      </c>
      <c r="D730" s="236" t="s">
        <v>5642</v>
      </c>
      <c r="E730" s="313" t="s">
        <v>5643</v>
      </c>
      <c r="F730" s="150"/>
      <c r="G730" s="425">
        <v>6.0</v>
      </c>
      <c r="H730" s="545">
        <v>1.0</v>
      </c>
      <c r="I730" s="107">
        <v>6.0</v>
      </c>
      <c r="J730" s="516">
        <v>20.0</v>
      </c>
      <c r="K730" s="516">
        <v>3.33</v>
      </c>
      <c r="L730" s="78" t="s">
        <v>594</v>
      </c>
      <c r="M730" s="58"/>
      <c r="N730" s="58"/>
      <c r="O730" s="58"/>
      <c r="P730" s="58"/>
      <c r="Q730" s="58"/>
      <c r="R730" s="58"/>
      <c r="S730" s="58"/>
      <c r="T730" s="58"/>
      <c r="U730" s="58"/>
      <c r="V730" s="58"/>
      <c r="W730" s="58"/>
      <c r="X730" s="58"/>
      <c r="Y730" s="58"/>
      <c r="Z730" s="58"/>
    </row>
    <row r="731" ht="11.25" customHeight="1">
      <c r="A731" s="236" t="s">
        <v>2527</v>
      </c>
      <c r="B731" s="236" t="s">
        <v>2531</v>
      </c>
      <c r="C731" s="92" t="s">
        <v>77</v>
      </c>
      <c r="D731" s="236" t="s">
        <v>5644</v>
      </c>
      <c r="E731" s="313" t="s">
        <v>5645</v>
      </c>
      <c r="F731" s="150"/>
      <c r="G731" s="425">
        <v>6.0</v>
      </c>
      <c r="H731" s="545">
        <v>1.0</v>
      </c>
      <c r="I731" s="107">
        <v>6.0</v>
      </c>
      <c r="J731" s="516">
        <v>20.0</v>
      </c>
      <c r="K731" s="516">
        <v>3.33</v>
      </c>
      <c r="L731" s="78" t="s">
        <v>594</v>
      </c>
      <c r="M731" s="58"/>
      <c r="N731" s="58"/>
      <c r="O731" s="58"/>
      <c r="P731" s="58"/>
      <c r="Q731" s="58"/>
      <c r="R731" s="58"/>
      <c r="S731" s="58"/>
      <c r="T731" s="58"/>
      <c r="U731" s="58"/>
      <c r="V731" s="58"/>
      <c r="W731" s="58"/>
      <c r="X731" s="58"/>
      <c r="Y731" s="58"/>
      <c r="Z731" s="58"/>
    </row>
    <row r="732" ht="11.25" customHeight="1">
      <c r="A732" s="236" t="s">
        <v>2527</v>
      </c>
      <c r="B732" s="236" t="s">
        <v>2531</v>
      </c>
      <c r="C732" s="92" t="s">
        <v>77</v>
      </c>
      <c r="D732" s="236" t="s">
        <v>5646</v>
      </c>
      <c r="E732" s="313" t="s">
        <v>5647</v>
      </c>
      <c r="F732" s="150" t="s">
        <v>5648</v>
      </c>
      <c r="G732" s="425">
        <v>6.0</v>
      </c>
      <c r="H732" s="545">
        <v>1.0</v>
      </c>
      <c r="I732" s="107">
        <v>6.0</v>
      </c>
      <c r="J732" s="516">
        <v>20.0</v>
      </c>
      <c r="K732" s="516">
        <v>3.33</v>
      </c>
      <c r="L732" s="78" t="s">
        <v>594</v>
      </c>
      <c r="M732" s="58"/>
      <c r="N732" s="58"/>
      <c r="O732" s="58"/>
      <c r="P732" s="58"/>
      <c r="Q732" s="58"/>
      <c r="R732" s="58"/>
      <c r="S732" s="58"/>
      <c r="T732" s="58"/>
      <c r="U732" s="58"/>
      <c r="V732" s="58"/>
      <c r="W732" s="58"/>
      <c r="X732" s="58"/>
      <c r="Y732" s="58"/>
      <c r="Z732" s="58"/>
    </row>
    <row r="733" ht="11.25" customHeight="1">
      <c r="A733" s="236" t="s">
        <v>2527</v>
      </c>
      <c r="B733" s="139" t="s">
        <v>2531</v>
      </c>
      <c r="C733" s="18" t="s">
        <v>77</v>
      </c>
      <c r="D733" s="139" t="s">
        <v>5649</v>
      </c>
      <c r="E733" s="140" t="s">
        <v>5639</v>
      </c>
      <c r="F733" s="142"/>
      <c r="G733" s="445">
        <v>6.0</v>
      </c>
      <c r="H733" s="546">
        <v>1.0</v>
      </c>
      <c r="I733" s="282">
        <v>6.0</v>
      </c>
      <c r="J733" s="516">
        <v>20.0</v>
      </c>
      <c r="K733" s="547">
        <v>3.33</v>
      </c>
      <c r="L733" s="78" t="s">
        <v>594</v>
      </c>
      <c r="M733" s="58"/>
      <c r="N733" s="58"/>
      <c r="O733" s="58"/>
      <c r="P733" s="58"/>
      <c r="Q733" s="58"/>
      <c r="R733" s="58"/>
      <c r="S733" s="58"/>
      <c r="T733" s="58"/>
      <c r="U733" s="58"/>
      <c r="V733" s="58"/>
      <c r="W733" s="58"/>
      <c r="X733" s="58"/>
      <c r="Y733" s="58"/>
      <c r="Z733" s="58"/>
    </row>
    <row r="734" ht="11.25" customHeight="1">
      <c r="A734" s="236" t="s">
        <v>2542</v>
      </c>
      <c r="B734" s="236" t="s">
        <v>5650</v>
      </c>
      <c r="C734" s="204" t="s">
        <v>77</v>
      </c>
      <c r="D734" s="236" t="s">
        <v>5651</v>
      </c>
      <c r="E734" s="313" t="s">
        <v>5652</v>
      </c>
      <c r="F734" s="150"/>
      <c r="G734" s="425">
        <v>2.0</v>
      </c>
      <c r="H734" s="545">
        <v>2.0</v>
      </c>
      <c r="I734" s="107">
        <v>2.0</v>
      </c>
      <c r="J734" s="516">
        <v>20.0</v>
      </c>
      <c r="K734" s="516">
        <v>10.0</v>
      </c>
      <c r="L734" s="78" t="s">
        <v>594</v>
      </c>
      <c r="M734" s="58"/>
      <c r="N734" s="58"/>
      <c r="O734" s="58"/>
      <c r="P734" s="58"/>
      <c r="Q734" s="58"/>
      <c r="R734" s="58"/>
      <c r="S734" s="58"/>
      <c r="T734" s="58"/>
      <c r="U734" s="58"/>
      <c r="V734" s="58"/>
      <c r="W734" s="58"/>
      <c r="X734" s="58"/>
      <c r="Y734" s="58"/>
      <c r="Z734" s="58"/>
    </row>
    <row r="735" ht="11.25" customHeight="1">
      <c r="A735" s="236" t="s">
        <v>2546</v>
      </c>
      <c r="B735" s="236" t="s">
        <v>2543</v>
      </c>
      <c r="C735" s="18" t="s">
        <v>77</v>
      </c>
      <c r="D735" s="236" t="s">
        <v>5653</v>
      </c>
      <c r="E735" s="313" t="s">
        <v>5654</v>
      </c>
      <c r="F735" s="150"/>
      <c r="G735" s="425">
        <v>2.0</v>
      </c>
      <c r="H735" s="545">
        <v>2.0</v>
      </c>
      <c r="I735" s="107">
        <v>2.0</v>
      </c>
      <c r="J735" s="516">
        <v>10.0</v>
      </c>
      <c r="K735" s="516">
        <v>5.0</v>
      </c>
      <c r="L735" s="78" t="s">
        <v>594</v>
      </c>
      <c r="M735" s="58"/>
      <c r="N735" s="58"/>
      <c r="O735" s="58"/>
      <c r="P735" s="58"/>
      <c r="Q735" s="58"/>
      <c r="R735" s="58"/>
      <c r="S735" s="58"/>
      <c r="T735" s="58"/>
      <c r="U735" s="58"/>
      <c r="V735" s="58"/>
      <c r="W735" s="58"/>
      <c r="X735" s="58"/>
      <c r="Y735" s="58"/>
      <c r="Z735" s="58"/>
    </row>
    <row r="736" ht="11.25" customHeight="1">
      <c r="A736" s="236" t="s">
        <v>2546</v>
      </c>
      <c r="B736" s="236" t="s">
        <v>2543</v>
      </c>
      <c r="C736" s="204" t="s">
        <v>77</v>
      </c>
      <c r="D736" s="236" t="s">
        <v>5655</v>
      </c>
      <c r="E736" s="313" t="s">
        <v>5654</v>
      </c>
      <c r="F736" s="150"/>
      <c r="G736" s="425">
        <v>2.0</v>
      </c>
      <c r="H736" s="545">
        <v>2.0</v>
      </c>
      <c r="I736" s="107">
        <v>2.0</v>
      </c>
      <c r="J736" s="516">
        <v>10.0</v>
      </c>
      <c r="K736" s="516">
        <v>0.0</v>
      </c>
      <c r="L736" s="78" t="s">
        <v>594</v>
      </c>
      <c r="M736" s="58"/>
      <c r="N736" s="58"/>
      <c r="O736" s="58"/>
      <c r="P736" s="58"/>
      <c r="Q736" s="58"/>
      <c r="R736" s="58"/>
      <c r="S736" s="58"/>
      <c r="T736" s="58"/>
      <c r="U736" s="58"/>
      <c r="V736" s="58"/>
      <c r="W736" s="58"/>
      <c r="X736" s="58"/>
      <c r="Y736" s="58"/>
      <c r="Z736" s="58"/>
    </row>
    <row r="737" ht="11.25" customHeight="1">
      <c r="A737" s="236" t="s">
        <v>2557</v>
      </c>
      <c r="B737" s="236" t="s">
        <v>2558</v>
      </c>
      <c r="C737" s="204" t="s">
        <v>77</v>
      </c>
      <c r="D737" s="236" t="s">
        <v>5656</v>
      </c>
      <c r="E737" s="313" t="s">
        <v>5657</v>
      </c>
      <c r="F737" s="150" t="s">
        <v>5658</v>
      </c>
      <c r="G737" s="425">
        <v>2.0</v>
      </c>
      <c r="H737" s="545">
        <v>2.0</v>
      </c>
      <c r="I737" s="107">
        <v>2.0</v>
      </c>
      <c r="J737" s="516">
        <v>20.0</v>
      </c>
      <c r="K737" s="516">
        <v>10.0</v>
      </c>
      <c r="L737" s="78" t="s">
        <v>594</v>
      </c>
      <c r="M737" s="58"/>
      <c r="N737" s="58"/>
      <c r="O737" s="58"/>
      <c r="P737" s="58"/>
      <c r="Q737" s="58"/>
      <c r="R737" s="58"/>
      <c r="S737" s="58"/>
      <c r="T737" s="58"/>
      <c r="U737" s="58"/>
      <c r="V737" s="58"/>
      <c r="W737" s="58"/>
      <c r="X737" s="58"/>
      <c r="Y737" s="58"/>
      <c r="Z737" s="58"/>
    </row>
    <row r="738" ht="11.25" customHeight="1">
      <c r="A738" s="236" t="s">
        <v>2557</v>
      </c>
      <c r="B738" s="236" t="s">
        <v>5659</v>
      </c>
      <c r="C738" s="204" t="s">
        <v>77</v>
      </c>
      <c r="D738" s="236" t="s">
        <v>5660</v>
      </c>
      <c r="E738" s="313" t="s">
        <v>5661</v>
      </c>
      <c r="F738" s="150" t="s">
        <v>2904</v>
      </c>
      <c r="G738" s="425">
        <v>2.0</v>
      </c>
      <c r="H738" s="545">
        <v>2.0</v>
      </c>
      <c r="I738" s="107">
        <v>2.0</v>
      </c>
      <c r="J738" s="516">
        <v>10.0</v>
      </c>
      <c r="K738" s="516">
        <v>5.0</v>
      </c>
      <c r="L738" s="78" t="s">
        <v>594</v>
      </c>
      <c r="M738" s="58"/>
      <c r="N738" s="58"/>
      <c r="O738" s="58"/>
      <c r="P738" s="58"/>
      <c r="Q738" s="58"/>
      <c r="R738" s="58"/>
      <c r="S738" s="58"/>
      <c r="T738" s="58"/>
      <c r="U738" s="58"/>
      <c r="V738" s="58"/>
      <c r="W738" s="58"/>
      <c r="X738" s="58"/>
      <c r="Y738" s="58"/>
      <c r="Z738" s="58"/>
    </row>
    <row r="739" ht="11.25" customHeight="1">
      <c r="A739" s="236" t="s">
        <v>2557</v>
      </c>
      <c r="B739" s="236" t="s">
        <v>5662</v>
      </c>
      <c r="C739" s="204" t="s">
        <v>77</v>
      </c>
      <c r="D739" s="236" t="s">
        <v>5663</v>
      </c>
      <c r="E739" s="313" t="s">
        <v>5664</v>
      </c>
      <c r="F739" s="150" t="s">
        <v>5665</v>
      </c>
      <c r="G739" s="425">
        <v>2.0</v>
      </c>
      <c r="H739" s="545">
        <v>2.0</v>
      </c>
      <c r="I739" s="107">
        <v>2.0</v>
      </c>
      <c r="J739" s="516">
        <v>20.0</v>
      </c>
      <c r="K739" s="516">
        <v>10.0</v>
      </c>
      <c r="L739" s="78" t="s">
        <v>594</v>
      </c>
      <c r="M739" s="58"/>
      <c r="N739" s="58"/>
      <c r="O739" s="58"/>
      <c r="P739" s="58"/>
      <c r="Q739" s="58"/>
      <c r="R739" s="58"/>
      <c r="S739" s="58"/>
      <c r="T739" s="58"/>
      <c r="U739" s="58"/>
      <c r="V739" s="58"/>
      <c r="W739" s="58"/>
      <c r="X739" s="58"/>
      <c r="Y739" s="58"/>
      <c r="Z739" s="58"/>
    </row>
    <row r="740" ht="11.25" customHeight="1">
      <c r="A740" s="236" t="s">
        <v>5666</v>
      </c>
      <c r="B740" s="236" t="s">
        <v>5667</v>
      </c>
      <c r="C740" s="204" t="s">
        <v>77</v>
      </c>
      <c r="D740" s="236" t="s">
        <v>5668</v>
      </c>
      <c r="E740" s="313" t="s">
        <v>5669</v>
      </c>
      <c r="F740" s="150" t="s">
        <v>2904</v>
      </c>
      <c r="G740" s="425">
        <v>2.0</v>
      </c>
      <c r="H740" s="545">
        <v>2.0</v>
      </c>
      <c r="I740" s="107">
        <v>2.0</v>
      </c>
      <c r="J740" s="516">
        <v>20.0</v>
      </c>
      <c r="K740" s="516">
        <v>10.0</v>
      </c>
      <c r="L740" s="78" t="s">
        <v>594</v>
      </c>
      <c r="M740" s="58"/>
      <c r="N740" s="58"/>
      <c r="O740" s="58"/>
      <c r="P740" s="58"/>
      <c r="Q740" s="58"/>
      <c r="R740" s="58"/>
      <c r="S740" s="58"/>
      <c r="T740" s="58"/>
      <c r="U740" s="58"/>
      <c r="V740" s="58"/>
      <c r="W740" s="58"/>
      <c r="X740" s="58"/>
      <c r="Y740" s="58"/>
      <c r="Z740" s="58"/>
    </row>
    <row r="741" ht="11.25" customHeight="1">
      <c r="A741" s="236" t="s">
        <v>2542</v>
      </c>
      <c r="B741" s="236" t="s">
        <v>5670</v>
      </c>
      <c r="C741" s="98" t="s">
        <v>77</v>
      </c>
      <c r="D741" s="236" t="s">
        <v>5671</v>
      </c>
      <c r="E741" s="313" t="s">
        <v>5672</v>
      </c>
      <c r="F741" s="150" t="s">
        <v>5673</v>
      </c>
      <c r="G741" s="425">
        <v>2.0</v>
      </c>
      <c r="H741" s="545">
        <v>2.0</v>
      </c>
      <c r="I741" s="107">
        <v>2.0</v>
      </c>
      <c r="J741" s="516">
        <v>20.0</v>
      </c>
      <c r="K741" s="516">
        <v>10.0</v>
      </c>
      <c r="L741" s="78" t="s">
        <v>594</v>
      </c>
      <c r="M741" s="58"/>
      <c r="N741" s="58"/>
      <c r="O741" s="58"/>
      <c r="P741" s="58"/>
      <c r="Q741" s="58"/>
      <c r="R741" s="58"/>
      <c r="S741" s="58"/>
      <c r="T741" s="58"/>
      <c r="U741" s="58"/>
      <c r="V741" s="58"/>
      <c r="W741" s="58"/>
      <c r="X741" s="58"/>
      <c r="Y741" s="58"/>
      <c r="Z741" s="58"/>
    </row>
    <row r="742" ht="11.25" customHeight="1">
      <c r="A742" s="236" t="s">
        <v>2542</v>
      </c>
      <c r="B742" s="236" t="s">
        <v>5674</v>
      </c>
      <c r="C742" s="150" t="s">
        <v>77</v>
      </c>
      <c r="D742" s="236" t="s">
        <v>5675</v>
      </c>
      <c r="E742" s="313" t="s">
        <v>5676</v>
      </c>
      <c r="F742" s="150" t="s">
        <v>5677</v>
      </c>
      <c r="G742" s="425">
        <v>2.0</v>
      </c>
      <c r="H742" s="545">
        <v>2.0</v>
      </c>
      <c r="I742" s="107">
        <v>2.0</v>
      </c>
      <c r="J742" s="516">
        <v>20.0</v>
      </c>
      <c r="K742" s="516">
        <v>10.0</v>
      </c>
      <c r="L742" s="78" t="s">
        <v>594</v>
      </c>
      <c r="M742" s="58"/>
      <c r="N742" s="58"/>
      <c r="O742" s="58"/>
      <c r="P742" s="58"/>
      <c r="Q742" s="58"/>
      <c r="R742" s="58"/>
      <c r="S742" s="58"/>
      <c r="T742" s="58"/>
      <c r="U742" s="58"/>
      <c r="V742" s="58"/>
      <c r="W742" s="58"/>
      <c r="X742" s="58"/>
      <c r="Y742" s="58"/>
      <c r="Z742" s="58"/>
    </row>
    <row r="743" ht="11.25" customHeight="1">
      <c r="A743" s="236" t="s">
        <v>5678</v>
      </c>
      <c r="B743" s="236" t="s">
        <v>5679</v>
      </c>
      <c r="C743" s="150" t="s">
        <v>77</v>
      </c>
      <c r="D743" s="236" t="s">
        <v>5680</v>
      </c>
      <c r="E743" s="313" t="s">
        <v>5681</v>
      </c>
      <c r="F743" s="150"/>
      <c r="G743" s="425">
        <v>3.0</v>
      </c>
      <c r="H743" s="545">
        <v>1.0</v>
      </c>
      <c r="I743" s="107">
        <v>3.0</v>
      </c>
      <c r="J743" s="516">
        <v>20.0</v>
      </c>
      <c r="K743" s="516">
        <v>6.66</v>
      </c>
      <c r="L743" s="78" t="s">
        <v>594</v>
      </c>
      <c r="M743" s="58"/>
      <c r="N743" s="58"/>
      <c r="O743" s="58"/>
      <c r="P743" s="58"/>
      <c r="Q743" s="58"/>
      <c r="R743" s="58"/>
      <c r="S743" s="58"/>
      <c r="T743" s="58"/>
      <c r="U743" s="58"/>
      <c r="V743" s="58"/>
      <c r="W743" s="58"/>
      <c r="X743" s="58"/>
      <c r="Y743" s="58"/>
      <c r="Z743" s="58"/>
    </row>
    <row r="744" ht="11.25" customHeight="1">
      <c r="A744" s="236" t="s">
        <v>2527</v>
      </c>
      <c r="B744" s="236" t="s">
        <v>2531</v>
      </c>
      <c r="C744" s="150" t="s">
        <v>77</v>
      </c>
      <c r="D744" s="236" t="s">
        <v>5682</v>
      </c>
      <c r="E744" s="313" t="s">
        <v>5600</v>
      </c>
      <c r="F744" s="150" t="s">
        <v>5600</v>
      </c>
      <c r="G744" s="425">
        <v>6.0</v>
      </c>
      <c r="H744" s="545">
        <v>1.0</v>
      </c>
      <c r="I744" s="107">
        <v>6.0</v>
      </c>
      <c r="J744" s="516">
        <v>20.0</v>
      </c>
      <c r="K744" s="516">
        <v>3.33</v>
      </c>
      <c r="L744" s="78" t="s">
        <v>594</v>
      </c>
      <c r="M744" s="58"/>
      <c r="N744" s="58"/>
      <c r="O744" s="58"/>
      <c r="P744" s="58"/>
      <c r="Q744" s="58"/>
      <c r="R744" s="58"/>
      <c r="S744" s="58"/>
      <c r="T744" s="58"/>
      <c r="U744" s="58"/>
      <c r="V744" s="58"/>
      <c r="W744" s="58"/>
      <c r="X744" s="58"/>
      <c r="Y744" s="58"/>
      <c r="Z744" s="58"/>
    </row>
    <row r="745" ht="11.25" customHeight="1">
      <c r="A745" s="236" t="s">
        <v>2527</v>
      </c>
      <c r="B745" s="236" t="s">
        <v>2531</v>
      </c>
      <c r="C745" s="150" t="s">
        <v>77</v>
      </c>
      <c r="D745" s="236" t="s">
        <v>5683</v>
      </c>
      <c r="E745" s="313" t="s">
        <v>5684</v>
      </c>
      <c r="F745" s="150" t="s">
        <v>5685</v>
      </c>
      <c r="G745" s="425">
        <v>6.0</v>
      </c>
      <c r="H745" s="545">
        <v>1.0</v>
      </c>
      <c r="I745" s="107">
        <v>6.0</v>
      </c>
      <c r="J745" s="516">
        <v>20.0</v>
      </c>
      <c r="K745" s="516">
        <v>3.33</v>
      </c>
      <c r="L745" s="78" t="s">
        <v>594</v>
      </c>
      <c r="M745" s="58"/>
      <c r="N745" s="58"/>
      <c r="O745" s="58"/>
      <c r="P745" s="58"/>
      <c r="Q745" s="58"/>
      <c r="R745" s="58"/>
      <c r="S745" s="58"/>
      <c r="T745" s="58"/>
      <c r="U745" s="58"/>
      <c r="V745" s="58"/>
      <c r="W745" s="58"/>
      <c r="X745" s="58"/>
      <c r="Y745" s="58"/>
      <c r="Z745" s="58"/>
    </row>
    <row r="746" ht="11.25" customHeight="1">
      <c r="A746" s="236" t="s">
        <v>2546</v>
      </c>
      <c r="B746" s="236" t="s">
        <v>5686</v>
      </c>
      <c r="C746" s="150" t="s">
        <v>77</v>
      </c>
      <c r="D746" s="236" t="s">
        <v>5687</v>
      </c>
      <c r="E746" s="313" t="s">
        <v>5688</v>
      </c>
      <c r="F746" s="150"/>
      <c r="G746" s="425">
        <v>2.0</v>
      </c>
      <c r="H746" s="545">
        <v>2.0</v>
      </c>
      <c r="I746" s="107">
        <v>2.0</v>
      </c>
      <c r="J746" s="516">
        <v>10.0</v>
      </c>
      <c r="K746" s="516">
        <v>0.0</v>
      </c>
      <c r="L746" s="78" t="s">
        <v>594</v>
      </c>
      <c r="M746" s="58"/>
      <c r="N746" s="58"/>
      <c r="O746" s="58"/>
      <c r="P746" s="58"/>
      <c r="Q746" s="58"/>
      <c r="R746" s="58"/>
      <c r="S746" s="58"/>
      <c r="T746" s="58"/>
      <c r="U746" s="58"/>
      <c r="V746" s="58"/>
      <c r="W746" s="58"/>
      <c r="X746" s="58"/>
      <c r="Y746" s="58"/>
      <c r="Z746" s="58"/>
    </row>
    <row r="747" ht="11.25" customHeight="1">
      <c r="A747" s="286" t="s">
        <v>5689</v>
      </c>
      <c r="B747" s="286" t="s">
        <v>5690</v>
      </c>
      <c r="C747" s="156" t="s">
        <v>77</v>
      </c>
      <c r="D747" s="286" t="s">
        <v>5691</v>
      </c>
      <c r="E747" s="309" t="s">
        <v>5692</v>
      </c>
      <c r="F747" s="156"/>
      <c r="G747" s="156">
        <v>3.0</v>
      </c>
      <c r="H747" s="156">
        <v>3.0</v>
      </c>
      <c r="I747" s="156">
        <v>3.0</v>
      </c>
      <c r="J747" s="504">
        <v>20.0</v>
      </c>
      <c r="K747" s="504">
        <v>6.666666666666667</v>
      </c>
      <c r="L747" s="78" t="s">
        <v>598</v>
      </c>
      <c r="M747" s="58"/>
      <c r="N747" s="58"/>
      <c r="O747" s="58"/>
      <c r="P747" s="58"/>
      <c r="Q747" s="58"/>
      <c r="R747" s="58"/>
      <c r="S747" s="58"/>
      <c r="T747" s="58"/>
      <c r="U747" s="58"/>
      <c r="V747" s="58"/>
      <c r="W747" s="58"/>
      <c r="X747" s="58"/>
      <c r="Y747" s="58"/>
      <c r="Z747" s="58"/>
    </row>
    <row r="748" ht="11.25" customHeight="1">
      <c r="A748" s="286" t="s">
        <v>5689</v>
      </c>
      <c r="B748" s="286" t="s">
        <v>5693</v>
      </c>
      <c r="C748" s="156" t="s">
        <v>77</v>
      </c>
      <c r="D748" s="286" t="s">
        <v>5694</v>
      </c>
      <c r="E748" s="286" t="s">
        <v>5695</v>
      </c>
      <c r="F748" s="156"/>
      <c r="G748" s="548">
        <v>3.0</v>
      </c>
      <c r="H748" s="549">
        <v>3.0</v>
      </c>
      <c r="I748" s="156">
        <v>3.0</v>
      </c>
      <c r="J748" s="504">
        <v>20.0</v>
      </c>
      <c r="K748" s="504">
        <v>6.666666666666667</v>
      </c>
      <c r="L748" s="78" t="s">
        <v>598</v>
      </c>
      <c r="M748" s="58"/>
      <c r="N748" s="58"/>
      <c r="O748" s="58"/>
      <c r="P748" s="58"/>
      <c r="Q748" s="58"/>
      <c r="R748" s="58"/>
      <c r="S748" s="58"/>
      <c r="T748" s="58"/>
      <c r="U748" s="58"/>
      <c r="V748" s="58"/>
      <c r="W748" s="58"/>
      <c r="X748" s="58"/>
      <c r="Y748" s="58"/>
      <c r="Z748" s="58"/>
    </row>
    <row r="749" ht="11.25" customHeight="1">
      <c r="A749" s="286" t="s">
        <v>5696</v>
      </c>
      <c r="B749" s="286" t="s">
        <v>5697</v>
      </c>
      <c r="C749" s="156" t="s">
        <v>77</v>
      </c>
      <c r="D749" s="286" t="s">
        <v>5698</v>
      </c>
      <c r="E749" s="286" t="s">
        <v>4544</v>
      </c>
      <c r="F749" s="156"/>
      <c r="G749" s="548">
        <v>6.0</v>
      </c>
      <c r="H749" s="549">
        <v>5.0</v>
      </c>
      <c r="I749" s="156">
        <v>6.0</v>
      </c>
      <c r="J749" s="504">
        <v>20.0</v>
      </c>
      <c r="K749" s="504">
        <v>3.3333333333333335</v>
      </c>
      <c r="L749" s="78" t="s">
        <v>598</v>
      </c>
      <c r="M749" s="58"/>
      <c r="N749" s="58"/>
      <c r="O749" s="58"/>
      <c r="P749" s="58"/>
      <c r="Q749" s="58"/>
      <c r="R749" s="58"/>
      <c r="S749" s="58"/>
      <c r="T749" s="58"/>
      <c r="U749" s="58"/>
      <c r="V749" s="58"/>
      <c r="W749" s="58"/>
      <c r="X749" s="58"/>
      <c r="Y749" s="58"/>
      <c r="Z749" s="58"/>
    </row>
    <row r="750" ht="11.25" customHeight="1">
      <c r="A750" s="286" t="s">
        <v>5696</v>
      </c>
      <c r="B750" s="286" t="s">
        <v>5699</v>
      </c>
      <c r="C750" s="156" t="s">
        <v>77</v>
      </c>
      <c r="D750" s="286" t="s">
        <v>5700</v>
      </c>
      <c r="E750" s="286" t="s">
        <v>5701</v>
      </c>
      <c r="F750" s="156"/>
      <c r="G750" s="548">
        <v>6.0</v>
      </c>
      <c r="H750" s="549">
        <v>5.0</v>
      </c>
      <c r="I750" s="156">
        <v>6.0</v>
      </c>
      <c r="J750" s="504">
        <v>20.0</v>
      </c>
      <c r="K750" s="504">
        <v>3.3333333333333335</v>
      </c>
      <c r="L750" s="78" t="s">
        <v>598</v>
      </c>
      <c r="M750" s="58"/>
      <c r="N750" s="58"/>
      <c r="O750" s="58"/>
      <c r="P750" s="58"/>
      <c r="Q750" s="58"/>
      <c r="R750" s="58"/>
      <c r="S750" s="58"/>
      <c r="T750" s="58"/>
      <c r="U750" s="58"/>
      <c r="V750" s="58"/>
      <c r="W750" s="58"/>
      <c r="X750" s="58"/>
      <c r="Y750" s="58"/>
      <c r="Z750" s="58"/>
    </row>
    <row r="751" ht="11.25" customHeight="1">
      <c r="A751" s="286" t="s">
        <v>5696</v>
      </c>
      <c r="B751" s="286" t="s">
        <v>5702</v>
      </c>
      <c r="C751" s="156" t="s">
        <v>77</v>
      </c>
      <c r="D751" s="286" t="s">
        <v>5703</v>
      </c>
      <c r="E751" s="286" t="s">
        <v>5701</v>
      </c>
      <c r="F751" s="156"/>
      <c r="G751" s="548">
        <v>6.0</v>
      </c>
      <c r="H751" s="549">
        <v>5.0</v>
      </c>
      <c r="I751" s="156">
        <v>6.0</v>
      </c>
      <c r="J751" s="504">
        <v>20.0</v>
      </c>
      <c r="K751" s="504">
        <v>3.3333333333333335</v>
      </c>
      <c r="L751" s="78" t="s">
        <v>598</v>
      </c>
      <c r="M751" s="58"/>
      <c r="N751" s="58"/>
      <c r="O751" s="58"/>
      <c r="P751" s="58"/>
      <c r="Q751" s="58"/>
      <c r="R751" s="58"/>
      <c r="S751" s="58"/>
      <c r="T751" s="58"/>
      <c r="U751" s="58"/>
      <c r="V751" s="58"/>
      <c r="W751" s="58"/>
      <c r="X751" s="58"/>
      <c r="Y751" s="58"/>
      <c r="Z751" s="58"/>
    </row>
    <row r="752" ht="11.25" customHeight="1">
      <c r="A752" s="286" t="s">
        <v>5696</v>
      </c>
      <c r="B752" s="286" t="s">
        <v>5704</v>
      </c>
      <c r="C752" s="156" t="s">
        <v>77</v>
      </c>
      <c r="D752" s="286" t="s">
        <v>5705</v>
      </c>
      <c r="E752" s="286" t="s">
        <v>4551</v>
      </c>
      <c r="F752" s="156"/>
      <c r="G752" s="548">
        <v>6.0</v>
      </c>
      <c r="H752" s="549">
        <v>5.0</v>
      </c>
      <c r="I752" s="156">
        <v>6.0</v>
      </c>
      <c r="J752" s="504">
        <v>20.0</v>
      </c>
      <c r="K752" s="504">
        <v>3.3333333333333335</v>
      </c>
      <c r="L752" s="78" t="s">
        <v>598</v>
      </c>
      <c r="M752" s="58"/>
      <c r="N752" s="58"/>
      <c r="O752" s="58"/>
      <c r="P752" s="58"/>
      <c r="Q752" s="58"/>
      <c r="R752" s="58"/>
      <c r="S752" s="58"/>
      <c r="T752" s="58"/>
      <c r="U752" s="58"/>
      <c r="V752" s="58"/>
      <c r="W752" s="58"/>
      <c r="X752" s="58"/>
      <c r="Y752" s="58"/>
      <c r="Z752" s="58"/>
    </row>
    <row r="753" ht="11.25" customHeight="1">
      <c r="A753" s="286" t="s">
        <v>5696</v>
      </c>
      <c r="B753" s="286" t="s">
        <v>5706</v>
      </c>
      <c r="C753" s="156" t="s">
        <v>77</v>
      </c>
      <c r="D753" s="286" t="s">
        <v>5707</v>
      </c>
      <c r="E753" s="286" t="s">
        <v>4553</v>
      </c>
      <c r="F753" s="156"/>
      <c r="G753" s="548">
        <v>6.0</v>
      </c>
      <c r="H753" s="549">
        <v>5.0</v>
      </c>
      <c r="I753" s="156">
        <v>6.0</v>
      </c>
      <c r="J753" s="504">
        <v>20.0</v>
      </c>
      <c r="K753" s="504">
        <v>3.3333333333333335</v>
      </c>
      <c r="L753" s="78" t="s">
        <v>598</v>
      </c>
      <c r="M753" s="58"/>
      <c r="N753" s="58"/>
      <c r="O753" s="58"/>
      <c r="P753" s="58"/>
      <c r="Q753" s="58"/>
      <c r="R753" s="58"/>
      <c r="S753" s="58"/>
      <c r="T753" s="58"/>
      <c r="U753" s="58"/>
      <c r="V753" s="58"/>
      <c r="W753" s="58"/>
      <c r="X753" s="58"/>
      <c r="Y753" s="58"/>
      <c r="Z753" s="58"/>
    </row>
    <row r="754" ht="11.25" customHeight="1">
      <c r="A754" s="286" t="s">
        <v>5696</v>
      </c>
      <c r="B754" s="286" t="s">
        <v>5708</v>
      </c>
      <c r="C754" s="156" t="s">
        <v>77</v>
      </c>
      <c r="D754" s="286" t="s">
        <v>5709</v>
      </c>
      <c r="E754" s="286" t="s">
        <v>5710</v>
      </c>
      <c r="F754" s="156"/>
      <c r="G754" s="548">
        <v>6.0</v>
      </c>
      <c r="H754" s="549">
        <v>5.0</v>
      </c>
      <c r="I754" s="156">
        <v>6.0</v>
      </c>
      <c r="J754" s="504">
        <v>20.0</v>
      </c>
      <c r="K754" s="504">
        <v>3.3333333333333335</v>
      </c>
      <c r="L754" s="78" t="s">
        <v>598</v>
      </c>
      <c r="M754" s="58"/>
      <c r="N754" s="58"/>
      <c r="O754" s="58"/>
      <c r="P754" s="58"/>
      <c r="Q754" s="58"/>
      <c r="R754" s="58"/>
      <c r="S754" s="58"/>
      <c r="T754" s="58"/>
      <c r="U754" s="58"/>
      <c r="V754" s="58"/>
      <c r="W754" s="58"/>
      <c r="X754" s="58"/>
      <c r="Y754" s="58"/>
      <c r="Z754" s="58"/>
    </row>
    <row r="755" ht="11.25" customHeight="1">
      <c r="A755" s="286" t="s">
        <v>5696</v>
      </c>
      <c r="B755" s="286" t="s">
        <v>5711</v>
      </c>
      <c r="C755" s="156" t="s">
        <v>77</v>
      </c>
      <c r="D755" s="286" t="s">
        <v>5712</v>
      </c>
      <c r="E755" s="286" t="s">
        <v>5713</v>
      </c>
      <c r="F755" s="156"/>
      <c r="G755" s="548">
        <v>6.0</v>
      </c>
      <c r="H755" s="549">
        <v>5.0</v>
      </c>
      <c r="I755" s="156">
        <v>6.0</v>
      </c>
      <c r="J755" s="504">
        <v>20.0</v>
      </c>
      <c r="K755" s="504">
        <v>3.3333333333333335</v>
      </c>
      <c r="L755" s="78" t="s">
        <v>598</v>
      </c>
      <c r="M755" s="58"/>
      <c r="N755" s="58"/>
      <c r="O755" s="58"/>
      <c r="P755" s="58"/>
      <c r="Q755" s="58"/>
      <c r="R755" s="58"/>
      <c r="S755" s="58"/>
      <c r="T755" s="58"/>
      <c r="U755" s="58"/>
      <c r="V755" s="58"/>
      <c r="W755" s="58"/>
      <c r="X755" s="58"/>
      <c r="Y755" s="58"/>
      <c r="Z755" s="58"/>
    </row>
    <row r="756" ht="11.25" customHeight="1">
      <c r="A756" s="286" t="s">
        <v>5696</v>
      </c>
      <c r="B756" s="286" t="s">
        <v>5714</v>
      </c>
      <c r="C756" s="156" t="s">
        <v>77</v>
      </c>
      <c r="D756" s="286" t="s">
        <v>4542</v>
      </c>
      <c r="E756" s="286" t="s">
        <v>5715</v>
      </c>
      <c r="F756" s="156" t="s">
        <v>5716</v>
      </c>
      <c r="G756" s="548">
        <v>6.0</v>
      </c>
      <c r="H756" s="549">
        <v>5.0</v>
      </c>
      <c r="I756" s="156">
        <v>6.0</v>
      </c>
      <c r="J756" s="504">
        <v>10.0</v>
      </c>
      <c r="K756" s="504">
        <v>1.6666666666666667</v>
      </c>
      <c r="L756" s="78" t="s">
        <v>598</v>
      </c>
      <c r="M756" s="58"/>
      <c r="N756" s="58"/>
      <c r="O756" s="58"/>
      <c r="P756" s="58"/>
      <c r="Q756" s="58"/>
      <c r="R756" s="58"/>
      <c r="S756" s="58"/>
      <c r="T756" s="58"/>
      <c r="U756" s="58"/>
      <c r="V756" s="58"/>
      <c r="W756" s="58"/>
      <c r="X756" s="58"/>
      <c r="Y756" s="58"/>
      <c r="Z756" s="58"/>
    </row>
    <row r="757" ht="11.25" customHeight="1">
      <c r="A757" s="286" t="s">
        <v>5696</v>
      </c>
      <c r="B757" s="286" t="s">
        <v>5717</v>
      </c>
      <c r="C757" s="156" t="s">
        <v>77</v>
      </c>
      <c r="D757" s="286" t="s">
        <v>5718</v>
      </c>
      <c r="E757" s="286" t="s">
        <v>5719</v>
      </c>
      <c r="F757" s="156"/>
      <c r="G757" s="548">
        <v>6.0</v>
      </c>
      <c r="H757" s="549">
        <v>5.0</v>
      </c>
      <c r="I757" s="156">
        <v>6.0</v>
      </c>
      <c r="J757" s="504">
        <v>20.0</v>
      </c>
      <c r="K757" s="504">
        <v>3.3333333333333335</v>
      </c>
      <c r="L757" s="78" t="s">
        <v>598</v>
      </c>
      <c r="M757" s="58"/>
      <c r="N757" s="58"/>
      <c r="O757" s="58"/>
      <c r="P757" s="58"/>
      <c r="Q757" s="58"/>
      <c r="R757" s="58"/>
      <c r="S757" s="58"/>
      <c r="T757" s="58"/>
      <c r="U757" s="58"/>
      <c r="V757" s="58"/>
      <c r="W757" s="58"/>
      <c r="X757" s="58"/>
      <c r="Y757" s="58"/>
      <c r="Z757" s="58"/>
    </row>
    <row r="758" ht="11.25" customHeight="1">
      <c r="A758" s="286" t="s">
        <v>5696</v>
      </c>
      <c r="B758" s="286" t="s">
        <v>5720</v>
      </c>
      <c r="C758" s="156" t="s">
        <v>77</v>
      </c>
      <c r="D758" s="286" t="s">
        <v>5721</v>
      </c>
      <c r="E758" s="286" t="s">
        <v>5722</v>
      </c>
      <c r="F758" s="156"/>
      <c r="G758" s="548">
        <v>6.0</v>
      </c>
      <c r="H758" s="549">
        <v>5.0</v>
      </c>
      <c r="I758" s="156">
        <v>6.0</v>
      </c>
      <c r="J758" s="504">
        <v>20.0</v>
      </c>
      <c r="K758" s="504">
        <v>3.3333333333333335</v>
      </c>
      <c r="L758" s="78" t="s">
        <v>598</v>
      </c>
      <c r="M758" s="58"/>
      <c r="N758" s="58"/>
      <c r="O758" s="58"/>
      <c r="P758" s="58"/>
      <c r="Q758" s="58"/>
      <c r="R758" s="58"/>
      <c r="S758" s="58"/>
      <c r="T758" s="58"/>
      <c r="U758" s="58"/>
      <c r="V758" s="58"/>
      <c r="W758" s="58"/>
      <c r="X758" s="58"/>
      <c r="Y758" s="58"/>
      <c r="Z758" s="58"/>
    </row>
    <row r="759" ht="11.25" customHeight="1">
      <c r="A759" s="286" t="s">
        <v>5696</v>
      </c>
      <c r="B759" s="286" t="s">
        <v>5723</v>
      </c>
      <c r="C759" s="156" t="s">
        <v>77</v>
      </c>
      <c r="D759" s="286" t="s">
        <v>5724</v>
      </c>
      <c r="E759" s="286" t="s">
        <v>4559</v>
      </c>
      <c r="F759" s="156"/>
      <c r="G759" s="548">
        <v>6.0</v>
      </c>
      <c r="H759" s="549">
        <v>5.0</v>
      </c>
      <c r="I759" s="156">
        <v>6.0</v>
      </c>
      <c r="J759" s="504">
        <v>20.0</v>
      </c>
      <c r="K759" s="504">
        <v>3.3333333333333335</v>
      </c>
      <c r="L759" s="78" t="s">
        <v>598</v>
      </c>
      <c r="M759" s="58"/>
      <c r="N759" s="58"/>
      <c r="O759" s="58"/>
      <c r="P759" s="58"/>
      <c r="Q759" s="58"/>
      <c r="R759" s="58"/>
      <c r="S759" s="58"/>
      <c r="T759" s="58"/>
      <c r="U759" s="58"/>
      <c r="V759" s="58"/>
      <c r="W759" s="58"/>
      <c r="X759" s="58"/>
      <c r="Y759" s="58"/>
      <c r="Z759" s="58"/>
    </row>
    <row r="760" ht="11.25" customHeight="1">
      <c r="A760" s="286" t="s">
        <v>5725</v>
      </c>
      <c r="B760" s="286" t="s">
        <v>5726</v>
      </c>
      <c r="C760" s="156" t="s">
        <v>77</v>
      </c>
      <c r="D760" s="286" t="s">
        <v>5727</v>
      </c>
      <c r="E760" s="286" t="s">
        <v>5728</v>
      </c>
      <c r="F760" s="156"/>
      <c r="G760" s="548">
        <v>5.0</v>
      </c>
      <c r="H760" s="549">
        <v>5.0</v>
      </c>
      <c r="I760" s="156">
        <v>5.0</v>
      </c>
      <c r="J760" s="504">
        <v>20.0</v>
      </c>
      <c r="K760" s="504">
        <v>4.0</v>
      </c>
      <c r="L760" s="78" t="s">
        <v>598</v>
      </c>
      <c r="M760" s="58"/>
      <c r="N760" s="58"/>
      <c r="O760" s="58"/>
      <c r="P760" s="58"/>
      <c r="Q760" s="58"/>
      <c r="R760" s="58"/>
      <c r="S760" s="58"/>
      <c r="T760" s="58"/>
      <c r="U760" s="58"/>
      <c r="V760" s="58"/>
      <c r="W760" s="58"/>
      <c r="X760" s="58"/>
      <c r="Y760" s="58"/>
      <c r="Z760" s="58"/>
    </row>
    <row r="761" ht="11.25" customHeight="1">
      <c r="A761" s="286" t="s">
        <v>5729</v>
      </c>
      <c r="B761" s="286" t="s">
        <v>5730</v>
      </c>
      <c r="C761" s="156" t="s">
        <v>77</v>
      </c>
      <c r="D761" s="286" t="s">
        <v>5731</v>
      </c>
      <c r="E761" s="286" t="s">
        <v>5732</v>
      </c>
      <c r="F761" s="156"/>
      <c r="G761" s="548">
        <v>1.0</v>
      </c>
      <c r="H761" s="549">
        <v>1.0</v>
      </c>
      <c r="I761" s="156">
        <v>1.0</v>
      </c>
      <c r="J761" s="504">
        <v>20.0</v>
      </c>
      <c r="K761" s="504">
        <v>20.0</v>
      </c>
      <c r="L761" s="78" t="s">
        <v>598</v>
      </c>
      <c r="M761" s="58"/>
      <c r="N761" s="58"/>
      <c r="O761" s="58"/>
      <c r="P761" s="58"/>
      <c r="Q761" s="58"/>
      <c r="R761" s="58"/>
      <c r="S761" s="58"/>
      <c r="T761" s="58"/>
      <c r="U761" s="58"/>
      <c r="V761" s="58"/>
      <c r="W761" s="58"/>
      <c r="X761" s="58"/>
      <c r="Y761" s="58"/>
      <c r="Z761" s="58"/>
    </row>
    <row r="762" ht="11.25" customHeight="1">
      <c r="A762" s="286" t="s">
        <v>5729</v>
      </c>
      <c r="B762" s="286" t="s">
        <v>5733</v>
      </c>
      <c r="C762" s="156" t="s">
        <v>77</v>
      </c>
      <c r="D762" s="550" t="s">
        <v>5734</v>
      </c>
      <c r="E762" s="286" t="s">
        <v>5735</v>
      </c>
      <c r="F762" s="156"/>
      <c r="G762" s="548">
        <v>1.0</v>
      </c>
      <c r="H762" s="549">
        <v>1.0</v>
      </c>
      <c r="I762" s="156">
        <v>1.0</v>
      </c>
      <c r="J762" s="504">
        <v>20.0</v>
      </c>
      <c r="K762" s="504">
        <v>20.0</v>
      </c>
      <c r="L762" s="78" t="s">
        <v>598</v>
      </c>
      <c r="M762" s="58"/>
      <c r="N762" s="58"/>
      <c r="O762" s="58"/>
      <c r="P762" s="58"/>
      <c r="Q762" s="58"/>
      <c r="R762" s="58"/>
      <c r="S762" s="58"/>
      <c r="T762" s="58"/>
      <c r="U762" s="58"/>
      <c r="V762" s="58"/>
      <c r="W762" s="58"/>
      <c r="X762" s="58"/>
      <c r="Y762" s="58"/>
      <c r="Z762" s="58"/>
    </row>
    <row r="763" ht="11.25" customHeight="1">
      <c r="A763" s="286" t="s">
        <v>5736</v>
      </c>
      <c r="B763" s="286" t="s">
        <v>5737</v>
      </c>
      <c r="C763" s="156" t="s">
        <v>77</v>
      </c>
      <c r="D763" s="286" t="s">
        <v>5738</v>
      </c>
      <c r="E763" s="286" t="s">
        <v>5739</v>
      </c>
      <c r="F763" s="156"/>
      <c r="G763" s="548">
        <v>4.0</v>
      </c>
      <c r="H763" s="549">
        <v>4.0</v>
      </c>
      <c r="I763" s="156">
        <v>4.0</v>
      </c>
      <c r="J763" s="504">
        <v>20.0</v>
      </c>
      <c r="K763" s="504">
        <v>5.0</v>
      </c>
      <c r="L763" s="78" t="s">
        <v>598</v>
      </c>
      <c r="M763" s="58"/>
      <c r="N763" s="58"/>
      <c r="O763" s="58"/>
      <c r="P763" s="58"/>
      <c r="Q763" s="58"/>
      <c r="R763" s="58"/>
      <c r="S763" s="58"/>
      <c r="T763" s="58"/>
      <c r="U763" s="58"/>
      <c r="V763" s="58"/>
      <c r="W763" s="58"/>
      <c r="X763" s="58"/>
      <c r="Y763" s="58"/>
      <c r="Z763" s="58"/>
    </row>
    <row r="764" ht="11.25" customHeight="1">
      <c r="A764" s="286" t="s">
        <v>5736</v>
      </c>
      <c r="B764" s="286" t="s">
        <v>5740</v>
      </c>
      <c r="C764" s="156" t="s">
        <v>77</v>
      </c>
      <c r="D764" s="286" t="s">
        <v>4562</v>
      </c>
      <c r="E764" s="286" t="s">
        <v>4563</v>
      </c>
      <c r="F764" s="156" t="s">
        <v>5716</v>
      </c>
      <c r="G764" s="548">
        <v>4.0</v>
      </c>
      <c r="H764" s="549">
        <v>4.0</v>
      </c>
      <c r="I764" s="156">
        <v>4.0</v>
      </c>
      <c r="J764" s="504">
        <v>10.0</v>
      </c>
      <c r="K764" s="504">
        <v>2.5</v>
      </c>
      <c r="L764" s="78" t="s">
        <v>598</v>
      </c>
      <c r="M764" s="58"/>
      <c r="N764" s="58"/>
      <c r="O764" s="58"/>
      <c r="P764" s="58"/>
      <c r="Q764" s="58"/>
      <c r="R764" s="58"/>
      <c r="S764" s="58"/>
      <c r="T764" s="58"/>
      <c r="U764" s="58"/>
      <c r="V764" s="58"/>
      <c r="W764" s="58"/>
      <c r="X764" s="58"/>
      <c r="Y764" s="58"/>
      <c r="Z764" s="58"/>
    </row>
    <row r="765" ht="11.25" customHeight="1">
      <c r="A765" s="286" t="s">
        <v>5736</v>
      </c>
      <c r="B765" s="286" t="s">
        <v>5741</v>
      </c>
      <c r="C765" s="156" t="s">
        <v>77</v>
      </c>
      <c r="D765" s="286" t="s">
        <v>4564</v>
      </c>
      <c r="E765" s="286" t="s">
        <v>4565</v>
      </c>
      <c r="F765" s="156"/>
      <c r="G765" s="548">
        <v>4.0</v>
      </c>
      <c r="H765" s="549">
        <v>4.0</v>
      </c>
      <c r="I765" s="156">
        <v>4.0</v>
      </c>
      <c r="J765" s="504">
        <v>20.0</v>
      </c>
      <c r="K765" s="504">
        <v>5.0</v>
      </c>
      <c r="L765" s="78" t="s">
        <v>598</v>
      </c>
      <c r="M765" s="58"/>
      <c r="N765" s="58"/>
      <c r="O765" s="58"/>
      <c r="P765" s="58"/>
      <c r="Q765" s="58"/>
      <c r="R765" s="58"/>
      <c r="S765" s="58"/>
      <c r="T765" s="58"/>
      <c r="U765" s="58"/>
      <c r="V765" s="58"/>
      <c r="W765" s="58"/>
      <c r="X765" s="58"/>
      <c r="Y765" s="58"/>
      <c r="Z765" s="58"/>
    </row>
    <row r="766" ht="11.25" customHeight="1">
      <c r="A766" s="286" t="s">
        <v>5736</v>
      </c>
      <c r="B766" s="286" t="s">
        <v>5742</v>
      </c>
      <c r="C766" s="156" t="s">
        <v>77</v>
      </c>
      <c r="D766" s="286" t="s">
        <v>5743</v>
      </c>
      <c r="E766" s="286" t="s">
        <v>5744</v>
      </c>
      <c r="F766" s="156"/>
      <c r="G766" s="548">
        <v>4.0</v>
      </c>
      <c r="H766" s="549">
        <v>4.0</v>
      </c>
      <c r="I766" s="156">
        <v>4.0</v>
      </c>
      <c r="J766" s="504">
        <v>20.0</v>
      </c>
      <c r="K766" s="504">
        <v>5.0</v>
      </c>
      <c r="L766" s="78" t="s">
        <v>598</v>
      </c>
      <c r="M766" s="58"/>
      <c r="N766" s="58"/>
      <c r="O766" s="58"/>
      <c r="P766" s="58"/>
      <c r="Q766" s="58"/>
      <c r="R766" s="58"/>
      <c r="S766" s="58"/>
      <c r="T766" s="58"/>
      <c r="U766" s="58"/>
      <c r="V766" s="58"/>
      <c r="W766" s="58"/>
      <c r="X766" s="58"/>
      <c r="Y766" s="58"/>
      <c r="Z766" s="58"/>
    </row>
    <row r="767" ht="11.25" customHeight="1">
      <c r="A767" s="286" t="s">
        <v>1345</v>
      </c>
      <c r="B767" s="286" t="s">
        <v>5745</v>
      </c>
      <c r="C767" s="156" t="s">
        <v>77</v>
      </c>
      <c r="D767" s="286" t="s">
        <v>5746</v>
      </c>
      <c r="E767" s="286" t="s">
        <v>5747</v>
      </c>
      <c r="F767" s="156"/>
      <c r="G767" s="548">
        <v>2.0</v>
      </c>
      <c r="H767" s="549">
        <v>2.0</v>
      </c>
      <c r="I767" s="156">
        <v>2.0</v>
      </c>
      <c r="J767" s="504">
        <v>20.0</v>
      </c>
      <c r="K767" s="504">
        <v>10.0</v>
      </c>
      <c r="L767" s="78" t="s">
        <v>598</v>
      </c>
      <c r="M767" s="58"/>
      <c r="N767" s="58"/>
      <c r="O767" s="58"/>
      <c r="P767" s="58"/>
      <c r="Q767" s="58"/>
      <c r="R767" s="58"/>
      <c r="S767" s="58"/>
      <c r="T767" s="58"/>
      <c r="U767" s="58"/>
      <c r="V767" s="58"/>
      <c r="W767" s="58"/>
      <c r="X767" s="58"/>
      <c r="Y767" s="58"/>
      <c r="Z767" s="58"/>
    </row>
    <row r="768" ht="11.25" customHeight="1">
      <c r="A768" s="286" t="s">
        <v>1345</v>
      </c>
      <c r="B768" s="286" t="s">
        <v>5748</v>
      </c>
      <c r="C768" s="156" t="s">
        <v>77</v>
      </c>
      <c r="D768" s="550" t="s">
        <v>5749</v>
      </c>
      <c r="E768" s="286" t="s">
        <v>5750</v>
      </c>
      <c r="F768" s="156"/>
      <c r="G768" s="548">
        <v>2.0</v>
      </c>
      <c r="H768" s="549">
        <v>2.0</v>
      </c>
      <c r="I768" s="156">
        <v>2.0</v>
      </c>
      <c r="J768" s="504">
        <v>20.0</v>
      </c>
      <c r="K768" s="504">
        <v>10.0</v>
      </c>
      <c r="L768" s="78" t="s">
        <v>598</v>
      </c>
      <c r="M768" s="58"/>
      <c r="N768" s="58"/>
      <c r="O768" s="58"/>
      <c r="P768" s="58"/>
      <c r="Q768" s="58"/>
      <c r="R768" s="58"/>
      <c r="S768" s="58"/>
      <c r="T768" s="58"/>
      <c r="U768" s="58"/>
      <c r="V768" s="58"/>
      <c r="W768" s="58"/>
      <c r="X768" s="58"/>
      <c r="Y768" s="58"/>
      <c r="Z768" s="58"/>
    </row>
    <row r="769" ht="11.25" customHeight="1">
      <c r="A769" s="286" t="s">
        <v>1345</v>
      </c>
      <c r="B769" s="286" t="s">
        <v>5751</v>
      </c>
      <c r="C769" s="156" t="s">
        <v>77</v>
      </c>
      <c r="D769" s="286" t="s">
        <v>5752</v>
      </c>
      <c r="E769" s="286" t="s">
        <v>5753</v>
      </c>
      <c r="F769" s="156" t="s">
        <v>5716</v>
      </c>
      <c r="G769" s="548">
        <v>2.0</v>
      </c>
      <c r="H769" s="549">
        <v>2.0</v>
      </c>
      <c r="I769" s="156">
        <v>2.0</v>
      </c>
      <c r="J769" s="504">
        <v>10.0</v>
      </c>
      <c r="K769" s="504">
        <v>5.0</v>
      </c>
      <c r="L769" s="78" t="s">
        <v>598</v>
      </c>
      <c r="M769" s="58"/>
      <c r="N769" s="58"/>
      <c r="O769" s="58"/>
      <c r="P769" s="58"/>
      <c r="Q769" s="58"/>
      <c r="R769" s="58"/>
      <c r="S769" s="58"/>
      <c r="T769" s="58"/>
      <c r="U769" s="58"/>
      <c r="V769" s="58"/>
      <c r="W769" s="58"/>
      <c r="X769" s="58"/>
      <c r="Y769" s="58"/>
      <c r="Z769" s="58"/>
    </row>
    <row r="770" ht="11.25" customHeight="1">
      <c r="A770" s="286" t="s">
        <v>1345</v>
      </c>
      <c r="B770" s="286" t="s">
        <v>5754</v>
      </c>
      <c r="C770" s="156" t="s">
        <v>77</v>
      </c>
      <c r="D770" s="286" t="s">
        <v>5755</v>
      </c>
      <c r="E770" s="286" t="s">
        <v>5756</v>
      </c>
      <c r="F770" s="156"/>
      <c r="G770" s="548">
        <v>2.0</v>
      </c>
      <c r="H770" s="549">
        <v>2.0</v>
      </c>
      <c r="I770" s="156">
        <v>2.0</v>
      </c>
      <c r="J770" s="504">
        <v>20.0</v>
      </c>
      <c r="K770" s="504">
        <v>10.0</v>
      </c>
      <c r="L770" s="78" t="s">
        <v>598</v>
      </c>
      <c r="M770" s="58"/>
      <c r="N770" s="58"/>
      <c r="O770" s="58"/>
      <c r="P770" s="58"/>
      <c r="Q770" s="58"/>
      <c r="R770" s="58"/>
      <c r="S770" s="58"/>
      <c r="T770" s="58"/>
      <c r="U770" s="58"/>
      <c r="V770" s="58"/>
      <c r="W770" s="58"/>
      <c r="X770" s="58"/>
      <c r="Y770" s="58"/>
      <c r="Z770" s="58"/>
    </row>
    <row r="771" ht="11.25" customHeight="1">
      <c r="A771" s="286" t="s">
        <v>1345</v>
      </c>
      <c r="B771" s="286" t="s">
        <v>5757</v>
      </c>
      <c r="C771" s="156" t="s">
        <v>77</v>
      </c>
      <c r="D771" s="286" t="s">
        <v>5758</v>
      </c>
      <c r="E771" s="286" t="s">
        <v>5759</v>
      </c>
      <c r="F771" s="156"/>
      <c r="G771" s="548">
        <v>2.0</v>
      </c>
      <c r="H771" s="549">
        <v>2.0</v>
      </c>
      <c r="I771" s="156">
        <v>2.0</v>
      </c>
      <c r="J771" s="504">
        <v>20.0</v>
      </c>
      <c r="K771" s="504">
        <v>10.0</v>
      </c>
      <c r="L771" s="78" t="s">
        <v>598</v>
      </c>
      <c r="M771" s="58"/>
      <c r="N771" s="58"/>
      <c r="O771" s="58"/>
      <c r="P771" s="58"/>
      <c r="Q771" s="58"/>
      <c r="R771" s="58"/>
      <c r="S771" s="58"/>
      <c r="T771" s="58"/>
      <c r="U771" s="58"/>
      <c r="V771" s="58"/>
      <c r="W771" s="58"/>
      <c r="X771" s="58"/>
      <c r="Y771" s="58"/>
      <c r="Z771" s="58"/>
    </row>
    <row r="772" ht="11.25" customHeight="1">
      <c r="A772" s="286" t="s">
        <v>1345</v>
      </c>
      <c r="B772" s="286" t="s">
        <v>5760</v>
      </c>
      <c r="C772" s="156" t="s">
        <v>77</v>
      </c>
      <c r="D772" s="286" t="s">
        <v>5761</v>
      </c>
      <c r="E772" s="286" t="s">
        <v>5762</v>
      </c>
      <c r="F772" s="156"/>
      <c r="G772" s="548">
        <v>2.0</v>
      </c>
      <c r="H772" s="549">
        <v>2.0</v>
      </c>
      <c r="I772" s="156">
        <v>2.0</v>
      </c>
      <c r="J772" s="504">
        <v>20.0</v>
      </c>
      <c r="K772" s="504">
        <v>10.0</v>
      </c>
      <c r="L772" s="78" t="s">
        <v>598</v>
      </c>
      <c r="M772" s="58"/>
      <c r="N772" s="58"/>
      <c r="O772" s="58"/>
      <c r="P772" s="58"/>
      <c r="Q772" s="58"/>
      <c r="R772" s="58"/>
      <c r="S772" s="58"/>
      <c r="T772" s="58"/>
      <c r="U772" s="58"/>
      <c r="V772" s="58"/>
      <c r="W772" s="58"/>
      <c r="X772" s="58"/>
      <c r="Y772" s="58"/>
      <c r="Z772" s="58"/>
    </row>
    <row r="773" ht="11.25" customHeight="1">
      <c r="A773" s="286" t="s">
        <v>1345</v>
      </c>
      <c r="B773" s="286" t="s">
        <v>5763</v>
      </c>
      <c r="C773" s="156" t="s">
        <v>77</v>
      </c>
      <c r="D773" s="286" t="s">
        <v>5764</v>
      </c>
      <c r="E773" s="286" t="s">
        <v>5765</v>
      </c>
      <c r="F773" s="156"/>
      <c r="G773" s="548">
        <v>2.0</v>
      </c>
      <c r="H773" s="549">
        <v>2.0</v>
      </c>
      <c r="I773" s="156">
        <v>2.0</v>
      </c>
      <c r="J773" s="504">
        <v>20.0</v>
      </c>
      <c r="K773" s="504">
        <v>10.0</v>
      </c>
      <c r="L773" s="78" t="s">
        <v>598</v>
      </c>
      <c r="M773" s="58"/>
      <c r="N773" s="58"/>
      <c r="O773" s="58"/>
      <c r="P773" s="58"/>
      <c r="Q773" s="58"/>
      <c r="R773" s="58"/>
      <c r="S773" s="58"/>
      <c r="T773" s="58"/>
      <c r="U773" s="58"/>
      <c r="V773" s="58"/>
      <c r="W773" s="58"/>
      <c r="X773" s="58"/>
      <c r="Y773" s="58"/>
      <c r="Z773" s="58"/>
    </row>
    <row r="774" ht="11.25" customHeight="1">
      <c r="A774" s="286" t="s">
        <v>5766</v>
      </c>
      <c r="B774" s="286" t="s">
        <v>5767</v>
      </c>
      <c r="C774" s="156" t="s">
        <v>77</v>
      </c>
      <c r="D774" s="286" t="s">
        <v>5768</v>
      </c>
      <c r="E774" s="286" t="s">
        <v>5769</v>
      </c>
      <c r="F774" s="156"/>
      <c r="G774" s="548">
        <v>2.0</v>
      </c>
      <c r="H774" s="549">
        <v>2.0</v>
      </c>
      <c r="I774" s="156">
        <v>2.0</v>
      </c>
      <c r="J774" s="504">
        <v>20.0</v>
      </c>
      <c r="K774" s="504">
        <v>10.0</v>
      </c>
      <c r="L774" s="78" t="s">
        <v>598</v>
      </c>
      <c r="M774" s="58"/>
      <c r="N774" s="58"/>
      <c r="O774" s="58"/>
      <c r="P774" s="58"/>
      <c r="Q774" s="58"/>
      <c r="R774" s="58"/>
      <c r="S774" s="58"/>
      <c r="T774" s="58"/>
      <c r="U774" s="58"/>
      <c r="V774" s="58"/>
      <c r="W774" s="58"/>
      <c r="X774" s="58"/>
      <c r="Y774" s="58"/>
      <c r="Z774" s="58"/>
    </row>
    <row r="775" ht="11.25" customHeight="1">
      <c r="A775" s="286" t="s">
        <v>5766</v>
      </c>
      <c r="B775" s="286" t="s">
        <v>5770</v>
      </c>
      <c r="C775" s="156" t="s">
        <v>77</v>
      </c>
      <c r="D775" s="286" t="s">
        <v>5771</v>
      </c>
      <c r="E775" s="286" t="s">
        <v>4416</v>
      </c>
      <c r="F775" s="156"/>
      <c r="G775" s="548">
        <v>2.0</v>
      </c>
      <c r="H775" s="549">
        <v>2.0</v>
      </c>
      <c r="I775" s="156">
        <v>2.0</v>
      </c>
      <c r="J775" s="504">
        <v>20.0</v>
      </c>
      <c r="K775" s="504">
        <v>10.0</v>
      </c>
      <c r="L775" s="78" t="s">
        <v>598</v>
      </c>
      <c r="M775" s="58"/>
      <c r="N775" s="58"/>
      <c r="O775" s="58"/>
      <c r="P775" s="58"/>
      <c r="Q775" s="58"/>
      <c r="R775" s="58"/>
      <c r="S775" s="58"/>
      <c r="T775" s="58"/>
      <c r="U775" s="58"/>
      <c r="V775" s="58"/>
      <c r="W775" s="58"/>
      <c r="X775" s="58"/>
      <c r="Y775" s="58"/>
      <c r="Z775" s="58"/>
    </row>
    <row r="776" ht="11.25" customHeight="1">
      <c r="A776" s="286" t="s">
        <v>5766</v>
      </c>
      <c r="B776" s="286" t="s">
        <v>5772</v>
      </c>
      <c r="C776" s="156" t="s">
        <v>77</v>
      </c>
      <c r="D776" s="286" t="s">
        <v>5773</v>
      </c>
      <c r="E776" s="286" t="s">
        <v>5774</v>
      </c>
      <c r="F776" s="156"/>
      <c r="G776" s="548">
        <v>2.0</v>
      </c>
      <c r="H776" s="549">
        <v>2.0</v>
      </c>
      <c r="I776" s="156">
        <v>2.0</v>
      </c>
      <c r="J776" s="504">
        <v>20.0</v>
      </c>
      <c r="K776" s="504">
        <v>10.0</v>
      </c>
      <c r="L776" s="78" t="s">
        <v>598</v>
      </c>
      <c r="M776" s="58"/>
      <c r="N776" s="58"/>
      <c r="O776" s="58"/>
      <c r="P776" s="58"/>
      <c r="Q776" s="58"/>
      <c r="R776" s="58"/>
      <c r="S776" s="58"/>
      <c r="T776" s="58"/>
      <c r="U776" s="58"/>
      <c r="V776" s="58"/>
      <c r="W776" s="58"/>
      <c r="X776" s="58"/>
      <c r="Y776" s="58"/>
      <c r="Z776" s="58"/>
    </row>
    <row r="777" ht="11.25" customHeight="1">
      <c r="A777" s="286" t="s">
        <v>5766</v>
      </c>
      <c r="B777" s="286" t="s">
        <v>5775</v>
      </c>
      <c r="C777" s="156" t="s">
        <v>77</v>
      </c>
      <c r="D777" s="286" t="s">
        <v>5776</v>
      </c>
      <c r="E777" s="286" t="s">
        <v>4425</v>
      </c>
      <c r="F777" s="156"/>
      <c r="G777" s="548">
        <v>2.0</v>
      </c>
      <c r="H777" s="549">
        <v>2.0</v>
      </c>
      <c r="I777" s="156">
        <v>2.0</v>
      </c>
      <c r="J777" s="504">
        <v>20.0</v>
      </c>
      <c r="K777" s="504">
        <v>10.0</v>
      </c>
      <c r="L777" s="78" t="s">
        <v>598</v>
      </c>
      <c r="M777" s="58"/>
      <c r="N777" s="58"/>
      <c r="O777" s="58"/>
      <c r="P777" s="58"/>
      <c r="Q777" s="58"/>
      <c r="R777" s="58"/>
      <c r="S777" s="58"/>
      <c r="T777" s="58"/>
      <c r="U777" s="58"/>
      <c r="V777" s="58"/>
      <c r="W777" s="58"/>
      <c r="X777" s="58"/>
      <c r="Y777" s="58"/>
      <c r="Z777" s="58"/>
    </row>
    <row r="778" ht="11.25" customHeight="1">
      <c r="A778" s="286" t="s">
        <v>5766</v>
      </c>
      <c r="B778" s="286" t="s">
        <v>5777</v>
      </c>
      <c r="C778" s="156" t="s">
        <v>77</v>
      </c>
      <c r="D778" s="286" t="s">
        <v>5778</v>
      </c>
      <c r="E778" s="286" t="s">
        <v>5779</v>
      </c>
      <c r="F778" s="156"/>
      <c r="G778" s="548">
        <v>2.0</v>
      </c>
      <c r="H778" s="549">
        <v>2.0</v>
      </c>
      <c r="I778" s="156">
        <v>2.0</v>
      </c>
      <c r="J778" s="504">
        <v>20.0</v>
      </c>
      <c r="K778" s="504">
        <v>10.0</v>
      </c>
      <c r="L778" s="78" t="s">
        <v>598</v>
      </c>
      <c r="M778" s="58"/>
      <c r="N778" s="58"/>
      <c r="O778" s="58"/>
      <c r="P778" s="58"/>
      <c r="Q778" s="58"/>
      <c r="R778" s="58"/>
      <c r="S778" s="58"/>
      <c r="T778" s="58"/>
      <c r="U778" s="58"/>
      <c r="V778" s="58"/>
      <c r="W778" s="58"/>
      <c r="X778" s="58"/>
      <c r="Y778" s="58"/>
      <c r="Z778" s="58"/>
    </row>
    <row r="779" ht="11.25" customHeight="1">
      <c r="A779" s="286" t="s">
        <v>5766</v>
      </c>
      <c r="B779" s="286" t="s">
        <v>5780</v>
      </c>
      <c r="C779" s="156" t="s">
        <v>77</v>
      </c>
      <c r="D779" s="286" t="s">
        <v>5781</v>
      </c>
      <c r="E779" s="286" t="s">
        <v>5782</v>
      </c>
      <c r="F779" s="156" t="s">
        <v>5716</v>
      </c>
      <c r="G779" s="548">
        <v>2.0</v>
      </c>
      <c r="H779" s="549">
        <v>2.0</v>
      </c>
      <c r="I779" s="156">
        <v>2.0</v>
      </c>
      <c r="J779" s="504">
        <v>10.0</v>
      </c>
      <c r="K779" s="504">
        <v>5.0</v>
      </c>
      <c r="L779" s="78" t="s">
        <v>598</v>
      </c>
      <c r="M779" s="58"/>
      <c r="N779" s="58"/>
      <c r="O779" s="58"/>
      <c r="P779" s="58"/>
      <c r="Q779" s="58"/>
      <c r="R779" s="58"/>
      <c r="S779" s="58"/>
      <c r="T779" s="58"/>
      <c r="U779" s="58"/>
      <c r="V779" s="58"/>
      <c r="W779" s="58"/>
      <c r="X779" s="58"/>
      <c r="Y779" s="58"/>
      <c r="Z779" s="58"/>
    </row>
    <row r="780" ht="11.25" customHeight="1">
      <c r="A780" s="286" t="s">
        <v>5766</v>
      </c>
      <c r="B780" s="286" t="s">
        <v>5783</v>
      </c>
      <c r="C780" s="156" t="s">
        <v>77</v>
      </c>
      <c r="D780" s="286" t="s">
        <v>5784</v>
      </c>
      <c r="E780" s="286" t="s">
        <v>5785</v>
      </c>
      <c r="F780" s="156"/>
      <c r="G780" s="548">
        <v>2.0</v>
      </c>
      <c r="H780" s="549">
        <v>2.0</v>
      </c>
      <c r="I780" s="156">
        <v>2.0</v>
      </c>
      <c r="J780" s="504">
        <v>20.0</v>
      </c>
      <c r="K780" s="504">
        <v>10.0</v>
      </c>
      <c r="L780" s="78" t="s">
        <v>598</v>
      </c>
      <c r="M780" s="58"/>
      <c r="N780" s="58"/>
      <c r="O780" s="58"/>
      <c r="P780" s="58"/>
      <c r="Q780" s="58"/>
      <c r="R780" s="58"/>
      <c r="S780" s="58"/>
      <c r="T780" s="58"/>
      <c r="U780" s="58"/>
      <c r="V780" s="58"/>
      <c r="W780" s="58"/>
      <c r="X780" s="58"/>
      <c r="Y780" s="58"/>
      <c r="Z780" s="58"/>
    </row>
    <row r="781" ht="11.25" customHeight="1">
      <c r="A781" s="286" t="s">
        <v>5766</v>
      </c>
      <c r="B781" s="286" t="s">
        <v>5786</v>
      </c>
      <c r="C781" s="156" t="s">
        <v>77</v>
      </c>
      <c r="D781" s="286" t="s">
        <v>5787</v>
      </c>
      <c r="E781" s="286" t="s">
        <v>5788</v>
      </c>
      <c r="F781" s="156"/>
      <c r="G781" s="548">
        <v>2.0</v>
      </c>
      <c r="H781" s="549">
        <v>2.0</v>
      </c>
      <c r="I781" s="156">
        <v>2.0</v>
      </c>
      <c r="J781" s="504">
        <v>20.0</v>
      </c>
      <c r="K781" s="504">
        <v>10.0</v>
      </c>
      <c r="L781" s="78" t="s">
        <v>598</v>
      </c>
      <c r="M781" s="58"/>
      <c r="N781" s="58"/>
      <c r="O781" s="58"/>
      <c r="P781" s="58"/>
      <c r="Q781" s="58"/>
      <c r="R781" s="58"/>
      <c r="S781" s="58"/>
      <c r="T781" s="58"/>
      <c r="U781" s="58"/>
      <c r="V781" s="58"/>
      <c r="W781" s="58"/>
      <c r="X781" s="58"/>
      <c r="Y781" s="58"/>
      <c r="Z781" s="58"/>
    </row>
    <row r="782" ht="11.25" customHeight="1">
      <c r="A782" s="286" t="s">
        <v>5766</v>
      </c>
      <c r="B782" s="286" t="s">
        <v>5789</v>
      </c>
      <c r="C782" s="156" t="s">
        <v>77</v>
      </c>
      <c r="D782" s="551" t="s">
        <v>5790</v>
      </c>
      <c r="E782" s="286" t="s">
        <v>5791</v>
      </c>
      <c r="F782" s="156"/>
      <c r="G782" s="548">
        <v>2.0</v>
      </c>
      <c r="H782" s="549">
        <v>2.0</v>
      </c>
      <c r="I782" s="156">
        <v>2.0</v>
      </c>
      <c r="J782" s="504">
        <v>20.0</v>
      </c>
      <c r="K782" s="504">
        <v>10.0</v>
      </c>
      <c r="L782" s="78" t="s">
        <v>598</v>
      </c>
      <c r="M782" s="58"/>
      <c r="N782" s="58"/>
      <c r="O782" s="58"/>
      <c r="P782" s="58"/>
      <c r="Q782" s="58"/>
      <c r="R782" s="58"/>
      <c r="S782" s="58"/>
      <c r="T782" s="58"/>
      <c r="U782" s="58"/>
      <c r="V782" s="58"/>
      <c r="W782" s="58"/>
      <c r="X782" s="58"/>
      <c r="Y782" s="58"/>
      <c r="Z782" s="58"/>
    </row>
    <row r="783" ht="11.25" customHeight="1">
      <c r="A783" s="286" t="s">
        <v>5766</v>
      </c>
      <c r="B783" s="286" t="s">
        <v>5792</v>
      </c>
      <c r="C783" s="156" t="s">
        <v>77</v>
      </c>
      <c r="D783" s="286" t="s">
        <v>5793</v>
      </c>
      <c r="E783" s="286" t="s">
        <v>5794</v>
      </c>
      <c r="F783" s="156"/>
      <c r="G783" s="548">
        <v>2.0</v>
      </c>
      <c r="H783" s="549">
        <v>2.0</v>
      </c>
      <c r="I783" s="156">
        <v>2.0</v>
      </c>
      <c r="J783" s="504">
        <v>20.0</v>
      </c>
      <c r="K783" s="504">
        <v>10.0</v>
      </c>
      <c r="L783" s="78" t="s">
        <v>598</v>
      </c>
      <c r="M783" s="58"/>
      <c r="N783" s="58"/>
      <c r="O783" s="58"/>
      <c r="P783" s="58"/>
      <c r="Q783" s="58"/>
      <c r="R783" s="58"/>
      <c r="S783" s="58"/>
      <c r="T783" s="58"/>
      <c r="U783" s="58"/>
      <c r="V783" s="58"/>
      <c r="W783" s="58"/>
      <c r="X783" s="58"/>
      <c r="Y783" s="58"/>
      <c r="Z783" s="58"/>
    </row>
    <row r="784" ht="11.25" customHeight="1">
      <c r="A784" s="286" t="s">
        <v>5766</v>
      </c>
      <c r="B784" s="286" t="s">
        <v>5795</v>
      </c>
      <c r="C784" s="156" t="s">
        <v>77</v>
      </c>
      <c r="D784" s="550" t="s">
        <v>5796</v>
      </c>
      <c r="E784" s="286" t="s">
        <v>5797</v>
      </c>
      <c r="F784" s="156"/>
      <c r="G784" s="548">
        <v>2.0</v>
      </c>
      <c r="H784" s="549">
        <v>2.0</v>
      </c>
      <c r="I784" s="156">
        <v>2.0</v>
      </c>
      <c r="J784" s="504">
        <v>20.0</v>
      </c>
      <c r="K784" s="504">
        <v>10.0</v>
      </c>
      <c r="L784" s="78" t="s">
        <v>598</v>
      </c>
      <c r="M784" s="58"/>
      <c r="N784" s="58"/>
      <c r="O784" s="58"/>
      <c r="P784" s="58"/>
      <c r="Q784" s="58"/>
      <c r="R784" s="58"/>
      <c r="S784" s="58"/>
      <c r="T784" s="58"/>
      <c r="U784" s="58"/>
      <c r="V784" s="58"/>
      <c r="W784" s="58"/>
      <c r="X784" s="58"/>
      <c r="Y784" s="58"/>
      <c r="Z784" s="58"/>
    </row>
    <row r="785" ht="11.25" customHeight="1">
      <c r="A785" s="286" t="s">
        <v>1345</v>
      </c>
      <c r="B785" s="286" t="s">
        <v>5798</v>
      </c>
      <c r="C785" s="156" t="s">
        <v>77</v>
      </c>
      <c r="D785" s="286" t="s">
        <v>5799</v>
      </c>
      <c r="E785" s="286" t="s">
        <v>5800</v>
      </c>
      <c r="F785" s="156" t="s">
        <v>5716</v>
      </c>
      <c r="G785" s="548">
        <v>2.0</v>
      </c>
      <c r="H785" s="549">
        <v>2.0</v>
      </c>
      <c r="I785" s="156">
        <v>2.0</v>
      </c>
      <c r="J785" s="504">
        <v>10.0</v>
      </c>
      <c r="K785" s="504">
        <v>5.0</v>
      </c>
      <c r="L785" s="78" t="s">
        <v>598</v>
      </c>
      <c r="M785" s="58"/>
      <c r="N785" s="58"/>
      <c r="O785" s="58"/>
      <c r="P785" s="58"/>
      <c r="Q785" s="58"/>
      <c r="R785" s="58"/>
      <c r="S785" s="58"/>
      <c r="T785" s="58"/>
      <c r="U785" s="58"/>
      <c r="V785" s="58"/>
      <c r="W785" s="58"/>
      <c r="X785" s="58"/>
      <c r="Y785" s="58"/>
      <c r="Z785" s="58"/>
    </row>
    <row r="786" ht="11.25" customHeight="1">
      <c r="A786" s="286" t="s">
        <v>1345</v>
      </c>
      <c r="B786" s="286" t="s">
        <v>5801</v>
      </c>
      <c r="C786" s="156" t="s">
        <v>77</v>
      </c>
      <c r="D786" s="286" t="s">
        <v>5802</v>
      </c>
      <c r="E786" s="286" t="s">
        <v>5803</v>
      </c>
      <c r="F786" s="156"/>
      <c r="G786" s="548">
        <v>2.0</v>
      </c>
      <c r="H786" s="549">
        <v>2.0</v>
      </c>
      <c r="I786" s="156">
        <v>2.0</v>
      </c>
      <c r="J786" s="504">
        <v>20.0</v>
      </c>
      <c r="K786" s="504">
        <v>10.0</v>
      </c>
      <c r="L786" s="78" t="s">
        <v>598</v>
      </c>
      <c r="M786" s="58"/>
      <c r="N786" s="58"/>
      <c r="O786" s="58"/>
      <c r="P786" s="58"/>
      <c r="Q786" s="58"/>
      <c r="R786" s="58"/>
      <c r="S786" s="58"/>
      <c r="T786" s="58"/>
      <c r="U786" s="58"/>
      <c r="V786" s="58"/>
      <c r="W786" s="58"/>
      <c r="X786" s="58"/>
      <c r="Y786" s="58"/>
      <c r="Z786" s="58"/>
    </row>
    <row r="787" ht="11.25" customHeight="1">
      <c r="A787" s="286" t="s">
        <v>1345</v>
      </c>
      <c r="B787" s="286" t="s">
        <v>5804</v>
      </c>
      <c r="C787" s="156" t="s">
        <v>77</v>
      </c>
      <c r="D787" s="286" t="s">
        <v>5805</v>
      </c>
      <c r="E787" s="286" t="s">
        <v>5806</v>
      </c>
      <c r="F787" s="156" t="s">
        <v>5716</v>
      </c>
      <c r="G787" s="548">
        <v>2.0</v>
      </c>
      <c r="H787" s="549">
        <v>2.0</v>
      </c>
      <c r="I787" s="156">
        <v>2.0</v>
      </c>
      <c r="J787" s="504">
        <v>10.0</v>
      </c>
      <c r="K787" s="504">
        <v>5.0</v>
      </c>
      <c r="L787" s="78" t="s">
        <v>598</v>
      </c>
      <c r="M787" s="58"/>
      <c r="N787" s="58"/>
      <c r="O787" s="58"/>
      <c r="P787" s="58"/>
      <c r="Q787" s="58"/>
      <c r="R787" s="58"/>
      <c r="S787" s="58"/>
      <c r="T787" s="58"/>
      <c r="U787" s="58"/>
      <c r="V787" s="58"/>
      <c r="W787" s="58"/>
      <c r="X787" s="58"/>
      <c r="Y787" s="58"/>
      <c r="Z787" s="58"/>
    </row>
    <row r="788" ht="11.25" customHeight="1">
      <c r="A788" s="286" t="s">
        <v>1345</v>
      </c>
      <c r="B788" s="286" t="s">
        <v>5807</v>
      </c>
      <c r="C788" s="156" t="s">
        <v>77</v>
      </c>
      <c r="D788" s="286" t="s">
        <v>5808</v>
      </c>
      <c r="E788" s="286" t="s">
        <v>5809</v>
      </c>
      <c r="F788" s="156"/>
      <c r="G788" s="548">
        <v>2.0</v>
      </c>
      <c r="H788" s="549">
        <v>2.0</v>
      </c>
      <c r="I788" s="156">
        <v>2.0</v>
      </c>
      <c r="J788" s="504">
        <v>20.0</v>
      </c>
      <c r="K788" s="504">
        <v>10.0</v>
      </c>
      <c r="L788" s="78" t="s">
        <v>598</v>
      </c>
      <c r="M788" s="58"/>
      <c r="N788" s="58"/>
      <c r="O788" s="58"/>
      <c r="P788" s="58"/>
      <c r="Q788" s="58"/>
      <c r="R788" s="58"/>
      <c r="S788" s="58"/>
      <c r="T788" s="58"/>
      <c r="U788" s="58"/>
      <c r="V788" s="58"/>
      <c r="W788" s="58"/>
      <c r="X788" s="58"/>
      <c r="Y788" s="58"/>
      <c r="Z788" s="58"/>
    </row>
    <row r="789" ht="11.25" customHeight="1">
      <c r="A789" s="286" t="s">
        <v>1345</v>
      </c>
      <c r="B789" s="286" t="s">
        <v>5810</v>
      </c>
      <c r="C789" s="156" t="s">
        <v>77</v>
      </c>
      <c r="D789" s="550" t="s">
        <v>5811</v>
      </c>
      <c r="E789" s="286" t="s">
        <v>5812</v>
      </c>
      <c r="F789" s="156" t="s">
        <v>5716</v>
      </c>
      <c r="G789" s="548">
        <v>2.0</v>
      </c>
      <c r="H789" s="549">
        <v>2.0</v>
      </c>
      <c r="I789" s="156">
        <v>2.0</v>
      </c>
      <c r="J789" s="504">
        <v>10.0</v>
      </c>
      <c r="K789" s="504">
        <v>5.0</v>
      </c>
      <c r="L789" s="78" t="s">
        <v>598</v>
      </c>
      <c r="M789" s="58"/>
      <c r="N789" s="58"/>
      <c r="O789" s="58"/>
      <c r="P789" s="58"/>
      <c r="Q789" s="58"/>
      <c r="R789" s="58"/>
      <c r="S789" s="58"/>
      <c r="T789" s="58"/>
      <c r="U789" s="58"/>
      <c r="V789" s="58"/>
      <c r="W789" s="58"/>
      <c r="X789" s="58"/>
      <c r="Y789" s="58"/>
      <c r="Z789" s="58"/>
    </row>
    <row r="790" ht="11.25" customHeight="1">
      <c r="A790" s="286" t="s">
        <v>1345</v>
      </c>
      <c r="B790" s="286" t="s">
        <v>5813</v>
      </c>
      <c r="C790" s="156" t="s">
        <v>77</v>
      </c>
      <c r="D790" s="550" t="s">
        <v>5814</v>
      </c>
      <c r="E790" s="286" t="s">
        <v>5815</v>
      </c>
      <c r="F790" s="156"/>
      <c r="G790" s="548">
        <v>2.0</v>
      </c>
      <c r="H790" s="549">
        <v>2.0</v>
      </c>
      <c r="I790" s="156">
        <v>2.0</v>
      </c>
      <c r="J790" s="504">
        <v>20.0</v>
      </c>
      <c r="K790" s="504">
        <v>10.0</v>
      </c>
      <c r="L790" s="78" t="s">
        <v>598</v>
      </c>
      <c r="M790" s="58"/>
      <c r="N790" s="58"/>
      <c r="O790" s="58"/>
      <c r="P790" s="58"/>
      <c r="Q790" s="58"/>
      <c r="R790" s="58"/>
      <c r="S790" s="58"/>
      <c r="T790" s="58"/>
      <c r="U790" s="58"/>
      <c r="V790" s="58"/>
      <c r="W790" s="58"/>
      <c r="X790" s="58"/>
      <c r="Y790" s="58"/>
      <c r="Z790" s="58"/>
    </row>
    <row r="791" ht="11.25" customHeight="1">
      <c r="A791" s="286" t="s">
        <v>1345</v>
      </c>
      <c r="B791" s="286" t="s">
        <v>5816</v>
      </c>
      <c r="C791" s="156" t="s">
        <v>77</v>
      </c>
      <c r="D791" s="550" t="s">
        <v>5817</v>
      </c>
      <c r="E791" s="286" t="s">
        <v>5815</v>
      </c>
      <c r="F791" s="156"/>
      <c r="G791" s="548">
        <v>2.0</v>
      </c>
      <c r="H791" s="549">
        <v>2.0</v>
      </c>
      <c r="I791" s="156">
        <v>2.0</v>
      </c>
      <c r="J791" s="504">
        <v>20.0</v>
      </c>
      <c r="K791" s="504">
        <v>10.0</v>
      </c>
      <c r="L791" s="78" t="s">
        <v>598</v>
      </c>
      <c r="M791" s="58"/>
      <c r="N791" s="58"/>
      <c r="O791" s="58"/>
      <c r="P791" s="58"/>
      <c r="Q791" s="58"/>
      <c r="R791" s="58"/>
      <c r="S791" s="58"/>
      <c r="T791" s="58"/>
      <c r="U791" s="58"/>
      <c r="V791" s="58"/>
      <c r="W791" s="58"/>
      <c r="X791" s="58"/>
      <c r="Y791" s="58"/>
      <c r="Z791" s="58"/>
    </row>
    <row r="792" ht="11.25" customHeight="1">
      <c r="A792" s="286" t="s">
        <v>5818</v>
      </c>
      <c r="B792" s="286" t="s">
        <v>5819</v>
      </c>
      <c r="C792" s="156" t="s">
        <v>77</v>
      </c>
      <c r="D792" s="286" t="s">
        <v>5820</v>
      </c>
      <c r="E792" s="286" t="s">
        <v>5274</v>
      </c>
      <c r="F792" s="156"/>
      <c r="G792" s="548">
        <v>2.0</v>
      </c>
      <c r="H792" s="549">
        <v>2.0</v>
      </c>
      <c r="I792" s="156">
        <v>3.0</v>
      </c>
      <c r="J792" s="504">
        <v>20.0</v>
      </c>
      <c r="K792" s="504">
        <v>10.0</v>
      </c>
      <c r="L792" s="78" t="s">
        <v>598</v>
      </c>
      <c r="M792" s="58"/>
      <c r="N792" s="58"/>
      <c r="O792" s="58"/>
      <c r="P792" s="58"/>
      <c r="Q792" s="58"/>
      <c r="R792" s="58"/>
      <c r="S792" s="58"/>
      <c r="T792" s="58"/>
      <c r="U792" s="58"/>
      <c r="V792" s="58"/>
      <c r="W792" s="58"/>
      <c r="X792" s="58"/>
      <c r="Y792" s="58"/>
      <c r="Z792" s="58"/>
    </row>
    <row r="793" ht="11.25" customHeight="1">
      <c r="A793" s="286" t="s">
        <v>5821</v>
      </c>
      <c r="B793" s="286" t="s">
        <v>5822</v>
      </c>
      <c r="C793" s="156" t="s">
        <v>77</v>
      </c>
      <c r="D793" s="286" t="s">
        <v>5823</v>
      </c>
      <c r="E793" s="286" t="s">
        <v>5824</v>
      </c>
      <c r="F793" s="156"/>
      <c r="G793" s="548">
        <v>2.0</v>
      </c>
      <c r="H793" s="549">
        <v>2.0</v>
      </c>
      <c r="I793" s="156">
        <v>2.0</v>
      </c>
      <c r="J793" s="504">
        <v>20.0</v>
      </c>
      <c r="K793" s="504">
        <v>10.0</v>
      </c>
      <c r="L793" s="78" t="s">
        <v>598</v>
      </c>
      <c r="M793" s="58"/>
      <c r="N793" s="58"/>
      <c r="O793" s="58"/>
      <c r="P793" s="58"/>
      <c r="Q793" s="58"/>
      <c r="R793" s="58"/>
      <c r="S793" s="58"/>
      <c r="T793" s="58"/>
      <c r="U793" s="58"/>
      <c r="V793" s="58"/>
      <c r="W793" s="58"/>
      <c r="X793" s="58"/>
      <c r="Y793" s="58"/>
      <c r="Z793" s="58"/>
    </row>
    <row r="794" ht="11.25" customHeight="1">
      <c r="A794" s="286" t="s">
        <v>5821</v>
      </c>
      <c r="B794" s="286" t="s">
        <v>5825</v>
      </c>
      <c r="C794" s="156" t="s">
        <v>77</v>
      </c>
      <c r="D794" s="286" t="s">
        <v>5826</v>
      </c>
      <c r="E794" s="286" t="s">
        <v>5827</v>
      </c>
      <c r="F794" s="156"/>
      <c r="G794" s="548">
        <v>2.0</v>
      </c>
      <c r="H794" s="549">
        <v>2.0</v>
      </c>
      <c r="I794" s="156">
        <v>2.0</v>
      </c>
      <c r="J794" s="504">
        <v>20.0</v>
      </c>
      <c r="K794" s="504">
        <v>10.0</v>
      </c>
      <c r="L794" s="78" t="s">
        <v>598</v>
      </c>
      <c r="M794" s="58"/>
      <c r="N794" s="58"/>
      <c r="O794" s="58"/>
      <c r="P794" s="58"/>
      <c r="Q794" s="58"/>
      <c r="R794" s="58"/>
      <c r="S794" s="58"/>
      <c r="T794" s="58"/>
      <c r="U794" s="58"/>
      <c r="V794" s="58"/>
      <c r="W794" s="58"/>
      <c r="X794" s="58"/>
      <c r="Y794" s="58"/>
      <c r="Z794" s="58"/>
    </row>
    <row r="795" ht="11.25" customHeight="1">
      <c r="A795" s="286" t="s">
        <v>5729</v>
      </c>
      <c r="B795" s="286" t="s">
        <v>5828</v>
      </c>
      <c r="C795" s="156" t="s">
        <v>77</v>
      </c>
      <c r="D795" s="286" t="s">
        <v>5829</v>
      </c>
      <c r="E795" s="286" t="s">
        <v>5830</v>
      </c>
      <c r="F795" s="156" t="s">
        <v>5716</v>
      </c>
      <c r="G795" s="548">
        <v>1.0</v>
      </c>
      <c r="H795" s="549">
        <v>1.0</v>
      </c>
      <c r="I795" s="156">
        <v>1.0</v>
      </c>
      <c r="J795" s="504">
        <v>10.0</v>
      </c>
      <c r="K795" s="504">
        <v>10.0</v>
      </c>
      <c r="L795" s="78" t="s">
        <v>598</v>
      </c>
      <c r="M795" s="58"/>
      <c r="N795" s="58"/>
      <c r="O795" s="58"/>
      <c r="P795" s="58"/>
      <c r="Q795" s="58"/>
      <c r="R795" s="58"/>
      <c r="S795" s="58"/>
      <c r="T795" s="58"/>
      <c r="U795" s="58"/>
      <c r="V795" s="58"/>
      <c r="W795" s="58"/>
      <c r="X795" s="58"/>
      <c r="Y795" s="58"/>
      <c r="Z795" s="58"/>
    </row>
    <row r="796" ht="11.25" customHeight="1">
      <c r="A796" s="286" t="s">
        <v>5831</v>
      </c>
      <c r="B796" s="286" t="s">
        <v>5832</v>
      </c>
      <c r="C796" s="156" t="s">
        <v>77</v>
      </c>
      <c r="D796" s="286" t="s">
        <v>5833</v>
      </c>
      <c r="E796" s="286" t="s">
        <v>5834</v>
      </c>
      <c r="F796" s="156" t="s">
        <v>5716</v>
      </c>
      <c r="G796" s="548">
        <v>1.0</v>
      </c>
      <c r="H796" s="549">
        <v>1.0</v>
      </c>
      <c r="I796" s="156">
        <v>1.0</v>
      </c>
      <c r="J796" s="504">
        <v>10.0</v>
      </c>
      <c r="K796" s="504">
        <v>10.0</v>
      </c>
      <c r="L796" s="78" t="s">
        <v>598</v>
      </c>
      <c r="M796" s="58"/>
      <c r="N796" s="58"/>
      <c r="O796" s="58"/>
      <c r="P796" s="58"/>
      <c r="Q796" s="58"/>
      <c r="R796" s="58"/>
      <c r="S796" s="58"/>
      <c r="T796" s="58"/>
      <c r="U796" s="58"/>
      <c r="V796" s="58"/>
      <c r="W796" s="58"/>
      <c r="X796" s="58"/>
      <c r="Y796" s="58"/>
      <c r="Z796" s="58"/>
    </row>
    <row r="797" ht="11.25" customHeight="1">
      <c r="A797" s="286" t="s">
        <v>5835</v>
      </c>
      <c r="B797" s="286" t="s">
        <v>5836</v>
      </c>
      <c r="C797" s="156" t="s">
        <v>77</v>
      </c>
      <c r="D797" s="286" t="s">
        <v>5837</v>
      </c>
      <c r="E797" s="286" t="s">
        <v>5838</v>
      </c>
      <c r="F797" s="156"/>
      <c r="G797" s="548">
        <v>2.0</v>
      </c>
      <c r="H797" s="549">
        <v>2.0</v>
      </c>
      <c r="I797" s="156">
        <v>2.0</v>
      </c>
      <c r="J797" s="504">
        <v>20.0</v>
      </c>
      <c r="K797" s="504">
        <v>10.0</v>
      </c>
      <c r="L797" s="78" t="s">
        <v>598</v>
      </c>
      <c r="M797" s="58"/>
      <c r="N797" s="58"/>
      <c r="O797" s="58"/>
      <c r="P797" s="58"/>
      <c r="Q797" s="58"/>
      <c r="R797" s="58"/>
      <c r="S797" s="58"/>
      <c r="T797" s="58"/>
      <c r="U797" s="58"/>
      <c r="V797" s="58"/>
      <c r="W797" s="58"/>
      <c r="X797" s="58"/>
      <c r="Y797" s="58"/>
      <c r="Z797" s="58"/>
    </row>
    <row r="798" ht="11.25" customHeight="1">
      <c r="A798" s="286" t="s">
        <v>5835</v>
      </c>
      <c r="B798" s="286" t="s">
        <v>5839</v>
      </c>
      <c r="C798" s="156" t="s">
        <v>77</v>
      </c>
      <c r="D798" s="286" t="s">
        <v>5840</v>
      </c>
      <c r="E798" s="286" t="s">
        <v>5841</v>
      </c>
      <c r="F798" s="156" t="s">
        <v>5716</v>
      </c>
      <c r="G798" s="548">
        <v>2.0</v>
      </c>
      <c r="H798" s="549">
        <v>2.0</v>
      </c>
      <c r="I798" s="156">
        <v>2.0</v>
      </c>
      <c r="J798" s="504">
        <v>10.0</v>
      </c>
      <c r="K798" s="504">
        <v>5.0</v>
      </c>
      <c r="L798" s="78" t="s">
        <v>598</v>
      </c>
      <c r="M798" s="58"/>
      <c r="N798" s="58"/>
      <c r="O798" s="58"/>
      <c r="P798" s="58"/>
      <c r="Q798" s="58"/>
      <c r="R798" s="58"/>
      <c r="S798" s="58"/>
      <c r="T798" s="58"/>
      <c r="U798" s="58"/>
      <c r="V798" s="58"/>
      <c r="W798" s="58"/>
      <c r="X798" s="58"/>
      <c r="Y798" s="58"/>
      <c r="Z798" s="58"/>
    </row>
    <row r="799" ht="11.25" customHeight="1">
      <c r="A799" s="286" t="s">
        <v>5831</v>
      </c>
      <c r="B799" s="286" t="s">
        <v>5842</v>
      </c>
      <c r="C799" s="156" t="s">
        <v>77</v>
      </c>
      <c r="D799" s="286" t="s">
        <v>5843</v>
      </c>
      <c r="E799" s="286" t="s">
        <v>5844</v>
      </c>
      <c r="F799" s="156"/>
      <c r="G799" s="548">
        <v>1.0</v>
      </c>
      <c r="H799" s="549">
        <v>1.0</v>
      </c>
      <c r="I799" s="156">
        <v>1.0</v>
      </c>
      <c r="J799" s="504">
        <v>20.0</v>
      </c>
      <c r="K799" s="504">
        <v>20.0</v>
      </c>
      <c r="L799" s="78" t="s">
        <v>598</v>
      </c>
      <c r="M799" s="58"/>
      <c r="N799" s="58"/>
      <c r="O799" s="58"/>
      <c r="P799" s="58"/>
      <c r="Q799" s="58"/>
      <c r="R799" s="58"/>
      <c r="S799" s="58"/>
      <c r="T799" s="58"/>
      <c r="U799" s="58"/>
      <c r="V799" s="58"/>
      <c r="W799" s="58"/>
      <c r="X799" s="58"/>
      <c r="Y799" s="58"/>
      <c r="Z799" s="58"/>
    </row>
    <row r="800" ht="11.25" customHeight="1">
      <c r="A800" s="286" t="s">
        <v>5845</v>
      </c>
      <c r="B800" s="286" t="s">
        <v>5846</v>
      </c>
      <c r="C800" s="156" t="s">
        <v>77</v>
      </c>
      <c r="D800" s="286" t="s">
        <v>5847</v>
      </c>
      <c r="E800" s="286" t="s">
        <v>5848</v>
      </c>
      <c r="F800" s="156" t="s">
        <v>5716</v>
      </c>
      <c r="G800" s="548">
        <v>1.0</v>
      </c>
      <c r="H800" s="549">
        <v>1.0</v>
      </c>
      <c r="I800" s="156">
        <v>1.0</v>
      </c>
      <c r="J800" s="504">
        <v>10.0</v>
      </c>
      <c r="K800" s="504">
        <v>10.0</v>
      </c>
      <c r="L800" s="78" t="s">
        <v>598</v>
      </c>
      <c r="M800" s="58"/>
      <c r="N800" s="58"/>
      <c r="O800" s="58"/>
      <c r="P800" s="58"/>
      <c r="Q800" s="58"/>
      <c r="R800" s="58"/>
      <c r="S800" s="58"/>
      <c r="T800" s="58"/>
      <c r="U800" s="58"/>
      <c r="V800" s="58"/>
      <c r="W800" s="58"/>
      <c r="X800" s="58"/>
      <c r="Y800" s="58"/>
      <c r="Z800" s="58"/>
    </row>
    <row r="801" ht="11.25" customHeight="1">
      <c r="A801" s="286" t="s">
        <v>5845</v>
      </c>
      <c r="B801" s="286" t="s">
        <v>5849</v>
      </c>
      <c r="C801" s="156" t="s">
        <v>77</v>
      </c>
      <c r="D801" s="286" t="s">
        <v>5850</v>
      </c>
      <c r="E801" s="286" t="s">
        <v>5851</v>
      </c>
      <c r="F801" s="156"/>
      <c r="G801" s="548">
        <v>1.0</v>
      </c>
      <c r="H801" s="549">
        <v>1.0</v>
      </c>
      <c r="I801" s="156">
        <v>1.0</v>
      </c>
      <c r="J801" s="504">
        <v>20.0</v>
      </c>
      <c r="K801" s="504">
        <v>20.0</v>
      </c>
      <c r="L801" s="78" t="s">
        <v>598</v>
      </c>
      <c r="M801" s="58"/>
      <c r="N801" s="58"/>
      <c r="O801" s="58"/>
      <c r="P801" s="58"/>
      <c r="Q801" s="58"/>
      <c r="R801" s="58"/>
      <c r="S801" s="58"/>
      <c r="T801" s="58"/>
      <c r="U801" s="58"/>
      <c r="V801" s="58"/>
      <c r="W801" s="58"/>
      <c r="X801" s="58"/>
      <c r="Y801" s="58"/>
      <c r="Z801" s="58"/>
    </row>
    <row r="802" ht="11.25" customHeight="1">
      <c r="A802" s="286" t="s">
        <v>5845</v>
      </c>
      <c r="B802" s="286" t="s">
        <v>5852</v>
      </c>
      <c r="C802" s="156" t="s">
        <v>77</v>
      </c>
      <c r="D802" s="286" t="s">
        <v>5853</v>
      </c>
      <c r="E802" s="286" t="s">
        <v>5854</v>
      </c>
      <c r="F802" s="156"/>
      <c r="G802" s="548">
        <v>1.0</v>
      </c>
      <c r="H802" s="549">
        <v>1.0</v>
      </c>
      <c r="I802" s="156">
        <v>1.0</v>
      </c>
      <c r="J802" s="504">
        <v>20.0</v>
      </c>
      <c r="K802" s="504">
        <v>20.0</v>
      </c>
      <c r="L802" s="78" t="s">
        <v>598</v>
      </c>
      <c r="M802" s="58"/>
      <c r="N802" s="58"/>
      <c r="O802" s="58"/>
      <c r="P802" s="58"/>
      <c r="Q802" s="58"/>
      <c r="R802" s="58"/>
      <c r="S802" s="58"/>
      <c r="T802" s="58"/>
      <c r="U802" s="58"/>
      <c r="V802" s="58"/>
      <c r="W802" s="58"/>
      <c r="X802" s="58"/>
      <c r="Y802" s="58"/>
      <c r="Z802" s="58"/>
    </row>
    <row r="803" ht="11.25" customHeight="1">
      <c r="A803" s="286" t="s">
        <v>5845</v>
      </c>
      <c r="B803" s="286" t="s">
        <v>5855</v>
      </c>
      <c r="C803" s="156" t="s">
        <v>77</v>
      </c>
      <c r="D803" s="286" t="s">
        <v>5856</v>
      </c>
      <c r="E803" s="286" t="s">
        <v>5851</v>
      </c>
      <c r="F803" s="156"/>
      <c r="G803" s="548">
        <v>1.0</v>
      </c>
      <c r="H803" s="549">
        <v>1.0</v>
      </c>
      <c r="I803" s="156">
        <v>1.0</v>
      </c>
      <c r="J803" s="504">
        <v>20.0</v>
      </c>
      <c r="K803" s="504">
        <v>20.0</v>
      </c>
      <c r="L803" s="78" t="s">
        <v>598</v>
      </c>
      <c r="M803" s="58"/>
      <c r="N803" s="58"/>
      <c r="O803" s="58"/>
      <c r="P803" s="58"/>
      <c r="Q803" s="58"/>
      <c r="R803" s="58"/>
      <c r="S803" s="58"/>
      <c r="T803" s="58"/>
      <c r="U803" s="58"/>
      <c r="V803" s="58"/>
      <c r="W803" s="58"/>
      <c r="X803" s="58"/>
      <c r="Y803" s="58"/>
      <c r="Z803" s="58"/>
    </row>
    <row r="804" ht="11.25" customHeight="1">
      <c r="A804" s="286" t="s">
        <v>1345</v>
      </c>
      <c r="B804" s="286" t="s">
        <v>5857</v>
      </c>
      <c r="C804" s="156" t="s">
        <v>77</v>
      </c>
      <c r="D804" s="286" t="s">
        <v>5858</v>
      </c>
      <c r="E804" s="286" t="s">
        <v>5859</v>
      </c>
      <c r="F804" s="156" t="s">
        <v>5716</v>
      </c>
      <c r="G804" s="548">
        <v>2.0</v>
      </c>
      <c r="H804" s="549">
        <v>2.0</v>
      </c>
      <c r="I804" s="156">
        <v>2.0</v>
      </c>
      <c r="J804" s="504">
        <v>10.0</v>
      </c>
      <c r="K804" s="504">
        <v>5.0</v>
      </c>
      <c r="L804" s="78" t="s">
        <v>598</v>
      </c>
      <c r="M804" s="58"/>
      <c r="N804" s="58"/>
      <c r="O804" s="58"/>
      <c r="P804" s="58"/>
      <c r="Q804" s="58"/>
      <c r="R804" s="58"/>
      <c r="S804" s="58"/>
      <c r="T804" s="58"/>
      <c r="U804" s="58"/>
      <c r="V804" s="58"/>
      <c r="W804" s="58"/>
      <c r="X804" s="58"/>
      <c r="Y804" s="58"/>
      <c r="Z804" s="58"/>
    </row>
    <row r="805" ht="11.25" customHeight="1">
      <c r="A805" s="286" t="s">
        <v>1345</v>
      </c>
      <c r="B805" s="286" t="s">
        <v>5860</v>
      </c>
      <c r="C805" s="156" t="s">
        <v>77</v>
      </c>
      <c r="D805" s="286" t="s">
        <v>5861</v>
      </c>
      <c r="E805" s="286" t="s">
        <v>5862</v>
      </c>
      <c r="F805" s="156" t="s">
        <v>5716</v>
      </c>
      <c r="G805" s="548">
        <v>2.0</v>
      </c>
      <c r="H805" s="549">
        <v>2.0</v>
      </c>
      <c r="I805" s="156">
        <v>2.0</v>
      </c>
      <c r="J805" s="504">
        <v>10.0</v>
      </c>
      <c r="K805" s="504">
        <v>5.0</v>
      </c>
      <c r="L805" s="78" t="s">
        <v>598</v>
      </c>
      <c r="M805" s="58"/>
      <c r="N805" s="58"/>
      <c r="O805" s="58"/>
      <c r="P805" s="58"/>
      <c r="Q805" s="58"/>
      <c r="R805" s="58"/>
      <c r="S805" s="58"/>
      <c r="T805" s="58"/>
      <c r="U805" s="58"/>
      <c r="V805" s="58"/>
      <c r="W805" s="58"/>
      <c r="X805" s="58"/>
      <c r="Y805" s="58"/>
      <c r="Z805" s="58"/>
    </row>
    <row r="806" ht="11.25" customHeight="1">
      <c r="A806" s="286" t="s">
        <v>5831</v>
      </c>
      <c r="B806" s="286" t="s">
        <v>5863</v>
      </c>
      <c r="C806" s="156" t="s">
        <v>77</v>
      </c>
      <c r="D806" s="286" t="s">
        <v>5864</v>
      </c>
      <c r="E806" s="286" t="s">
        <v>5865</v>
      </c>
      <c r="F806" s="156"/>
      <c r="G806" s="548">
        <v>1.0</v>
      </c>
      <c r="H806" s="549">
        <v>1.0</v>
      </c>
      <c r="I806" s="156">
        <v>1.0</v>
      </c>
      <c r="J806" s="504">
        <v>20.0</v>
      </c>
      <c r="K806" s="504">
        <v>20.0</v>
      </c>
      <c r="L806" s="78" t="s">
        <v>598</v>
      </c>
      <c r="M806" s="58"/>
      <c r="N806" s="58"/>
      <c r="O806" s="58"/>
      <c r="P806" s="58"/>
      <c r="Q806" s="58"/>
      <c r="R806" s="58"/>
      <c r="S806" s="58"/>
      <c r="T806" s="58"/>
      <c r="U806" s="58"/>
      <c r="V806" s="58"/>
      <c r="W806" s="58"/>
      <c r="X806" s="58"/>
      <c r="Y806" s="58"/>
      <c r="Z806" s="58"/>
    </row>
    <row r="807" ht="11.25" customHeight="1">
      <c r="A807" s="286" t="s">
        <v>5845</v>
      </c>
      <c r="B807" s="286" t="s">
        <v>5866</v>
      </c>
      <c r="C807" s="156" t="s">
        <v>77</v>
      </c>
      <c r="D807" s="286" t="s">
        <v>5867</v>
      </c>
      <c r="E807" s="286" t="s">
        <v>5868</v>
      </c>
      <c r="F807" s="156"/>
      <c r="G807" s="548">
        <v>1.0</v>
      </c>
      <c r="H807" s="549">
        <v>1.0</v>
      </c>
      <c r="I807" s="156">
        <v>1.0</v>
      </c>
      <c r="J807" s="504">
        <v>20.0</v>
      </c>
      <c r="K807" s="504">
        <v>20.0</v>
      </c>
      <c r="L807" s="78" t="s">
        <v>598</v>
      </c>
      <c r="M807" s="58"/>
      <c r="N807" s="58"/>
      <c r="O807" s="58"/>
      <c r="P807" s="58"/>
      <c r="Q807" s="58"/>
      <c r="R807" s="58"/>
      <c r="S807" s="58"/>
      <c r="T807" s="58"/>
      <c r="U807" s="58"/>
      <c r="V807" s="58"/>
      <c r="W807" s="58"/>
      <c r="X807" s="58"/>
      <c r="Y807" s="58"/>
      <c r="Z807" s="58"/>
    </row>
    <row r="808" ht="11.25" customHeight="1">
      <c r="A808" s="286" t="s">
        <v>5835</v>
      </c>
      <c r="B808" s="286" t="s">
        <v>5869</v>
      </c>
      <c r="C808" s="156" t="s">
        <v>77</v>
      </c>
      <c r="D808" s="286" t="s">
        <v>5870</v>
      </c>
      <c r="E808" s="286" t="s">
        <v>5871</v>
      </c>
      <c r="F808" s="156"/>
      <c r="G808" s="548">
        <v>2.0</v>
      </c>
      <c r="H808" s="549">
        <v>2.0</v>
      </c>
      <c r="I808" s="156">
        <v>2.0</v>
      </c>
      <c r="J808" s="504">
        <v>20.0</v>
      </c>
      <c r="K808" s="504">
        <v>10.0</v>
      </c>
      <c r="L808" s="78" t="s">
        <v>598</v>
      </c>
      <c r="M808" s="58"/>
      <c r="N808" s="58"/>
      <c r="O808" s="58"/>
      <c r="P808" s="58"/>
      <c r="Q808" s="58"/>
      <c r="R808" s="58"/>
      <c r="S808" s="58"/>
      <c r="T808" s="58"/>
      <c r="U808" s="58"/>
      <c r="V808" s="58"/>
      <c r="W808" s="58"/>
      <c r="X808" s="58"/>
      <c r="Y808" s="58"/>
      <c r="Z808" s="58"/>
    </row>
    <row r="809" ht="11.25" customHeight="1">
      <c r="A809" s="286" t="s">
        <v>5835</v>
      </c>
      <c r="B809" s="286" t="s">
        <v>5872</v>
      </c>
      <c r="C809" s="156" t="s">
        <v>77</v>
      </c>
      <c r="D809" s="286" t="s">
        <v>5873</v>
      </c>
      <c r="E809" s="286" t="s">
        <v>5874</v>
      </c>
      <c r="F809" s="156"/>
      <c r="G809" s="548">
        <v>2.0</v>
      </c>
      <c r="H809" s="549">
        <v>2.0</v>
      </c>
      <c r="I809" s="156">
        <v>2.0</v>
      </c>
      <c r="J809" s="504">
        <v>20.0</v>
      </c>
      <c r="K809" s="504">
        <v>10.0</v>
      </c>
      <c r="L809" s="78" t="s">
        <v>598</v>
      </c>
      <c r="M809" s="58"/>
      <c r="N809" s="58"/>
      <c r="O809" s="58"/>
      <c r="P809" s="58"/>
      <c r="Q809" s="58"/>
      <c r="R809" s="58"/>
      <c r="S809" s="58"/>
      <c r="T809" s="58"/>
      <c r="U809" s="58"/>
      <c r="V809" s="58"/>
      <c r="W809" s="58"/>
      <c r="X809" s="58"/>
      <c r="Y809" s="58"/>
      <c r="Z809" s="58"/>
    </row>
    <row r="810" ht="11.25" customHeight="1">
      <c r="A810" s="286" t="s">
        <v>5835</v>
      </c>
      <c r="B810" s="286" t="s">
        <v>5875</v>
      </c>
      <c r="C810" s="156" t="s">
        <v>77</v>
      </c>
      <c r="D810" s="286" t="s">
        <v>5876</v>
      </c>
      <c r="E810" s="286" t="s">
        <v>5877</v>
      </c>
      <c r="F810" s="156"/>
      <c r="G810" s="548">
        <v>2.0</v>
      </c>
      <c r="H810" s="549">
        <v>2.0</v>
      </c>
      <c r="I810" s="156">
        <v>2.0</v>
      </c>
      <c r="J810" s="504">
        <v>20.0</v>
      </c>
      <c r="K810" s="504">
        <v>10.0</v>
      </c>
      <c r="L810" s="78" t="s">
        <v>598</v>
      </c>
      <c r="M810" s="58"/>
      <c r="N810" s="58"/>
      <c r="O810" s="58"/>
      <c r="P810" s="58"/>
      <c r="Q810" s="58"/>
      <c r="R810" s="58"/>
      <c r="S810" s="58"/>
      <c r="T810" s="58"/>
      <c r="U810" s="58"/>
      <c r="V810" s="58"/>
      <c r="W810" s="58"/>
      <c r="X810" s="58"/>
      <c r="Y810" s="58"/>
      <c r="Z810" s="58"/>
    </row>
    <row r="811" ht="11.25" customHeight="1">
      <c r="A811" s="286" t="s">
        <v>5835</v>
      </c>
      <c r="B811" s="286" t="s">
        <v>5878</v>
      </c>
      <c r="C811" s="156" t="s">
        <v>77</v>
      </c>
      <c r="D811" s="286" t="s">
        <v>5879</v>
      </c>
      <c r="E811" s="286" t="s">
        <v>5880</v>
      </c>
      <c r="F811" s="156"/>
      <c r="G811" s="548">
        <v>2.0</v>
      </c>
      <c r="H811" s="549">
        <v>2.0</v>
      </c>
      <c r="I811" s="156">
        <v>2.0</v>
      </c>
      <c r="J811" s="504">
        <v>20.0</v>
      </c>
      <c r="K811" s="504">
        <v>10.0</v>
      </c>
      <c r="L811" s="78" t="s">
        <v>598</v>
      </c>
      <c r="M811" s="58"/>
      <c r="N811" s="58"/>
      <c r="O811" s="58"/>
      <c r="P811" s="58"/>
      <c r="Q811" s="58"/>
      <c r="R811" s="58"/>
      <c r="S811" s="58"/>
      <c r="T811" s="58"/>
      <c r="U811" s="58"/>
      <c r="V811" s="58"/>
      <c r="W811" s="58"/>
      <c r="X811" s="58"/>
      <c r="Y811" s="58"/>
      <c r="Z811" s="58"/>
    </row>
    <row r="812" ht="11.25" customHeight="1">
      <c r="A812" s="286" t="s">
        <v>5835</v>
      </c>
      <c r="B812" s="286" t="s">
        <v>5881</v>
      </c>
      <c r="C812" s="156" t="s">
        <v>77</v>
      </c>
      <c r="D812" s="286" t="s">
        <v>5882</v>
      </c>
      <c r="E812" s="286" t="s">
        <v>5883</v>
      </c>
      <c r="F812" s="156"/>
      <c r="G812" s="548">
        <v>2.0</v>
      </c>
      <c r="H812" s="549">
        <v>2.0</v>
      </c>
      <c r="I812" s="156">
        <v>2.0</v>
      </c>
      <c r="J812" s="504">
        <v>20.0</v>
      </c>
      <c r="K812" s="504">
        <v>10.0</v>
      </c>
      <c r="L812" s="78" t="s">
        <v>598</v>
      </c>
      <c r="M812" s="58"/>
      <c r="N812" s="58"/>
      <c r="O812" s="58"/>
      <c r="P812" s="58"/>
      <c r="Q812" s="58"/>
      <c r="R812" s="58"/>
      <c r="S812" s="58"/>
      <c r="T812" s="58"/>
      <c r="U812" s="58"/>
      <c r="V812" s="58"/>
      <c r="W812" s="58"/>
      <c r="X812" s="58"/>
      <c r="Y812" s="58"/>
      <c r="Z812" s="58"/>
    </row>
    <row r="813" ht="11.25" customHeight="1">
      <c r="A813" s="286" t="s">
        <v>5884</v>
      </c>
      <c r="B813" s="286" t="s">
        <v>5885</v>
      </c>
      <c r="C813" s="156" t="s">
        <v>77</v>
      </c>
      <c r="D813" s="286" t="s">
        <v>5886</v>
      </c>
      <c r="E813" s="286" t="s">
        <v>5887</v>
      </c>
      <c r="F813" s="156"/>
      <c r="G813" s="548">
        <v>2.0</v>
      </c>
      <c r="H813" s="549">
        <v>2.0</v>
      </c>
      <c r="I813" s="156">
        <v>2.0</v>
      </c>
      <c r="J813" s="504">
        <v>20.0</v>
      </c>
      <c r="K813" s="504">
        <v>10.0</v>
      </c>
      <c r="L813" s="78" t="s">
        <v>598</v>
      </c>
      <c r="M813" s="58"/>
      <c r="N813" s="58"/>
      <c r="O813" s="58"/>
      <c r="P813" s="58"/>
      <c r="Q813" s="58"/>
      <c r="R813" s="58"/>
      <c r="S813" s="58"/>
      <c r="T813" s="58"/>
      <c r="U813" s="58"/>
      <c r="V813" s="58"/>
      <c r="W813" s="58"/>
      <c r="X813" s="58"/>
      <c r="Y813" s="58"/>
      <c r="Z813" s="58"/>
    </row>
    <row r="814" ht="11.25" customHeight="1">
      <c r="A814" s="286" t="s">
        <v>5884</v>
      </c>
      <c r="B814" s="286" t="s">
        <v>5888</v>
      </c>
      <c r="C814" s="156" t="s">
        <v>77</v>
      </c>
      <c r="D814" s="286" t="s">
        <v>5889</v>
      </c>
      <c r="E814" s="286" t="s">
        <v>5301</v>
      </c>
      <c r="F814" s="156"/>
      <c r="G814" s="548">
        <v>2.0</v>
      </c>
      <c r="H814" s="549">
        <v>2.0</v>
      </c>
      <c r="I814" s="156">
        <v>2.0</v>
      </c>
      <c r="J814" s="504">
        <v>20.0</v>
      </c>
      <c r="K814" s="504">
        <v>10.0</v>
      </c>
      <c r="L814" s="78" t="s">
        <v>598</v>
      </c>
      <c r="M814" s="58"/>
      <c r="N814" s="58"/>
      <c r="O814" s="58"/>
      <c r="P814" s="58"/>
      <c r="Q814" s="58"/>
      <c r="R814" s="58"/>
      <c r="S814" s="58"/>
      <c r="T814" s="58"/>
      <c r="U814" s="58"/>
      <c r="V814" s="58"/>
      <c r="W814" s="58"/>
      <c r="X814" s="58"/>
      <c r="Y814" s="58"/>
      <c r="Z814" s="58"/>
    </row>
    <row r="815" ht="11.25" customHeight="1">
      <c r="A815" s="286" t="s">
        <v>5884</v>
      </c>
      <c r="B815" s="286" t="s">
        <v>5890</v>
      </c>
      <c r="C815" s="156" t="s">
        <v>77</v>
      </c>
      <c r="D815" s="286" t="s">
        <v>5891</v>
      </c>
      <c r="E815" s="286" t="s">
        <v>5892</v>
      </c>
      <c r="F815" s="156"/>
      <c r="G815" s="548">
        <v>2.0</v>
      </c>
      <c r="H815" s="549">
        <v>2.0</v>
      </c>
      <c r="I815" s="156">
        <v>2.0</v>
      </c>
      <c r="J815" s="504">
        <v>20.0</v>
      </c>
      <c r="K815" s="504">
        <v>10.0</v>
      </c>
      <c r="L815" s="78" t="s">
        <v>598</v>
      </c>
      <c r="M815" s="58"/>
      <c r="N815" s="58"/>
      <c r="O815" s="58"/>
      <c r="P815" s="58"/>
      <c r="Q815" s="58"/>
      <c r="R815" s="58"/>
      <c r="S815" s="58"/>
      <c r="T815" s="58"/>
      <c r="U815" s="58"/>
      <c r="V815" s="58"/>
      <c r="W815" s="58"/>
      <c r="X815" s="58"/>
      <c r="Y815" s="58"/>
      <c r="Z815" s="58"/>
    </row>
    <row r="816" ht="11.25" customHeight="1">
      <c r="A816" s="286" t="s">
        <v>5831</v>
      </c>
      <c r="B816" s="286" t="s">
        <v>5893</v>
      </c>
      <c r="C816" s="156" t="s">
        <v>77</v>
      </c>
      <c r="D816" s="286" t="s">
        <v>5894</v>
      </c>
      <c r="E816" s="286" t="s">
        <v>5895</v>
      </c>
      <c r="F816" s="156"/>
      <c r="G816" s="548">
        <v>1.0</v>
      </c>
      <c r="H816" s="549">
        <v>1.0</v>
      </c>
      <c r="I816" s="156">
        <v>1.0</v>
      </c>
      <c r="J816" s="504">
        <v>20.0</v>
      </c>
      <c r="K816" s="504">
        <v>20.0</v>
      </c>
      <c r="L816" s="78" t="s">
        <v>598</v>
      </c>
      <c r="M816" s="58"/>
      <c r="N816" s="58"/>
      <c r="O816" s="58"/>
      <c r="P816" s="58"/>
      <c r="Q816" s="58"/>
      <c r="R816" s="58"/>
      <c r="S816" s="58"/>
      <c r="T816" s="58"/>
      <c r="U816" s="58"/>
      <c r="V816" s="58"/>
      <c r="W816" s="58"/>
      <c r="X816" s="58"/>
      <c r="Y816" s="58"/>
      <c r="Z816" s="58"/>
    </row>
    <row r="817" ht="11.25" customHeight="1">
      <c r="A817" s="286" t="s">
        <v>5831</v>
      </c>
      <c r="B817" s="286" t="s">
        <v>5896</v>
      </c>
      <c r="C817" s="156" t="s">
        <v>77</v>
      </c>
      <c r="D817" s="552" t="s">
        <v>5897</v>
      </c>
      <c r="E817" s="286" t="s">
        <v>5898</v>
      </c>
      <c r="F817" s="156"/>
      <c r="G817" s="548">
        <v>1.0</v>
      </c>
      <c r="H817" s="549">
        <v>1.0</v>
      </c>
      <c r="I817" s="156">
        <v>1.0</v>
      </c>
      <c r="J817" s="504">
        <v>20.0</v>
      </c>
      <c r="K817" s="504">
        <v>20.0</v>
      </c>
      <c r="L817" s="78" t="s">
        <v>598</v>
      </c>
      <c r="M817" s="58"/>
      <c r="N817" s="58"/>
      <c r="O817" s="58"/>
      <c r="P817" s="58"/>
      <c r="Q817" s="58"/>
      <c r="R817" s="58"/>
      <c r="S817" s="58"/>
      <c r="T817" s="58"/>
      <c r="U817" s="58"/>
      <c r="V817" s="58"/>
      <c r="W817" s="58"/>
      <c r="X817" s="58"/>
      <c r="Y817" s="58"/>
      <c r="Z817" s="58"/>
    </row>
    <row r="818" ht="11.25" customHeight="1">
      <c r="A818" s="286" t="s">
        <v>5831</v>
      </c>
      <c r="B818" s="286" t="s">
        <v>5899</v>
      </c>
      <c r="C818" s="156" t="s">
        <v>77</v>
      </c>
      <c r="D818" s="286" t="s">
        <v>5900</v>
      </c>
      <c r="E818" s="286" t="s">
        <v>5901</v>
      </c>
      <c r="F818" s="156" t="s">
        <v>5716</v>
      </c>
      <c r="G818" s="548">
        <v>1.0</v>
      </c>
      <c r="H818" s="549">
        <v>1.0</v>
      </c>
      <c r="I818" s="156">
        <v>1.0</v>
      </c>
      <c r="J818" s="504">
        <v>10.0</v>
      </c>
      <c r="K818" s="504">
        <v>10.0</v>
      </c>
      <c r="L818" s="78" t="s">
        <v>598</v>
      </c>
      <c r="M818" s="58"/>
      <c r="N818" s="58"/>
      <c r="O818" s="58"/>
      <c r="P818" s="58"/>
      <c r="Q818" s="58"/>
      <c r="R818" s="58"/>
      <c r="S818" s="58"/>
      <c r="T818" s="58"/>
      <c r="U818" s="58"/>
      <c r="V818" s="58"/>
      <c r="W818" s="58"/>
      <c r="X818" s="58"/>
      <c r="Y818" s="58"/>
      <c r="Z818" s="58"/>
    </row>
    <row r="819" ht="11.25" customHeight="1">
      <c r="A819" s="286" t="s">
        <v>5902</v>
      </c>
      <c r="B819" s="286" t="s">
        <v>5903</v>
      </c>
      <c r="C819" s="156" t="s">
        <v>77</v>
      </c>
      <c r="D819" s="286" t="s">
        <v>5904</v>
      </c>
      <c r="E819" s="286" t="s">
        <v>5905</v>
      </c>
      <c r="F819" s="156"/>
      <c r="G819" s="548">
        <v>1.0</v>
      </c>
      <c r="H819" s="549">
        <v>1.0</v>
      </c>
      <c r="I819" s="156">
        <v>3.0</v>
      </c>
      <c r="J819" s="504">
        <v>20.0</v>
      </c>
      <c r="K819" s="504">
        <v>20.0</v>
      </c>
      <c r="L819" s="78" t="s">
        <v>598</v>
      </c>
      <c r="M819" s="58"/>
      <c r="N819" s="58"/>
      <c r="O819" s="58"/>
      <c r="P819" s="58"/>
      <c r="Q819" s="58"/>
      <c r="R819" s="58"/>
      <c r="S819" s="58"/>
      <c r="T819" s="58"/>
      <c r="U819" s="58"/>
      <c r="V819" s="58"/>
      <c r="W819" s="58"/>
      <c r="X819" s="58"/>
      <c r="Y819" s="58"/>
      <c r="Z819" s="58"/>
    </row>
    <row r="820" ht="11.25" customHeight="1">
      <c r="A820" s="286" t="s">
        <v>5902</v>
      </c>
      <c r="B820" s="286" t="s">
        <v>5906</v>
      </c>
      <c r="C820" s="156" t="s">
        <v>77</v>
      </c>
      <c r="D820" s="286" t="s">
        <v>5907</v>
      </c>
      <c r="E820" s="286" t="s">
        <v>5908</v>
      </c>
      <c r="F820" s="156"/>
      <c r="G820" s="548">
        <v>1.0</v>
      </c>
      <c r="H820" s="549">
        <v>1.0</v>
      </c>
      <c r="I820" s="156">
        <v>3.0</v>
      </c>
      <c r="J820" s="504">
        <v>20.0</v>
      </c>
      <c r="K820" s="504">
        <v>20.0</v>
      </c>
      <c r="L820" s="78" t="s">
        <v>598</v>
      </c>
      <c r="M820" s="58"/>
      <c r="N820" s="58"/>
      <c r="O820" s="58"/>
      <c r="P820" s="58"/>
      <c r="Q820" s="58"/>
      <c r="R820" s="58"/>
      <c r="S820" s="58"/>
      <c r="T820" s="58"/>
      <c r="U820" s="58"/>
      <c r="V820" s="58"/>
      <c r="W820" s="58"/>
      <c r="X820" s="58"/>
      <c r="Y820" s="58"/>
      <c r="Z820" s="58"/>
    </row>
    <row r="821" ht="11.25" customHeight="1">
      <c r="A821" s="286" t="s">
        <v>5902</v>
      </c>
      <c r="B821" s="286" t="s">
        <v>5909</v>
      </c>
      <c r="C821" s="156" t="s">
        <v>77</v>
      </c>
      <c r="D821" s="286" t="s">
        <v>5910</v>
      </c>
      <c r="E821" s="286" t="s">
        <v>5911</v>
      </c>
      <c r="F821" s="156"/>
      <c r="G821" s="548">
        <v>1.0</v>
      </c>
      <c r="H821" s="549">
        <v>1.0</v>
      </c>
      <c r="I821" s="156">
        <v>3.0</v>
      </c>
      <c r="J821" s="504">
        <v>20.0</v>
      </c>
      <c r="K821" s="504">
        <v>20.0</v>
      </c>
      <c r="L821" s="78" t="s">
        <v>598</v>
      </c>
      <c r="M821" s="58"/>
      <c r="N821" s="58"/>
      <c r="O821" s="58"/>
      <c r="P821" s="58"/>
      <c r="Q821" s="58"/>
      <c r="R821" s="58"/>
      <c r="S821" s="58"/>
      <c r="T821" s="58"/>
      <c r="U821" s="58"/>
      <c r="V821" s="58"/>
      <c r="W821" s="58"/>
      <c r="X821" s="58"/>
      <c r="Y821" s="58"/>
      <c r="Z821" s="58"/>
    </row>
    <row r="822" ht="11.25" customHeight="1">
      <c r="A822" s="286" t="s">
        <v>5845</v>
      </c>
      <c r="B822" s="286" t="s">
        <v>5912</v>
      </c>
      <c r="C822" s="156" t="s">
        <v>77</v>
      </c>
      <c r="D822" s="286" t="s">
        <v>5913</v>
      </c>
      <c r="E822" s="286" t="s">
        <v>5914</v>
      </c>
      <c r="F822" s="156"/>
      <c r="G822" s="548">
        <v>1.0</v>
      </c>
      <c r="H822" s="549">
        <v>1.0</v>
      </c>
      <c r="I822" s="156">
        <v>1.0</v>
      </c>
      <c r="J822" s="504">
        <v>20.0</v>
      </c>
      <c r="K822" s="504">
        <v>20.0</v>
      </c>
      <c r="L822" s="78" t="s">
        <v>598</v>
      </c>
      <c r="M822" s="58"/>
      <c r="N822" s="58"/>
      <c r="O822" s="58"/>
      <c r="P822" s="58"/>
      <c r="Q822" s="58"/>
      <c r="R822" s="58"/>
      <c r="S822" s="58"/>
      <c r="T822" s="58"/>
      <c r="U822" s="58"/>
      <c r="V822" s="58"/>
      <c r="W822" s="58"/>
      <c r="X822" s="58"/>
      <c r="Y822" s="58"/>
      <c r="Z822" s="58"/>
    </row>
    <row r="823" ht="11.25" customHeight="1">
      <c r="A823" s="286" t="s">
        <v>5835</v>
      </c>
      <c r="B823" s="286" t="s">
        <v>5915</v>
      </c>
      <c r="C823" s="156" t="s">
        <v>77</v>
      </c>
      <c r="D823" s="286" t="s">
        <v>5916</v>
      </c>
      <c r="E823" s="286" t="s">
        <v>4419</v>
      </c>
      <c r="F823" s="156"/>
      <c r="G823" s="548">
        <v>2.0</v>
      </c>
      <c r="H823" s="549">
        <v>2.0</v>
      </c>
      <c r="I823" s="156">
        <v>2.0</v>
      </c>
      <c r="J823" s="504">
        <v>20.0</v>
      </c>
      <c r="K823" s="504">
        <v>10.0</v>
      </c>
      <c r="L823" s="78" t="s">
        <v>598</v>
      </c>
      <c r="M823" s="58"/>
      <c r="N823" s="58"/>
      <c r="O823" s="58"/>
      <c r="P823" s="58"/>
      <c r="Q823" s="58"/>
      <c r="R823" s="58"/>
      <c r="S823" s="58"/>
      <c r="T823" s="58"/>
      <c r="U823" s="58"/>
      <c r="V823" s="58"/>
      <c r="W823" s="58"/>
      <c r="X823" s="58"/>
      <c r="Y823" s="58"/>
      <c r="Z823" s="58"/>
    </row>
    <row r="824" ht="11.25" customHeight="1">
      <c r="A824" s="286" t="s">
        <v>5835</v>
      </c>
      <c r="B824" s="286" t="s">
        <v>5917</v>
      </c>
      <c r="C824" s="156" t="s">
        <v>77</v>
      </c>
      <c r="D824" s="286" t="s">
        <v>5918</v>
      </c>
      <c r="E824" s="286" t="s">
        <v>5919</v>
      </c>
      <c r="F824" s="156"/>
      <c r="G824" s="548">
        <v>2.0</v>
      </c>
      <c r="H824" s="549">
        <v>2.0</v>
      </c>
      <c r="I824" s="156">
        <v>2.0</v>
      </c>
      <c r="J824" s="504">
        <v>20.0</v>
      </c>
      <c r="K824" s="504">
        <v>10.0</v>
      </c>
      <c r="L824" s="78" t="s">
        <v>598</v>
      </c>
      <c r="M824" s="58"/>
      <c r="N824" s="58"/>
      <c r="O824" s="58"/>
      <c r="P824" s="58"/>
      <c r="Q824" s="58"/>
      <c r="R824" s="58"/>
      <c r="S824" s="58"/>
      <c r="T824" s="58"/>
      <c r="U824" s="58"/>
      <c r="V824" s="58"/>
      <c r="W824" s="58"/>
      <c r="X824" s="58"/>
      <c r="Y824" s="58"/>
      <c r="Z824" s="58"/>
    </row>
    <row r="825" ht="11.25" customHeight="1">
      <c r="A825" s="286" t="s">
        <v>5835</v>
      </c>
      <c r="B825" s="286" t="s">
        <v>5920</v>
      </c>
      <c r="C825" s="156" t="s">
        <v>77</v>
      </c>
      <c r="D825" s="286" t="s">
        <v>4018</v>
      </c>
      <c r="E825" s="286" t="s">
        <v>4019</v>
      </c>
      <c r="F825" s="156"/>
      <c r="G825" s="548">
        <v>2.0</v>
      </c>
      <c r="H825" s="549">
        <v>2.0</v>
      </c>
      <c r="I825" s="156">
        <v>2.0</v>
      </c>
      <c r="J825" s="504">
        <v>20.0</v>
      </c>
      <c r="K825" s="504">
        <v>10.0</v>
      </c>
      <c r="L825" s="78" t="s">
        <v>598</v>
      </c>
      <c r="M825" s="58"/>
      <c r="N825" s="58"/>
      <c r="O825" s="58"/>
      <c r="P825" s="58"/>
      <c r="Q825" s="58"/>
      <c r="R825" s="58"/>
      <c r="S825" s="58"/>
      <c r="T825" s="58"/>
      <c r="U825" s="58"/>
      <c r="V825" s="58"/>
      <c r="W825" s="58"/>
      <c r="X825" s="58"/>
      <c r="Y825" s="58"/>
      <c r="Z825" s="58"/>
    </row>
    <row r="826" ht="11.25" customHeight="1">
      <c r="A826" s="286" t="s">
        <v>5835</v>
      </c>
      <c r="B826" s="286" t="s">
        <v>5921</v>
      </c>
      <c r="C826" s="156" t="s">
        <v>77</v>
      </c>
      <c r="D826" s="286" t="s">
        <v>5922</v>
      </c>
      <c r="E826" s="286" t="s">
        <v>5923</v>
      </c>
      <c r="F826" s="156"/>
      <c r="G826" s="548">
        <v>2.0</v>
      </c>
      <c r="H826" s="549">
        <v>2.0</v>
      </c>
      <c r="I826" s="156">
        <v>2.0</v>
      </c>
      <c r="J826" s="504">
        <v>20.0</v>
      </c>
      <c r="K826" s="504">
        <v>10.0</v>
      </c>
      <c r="L826" s="78" t="s">
        <v>598</v>
      </c>
      <c r="M826" s="58"/>
      <c r="N826" s="58"/>
      <c r="O826" s="58"/>
      <c r="P826" s="58"/>
      <c r="Q826" s="58"/>
      <c r="R826" s="58"/>
      <c r="S826" s="58"/>
      <c r="T826" s="58"/>
      <c r="U826" s="58"/>
      <c r="V826" s="58"/>
      <c r="W826" s="58"/>
      <c r="X826" s="58"/>
      <c r="Y826" s="58"/>
      <c r="Z826" s="58"/>
    </row>
    <row r="827" ht="11.25" customHeight="1">
      <c r="A827" s="286" t="s">
        <v>5835</v>
      </c>
      <c r="B827" s="286" t="s">
        <v>5924</v>
      </c>
      <c r="C827" s="156" t="s">
        <v>77</v>
      </c>
      <c r="D827" s="550" t="s">
        <v>5925</v>
      </c>
      <c r="E827" s="286" t="s">
        <v>5926</v>
      </c>
      <c r="F827" s="156"/>
      <c r="G827" s="548">
        <v>2.0</v>
      </c>
      <c r="H827" s="549">
        <v>2.0</v>
      </c>
      <c r="I827" s="156">
        <v>2.0</v>
      </c>
      <c r="J827" s="504">
        <v>20.0</v>
      </c>
      <c r="K827" s="504">
        <v>10.0</v>
      </c>
      <c r="L827" s="78" t="s">
        <v>598</v>
      </c>
      <c r="M827" s="58"/>
      <c r="N827" s="58"/>
      <c r="O827" s="58"/>
      <c r="P827" s="58"/>
      <c r="Q827" s="58"/>
      <c r="R827" s="58"/>
      <c r="S827" s="58"/>
      <c r="T827" s="58"/>
      <c r="U827" s="58"/>
      <c r="V827" s="58"/>
      <c r="W827" s="58"/>
      <c r="X827" s="58"/>
      <c r="Y827" s="58"/>
      <c r="Z827" s="58"/>
    </row>
    <row r="828" ht="11.25" customHeight="1">
      <c r="A828" s="286" t="s">
        <v>5884</v>
      </c>
      <c r="B828" s="286" t="s">
        <v>5927</v>
      </c>
      <c r="C828" s="156" t="s">
        <v>77</v>
      </c>
      <c r="D828" s="286" t="s">
        <v>5928</v>
      </c>
      <c r="E828" s="286" t="s">
        <v>5929</v>
      </c>
      <c r="F828" s="156" t="s">
        <v>5716</v>
      </c>
      <c r="G828" s="548">
        <v>2.0</v>
      </c>
      <c r="H828" s="549">
        <v>2.0</v>
      </c>
      <c r="I828" s="156">
        <v>2.0</v>
      </c>
      <c r="J828" s="504">
        <v>10.0</v>
      </c>
      <c r="K828" s="504">
        <v>5.0</v>
      </c>
      <c r="L828" s="78" t="s">
        <v>598</v>
      </c>
      <c r="M828" s="58"/>
      <c r="N828" s="58"/>
      <c r="O828" s="58"/>
      <c r="P828" s="58"/>
      <c r="Q828" s="58"/>
      <c r="R828" s="58"/>
      <c r="S828" s="58"/>
      <c r="T828" s="58"/>
      <c r="U828" s="58"/>
      <c r="V828" s="58"/>
      <c r="W828" s="58"/>
      <c r="X828" s="58"/>
      <c r="Y828" s="58"/>
      <c r="Z828" s="58"/>
    </row>
    <row r="829" ht="11.25" customHeight="1">
      <c r="A829" s="286" t="s">
        <v>5930</v>
      </c>
      <c r="B829" s="286" t="s">
        <v>5931</v>
      </c>
      <c r="C829" s="156" t="s">
        <v>77</v>
      </c>
      <c r="D829" s="286" t="s">
        <v>5932</v>
      </c>
      <c r="E829" s="286" t="s">
        <v>5933</v>
      </c>
      <c r="F829" s="156"/>
      <c r="G829" s="548">
        <v>3.0</v>
      </c>
      <c r="H829" s="549">
        <v>3.0</v>
      </c>
      <c r="I829" s="156">
        <v>3.0</v>
      </c>
      <c r="J829" s="504">
        <v>20.0</v>
      </c>
      <c r="K829" s="504">
        <v>6.666666666666667</v>
      </c>
      <c r="L829" s="78" t="s">
        <v>598</v>
      </c>
      <c r="M829" s="58"/>
      <c r="N829" s="58"/>
      <c r="O829" s="58"/>
      <c r="P829" s="58"/>
      <c r="Q829" s="58"/>
      <c r="R829" s="58"/>
      <c r="S829" s="58"/>
      <c r="T829" s="58"/>
      <c r="U829" s="58"/>
      <c r="V829" s="58"/>
      <c r="W829" s="58"/>
      <c r="X829" s="58"/>
      <c r="Y829" s="58"/>
      <c r="Z829" s="58"/>
    </row>
    <row r="830" ht="11.25" customHeight="1">
      <c r="A830" s="286" t="s">
        <v>1345</v>
      </c>
      <c r="B830" s="286" t="s">
        <v>5934</v>
      </c>
      <c r="C830" s="156" t="s">
        <v>77</v>
      </c>
      <c r="D830" s="286" t="s">
        <v>5935</v>
      </c>
      <c r="E830" s="286" t="s">
        <v>5936</v>
      </c>
      <c r="F830" s="156"/>
      <c r="G830" s="548">
        <v>2.0</v>
      </c>
      <c r="H830" s="549">
        <v>2.0</v>
      </c>
      <c r="I830" s="156">
        <v>2.0</v>
      </c>
      <c r="J830" s="504">
        <v>20.0</v>
      </c>
      <c r="K830" s="504">
        <v>10.0</v>
      </c>
      <c r="L830" s="78" t="s">
        <v>598</v>
      </c>
      <c r="M830" s="58"/>
      <c r="N830" s="58"/>
      <c r="O830" s="58"/>
      <c r="P830" s="58"/>
      <c r="Q830" s="58"/>
      <c r="R830" s="58"/>
      <c r="S830" s="58"/>
      <c r="T830" s="58"/>
      <c r="U830" s="58"/>
      <c r="V830" s="58"/>
      <c r="W830" s="58"/>
      <c r="X830" s="58"/>
      <c r="Y830" s="58"/>
      <c r="Z830" s="58"/>
    </row>
    <row r="831" ht="11.25" customHeight="1">
      <c r="A831" s="286" t="s">
        <v>5930</v>
      </c>
      <c r="B831" s="286" t="s">
        <v>5937</v>
      </c>
      <c r="C831" s="156" t="s">
        <v>77</v>
      </c>
      <c r="D831" s="286" t="s">
        <v>5938</v>
      </c>
      <c r="E831" s="286" t="s">
        <v>5939</v>
      </c>
      <c r="F831" s="156" t="s">
        <v>5940</v>
      </c>
      <c r="G831" s="548">
        <v>3.0</v>
      </c>
      <c r="H831" s="549">
        <v>3.0</v>
      </c>
      <c r="I831" s="156">
        <v>3.0</v>
      </c>
      <c r="J831" s="504">
        <v>20.0</v>
      </c>
      <c r="K831" s="504">
        <v>6.666666666666667</v>
      </c>
      <c r="L831" s="78" t="s">
        <v>598</v>
      </c>
      <c r="M831" s="58"/>
      <c r="N831" s="58"/>
      <c r="O831" s="58"/>
      <c r="P831" s="58"/>
      <c r="Q831" s="58"/>
      <c r="R831" s="58"/>
      <c r="S831" s="58"/>
      <c r="T831" s="58"/>
      <c r="U831" s="58"/>
      <c r="V831" s="58"/>
      <c r="W831" s="58"/>
      <c r="X831" s="58"/>
      <c r="Y831" s="58"/>
      <c r="Z831" s="58"/>
    </row>
    <row r="832" ht="11.25" customHeight="1">
      <c r="A832" s="286" t="s">
        <v>1374</v>
      </c>
      <c r="B832" s="286" t="s">
        <v>5941</v>
      </c>
      <c r="C832" s="156" t="s">
        <v>77</v>
      </c>
      <c r="D832" s="286" t="s">
        <v>5942</v>
      </c>
      <c r="E832" s="286" t="s">
        <v>5251</v>
      </c>
      <c r="F832" s="156"/>
      <c r="G832" s="548">
        <v>3.0</v>
      </c>
      <c r="H832" s="549">
        <v>3.0</v>
      </c>
      <c r="I832" s="156">
        <v>3.0</v>
      </c>
      <c r="J832" s="504">
        <v>20.0</v>
      </c>
      <c r="K832" s="504">
        <v>6.666666666666667</v>
      </c>
      <c r="L832" s="78" t="s">
        <v>598</v>
      </c>
      <c r="M832" s="58"/>
      <c r="N832" s="58"/>
      <c r="O832" s="58"/>
      <c r="P832" s="58"/>
      <c r="Q832" s="58"/>
      <c r="R832" s="58"/>
      <c r="S832" s="58"/>
      <c r="T832" s="58"/>
      <c r="U832" s="58"/>
      <c r="V832" s="58"/>
      <c r="W832" s="58"/>
      <c r="X832" s="58"/>
      <c r="Y832" s="58"/>
      <c r="Z832" s="58"/>
    </row>
    <row r="833" ht="11.25" customHeight="1">
      <c r="A833" s="286" t="s">
        <v>1374</v>
      </c>
      <c r="B833" s="286" t="s">
        <v>5943</v>
      </c>
      <c r="C833" s="156" t="s">
        <v>77</v>
      </c>
      <c r="D833" s="286" t="s">
        <v>5944</v>
      </c>
      <c r="E833" s="286" t="s">
        <v>5253</v>
      </c>
      <c r="F833" s="156"/>
      <c r="G833" s="548">
        <v>3.0</v>
      </c>
      <c r="H833" s="549">
        <v>3.0</v>
      </c>
      <c r="I833" s="156">
        <v>3.0</v>
      </c>
      <c r="J833" s="504">
        <v>20.0</v>
      </c>
      <c r="K833" s="504">
        <v>6.666666666666667</v>
      </c>
      <c r="L833" s="78" t="s">
        <v>598</v>
      </c>
      <c r="M833" s="58"/>
      <c r="N833" s="58"/>
      <c r="O833" s="58"/>
      <c r="P833" s="58"/>
      <c r="Q833" s="58"/>
      <c r="R833" s="58"/>
      <c r="S833" s="58"/>
      <c r="T833" s="58"/>
      <c r="U833" s="58"/>
      <c r="V833" s="58"/>
      <c r="W833" s="58"/>
      <c r="X833" s="58"/>
      <c r="Y833" s="58"/>
      <c r="Z833" s="58"/>
    </row>
    <row r="834" ht="11.25" customHeight="1">
      <c r="A834" s="286" t="s">
        <v>1374</v>
      </c>
      <c r="B834" s="286" t="s">
        <v>5945</v>
      </c>
      <c r="C834" s="156" t="s">
        <v>77</v>
      </c>
      <c r="D834" s="286" t="s">
        <v>5946</v>
      </c>
      <c r="E834" s="286" t="s">
        <v>5947</v>
      </c>
      <c r="F834" s="156" t="s">
        <v>5716</v>
      </c>
      <c r="G834" s="548">
        <v>3.0</v>
      </c>
      <c r="H834" s="549">
        <v>3.0</v>
      </c>
      <c r="I834" s="156">
        <v>3.0</v>
      </c>
      <c r="J834" s="504">
        <v>10.0</v>
      </c>
      <c r="K834" s="504">
        <v>3.3333333333333335</v>
      </c>
      <c r="L834" s="78" t="s">
        <v>598</v>
      </c>
      <c r="M834" s="58"/>
      <c r="N834" s="58"/>
      <c r="O834" s="58"/>
      <c r="P834" s="58"/>
      <c r="Q834" s="58"/>
      <c r="R834" s="58"/>
      <c r="S834" s="58"/>
      <c r="T834" s="58"/>
      <c r="U834" s="58"/>
      <c r="V834" s="58"/>
      <c r="W834" s="58"/>
      <c r="X834" s="58"/>
      <c r="Y834" s="58"/>
      <c r="Z834" s="58"/>
    </row>
    <row r="835" ht="11.25" customHeight="1">
      <c r="A835" s="286" t="s">
        <v>1374</v>
      </c>
      <c r="B835" s="286" t="s">
        <v>5948</v>
      </c>
      <c r="C835" s="156" t="s">
        <v>77</v>
      </c>
      <c r="D835" s="552" t="s">
        <v>5949</v>
      </c>
      <c r="E835" s="286" t="s">
        <v>5950</v>
      </c>
      <c r="F835" s="156"/>
      <c r="G835" s="548">
        <v>3.0</v>
      </c>
      <c r="H835" s="549">
        <v>3.0</v>
      </c>
      <c r="I835" s="156">
        <v>3.0</v>
      </c>
      <c r="J835" s="504">
        <v>20.0</v>
      </c>
      <c r="K835" s="504">
        <v>6.666666666666667</v>
      </c>
      <c r="L835" s="78" t="s">
        <v>598</v>
      </c>
      <c r="M835" s="58"/>
      <c r="N835" s="58"/>
      <c r="O835" s="58"/>
      <c r="P835" s="58"/>
      <c r="Q835" s="58"/>
      <c r="R835" s="58"/>
      <c r="S835" s="58"/>
      <c r="T835" s="58"/>
      <c r="U835" s="58"/>
      <c r="V835" s="58"/>
      <c r="W835" s="58"/>
      <c r="X835" s="58"/>
      <c r="Y835" s="58"/>
      <c r="Z835" s="58"/>
    </row>
    <row r="836" ht="11.25" customHeight="1">
      <c r="A836" s="286" t="s">
        <v>1374</v>
      </c>
      <c r="B836" s="286" t="s">
        <v>5951</v>
      </c>
      <c r="C836" s="156" t="s">
        <v>77</v>
      </c>
      <c r="D836" s="550" t="s">
        <v>5952</v>
      </c>
      <c r="E836" s="286" t="s">
        <v>5953</v>
      </c>
      <c r="F836" s="156"/>
      <c r="G836" s="548">
        <v>3.0</v>
      </c>
      <c r="H836" s="549">
        <v>3.0</v>
      </c>
      <c r="I836" s="156">
        <v>3.0</v>
      </c>
      <c r="J836" s="504">
        <v>20.0</v>
      </c>
      <c r="K836" s="504">
        <v>6.666666666666667</v>
      </c>
      <c r="L836" s="78" t="s">
        <v>598</v>
      </c>
      <c r="M836" s="58"/>
      <c r="N836" s="58"/>
      <c r="O836" s="58"/>
      <c r="P836" s="58"/>
      <c r="Q836" s="58"/>
      <c r="R836" s="58"/>
      <c r="S836" s="58"/>
      <c r="T836" s="58"/>
      <c r="U836" s="58"/>
      <c r="V836" s="58"/>
      <c r="W836" s="58"/>
      <c r="X836" s="58"/>
      <c r="Y836" s="58"/>
      <c r="Z836" s="58"/>
    </row>
    <row r="837" ht="11.25" customHeight="1">
      <c r="A837" s="286" t="s">
        <v>5729</v>
      </c>
      <c r="B837" s="286" t="s">
        <v>5954</v>
      </c>
      <c r="C837" s="156" t="s">
        <v>77</v>
      </c>
      <c r="D837" s="286" t="s">
        <v>5955</v>
      </c>
      <c r="E837" s="286" t="s">
        <v>5956</v>
      </c>
      <c r="F837" s="156" t="s">
        <v>5716</v>
      </c>
      <c r="G837" s="548">
        <v>1.0</v>
      </c>
      <c r="H837" s="549">
        <v>1.0</v>
      </c>
      <c r="I837" s="156">
        <v>1.0</v>
      </c>
      <c r="J837" s="504">
        <v>10.0</v>
      </c>
      <c r="K837" s="504">
        <v>10.0</v>
      </c>
      <c r="L837" s="78" t="s">
        <v>598</v>
      </c>
      <c r="M837" s="58"/>
      <c r="N837" s="58"/>
      <c r="O837" s="58"/>
      <c r="P837" s="58"/>
      <c r="Q837" s="58"/>
      <c r="R837" s="58"/>
      <c r="S837" s="58"/>
      <c r="T837" s="58"/>
      <c r="U837" s="58"/>
      <c r="V837" s="58"/>
      <c r="W837" s="58"/>
      <c r="X837" s="58"/>
      <c r="Y837" s="58"/>
      <c r="Z837" s="58"/>
    </row>
    <row r="838" ht="11.25" customHeight="1">
      <c r="A838" s="286" t="s">
        <v>5884</v>
      </c>
      <c r="B838" s="286" t="s">
        <v>5957</v>
      </c>
      <c r="C838" s="156" t="s">
        <v>77</v>
      </c>
      <c r="D838" s="286" t="s">
        <v>5958</v>
      </c>
      <c r="E838" s="286" t="s">
        <v>5959</v>
      </c>
      <c r="F838" s="156"/>
      <c r="G838" s="548">
        <v>2.0</v>
      </c>
      <c r="H838" s="549">
        <v>2.0</v>
      </c>
      <c r="I838" s="156">
        <v>2.0</v>
      </c>
      <c r="J838" s="504">
        <v>20.0</v>
      </c>
      <c r="K838" s="504">
        <v>10.0</v>
      </c>
      <c r="L838" s="78" t="s">
        <v>598</v>
      </c>
      <c r="M838" s="58"/>
      <c r="N838" s="58"/>
      <c r="O838" s="58"/>
      <c r="P838" s="58"/>
      <c r="Q838" s="58"/>
      <c r="R838" s="58"/>
      <c r="S838" s="58"/>
      <c r="T838" s="58"/>
      <c r="U838" s="58"/>
      <c r="V838" s="58"/>
      <c r="W838" s="58"/>
      <c r="X838" s="58"/>
      <c r="Y838" s="58"/>
      <c r="Z838" s="58"/>
    </row>
    <row r="839" ht="11.25" customHeight="1">
      <c r="A839" s="286" t="s">
        <v>5960</v>
      </c>
      <c r="B839" s="286" t="s">
        <v>5961</v>
      </c>
      <c r="C839" s="156" t="s">
        <v>77</v>
      </c>
      <c r="D839" s="286" t="s">
        <v>5962</v>
      </c>
      <c r="E839" s="286" t="s">
        <v>5963</v>
      </c>
      <c r="F839" s="156"/>
      <c r="G839" s="548">
        <v>3.0</v>
      </c>
      <c r="H839" s="549">
        <v>3.0</v>
      </c>
      <c r="I839" s="156">
        <v>3.0</v>
      </c>
      <c r="J839" s="504">
        <v>20.0</v>
      </c>
      <c r="K839" s="504">
        <v>6.666666666666667</v>
      </c>
      <c r="L839" s="78" t="s">
        <v>598</v>
      </c>
      <c r="M839" s="58"/>
      <c r="N839" s="58"/>
      <c r="O839" s="58"/>
      <c r="P839" s="58"/>
      <c r="Q839" s="58"/>
      <c r="R839" s="58"/>
      <c r="S839" s="58"/>
      <c r="T839" s="58"/>
      <c r="U839" s="58"/>
      <c r="V839" s="58"/>
      <c r="W839" s="58"/>
      <c r="X839" s="58"/>
      <c r="Y839" s="58"/>
      <c r="Z839" s="58"/>
    </row>
    <row r="840" ht="11.25" customHeight="1">
      <c r="A840" s="286" t="s">
        <v>5960</v>
      </c>
      <c r="B840" s="286" t="s">
        <v>5964</v>
      </c>
      <c r="C840" s="156" t="s">
        <v>77</v>
      </c>
      <c r="D840" s="286" t="s">
        <v>5965</v>
      </c>
      <c r="E840" s="299" t="s">
        <v>5966</v>
      </c>
      <c r="F840" s="156"/>
      <c r="G840" s="548">
        <v>3.0</v>
      </c>
      <c r="H840" s="549">
        <v>3.0</v>
      </c>
      <c r="I840" s="156">
        <v>3.0</v>
      </c>
      <c r="J840" s="504">
        <v>20.0</v>
      </c>
      <c r="K840" s="504">
        <v>6.666666666666667</v>
      </c>
      <c r="L840" s="78" t="s">
        <v>598</v>
      </c>
      <c r="M840" s="58"/>
      <c r="N840" s="58"/>
      <c r="O840" s="58"/>
      <c r="P840" s="58"/>
      <c r="Q840" s="58"/>
      <c r="R840" s="58"/>
      <c r="S840" s="58"/>
      <c r="T840" s="58"/>
      <c r="U840" s="58"/>
      <c r="V840" s="58"/>
      <c r="W840" s="58"/>
      <c r="X840" s="58"/>
      <c r="Y840" s="58"/>
      <c r="Z840" s="58"/>
    </row>
    <row r="841" ht="11.25" customHeight="1">
      <c r="A841" s="286" t="s">
        <v>5960</v>
      </c>
      <c r="B841" s="286" t="s">
        <v>5967</v>
      </c>
      <c r="C841" s="156" t="s">
        <v>77</v>
      </c>
      <c r="D841" s="286" t="s">
        <v>5968</v>
      </c>
      <c r="E841" s="299" t="s">
        <v>5969</v>
      </c>
      <c r="F841" s="156"/>
      <c r="G841" s="548">
        <v>3.0</v>
      </c>
      <c r="H841" s="549">
        <v>3.0</v>
      </c>
      <c r="I841" s="156">
        <v>3.0</v>
      </c>
      <c r="J841" s="504">
        <v>20.0</v>
      </c>
      <c r="K841" s="504">
        <v>6.666666666666667</v>
      </c>
      <c r="L841" s="78" t="s">
        <v>598</v>
      </c>
      <c r="M841" s="58"/>
      <c r="N841" s="58"/>
      <c r="O841" s="58"/>
      <c r="P841" s="58"/>
      <c r="Q841" s="58"/>
      <c r="R841" s="58"/>
      <c r="S841" s="58"/>
      <c r="T841" s="58"/>
      <c r="U841" s="58"/>
      <c r="V841" s="58"/>
      <c r="W841" s="58"/>
      <c r="X841" s="58"/>
      <c r="Y841" s="58"/>
      <c r="Z841" s="58"/>
    </row>
    <row r="842" ht="11.25" customHeight="1">
      <c r="A842" s="286" t="s">
        <v>5970</v>
      </c>
      <c r="B842" s="286" t="s">
        <v>5971</v>
      </c>
      <c r="C842" s="156" t="s">
        <v>77</v>
      </c>
      <c r="D842" s="286" t="s">
        <v>5972</v>
      </c>
      <c r="E842" s="286" t="s">
        <v>5973</v>
      </c>
      <c r="F842" s="156" t="s">
        <v>5716</v>
      </c>
      <c r="G842" s="548">
        <v>1.0</v>
      </c>
      <c r="H842" s="549">
        <v>1.0</v>
      </c>
      <c r="I842" s="156">
        <v>1.0</v>
      </c>
      <c r="J842" s="504">
        <v>10.0</v>
      </c>
      <c r="K842" s="504">
        <v>10.0</v>
      </c>
      <c r="L842" s="78" t="s">
        <v>598</v>
      </c>
      <c r="M842" s="58"/>
      <c r="N842" s="58"/>
      <c r="O842" s="58"/>
      <c r="P842" s="58"/>
      <c r="Q842" s="58"/>
      <c r="R842" s="58"/>
      <c r="S842" s="58"/>
      <c r="T842" s="58"/>
      <c r="U842" s="58"/>
      <c r="V842" s="58"/>
      <c r="W842" s="58"/>
      <c r="X842" s="58"/>
      <c r="Y842" s="58"/>
      <c r="Z842" s="58"/>
    </row>
    <row r="843" ht="11.25" customHeight="1">
      <c r="A843" s="286" t="s">
        <v>5974</v>
      </c>
      <c r="B843" s="286" t="s">
        <v>5975</v>
      </c>
      <c r="C843" s="156" t="s">
        <v>77</v>
      </c>
      <c r="D843" s="286" t="s">
        <v>5976</v>
      </c>
      <c r="E843" s="286" t="s">
        <v>5977</v>
      </c>
      <c r="F843" s="156" t="s">
        <v>5716</v>
      </c>
      <c r="G843" s="548">
        <v>1.0</v>
      </c>
      <c r="H843" s="549">
        <v>1.0</v>
      </c>
      <c r="I843" s="156">
        <v>1.0</v>
      </c>
      <c r="J843" s="504">
        <v>10.0</v>
      </c>
      <c r="K843" s="504">
        <v>10.0</v>
      </c>
      <c r="L843" s="78" t="s">
        <v>598</v>
      </c>
      <c r="M843" s="58"/>
      <c r="N843" s="58"/>
      <c r="O843" s="58"/>
      <c r="P843" s="58"/>
      <c r="Q843" s="58"/>
      <c r="R843" s="58"/>
      <c r="S843" s="58"/>
      <c r="T843" s="58"/>
      <c r="U843" s="58"/>
      <c r="V843" s="58"/>
      <c r="W843" s="58"/>
      <c r="X843" s="58"/>
      <c r="Y843" s="58"/>
      <c r="Z843" s="58"/>
    </row>
    <row r="844" ht="11.25" customHeight="1">
      <c r="A844" s="286" t="s">
        <v>5978</v>
      </c>
      <c r="B844" s="286" t="s">
        <v>5979</v>
      </c>
      <c r="C844" s="156" t="s">
        <v>77</v>
      </c>
      <c r="D844" s="286" t="s">
        <v>5980</v>
      </c>
      <c r="E844" s="286" t="s">
        <v>5981</v>
      </c>
      <c r="F844" s="156"/>
      <c r="G844" s="548">
        <v>2.0</v>
      </c>
      <c r="H844" s="549">
        <v>2.0</v>
      </c>
      <c r="I844" s="156">
        <v>2.0</v>
      </c>
      <c r="J844" s="504">
        <v>20.0</v>
      </c>
      <c r="K844" s="504">
        <v>10.0</v>
      </c>
      <c r="L844" s="78" t="s">
        <v>598</v>
      </c>
      <c r="M844" s="58"/>
      <c r="N844" s="58"/>
      <c r="O844" s="58"/>
      <c r="P844" s="58"/>
      <c r="Q844" s="58"/>
      <c r="R844" s="58"/>
      <c r="S844" s="58"/>
      <c r="T844" s="58"/>
      <c r="U844" s="58"/>
      <c r="V844" s="58"/>
      <c r="W844" s="58"/>
      <c r="X844" s="58"/>
      <c r="Y844" s="58"/>
      <c r="Z844" s="58"/>
    </row>
    <row r="845" ht="11.25" customHeight="1">
      <c r="A845" s="286" t="s">
        <v>5982</v>
      </c>
      <c r="B845" s="286" t="s">
        <v>5983</v>
      </c>
      <c r="C845" s="156" t="s">
        <v>77</v>
      </c>
      <c r="D845" s="552" t="s">
        <v>5984</v>
      </c>
      <c r="E845" s="286" t="s">
        <v>5985</v>
      </c>
      <c r="F845" s="156"/>
      <c r="G845" s="548">
        <v>3.0</v>
      </c>
      <c r="H845" s="549">
        <v>3.0</v>
      </c>
      <c r="I845" s="156">
        <v>3.0</v>
      </c>
      <c r="J845" s="504">
        <v>20.0</v>
      </c>
      <c r="K845" s="504">
        <v>6.666666666666667</v>
      </c>
      <c r="L845" s="78" t="s">
        <v>598</v>
      </c>
      <c r="M845" s="58"/>
      <c r="N845" s="58"/>
      <c r="O845" s="58"/>
      <c r="P845" s="58"/>
      <c r="Q845" s="58"/>
      <c r="R845" s="58"/>
      <c r="S845" s="58"/>
      <c r="T845" s="58"/>
      <c r="U845" s="58"/>
      <c r="V845" s="58"/>
      <c r="W845" s="58"/>
      <c r="X845" s="58"/>
      <c r="Y845" s="58"/>
      <c r="Z845" s="58"/>
    </row>
    <row r="846" ht="11.25" customHeight="1">
      <c r="A846" s="286" t="s">
        <v>5982</v>
      </c>
      <c r="B846" s="286" t="s">
        <v>5986</v>
      </c>
      <c r="C846" s="115" t="s">
        <v>77</v>
      </c>
      <c r="D846" s="550" t="s">
        <v>5987</v>
      </c>
      <c r="E846" s="233" t="s">
        <v>5988</v>
      </c>
      <c r="F846" s="115"/>
      <c r="G846" s="553">
        <v>3.0</v>
      </c>
      <c r="H846" s="554">
        <v>3.0</v>
      </c>
      <c r="I846" s="156">
        <v>3.0</v>
      </c>
      <c r="J846" s="504">
        <v>20.0</v>
      </c>
      <c r="K846" s="504">
        <v>6.666666666666667</v>
      </c>
      <c r="L846" s="78" t="s">
        <v>598</v>
      </c>
      <c r="M846" s="58"/>
      <c r="N846" s="58"/>
      <c r="O846" s="58"/>
      <c r="P846" s="58"/>
      <c r="Q846" s="58"/>
      <c r="R846" s="58"/>
      <c r="S846" s="58"/>
      <c r="T846" s="58"/>
      <c r="U846" s="58"/>
      <c r="V846" s="58"/>
      <c r="W846" s="58"/>
      <c r="X846" s="58"/>
      <c r="Y846" s="58"/>
      <c r="Z846" s="58"/>
    </row>
    <row r="847" ht="11.25" customHeight="1">
      <c r="A847" s="112" t="s">
        <v>2791</v>
      </c>
      <c r="B847" s="112" t="s">
        <v>5989</v>
      </c>
      <c r="C847" s="98" t="s">
        <v>77</v>
      </c>
      <c r="D847" s="112" t="s">
        <v>5990</v>
      </c>
      <c r="E847" s="112" t="s">
        <v>5991</v>
      </c>
      <c r="F847" s="98" t="s">
        <v>1393</v>
      </c>
      <c r="G847" s="98">
        <v>2.0</v>
      </c>
      <c r="H847" s="301">
        <v>2.0</v>
      </c>
      <c r="I847" s="103">
        <v>2.0</v>
      </c>
      <c r="J847" s="494">
        <v>20.0</v>
      </c>
      <c r="K847" s="494">
        <v>10.0</v>
      </c>
      <c r="L847" s="78" t="s">
        <v>775</v>
      </c>
      <c r="M847" s="58"/>
      <c r="N847" s="58"/>
      <c r="O847" s="58"/>
      <c r="P847" s="58"/>
      <c r="Q847" s="58"/>
      <c r="R847" s="58"/>
      <c r="S847" s="58"/>
      <c r="T847" s="58"/>
      <c r="U847" s="58"/>
      <c r="V847" s="58"/>
      <c r="W847" s="58"/>
      <c r="X847" s="58"/>
      <c r="Y847" s="58"/>
      <c r="Z847" s="58"/>
    </row>
    <row r="848" ht="11.25" customHeight="1">
      <c r="A848" s="112" t="s">
        <v>2791</v>
      </c>
      <c r="B848" s="112" t="s">
        <v>5989</v>
      </c>
      <c r="C848" s="98" t="s">
        <v>77</v>
      </c>
      <c r="D848" s="112" t="s">
        <v>5992</v>
      </c>
      <c r="E848" s="112" t="s">
        <v>5993</v>
      </c>
      <c r="F848" s="98" t="s">
        <v>2904</v>
      </c>
      <c r="G848" s="98">
        <v>2.0</v>
      </c>
      <c r="H848" s="301">
        <v>2.0</v>
      </c>
      <c r="I848" s="103">
        <v>2.0</v>
      </c>
      <c r="J848" s="494">
        <v>20.0</v>
      </c>
      <c r="K848" s="494">
        <v>10.0</v>
      </c>
      <c r="L848" s="78" t="s">
        <v>775</v>
      </c>
      <c r="M848" s="58"/>
      <c r="N848" s="58"/>
      <c r="O848" s="58"/>
      <c r="P848" s="58"/>
      <c r="Q848" s="58"/>
      <c r="R848" s="58"/>
      <c r="S848" s="58"/>
      <c r="T848" s="58"/>
      <c r="U848" s="58"/>
      <c r="V848" s="58"/>
      <c r="W848" s="58"/>
      <c r="X848" s="58"/>
      <c r="Y848" s="58"/>
      <c r="Z848" s="58"/>
    </row>
    <row r="849" ht="11.25" customHeight="1">
      <c r="A849" s="112" t="s">
        <v>2791</v>
      </c>
      <c r="B849" s="112" t="s">
        <v>5994</v>
      </c>
      <c r="C849" s="98" t="s">
        <v>77</v>
      </c>
      <c r="D849" s="112" t="s">
        <v>5995</v>
      </c>
      <c r="E849" s="112" t="s">
        <v>5996</v>
      </c>
      <c r="F849" s="98" t="s">
        <v>2904</v>
      </c>
      <c r="G849" s="98">
        <v>2.0</v>
      </c>
      <c r="H849" s="301">
        <v>2.0</v>
      </c>
      <c r="I849" s="103">
        <v>2.0</v>
      </c>
      <c r="J849" s="494">
        <v>20.0</v>
      </c>
      <c r="K849" s="494">
        <v>10.0</v>
      </c>
      <c r="L849" s="78" t="s">
        <v>775</v>
      </c>
      <c r="M849" s="58"/>
      <c r="N849" s="58"/>
      <c r="O849" s="58"/>
      <c r="P849" s="58"/>
      <c r="Q849" s="58"/>
      <c r="R849" s="58"/>
      <c r="S849" s="58"/>
      <c r="T849" s="58"/>
      <c r="U849" s="58"/>
      <c r="V849" s="58"/>
      <c r="W849" s="58"/>
      <c r="X849" s="58"/>
      <c r="Y849" s="58"/>
      <c r="Z849" s="58"/>
    </row>
    <row r="850" ht="11.25" customHeight="1">
      <c r="A850" s="112" t="s">
        <v>2791</v>
      </c>
      <c r="B850" s="112" t="s">
        <v>5997</v>
      </c>
      <c r="C850" s="98" t="s">
        <v>77</v>
      </c>
      <c r="D850" s="112" t="s">
        <v>5998</v>
      </c>
      <c r="E850" s="112" t="s">
        <v>5999</v>
      </c>
      <c r="F850" s="98" t="s">
        <v>2904</v>
      </c>
      <c r="G850" s="98">
        <v>2.0</v>
      </c>
      <c r="H850" s="301">
        <v>2.0</v>
      </c>
      <c r="I850" s="103">
        <v>2.0</v>
      </c>
      <c r="J850" s="494">
        <v>20.0</v>
      </c>
      <c r="K850" s="494">
        <v>10.0</v>
      </c>
      <c r="L850" s="78" t="s">
        <v>775</v>
      </c>
      <c r="M850" s="58"/>
      <c r="N850" s="58"/>
      <c r="O850" s="58"/>
      <c r="P850" s="58"/>
      <c r="Q850" s="58"/>
      <c r="R850" s="58"/>
      <c r="S850" s="58"/>
      <c r="T850" s="58"/>
      <c r="U850" s="58"/>
      <c r="V850" s="58"/>
      <c r="W850" s="58"/>
      <c r="X850" s="58"/>
      <c r="Y850" s="58"/>
      <c r="Z850" s="58"/>
    </row>
    <row r="851" ht="11.25" customHeight="1">
      <c r="A851" s="112" t="s">
        <v>2791</v>
      </c>
      <c r="B851" s="112" t="s">
        <v>6000</v>
      </c>
      <c r="C851" s="98" t="s">
        <v>77</v>
      </c>
      <c r="D851" s="112" t="s">
        <v>6001</v>
      </c>
      <c r="E851" s="112" t="s">
        <v>6002</v>
      </c>
      <c r="F851" s="98" t="s">
        <v>2904</v>
      </c>
      <c r="G851" s="98">
        <v>2.0</v>
      </c>
      <c r="H851" s="301">
        <v>2.0</v>
      </c>
      <c r="I851" s="103">
        <v>2.0</v>
      </c>
      <c r="J851" s="494">
        <v>20.0</v>
      </c>
      <c r="K851" s="494">
        <v>10.0</v>
      </c>
      <c r="L851" s="78" t="s">
        <v>775</v>
      </c>
      <c r="M851" s="58"/>
      <c r="N851" s="58"/>
      <c r="O851" s="58"/>
      <c r="P851" s="58"/>
      <c r="Q851" s="58"/>
      <c r="R851" s="58"/>
      <c r="S851" s="58"/>
      <c r="T851" s="58"/>
      <c r="U851" s="58"/>
      <c r="V851" s="58"/>
      <c r="W851" s="58"/>
      <c r="X851" s="58"/>
      <c r="Y851" s="58"/>
      <c r="Z851" s="58"/>
    </row>
    <row r="852" ht="11.25" customHeight="1">
      <c r="A852" s="112" t="s">
        <v>2791</v>
      </c>
      <c r="B852" s="112" t="s">
        <v>6003</v>
      </c>
      <c r="C852" s="98" t="s">
        <v>77</v>
      </c>
      <c r="D852" s="112" t="s">
        <v>6004</v>
      </c>
      <c r="E852" s="112" t="s">
        <v>6005</v>
      </c>
      <c r="F852" s="98" t="s">
        <v>2904</v>
      </c>
      <c r="G852" s="98">
        <v>2.0</v>
      </c>
      <c r="H852" s="301">
        <v>2.0</v>
      </c>
      <c r="I852" s="103">
        <v>2.0</v>
      </c>
      <c r="J852" s="494">
        <v>20.0</v>
      </c>
      <c r="K852" s="494">
        <v>10.0</v>
      </c>
      <c r="L852" s="78" t="s">
        <v>775</v>
      </c>
      <c r="M852" s="58"/>
      <c r="N852" s="58"/>
      <c r="O852" s="58"/>
      <c r="P852" s="58"/>
      <c r="Q852" s="58"/>
      <c r="R852" s="58"/>
      <c r="S852" s="58"/>
      <c r="T852" s="58"/>
      <c r="U852" s="58"/>
      <c r="V852" s="58"/>
      <c r="W852" s="58"/>
      <c r="X852" s="58"/>
      <c r="Y852" s="58"/>
      <c r="Z852" s="58"/>
    </row>
    <row r="853" ht="11.25" customHeight="1">
      <c r="A853" s="112" t="s">
        <v>2791</v>
      </c>
      <c r="B853" s="112" t="s">
        <v>6006</v>
      </c>
      <c r="C853" s="98" t="s">
        <v>77</v>
      </c>
      <c r="D853" s="112" t="s">
        <v>6007</v>
      </c>
      <c r="E853" s="112" t="s">
        <v>6008</v>
      </c>
      <c r="F853" s="98" t="s">
        <v>2904</v>
      </c>
      <c r="G853" s="98">
        <v>2.0</v>
      </c>
      <c r="H853" s="301">
        <v>2.0</v>
      </c>
      <c r="I853" s="103">
        <v>2.0</v>
      </c>
      <c r="J853" s="494">
        <v>20.0</v>
      </c>
      <c r="K853" s="494">
        <v>10.0</v>
      </c>
      <c r="L853" s="78" t="s">
        <v>775</v>
      </c>
      <c r="M853" s="58"/>
      <c r="N853" s="58"/>
      <c r="O853" s="58"/>
      <c r="P853" s="58"/>
      <c r="Q853" s="58"/>
      <c r="R853" s="58"/>
      <c r="S853" s="58"/>
      <c r="T853" s="58"/>
      <c r="U853" s="58"/>
      <c r="V853" s="58"/>
      <c r="W853" s="58"/>
      <c r="X853" s="58"/>
      <c r="Y853" s="58"/>
      <c r="Z853" s="58"/>
    </row>
    <row r="854" ht="11.25" customHeight="1">
      <c r="A854" s="112" t="s">
        <v>2791</v>
      </c>
      <c r="B854" s="112" t="s">
        <v>6009</v>
      </c>
      <c r="C854" s="98" t="s">
        <v>77</v>
      </c>
      <c r="D854" s="112" t="s">
        <v>6010</v>
      </c>
      <c r="E854" s="112" t="s">
        <v>6011</v>
      </c>
      <c r="F854" s="98" t="s">
        <v>2904</v>
      </c>
      <c r="G854" s="98">
        <v>2.0</v>
      </c>
      <c r="H854" s="301">
        <v>2.0</v>
      </c>
      <c r="I854" s="103">
        <v>2.0</v>
      </c>
      <c r="J854" s="494">
        <v>20.0</v>
      </c>
      <c r="K854" s="494">
        <v>10.0</v>
      </c>
      <c r="L854" s="78" t="s">
        <v>775</v>
      </c>
      <c r="M854" s="58"/>
      <c r="N854" s="58"/>
      <c r="O854" s="58"/>
      <c r="P854" s="58"/>
      <c r="Q854" s="58"/>
      <c r="R854" s="58"/>
      <c r="S854" s="58"/>
      <c r="T854" s="58"/>
      <c r="U854" s="58"/>
      <c r="V854" s="58"/>
      <c r="W854" s="58"/>
      <c r="X854" s="58"/>
      <c r="Y854" s="58"/>
      <c r="Z854" s="58"/>
    </row>
    <row r="855" ht="11.25" customHeight="1">
      <c r="A855" s="112" t="s">
        <v>2791</v>
      </c>
      <c r="B855" s="112" t="s">
        <v>6012</v>
      </c>
      <c r="C855" s="98" t="s">
        <v>77</v>
      </c>
      <c r="D855" s="112" t="s">
        <v>6013</v>
      </c>
      <c r="E855" s="112" t="s">
        <v>6014</v>
      </c>
      <c r="F855" s="98" t="s">
        <v>2904</v>
      </c>
      <c r="G855" s="98">
        <v>2.0</v>
      </c>
      <c r="H855" s="301">
        <v>2.0</v>
      </c>
      <c r="I855" s="103">
        <v>2.0</v>
      </c>
      <c r="J855" s="494">
        <v>20.0</v>
      </c>
      <c r="K855" s="494">
        <v>10.0</v>
      </c>
      <c r="L855" s="78" t="s">
        <v>775</v>
      </c>
      <c r="M855" s="58"/>
      <c r="N855" s="58"/>
      <c r="O855" s="58"/>
      <c r="P855" s="58"/>
      <c r="Q855" s="58"/>
      <c r="R855" s="58"/>
      <c r="S855" s="58"/>
      <c r="T855" s="58"/>
      <c r="U855" s="58"/>
      <c r="V855" s="58"/>
      <c r="W855" s="58"/>
      <c r="X855" s="58"/>
      <c r="Y855" s="58"/>
      <c r="Z855" s="58"/>
    </row>
    <row r="856" ht="11.25" customHeight="1">
      <c r="A856" s="112" t="s">
        <v>2791</v>
      </c>
      <c r="B856" s="112" t="s">
        <v>6015</v>
      </c>
      <c r="C856" s="98" t="s">
        <v>77</v>
      </c>
      <c r="D856" s="112" t="s">
        <v>6016</v>
      </c>
      <c r="E856" s="112" t="s">
        <v>6017</v>
      </c>
      <c r="F856" s="98" t="s">
        <v>2904</v>
      </c>
      <c r="G856" s="98">
        <v>2.0</v>
      </c>
      <c r="H856" s="301">
        <v>2.0</v>
      </c>
      <c r="I856" s="103">
        <v>2.0</v>
      </c>
      <c r="J856" s="494">
        <v>20.0</v>
      </c>
      <c r="K856" s="494">
        <v>10.0</v>
      </c>
      <c r="L856" s="78" t="s">
        <v>775</v>
      </c>
      <c r="M856" s="58"/>
      <c r="N856" s="58"/>
      <c r="O856" s="58"/>
      <c r="P856" s="58"/>
      <c r="Q856" s="58"/>
      <c r="R856" s="58"/>
      <c r="S856" s="58"/>
      <c r="T856" s="58"/>
      <c r="U856" s="58"/>
      <c r="V856" s="58"/>
      <c r="W856" s="58"/>
      <c r="X856" s="58"/>
      <c r="Y856" s="58"/>
      <c r="Z856" s="58"/>
    </row>
    <row r="857" ht="11.25" customHeight="1">
      <c r="A857" s="112" t="s">
        <v>2791</v>
      </c>
      <c r="B857" s="112" t="s">
        <v>6018</v>
      </c>
      <c r="C857" s="98" t="s">
        <v>77</v>
      </c>
      <c r="D857" s="112" t="s">
        <v>6019</v>
      </c>
      <c r="E857" s="112" t="s">
        <v>6020</v>
      </c>
      <c r="F857" s="98" t="s">
        <v>2904</v>
      </c>
      <c r="G857" s="98">
        <v>2.0</v>
      </c>
      <c r="H857" s="301">
        <v>2.0</v>
      </c>
      <c r="I857" s="103">
        <v>2.0</v>
      </c>
      <c r="J857" s="494">
        <v>20.0</v>
      </c>
      <c r="K857" s="494">
        <v>10.0</v>
      </c>
      <c r="L857" s="78" t="s">
        <v>775</v>
      </c>
      <c r="M857" s="58"/>
      <c r="N857" s="58"/>
      <c r="O857" s="58"/>
      <c r="P857" s="58"/>
      <c r="Q857" s="58"/>
      <c r="R857" s="58"/>
      <c r="S857" s="58"/>
      <c r="T857" s="58"/>
      <c r="U857" s="58"/>
      <c r="V857" s="58"/>
      <c r="W857" s="58"/>
      <c r="X857" s="58"/>
      <c r="Y857" s="58"/>
      <c r="Z857" s="58"/>
    </row>
    <row r="858" ht="11.25" customHeight="1">
      <c r="A858" s="112" t="s">
        <v>2791</v>
      </c>
      <c r="B858" s="112" t="s">
        <v>6021</v>
      </c>
      <c r="C858" s="98" t="s">
        <v>77</v>
      </c>
      <c r="D858" s="112" t="s">
        <v>6022</v>
      </c>
      <c r="E858" s="112" t="s">
        <v>6023</v>
      </c>
      <c r="F858" s="98" t="s">
        <v>2904</v>
      </c>
      <c r="G858" s="98">
        <v>2.0</v>
      </c>
      <c r="H858" s="301">
        <v>2.0</v>
      </c>
      <c r="I858" s="103">
        <v>2.0</v>
      </c>
      <c r="J858" s="494">
        <v>20.0</v>
      </c>
      <c r="K858" s="494">
        <v>10.0</v>
      </c>
      <c r="L858" s="78" t="s">
        <v>775</v>
      </c>
      <c r="M858" s="58"/>
      <c r="N858" s="58"/>
      <c r="O858" s="58"/>
      <c r="P858" s="58"/>
      <c r="Q858" s="58"/>
      <c r="R858" s="58"/>
      <c r="S858" s="58"/>
      <c r="T858" s="58"/>
      <c r="U858" s="58"/>
      <c r="V858" s="58"/>
      <c r="W858" s="58"/>
      <c r="X858" s="58"/>
      <c r="Y858" s="58"/>
      <c r="Z858" s="58"/>
    </row>
    <row r="859" ht="11.25" customHeight="1">
      <c r="A859" s="112" t="s">
        <v>2791</v>
      </c>
      <c r="B859" s="112" t="s">
        <v>6024</v>
      </c>
      <c r="C859" s="98" t="s">
        <v>77</v>
      </c>
      <c r="D859" s="112" t="s">
        <v>6025</v>
      </c>
      <c r="E859" s="112" t="s">
        <v>6026</v>
      </c>
      <c r="F859" s="98" t="s">
        <v>2904</v>
      </c>
      <c r="G859" s="98">
        <v>2.0</v>
      </c>
      <c r="H859" s="301">
        <v>2.0</v>
      </c>
      <c r="I859" s="103">
        <v>2.0</v>
      </c>
      <c r="J859" s="494">
        <v>20.0</v>
      </c>
      <c r="K859" s="494">
        <v>10.0</v>
      </c>
      <c r="L859" s="78" t="s">
        <v>775</v>
      </c>
      <c r="M859" s="58"/>
      <c r="N859" s="58"/>
      <c r="O859" s="58"/>
      <c r="P859" s="58"/>
      <c r="Q859" s="58"/>
      <c r="R859" s="58"/>
      <c r="S859" s="58"/>
      <c r="T859" s="58"/>
      <c r="U859" s="58"/>
      <c r="V859" s="58"/>
      <c r="W859" s="58"/>
      <c r="X859" s="58"/>
      <c r="Y859" s="58"/>
      <c r="Z859" s="58"/>
    </row>
    <row r="860" ht="11.25" customHeight="1">
      <c r="A860" s="112" t="s">
        <v>2791</v>
      </c>
      <c r="B860" s="112" t="s">
        <v>6027</v>
      </c>
      <c r="C860" s="98" t="s">
        <v>77</v>
      </c>
      <c r="D860" s="112" t="s">
        <v>6028</v>
      </c>
      <c r="E860" s="112" t="s">
        <v>6029</v>
      </c>
      <c r="F860" s="98" t="s">
        <v>2904</v>
      </c>
      <c r="G860" s="98">
        <v>2.0</v>
      </c>
      <c r="H860" s="301">
        <v>2.0</v>
      </c>
      <c r="I860" s="103">
        <v>2.0</v>
      </c>
      <c r="J860" s="494">
        <v>20.0</v>
      </c>
      <c r="K860" s="494">
        <v>10.0</v>
      </c>
      <c r="L860" s="78" t="s">
        <v>775</v>
      </c>
      <c r="M860" s="58"/>
      <c r="N860" s="58"/>
      <c r="O860" s="58"/>
      <c r="P860" s="58"/>
      <c r="Q860" s="58"/>
      <c r="R860" s="58"/>
      <c r="S860" s="58"/>
      <c r="T860" s="58"/>
      <c r="U860" s="58"/>
      <c r="V860" s="58"/>
      <c r="W860" s="58"/>
      <c r="X860" s="58"/>
      <c r="Y860" s="58"/>
      <c r="Z860" s="58"/>
    </row>
    <row r="861" ht="11.25" customHeight="1">
      <c r="A861" s="112" t="s">
        <v>2791</v>
      </c>
      <c r="B861" s="112" t="s">
        <v>6030</v>
      </c>
      <c r="C861" s="98" t="s">
        <v>77</v>
      </c>
      <c r="D861" s="112" t="s">
        <v>6031</v>
      </c>
      <c r="E861" s="112" t="s">
        <v>6032</v>
      </c>
      <c r="F861" s="98" t="s">
        <v>2904</v>
      </c>
      <c r="G861" s="98">
        <v>2.0</v>
      </c>
      <c r="H861" s="301">
        <v>2.0</v>
      </c>
      <c r="I861" s="103">
        <v>2.0</v>
      </c>
      <c r="J861" s="494">
        <v>20.0</v>
      </c>
      <c r="K861" s="494">
        <v>10.0</v>
      </c>
      <c r="L861" s="78" t="s">
        <v>775</v>
      </c>
      <c r="M861" s="58"/>
      <c r="N861" s="58"/>
      <c r="O861" s="58"/>
      <c r="P861" s="58"/>
      <c r="Q861" s="58"/>
      <c r="R861" s="58"/>
      <c r="S861" s="58"/>
      <c r="T861" s="58"/>
      <c r="U861" s="58"/>
      <c r="V861" s="58"/>
      <c r="W861" s="58"/>
      <c r="X861" s="58"/>
      <c r="Y861" s="58"/>
      <c r="Z861" s="58"/>
    </row>
    <row r="862" ht="11.25" customHeight="1">
      <c r="A862" s="112" t="s">
        <v>2791</v>
      </c>
      <c r="B862" s="112" t="s">
        <v>6033</v>
      </c>
      <c r="C862" s="98" t="s">
        <v>77</v>
      </c>
      <c r="D862" s="112" t="s">
        <v>6034</v>
      </c>
      <c r="E862" s="112" t="s">
        <v>6035</v>
      </c>
      <c r="F862" s="98" t="s">
        <v>2904</v>
      </c>
      <c r="G862" s="98">
        <v>2.0</v>
      </c>
      <c r="H862" s="301">
        <v>2.0</v>
      </c>
      <c r="I862" s="103">
        <v>2.0</v>
      </c>
      <c r="J862" s="494">
        <v>20.0</v>
      </c>
      <c r="K862" s="494">
        <v>10.0</v>
      </c>
      <c r="L862" s="78" t="s">
        <v>775</v>
      </c>
      <c r="M862" s="58"/>
      <c r="N862" s="58"/>
      <c r="O862" s="58"/>
      <c r="P862" s="58"/>
      <c r="Q862" s="58"/>
      <c r="R862" s="58"/>
      <c r="S862" s="58"/>
      <c r="T862" s="58"/>
      <c r="U862" s="58"/>
      <c r="V862" s="58"/>
      <c r="W862" s="58"/>
      <c r="X862" s="58"/>
      <c r="Y862" s="58"/>
      <c r="Z862" s="58"/>
    </row>
    <row r="863" ht="11.25" customHeight="1">
      <c r="A863" s="112" t="s">
        <v>2791</v>
      </c>
      <c r="B863" s="112" t="s">
        <v>6036</v>
      </c>
      <c r="C863" s="98" t="s">
        <v>77</v>
      </c>
      <c r="D863" s="112" t="s">
        <v>6037</v>
      </c>
      <c r="E863" s="112" t="s">
        <v>6038</v>
      </c>
      <c r="F863" s="98" t="s">
        <v>2904</v>
      </c>
      <c r="G863" s="98">
        <v>2.0</v>
      </c>
      <c r="H863" s="301">
        <v>2.0</v>
      </c>
      <c r="I863" s="103">
        <v>2.0</v>
      </c>
      <c r="J863" s="494">
        <v>20.0</v>
      </c>
      <c r="K863" s="494">
        <v>10.0</v>
      </c>
      <c r="L863" s="78" t="s">
        <v>775</v>
      </c>
      <c r="M863" s="58"/>
      <c r="N863" s="58"/>
      <c r="O863" s="58"/>
      <c r="P863" s="58"/>
      <c r="Q863" s="58"/>
      <c r="R863" s="58"/>
      <c r="S863" s="58"/>
      <c r="T863" s="58"/>
      <c r="U863" s="58"/>
      <c r="V863" s="58"/>
      <c r="W863" s="58"/>
      <c r="X863" s="58"/>
      <c r="Y863" s="58"/>
      <c r="Z863" s="58"/>
    </row>
    <row r="864" ht="11.25" customHeight="1">
      <c r="A864" s="112" t="s">
        <v>2791</v>
      </c>
      <c r="B864" s="112" t="s">
        <v>6039</v>
      </c>
      <c r="C864" s="98" t="s">
        <v>77</v>
      </c>
      <c r="D864" s="112" t="s">
        <v>6040</v>
      </c>
      <c r="E864" s="112" t="s">
        <v>6041</v>
      </c>
      <c r="F864" s="98" t="s">
        <v>2904</v>
      </c>
      <c r="G864" s="98">
        <v>2.0</v>
      </c>
      <c r="H864" s="301">
        <v>2.0</v>
      </c>
      <c r="I864" s="103">
        <v>2.0</v>
      </c>
      <c r="J864" s="494">
        <v>20.0</v>
      </c>
      <c r="K864" s="494">
        <v>10.0</v>
      </c>
      <c r="L864" s="78" t="s">
        <v>775</v>
      </c>
      <c r="M864" s="58"/>
      <c r="N864" s="58"/>
      <c r="O864" s="58"/>
      <c r="P864" s="58"/>
      <c r="Q864" s="58"/>
      <c r="R864" s="58"/>
      <c r="S864" s="58"/>
      <c r="T864" s="58"/>
      <c r="U864" s="58"/>
      <c r="V864" s="58"/>
      <c r="W864" s="58"/>
      <c r="X864" s="58"/>
      <c r="Y864" s="58"/>
      <c r="Z864" s="58"/>
    </row>
    <row r="865" ht="11.25" customHeight="1">
      <c r="A865" s="112" t="s">
        <v>2791</v>
      </c>
      <c r="B865" s="112" t="s">
        <v>6042</v>
      </c>
      <c r="C865" s="98" t="s">
        <v>77</v>
      </c>
      <c r="D865" s="112" t="s">
        <v>6043</v>
      </c>
      <c r="E865" s="112" t="s">
        <v>6044</v>
      </c>
      <c r="F865" s="98" t="s">
        <v>2904</v>
      </c>
      <c r="G865" s="98">
        <v>2.0</v>
      </c>
      <c r="H865" s="301">
        <v>2.0</v>
      </c>
      <c r="I865" s="103">
        <v>2.0</v>
      </c>
      <c r="J865" s="494">
        <v>20.0</v>
      </c>
      <c r="K865" s="494">
        <v>10.0</v>
      </c>
      <c r="L865" s="78" t="s">
        <v>775</v>
      </c>
      <c r="M865" s="58"/>
      <c r="N865" s="58"/>
      <c r="O865" s="58"/>
      <c r="P865" s="58"/>
      <c r="Q865" s="58"/>
      <c r="R865" s="58"/>
      <c r="S865" s="58"/>
      <c r="T865" s="58"/>
      <c r="U865" s="58"/>
      <c r="V865" s="58"/>
      <c r="W865" s="58"/>
      <c r="X865" s="58"/>
      <c r="Y865" s="58"/>
      <c r="Z865" s="58"/>
    </row>
    <row r="866" ht="11.25" customHeight="1">
      <c r="A866" s="112" t="s">
        <v>2791</v>
      </c>
      <c r="B866" s="112" t="s">
        <v>6045</v>
      </c>
      <c r="C866" s="98" t="s">
        <v>77</v>
      </c>
      <c r="D866" s="112" t="s">
        <v>6046</v>
      </c>
      <c r="E866" s="112" t="s">
        <v>6047</v>
      </c>
      <c r="F866" s="98" t="s">
        <v>2904</v>
      </c>
      <c r="G866" s="98">
        <v>2.0</v>
      </c>
      <c r="H866" s="301">
        <v>2.0</v>
      </c>
      <c r="I866" s="103">
        <v>2.0</v>
      </c>
      <c r="J866" s="494">
        <v>20.0</v>
      </c>
      <c r="K866" s="494">
        <v>10.0</v>
      </c>
      <c r="L866" s="78" t="s">
        <v>775</v>
      </c>
      <c r="M866" s="58"/>
      <c r="N866" s="58"/>
      <c r="O866" s="58"/>
      <c r="P866" s="58"/>
      <c r="Q866" s="58"/>
      <c r="R866" s="58"/>
      <c r="S866" s="58"/>
      <c r="T866" s="58"/>
      <c r="U866" s="58"/>
      <c r="V866" s="58"/>
      <c r="W866" s="58"/>
      <c r="X866" s="58"/>
      <c r="Y866" s="58"/>
      <c r="Z866" s="58"/>
    </row>
    <row r="867" ht="11.25" customHeight="1">
      <c r="A867" s="112" t="s">
        <v>2791</v>
      </c>
      <c r="B867" s="112" t="s">
        <v>6048</v>
      </c>
      <c r="C867" s="98" t="s">
        <v>77</v>
      </c>
      <c r="D867" s="112" t="s">
        <v>6049</v>
      </c>
      <c r="E867" s="112" t="s">
        <v>6050</v>
      </c>
      <c r="F867" s="98" t="s">
        <v>2904</v>
      </c>
      <c r="G867" s="98">
        <v>2.0</v>
      </c>
      <c r="H867" s="301">
        <v>2.0</v>
      </c>
      <c r="I867" s="103">
        <v>2.0</v>
      </c>
      <c r="J867" s="494">
        <v>20.0</v>
      </c>
      <c r="K867" s="494">
        <v>10.0</v>
      </c>
      <c r="L867" s="78" t="s">
        <v>775</v>
      </c>
      <c r="M867" s="58"/>
      <c r="N867" s="58"/>
      <c r="O867" s="58"/>
      <c r="P867" s="58"/>
      <c r="Q867" s="58"/>
      <c r="R867" s="58"/>
      <c r="S867" s="58"/>
      <c r="T867" s="58"/>
      <c r="U867" s="58"/>
      <c r="V867" s="58"/>
      <c r="W867" s="58"/>
      <c r="X867" s="58"/>
      <c r="Y867" s="58"/>
      <c r="Z867" s="58"/>
    </row>
    <row r="868" ht="11.25" customHeight="1">
      <c r="A868" s="112" t="s">
        <v>2791</v>
      </c>
      <c r="B868" s="112" t="s">
        <v>6051</v>
      </c>
      <c r="C868" s="98" t="s">
        <v>77</v>
      </c>
      <c r="D868" s="112" t="s">
        <v>6052</v>
      </c>
      <c r="E868" s="112" t="s">
        <v>6053</v>
      </c>
      <c r="F868" s="98" t="s">
        <v>2904</v>
      </c>
      <c r="G868" s="98">
        <v>2.0</v>
      </c>
      <c r="H868" s="301">
        <v>2.0</v>
      </c>
      <c r="I868" s="103">
        <v>2.0</v>
      </c>
      <c r="J868" s="494">
        <v>20.0</v>
      </c>
      <c r="K868" s="494">
        <v>10.0</v>
      </c>
      <c r="L868" s="78" t="s">
        <v>775</v>
      </c>
      <c r="M868" s="58"/>
      <c r="N868" s="58"/>
      <c r="O868" s="58"/>
      <c r="P868" s="58"/>
      <c r="Q868" s="58"/>
      <c r="R868" s="58"/>
      <c r="S868" s="58"/>
      <c r="T868" s="58"/>
      <c r="U868" s="58"/>
      <c r="V868" s="58"/>
      <c r="W868" s="58"/>
      <c r="X868" s="58"/>
      <c r="Y868" s="58"/>
      <c r="Z868" s="58"/>
    </row>
    <row r="869" ht="11.25" customHeight="1">
      <c r="A869" s="112" t="s">
        <v>2798</v>
      </c>
      <c r="B869" s="112" t="s">
        <v>6054</v>
      </c>
      <c r="C869" s="98" t="s">
        <v>77</v>
      </c>
      <c r="D869" s="112" t="s">
        <v>6055</v>
      </c>
      <c r="E869" s="112" t="s">
        <v>6056</v>
      </c>
      <c r="F869" s="98" t="s">
        <v>3860</v>
      </c>
      <c r="G869" s="98">
        <v>2.0</v>
      </c>
      <c r="H869" s="301">
        <v>2.0</v>
      </c>
      <c r="I869" s="103">
        <v>2.0</v>
      </c>
      <c r="J869" s="494">
        <v>20.0</v>
      </c>
      <c r="K869" s="494">
        <v>10.0</v>
      </c>
      <c r="L869" s="78" t="s">
        <v>775</v>
      </c>
      <c r="M869" s="58"/>
      <c r="N869" s="58"/>
      <c r="O869" s="58"/>
      <c r="P869" s="58"/>
      <c r="Q869" s="58"/>
      <c r="R869" s="58"/>
      <c r="S869" s="58"/>
      <c r="T869" s="58"/>
      <c r="U869" s="58"/>
      <c r="V869" s="58"/>
      <c r="W869" s="58"/>
      <c r="X869" s="58"/>
      <c r="Y869" s="58"/>
      <c r="Z869" s="58"/>
    </row>
    <row r="870" ht="11.25" customHeight="1">
      <c r="A870" s="112" t="s">
        <v>2798</v>
      </c>
      <c r="B870" s="112" t="s">
        <v>6057</v>
      </c>
      <c r="C870" s="98" t="s">
        <v>77</v>
      </c>
      <c r="D870" s="112" t="s">
        <v>6058</v>
      </c>
      <c r="E870" s="112" t="s">
        <v>6059</v>
      </c>
      <c r="F870" s="98" t="s">
        <v>2904</v>
      </c>
      <c r="G870" s="98">
        <v>2.0</v>
      </c>
      <c r="H870" s="301">
        <v>2.0</v>
      </c>
      <c r="I870" s="103">
        <v>2.0</v>
      </c>
      <c r="J870" s="494">
        <v>20.0</v>
      </c>
      <c r="K870" s="494">
        <v>10.0</v>
      </c>
      <c r="L870" s="78" t="s">
        <v>775</v>
      </c>
      <c r="M870" s="58"/>
      <c r="N870" s="58"/>
      <c r="O870" s="58"/>
      <c r="P870" s="58"/>
      <c r="Q870" s="58"/>
      <c r="R870" s="58"/>
      <c r="S870" s="58"/>
      <c r="T870" s="58"/>
      <c r="U870" s="58"/>
      <c r="V870" s="58"/>
      <c r="W870" s="58"/>
      <c r="X870" s="58"/>
      <c r="Y870" s="58"/>
      <c r="Z870" s="58"/>
    </row>
    <row r="871" ht="11.25" customHeight="1">
      <c r="A871" s="112" t="s">
        <v>2798</v>
      </c>
      <c r="B871" s="112" t="s">
        <v>6060</v>
      </c>
      <c r="C871" s="98" t="s">
        <v>77</v>
      </c>
      <c r="D871" s="112" t="s">
        <v>6061</v>
      </c>
      <c r="E871" s="112" t="s">
        <v>6062</v>
      </c>
      <c r="F871" s="98" t="s">
        <v>2904</v>
      </c>
      <c r="G871" s="98">
        <v>2.0</v>
      </c>
      <c r="H871" s="301">
        <v>2.0</v>
      </c>
      <c r="I871" s="103">
        <v>2.0</v>
      </c>
      <c r="J871" s="494">
        <v>20.0</v>
      </c>
      <c r="K871" s="494">
        <v>10.0</v>
      </c>
      <c r="L871" s="78" t="s">
        <v>775</v>
      </c>
      <c r="M871" s="58"/>
      <c r="N871" s="58"/>
      <c r="O871" s="58"/>
      <c r="P871" s="58"/>
      <c r="Q871" s="58"/>
      <c r="R871" s="58"/>
      <c r="S871" s="58"/>
      <c r="T871" s="58"/>
      <c r="U871" s="58"/>
      <c r="V871" s="58"/>
      <c r="W871" s="58"/>
      <c r="X871" s="58"/>
      <c r="Y871" s="58"/>
      <c r="Z871" s="58"/>
    </row>
    <row r="872" ht="11.25" customHeight="1">
      <c r="A872" s="112" t="s">
        <v>2798</v>
      </c>
      <c r="B872" s="112" t="s">
        <v>6063</v>
      </c>
      <c r="C872" s="98" t="s">
        <v>77</v>
      </c>
      <c r="D872" s="112" t="s">
        <v>6064</v>
      </c>
      <c r="E872" s="112" t="s">
        <v>6065</v>
      </c>
      <c r="F872" s="98" t="s">
        <v>2904</v>
      </c>
      <c r="G872" s="98">
        <v>2.0</v>
      </c>
      <c r="H872" s="301">
        <v>2.0</v>
      </c>
      <c r="I872" s="103">
        <v>2.0</v>
      </c>
      <c r="J872" s="494">
        <v>20.0</v>
      </c>
      <c r="K872" s="494">
        <v>10.0</v>
      </c>
      <c r="L872" s="78" t="s">
        <v>775</v>
      </c>
      <c r="M872" s="58"/>
      <c r="N872" s="58"/>
      <c r="O872" s="58"/>
      <c r="P872" s="58"/>
      <c r="Q872" s="58"/>
      <c r="R872" s="58"/>
      <c r="S872" s="58"/>
      <c r="T872" s="58"/>
      <c r="U872" s="58"/>
      <c r="V872" s="58"/>
      <c r="W872" s="58"/>
      <c r="X872" s="58"/>
      <c r="Y872" s="58"/>
      <c r="Z872" s="58"/>
    </row>
    <row r="873" ht="11.25" customHeight="1">
      <c r="A873" s="112" t="s">
        <v>2798</v>
      </c>
      <c r="B873" s="112" t="s">
        <v>6066</v>
      </c>
      <c r="C873" s="98" t="s">
        <v>77</v>
      </c>
      <c r="D873" s="112" t="s">
        <v>6067</v>
      </c>
      <c r="E873" s="112" t="s">
        <v>6068</v>
      </c>
      <c r="F873" s="98" t="s">
        <v>2904</v>
      </c>
      <c r="G873" s="98">
        <v>2.0</v>
      </c>
      <c r="H873" s="301">
        <v>2.0</v>
      </c>
      <c r="I873" s="103">
        <v>2.0</v>
      </c>
      <c r="J873" s="494">
        <v>20.0</v>
      </c>
      <c r="K873" s="494">
        <v>10.0</v>
      </c>
      <c r="L873" s="78" t="s">
        <v>775</v>
      </c>
      <c r="M873" s="58"/>
      <c r="N873" s="58"/>
      <c r="O873" s="58"/>
      <c r="P873" s="58"/>
      <c r="Q873" s="58"/>
      <c r="R873" s="58"/>
      <c r="S873" s="58"/>
      <c r="T873" s="58"/>
      <c r="U873" s="58"/>
      <c r="V873" s="58"/>
      <c r="W873" s="58"/>
      <c r="X873" s="58"/>
      <c r="Y873" s="58"/>
      <c r="Z873" s="58"/>
    </row>
    <row r="874" ht="11.25" customHeight="1">
      <c r="A874" s="112" t="s">
        <v>2798</v>
      </c>
      <c r="B874" s="112" t="s">
        <v>6069</v>
      </c>
      <c r="C874" s="98" t="s">
        <v>77</v>
      </c>
      <c r="D874" s="112" t="s">
        <v>6070</v>
      </c>
      <c r="E874" s="112" t="s">
        <v>6071</v>
      </c>
      <c r="F874" s="98" t="s">
        <v>2904</v>
      </c>
      <c r="G874" s="98">
        <v>2.0</v>
      </c>
      <c r="H874" s="301">
        <v>2.0</v>
      </c>
      <c r="I874" s="103">
        <v>2.0</v>
      </c>
      <c r="J874" s="494">
        <v>20.0</v>
      </c>
      <c r="K874" s="494">
        <v>10.0</v>
      </c>
      <c r="L874" s="78" t="s">
        <v>775</v>
      </c>
      <c r="M874" s="58"/>
      <c r="N874" s="58"/>
      <c r="O874" s="58"/>
      <c r="P874" s="58"/>
      <c r="Q874" s="58"/>
      <c r="R874" s="58"/>
      <c r="S874" s="58"/>
      <c r="T874" s="58"/>
      <c r="U874" s="58"/>
      <c r="V874" s="58"/>
      <c r="W874" s="58"/>
      <c r="X874" s="58"/>
      <c r="Y874" s="58"/>
      <c r="Z874" s="58"/>
    </row>
    <row r="875" ht="11.25" customHeight="1">
      <c r="A875" s="112" t="s">
        <v>2798</v>
      </c>
      <c r="B875" s="112" t="s">
        <v>6072</v>
      </c>
      <c r="C875" s="98" t="s">
        <v>77</v>
      </c>
      <c r="D875" s="112" t="s">
        <v>6073</v>
      </c>
      <c r="E875" s="112" t="s">
        <v>6074</v>
      </c>
      <c r="F875" s="98" t="s">
        <v>2904</v>
      </c>
      <c r="G875" s="98">
        <v>2.0</v>
      </c>
      <c r="H875" s="301">
        <v>2.0</v>
      </c>
      <c r="I875" s="103">
        <v>2.0</v>
      </c>
      <c r="J875" s="494">
        <v>20.0</v>
      </c>
      <c r="K875" s="494">
        <v>10.0</v>
      </c>
      <c r="L875" s="78" t="s">
        <v>775</v>
      </c>
      <c r="M875" s="58"/>
      <c r="N875" s="58"/>
      <c r="O875" s="58"/>
      <c r="P875" s="58"/>
      <c r="Q875" s="58"/>
      <c r="R875" s="58"/>
      <c r="S875" s="58"/>
      <c r="T875" s="58"/>
      <c r="U875" s="58"/>
      <c r="V875" s="58"/>
      <c r="W875" s="58"/>
      <c r="X875" s="58"/>
      <c r="Y875" s="58"/>
      <c r="Z875" s="58"/>
    </row>
    <row r="876" ht="11.25" customHeight="1">
      <c r="A876" s="112" t="s">
        <v>2798</v>
      </c>
      <c r="B876" s="112" t="s">
        <v>6075</v>
      </c>
      <c r="C876" s="98" t="s">
        <v>77</v>
      </c>
      <c r="D876" s="112" t="s">
        <v>6076</v>
      </c>
      <c r="E876" s="112" t="s">
        <v>6077</v>
      </c>
      <c r="F876" s="98" t="s">
        <v>2904</v>
      </c>
      <c r="G876" s="98">
        <v>2.0</v>
      </c>
      <c r="H876" s="301">
        <v>2.0</v>
      </c>
      <c r="I876" s="103">
        <v>2.0</v>
      </c>
      <c r="J876" s="494">
        <v>20.0</v>
      </c>
      <c r="K876" s="494">
        <v>10.0</v>
      </c>
      <c r="L876" s="78" t="s">
        <v>775</v>
      </c>
      <c r="M876" s="58"/>
      <c r="N876" s="58"/>
      <c r="O876" s="58"/>
      <c r="P876" s="58"/>
      <c r="Q876" s="58"/>
      <c r="R876" s="58"/>
      <c r="S876" s="58"/>
      <c r="T876" s="58"/>
      <c r="U876" s="58"/>
      <c r="V876" s="58"/>
      <c r="W876" s="58"/>
      <c r="X876" s="58"/>
      <c r="Y876" s="58"/>
      <c r="Z876" s="58"/>
    </row>
    <row r="877" ht="11.25" customHeight="1">
      <c r="A877" s="112" t="s">
        <v>2798</v>
      </c>
      <c r="B877" s="112" t="s">
        <v>6078</v>
      </c>
      <c r="C877" s="98" t="s">
        <v>77</v>
      </c>
      <c r="D877" s="112" t="s">
        <v>6079</v>
      </c>
      <c r="E877" s="112" t="s">
        <v>6080</v>
      </c>
      <c r="F877" s="98" t="s">
        <v>2904</v>
      </c>
      <c r="G877" s="98">
        <v>2.0</v>
      </c>
      <c r="H877" s="301">
        <v>2.0</v>
      </c>
      <c r="I877" s="103">
        <v>2.0</v>
      </c>
      <c r="J877" s="494">
        <v>20.0</v>
      </c>
      <c r="K877" s="494">
        <v>10.0</v>
      </c>
      <c r="L877" s="78" t="s">
        <v>775</v>
      </c>
      <c r="M877" s="58"/>
      <c r="N877" s="58"/>
      <c r="O877" s="58"/>
      <c r="P877" s="58"/>
      <c r="Q877" s="58"/>
      <c r="R877" s="58"/>
      <c r="S877" s="58"/>
      <c r="T877" s="58"/>
      <c r="U877" s="58"/>
      <c r="V877" s="58"/>
      <c r="W877" s="58"/>
      <c r="X877" s="58"/>
      <c r="Y877" s="58"/>
      <c r="Z877" s="58"/>
    </row>
    <row r="878" ht="11.25" customHeight="1">
      <c r="A878" s="112" t="s">
        <v>2798</v>
      </c>
      <c r="B878" s="112" t="s">
        <v>6081</v>
      </c>
      <c r="C878" s="98" t="s">
        <v>77</v>
      </c>
      <c r="D878" s="112" t="s">
        <v>6082</v>
      </c>
      <c r="E878" s="112" t="s">
        <v>6083</v>
      </c>
      <c r="F878" s="98" t="s">
        <v>2904</v>
      </c>
      <c r="G878" s="98">
        <v>2.0</v>
      </c>
      <c r="H878" s="301">
        <v>2.0</v>
      </c>
      <c r="I878" s="103">
        <v>2.0</v>
      </c>
      <c r="J878" s="494">
        <v>20.0</v>
      </c>
      <c r="K878" s="494">
        <v>10.0</v>
      </c>
      <c r="L878" s="78" t="s">
        <v>775</v>
      </c>
      <c r="M878" s="58"/>
      <c r="N878" s="58"/>
      <c r="O878" s="58"/>
      <c r="P878" s="58"/>
      <c r="Q878" s="58"/>
      <c r="R878" s="58"/>
      <c r="S878" s="58"/>
      <c r="T878" s="58"/>
      <c r="U878" s="58"/>
      <c r="V878" s="58"/>
      <c r="W878" s="58"/>
      <c r="X878" s="58"/>
      <c r="Y878" s="58"/>
      <c r="Z878" s="58"/>
    </row>
    <row r="879" ht="11.25" customHeight="1">
      <c r="A879" s="112" t="s">
        <v>2798</v>
      </c>
      <c r="B879" s="112" t="s">
        <v>6084</v>
      </c>
      <c r="C879" s="98" t="s">
        <v>77</v>
      </c>
      <c r="D879" s="112" t="s">
        <v>6085</v>
      </c>
      <c r="E879" s="112" t="s">
        <v>6086</v>
      </c>
      <c r="F879" s="98" t="s">
        <v>2904</v>
      </c>
      <c r="G879" s="98">
        <v>2.0</v>
      </c>
      <c r="H879" s="301">
        <v>2.0</v>
      </c>
      <c r="I879" s="103">
        <v>2.0</v>
      </c>
      <c r="J879" s="494">
        <v>20.0</v>
      </c>
      <c r="K879" s="494">
        <v>10.0</v>
      </c>
      <c r="L879" s="78" t="s">
        <v>775</v>
      </c>
      <c r="M879" s="58"/>
      <c r="N879" s="58"/>
      <c r="O879" s="58"/>
      <c r="P879" s="58"/>
      <c r="Q879" s="58"/>
      <c r="R879" s="58"/>
      <c r="S879" s="58"/>
      <c r="T879" s="58"/>
      <c r="U879" s="58"/>
      <c r="V879" s="58"/>
      <c r="W879" s="58"/>
      <c r="X879" s="58"/>
      <c r="Y879" s="58"/>
      <c r="Z879" s="58"/>
    </row>
    <row r="880" ht="11.25" customHeight="1">
      <c r="A880" s="112" t="s">
        <v>2798</v>
      </c>
      <c r="B880" s="112" t="s">
        <v>6087</v>
      </c>
      <c r="C880" s="98" t="s">
        <v>77</v>
      </c>
      <c r="D880" s="112" t="s">
        <v>6088</v>
      </c>
      <c r="E880" s="112" t="s">
        <v>6089</v>
      </c>
      <c r="F880" s="98" t="s">
        <v>2904</v>
      </c>
      <c r="G880" s="98">
        <v>2.0</v>
      </c>
      <c r="H880" s="301">
        <v>2.0</v>
      </c>
      <c r="I880" s="103">
        <v>2.0</v>
      </c>
      <c r="J880" s="494">
        <v>20.0</v>
      </c>
      <c r="K880" s="494">
        <v>10.0</v>
      </c>
      <c r="L880" s="78" t="s">
        <v>775</v>
      </c>
      <c r="M880" s="58"/>
      <c r="N880" s="58"/>
      <c r="O880" s="58"/>
      <c r="P880" s="58"/>
      <c r="Q880" s="58"/>
      <c r="R880" s="58"/>
      <c r="S880" s="58"/>
      <c r="T880" s="58"/>
      <c r="U880" s="58"/>
      <c r="V880" s="58"/>
      <c r="W880" s="58"/>
      <c r="X880" s="58"/>
      <c r="Y880" s="58"/>
      <c r="Z880" s="58"/>
    </row>
    <row r="881" ht="11.25" customHeight="1">
      <c r="A881" s="112" t="s">
        <v>2798</v>
      </c>
      <c r="B881" s="112" t="s">
        <v>6090</v>
      </c>
      <c r="C881" s="98" t="s">
        <v>77</v>
      </c>
      <c r="D881" s="112" t="s">
        <v>6091</v>
      </c>
      <c r="E881" s="112" t="s">
        <v>6092</v>
      </c>
      <c r="F881" s="98" t="s">
        <v>2904</v>
      </c>
      <c r="G881" s="98">
        <v>2.0</v>
      </c>
      <c r="H881" s="301">
        <v>2.0</v>
      </c>
      <c r="I881" s="103">
        <v>2.0</v>
      </c>
      <c r="J881" s="494">
        <v>20.0</v>
      </c>
      <c r="K881" s="494">
        <v>10.0</v>
      </c>
      <c r="L881" s="78" t="s">
        <v>775</v>
      </c>
      <c r="M881" s="58"/>
      <c r="N881" s="58"/>
      <c r="O881" s="58"/>
      <c r="P881" s="58"/>
      <c r="Q881" s="58"/>
      <c r="R881" s="58"/>
      <c r="S881" s="58"/>
      <c r="T881" s="58"/>
      <c r="U881" s="58"/>
      <c r="V881" s="58"/>
      <c r="W881" s="58"/>
      <c r="X881" s="58"/>
      <c r="Y881" s="58"/>
      <c r="Z881" s="58"/>
    </row>
    <row r="882" ht="11.25" customHeight="1">
      <c r="A882" s="112" t="s">
        <v>2798</v>
      </c>
      <c r="B882" s="112" t="s">
        <v>6093</v>
      </c>
      <c r="C882" s="98" t="s">
        <v>77</v>
      </c>
      <c r="D882" s="112" t="s">
        <v>6094</v>
      </c>
      <c r="E882" s="112" t="s">
        <v>6095</v>
      </c>
      <c r="F882" s="98" t="s">
        <v>2904</v>
      </c>
      <c r="G882" s="98">
        <v>2.0</v>
      </c>
      <c r="H882" s="301">
        <v>2.0</v>
      </c>
      <c r="I882" s="103">
        <v>2.0</v>
      </c>
      <c r="J882" s="494">
        <v>20.0</v>
      </c>
      <c r="K882" s="494">
        <v>10.0</v>
      </c>
      <c r="L882" s="78" t="s">
        <v>775</v>
      </c>
      <c r="M882" s="58"/>
      <c r="N882" s="58"/>
      <c r="O882" s="58"/>
      <c r="P882" s="58"/>
      <c r="Q882" s="58"/>
      <c r="R882" s="58"/>
      <c r="S882" s="58"/>
      <c r="T882" s="58"/>
      <c r="U882" s="58"/>
      <c r="V882" s="58"/>
      <c r="W882" s="58"/>
      <c r="X882" s="58"/>
      <c r="Y882" s="58"/>
      <c r="Z882" s="58"/>
    </row>
    <row r="883" ht="11.25" customHeight="1">
      <c r="A883" s="112" t="s">
        <v>2798</v>
      </c>
      <c r="B883" s="112" t="s">
        <v>6096</v>
      </c>
      <c r="C883" s="98" t="s">
        <v>77</v>
      </c>
      <c r="D883" s="112" t="s">
        <v>6097</v>
      </c>
      <c r="E883" s="112" t="s">
        <v>6098</v>
      </c>
      <c r="F883" s="98" t="s">
        <v>2904</v>
      </c>
      <c r="G883" s="98">
        <v>2.0</v>
      </c>
      <c r="H883" s="301">
        <v>2.0</v>
      </c>
      <c r="I883" s="103">
        <v>2.0</v>
      </c>
      <c r="J883" s="494">
        <v>20.0</v>
      </c>
      <c r="K883" s="494">
        <v>10.0</v>
      </c>
      <c r="L883" s="78" t="s">
        <v>775</v>
      </c>
      <c r="M883" s="58"/>
      <c r="N883" s="58"/>
      <c r="O883" s="58"/>
      <c r="P883" s="58"/>
      <c r="Q883" s="58"/>
      <c r="R883" s="58"/>
      <c r="S883" s="58"/>
      <c r="T883" s="58"/>
      <c r="U883" s="58"/>
      <c r="V883" s="58"/>
      <c r="W883" s="58"/>
      <c r="X883" s="58"/>
      <c r="Y883" s="58"/>
      <c r="Z883" s="58"/>
    </row>
    <row r="884" ht="11.25" customHeight="1">
      <c r="A884" s="112" t="s">
        <v>2798</v>
      </c>
      <c r="B884" s="112" t="s">
        <v>6099</v>
      </c>
      <c r="C884" s="98" t="s">
        <v>77</v>
      </c>
      <c r="D884" s="112" t="s">
        <v>6100</v>
      </c>
      <c r="E884" s="112" t="s">
        <v>6101</v>
      </c>
      <c r="F884" s="98" t="s">
        <v>2904</v>
      </c>
      <c r="G884" s="98">
        <v>2.0</v>
      </c>
      <c r="H884" s="301">
        <v>2.0</v>
      </c>
      <c r="I884" s="103">
        <v>2.0</v>
      </c>
      <c r="J884" s="494">
        <v>10.0</v>
      </c>
      <c r="K884" s="494">
        <v>5.0</v>
      </c>
      <c r="L884" s="78" t="s">
        <v>775</v>
      </c>
      <c r="M884" s="58"/>
      <c r="N884" s="58"/>
      <c r="O884" s="58"/>
      <c r="P884" s="58"/>
      <c r="Q884" s="58"/>
      <c r="R884" s="58"/>
      <c r="S884" s="58"/>
      <c r="T884" s="58"/>
      <c r="U884" s="58"/>
      <c r="V884" s="58"/>
      <c r="W884" s="58"/>
      <c r="X884" s="58"/>
      <c r="Y884" s="58"/>
      <c r="Z884" s="58"/>
    </row>
    <row r="885" ht="11.25" customHeight="1">
      <c r="A885" s="112" t="s">
        <v>2798</v>
      </c>
      <c r="B885" s="112" t="s">
        <v>6102</v>
      </c>
      <c r="C885" s="98" t="s">
        <v>77</v>
      </c>
      <c r="D885" s="112" t="s">
        <v>6103</v>
      </c>
      <c r="E885" s="112" t="s">
        <v>6104</v>
      </c>
      <c r="F885" s="98" t="s">
        <v>2904</v>
      </c>
      <c r="G885" s="98">
        <v>2.0</v>
      </c>
      <c r="H885" s="301">
        <v>2.0</v>
      </c>
      <c r="I885" s="103">
        <v>2.0</v>
      </c>
      <c r="J885" s="494">
        <v>20.0</v>
      </c>
      <c r="K885" s="494">
        <v>10.0</v>
      </c>
      <c r="L885" s="78" t="s">
        <v>775</v>
      </c>
      <c r="M885" s="58"/>
      <c r="N885" s="58"/>
      <c r="O885" s="58"/>
      <c r="P885" s="58"/>
      <c r="Q885" s="58"/>
      <c r="R885" s="58"/>
      <c r="S885" s="58"/>
      <c r="T885" s="58"/>
      <c r="U885" s="58"/>
      <c r="V885" s="58"/>
      <c r="W885" s="58"/>
      <c r="X885" s="58"/>
      <c r="Y885" s="58"/>
      <c r="Z885" s="58"/>
    </row>
    <row r="886" ht="11.25" customHeight="1">
      <c r="A886" s="112" t="s">
        <v>2798</v>
      </c>
      <c r="B886" s="112" t="s">
        <v>6105</v>
      </c>
      <c r="C886" s="98" t="s">
        <v>77</v>
      </c>
      <c r="D886" s="112" t="s">
        <v>6106</v>
      </c>
      <c r="E886" s="112" t="s">
        <v>6107</v>
      </c>
      <c r="F886" s="98" t="s">
        <v>2904</v>
      </c>
      <c r="G886" s="98">
        <v>2.0</v>
      </c>
      <c r="H886" s="301">
        <v>2.0</v>
      </c>
      <c r="I886" s="103">
        <v>2.0</v>
      </c>
      <c r="J886" s="494">
        <v>20.0</v>
      </c>
      <c r="K886" s="494">
        <v>10.0</v>
      </c>
      <c r="L886" s="78" t="s">
        <v>775</v>
      </c>
      <c r="M886" s="58"/>
      <c r="N886" s="58"/>
      <c r="O886" s="58"/>
      <c r="P886" s="58"/>
      <c r="Q886" s="58"/>
      <c r="R886" s="58"/>
      <c r="S886" s="58"/>
      <c r="T886" s="58"/>
      <c r="U886" s="58"/>
      <c r="V886" s="58"/>
      <c r="W886" s="58"/>
      <c r="X886" s="58"/>
      <c r="Y886" s="58"/>
      <c r="Z886" s="58"/>
    </row>
    <row r="887" ht="11.25" customHeight="1">
      <c r="A887" s="112" t="s">
        <v>2798</v>
      </c>
      <c r="B887" s="112" t="s">
        <v>6108</v>
      </c>
      <c r="C887" s="98" t="s">
        <v>77</v>
      </c>
      <c r="D887" s="112" t="s">
        <v>6109</v>
      </c>
      <c r="E887" s="112" t="s">
        <v>6110</v>
      </c>
      <c r="F887" s="98" t="s">
        <v>2904</v>
      </c>
      <c r="G887" s="98">
        <v>2.0</v>
      </c>
      <c r="H887" s="301">
        <v>2.0</v>
      </c>
      <c r="I887" s="103">
        <v>2.0</v>
      </c>
      <c r="J887" s="494">
        <v>20.0</v>
      </c>
      <c r="K887" s="494">
        <v>10.0</v>
      </c>
      <c r="L887" s="78" t="s">
        <v>775</v>
      </c>
      <c r="M887" s="58"/>
      <c r="N887" s="58"/>
      <c r="O887" s="58"/>
      <c r="P887" s="58"/>
      <c r="Q887" s="58"/>
      <c r="R887" s="58"/>
      <c r="S887" s="58"/>
      <c r="T887" s="58"/>
      <c r="U887" s="58"/>
      <c r="V887" s="58"/>
      <c r="W887" s="58"/>
      <c r="X887" s="58"/>
      <c r="Y887" s="58"/>
      <c r="Z887" s="58"/>
    </row>
    <row r="888" ht="11.25" customHeight="1">
      <c r="A888" s="112" t="s">
        <v>2798</v>
      </c>
      <c r="B888" s="112" t="s">
        <v>6111</v>
      </c>
      <c r="C888" s="98" t="s">
        <v>77</v>
      </c>
      <c r="D888" s="112" t="s">
        <v>6112</v>
      </c>
      <c r="E888" s="112" t="s">
        <v>6113</v>
      </c>
      <c r="F888" s="98" t="s">
        <v>2904</v>
      </c>
      <c r="G888" s="98">
        <v>2.0</v>
      </c>
      <c r="H888" s="301">
        <v>2.0</v>
      </c>
      <c r="I888" s="103">
        <v>2.0</v>
      </c>
      <c r="J888" s="494">
        <v>10.0</v>
      </c>
      <c r="K888" s="494">
        <v>5.0</v>
      </c>
      <c r="L888" s="78" t="s">
        <v>775</v>
      </c>
      <c r="M888" s="58"/>
      <c r="N888" s="58"/>
      <c r="O888" s="58"/>
      <c r="P888" s="58"/>
      <c r="Q888" s="58"/>
      <c r="R888" s="58"/>
      <c r="S888" s="58"/>
      <c r="T888" s="58"/>
      <c r="U888" s="58"/>
      <c r="V888" s="58"/>
      <c r="W888" s="58"/>
      <c r="X888" s="58"/>
      <c r="Y888" s="58"/>
      <c r="Z888" s="58"/>
    </row>
    <row r="889" ht="11.25" customHeight="1">
      <c r="A889" s="112" t="s">
        <v>2798</v>
      </c>
      <c r="B889" s="112" t="s">
        <v>6114</v>
      </c>
      <c r="C889" s="98" t="s">
        <v>77</v>
      </c>
      <c r="D889" s="112" t="s">
        <v>6115</v>
      </c>
      <c r="E889" s="112" t="s">
        <v>6116</v>
      </c>
      <c r="F889" s="98" t="s">
        <v>2904</v>
      </c>
      <c r="G889" s="98">
        <v>2.0</v>
      </c>
      <c r="H889" s="301">
        <v>2.0</v>
      </c>
      <c r="I889" s="103">
        <v>2.0</v>
      </c>
      <c r="J889" s="494">
        <v>20.0</v>
      </c>
      <c r="K889" s="494">
        <v>10.0</v>
      </c>
      <c r="L889" s="78" t="s">
        <v>775</v>
      </c>
      <c r="M889" s="58"/>
      <c r="N889" s="58"/>
      <c r="O889" s="58"/>
      <c r="P889" s="58"/>
      <c r="Q889" s="58"/>
      <c r="R889" s="58"/>
      <c r="S889" s="58"/>
      <c r="T889" s="58"/>
      <c r="U889" s="58"/>
      <c r="V889" s="58"/>
      <c r="W889" s="58"/>
      <c r="X889" s="58"/>
      <c r="Y889" s="58"/>
      <c r="Z889" s="58"/>
    </row>
    <row r="890" ht="11.25" customHeight="1">
      <c r="A890" s="112" t="s">
        <v>2798</v>
      </c>
      <c r="B890" s="112" t="s">
        <v>6117</v>
      </c>
      <c r="C890" s="98" t="s">
        <v>77</v>
      </c>
      <c r="D890" s="112" t="s">
        <v>6118</v>
      </c>
      <c r="E890" s="112" t="s">
        <v>6119</v>
      </c>
      <c r="F890" s="98" t="s">
        <v>2904</v>
      </c>
      <c r="G890" s="98">
        <v>2.0</v>
      </c>
      <c r="H890" s="301">
        <v>2.0</v>
      </c>
      <c r="I890" s="103">
        <v>2.0</v>
      </c>
      <c r="J890" s="494">
        <v>20.0</v>
      </c>
      <c r="K890" s="494">
        <v>10.0</v>
      </c>
      <c r="L890" s="78" t="s">
        <v>775</v>
      </c>
      <c r="M890" s="58"/>
      <c r="N890" s="58"/>
      <c r="O890" s="58"/>
      <c r="P890" s="58"/>
      <c r="Q890" s="58"/>
      <c r="R890" s="58"/>
      <c r="S890" s="58"/>
      <c r="T890" s="58"/>
      <c r="U890" s="58"/>
      <c r="V890" s="58"/>
      <c r="W890" s="58"/>
      <c r="X890" s="58"/>
      <c r="Y890" s="58"/>
      <c r="Z890" s="58"/>
    </row>
    <row r="891" ht="11.25" customHeight="1">
      <c r="A891" s="112" t="s">
        <v>2798</v>
      </c>
      <c r="B891" s="112" t="s">
        <v>6120</v>
      </c>
      <c r="C891" s="98" t="s">
        <v>77</v>
      </c>
      <c r="D891" s="112" t="s">
        <v>6121</v>
      </c>
      <c r="E891" s="112" t="s">
        <v>6122</v>
      </c>
      <c r="F891" s="98" t="s">
        <v>2904</v>
      </c>
      <c r="G891" s="98">
        <v>2.0</v>
      </c>
      <c r="H891" s="301">
        <v>2.0</v>
      </c>
      <c r="I891" s="103">
        <v>2.0</v>
      </c>
      <c r="J891" s="494">
        <v>20.0</v>
      </c>
      <c r="K891" s="494">
        <v>10.0</v>
      </c>
      <c r="L891" s="78" t="s">
        <v>775</v>
      </c>
      <c r="M891" s="58"/>
      <c r="N891" s="58"/>
      <c r="O891" s="58"/>
      <c r="P891" s="58"/>
      <c r="Q891" s="58"/>
      <c r="R891" s="58"/>
      <c r="S891" s="58"/>
      <c r="T891" s="58"/>
      <c r="U891" s="58"/>
      <c r="V891" s="58"/>
      <c r="W891" s="58"/>
      <c r="X891" s="58"/>
      <c r="Y891" s="58"/>
      <c r="Z891" s="58"/>
    </row>
    <row r="892" ht="11.25" customHeight="1">
      <c r="A892" s="112" t="s">
        <v>2798</v>
      </c>
      <c r="B892" s="112" t="s">
        <v>6123</v>
      </c>
      <c r="C892" s="98" t="s">
        <v>77</v>
      </c>
      <c r="D892" s="112" t="s">
        <v>6124</v>
      </c>
      <c r="E892" s="112" t="s">
        <v>6125</v>
      </c>
      <c r="F892" s="98" t="s">
        <v>2904</v>
      </c>
      <c r="G892" s="98">
        <v>2.0</v>
      </c>
      <c r="H892" s="301">
        <v>2.0</v>
      </c>
      <c r="I892" s="103">
        <v>2.0</v>
      </c>
      <c r="J892" s="494">
        <v>20.0</v>
      </c>
      <c r="K892" s="494">
        <v>10.0</v>
      </c>
      <c r="L892" s="78" t="s">
        <v>775</v>
      </c>
      <c r="M892" s="58"/>
      <c r="N892" s="58"/>
      <c r="O892" s="58"/>
      <c r="P892" s="58"/>
      <c r="Q892" s="58"/>
      <c r="R892" s="58"/>
      <c r="S892" s="58"/>
      <c r="T892" s="58"/>
      <c r="U892" s="58"/>
      <c r="V892" s="58"/>
      <c r="W892" s="58"/>
      <c r="X892" s="58"/>
      <c r="Y892" s="58"/>
      <c r="Z892" s="58"/>
    </row>
    <row r="893" ht="11.25" customHeight="1">
      <c r="A893" s="112" t="s">
        <v>2798</v>
      </c>
      <c r="B893" s="112" t="s">
        <v>6126</v>
      </c>
      <c r="C893" s="98" t="s">
        <v>77</v>
      </c>
      <c r="D893" s="112" t="s">
        <v>6127</v>
      </c>
      <c r="E893" s="112" t="s">
        <v>6128</v>
      </c>
      <c r="F893" s="98" t="s">
        <v>2904</v>
      </c>
      <c r="G893" s="98">
        <v>2.0</v>
      </c>
      <c r="H893" s="301">
        <v>2.0</v>
      </c>
      <c r="I893" s="103">
        <v>2.0</v>
      </c>
      <c r="J893" s="494">
        <v>20.0</v>
      </c>
      <c r="K893" s="494">
        <v>10.0</v>
      </c>
      <c r="L893" s="78" t="s">
        <v>775</v>
      </c>
      <c r="M893" s="58"/>
      <c r="N893" s="58"/>
      <c r="O893" s="58"/>
      <c r="P893" s="58"/>
      <c r="Q893" s="58"/>
      <c r="R893" s="58"/>
      <c r="S893" s="58"/>
      <c r="T893" s="58"/>
      <c r="U893" s="58"/>
      <c r="V893" s="58"/>
      <c r="W893" s="58"/>
      <c r="X893" s="58"/>
      <c r="Y893" s="58"/>
      <c r="Z893" s="58"/>
    </row>
    <row r="894" ht="11.25" customHeight="1">
      <c r="A894" s="112" t="s">
        <v>2798</v>
      </c>
      <c r="B894" s="112" t="s">
        <v>6129</v>
      </c>
      <c r="C894" s="98" t="s">
        <v>77</v>
      </c>
      <c r="D894" s="112" t="s">
        <v>6130</v>
      </c>
      <c r="E894" s="112" t="s">
        <v>6131</v>
      </c>
      <c r="F894" s="98" t="s">
        <v>2904</v>
      </c>
      <c r="G894" s="98">
        <v>2.0</v>
      </c>
      <c r="H894" s="301">
        <v>2.0</v>
      </c>
      <c r="I894" s="103">
        <v>2.0</v>
      </c>
      <c r="J894" s="494">
        <v>20.0</v>
      </c>
      <c r="K894" s="494">
        <v>10.0</v>
      </c>
      <c r="L894" s="78" t="s">
        <v>775</v>
      </c>
      <c r="M894" s="58"/>
      <c r="N894" s="58"/>
      <c r="O894" s="58"/>
      <c r="P894" s="58"/>
      <c r="Q894" s="58"/>
      <c r="R894" s="58"/>
      <c r="S894" s="58"/>
      <c r="T894" s="58"/>
      <c r="U894" s="58"/>
      <c r="V894" s="58"/>
      <c r="W894" s="58"/>
      <c r="X894" s="58"/>
      <c r="Y894" s="58"/>
      <c r="Z894" s="58"/>
    </row>
    <row r="895" ht="11.25" customHeight="1">
      <c r="A895" s="112" t="s">
        <v>2798</v>
      </c>
      <c r="B895" s="112" t="s">
        <v>6132</v>
      </c>
      <c r="C895" s="98" t="s">
        <v>77</v>
      </c>
      <c r="D895" s="112" t="s">
        <v>6133</v>
      </c>
      <c r="E895" s="112" t="s">
        <v>6134</v>
      </c>
      <c r="F895" s="98" t="s">
        <v>2904</v>
      </c>
      <c r="G895" s="98">
        <v>2.0</v>
      </c>
      <c r="H895" s="301">
        <v>2.0</v>
      </c>
      <c r="I895" s="103">
        <v>2.0</v>
      </c>
      <c r="J895" s="494">
        <v>20.0</v>
      </c>
      <c r="K895" s="494">
        <v>10.0</v>
      </c>
      <c r="L895" s="78" t="s">
        <v>775</v>
      </c>
      <c r="M895" s="58"/>
      <c r="N895" s="58"/>
      <c r="O895" s="58"/>
      <c r="P895" s="58"/>
      <c r="Q895" s="58"/>
      <c r="R895" s="58"/>
      <c r="S895" s="58"/>
      <c r="T895" s="58"/>
      <c r="U895" s="58"/>
      <c r="V895" s="58"/>
      <c r="W895" s="58"/>
      <c r="X895" s="58"/>
      <c r="Y895" s="58"/>
      <c r="Z895" s="58"/>
    </row>
    <row r="896" ht="11.25" customHeight="1">
      <c r="A896" s="112" t="s">
        <v>2798</v>
      </c>
      <c r="B896" s="112" t="s">
        <v>6135</v>
      </c>
      <c r="C896" s="98" t="s">
        <v>77</v>
      </c>
      <c r="D896" s="555" t="s">
        <v>6136</v>
      </c>
      <c r="E896" s="112" t="s">
        <v>6137</v>
      </c>
      <c r="F896" s="98" t="s">
        <v>2904</v>
      </c>
      <c r="G896" s="98">
        <v>2.0</v>
      </c>
      <c r="H896" s="301">
        <v>2.0</v>
      </c>
      <c r="I896" s="103">
        <v>2.0</v>
      </c>
      <c r="J896" s="494">
        <v>20.0</v>
      </c>
      <c r="K896" s="494">
        <v>10.0</v>
      </c>
      <c r="L896" s="78" t="s">
        <v>775</v>
      </c>
      <c r="M896" s="58"/>
      <c r="N896" s="58"/>
      <c r="O896" s="58"/>
      <c r="P896" s="58"/>
      <c r="Q896" s="58"/>
      <c r="R896" s="58"/>
      <c r="S896" s="58"/>
      <c r="T896" s="58"/>
      <c r="U896" s="58"/>
      <c r="V896" s="58"/>
      <c r="W896" s="58"/>
      <c r="X896" s="58"/>
      <c r="Y896" s="58"/>
      <c r="Z896" s="58"/>
    </row>
    <row r="897" ht="11.25" customHeight="1">
      <c r="A897" s="112" t="s">
        <v>2798</v>
      </c>
      <c r="B897" s="112" t="s">
        <v>6138</v>
      </c>
      <c r="C897" s="98" t="s">
        <v>77</v>
      </c>
      <c r="D897" s="112" t="s">
        <v>6139</v>
      </c>
      <c r="E897" s="112" t="s">
        <v>6140</v>
      </c>
      <c r="F897" s="98" t="s">
        <v>2904</v>
      </c>
      <c r="G897" s="98">
        <v>2.0</v>
      </c>
      <c r="H897" s="301">
        <v>2.0</v>
      </c>
      <c r="I897" s="103">
        <v>2.0</v>
      </c>
      <c r="J897" s="494">
        <v>20.0</v>
      </c>
      <c r="K897" s="494">
        <v>10.0</v>
      </c>
      <c r="L897" s="78" t="s">
        <v>775</v>
      </c>
      <c r="M897" s="58"/>
      <c r="N897" s="58"/>
      <c r="O897" s="58"/>
      <c r="P897" s="58"/>
      <c r="Q897" s="58"/>
      <c r="R897" s="58"/>
      <c r="S897" s="58"/>
      <c r="T897" s="58"/>
      <c r="U897" s="58"/>
      <c r="V897" s="58"/>
      <c r="W897" s="58"/>
      <c r="X897" s="58"/>
      <c r="Y897" s="58"/>
      <c r="Z897" s="58"/>
    </row>
    <row r="898" ht="11.25" customHeight="1">
      <c r="A898" s="112" t="s">
        <v>2843</v>
      </c>
      <c r="B898" s="112" t="s">
        <v>6141</v>
      </c>
      <c r="C898" s="98" t="s">
        <v>77</v>
      </c>
      <c r="D898" s="112" t="s">
        <v>6142</v>
      </c>
      <c r="E898" s="112" t="s">
        <v>6143</v>
      </c>
      <c r="F898" s="98" t="s">
        <v>2904</v>
      </c>
      <c r="G898" s="98">
        <v>2.0</v>
      </c>
      <c r="H898" s="301">
        <v>2.0</v>
      </c>
      <c r="I898" s="103">
        <v>2.0</v>
      </c>
      <c r="J898" s="494">
        <v>20.0</v>
      </c>
      <c r="K898" s="494">
        <v>10.0</v>
      </c>
      <c r="L898" s="78" t="s">
        <v>775</v>
      </c>
      <c r="M898" s="58"/>
      <c r="N898" s="58"/>
      <c r="O898" s="58"/>
      <c r="P898" s="58"/>
      <c r="Q898" s="58"/>
      <c r="R898" s="58"/>
      <c r="S898" s="58"/>
      <c r="T898" s="58"/>
      <c r="U898" s="58"/>
      <c r="V898" s="58"/>
      <c r="W898" s="58"/>
      <c r="X898" s="58"/>
      <c r="Y898" s="58"/>
      <c r="Z898" s="58"/>
    </row>
    <row r="899" ht="11.25" customHeight="1">
      <c r="A899" s="112" t="s">
        <v>2843</v>
      </c>
      <c r="B899" s="112" t="s">
        <v>6144</v>
      </c>
      <c r="C899" s="98" t="s">
        <v>77</v>
      </c>
      <c r="D899" s="112" t="s">
        <v>6145</v>
      </c>
      <c r="E899" s="112" t="s">
        <v>6146</v>
      </c>
      <c r="F899" s="98" t="s">
        <v>2904</v>
      </c>
      <c r="G899" s="98">
        <v>2.0</v>
      </c>
      <c r="H899" s="301">
        <v>2.0</v>
      </c>
      <c r="I899" s="103">
        <v>2.0</v>
      </c>
      <c r="J899" s="494">
        <v>20.0</v>
      </c>
      <c r="K899" s="494">
        <v>10.0</v>
      </c>
      <c r="L899" s="78" t="s">
        <v>775</v>
      </c>
      <c r="M899" s="58"/>
      <c r="N899" s="58"/>
      <c r="O899" s="58"/>
      <c r="P899" s="58"/>
      <c r="Q899" s="58"/>
      <c r="R899" s="58"/>
      <c r="S899" s="58"/>
      <c r="T899" s="58"/>
      <c r="U899" s="58"/>
      <c r="V899" s="58"/>
      <c r="W899" s="58"/>
      <c r="X899" s="58"/>
      <c r="Y899" s="58"/>
      <c r="Z899" s="58"/>
    </row>
    <row r="900" ht="11.25" customHeight="1">
      <c r="A900" s="112" t="s">
        <v>2843</v>
      </c>
      <c r="B900" s="112" t="s">
        <v>6147</v>
      </c>
      <c r="C900" s="98" t="s">
        <v>77</v>
      </c>
      <c r="D900" s="112" t="s">
        <v>6148</v>
      </c>
      <c r="E900" s="112" t="s">
        <v>6149</v>
      </c>
      <c r="F900" s="98" t="s">
        <v>2904</v>
      </c>
      <c r="G900" s="98">
        <v>2.0</v>
      </c>
      <c r="H900" s="301">
        <v>2.0</v>
      </c>
      <c r="I900" s="103">
        <v>2.0</v>
      </c>
      <c r="J900" s="494">
        <v>20.0</v>
      </c>
      <c r="K900" s="494">
        <v>10.0</v>
      </c>
      <c r="L900" s="78" t="s">
        <v>775</v>
      </c>
      <c r="M900" s="58"/>
      <c r="N900" s="58"/>
      <c r="O900" s="58"/>
      <c r="P900" s="58"/>
      <c r="Q900" s="58"/>
      <c r="R900" s="58"/>
      <c r="S900" s="58"/>
      <c r="T900" s="58"/>
      <c r="U900" s="58"/>
      <c r="V900" s="58"/>
      <c r="W900" s="58"/>
      <c r="X900" s="58"/>
      <c r="Y900" s="58"/>
      <c r="Z900" s="58"/>
    </row>
    <row r="901" ht="11.25" customHeight="1">
      <c r="A901" s="112" t="s">
        <v>2843</v>
      </c>
      <c r="B901" s="112" t="s">
        <v>6150</v>
      </c>
      <c r="C901" s="98" t="s">
        <v>77</v>
      </c>
      <c r="D901" s="112" t="s">
        <v>6151</v>
      </c>
      <c r="E901" s="112" t="s">
        <v>6152</v>
      </c>
      <c r="F901" s="98" t="s">
        <v>2904</v>
      </c>
      <c r="G901" s="98">
        <v>2.0</v>
      </c>
      <c r="H901" s="301">
        <v>2.0</v>
      </c>
      <c r="I901" s="103">
        <v>2.0</v>
      </c>
      <c r="J901" s="494">
        <v>20.0</v>
      </c>
      <c r="K901" s="494">
        <v>10.0</v>
      </c>
      <c r="L901" s="78" t="s">
        <v>775</v>
      </c>
      <c r="M901" s="58"/>
      <c r="N901" s="58"/>
      <c r="O901" s="58"/>
      <c r="P901" s="58"/>
      <c r="Q901" s="58"/>
      <c r="R901" s="58"/>
      <c r="S901" s="58"/>
      <c r="T901" s="58"/>
      <c r="U901" s="58"/>
      <c r="V901" s="58"/>
      <c r="W901" s="58"/>
      <c r="X901" s="58"/>
      <c r="Y901" s="58"/>
      <c r="Z901" s="58"/>
    </row>
    <row r="902" ht="11.25" customHeight="1">
      <c r="A902" s="112" t="s">
        <v>2843</v>
      </c>
      <c r="B902" s="112" t="s">
        <v>6153</v>
      </c>
      <c r="C902" s="98" t="s">
        <v>77</v>
      </c>
      <c r="D902" s="112" t="s">
        <v>6154</v>
      </c>
      <c r="E902" s="112" t="s">
        <v>6155</v>
      </c>
      <c r="F902" s="98" t="s">
        <v>2904</v>
      </c>
      <c r="G902" s="98">
        <v>2.0</v>
      </c>
      <c r="H902" s="301">
        <v>2.0</v>
      </c>
      <c r="I902" s="103">
        <v>2.0</v>
      </c>
      <c r="J902" s="494">
        <v>20.0</v>
      </c>
      <c r="K902" s="494">
        <v>10.0</v>
      </c>
      <c r="L902" s="78" t="s">
        <v>775</v>
      </c>
      <c r="M902" s="58"/>
      <c r="N902" s="58"/>
      <c r="O902" s="58"/>
      <c r="P902" s="58"/>
      <c r="Q902" s="58"/>
      <c r="R902" s="58"/>
      <c r="S902" s="58"/>
      <c r="T902" s="58"/>
      <c r="U902" s="58"/>
      <c r="V902" s="58"/>
      <c r="W902" s="58"/>
      <c r="X902" s="58"/>
      <c r="Y902" s="58"/>
      <c r="Z902" s="58"/>
    </row>
    <row r="903" ht="11.25" customHeight="1">
      <c r="A903" s="112" t="s">
        <v>2843</v>
      </c>
      <c r="B903" s="112" t="s">
        <v>6156</v>
      </c>
      <c r="C903" s="98" t="s">
        <v>77</v>
      </c>
      <c r="D903" s="112" t="s">
        <v>6157</v>
      </c>
      <c r="E903" s="112" t="s">
        <v>6158</v>
      </c>
      <c r="F903" s="98" t="s">
        <v>2904</v>
      </c>
      <c r="G903" s="98">
        <v>2.0</v>
      </c>
      <c r="H903" s="301">
        <v>2.0</v>
      </c>
      <c r="I903" s="103">
        <v>2.0</v>
      </c>
      <c r="J903" s="494">
        <v>10.0</v>
      </c>
      <c r="K903" s="494">
        <v>5.0</v>
      </c>
      <c r="L903" s="78" t="s">
        <v>775</v>
      </c>
      <c r="M903" s="58"/>
      <c r="N903" s="58"/>
      <c r="O903" s="58"/>
      <c r="P903" s="58"/>
      <c r="Q903" s="58"/>
      <c r="R903" s="58"/>
      <c r="S903" s="58"/>
      <c r="T903" s="58"/>
      <c r="U903" s="58"/>
      <c r="V903" s="58"/>
      <c r="W903" s="58"/>
      <c r="X903" s="58"/>
      <c r="Y903" s="58"/>
      <c r="Z903" s="58"/>
    </row>
    <row r="904" ht="11.25" customHeight="1">
      <c r="A904" s="112" t="s">
        <v>2843</v>
      </c>
      <c r="B904" s="112" t="s">
        <v>6159</v>
      </c>
      <c r="C904" s="98" t="s">
        <v>77</v>
      </c>
      <c r="D904" s="112" t="s">
        <v>6160</v>
      </c>
      <c r="E904" s="112" t="s">
        <v>6161</v>
      </c>
      <c r="F904" s="98" t="s">
        <v>3576</v>
      </c>
      <c r="G904" s="98">
        <v>2.0</v>
      </c>
      <c r="H904" s="301">
        <v>2.0</v>
      </c>
      <c r="I904" s="103">
        <v>2.0</v>
      </c>
      <c r="J904" s="494">
        <v>50.0</v>
      </c>
      <c r="K904" s="494">
        <v>25.0</v>
      </c>
      <c r="L904" s="78" t="s">
        <v>775</v>
      </c>
      <c r="M904" s="58"/>
      <c r="N904" s="58"/>
      <c r="O904" s="58"/>
      <c r="P904" s="58"/>
      <c r="Q904" s="58"/>
      <c r="R904" s="58"/>
      <c r="S904" s="58"/>
      <c r="T904" s="58"/>
      <c r="U904" s="58"/>
      <c r="V904" s="58"/>
      <c r="W904" s="58"/>
      <c r="X904" s="58"/>
      <c r="Y904" s="58"/>
      <c r="Z904" s="58"/>
    </row>
    <row r="905" ht="11.25" customHeight="1">
      <c r="A905" s="112" t="s">
        <v>2791</v>
      </c>
      <c r="B905" s="112" t="s">
        <v>6162</v>
      </c>
      <c r="C905" s="98" t="s">
        <v>77</v>
      </c>
      <c r="D905" s="112" t="s">
        <v>6163</v>
      </c>
      <c r="E905" s="112" t="s">
        <v>6164</v>
      </c>
      <c r="F905" s="98" t="s">
        <v>2904</v>
      </c>
      <c r="G905" s="98">
        <v>2.0</v>
      </c>
      <c r="H905" s="301">
        <v>2.0</v>
      </c>
      <c r="I905" s="103">
        <v>2.0</v>
      </c>
      <c r="J905" s="494">
        <v>20.0</v>
      </c>
      <c r="K905" s="494">
        <v>10.0</v>
      </c>
      <c r="L905" s="78" t="s">
        <v>775</v>
      </c>
      <c r="M905" s="58"/>
      <c r="N905" s="58"/>
      <c r="O905" s="58"/>
      <c r="P905" s="58"/>
      <c r="Q905" s="58"/>
      <c r="R905" s="58"/>
      <c r="S905" s="58"/>
      <c r="T905" s="58"/>
      <c r="U905" s="58"/>
      <c r="V905" s="58"/>
      <c r="W905" s="58"/>
      <c r="X905" s="58"/>
      <c r="Y905" s="58"/>
      <c r="Z905" s="58"/>
    </row>
    <row r="906" ht="11.25" customHeight="1">
      <c r="A906" s="112" t="s">
        <v>2791</v>
      </c>
      <c r="B906" s="112" t="s">
        <v>6162</v>
      </c>
      <c r="C906" s="98" t="s">
        <v>77</v>
      </c>
      <c r="D906" s="112" t="s">
        <v>6076</v>
      </c>
      <c r="E906" s="112" t="s">
        <v>6077</v>
      </c>
      <c r="F906" s="98" t="s">
        <v>2904</v>
      </c>
      <c r="G906" s="98">
        <v>2.0</v>
      </c>
      <c r="H906" s="301">
        <v>2.0</v>
      </c>
      <c r="I906" s="103">
        <v>2.0</v>
      </c>
      <c r="J906" s="494">
        <v>20.0</v>
      </c>
      <c r="K906" s="494">
        <v>10.0</v>
      </c>
      <c r="L906" s="78" t="s">
        <v>775</v>
      </c>
      <c r="M906" s="58"/>
      <c r="N906" s="58"/>
      <c r="O906" s="58"/>
      <c r="P906" s="58"/>
      <c r="Q906" s="58"/>
      <c r="R906" s="58"/>
      <c r="S906" s="58"/>
      <c r="T906" s="58"/>
      <c r="U906" s="58"/>
      <c r="V906" s="58"/>
      <c r="W906" s="58"/>
      <c r="X906" s="58"/>
      <c r="Y906" s="58"/>
      <c r="Z906" s="58"/>
    </row>
    <row r="907" ht="11.25" customHeight="1">
      <c r="A907" s="112" t="s">
        <v>2856</v>
      </c>
      <c r="B907" s="112" t="s">
        <v>2857</v>
      </c>
      <c r="C907" s="98" t="s">
        <v>77</v>
      </c>
      <c r="D907" s="112" t="s">
        <v>6165</v>
      </c>
      <c r="E907" s="112" t="s">
        <v>6166</v>
      </c>
      <c r="F907" s="98" t="s">
        <v>2904</v>
      </c>
      <c r="G907" s="98">
        <v>4.0</v>
      </c>
      <c r="H907" s="301">
        <v>3.0</v>
      </c>
      <c r="I907" s="103">
        <v>4.0</v>
      </c>
      <c r="J907" s="494">
        <v>20.0</v>
      </c>
      <c r="K907" s="494">
        <v>5.0</v>
      </c>
      <c r="L907" s="78" t="s">
        <v>775</v>
      </c>
      <c r="M907" s="58"/>
      <c r="N907" s="58"/>
      <c r="O907" s="58"/>
      <c r="P907" s="58"/>
      <c r="Q907" s="58"/>
      <c r="R907" s="58"/>
      <c r="S907" s="58"/>
      <c r="T907" s="58"/>
      <c r="U907" s="58"/>
      <c r="V907" s="58"/>
      <c r="W907" s="58"/>
      <c r="X907" s="58"/>
      <c r="Y907" s="58"/>
      <c r="Z907" s="58"/>
    </row>
    <row r="908" ht="11.25" customHeight="1">
      <c r="A908" s="112" t="s">
        <v>2860</v>
      </c>
      <c r="B908" s="112" t="s">
        <v>2861</v>
      </c>
      <c r="C908" s="98" t="s">
        <v>77</v>
      </c>
      <c r="D908" s="112" t="s">
        <v>6167</v>
      </c>
      <c r="E908" s="112" t="s">
        <v>6168</v>
      </c>
      <c r="F908" s="98" t="s">
        <v>2904</v>
      </c>
      <c r="G908" s="98">
        <v>5.0</v>
      </c>
      <c r="H908" s="301">
        <v>2.0</v>
      </c>
      <c r="I908" s="103">
        <v>5.0</v>
      </c>
      <c r="J908" s="494">
        <v>25.0</v>
      </c>
      <c r="K908" s="494">
        <v>5.0</v>
      </c>
      <c r="L908" s="78" t="s">
        <v>775</v>
      </c>
      <c r="M908" s="58"/>
      <c r="N908" s="58"/>
      <c r="O908" s="58"/>
      <c r="P908" s="58"/>
      <c r="Q908" s="58"/>
      <c r="R908" s="58"/>
      <c r="S908" s="58"/>
      <c r="T908" s="58"/>
      <c r="U908" s="58"/>
      <c r="V908" s="58"/>
      <c r="W908" s="58"/>
      <c r="X908" s="58"/>
      <c r="Y908" s="58"/>
      <c r="Z908" s="58"/>
    </row>
    <row r="909" ht="11.25" customHeight="1">
      <c r="A909" s="112" t="s">
        <v>2864</v>
      </c>
      <c r="B909" s="112" t="s">
        <v>2865</v>
      </c>
      <c r="C909" s="98" t="s">
        <v>77</v>
      </c>
      <c r="D909" s="112" t="s">
        <v>6169</v>
      </c>
      <c r="E909" s="112" t="s">
        <v>6170</v>
      </c>
      <c r="F909" s="98" t="s">
        <v>2904</v>
      </c>
      <c r="G909" s="98">
        <v>4.0</v>
      </c>
      <c r="H909" s="301">
        <v>4.0</v>
      </c>
      <c r="I909" s="103">
        <v>4.0</v>
      </c>
      <c r="J909" s="494">
        <v>20.0</v>
      </c>
      <c r="K909" s="494">
        <v>5.0</v>
      </c>
      <c r="L909" s="78" t="s">
        <v>775</v>
      </c>
      <c r="M909" s="58"/>
      <c r="N909" s="58"/>
      <c r="O909" s="58"/>
      <c r="P909" s="58"/>
      <c r="Q909" s="58"/>
      <c r="R909" s="58"/>
      <c r="S909" s="58"/>
      <c r="T909" s="58"/>
      <c r="U909" s="58"/>
      <c r="V909" s="58"/>
      <c r="W909" s="58"/>
      <c r="X909" s="58"/>
      <c r="Y909" s="58"/>
      <c r="Z909" s="58"/>
    </row>
    <row r="910" ht="11.25" customHeight="1">
      <c r="A910" s="112" t="s">
        <v>2864</v>
      </c>
      <c r="B910" s="112" t="s">
        <v>2865</v>
      </c>
      <c r="C910" s="98" t="s">
        <v>77</v>
      </c>
      <c r="D910" s="112" t="s">
        <v>6171</v>
      </c>
      <c r="E910" s="112" t="s">
        <v>6172</v>
      </c>
      <c r="F910" s="98" t="s">
        <v>2904</v>
      </c>
      <c r="G910" s="98">
        <v>4.0</v>
      </c>
      <c r="H910" s="301">
        <v>4.0</v>
      </c>
      <c r="I910" s="103">
        <v>4.0</v>
      </c>
      <c r="J910" s="494">
        <v>20.0</v>
      </c>
      <c r="K910" s="494">
        <v>5.0</v>
      </c>
      <c r="L910" s="78" t="s">
        <v>775</v>
      </c>
      <c r="M910" s="58"/>
      <c r="N910" s="58"/>
      <c r="O910" s="58"/>
      <c r="P910" s="58"/>
      <c r="Q910" s="58"/>
      <c r="R910" s="58"/>
      <c r="S910" s="58"/>
      <c r="T910" s="58"/>
      <c r="U910" s="58"/>
      <c r="V910" s="58"/>
      <c r="W910" s="58"/>
      <c r="X910" s="58"/>
      <c r="Y910" s="58"/>
      <c r="Z910" s="58"/>
    </row>
    <row r="911" ht="11.25" customHeight="1">
      <c r="A911" s="112" t="s">
        <v>2864</v>
      </c>
      <c r="B911" s="112" t="s">
        <v>2865</v>
      </c>
      <c r="C911" s="98" t="s">
        <v>77</v>
      </c>
      <c r="D911" s="112" t="s">
        <v>6173</v>
      </c>
      <c r="E911" s="112" t="s">
        <v>6174</v>
      </c>
      <c r="F911" s="98" t="s">
        <v>2904</v>
      </c>
      <c r="G911" s="98">
        <v>4.0</v>
      </c>
      <c r="H911" s="301">
        <v>4.0</v>
      </c>
      <c r="I911" s="103">
        <v>4.0</v>
      </c>
      <c r="J911" s="494">
        <v>20.0</v>
      </c>
      <c r="K911" s="494">
        <v>5.0</v>
      </c>
      <c r="L911" s="78" t="s">
        <v>775</v>
      </c>
      <c r="M911" s="58"/>
      <c r="N911" s="58"/>
      <c r="O911" s="58"/>
      <c r="P911" s="58"/>
      <c r="Q911" s="58"/>
      <c r="R911" s="58"/>
      <c r="S911" s="58"/>
      <c r="T911" s="58"/>
      <c r="U911" s="58"/>
      <c r="V911" s="58"/>
      <c r="W911" s="58"/>
      <c r="X911" s="58"/>
      <c r="Y911" s="58"/>
      <c r="Z911" s="58"/>
    </row>
    <row r="912" ht="11.25" customHeight="1">
      <c r="A912" s="112" t="s">
        <v>1026</v>
      </c>
      <c r="B912" s="112" t="s">
        <v>1027</v>
      </c>
      <c r="C912" s="98" t="s">
        <v>77</v>
      </c>
      <c r="D912" s="112" t="s">
        <v>6175</v>
      </c>
      <c r="E912" s="112" t="s">
        <v>4208</v>
      </c>
      <c r="F912" s="98" t="s">
        <v>4209</v>
      </c>
      <c r="G912" s="98">
        <v>3.0</v>
      </c>
      <c r="H912" s="301">
        <v>3.0</v>
      </c>
      <c r="I912" s="103">
        <v>3.0</v>
      </c>
      <c r="J912" s="494">
        <v>20.0</v>
      </c>
      <c r="K912" s="494">
        <v>6.66</v>
      </c>
      <c r="L912" s="78" t="s">
        <v>775</v>
      </c>
      <c r="M912" s="58"/>
      <c r="N912" s="58"/>
      <c r="O912" s="58"/>
      <c r="P912" s="58"/>
      <c r="Q912" s="58"/>
      <c r="R912" s="58"/>
      <c r="S912" s="58"/>
      <c r="T912" s="58"/>
      <c r="U912" s="58"/>
      <c r="V912" s="58"/>
      <c r="W912" s="58"/>
      <c r="X912" s="58"/>
      <c r="Y912" s="58"/>
      <c r="Z912" s="58"/>
    </row>
    <row r="913" ht="11.25" customHeight="1">
      <c r="A913" s="112" t="s">
        <v>1026</v>
      </c>
      <c r="B913" s="112" t="s">
        <v>1027</v>
      </c>
      <c r="C913" s="98" t="s">
        <v>77</v>
      </c>
      <c r="D913" s="112" t="s">
        <v>6176</v>
      </c>
      <c r="E913" s="112" t="s">
        <v>4212</v>
      </c>
      <c r="F913" s="98" t="s">
        <v>4213</v>
      </c>
      <c r="G913" s="98">
        <v>3.0</v>
      </c>
      <c r="H913" s="301">
        <v>3.0</v>
      </c>
      <c r="I913" s="103">
        <v>3.0</v>
      </c>
      <c r="J913" s="494">
        <v>20.0</v>
      </c>
      <c r="K913" s="494">
        <v>6.66</v>
      </c>
      <c r="L913" s="78" t="s">
        <v>775</v>
      </c>
      <c r="M913" s="58"/>
      <c r="N913" s="58"/>
      <c r="O913" s="58"/>
      <c r="P913" s="58"/>
      <c r="Q913" s="58"/>
      <c r="R913" s="58"/>
      <c r="S913" s="58"/>
      <c r="T913" s="58"/>
      <c r="U913" s="58"/>
      <c r="V913" s="58"/>
      <c r="W913" s="58"/>
      <c r="X913" s="58"/>
      <c r="Y913" s="58"/>
      <c r="Z913" s="58"/>
    </row>
    <row r="914" ht="11.25" customHeight="1">
      <c r="A914" s="112" t="s">
        <v>1026</v>
      </c>
      <c r="B914" s="112" t="s">
        <v>1027</v>
      </c>
      <c r="C914" s="98" t="s">
        <v>77</v>
      </c>
      <c r="D914" s="112" t="s">
        <v>6177</v>
      </c>
      <c r="E914" s="112" t="s">
        <v>4216</v>
      </c>
      <c r="F914" s="98" t="s">
        <v>4217</v>
      </c>
      <c r="G914" s="98">
        <v>3.0</v>
      </c>
      <c r="H914" s="301">
        <v>3.0</v>
      </c>
      <c r="I914" s="103">
        <v>3.0</v>
      </c>
      <c r="J914" s="494">
        <v>20.0</v>
      </c>
      <c r="K914" s="494">
        <v>6.66</v>
      </c>
      <c r="L914" s="78" t="s">
        <v>775</v>
      </c>
      <c r="M914" s="58"/>
      <c r="N914" s="58"/>
      <c r="O914" s="58"/>
      <c r="P914" s="58"/>
      <c r="Q914" s="58"/>
      <c r="R914" s="58"/>
      <c r="S914" s="58"/>
      <c r="T914" s="58"/>
      <c r="U914" s="58"/>
      <c r="V914" s="58"/>
      <c r="W914" s="58"/>
      <c r="X914" s="58"/>
      <c r="Y914" s="58"/>
      <c r="Z914" s="58"/>
    </row>
    <row r="915" ht="11.25" customHeight="1">
      <c r="A915" s="112" t="s">
        <v>1026</v>
      </c>
      <c r="B915" s="112" t="s">
        <v>1027</v>
      </c>
      <c r="C915" s="98" t="s">
        <v>77</v>
      </c>
      <c r="D915" s="112" t="s">
        <v>6178</v>
      </c>
      <c r="E915" s="112" t="s">
        <v>4220</v>
      </c>
      <c r="F915" s="98" t="s">
        <v>4221</v>
      </c>
      <c r="G915" s="98">
        <v>3.0</v>
      </c>
      <c r="H915" s="301">
        <v>3.0</v>
      </c>
      <c r="I915" s="103">
        <v>3.0</v>
      </c>
      <c r="J915" s="494">
        <v>20.0</v>
      </c>
      <c r="K915" s="494">
        <v>6.66</v>
      </c>
      <c r="L915" s="78" t="s">
        <v>775</v>
      </c>
      <c r="M915" s="58"/>
      <c r="N915" s="58"/>
      <c r="O915" s="58"/>
      <c r="P915" s="58"/>
      <c r="Q915" s="58"/>
      <c r="R915" s="58"/>
      <c r="S915" s="58"/>
      <c r="T915" s="58"/>
      <c r="U915" s="58"/>
      <c r="V915" s="58"/>
      <c r="W915" s="58"/>
      <c r="X915" s="58"/>
      <c r="Y915" s="58"/>
      <c r="Z915" s="58"/>
    </row>
    <row r="916" ht="11.25" customHeight="1">
      <c r="A916" s="112" t="s">
        <v>1026</v>
      </c>
      <c r="B916" s="112" t="s">
        <v>1027</v>
      </c>
      <c r="C916" s="98" t="s">
        <v>77</v>
      </c>
      <c r="D916" s="112" t="s">
        <v>6179</v>
      </c>
      <c r="E916" s="112" t="s">
        <v>4224</v>
      </c>
      <c r="F916" s="98" t="s">
        <v>4225</v>
      </c>
      <c r="G916" s="98">
        <v>3.0</v>
      </c>
      <c r="H916" s="301">
        <v>3.0</v>
      </c>
      <c r="I916" s="103">
        <v>3.0</v>
      </c>
      <c r="J916" s="494">
        <v>20.0</v>
      </c>
      <c r="K916" s="494">
        <v>6.66</v>
      </c>
      <c r="L916" s="78" t="s">
        <v>775</v>
      </c>
      <c r="M916" s="58"/>
      <c r="N916" s="58"/>
      <c r="O916" s="58"/>
      <c r="P916" s="58"/>
      <c r="Q916" s="58"/>
      <c r="R916" s="58"/>
      <c r="S916" s="58"/>
      <c r="T916" s="58"/>
      <c r="U916" s="58"/>
      <c r="V916" s="58"/>
      <c r="W916" s="58"/>
      <c r="X916" s="58"/>
      <c r="Y916" s="58"/>
      <c r="Z916" s="58"/>
    </row>
    <row r="917" ht="11.25" customHeight="1">
      <c r="A917" s="112" t="s">
        <v>1026</v>
      </c>
      <c r="B917" s="112" t="s">
        <v>1027</v>
      </c>
      <c r="C917" s="98" t="s">
        <v>77</v>
      </c>
      <c r="D917" s="112" t="s">
        <v>6180</v>
      </c>
      <c r="E917" s="112" t="s">
        <v>4228</v>
      </c>
      <c r="F917" s="98" t="s">
        <v>4229</v>
      </c>
      <c r="G917" s="98">
        <v>3.0</v>
      </c>
      <c r="H917" s="301">
        <v>3.0</v>
      </c>
      <c r="I917" s="103">
        <v>3.0</v>
      </c>
      <c r="J917" s="494">
        <v>20.0</v>
      </c>
      <c r="K917" s="494">
        <v>6.66</v>
      </c>
      <c r="L917" s="78" t="s">
        <v>775</v>
      </c>
      <c r="M917" s="58"/>
      <c r="N917" s="58"/>
      <c r="O917" s="58"/>
      <c r="P917" s="58"/>
      <c r="Q917" s="58"/>
      <c r="R917" s="58"/>
      <c r="S917" s="58"/>
      <c r="T917" s="58"/>
      <c r="U917" s="58"/>
      <c r="V917" s="58"/>
      <c r="W917" s="58"/>
      <c r="X917" s="58"/>
      <c r="Y917" s="58"/>
      <c r="Z917" s="58"/>
    </row>
    <row r="918" ht="11.25" customHeight="1">
      <c r="A918" s="112" t="s">
        <v>1026</v>
      </c>
      <c r="B918" s="112" t="s">
        <v>1027</v>
      </c>
      <c r="C918" s="98" t="s">
        <v>77</v>
      </c>
      <c r="D918" s="112" t="s">
        <v>6181</v>
      </c>
      <c r="E918" s="112" t="s">
        <v>4232</v>
      </c>
      <c r="F918" s="98" t="s">
        <v>4233</v>
      </c>
      <c r="G918" s="98">
        <v>3.0</v>
      </c>
      <c r="H918" s="301">
        <v>3.0</v>
      </c>
      <c r="I918" s="103">
        <v>3.0</v>
      </c>
      <c r="J918" s="494">
        <v>20.0</v>
      </c>
      <c r="K918" s="494">
        <v>6.66</v>
      </c>
      <c r="L918" s="78" t="s">
        <v>775</v>
      </c>
      <c r="M918" s="58"/>
      <c r="N918" s="58"/>
      <c r="O918" s="58"/>
      <c r="P918" s="58"/>
      <c r="Q918" s="58"/>
      <c r="R918" s="58"/>
      <c r="S918" s="58"/>
      <c r="T918" s="58"/>
      <c r="U918" s="58"/>
      <c r="V918" s="58"/>
      <c r="W918" s="58"/>
      <c r="X918" s="58"/>
      <c r="Y918" s="58"/>
      <c r="Z918" s="58"/>
    </row>
    <row r="919" ht="11.25" customHeight="1">
      <c r="A919" s="112" t="s">
        <v>1026</v>
      </c>
      <c r="B919" s="112" t="s">
        <v>1027</v>
      </c>
      <c r="C919" s="98" t="s">
        <v>77</v>
      </c>
      <c r="D919" s="112" t="s">
        <v>6182</v>
      </c>
      <c r="E919" s="112" t="s">
        <v>4236</v>
      </c>
      <c r="F919" s="98" t="s">
        <v>4237</v>
      </c>
      <c r="G919" s="98">
        <v>3.0</v>
      </c>
      <c r="H919" s="301">
        <v>3.0</v>
      </c>
      <c r="I919" s="103">
        <v>3.0</v>
      </c>
      <c r="J919" s="494">
        <v>20.0</v>
      </c>
      <c r="K919" s="494">
        <v>6.66</v>
      </c>
      <c r="L919" s="78" t="s">
        <v>775</v>
      </c>
      <c r="M919" s="58"/>
      <c r="N919" s="58"/>
      <c r="O919" s="58"/>
      <c r="P919" s="58"/>
      <c r="Q919" s="58"/>
      <c r="R919" s="58"/>
      <c r="S919" s="58"/>
      <c r="T919" s="58"/>
      <c r="U919" s="58"/>
      <c r="V919" s="58"/>
      <c r="W919" s="58"/>
      <c r="X919" s="58"/>
      <c r="Y919" s="58"/>
      <c r="Z919" s="58"/>
    </row>
    <row r="920" ht="11.25" customHeight="1">
      <c r="A920" s="112" t="s">
        <v>1026</v>
      </c>
      <c r="B920" s="112" t="s">
        <v>1027</v>
      </c>
      <c r="C920" s="98" t="s">
        <v>77</v>
      </c>
      <c r="D920" s="112" t="s">
        <v>6183</v>
      </c>
      <c r="E920" s="112" t="s">
        <v>4240</v>
      </c>
      <c r="F920" s="98" t="s">
        <v>4241</v>
      </c>
      <c r="G920" s="98">
        <v>3.0</v>
      </c>
      <c r="H920" s="301">
        <v>3.0</v>
      </c>
      <c r="I920" s="103">
        <v>3.0</v>
      </c>
      <c r="J920" s="494">
        <v>20.0</v>
      </c>
      <c r="K920" s="494">
        <v>6.66</v>
      </c>
      <c r="L920" s="78" t="s">
        <v>775</v>
      </c>
      <c r="M920" s="58"/>
      <c r="N920" s="58"/>
      <c r="O920" s="58"/>
      <c r="P920" s="58"/>
      <c r="Q920" s="58"/>
      <c r="R920" s="58"/>
      <c r="S920" s="58"/>
      <c r="T920" s="58"/>
      <c r="U920" s="58"/>
      <c r="V920" s="58"/>
      <c r="W920" s="58"/>
      <c r="X920" s="58"/>
      <c r="Y920" s="58"/>
      <c r="Z920" s="58"/>
    </row>
    <row r="921" ht="11.25" customHeight="1">
      <c r="A921" s="112" t="s">
        <v>1026</v>
      </c>
      <c r="B921" s="112" t="s">
        <v>1027</v>
      </c>
      <c r="C921" s="98" t="s">
        <v>77</v>
      </c>
      <c r="D921" s="112" t="s">
        <v>6184</v>
      </c>
      <c r="E921" s="112" t="s">
        <v>4244</v>
      </c>
      <c r="F921" s="98" t="s">
        <v>4233</v>
      </c>
      <c r="G921" s="98">
        <v>3.0</v>
      </c>
      <c r="H921" s="301">
        <v>3.0</v>
      </c>
      <c r="I921" s="103">
        <v>3.0</v>
      </c>
      <c r="J921" s="494">
        <v>20.0</v>
      </c>
      <c r="K921" s="494">
        <v>6.66</v>
      </c>
      <c r="L921" s="78" t="s">
        <v>775</v>
      </c>
      <c r="M921" s="58"/>
      <c r="N921" s="58"/>
      <c r="O921" s="58"/>
      <c r="P921" s="58"/>
      <c r="Q921" s="58"/>
      <c r="R921" s="58"/>
      <c r="S921" s="58"/>
      <c r="T921" s="58"/>
      <c r="U921" s="58"/>
      <c r="V921" s="58"/>
      <c r="W921" s="58"/>
      <c r="X921" s="58"/>
      <c r="Y921" s="58"/>
      <c r="Z921" s="58"/>
    </row>
    <row r="922" ht="11.25" customHeight="1">
      <c r="A922" s="112" t="s">
        <v>1026</v>
      </c>
      <c r="B922" s="112" t="s">
        <v>1027</v>
      </c>
      <c r="C922" s="98" t="s">
        <v>77</v>
      </c>
      <c r="D922" s="112" t="s">
        <v>6185</v>
      </c>
      <c r="E922" s="112" t="s">
        <v>4247</v>
      </c>
      <c r="F922" s="98" t="s">
        <v>4248</v>
      </c>
      <c r="G922" s="98">
        <v>3.0</v>
      </c>
      <c r="H922" s="301">
        <v>3.0</v>
      </c>
      <c r="I922" s="103">
        <v>3.0</v>
      </c>
      <c r="J922" s="494">
        <v>10.0</v>
      </c>
      <c r="K922" s="494">
        <v>3.33</v>
      </c>
      <c r="L922" s="78" t="s">
        <v>775</v>
      </c>
      <c r="M922" s="58"/>
      <c r="N922" s="58"/>
      <c r="O922" s="58"/>
      <c r="P922" s="58"/>
      <c r="Q922" s="58"/>
      <c r="R922" s="58"/>
      <c r="S922" s="58"/>
      <c r="T922" s="58"/>
      <c r="U922" s="58"/>
      <c r="V922" s="58"/>
      <c r="W922" s="58"/>
      <c r="X922" s="58"/>
      <c r="Y922" s="58"/>
      <c r="Z922" s="58"/>
    </row>
    <row r="923" ht="11.25" customHeight="1">
      <c r="A923" s="112" t="s">
        <v>1026</v>
      </c>
      <c r="B923" s="112" t="s">
        <v>1027</v>
      </c>
      <c r="C923" s="98" t="s">
        <v>77</v>
      </c>
      <c r="D923" s="112" t="s">
        <v>6186</v>
      </c>
      <c r="E923" s="112" t="s">
        <v>4251</v>
      </c>
      <c r="F923" s="98" t="s">
        <v>4248</v>
      </c>
      <c r="G923" s="98">
        <v>3.0</v>
      </c>
      <c r="H923" s="301">
        <v>3.0</v>
      </c>
      <c r="I923" s="103">
        <v>3.0</v>
      </c>
      <c r="J923" s="494">
        <v>10.0</v>
      </c>
      <c r="K923" s="494">
        <v>3.33</v>
      </c>
      <c r="L923" s="78" t="s">
        <v>775</v>
      </c>
      <c r="M923" s="58"/>
      <c r="N923" s="58"/>
      <c r="O923" s="58"/>
      <c r="P923" s="58"/>
      <c r="Q923" s="58"/>
      <c r="R923" s="58"/>
      <c r="S923" s="58"/>
      <c r="T923" s="58"/>
      <c r="U923" s="58"/>
      <c r="V923" s="58"/>
      <c r="W923" s="58"/>
      <c r="X923" s="58"/>
      <c r="Y923" s="58"/>
      <c r="Z923" s="58"/>
    </row>
    <row r="924" ht="11.25" customHeight="1">
      <c r="A924" s="112" t="s">
        <v>1026</v>
      </c>
      <c r="B924" s="112" t="s">
        <v>1027</v>
      </c>
      <c r="C924" s="98" t="s">
        <v>77</v>
      </c>
      <c r="D924" s="112" t="s">
        <v>1049</v>
      </c>
      <c r="E924" s="112" t="s">
        <v>1050</v>
      </c>
      <c r="F924" s="98" t="s">
        <v>4254</v>
      </c>
      <c r="G924" s="98">
        <v>3.0</v>
      </c>
      <c r="H924" s="301">
        <v>3.0</v>
      </c>
      <c r="I924" s="103">
        <v>3.0</v>
      </c>
      <c r="J924" s="494">
        <v>20.0</v>
      </c>
      <c r="K924" s="494">
        <v>6.66</v>
      </c>
      <c r="L924" s="78" t="s">
        <v>775</v>
      </c>
      <c r="M924" s="58"/>
      <c r="N924" s="58"/>
      <c r="O924" s="58"/>
      <c r="P924" s="58"/>
      <c r="Q924" s="58"/>
      <c r="R924" s="58"/>
      <c r="S924" s="58"/>
      <c r="T924" s="58"/>
      <c r="U924" s="58"/>
      <c r="V924" s="58"/>
      <c r="W924" s="58"/>
      <c r="X924" s="58"/>
      <c r="Y924" s="58"/>
      <c r="Z924" s="58"/>
    </row>
    <row r="925" ht="11.25" customHeight="1">
      <c r="A925" s="112" t="s">
        <v>1026</v>
      </c>
      <c r="B925" s="112" t="s">
        <v>1027</v>
      </c>
      <c r="C925" s="98" t="s">
        <v>77</v>
      </c>
      <c r="D925" s="112" t="s">
        <v>6187</v>
      </c>
      <c r="E925" s="112" t="s">
        <v>4257</v>
      </c>
      <c r="F925" s="98" t="s">
        <v>4258</v>
      </c>
      <c r="G925" s="98">
        <v>3.0</v>
      </c>
      <c r="H925" s="301">
        <v>3.0</v>
      </c>
      <c r="I925" s="103">
        <v>3.0</v>
      </c>
      <c r="J925" s="494">
        <v>10.0</v>
      </c>
      <c r="K925" s="494">
        <v>3.33</v>
      </c>
      <c r="L925" s="78" t="s">
        <v>775</v>
      </c>
      <c r="M925" s="58"/>
      <c r="N925" s="58"/>
      <c r="O925" s="58"/>
      <c r="P925" s="58"/>
      <c r="Q925" s="58"/>
      <c r="R925" s="58"/>
      <c r="S925" s="58"/>
      <c r="T925" s="58"/>
      <c r="U925" s="58"/>
      <c r="V925" s="58"/>
      <c r="W925" s="58"/>
      <c r="X925" s="58"/>
      <c r="Y925" s="58"/>
      <c r="Z925" s="58"/>
    </row>
    <row r="926" ht="11.25" customHeight="1">
      <c r="A926" s="112" t="s">
        <v>1026</v>
      </c>
      <c r="B926" s="112" t="s">
        <v>1027</v>
      </c>
      <c r="C926" s="98" t="s">
        <v>77</v>
      </c>
      <c r="D926" s="112" t="s">
        <v>6188</v>
      </c>
      <c r="E926" s="112" t="s">
        <v>4261</v>
      </c>
      <c r="F926" s="98" t="s">
        <v>4262</v>
      </c>
      <c r="G926" s="98">
        <v>3.0</v>
      </c>
      <c r="H926" s="301">
        <v>3.0</v>
      </c>
      <c r="I926" s="103">
        <v>3.0</v>
      </c>
      <c r="J926" s="494">
        <v>20.0</v>
      </c>
      <c r="K926" s="494">
        <v>6.66</v>
      </c>
      <c r="L926" s="78" t="s">
        <v>775</v>
      </c>
      <c r="M926" s="58"/>
      <c r="N926" s="58"/>
      <c r="O926" s="58"/>
      <c r="P926" s="58"/>
      <c r="Q926" s="58"/>
      <c r="R926" s="58"/>
      <c r="S926" s="58"/>
      <c r="T926" s="58"/>
      <c r="U926" s="58"/>
      <c r="V926" s="58"/>
      <c r="W926" s="58"/>
      <c r="X926" s="58"/>
      <c r="Y926" s="58"/>
      <c r="Z926" s="58"/>
    </row>
    <row r="927" ht="11.25" customHeight="1">
      <c r="A927" s="112" t="s">
        <v>1026</v>
      </c>
      <c r="B927" s="112" t="s">
        <v>1027</v>
      </c>
      <c r="C927" s="98" t="s">
        <v>77</v>
      </c>
      <c r="D927" s="112" t="s">
        <v>6189</v>
      </c>
      <c r="E927" s="112" t="s">
        <v>4265</v>
      </c>
      <c r="F927" s="98" t="s">
        <v>4248</v>
      </c>
      <c r="G927" s="98">
        <v>3.0</v>
      </c>
      <c r="H927" s="301">
        <v>3.0</v>
      </c>
      <c r="I927" s="103">
        <v>3.0</v>
      </c>
      <c r="J927" s="494">
        <v>10.0</v>
      </c>
      <c r="K927" s="494">
        <v>3.33</v>
      </c>
      <c r="L927" s="78" t="s">
        <v>775</v>
      </c>
      <c r="M927" s="58"/>
      <c r="N927" s="58"/>
      <c r="O927" s="58"/>
      <c r="P927" s="58"/>
      <c r="Q927" s="58"/>
      <c r="R927" s="58"/>
      <c r="S927" s="58"/>
      <c r="T927" s="58"/>
      <c r="U927" s="58"/>
      <c r="V927" s="58"/>
      <c r="W927" s="58"/>
      <c r="X927" s="58"/>
      <c r="Y927" s="58"/>
      <c r="Z927" s="58"/>
    </row>
    <row r="928" ht="11.25" customHeight="1">
      <c r="A928" s="112" t="s">
        <v>1026</v>
      </c>
      <c r="B928" s="112" t="s">
        <v>1027</v>
      </c>
      <c r="C928" s="98" t="s">
        <v>77</v>
      </c>
      <c r="D928" s="112" t="s">
        <v>6190</v>
      </c>
      <c r="E928" s="112" t="s">
        <v>4268</v>
      </c>
      <c r="F928" s="98" t="s">
        <v>4248</v>
      </c>
      <c r="G928" s="98">
        <v>3.0</v>
      </c>
      <c r="H928" s="301">
        <v>3.0</v>
      </c>
      <c r="I928" s="103">
        <v>3.0</v>
      </c>
      <c r="J928" s="494">
        <v>10.0</v>
      </c>
      <c r="K928" s="494">
        <v>3.33</v>
      </c>
      <c r="L928" s="78" t="s">
        <v>775</v>
      </c>
      <c r="M928" s="58"/>
      <c r="N928" s="58"/>
      <c r="O928" s="58"/>
      <c r="P928" s="58"/>
      <c r="Q928" s="58"/>
      <c r="R928" s="58"/>
      <c r="S928" s="58"/>
      <c r="T928" s="58"/>
      <c r="U928" s="58"/>
      <c r="V928" s="58"/>
      <c r="W928" s="58"/>
      <c r="X928" s="58"/>
      <c r="Y928" s="58"/>
      <c r="Z928" s="58"/>
    </row>
    <row r="929" ht="11.25" customHeight="1">
      <c r="A929" s="112" t="s">
        <v>1026</v>
      </c>
      <c r="B929" s="112" t="s">
        <v>1027</v>
      </c>
      <c r="C929" s="98" t="s">
        <v>77</v>
      </c>
      <c r="D929" s="112" t="s">
        <v>6191</v>
      </c>
      <c r="E929" s="112" t="s">
        <v>4271</v>
      </c>
      <c r="F929" s="98" t="s">
        <v>4272</v>
      </c>
      <c r="G929" s="98">
        <v>3.0</v>
      </c>
      <c r="H929" s="301">
        <v>3.0</v>
      </c>
      <c r="I929" s="103">
        <v>3.0</v>
      </c>
      <c r="J929" s="494">
        <v>20.0</v>
      </c>
      <c r="K929" s="494">
        <v>6.66</v>
      </c>
      <c r="L929" s="78" t="s">
        <v>775</v>
      </c>
      <c r="M929" s="58"/>
      <c r="N929" s="58"/>
      <c r="O929" s="58"/>
      <c r="P929" s="58"/>
      <c r="Q929" s="58"/>
      <c r="R929" s="58"/>
      <c r="S929" s="58"/>
      <c r="T929" s="58"/>
      <c r="U929" s="58"/>
      <c r="V929" s="58"/>
      <c r="W929" s="58"/>
      <c r="X929" s="58"/>
      <c r="Y929" s="58"/>
      <c r="Z929" s="58"/>
    </row>
    <row r="930" ht="11.25" customHeight="1">
      <c r="A930" s="112" t="s">
        <v>1026</v>
      </c>
      <c r="B930" s="112" t="s">
        <v>1027</v>
      </c>
      <c r="C930" s="98" t="s">
        <v>77</v>
      </c>
      <c r="D930" s="112" t="s">
        <v>6192</v>
      </c>
      <c r="E930" s="112" t="s">
        <v>4275</v>
      </c>
      <c r="F930" s="98" t="s">
        <v>4272</v>
      </c>
      <c r="G930" s="98">
        <v>3.0</v>
      </c>
      <c r="H930" s="301">
        <v>3.0</v>
      </c>
      <c r="I930" s="103">
        <v>3.0</v>
      </c>
      <c r="J930" s="494">
        <v>20.0</v>
      </c>
      <c r="K930" s="494">
        <v>6.66</v>
      </c>
      <c r="L930" s="78" t="s">
        <v>775</v>
      </c>
      <c r="M930" s="58"/>
      <c r="N930" s="58"/>
      <c r="O930" s="58"/>
      <c r="P930" s="58"/>
      <c r="Q930" s="58"/>
      <c r="R930" s="58"/>
      <c r="S930" s="58"/>
      <c r="T930" s="58"/>
      <c r="U930" s="58"/>
      <c r="V930" s="58"/>
      <c r="W930" s="58"/>
      <c r="X930" s="58"/>
      <c r="Y930" s="58"/>
      <c r="Z930" s="58"/>
    </row>
    <row r="931" ht="11.25" customHeight="1">
      <c r="A931" s="112" t="s">
        <v>1026</v>
      </c>
      <c r="B931" s="112" t="s">
        <v>1027</v>
      </c>
      <c r="C931" s="98" t="s">
        <v>77</v>
      </c>
      <c r="D931" s="112" t="s">
        <v>6193</v>
      </c>
      <c r="E931" s="112" t="s">
        <v>4278</v>
      </c>
      <c r="F931" s="98" t="s">
        <v>4279</v>
      </c>
      <c r="G931" s="98">
        <v>3.0</v>
      </c>
      <c r="H931" s="301">
        <v>3.0</v>
      </c>
      <c r="I931" s="103">
        <v>3.0</v>
      </c>
      <c r="J931" s="494">
        <v>20.0</v>
      </c>
      <c r="K931" s="494">
        <v>6.66</v>
      </c>
      <c r="L931" s="78" t="s">
        <v>775</v>
      </c>
      <c r="M931" s="58"/>
      <c r="N931" s="58"/>
      <c r="O931" s="58"/>
      <c r="P931" s="58"/>
      <c r="Q931" s="58"/>
      <c r="R931" s="58"/>
      <c r="S931" s="58"/>
      <c r="T931" s="58"/>
      <c r="U931" s="58"/>
      <c r="V931" s="58"/>
      <c r="W931" s="58"/>
      <c r="X931" s="58"/>
      <c r="Y931" s="58"/>
      <c r="Z931" s="58"/>
    </row>
    <row r="932" ht="11.25" customHeight="1">
      <c r="A932" s="112" t="s">
        <v>1026</v>
      </c>
      <c r="B932" s="112" t="s">
        <v>1027</v>
      </c>
      <c r="C932" s="98" t="s">
        <v>77</v>
      </c>
      <c r="D932" s="112" t="s">
        <v>6194</v>
      </c>
      <c r="E932" s="112" t="s">
        <v>4282</v>
      </c>
      <c r="F932" s="98" t="s">
        <v>4248</v>
      </c>
      <c r="G932" s="98">
        <v>3.0</v>
      </c>
      <c r="H932" s="301">
        <v>3.0</v>
      </c>
      <c r="I932" s="103">
        <v>3.0</v>
      </c>
      <c r="J932" s="494">
        <v>10.0</v>
      </c>
      <c r="K932" s="494">
        <v>3.33</v>
      </c>
      <c r="L932" s="78" t="s">
        <v>775</v>
      </c>
      <c r="M932" s="58"/>
      <c r="N932" s="58"/>
      <c r="O932" s="58"/>
      <c r="P932" s="58"/>
      <c r="Q932" s="58"/>
      <c r="R932" s="58"/>
      <c r="S932" s="58"/>
      <c r="T932" s="58"/>
      <c r="U932" s="58"/>
      <c r="V932" s="58"/>
      <c r="W932" s="58"/>
      <c r="X932" s="58"/>
      <c r="Y932" s="58"/>
      <c r="Z932" s="58"/>
    </row>
    <row r="933" ht="11.25" customHeight="1">
      <c r="A933" s="112" t="s">
        <v>1026</v>
      </c>
      <c r="B933" s="112" t="s">
        <v>1027</v>
      </c>
      <c r="C933" s="98" t="s">
        <v>77</v>
      </c>
      <c r="D933" s="112" t="s">
        <v>6195</v>
      </c>
      <c r="E933" s="112" t="s">
        <v>4285</v>
      </c>
      <c r="F933" s="98" t="s">
        <v>4286</v>
      </c>
      <c r="G933" s="98">
        <v>3.0</v>
      </c>
      <c r="H933" s="301">
        <v>3.0</v>
      </c>
      <c r="I933" s="103">
        <v>3.0</v>
      </c>
      <c r="J933" s="494">
        <v>20.0</v>
      </c>
      <c r="K933" s="494">
        <v>6.66</v>
      </c>
      <c r="L933" s="78" t="s">
        <v>775</v>
      </c>
      <c r="M933" s="58"/>
      <c r="N933" s="58"/>
      <c r="O933" s="58"/>
      <c r="P933" s="58"/>
      <c r="Q933" s="58"/>
      <c r="R933" s="58"/>
      <c r="S933" s="58"/>
      <c r="T933" s="58"/>
      <c r="U933" s="58"/>
      <c r="V933" s="58"/>
      <c r="W933" s="58"/>
      <c r="X933" s="58"/>
      <c r="Y933" s="58"/>
      <c r="Z933" s="58"/>
    </row>
    <row r="934" ht="11.25" customHeight="1">
      <c r="A934" s="112" t="s">
        <v>1026</v>
      </c>
      <c r="B934" s="112" t="s">
        <v>1027</v>
      </c>
      <c r="C934" s="98" t="s">
        <v>77</v>
      </c>
      <c r="D934" s="112" t="s">
        <v>6196</v>
      </c>
      <c r="E934" s="112" t="s">
        <v>4289</v>
      </c>
      <c r="F934" s="98" t="s">
        <v>4290</v>
      </c>
      <c r="G934" s="98">
        <v>3.0</v>
      </c>
      <c r="H934" s="301">
        <v>3.0</v>
      </c>
      <c r="I934" s="103">
        <v>3.0</v>
      </c>
      <c r="J934" s="494">
        <v>20.0</v>
      </c>
      <c r="K934" s="494">
        <v>6.66</v>
      </c>
      <c r="L934" s="78" t="s">
        <v>775</v>
      </c>
      <c r="M934" s="58"/>
      <c r="N934" s="58"/>
      <c r="O934" s="58"/>
      <c r="P934" s="58"/>
      <c r="Q934" s="58"/>
      <c r="R934" s="58"/>
      <c r="S934" s="58"/>
      <c r="T934" s="58"/>
      <c r="U934" s="58"/>
      <c r="V934" s="58"/>
      <c r="W934" s="58"/>
      <c r="X934" s="58"/>
      <c r="Y934" s="58"/>
      <c r="Z934" s="58"/>
    </row>
    <row r="935" ht="11.25" customHeight="1">
      <c r="A935" s="112" t="s">
        <v>1026</v>
      </c>
      <c r="B935" s="112" t="s">
        <v>1027</v>
      </c>
      <c r="C935" s="98" t="s">
        <v>77</v>
      </c>
      <c r="D935" s="112" t="s">
        <v>6197</v>
      </c>
      <c r="E935" s="112" t="s">
        <v>4293</v>
      </c>
      <c r="F935" s="98" t="s">
        <v>4294</v>
      </c>
      <c r="G935" s="98">
        <v>3.0</v>
      </c>
      <c r="H935" s="301">
        <v>3.0</v>
      </c>
      <c r="I935" s="103">
        <v>3.0</v>
      </c>
      <c r="J935" s="494">
        <v>10.0</v>
      </c>
      <c r="K935" s="494">
        <v>3.33</v>
      </c>
      <c r="L935" s="78" t="s">
        <v>775</v>
      </c>
      <c r="M935" s="58"/>
      <c r="N935" s="58"/>
      <c r="O935" s="58"/>
      <c r="P935" s="58"/>
      <c r="Q935" s="58"/>
      <c r="R935" s="58"/>
      <c r="S935" s="58"/>
      <c r="T935" s="58"/>
      <c r="U935" s="58"/>
      <c r="V935" s="58"/>
      <c r="W935" s="58"/>
      <c r="X935" s="58"/>
      <c r="Y935" s="58"/>
      <c r="Z935" s="58"/>
    </row>
    <row r="936" ht="11.25" customHeight="1">
      <c r="A936" s="112" t="s">
        <v>1026</v>
      </c>
      <c r="B936" s="112" t="s">
        <v>1027</v>
      </c>
      <c r="C936" s="98" t="s">
        <v>77</v>
      </c>
      <c r="D936" s="112" t="s">
        <v>6198</v>
      </c>
      <c r="E936" s="112" t="s">
        <v>4297</v>
      </c>
      <c r="F936" s="98" t="s">
        <v>4248</v>
      </c>
      <c r="G936" s="98">
        <v>3.0</v>
      </c>
      <c r="H936" s="301">
        <v>3.0</v>
      </c>
      <c r="I936" s="103">
        <v>3.0</v>
      </c>
      <c r="J936" s="494">
        <v>10.0</v>
      </c>
      <c r="K936" s="494">
        <v>3.33</v>
      </c>
      <c r="L936" s="78" t="s">
        <v>775</v>
      </c>
      <c r="M936" s="58"/>
      <c r="N936" s="58"/>
      <c r="O936" s="58"/>
      <c r="P936" s="58"/>
      <c r="Q936" s="58"/>
      <c r="R936" s="58"/>
      <c r="S936" s="58"/>
      <c r="T936" s="58"/>
      <c r="U936" s="58"/>
      <c r="V936" s="58"/>
      <c r="W936" s="58"/>
      <c r="X936" s="58"/>
      <c r="Y936" s="58"/>
      <c r="Z936" s="58"/>
    </row>
    <row r="937" ht="11.25" customHeight="1">
      <c r="A937" s="85" t="s">
        <v>1515</v>
      </c>
      <c r="B937" s="70" t="s">
        <v>1516</v>
      </c>
      <c r="C937" s="98" t="s">
        <v>77</v>
      </c>
      <c r="D937" s="85" t="s">
        <v>4576</v>
      </c>
      <c r="E937" s="429" t="s">
        <v>4577</v>
      </c>
      <c r="F937" s="18" t="s">
        <v>2904</v>
      </c>
      <c r="G937" s="18">
        <v>2.0</v>
      </c>
      <c r="H937" s="250">
        <v>2.0</v>
      </c>
      <c r="I937" s="49">
        <v>2.0</v>
      </c>
      <c r="J937" s="124">
        <v>20.0</v>
      </c>
      <c r="K937" s="207">
        <v>10.0</v>
      </c>
      <c r="L937" s="78" t="s">
        <v>775</v>
      </c>
      <c r="M937" s="58"/>
      <c r="N937" s="58"/>
      <c r="O937" s="58"/>
      <c r="P937" s="58"/>
      <c r="Q937" s="58"/>
      <c r="R937" s="58"/>
      <c r="S937" s="58"/>
      <c r="T937" s="58"/>
      <c r="U937" s="58"/>
      <c r="V937" s="58"/>
      <c r="W937" s="58"/>
      <c r="X937" s="58"/>
      <c r="Y937" s="58"/>
      <c r="Z937" s="58"/>
    </row>
    <row r="938" ht="11.25" customHeight="1">
      <c r="A938" s="85" t="s">
        <v>1476</v>
      </c>
      <c r="B938" s="70" t="s">
        <v>1477</v>
      </c>
      <c r="C938" s="98" t="s">
        <v>77</v>
      </c>
      <c r="D938" s="85" t="s">
        <v>3498</v>
      </c>
      <c r="E938" s="429" t="s">
        <v>888</v>
      </c>
      <c r="F938" s="18" t="s">
        <v>2904</v>
      </c>
      <c r="G938" s="18">
        <v>6.0</v>
      </c>
      <c r="H938" s="250">
        <v>6.0</v>
      </c>
      <c r="I938" s="49">
        <v>6.0</v>
      </c>
      <c r="J938" s="124">
        <v>10.0</v>
      </c>
      <c r="K938" s="124">
        <v>1.6666666666666667</v>
      </c>
      <c r="L938" s="78" t="s">
        <v>775</v>
      </c>
      <c r="M938" s="58"/>
      <c r="N938" s="58"/>
      <c r="O938" s="58"/>
      <c r="P938" s="58"/>
      <c r="Q938" s="58"/>
      <c r="R938" s="58"/>
      <c r="S938" s="58"/>
      <c r="T938" s="58"/>
      <c r="U938" s="58"/>
      <c r="V938" s="58"/>
      <c r="W938" s="58"/>
      <c r="X938" s="58"/>
      <c r="Y938" s="58"/>
      <c r="Z938" s="58"/>
    </row>
    <row r="939" ht="11.25" customHeight="1">
      <c r="A939" s="85" t="s">
        <v>950</v>
      </c>
      <c r="B939" s="85" t="s">
        <v>951</v>
      </c>
      <c r="C939" s="98" t="s">
        <v>77</v>
      </c>
      <c r="D939" s="85" t="s">
        <v>4185</v>
      </c>
      <c r="E939" s="85" t="s">
        <v>4186</v>
      </c>
      <c r="F939" s="18" t="s">
        <v>2897</v>
      </c>
      <c r="G939" s="18">
        <v>6.0</v>
      </c>
      <c r="H939" s="18">
        <v>6.0</v>
      </c>
      <c r="I939" s="18">
        <v>6.0</v>
      </c>
      <c r="J939" s="124">
        <v>20.0</v>
      </c>
      <c r="K939" s="556">
        <v>3.3333333333333335</v>
      </c>
      <c r="L939" s="78" t="s">
        <v>775</v>
      </c>
      <c r="M939" s="58"/>
      <c r="N939" s="58"/>
      <c r="O939" s="58"/>
      <c r="P939" s="58"/>
      <c r="Q939" s="58"/>
      <c r="R939" s="58"/>
      <c r="S939" s="58"/>
      <c r="T939" s="58"/>
      <c r="U939" s="58"/>
      <c r="V939" s="58"/>
      <c r="W939" s="58"/>
      <c r="X939" s="58"/>
      <c r="Y939" s="58"/>
      <c r="Z939" s="58"/>
    </row>
    <row r="940" ht="11.25" customHeight="1">
      <c r="A940" s="85" t="s">
        <v>950</v>
      </c>
      <c r="B940" s="85" t="s">
        <v>951</v>
      </c>
      <c r="C940" s="98" t="s">
        <v>77</v>
      </c>
      <c r="D940" s="85" t="s">
        <v>4180</v>
      </c>
      <c r="E940" s="85" t="s">
        <v>4181</v>
      </c>
      <c r="F940" s="18" t="s">
        <v>2897</v>
      </c>
      <c r="G940" s="18">
        <v>6.0</v>
      </c>
      <c r="H940" s="18">
        <v>6.0</v>
      </c>
      <c r="I940" s="18">
        <v>6.0</v>
      </c>
      <c r="J940" s="124">
        <v>20.0</v>
      </c>
      <c r="K940" s="556">
        <v>3.3333333333333335</v>
      </c>
      <c r="L940" s="78" t="s">
        <v>775</v>
      </c>
      <c r="M940" s="58"/>
      <c r="N940" s="58"/>
      <c r="O940" s="58"/>
      <c r="P940" s="58"/>
      <c r="Q940" s="58"/>
      <c r="R940" s="58"/>
      <c r="S940" s="58"/>
      <c r="T940" s="58"/>
      <c r="U940" s="58"/>
      <c r="V940" s="58"/>
      <c r="W940" s="58"/>
      <c r="X940" s="58"/>
      <c r="Y940" s="58"/>
      <c r="Z940" s="58"/>
    </row>
    <row r="941" ht="11.25" customHeight="1">
      <c r="A941" s="85" t="s">
        <v>950</v>
      </c>
      <c r="B941" s="85" t="s">
        <v>951</v>
      </c>
      <c r="C941" s="98" t="s">
        <v>77</v>
      </c>
      <c r="D941" s="85" t="s">
        <v>4177</v>
      </c>
      <c r="E941" s="85" t="s">
        <v>4178</v>
      </c>
      <c r="F941" s="18" t="s">
        <v>4179</v>
      </c>
      <c r="G941" s="18">
        <v>6.0</v>
      </c>
      <c r="H941" s="18">
        <v>6.0</v>
      </c>
      <c r="I941" s="18">
        <v>6.0</v>
      </c>
      <c r="J941" s="124">
        <v>20.0</v>
      </c>
      <c r="K941" s="556">
        <v>3.3333333333333335</v>
      </c>
      <c r="L941" s="78" t="s">
        <v>775</v>
      </c>
      <c r="M941" s="58"/>
      <c r="N941" s="58"/>
      <c r="O941" s="58"/>
      <c r="P941" s="58"/>
      <c r="Q941" s="58"/>
      <c r="R941" s="58"/>
      <c r="S941" s="58"/>
      <c r="T941" s="58"/>
      <c r="U941" s="58"/>
      <c r="V941" s="58"/>
      <c r="W941" s="58"/>
      <c r="X941" s="58"/>
      <c r="Y941" s="58"/>
      <c r="Z941" s="58"/>
    </row>
    <row r="942" ht="11.25" customHeight="1">
      <c r="A942" s="85" t="s">
        <v>2911</v>
      </c>
      <c r="B942" s="85" t="s">
        <v>6199</v>
      </c>
      <c r="C942" s="98" t="s">
        <v>77</v>
      </c>
      <c r="D942" s="85" t="s">
        <v>6200</v>
      </c>
      <c r="E942" s="429" t="s">
        <v>6201</v>
      </c>
      <c r="F942" s="18" t="s">
        <v>2897</v>
      </c>
      <c r="G942" s="18">
        <v>1.0</v>
      </c>
      <c r="H942" s="250">
        <v>1.0</v>
      </c>
      <c r="I942" s="18">
        <v>1.0</v>
      </c>
      <c r="J942" s="124">
        <v>20.0</v>
      </c>
      <c r="K942" s="556">
        <v>20.0</v>
      </c>
      <c r="L942" s="78" t="s">
        <v>775</v>
      </c>
      <c r="M942" s="58"/>
      <c r="N942" s="58"/>
      <c r="O942" s="58"/>
      <c r="P942" s="58"/>
      <c r="Q942" s="58"/>
      <c r="R942" s="58"/>
      <c r="S942" s="58"/>
      <c r="T942" s="58"/>
      <c r="U942" s="58"/>
      <c r="V942" s="58"/>
      <c r="W942" s="58"/>
      <c r="X942" s="58"/>
      <c r="Y942" s="58"/>
      <c r="Z942" s="58"/>
    </row>
    <row r="943" ht="11.25" customHeight="1">
      <c r="A943" s="215" t="s">
        <v>4586</v>
      </c>
      <c r="B943" s="215" t="s">
        <v>4587</v>
      </c>
      <c r="C943" s="98" t="s">
        <v>77</v>
      </c>
      <c r="D943" s="85" t="s">
        <v>4588</v>
      </c>
      <c r="E943" s="429" t="s">
        <v>4589</v>
      </c>
      <c r="F943" s="18" t="s">
        <v>2904</v>
      </c>
      <c r="G943" s="18">
        <v>2.0</v>
      </c>
      <c r="H943" s="250">
        <v>2.0</v>
      </c>
      <c r="I943" s="49">
        <v>2.0</v>
      </c>
      <c r="J943" s="124">
        <v>20.0</v>
      </c>
      <c r="K943" s="207">
        <v>10.0</v>
      </c>
      <c r="L943" s="78" t="s">
        <v>775</v>
      </c>
      <c r="M943" s="58"/>
      <c r="N943" s="58"/>
      <c r="O943" s="58"/>
      <c r="P943" s="58"/>
      <c r="Q943" s="58"/>
      <c r="R943" s="58"/>
      <c r="S943" s="58"/>
      <c r="T943" s="58"/>
      <c r="U943" s="58"/>
      <c r="V943" s="58"/>
      <c r="W943" s="58"/>
      <c r="X943" s="58"/>
      <c r="Y943" s="58"/>
      <c r="Z943" s="58"/>
    </row>
    <row r="944" ht="11.25" customHeight="1">
      <c r="A944" s="112" t="s">
        <v>6202</v>
      </c>
      <c r="B944" s="112" t="s">
        <v>6203</v>
      </c>
      <c r="C944" s="98" t="s">
        <v>77</v>
      </c>
      <c r="D944" s="506" t="s">
        <v>6204</v>
      </c>
      <c r="E944" s="313" t="s">
        <v>6205</v>
      </c>
      <c r="F944" s="98" t="s">
        <v>2904</v>
      </c>
      <c r="G944" s="320">
        <v>1.0</v>
      </c>
      <c r="H944" s="321">
        <v>1.0</v>
      </c>
      <c r="I944" s="107">
        <v>1.0</v>
      </c>
      <c r="J944" s="516">
        <v>20.0</v>
      </c>
      <c r="K944" s="516">
        <v>20.0</v>
      </c>
      <c r="L944" s="78" t="s">
        <v>607</v>
      </c>
      <c r="M944" s="58"/>
      <c r="N944" s="58"/>
      <c r="O944" s="58"/>
      <c r="P944" s="58"/>
      <c r="Q944" s="58"/>
      <c r="R944" s="58"/>
      <c r="S944" s="58"/>
      <c r="T944" s="58"/>
      <c r="U944" s="58"/>
      <c r="V944" s="58"/>
      <c r="W944" s="58"/>
      <c r="X944" s="58"/>
      <c r="Y944" s="58"/>
      <c r="Z944" s="58"/>
    </row>
    <row r="945" ht="11.25" customHeight="1">
      <c r="A945" s="112" t="s">
        <v>6202</v>
      </c>
      <c r="B945" s="112" t="s">
        <v>6203</v>
      </c>
      <c r="C945" s="98" t="s">
        <v>77</v>
      </c>
      <c r="D945" s="112" t="s">
        <v>6206</v>
      </c>
      <c r="E945" s="313" t="s">
        <v>6207</v>
      </c>
      <c r="F945" s="98" t="s">
        <v>2904</v>
      </c>
      <c r="G945" s="99">
        <v>1.0</v>
      </c>
      <c r="H945" s="466">
        <v>1.0</v>
      </c>
      <c r="I945" s="107">
        <v>1.0</v>
      </c>
      <c r="J945" s="516">
        <v>20.0</v>
      </c>
      <c r="K945" s="516">
        <v>20.0</v>
      </c>
      <c r="L945" s="78" t="s">
        <v>607</v>
      </c>
      <c r="M945" s="58"/>
      <c r="N945" s="58"/>
      <c r="O945" s="58"/>
      <c r="P945" s="58"/>
      <c r="Q945" s="58"/>
      <c r="R945" s="58"/>
      <c r="S945" s="58"/>
      <c r="T945" s="58"/>
      <c r="U945" s="58"/>
      <c r="V945" s="58"/>
      <c r="W945" s="58"/>
      <c r="X945" s="58"/>
      <c r="Y945" s="58"/>
      <c r="Z945" s="58"/>
    </row>
    <row r="946" ht="11.25" customHeight="1">
      <c r="A946" s="236" t="s">
        <v>6202</v>
      </c>
      <c r="B946" s="236" t="s">
        <v>6208</v>
      </c>
      <c r="C946" s="150" t="s">
        <v>77</v>
      </c>
      <c r="D946" s="315" t="s">
        <v>6209</v>
      </c>
      <c r="E946" s="313" t="s">
        <v>6210</v>
      </c>
      <c r="F946" s="98" t="s">
        <v>2904</v>
      </c>
      <c r="G946" s="99">
        <v>1.0</v>
      </c>
      <c r="H946" s="466">
        <v>1.0</v>
      </c>
      <c r="I946" s="107">
        <v>1.0</v>
      </c>
      <c r="J946" s="516">
        <v>20.0</v>
      </c>
      <c r="K946" s="516">
        <v>20.0</v>
      </c>
      <c r="L946" s="78" t="s">
        <v>607</v>
      </c>
      <c r="M946" s="58"/>
      <c r="N946" s="58"/>
      <c r="O946" s="58"/>
      <c r="P946" s="58"/>
      <c r="Q946" s="58"/>
      <c r="R946" s="58"/>
      <c r="S946" s="58"/>
      <c r="T946" s="58"/>
      <c r="U946" s="58"/>
      <c r="V946" s="58"/>
      <c r="W946" s="58"/>
      <c r="X946" s="58"/>
      <c r="Y946" s="58"/>
      <c r="Z946" s="58"/>
    </row>
    <row r="947" ht="11.25" customHeight="1">
      <c r="A947" s="236" t="s">
        <v>6202</v>
      </c>
      <c r="B947" s="112" t="s">
        <v>6203</v>
      </c>
      <c r="C947" s="150" t="s">
        <v>77</v>
      </c>
      <c r="D947" s="112" t="s">
        <v>6211</v>
      </c>
      <c r="E947" s="313" t="s">
        <v>6212</v>
      </c>
      <c r="F947" s="150" t="s">
        <v>2904</v>
      </c>
      <c r="G947" s="425">
        <v>1.0</v>
      </c>
      <c r="H947" s="522">
        <v>1.0</v>
      </c>
      <c r="I947" s="107">
        <v>1.0</v>
      </c>
      <c r="J947" s="516">
        <v>20.0</v>
      </c>
      <c r="K947" s="516">
        <v>20.0</v>
      </c>
      <c r="L947" s="78" t="s">
        <v>607</v>
      </c>
      <c r="M947" s="58"/>
      <c r="N947" s="58"/>
      <c r="O947" s="58"/>
      <c r="P947" s="58"/>
      <c r="Q947" s="58"/>
      <c r="R947" s="58"/>
      <c r="S947" s="58"/>
      <c r="T947" s="58"/>
      <c r="U947" s="58"/>
      <c r="V947" s="58"/>
      <c r="W947" s="58"/>
      <c r="X947" s="58"/>
      <c r="Y947" s="58"/>
      <c r="Z947" s="58"/>
    </row>
    <row r="948" ht="11.25" customHeight="1">
      <c r="A948" s="236" t="s">
        <v>6202</v>
      </c>
      <c r="B948" s="112" t="s">
        <v>6203</v>
      </c>
      <c r="C948" s="150" t="s">
        <v>77</v>
      </c>
      <c r="D948" s="112" t="s">
        <v>6213</v>
      </c>
      <c r="E948" s="313" t="s">
        <v>6214</v>
      </c>
      <c r="F948" s="150" t="s">
        <v>2904</v>
      </c>
      <c r="G948" s="425">
        <v>1.0</v>
      </c>
      <c r="H948" s="522">
        <v>1.0</v>
      </c>
      <c r="I948" s="107">
        <v>1.0</v>
      </c>
      <c r="J948" s="516">
        <v>20.0</v>
      </c>
      <c r="K948" s="516">
        <v>20.0</v>
      </c>
      <c r="L948" s="78" t="s">
        <v>607</v>
      </c>
      <c r="M948" s="58"/>
      <c r="N948" s="58"/>
      <c r="O948" s="58"/>
      <c r="P948" s="58"/>
      <c r="Q948" s="58"/>
      <c r="R948" s="58"/>
      <c r="S948" s="58"/>
      <c r="T948" s="58"/>
      <c r="U948" s="58"/>
      <c r="V948" s="58"/>
      <c r="W948" s="58"/>
      <c r="X948" s="58"/>
      <c r="Y948" s="58"/>
      <c r="Z948" s="58"/>
    </row>
    <row r="949" ht="11.25" customHeight="1">
      <c r="A949" s="236" t="s">
        <v>6202</v>
      </c>
      <c r="B949" s="112" t="s">
        <v>6215</v>
      </c>
      <c r="C949" s="150" t="s">
        <v>77</v>
      </c>
      <c r="D949" s="112" t="s">
        <v>6216</v>
      </c>
      <c r="E949" s="313" t="s">
        <v>6217</v>
      </c>
      <c r="F949" s="150" t="s">
        <v>2904</v>
      </c>
      <c r="G949" s="425">
        <v>1.0</v>
      </c>
      <c r="H949" s="522">
        <v>1.0</v>
      </c>
      <c r="I949" s="107">
        <v>1.0</v>
      </c>
      <c r="J949" s="516">
        <v>20.0</v>
      </c>
      <c r="K949" s="516">
        <v>20.0</v>
      </c>
      <c r="L949" s="78" t="s">
        <v>607</v>
      </c>
      <c r="M949" s="58"/>
      <c r="N949" s="58"/>
      <c r="O949" s="58"/>
      <c r="P949" s="58"/>
      <c r="Q949" s="58"/>
      <c r="R949" s="58"/>
      <c r="S949" s="58"/>
      <c r="T949" s="58"/>
      <c r="U949" s="58"/>
      <c r="V949" s="58"/>
      <c r="W949" s="58"/>
      <c r="X949" s="58"/>
      <c r="Y949" s="58"/>
      <c r="Z949" s="58"/>
    </row>
    <row r="950" ht="11.25" customHeight="1">
      <c r="A950" s="236" t="s">
        <v>6202</v>
      </c>
      <c r="B950" s="236" t="s">
        <v>6218</v>
      </c>
      <c r="C950" s="150" t="s">
        <v>77</v>
      </c>
      <c r="D950" s="236" t="s">
        <v>6219</v>
      </c>
      <c r="E950" s="236" t="s">
        <v>6220</v>
      </c>
      <c r="F950" s="150" t="s">
        <v>2904</v>
      </c>
      <c r="G950" s="425">
        <v>1.0</v>
      </c>
      <c r="H950" s="522">
        <v>1.0</v>
      </c>
      <c r="I950" s="157">
        <v>1.0</v>
      </c>
      <c r="J950" s="494">
        <v>20.0</v>
      </c>
      <c r="K950" s="494">
        <v>20.0</v>
      </c>
      <c r="L950" s="78" t="s">
        <v>607</v>
      </c>
      <c r="M950" s="58"/>
      <c r="N950" s="58"/>
      <c r="O950" s="58"/>
      <c r="P950" s="58"/>
      <c r="Q950" s="58"/>
      <c r="R950" s="58"/>
      <c r="S950" s="58"/>
      <c r="T950" s="58"/>
      <c r="U950" s="58"/>
      <c r="V950" s="58"/>
      <c r="W950" s="58"/>
      <c r="X950" s="58"/>
      <c r="Y950" s="58"/>
      <c r="Z950" s="58"/>
    </row>
    <row r="951" ht="11.25" customHeight="1">
      <c r="A951" s="85" t="s">
        <v>6221</v>
      </c>
      <c r="B951" s="85" t="s">
        <v>2924</v>
      </c>
      <c r="C951" s="18" t="s">
        <v>77</v>
      </c>
      <c r="D951" s="85" t="s">
        <v>6222</v>
      </c>
      <c r="E951" s="429" t="s">
        <v>6223</v>
      </c>
      <c r="F951" s="18" t="s">
        <v>2897</v>
      </c>
      <c r="G951" s="74">
        <v>3.0</v>
      </c>
      <c r="H951" s="465">
        <v>1.0</v>
      </c>
      <c r="I951" s="18">
        <v>3.0</v>
      </c>
      <c r="J951" s="207">
        <v>20.0</v>
      </c>
      <c r="K951" s="557">
        <v>6.666666666666667</v>
      </c>
      <c r="L951" s="78" t="s">
        <v>615</v>
      </c>
      <c r="M951" s="58"/>
      <c r="N951" s="58"/>
      <c r="O951" s="58"/>
      <c r="P951" s="58"/>
      <c r="Q951" s="58"/>
      <c r="R951" s="58"/>
      <c r="S951" s="58"/>
      <c r="T951" s="58"/>
      <c r="U951" s="58"/>
      <c r="V951" s="58"/>
      <c r="W951" s="58"/>
      <c r="X951" s="58"/>
      <c r="Y951" s="58"/>
      <c r="Z951" s="58"/>
    </row>
    <row r="952" ht="11.25" customHeight="1">
      <c r="A952" s="197" t="s">
        <v>6224</v>
      </c>
      <c r="B952" s="197" t="s">
        <v>2934</v>
      </c>
      <c r="C952" s="18" t="s">
        <v>77</v>
      </c>
      <c r="D952" s="85" t="s">
        <v>6225</v>
      </c>
      <c r="E952" s="429" t="s">
        <v>6226</v>
      </c>
      <c r="F952" s="18" t="s">
        <v>2897</v>
      </c>
      <c r="G952" s="74">
        <v>4.0</v>
      </c>
      <c r="H952" s="465">
        <v>1.0</v>
      </c>
      <c r="I952" s="18">
        <v>4.0</v>
      </c>
      <c r="J952" s="207">
        <v>20.0</v>
      </c>
      <c r="K952" s="558">
        <v>5.0</v>
      </c>
      <c r="L952" s="78" t="s">
        <v>615</v>
      </c>
      <c r="M952" s="58"/>
      <c r="N952" s="58"/>
      <c r="O952" s="58"/>
      <c r="P952" s="58"/>
      <c r="Q952" s="58"/>
      <c r="R952" s="58"/>
      <c r="S952" s="58"/>
      <c r="T952" s="58"/>
      <c r="U952" s="58"/>
      <c r="V952" s="58"/>
      <c r="W952" s="58"/>
      <c r="X952" s="58"/>
      <c r="Y952" s="58"/>
      <c r="Z952" s="58"/>
    </row>
    <row r="953" ht="11.25" customHeight="1">
      <c r="A953" s="215" t="s">
        <v>2962</v>
      </c>
      <c r="B953" s="215" t="s">
        <v>2963</v>
      </c>
      <c r="C953" s="18" t="s">
        <v>77</v>
      </c>
      <c r="D953" s="215" t="s">
        <v>6227</v>
      </c>
      <c r="E953" s="429" t="s">
        <v>6228</v>
      </c>
      <c r="F953" s="18" t="s">
        <v>2897</v>
      </c>
      <c r="G953" s="415">
        <v>1.0</v>
      </c>
      <c r="H953" s="559">
        <v>1.0</v>
      </c>
      <c r="I953" s="18">
        <v>1.0</v>
      </c>
      <c r="J953" s="207">
        <v>20.0</v>
      </c>
      <c r="K953" s="207">
        <v>20.0</v>
      </c>
      <c r="L953" s="78" t="s">
        <v>615</v>
      </c>
      <c r="M953" s="58"/>
      <c r="N953" s="58"/>
      <c r="O953" s="58"/>
      <c r="P953" s="58"/>
      <c r="Q953" s="58"/>
      <c r="R953" s="58"/>
      <c r="S953" s="58"/>
      <c r="T953" s="58"/>
      <c r="U953" s="58"/>
      <c r="V953" s="58"/>
      <c r="W953" s="58"/>
      <c r="X953" s="58"/>
      <c r="Y953" s="58"/>
      <c r="Z953" s="58"/>
    </row>
    <row r="954" ht="11.25" customHeight="1">
      <c r="A954" s="197" t="s">
        <v>2962</v>
      </c>
      <c r="B954" s="215" t="s">
        <v>2963</v>
      </c>
      <c r="C954" s="247" t="s">
        <v>77</v>
      </c>
      <c r="D954" s="197" t="s">
        <v>6229</v>
      </c>
      <c r="E954" s="560" t="s">
        <v>6230</v>
      </c>
      <c r="F954" s="247" t="s">
        <v>2897</v>
      </c>
      <c r="G954" s="561">
        <v>1.0</v>
      </c>
      <c r="H954" s="562">
        <v>1.0</v>
      </c>
      <c r="I954" s="247">
        <v>1.0</v>
      </c>
      <c r="J954" s="205">
        <v>20.0</v>
      </c>
      <c r="K954" s="205">
        <v>20.0</v>
      </c>
      <c r="L954" s="78" t="s">
        <v>615</v>
      </c>
      <c r="M954" s="58"/>
      <c r="N954" s="58"/>
      <c r="O954" s="58"/>
      <c r="P954" s="58"/>
      <c r="Q954" s="58"/>
      <c r="R954" s="58"/>
      <c r="S954" s="58"/>
      <c r="T954" s="58"/>
      <c r="U954" s="58"/>
      <c r="V954" s="58"/>
      <c r="W954" s="58"/>
      <c r="X954" s="58"/>
      <c r="Y954" s="58"/>
      <c r="Z954" s="58"/>
    </row>
    <row r="955" ht="11.25" customHeight="1">
      <c r="A955" s="215" t="s">
        <v>2962</v>
      </c>
      <c r="B955" s="215" t="s">
        <v>2963</v>
      </c>
      <c r="C955" s="18" t="s">
        <v>77</v>
      </c>
      <c r="D955" s="215" t="s">
        <v>6231</v>
      </c>
      <c r="E955" s="429" t="s">
        <v>6232</v>
      </c>
      <c r="F955" s="18" t="s">
        <v>6233</v>
      </c>
      <c r="G955" s="415">
        <v>1.0</v>
      </c>
      <c r="H955" s="415">
        <v>1.0</v>
      </c>
      <c r="I955" s="18">
        <v>1.0</v>
      </c>
      <c r="J955" s="207">
        <v>20.0</v>
      </c>
      <c r="K955" s="207">
        <v>20.0</v>
      </c>
      <c r="L955" s="78" t="s">
        <v>615</v>
      </c>
      <c r="M955" s="58"/>
      <c r="N955" s="58"/>
      <c r="O955" s="58"/>
      <c r="P955" s="58"/>
      <c r="Q955" s="58"/>
      <c r="R955" s="58"/>
      <c r="S955" s="58"/>
      <c r="T955" s="58"/>
      <c r="U955" s="58"/>
      <c r="V955" s="58"/>
      <c r="W955" s="58"/>
      <c r="X955" s="58"/>
      <c r="Y955" s="58"/>
      <c r="Z955" s="58"/>
    </row>
    <row r="956" ht="11.25" customHeight="1">
      <c r="A956" s="215" t="s">
        <v>2962</v>
      </c>
      <c r="B956" s="215" t="s">
        <v>2963</v>
      </c>
      <c r="C956" s="18" t="s">
        <v>77</v>
      </c>
      <c r="D956" s="215" t="s">
        <v>6234</v>
      </c>
      <c r="E956" s="429" t="s">
        <v>6235</v>
      </c>
      <c r="F956" s="18" t="s">
        <v>2897</v>
      </c>
      <c r="G956" s="415">
        <v>1.0</v>
      </c>
      <c r="H956" s="415">
        <v>1.0</v>
      </c>
      <c r="I956" s="18">
        <v>1.0</v>
      </c>
      <c r="J956" s="207">
        <v>20.0</v>
      </c>
      <c r="K956" s="207">
        <v>20.0</v>
      </c>
      <c r="L956" s="78" t="s">
        <v>615</v>
      </c>
      <c r="M956" s="58"/>
      <c r="N956" s="58"/>
      <c r="O956" s="58"/>
      <c r="P956" s="58"/>
      <c r="Q956" s="58"/>
      <c r="R956" s="58"/>
      <c r="S956" s="58"/>
      <c r="T956" s="58"/>
      <c r="U956" s="58"/>
      <c r="V956" s="58"/>
      <c r="W956" s="58"/>
      <c r="X956" s="58"/>
      <c r="Y956" s="58"/>
      <c r="Z956" s="58"/>
    </row>
    <row r="957" ht="11.25" customHeight="1">
      <c r="A957" s="215" t="s">
        <v>6236</v>
      </c>
      <c r="B957" s="215" t="s">
        <v>2950</v>
      </c>
      <c r="C957" s="18" t="s">
        <v>77</v>
      </c>
      <c r="D957" s="215" t="s">
        <v>6237</v>
      </c>
      <c r="E957" s="429" t="s">
        <v>6238</v>
      </c>
      <c r="F957" s="18" t="s">
        <v>2897</v>
      </c>
      <c r="G957" s="415">
        <v>2.0</v>
      </c>
      <c r="H957" s="415">
        <v>1.0</v>
      </c>
      <c r="I957" s="18">
        <v>3.0</v>
      </c>
      <c r="J957" s="207">
        <v>20.0</v>
      </c>
      <c r="K957" s="207">
        <v>10.0</v>
      </c>
      <c r="L957" s="78" t="s">
        <v>615</v>
      </c>
      <c r="M957" s="58"/>
      <c r="N957" s="58"/>
      <c r="O957" s="58"/>
      <c r="P957" s="58"/>
      <c r="Q957" s="58"/>
      <c r="R957" s="58"/>
      <c r="S957" s="58"/>
      <c r="T957" s="58"/>
      <c r="U957" s="58"/>
      <c r="V957" s="58"/>
      <c r="W957" s="58"/>
      <c r="X957" s="58"/>
      <c r="Y957" s="58"/>
      <c r="Z957" s="58"/>
    </row>
    <row r="958" ht="11.25" customHeight="1">
      <c r="A958" s="70" t="s">
        <v>6239</v>
      </c>
      <c r="B958" s="70" t="s">
        <v>6240</v>
      </c>
      <c r="C958" s="18" t="s">
        <v>77</v>
      </c>
      <c r="D958" s="215" t="s">
        <v>6241</v>
      </c>
      <c r="E958" s="429" t="s">
        <v>6242</v>
      </c>
      <c r="F958" s="18" t="s">
        <v>2897</v>
      </c>
      <c r="G958" s="415">
        <v>5.0</v>
      </c>
      <c r="H958" s="415">
        <v>1.0</v>
      </c>
      <c r="I958" s="18">
        <v>5.0</v>
      </c>
      <c r="J958" s="207">
        <v>20.0</v>
      </c>
      <c r="K958" s="207">
        <v>4.0</v>
      </c>
      <c r="L958" s="78" t="s">
        <v>615</v>
      </c>
      <c r="M958" s="58"/>
      <c r="N958" s="58"/>
      <c r="O958" s="58"/>
      <c r="P958" s="58"/>
      <c r="Q958" s="58"/>
      <c r="R958" s="58"/>
      <c r="S958" s="58"/>
      <c r="T958" s="58"/>
      <c r="U958" s="58"/>
      <c r="V958" s="58"/>
      <c r="W958" s="58"/>
      <c r="X958" s="58"/>
      <c r="Y958" s="58"/>
      <c r="Z958" s="58"/>
    </row>
    <row r="959" ht="11.25" customHeight="1">
      <c r="A959" s="70" t="s">
        <v>6243</v>
      </c>
      <c r="B959" s="70" t="s">
        <v>6244</v>
      </c>
      <c r="C959" s="18" t="s">
        <v>77</v>
      </c>
      <c r="D959" s="215" t="s">
        <v>6245</v>
      </c>
      <c r="E959" s="429" t="s">
        <v>6246</v>
      </c>
      <c r="F959" s="18" t="s">
        <v>2897</v>
      </c>
      <c r="G959" s="415">
        <v>2.0</v>
      </c>
      <c r="H959" s="415">
        <v>2.0</v>
      </c>
      <c r="I959" s="18">
        <v>2.0</v>
      </c>
      <c r="J959" s="207">
        <v>20.0</v>
      </c>
      <c r="K959" s="207">
        <v>10.0</v>
      </c>
      <c r="L959" s="78" t="s">
        <v>615</v>
      </c>
      <c r="M959" s="58"/>
      <c r="N959" s="58"/>
      <c r="O959" s="58"/>
      <c r="P959" s="58"/>
      <c r="Q959" s="58"/>
      <c r="R959" s="58"/>
      <c r="S959" s="58"/>
      <c r="T959" s="58"/>
      <c r="U959" s="58"/>
      <c r="V959" s="58"/>
      <c r="W959" s="58"/>
      <c r="X959" s="58"/>
      <c r="Y959" s="58"/>
      <c r="Z959" s="58"/>
    </row>
    <row r="960" ht="11.25" customHeight="1">
      <c r="A960" s="112" t="s">
        <v>2978</v>
      </c>
      <c r="B960" s="112" t="s">
        <v>2983</v>
      </c>
      <c r="C960" s="98" t="s">
        <v>77</v>
      </c>
      <c r="D960" s="91" t="s">
        <v>6247</v>
      </c>
      <c r="E960" s="300" t="s">
        <v>6248</v>
      </c>
      <c r="F960" s="98" t="s">
        <v>2897</v>
      </c>
      <c r="G960" s="98">
        <v>1.0</v>
      </c>
      <c r="H960" s="98">
        <v>1.0</v>
      </c>
      <c r="I960" s="98">
        <v>1.0</v>
      </c>
      <c r="J960" s="498">
        <v>1.0</v>
      </c>
      <c r="K960" s="498">
        <v>20.0</v>
      </c>
      <c r="L960" s="78" t="s">
        <v>2982</v>
      </c>
      <c r="M960" s="374"/>
      <c r="N960" s="374"/>
      <c r="O960" s="58"/>
      <c r="P960" s="58"/>
      <c r="Q960" s="58"/>
      <c r="R960" s="58"/>
      <c r="S960" s="58"/>
      <c r="T960" s="58"/>
      <c r="U960" s="58"/>
      <c r="V960" s="58"/>
      <c r="W960" s="58"/>
      <c r="X960" s="58"/>
      <c r="Y960" s="58"/>
      <c r="Z960" s="58"/>
    </row>
    <row r="961" ht="11.25" customHeight="1">
      <c r="A961" s="112" t="s">
        <v>2978</v>
      </c>
      <c r="B961" s="112" t="s">
        <v>2983</v>
      </c>
      <c r="C961" s="98" t="s">
        <v>77</v>
      </c>
      <c r="D961" s="112" t="s">
        <v>6249</v>
      </c>
      <c r="E961" s="309" t="s">
        <v>6250</v>
      </c>
      <c r="F961" s="98" t="s">
        <v>2897</v>
      </c>
      <c r="G961" s="98">
        <v>1.0</v>
      </c>
      <c r="H961" s="98">
        <v>1.0</v>
      </c>
      <c r="I961" s="98">
        <v>1.0</v>
      </c>
      <c r="J961" s="498">
        <v>1.0</v>
      </c>
      <c r="K961" s="498">
        <v>20.0</v>
      </c>
      <c r="L961" s="78" t="s">
        <v>2982</v>
      </c>
      <c r="M961" s="374"/>
      <c r="N961" s="374"/>
      <c r="O961" s="58"/>
      <c r="P961" s="58"/>
      <c r="Q961" s="58"/>
      <c r="R961" s="58"/>
      <c r="S961" s="58"/>
      <c r="T961" s="58"/>
      <c r="U961" s="58"/>
      <c r="V961" s="58"/>
      <c r="W961" s="58"/>
      <c r="X961" s="58"/>
      <c r="Y961" s="58"/>
      <c r="Z961" s="58"/>
    </row>
    <row r="962" ht="11.25" customHeight="1">
      <c r="A962" s="112" t="s">
        <v>2978</v>
      </c>
      <c r="B962" s="112" t="s">
        <v>6251</v>
      </c>
      <c r="C962" s="98" t="s">
        <v>77</v>
      </c>
      <c r="D962" s="112" t="s">
        <v>6252</v>
      </c>
      <c r="E962" s="300" t="s">
        <v>6253</v>
      </c>
      <c r="F962" s="98" t="s">
        <v>2897</v>
      </c>
      <c r="G962" s="98">
        <v>1.0</v>
      </c>
      <c r="H962" s="98">
        <v>1.0</v>
      </c>
      <c r="I962" s="98">
        <v>1.0</v>
      </c>
      <c r="J962" s="498">
        <v>1.0</v>
      </c>
      <c r="K962" s="498">
        <v>20.0</v>
      </c>
      <c r="L962" s="78" t="s">
        <v>2982</v>
      </c>
      <c r="M962" s="374"/>
      <c r="N962" s="374"/>
      <c r="O962" s="58"/>
      <c r="P962" s="58"/>
      <c r="Q962" s="58"/>
      <c r="R962" s="58"/>
      <c r="S962" s="58"/>
      <c r="T962" s="58"/>
      <c r="U962" s="58"/>
      <c r="V962" s="58"/>
      <c r="W962" s="58"/>
      <c r="X962" s="58"/>
      <c r="Y962" s="58"/>
      <c r="Z962" s="58"/>
    </row>
    <row r="963" ht="11.25" customHeight="1">
      <c r="A963" s="112" t="s">
        <v>2978</v>
      </c>
      <c r="B963" s="112" t="s">
        <v>6254</v>
      </c>
      <c r="C963" s="98" t="s">
        <v>77</v>
      </c>
      <c r="D963" s="245" t="s">
        <v>6255</v>
      </c>
      <c r="E963" s="563" t="s">
        <v>6256</v>
      </c>
      <c r="F963" s="261" t="s">
        <v>2897</v>
      </c>
      <c r="G963" s="98">
        <v>1.0</v>
      </c>
      <c r="H963" s="98">
        <v>1.0</v>
      </c>
      <c r="I963" s="98">
        <v>1.0</v>
      </c>
      <c r="J963" s="498">
        <v>1.0</v>
      </c>
      <c r="K963" s="498">
        <v>20.0</v>
      </c>
      <c r="L963" s="78" t="s">
        <v>2982</v>
      </c>
      <c r="M963" s="374"/>
      <c r="N963" s="374"/>
      <c r="O963" s="58"/>
      <c r="P963" s="58"/>
      <c r="Q963" s="58"/>
      <c r="R963" s="58"/>
      <c r="S963" s="58"/>
      <c r="T963" s="58"/>
      <c r="U963" s="58"/>
      <c r="V963" s="58"/>
      <c r="W963" s="58"/>
      <c r="X963" s="58"/>
      <c r="Y963" s="58"/>
      <c r="Z963" s="58"/>
    </row>
    <row r="964" ht="11.25" customHeight="1">
      <c r="A964" s="245" t="s">
        <v>2978</v>
      </c>
      <c r="B964" s="245" t="s">
        <v>6254</v>
      </c>
      <c r="C964" s="261" t="s">
        <v>77</v>
      </c>
      <c r="D964" s="245" t="s">
        <v>6257</v>
      </c>
      <c r="E964" s="564" t="s">
        <v>6258</v>
      </c>
      <c r="F964" s="261" t="s">
        <v>6259</v>
      </c>
      <c r="G964" s="261">
        <v>1.0</v>
      </c>
      <c r="H964" s="261">
        <v>1.0</v>
      </c>
      <c r="I964" s="261">
        <v>1.0</v>
      </c>
      <c r="J964" s="199">
        <v>1.0</v>
      </c>
      <c r="K964" s="199">
        <v>20.0</v>
      </c>
      <c r="L964" s="78" t="s">
        <v>2982</v>
      </c>
      <c r="M964" s="374"/>
      <c r="N964" s="374"/>
      <c r="O964" s="58"/>
      <c r="P964" s="58"/>
      <c r="Q964" s="58"/>
      <c r="R964" s="58"/>
      <c r="S964" s="58"/>
      <c r="T964" s="58"/>
      <c r="U964" s="58"/>
      <c r="V964" s="58"/>
      <c r="W964" s="58"/>
      <c r="X964" s="58"/>
      <c r="Y964" s="58"/>
      <c r="Z964" s="58"/>
    </row>
    <row r="965" ht="11.25" customHeight="1">
      <c r="A965" s="112" t="s">
        <v>2978</v>
      </c>
      <c r="B965" s="112" t="s">
        <v>6260</v>
      </c>
      <c r="C965" s="98" t="s">
        <v>77</v>
      </c>
      <c r="D965" s="112" t="s">
        <v>6261</v>
      </c>
      <c r="E965" s="312" t="s">
        <v>6262</v>
      </c>
      <c r="F965" s="98" t="s">
        <v>6263</v>
      </c>
      <c r="G965" s="98">
        <v>1.0</v>
      </c>
      <c r="H965" s="98">
        <v>1.0</v>
      </c>
      <c r="I965" s="98">
        <v>1.0</v>
      </c>
      <c r="J965" s="498">
        <v>1.0</v>
      </c>
      <c r="K965" s="498">
        <v>20.0</v>
      </c>
      <c r="L965" s="78" t="s">
        <v>2982</v>
      </c>
      <c r="M965" s="374"/>
      <c r="N965" s="374"/>
      <c r="O965" s="58"/>
      <c r="P965" s="58"/>
      <c r="Q965" s="58"/>
      <c r="R965" s="58"/>
      <c r="S965" s="58"/>
      <c r="T965" s="58"/>
      <c r="U965" s="58"/>
      <c r="V965" s="58"/>
      <c r="W965" s="58"/>
      <c r="X965" s="58"/>
      <c r="Y965" s="58"/>
      <c r="Z965" s="58"/>
    </row>
    <row r="966" ht="11.25" customHeight="1">
      <c r="A966" s="112" t="s">
        <v>6264</v>
      </c>
      <c r="B966" s="112" t="s">
        <v>6265</v>
      </c>
      <c r="C966" s="98" t="s">
        <v>77</v>
      </c>
      <c r="D966" s="112" t="s">
        <v>6266</v>
      </c>
      <c r="E966" s="313" t="s">
        <v>6267</v>
      </c>
      <c r="F966" s="98" t="s">
        <v>6268</v>
      </c>
      <c r="G966" s="98"/>
      <c r="H966" s="301">
        <v>1.0</v>
      </c>
      <c r="I966" s="103">
        <v>1.0</v>
      </c>
      <c r="J966" s="494">
        <v>10.0</v>
      </c>
      <c r="K966" s="494">
        <v>10.0</v>
      </c>
      <c r="L966" s="78" t="s">
        <v>3883</v>
      </c>
      <c r="M966" s="58"/>
      <c r="N966" s="58"/>
      <c r="O966" s="58"/>
      <c r="P966" s="58"/>
      <c r="Q966" s="58"/>
      <c r="R966" s="58"/>
      <c r="S966" s="58"/>
      <c r="T966" s="58"/>
      <c r="U966" s="58"/>
      <c r="V966" s="58"/>
      <c r="W966" s="58"/>
      <c r="X966" s="58"/>
      <c r="Y966" s="58"/>
      <c r="Z966" s="58"/>
    </row>
    <row r="967" ht="11.25" customHeight="1">
      <c r="A967" s="236" t="s">
        <v>6269</v>
      </c>
      <c r="B967" s="236" t="s">
        <v>6270</v>
      </c>
      <c r="C967" s="150" t="s">
        <v>77</v>
      </c>
      <c r="D967" s="91" t="s">
        <v>6271</v>
      </c>
      <c r="E967" s="515" t="s">
        <v>6272</v>
      </c>
      <c r="F967" s="92" t="s">
        <v>6273</v>
      </c>
      <c r="G967" s="320"/>
      <c r="H967" s="321">
        <v>2.0</v>
      </c>
      <c r="I967" s="107">
        <v>2.0</v>
      </c>
      <c r="J967" s="516">
        <v>10.0</v>
      </c>
      <c r="K967" s="516">
        <v>5.0</v>
      </c>
      <c r="L967" s="78" t="s">
        <v>3883</v>
      </c>
      <c r="M967" s="58"/>
      <c r="N967" s="58"/>
      <c r="O967" s="58"/>
      <c r="P967" s="58"/>
      <c r="Q967" s="58"/>
      <c r="R967" s="58"/>
      <c r="S967" s="58"/>
      <c r="T967" s="58"/>
      <c r="U967" s="58"/>
      <c r="V967" s="58"/>
      <c r="W967" s="58"/>
      <c r="X967" s="58"/>
      <c r="Y967" s="58"/>
      <c r="Z967" s="58"/>
    </row>
    <row r="968" ht="11.25" customHeight="1">
      <c r="A968" s="112" t="s">
        <v>6264</v>
      </c>
      <c r="B968" s="236" t="s">
        <v>6274</v>
      </c>
      <c r="C968" s="150" t="s">
        <v>77</v>
      </c>
      <c r="D968" s="112" t="s">
        <v>6275</v>
      </c>
      <c r="E968" s="112" t="s">
        <v>6276</v>
      </c>
      <c r="F968" s="98" t="s">
        <v>6277</v>
      </c>
      <c r="G968" s="99"/>
      <c r="H968" s="466">
        <v>1.0</v>
      </c>
      <c r="I968" s="107">
        <v>1.0</v>
      </c>
      <c r="J968" s="516">
        <v>10.0</v>
      </c>
      <c r="K968" s="516">
        <v>10.0</v>
      </c>
      <c r="L968" s="78" t="s">
        <v>3883</v>
      </c>
      <c r="M968" s="58"/>
      <c r="N968" s="58"/>
      <c r="O968" s="58"/>
      <c r="P968" s="58"/>
      <c r="Q968" s="58"/>
      <c r="R968" s="58"/>
      <c r="S968" s="58"/>
      <c r="T968" s="58"/>
      <c r="U968" s="58"/>
      <c r="V968" s="58"/>
      <c r="W968" s="58"/>
      <c r="X968" s="58"/>
      <c r="Y968" s="58"/>
      <c r="Z968" s="58"/>
    </row>
    <row r="969" ht="11.25" customHeight="1">
      <c r="A969" s="112" t="s">
        <v>2991</v>
      </c>
      <c r="B969" s="91" t="s">
        <v>2992</v>
      </c>
      <c r="C969" s="98" t="s">
        <v>77</v>
      </c>
      <c r="D969" s="506" t="s">
        <v>6278</v>
      </c>
      <c r="E969" s="313" t="s">
        <v>6279</v>
      </c>
      <c r="F969" s="98" t="s">
        <v>6280</v>
      </c>
      <c r="G969" s="320">
        <v>1.0</v>
      </c>
      <c r="H969" s="321">
        <v>1.0</v>
      </c>
      <c r="I969" s="115">
        <v>1.0</v>
      </c>
      <c r="J969" s="504">
        <v>10.0</v>
      </c>
      <c r="K969" s="504">
        <v>10.0</v>
      </c>
      <c r="L969" s="78" t="s">
        <v>2996</v>
      </c>
      <c r="M969" s="58"/>
      <c r="N969" s="58"/>
      <c r="O969" s="58"/>
      <c r="P969" s="58"/>
      <c r="Q969" s="58"/>
      <c r="R969" s="58"/>
      <c r="S969" s="58"/>
      <c r="T969" s="58"/>
      <c r="U969" s="58"/>
      <c r="V969" s="58"/>
      <c r="W969" s="58"/>
      <c r="X969" s="58"/>
      <c r="Y969" s="58"/>
      <c r="Z969" s="58"/>
    </row>
    <row r="970" ht="11.25" customHeight="1">
      <c r="A970" s="112" t="s">
        <v>2991</v>
      </c>
      <c r="B970" s="91" t="s">
        <v>2992</v>
      </c>
      <c r="C970" s="98" t="s">
        <v>77</v>
      </c>
      <c r="D970" s="268" t="s">
        <v>6281</v>
      </c>
      <c r="E970" s="515" t="s">
        <v>6282</v>
      </c>
      <c r="F970" s="92" t="s">
        <v>2904</v>
      </c>
      <c r="G970" s="320">
        <v>1.0</v>
      </c>
      <c r="H970" s="321">
        <v>1.0</v>
      </c>
      <c r="I970" s="115">
        <v>1.0</v>
      </c>
      <c r="J970" s="504">
        <v>10.0</v>
      </c>
      <c r="K970" s="504">
        <v>10.0</v>
      </c>
      <c r="L970" s="78" t="s">
        <v>2996</v>
      </c>
      <c r="M970" s="58"/>
      <c r="N970" s="58"/>
      <c r="O970" s="58"/>
      <c r="P970" s="58"/>
      <c r="Q970" s="58"/>
      <c r="R970" s="58"/>
      <c r="S970" s="58"/>
      <c r="T970" s="58"/>
      <c r="U970" s="58"/>
      <c r="V970" s="58"/>
      <c r="W970" s="58"/>
      <c r="X970" s="58"/>
      <c r="Y970" s="58"/>
      <c r="Z970" s="58"/>
    </row>
    <row r="971" ht="11.25" customHeight="1">
      <c r="A971" s="112" t="s">
        <v>2991</v>
      </c>
      <c r="B971" s="91" t="s">
        <v>2992</v>
      </c>
      <c r="C971" s="98" t="s">
        <v>77</v>
      </c>
      <c r="D971" s="506" t="s">
        <v>6283</v>
      </c>
      <c r="E971" s="112" t="s">
        <v>6284</v>
      </c>
      <c r="F971" s="92" t="s">
        <v>2904</v>
      </c>
      <c r="G971" s="320">
        <v>1.0</v>
      </c>
      <c r="H971" s="321">
        <v>1.0</v>
      </c>
      <c r="I971" s="115">
        <v>1.0</v>
      </c>
      <c r="J971" s="504">
        <v>10.0</v>
      </c>
      <c r="K971" s="504">
        <v>10.0</v>
      </c>
      <c r="L971" s="78" t="s">
        <v>2996</v>
      </c>
      <c r="M971" s="58"/>
      <c r="N971" s="58"/>
      <c r="O971" s="58"/>
      <c r="P971" s="58"/>
      <c r="Q971" s="58"/>
      <c r="R971" s="58"/>
      <c r="S971" s="58"/>
      <c r="T971" s="58"/>
      <c r="U971" s="58"/>
      <c r="V971" s="58"/>
      <c r="W971" s="58"/>
      <c r="X971" s="58"/>
      <c r="Y971" s="58"/>
      <c r="Z971" s="58"/>
    </row>
    <row r="972" ht="11.25" customHeight="1">
      <c r="A972" s="112" t="s">
        <v>2991</v>
      </c>
      <c r="B972" s="91" t="s">
        <v>2992</v>
      </c>
      <c r="C972" s="98" t="s">
        <v>77</v>
      </c>
      <c r="D972" s="506" t="s">
        <v>6285</v>
      </c>
      <c r="E972" s="313" t="s">
        <v>6286</v>
      </c>
      <c r="F972" s="92" t="s">
        <v>6287</v>
      </c>
      <c r="G972" s="320">
        <v>1.0</v>
      </c>
      <c r="H972" s="321">
        <v>1.0</v>
      </c>
      <c r="I972" s="115">
        <v>1.0</v>
      </c>
      <c r="J972" s="504">
        <v>20.0</v>
      </c>
      <c r="K972" s="504">
        <v>20.0</v>
      </c>
      <c r="L972" s="78" t="s">
        <v>2996</v>
      </c>
      <c r="M972" s="58"/>
      <c r="N972" s="58"/>
      <c r="O972" s="58"/>
      <c r="P972" s="58"/>
      <c r="Q972" s="58"/>
      <c r="R972" s="58"/>
      <c r="S972" s="58"/>
      <c r="T972" s="58"/>
      <c r="U972" s="58"/>
      <c r="V972" s="58"/>
      <c r="W972" s="58"/>
      <c r="X972" s="58"/>
      <c r="Y972" s="58"/>
      <c r="Z972" s="58"/>
    </row>
    <row r="973" ht="11.25" customHeight="1">
      <c r="A973" s="112" t="s">
        <v>2991</v>
      </c>
      <c r="B973" s="91" t="s">
        <v>6288</v>
      </c>
      <c r="C973" s="98" t="s">
        <v>77</v>
      </c>
      <c r="D973" s="506" t="s">
        <v>6289</v>
      </c>
      <c r="E973" s="313" t="s">
        <v>6290</v>
      </c>
      <c r="F973" s="92" t="s">
        <v>2904</v>
      </c>
      <c r="G973" s="320">
        <v>1.0</v>
      </c>
      <c r="H973" s="321">
        <v>1.0</v>
      </c>
      <c r="I973" s="115">
        <v>1.0</v>
      </c>
      <c r="J973" s="504">
        <v>10.0</v>
      </c>
      <c r="K973" s="504">
        <v>10.0</v>
      </c>
      <c r="L973" s="78" t="s">
        <v>2996</v>
      </c>
      <c r="M973" s="58"/>
      <c r="N973" s="58"/>
      <c r="O973" s="58"/>
      <c r="P973" s="58"/>
      <c r="Q973" s="58"/>
      <c r="R973" s="58"/>
      <c r="S973" s="58"/>
      <c r="T973" s="58"/>
      <c r="U973" s="58"/>
      <c r="V973" s="58"/>
      <c r="W973" s="58"/>
      <c r="X973" s="58"/>
      <c r="Y973" s="58"/>
      <c r="Z973" s="58"/>
    </row>
    <row r="974" ht="11.25" customHeight="1">
      <c r="A974" s="112" t="s">
        <v>2991</v>
      </c>
      <c r="B974" s="236" t="s">
        <v>6291</v>
      </c>
      <c r="C974" s="98" t="s">
        <v>77</v>
      </c>
      <c r="D974" s="112" t="s">
        <v>6292</v>
      </c>
      <c r="E974" s="313" t="s">
        <v>6293</v>
      </c>
      <c r="F974" s="92" t="s">
        <v>2904</v>
      </c>
      <c r="G974" s="320">
        <v>1.0</v>
      </c>
      <c r="H974" s="321">
        <v>1.0</v>
      </c>
      <c r="I974" s="115">
        <v>1.0</v>
      </c>
      <c r="J974" s="504">
        <v>10.0</v>
      </c>
      <c r="K974" s="504">
        <v>10.0</v>
      </c>
      <c r="L974" s="78" t="s">
        <v>2996</v>
      </c>
      <c r="M974" s="58"/>
      <c r="N974" s="58"/>
      <c r="O974" s="58"/>
      <c r="P974" s="58"/>
      <c r="Q974" s="58"/>
      <c r="R974" s="58"/>
      <c r="S974" s="58"/>
      <c r="T974" s="58"/>
      <c r="U974" s="58"/>
      <c r="V974" s="58"/>
      <c r="W974" s="58"/>
      <c r="X974" s="58"/>
      <c r="Y974" s="58"/>
      <c r="Z974" s="58"/>
    </row>
    <row r="975" ht="11.25" customHeight="1">
      <c r="A975" s="112" t="s">
        <v>6294</v>
      </c>
      <c r="B975" s="112" t="s">
        <v>2553</v>
      </c>
      <c r="C975" s="98" t="s">
        <v>77</v>
      </c>
      <c r="D975" s="112" t="s">
        <v>5656</v>
      </c>
      <c r="E975" s="112" t="s">
        <v>5657</v>
      </c>
      <c r="F975" s="98" t="s">
        <v>5658</v>
      </c>
      <c r="G975" s="98"/>
      <c r="H975" s="301">
        <v>2.0</v>
      </c>
      <c r="I975" s="115">
        <v>2.0</v>
      </c>
      <c r="J975" s="504">
        <v>20.0</v>
      </c>
      <c r="K975" s="504">
        <v>10.0</v>
      </c>
      <c r="L975" s="78" t="s">
        <v>623</v>
      </c>
      <c r="M975" s="58"/>
      <c r="N975" s="58"/>
      <c r="O975" s="58"/>
      <c r="P975" s="58"/>
      <c r="Q975" s="58"/>
      <c r="R975" s="58"/>
      <c r="S975" s="58"/>
      <c r="T975" s="58"/>
      <c r="U975" s="58"/>
      <c r="V975" s="58"/>
      <c r="W975" s="58"/>
      <c r="X975" s="58"/>
      <c r="Y975" s="58"/>
      <c r="Z975" s="58"/>
    </row>
    <row r="976" ht="11.25" customHeight="1">
      <c r="A976" s="112" t="s">
        <v>6295</v>
      </c>
      <c r="B976" s="112" t="s">
        <v>2553</v>
      </c>
      <c r="C976" s="98" t="s">
        <v>77</v>
      </c>
      <c r="D976" s="91" t="s">
        <v>5660</v>
      </c>
      <c r="E976" s="91" t="s">
        <v>5661</v>
      </c>
      <c r="F976" s="92" t="s">
        <v>2904</v>
      </c>
      <c r="G976" s="320"/>
      <c r="H976" s="321">
        <v>2.0</v>
      </c>
      <c r="I976" s="107">
        <v>2.0</v>
      </c>
      <c r="J976" s="516">
        <v>10.0</v>
      </c>
      <c r="K976" s="516">
        <v>5.0</v>
      </c>
      <c r="L976" s="78" t="s">
        <v>623</v>
      </c>
      <c r="M976" s="58"/>
      <c r="N976" s="58"/>
      <c r="O976" s="58"/>
      <c r="P976" s="58"/>
      <c r="Q976" s="58"/>
      <c r="R976" s="58"/>
      <c r="S976" s="58"/>
      <c r="T976" s="58"/>
      <c r="U976" s="58"/>
      <c r="V976" s="58"/>
      <c r="W976" s="58"/>
      <c r="X976" s="58"/>
      <c r="Y976" s="58"/>
      <c r="Z976" s="58"/>
    </row>
    <row r="977" ht="11.25" customHeight="1">
      <c r="A977" s="112" t="s">
        <v>5666</v>
      </c>
      <c r="B977" s="245" t="s">
        <v>5667</v>
      </c>
      <c r="C977" s="261" t="s">
        <v>77</v>
      </c>
      <c r="D977" s="112" t="s">
        <v>5663</v>
      </c>
      <c r="E977" s="112" t="s">
        <v>5664</v>
      </c>
      <c r="F977" s="98" t="s">
        <v>5665</v>
      </c>
      <c r="G977" s="99"/>
      <c r="H977" s="466">
        <v>2.0</v>
      </c>
      <c r="I977" s="98">
        <v>2.0</v>
      </c>
      <c r="J977" s="498">
        <v>20.0</v>
      </c>
      <c r="K977" s="498">
        <v>10.0</v>
      </c>
      <c r="L977" s="78" t="s">
        <v>623</v>
      </c>
      <c r="M977" s="58"/>
      <c r="N977" s="58"/>
      <c r="O977" s="58"/>
      <c r="P977" s="58"/>
      <c r="Q977" s="58"/>
      <c r="R977" s="58"/>
      <c r="S977" s="58"/>
      <c r="T977" s="58"/>
      <c r="U977" s="58"/>
      <c r="V977" s="58"/>
      <c r="W977" s="58"/>
      <c r="X977" s="58"/>
      <c r="Y977" s="58"/>
      <c r="Z977" s="58"/>
    </row>
    <row r="978" ht="11.25" customHeight="1">
      <c r="A978" s="245" t="s">
        <v>5666</v>
      </c>
      <c r="B978" s="245" t="s">
        <v>5667</v>
      </c>
      <c r="C978" s="261" t="s">
        <v>77</v>
      </c>
      <c r="D978" s="112" t="s">
        <v>6296</v>
      </c>
      <c r="E978" s="112" t="s">
        <v>5669</v>
      </c>
      <c r="F978" s="98" t="s">
        <v>2904</v>
      </c>
      <c r="G978" s="99"/>
      <c r="H978" s="466">
        <v>2.0</v>
      </c>
      <c r="I978" s="98">
        <v>2.0</v>
      </c>
      <c r="J978" s="498">
        <v>20.0</v>
      </c>
      <c r="K978" s="498">
        <v>10.0</v>
      </c>
      <c r="L978" s="78" t="s">
        <v>623</v>
      </c>
      <c r="M978" s="58"/>
      <c r="N978" s="58"/>
      <c r="O978" s="58"/>
      <c r="P978" s="58"/>
      <c r="Q978" s="58"/>
      <c r="R978" s="58"/>
      <c r="S978" s="58"/>
      <c r="T978" s="58"/>
      <c r="U978" s="58"/>
      <c r="V978" s="58"/>
      <c r="W978" s="58"/>
      <c r="X978" s="58"/>
      <c r="Y978" s="58"/>
      <c r="Z978" s="58"/>
    </row>
    <row r="979" ht="11.25" customHeight="1">
      <c r="A979" s="112" t="s">
        <v>6297</v>
      </c>
      <c r="B979" s="112" t="s">
        <v>3017</v>
      </c>
      <c r="C979" s="98" t="s">
        <v>77</v>
      </c>
      <c r="D979" s="112" t="s">
        <v>6298</v>
      </c>
      <c r="E979" s="313" t="s">
        <v>6170</v>
      </c>
      <c r="F979" s="118" t="s">
        <v>6299</v>
      </c>
      <c r="G979" s="98"/>
      <c r="H979" s="98">
        <v>4.0</v>
      </c>
      <c r="I979" s="98">
        <v>4.0</v>
      </c>
      <c r="J979" s="565">
        <v>20.0</v>
      </c>
      <c r="K979" s="420">
        <v>5.0</v>
      </c>
      <c r="L979" s="78" t="s">
        <v>623</v>
      </c>
      <c r="M979" s="58"/>
      <c r="N979" s="58"/>
      <c r="O979" s="58"/>
      <c r="P979" s="58"/>
      <c r="Q979" s="58"/>
      <c r="R979" s="58"/>
      <c r="S979" s="58"/>
      <c r="T979" s="58"/>
      <c r="U979" s="58"/>
      <c r="V979" s="58"/>
      <c r="W979" s="58"/>
      <c r="X979" s="58"/>
      <c r="Y979" s="58"/>
      <c r="Z979" s="58"/>
    </row>
    <row r="980" ht="11.25" customHeight="1">
      <c r="A980" s="112" t="s">
        <v>6300</v>
      </c>
      <c r="B980" s="112" t="s">
        <v>3017</v>
      </c>
      <c r="C980" s="98" t="s">
        <v>77</v>
      </c>
      <c r="D980" s="112" t="s">
        <v>6301</v>
      </c>
      <c r="E980" s="112" t="s">
        <v>6302</v>
      </c>
      <c r="F980" s="118" t="s">
        <v>6303</v>
      </c>
      <c r="G980" s="98"/>
      <c r="H980" s="98">
        <v>4.0</v>
      </c>
      <c r="I980" s="98">
        <v>4.0</v>
      </c>
      <c r="J980" s="565">
        <v>20.0</v>
      </c>
      <c r="K980" s="420">
        <v>5.0</v>
      </c>
      <c r="L980" s="78" t="s">
        <v>623</v>
      </c>
      <c r="M980" s="58"/>
      <c r="N980" s="58"/>
      <c r="O980" s="58"/>
      <c r="P980" s="58"/>
      <c r="Q980" s="58"/>
      <c r="R980" s="58"/>
      <c r="S980" s="58"/>
      <c r="T980" s="58"/>
      <c r="U980" s="58"/>
      <c r="V980" s="58"/>
      <c r="W980" s="58"/>
      <c r="X980" s="58"/>
      <c r="Y980" s="58"/>
      <c r="Z980" s="58"/>
    </row>
    <row r="981" ht="11.25" customHeight="1">
      <c r="A981" s="112" t="s">
        <v>3040</v>
      </c>
      <c r="B981" s="112" t="s">
        <v>3046</v>
      </c>
      <c r="C981" s="98" t="s">
        <v>77</v>
      </c>
      <c r="D981" s="112" t="s">
        <v>6304</v>
      </c>
      <c r="E981" s="313" t="s">
        <v>6305</v>
      </c>
      <c r="F981" s="118" t="s">
        <v>6306</v>
      </c>
      <c r="G981" s="98"/>
      <c r="H981" s="98">
        <v>1.0</v>
      </c>
      <c r="I981" s="98">
        <v>1.0</v>
      </c>
      <c r="J981" s="565">
        <v>20.0</v>
      </c>
      <c r="K981" s="420">
        <v>20.0</v>
      </c>
      <c r="L981" s="78" t="s">
        <v>623</v>
      </c>
      <c r="M981" s="58"/>
      <c r="N981" s="58"/>
      <c r="O981" s="58"/>
      <c r="P981" s="58"/>
      <c r="Q981" s="58"/>
      <c r="R981" s="58"/>
      <c r="S981" s="58"/>
      <c r="T981" s="58"/>
      <c r="U981" s="58"/>
      <c r="V981" s="58"/>
      <c r="W981" s="58"/>
      <c r="X981" s="58"/>
      <c r="Y981" s="58"/>
      <c r="Z981" s="58"/>
    </row>
    <row r="982" ht="11.25" customHeight="1">
      <c r="A982" s="112" t="s">
        <v>3040</v>
      </c>
      <c r="B982" s="112" t="s">
        <v>3046</v>
      </c>
      <c r="C982" s="98" t="s">
        <v>77</v>
      </c>
      <c r="D982" s="112" t="s">
        <v>6307</v>
      </c>
      <c r="E982" s="313" t="s">
        <v>6308</v>
      </c>
      <c r="F982" s="118" t="s">
        <v>2904</v>
      </c>
      <c r="G982" s="98"/>
      <c r="H982" s="98">
        <v>1.0</v>
      </c>
      <c r="I982" s="98">
        <v>1.0</v>
      </c>
      <c r="J982" s="565">
        <v>20.0</v>
      </c>
      <c r="K982" s="420">
        <v>20.0</v>
      </c>
      <c r="L982" s="78" t="s">
        <v>623</v>
      </c>
      <c r="M982" s="58"/>
      <c r="N982" s="58"/>
      <c r="O982" s="58"/>
      <c r="P982" s="58"/>
      <c r="Q982" s="58"/>
      <c r="R982" s="58"/>
      <c r="S982" s="58"/>
      <c r="T982" s="58"/>
      <c r="U982" s="58"/>
      <c r="V982" s="58"/>
      <c r="W982" s="58"/>
      <c r="X982" s="58"/>
      <c r="Y982" s="58"/>
      <c r="Z982" s="58"/>
    </row>
    <row r="983" ht="11.25" customHeight="1">
      <c r="A983" s="112" t="s">
        <v>3040</v>
      </c>
      <c r="B983" s="112" t="s">
        <v>3046</v>
      </c>
      <c r="C983" s="98" t="s">
        <v>77</v>
      </c>
      <c r="D983" s="112" t="s">
        <v>6309</v>
      </c>
      <c r="E983" s="313" t="s">
        <v>6310</v>
      </c>
      <c r="F983" s="118" t="s">
        <v>6311</v>
      </c>
      <c r="G983" s="98"/>
      <c r="H983" s="98">
        <v>1.0</v>
      </c>
      <c r="I983" s="98">
        <v>1.0</v>
      </c>
      <c r="J983" s="565">
        <v>20.0</v>
      </c>
      <c r="K983" s="420">
        <v>20.0</v>
      </c>
      <c r="L983" s="78" t="s">
        <v>623</v>
      </c>
      <c r="M983" s="58"/>
      <c r="N983" s="58"/>
      <c r="O983" s="58"/>
      <c r="P983" s="58"/>
      <c r="Q983" s="58"/>
      <c r="R983" s="58"/>
      <c r="S983" s="58"/>
      <c r="T983" s="58"/>
      <c r="U983" s="58"/>
      <c r="V983" s="58"/>
      <c r="W983" s="58"/>
      <c r="X983" s="58"/>
      <c r="Y983" s="58"/>
      <c r="Z983" s="58"/>
    </row>
    <row r="984" ht="11.25" customHeight="1">
      <c r="A984" s="112" t="s">
        <v>3040</v>
      </c>
      <c r="B984" s="112" t="s">
        <v>3046</v>
      </c>
      <c r="C984" s="98" t="s">
        <v>77</v>
      </c>
      <c r="D984" s="112" t="s">
        <v>6312</v>
      </c>
      <c r="E984" s="313" t="s">
        <v>6313</v>
      </c>
      <c r="F984" s="118" t="s">
        <v>2904</v>
      </c>
      <c r="G984" s="98"/>
      <c r="H984" s="98">
        <v>1.0</v>
      </c>
      <c r="I984" s="98">
        <v>1.0</v>
      </c>
      <c r="J984" s="565">
        <v>10.0</v>
      </c>
      <c r="K984" s="420">
        <v>10.0</v>
      </c>
      <c r="L984" s="78" t="s">
        <v>623</v>
      </c>
      <c r="M984" s="58"/>
      <c r="N984" s="58"/>
      <c r="O984" s="58"/>
      <c r="P984" s="58"/>
      <c r="Q984" s="58"/>
      <c r="R984" s="58"/>
      <c r="S984" s="58"/>
      <c r="T984" s="58"/>
      <c r="U984" s="58"/>
      <c r="V984" s="58"/>
      <c r="W984" s="58"/>
      <c r="X984" s="58"/>
      <c r="Y984" s="58"/>
      <c r="Z984" s="58"/>
    </row>
    <row r="985" ht="11.25" customHeight="1">
      <c r="A985" s="112" t="s">
        <v>3040</v>
      </c>
      <c r="B985" s="112" t="s">
        <v>3046</v>
      </c>
      <c r="C985" s="98" t="s">
        <v>77</v>
      </c>
      <c r="D985" s="112" t="s">
        <v>6314</v>
      </c>
      <c r="E985" s="241" t="s">
        <v>6315</v>
      </c>
      <c r="F985" s="118" t="s">
        <v>2904</v>
      </c>
      <c r="G985" s="99"/>
      <c r="H985" s="466">
        <v>1.0</v>
      </c>
      <c r="I985" s="238">
        <v>1.0</v>
      </c>
      <c r="J985" s="565">
        <v>10.0</v>
      </c>
      <c r="K985" s="565">
        <v>10.0</v>
      </c>
      <c r="L985" s="78" t="s">
        <v>623</v>
      </c>
      <c r="M985" s="58"/>
      <c r="N985" s="58"/>
      <c r="O985" s="58"/>
      <c r="P985" s="58"/>
      <c r="Q985" s="58"/>
      <c r="R985" s="58"/>
      <c r="S985" s="58"/>
      <c r="T985" s="58"/>
      <c r="U985" s="58"/>
      <c r="V985" s="58"/>
      <c r="W985" s="58"/>
      <c r="X985" s="58"/>
      <c r="Y985" s="58"/>
      <c r="Z985" s="58"/>
    </row>
    <row r="986" ht="11.25" customHeight="1">
      <c r="A986" s="112" t="s">
        <v>3040</v>
      </c>
      <c r="B986" s="245" t="s">
        <v>6316</v>
      </c>
      <c r="C986" s="98" t="s">
        <v>77</v>
      </c>
      <c r="D986" s="112" t="s">
        <v>6317</v>
      </c>
      <c r="E986" s="241" t="s">
        <v>6318</v>
      </c>
      <c r="F986" s="118" t="s">
        <v>2904</v>
      </c>
      <c r="G986" s="99"/>
      <c r="H986" s="466">
        <v>1.0</v>
      </c>
      <c r="I986" s="107">
        <v>1.0</v>
      </c>
      <c r="J986" s="565">
        <v>20.0</v>
      </c>
      <c r="K986" s="565">
        <v>20.0</v>
      </c>
      <c r="L986" s="78" t="s">
        <v>623</v>
      </c>
      <c r="M986" s="58"/>
      <c r="N986" s="58"/>
      <c r="O986" s="58"/>
      <c r="P986" s="58"/>
      <c r="Q986" s="58"/>
      <c r="R986" s="58"/>
      <c r="S986" s="58"/>
      <c r="T986" s="58"/>
      <c r="U986" s="58"/>
      <c r="V986" s="58"/>
      <c r="W986" s="58"/>
      <c r="X986" s="58"/>
      <c r="Y986" s="58"/>
      <c r="Z986" s="58"/>
    </row>
    <row r="987" ht="11.25" customHeight="1">
      <c r="A987" s="112" t="s">
        <v>3040</v>
      </c>
      <c r="B987" s="112" t="s">
        <v>3049</v>
      </c>
      <c r="C987" s="98" t="s">
        <v>77</v>
      </c>
      <c r="D987" s="112" t="s">
        <v>6319</v>
      </c>
      <c r="E987" s="241" t="s">
        <v>6320</v>
      </c>
      <c r="F987" s="98" t="s">
        <v>6321</v>
      </c>
      <c r="G987" s="99"/>
      <c r="H987" s="466">
        <v>1.0</v>
      </c>
      <c r="I987" s="98">
        <v>1.0</v>
      </c>
      <c r="J987" s="565">
        <v>20.0</v>
      </c>
      <c r="K987" s="565">
        <v>20.0</v>
      </c>
      <c r="L987" s="78" t="s">
        <v>623</v>
      </c>
      <c r="M987" s="58"/>
      <c r="N987" s="58"/>
      <c r="O987" s="58"/>
      <c r="P987" s="58"/>
      <c r="Q987" s="58"/>
      <c r="R987" s="58"/>
      <c r="S987" s="58"/>
      <c r="T987" s="58"/>
      <c r="U987" s="58"/>
      <c r="V987" s="58"/>
      <c r="W987" s="58"/>
      <c r="X987" s="58"/>
      <c r="Y987" s="58"/>
      <c r="Z987" s="58"/>
    </row>
    <row r="988" ht="11.25" customHeight="1">
      <c r="A988" s="112" t="s">
        <v>3040</v>
      </c>
      <c r="B988" s="112" t="s">
        <v>3049</v>
      </c>
      <c r="C988" s="98" t="s">
        <v>77</v>
      </c>
      <c r="D988" s="112" t="s">
        <v>6322</v>
      </c>
      <c r="E988" s="241" t="s">
        <v>6323</v>
      </c>
      <c r="F988" s="98" t="s">
        <v>2904</v>
      </c>
      <c r="G988" s="99"/>
      <c r="H988" s="466">
        <v>1.0</v>
      </c>
      <c r="I988" s="98">
        <v>1.0</v>
      </c>
      <c r="J988" s="565">
        <v>20.0</v>
      </c>
      <c r="K988" s="565">
        <v>20.0</v>
      </c>
      <c r="L988" s="78" t="s">
        <v>623</v>
      </c>
      <c r="M988" s="58"/>
      <c r="N988" s="58"/>
      <c r="O988" s="58"/>
      <c r="P988" s="58"/>
      <c r="Q988" s="58"/>
      <c r="R988" s="58"/>
      <c r="S988" s="58"/>
      <c r="T988" s="58"/>
      <c r="U988" s="58"/>
      <c r="V988" s="58"/>
      <c r="W988" s="58"/>
      <c r="X988" s="58"/>
      <c r="Y988" s="58"/>
      <c r="Z988" s="58"/>
    </row>
    <row r="989" ht="11.25" customHeight="1">
      <c r="A989" s="112" t="s">
        <v>3040</v>
      </c>
      <c r="B989" s="245" t="s">
        <v>3041</v>
      </c>
      <c r="C989" s="98" t="s">
        <v>77</v>
      </c>
      <c r="D989" s="112" t="s">
        <v>6324</v>
      </c>
      <c r="E989" s="241" t="s">
        <v>6325</v>
      </c>
      <c r="F989" s="98" t="s">
        <v>6326</v>
      </c>
      <c r="G989" s="99"/>
      <c r="H989" s="466">
        <v>1.0</v>
      </c>
      <c r="I989" s="107">
        <v>1.0</v>
      </c>
      <c r="J989" s="565">
        <v>20.0</v>
      </c>
      <c r="K989" s="565">
        <v>20.0</v>
      </c>
      <c r="L989" s="78" t="s">
        <v>623</v>
      </c>
      <c r="M989" s="58"/>
      <c r="N989" s="58"/>
      <c r="O989" s="58"/>
      <c r="P989" s="58"/>
      <c r="Q989" s="58"/>
      <c r="R989" s="58"/>
      <c r="S989" s="58"/>
      <c r="T989" s="58"/>
      <c r="U989" s="58"/>
      <c r="V989" s="58"/>
      <c r="W989" s="58"/>
      <c r="X989" s="58"/>
      <c r="Y989" s="58"/>
      <c r="Z989" s="58"/>
    </row>
    <row r="990" ht="11.25" customHeight="1">
      <c r="A990" s="112" t="s">
        <v>3040</v>
      </c>
      <c r="B990" s="245" t="s">
        <v>3041</v>
      </c>
      <c r="C990" s="98" t="s">
        <v>77</v>
      </c>
      <c r="D990" s="112" t="s">
        <v>6327</v>
      </c>
      <c r="E990" s="241" t="s">
        <v>6328</v>
      </c>
      <c r="F990" s="98" t="s">
        <v>2904</v>
      </c>
      <c r="G990" s="99"/>
      <c r="H990" s="466">
        <v>1.0</v>
      </c>
      <c r="I990" s="107">
        <v>1.0</v>
      </c>
      <c r="J990" s="565">
        <v>20.0</v>
      </c>
      <c r="K990" s="565">
        <v>20.0</v>
      </c>
      <c r="L990" s="78" t="s">
        <v>623</v>
      </c>
      <c r="M990" s="58"/>
      <c r="N990" s="58"/>
      <c r="O990" s="58"/>
      <c r="P990" s="58"/>
      <c r="Q990" s="58"/>
      <c r="R990" s="58"/>
      <c r="S990" s="58"/>
      <c r="T990" s="58"/>
      <c r="U990" s="58"/>
      <c r="V990" s="58"/>
      <c r="W990" s="58"/>
      <c r="X990" s="58"/>
      <c r="Y990" s="58"/>
      <c r="Z990" s="58"/>
    </row>
    <row r="991" ht="11.25" customHeight="1">
      <c r="A991" s="112" t="s">
        <v>3040</v>
      </c>
      <c r="B991" s="245" t="s">
        <v>3041</v>
      </c>
      <c r="C991" s="261" t="s">
        <v>77</v>
      </c>
      <c r="D991" s="245" t="s">
        <v>6329</v>
      </c>
      <c r="E991" s="307" t="s">
        <v>6330</v>
      </c>
      <c r="F991" s="98" t="s">
        <v>6331</v>
      </c>
      <c r="G991" s="99"/>
      <c r="H991" s="466"/>
      <c r="I991" s="107"/>
      <c r="J991" s="565">
        <v>20.0</v>
      </c>
      <c r="K991" s="565">
        <v>20.0</v>
      </c>
      <c r="L991" s="78" t="s">
        <v>623</v>
      </c>
      <c r="M991" s="58"/>
      <c r="N991" s="58"/>
      <c r="O991" s="58"/>
      <c r="P991" s="58"/>
      <c r="Q991" s="58"/>
      <c r="R991" s="58"/>
      <c r="S991" s="58"/>
      <c r="T991" s="58"/>
      <c r="U991" s="58"/>
      <c r="V991" s="58"/>
      <c r="W991" s="58"/>
      <c r="X991" s="58"/>
      <c r="Y991" s="58"/>
      <c r="Z991" s="58"/>
    </row>
    <row r="992" ht="11.25" customHeight="1">
      <c r="A992" s="112" t="s">
        <v>3040</v>
      </c>
      <c r="B992" s="245" t="s">
        <v>6332</v>
      </c>
      <c r="C992" s="98" t="s">
        <v>77</v>
      </c>
      <c r="D992" s="311" t="s">
        <v>6333</v>
      </c>
      <c r="E992" s="112" t="s">
        <v>6334</v>
      </c>
      <c r="F992" s="151" t="s">
        <v>6335</v>
      </c>
      <c r="G992" s="99"/>
      <c r="H992" s="466">
        <v>1.0</v>
      </c>
      <c r="I992" s="238">
        <v>1.0</v>
      </c>
      <c r="J992" s="565">
        <v>20.0</v>
      </c>
      <c r="K992" s="565">
        <v>20.0</v>
      </c>
      <c r="L992" s="78" t="s">
        <v>623</v>
      </c>
      <c r="M992" s="58"/>
      <c r="N992" s="58"/>
      <c r="O992" s="58"/>
      <c r="P992" s="58"/>
      <c r="Q992" s="58"/>
      <c r="R992" s="58"/>
      <c r="S992" s="58"/>
      <c r="T992" s="58"/>
      <c r="U992" s="58"/>
      <c r="V992" s="58"/>
      <c r="W992" s="58"/>
      <c r="X992" s="58"/>
      <c r="Y992" s="58"/>
      <c r="Z992" s="58"/>
    </row>
    <row r="993" ht="11.25" customHeight="1">
      <c r="A993" s="112" t="s">
        <v>4499</v>
      </c>
      <c r="B993" s="566" t="s">
        <v>4500</v>
      </c>
      <c r="C993" s="151" t="s">
        <v>77</v>
      </c>
      <c r="D993" s="241" t="s">
        <v>6336</v>
      </c>
      <c r="E993" s="567" t="s">
        <v>4502</v>
      </c>
      <c r="F993" s="151" t="s">
        <v>2904</v>
      </c>
      <c r="G993" s="568">
        <v>3.0</v>
      </c>
      <c r="H993" s="568">
        <v>3.0</v>
      </c>
      <c r="I993" s="568">
        <v>3.0</v>
      </c>
      <c r="J993" s="569">
        <v>10.0</v>
      </c>
      <c r="K993" s="570"/>
      <c r="L993" s="78" t="s">
        <v>625</v>
      </c>
      <c r="M993" s="58"/>
      <c r="N993" s="58"/>
      <c r="O993" s="58"/>
      <c r="P993" s="58"/>
      <c r="Q993" s="58"/>
      <c r="R993" s="58"/>
      <c r="S993" s="58"/>
      <c r="T993" s="58"/>
      <c r="U993" s="58"/>
      <c r="V993" s="58"/>
      <c r="W993" s="58"/>
      <c r="X993" s="58"/>
      <c r="Y993" s="58"/>
      <c r="Z993" s="58"/>
    </row>
    <row r="994" ht="11.25" customHeight="1">
      <c r="A994" s="510" t="s">
        <v>6337</v>
      </c>
      <c r="B994" s="112" t="s">
        <v>6338</v>
      </c>
      <c r="C994" s="94" t="s">
        <v>77</v>
      </c>
      <c r="D994" s="315" t="s">
        <v>6339</v>
      </c>
      <c r="E994" s="319" t="s">
        <v>6340</v>
      </c>
      <c r="F994" s="151" t="s">
        <v>2904</v>
      </c>
      <c r="G994" s="320">
        <v>1.0</v>
      </c>
      <c r="H994" s="321">
        <v>1.0</v>
      </c>
      <c r="I994" s="98">
        <v>1.0</v>
      </c>
      <c r="J994" s="498">
        <v>20.0</v>
      </c>
      <c r="K994" s="498">
        <v>20.0</v>
      </c>
      <c r="L994" s="78" t="s">
        <v>625</v>
      </c>
      <c r="M994" s="58"/>
      <c r="N994" s="58"/>
      <c r="O994" s="58"/>
      <c r="P994" s="58"/>
      <c r="Q994" s="58"/>
      <c r="R994" s="58"/>
      <c r="S994" s="58"/>
      <c r="T994" s="58"/>
      <c r="U994" s="58"/>
      <c r="V994" s="58"/>
      <c r="W994" s="58"/>
      <c r="X994" s="58"/>
      <c r="Y994" s="58"/>
      <c r="Z994" s="58"/>
    </row>
    <row r="995" ht="11.25" customHeight="1">
      <c r="A995" s="112" t="s">
        <v>6341</v>
      </c>
      <c r="B995" s="315" t="s">
        <v>6342</v>
      </c>
      <c r="C995" s="98" t="s">
        <v>77</v>
      </c>
      <c r="D995" s="112" t="s">
        <v>6343</v>
      </c>
      <c r="E995" s="567" t="s">
        <v>6344</v>
      </c>
      <c r="F995" s="151" t="s">
        <v>2904</v>
      </c>
      <c r="G995" s="99">
        <v>2.0</v>
      </c>
      <c r="H995" s="466">
        <v>2.0</v>
      </c>
      <c r="I995" s="98">
        <v>2.0</v>
      </c>
      <c r="J995" s="498">
        <v>20.0</v>
      </c>
      <c r="K995" s="498">
        <v>10.0</v>
      </c>
      <c r="L995" s="78" t="s">
        <v>625</v>
      </c>
      <c r="M995" s="58"/>
      <c r="N995" s="58"/>
      <c r="O995" s="58"/>
      <c r="P995" s="58"/>
      <c r="Q995" s="58"/>
      <c r="R995" s="58"/>
      <c r="S995" s="58"/>
      <c r="T995" s="58"/>
      <c r="U995" s="58"/>
      <c r="V995" s="58"/>
      <c r="W995" s="58"/>
      <c r="X995" s="58"/>
      <c r="Y995" s="58"/>
      <c r="Z995" s="58"/>
    </row>
    <row r="996" ht="11.25" customHeight="1">
      <c r="A996" s="245" t="s">
        <v>3119</v>
      </c>
      <c r="B996" s="245" t="s">
        <v>3120</v>
      </c>
      <c r="C996" s="247" t="s">
        <v>77</v>
      </c>
      <c r="D996" s="245" t="s">
        <v>6345</v>
      </c>
      <c r="E996" s="541" t="s">
        <v>6346</v>
      </c>
      <c r="F996" s="261" t="s">
        <v>2897</v>
      </c>
      <c r="G996" s="261">
        <v>2.0</v>
      </c>
      <c r="H996" s="514">
        <v>2.0</v>
      </c>
      <c r="I996" s="571">
        <v>2.0</v>
      </c>
      <c r="J996" s="572">
        <v>20.0</v>
      </c>
      <c r="K996" s="572">
        <v>10.0</v>
      </c>
      <c r="L996" s="78" t="s">
        <v>641</v>
      </c>
      <c r="M996" s="58"/>
      <c r="N996" s="58"/>
      <c r="O996" s="58"/>
      <c r="P996" s="58"/>
      <c r="Q996" s="58"/>
      <c r="R996" s="58"/>
      <c r="S996" s="58"/>
      <c r="T996" s="58"/>
      <c r="U996" s="58"/>
      <c r="V996" s="58"/>
      <c r="W996" s="58"/>
      <c r="X996" s="58"/>
      <c r="Y996" s="58"/>
      <c r="Z996" s="58"/>
    </row>
    <row r="997" ht="11.25" customHeight="1">
      <c r="A997" s="573" t="s">
        <v>6347</v>
      </c>
      <c r="B997" s="573" t="s">
        <v>6348</v>
      </c>
      <c r="C997" s="574"/>
      <c r="D997" s="573" t="s">
        <v>6349</v>
      </c>
      <c r="E997" s="575" t="s">
        <v>6350</v>
      </c>
      <c r="F997" s="576" t="s">
        <v>3716</v>
      </c>
      <c r="G997" s="577">
        <v>3.0</v>
      </c>
      <c r="H997" s="578">
        <v>3.0</v>
      </c>
      <c r="I997" s="579">
        <v>3.0</v>
      </c>
      <c r="J997" s="580">
        <v>20.0</v>
      </c>
      <c r="K997" s="580">
        <v>6.666666666666667</v>
      </c>
      <c r="L997" s="78" t="s">
        <v>641</v>
      </c>
      <c r="M997" s="58"/>
      <c r="N997" s="58"/>
      <c r="O997" s="58"/>
      <c r="P997" s="58"/>
      <c r="Q997" s="58"/>
      <c r="R997" s="58"/>
      <c r="S997" s="58"/>
      <c r="T997" s="58"/>
      <c r="U997" s="58"/>
      <c r="V997" s="58"/>
      <c r="W997" s="58"/>
      <c r="X997" s="58"/>
      <c r="Y997" s="58"/>
      <c r="Z997" s="58"/>
    </row>
    <row r="998" ht="11.25" customHeight="1">
      <c r="A998" s="85" t="s">
        <v>3129</v>
      </c>
      <c r="B998" s="70" t="s">
        <v>3130</v>
      </c>
      <c r="C998" s="71" t="s">
        <v>77</v>
      </c>
      <c r="D998" s="85" t="s">
        <v>6351</v>
      </c>
      <c r="E998" s="429" t="s">
        <v>6352</v>
      </c>
      <c r="F998" s="18" t="s">
        <v>2904</v>
      </c>
      <c r="G998" s="18">
        <v>1.0</v>
      </c>
      <c r="H998" s="250">
        <v>1.0</v>
      </c>
      <c r="I998" s="49">
        <v>1.0</v>
      </c>
      <c r="J998" s="124">
        <v>10.0</v>
      </c>
      <c r="K998" s="124">
        <v>10.0</v>
      </c>
      <c r="L998" s="78" t="s">
        <v>3133</v>
      </c>
      <c r="M998" s="58"/>
      <c r="N998" s="58"/>
      <c r="O998" s="58"/>
      <c r="P998" s="58"/>
      <c r="Q998" s="58"/>
      <c r="R998" s="58"/>
      <c r="S998" s="58"/>
      <c r="T998" s="58"/>
      <c r="U998" s="58"/>
      <c r="V998" s="58"/>
      <c r="W998" s="58"/>
      <c r="X998" s="58"/>
      <c r="Y998" s="58"/>
      <c r="Z998" s="58"/>
    </row>
    <row r="999" ht="11.25" customHeight="1">
      <c r="A999" s="85" t="s">
        <v>3129</v>
      </c>
      <c r="B999" s="70" t="s">
        <v>3130</v>
      </c>
      <c r="C999" s="71" t="s">
        <v>77</v>
      </c>
      <c r="D999" s="70" t="s">
        <v>6353</v>
      </c>
      <c r="E999" s="468" t="s">
        <v>6354</v>
      </c>
      <c r="F999" s="18" t="s">
        <v>2904</v>
      </c>
      <c r="G999" s="18">
        <v>1.0</v>
      </c>
      <c r="H999" s="250">
        <v>1.0</v>
      </c>
      <c r="I999" s="49">
        <v>1.0</v>
      </c>
      <c r="J999" s="124">
        <v>10.0</v>
      </c>
      <c r="K999" s="124">
        <v>10.0</v>
      </c>
      <c r="L999" s="78" t="s">
        <v>3133</v>
      </c>
      <c r="M999" s="58"/>
      <c r="N999" s="58"/>
      <c r="O999" s="58"/>
      <c r="P999" s="58"/>
      <c r="Q999" s="58"/>
      <c r="R999" s="58"/>
      <c r="S999" s="58"/>
      <c r="T999" s="58"/>
      <c r="U999" s="58"/>
      <c r="V999" s="58"/>
      <c r="W999" s="58"/>
      <c r="X999" s="58"/>
      <c r="Y999" s="58"/>
      <c r="Z999" s="58"/>
    </row>
    <row r="1000" ht="11.25" customHeight="1">
      <c r="A1000" s="85" t="s">
        <v>3129</v>
      </c>
      <c r="B1000" s="70" t="s">
        <v>3130</v>
      </c>
      <c r="C1000" s="71" t="s">
        <v>77</v>
      </c>
      <c r="D1000" s="85" t="s">
        <v>6355</v>
      </c>
      <c r="E1000" s="429" t="s">
        <v>6356</v>
      </c>
      <c r="F1000" s="18" t="s">
        <v>2904</v>
      </c>
      <c r="G1000" s="18">
        <v>1.0</v>
      </c>
      <c r="H1000" s="250">
        <v>1.0</v>
      </c>
      <c r="I1000" s="49">
        <v>1.0</v>
      </c>
      <c r="J1000" s="124">
        <v>10.0</v>
      </c>
      <c r="K1000" s="124">
        <v>10.0</v>
      </c>
      <c r="L1000" s="78" t="s">
        <v>3133</v>
      </c>
      <c r="M1000" s="58"/>
      <c r="N1000" s="58"/>
      <c r="O1000" s="58"/>
      <c r="P1000" s="58"/>
      <c r="Q1000" s="58"/>
      <c r="R1000" s="58"/>
      <c r="S1000" s="58"/>
      <c r="T1000" s="58"/>
      <c r="U1000" s="58"/>
      <c r="V1000" s="58"/>
      <c r="W1000" s="58"/>
      <c r="X1000" s="58"/>
      <c r="Y1000" s="58"/>
      <c r="Z1000" s="58"/>
    </row>
    <row r="1001" ht="11.25" customHeight="1">
      <c r="A1001" s="85" t="s">
        <v>3129</v>
      </c>
      <c r="B1001" s="70" t="s">
        <v>3130</v>
      </c>
      <c r="C1001" s="71" t="s">
        <v>77</v>
      </c>
      <c r="D1001" s="85" t="s">
        <v>6357</v>
      </c>
      <c r="E1001" s="429" t="s">
        <v>6358</v>
      </c>
      <c r="F1001" s="18" t="s">
        <v>2904</v>
      </c>
      <c r="G1001" s="18">
        <v>1.0</v>
      </c>
      <c r="H1001" s="250">
        <v>1.0</v>
      </c>
      <c r="I1001" s="49">
        <v>1.0</v>
      </c>
      <c r="J1001" s="124">
        <v>10.0</v>
      </c>
      <c r="K1001" s="124">
        <v>10.0</v>
      </c>
      <c r="L1001" s="78" t="s">
        <v>3133</v>
      </c>
      <c r="M1001" s="58"/>
      <c r="N1001" s="58"/>
      <c r="O1001" s="58"/>
      <c r="P1001" s="58"/>
      <c r="Q1001" s="58"/>
      <c r="R1001" s="58"/>
      <c r="S1001" s="58"/>
      <c r="T1001" s="58"/>
      <c r="U1001" s="58"/>
      <c r="V1001" s="58"/>
      <c r="W1001" s="58"/>
      <c r="X1001" s="58"/>
      <c r="Y1001" s="58"/>
      <c r="Z1001" s="58"/>
    </row>
    <row r="1002" ht="11.25" customHeight="1">
      <c r="A1002" s="85" t="s">
        <v>3129</v>
      </c>
      <c r="B1002" s="70" t="s">
        <v>3130</v>
      </c>
      <c r="C1002" s="71" t="s">
        <v>77</v>
      </c>
      <c r="D1002" s="85" t="s">
        <v>6359</v>
      </c>
      <c r="E1002" s="429" t="s">
        <v>6360</v>
      </c>
      <c r="F1002" s="18" t="s">
        <v>4546</v>
      </c>
      <c r="G1002" s="18">
        <v>1.0</v>
      </c>
      <c r="H1002" s="250">
        <v>1.0</v>
      </c>
      <c r="I1002" s="49">
        <v>1.0</v>
      </c>
      <c r="J1002" s="124">
        <v>20.0</v>
      </c>
      <c r="K1002" s="124">
        <v>20.0</v>
      </c>
      <c r="L1002" s="78" t="s">
        <v>3133</v>
      </c>
      <c r="M1002" s="58"/>
      <c r="N1002" s="58"/>
      <c r="O1002" s="58"/>
      <c r="P1002" s="58"/>
      <c r="Q1002" s="58"/>
      <c r="R1002" s="58"/>
      <c r="S1002" s="58"/>
      <c r="T1002" s="58"/>
      <c r="U1002" s="58"/>
      <c r="V1002" s="58"/>
      <c r="W1002" s="58"/>
      <c r="X1002" s="58"/>
      <c r="Y1002" s="58"/>
      <c r="Z1002" s="58"/>
    </row>
    <row r="1003" ht="11.25" customHeight="1">
      <c r="A1003" s="85" t="s">
        <v>1451</v>
      </c>
      <c r="B1003" s="70" t="s">
        <v>1452</v>
      </c>
      <c r="C1003" s="71" t="s">
        <v>77</v>
      </c>
      <c r="D1003" s="85" t="s">
        <v>4526</v>
      </c>
      <c r="E1003" s="429" t="s">
        <v>4527</v>
      </c>
      <c r="F1003" s="18" t="s">
        <v>2904</v>
      </c>
      <c r="G1003" s="18">
        <v>3.0</v>
      </c>
      <c r="H1003" s="250">
        <v>3.0</v>
      </c>
      <c r="I1003" s="49">
        <v>3.0</v>
      </c>
      <c r="J1003" s="124">
        <v>10.0</v>
      </c>
      <c r="K1003" s="124">
        <v>3.3333333333333335</v>
      </c>
      <c r="L1003" s="78" t="s">
        <v>3133</v>
      </c>
      <c r="M1003" s="58"/>
      <c r="N1003" s="58"/>
      <c r="O1003" s="58"/>
      <c r="P1003" s="58"/>
      <c r="Q1003" s="58"/>
      <c r="R1003" s="58"/>
      <c r="S1003" s="58"/>
      <c r="T1003" s="58"/>
      <c r="U1003" s="58"/>
      <c r="V1003" s="58"/>
      <c r="W1003" s="58"/>
      <c r="X1003" s="58"/>
      <c r="Y1003" s="58"/>
      <c r="Z1003" s="58"/>
    </row>
    <row r="1004" ht="11.25" customHeight="1">
      <c r="A1004" s="85" t="s">
        <v>1451</v>
      </c>
      <c r="B1004" s="70" t="s">
        <v>1452</v>
      </c>
      <c r="C1004" s="71" t="s">
        <v>77</v>
      </c>
      <c r="D1004" s="85" t="s">
        <v>4528</v>
      </c>
      <c r="E1004" s="429" t="s">
        <v>4529</v>
      </c>
      <c r="F1004" s="18" t="s">
        <v>2904</v>
      </c>
      <c r="G1004" s="18">
        <v>3.0</v>
      </c>
      <c r="H1004" s="250">
        <v>3.0</v>
      </c>
      <c r="I1004" s="49">
        <v>3.0</v>
      </c>
      <c r="J1004" s="124">
        <v>10.0</v>
      </c>
      <c r="K1004" s="124">
        <v>3.3333333333333335</v>
      </c>
      <c r="L1004" s="78" t="s">
        <v>3133</v>
      </c>
      <c r="M1004" s="58"/>
      <c r="N1004" s="58"/>
      <c r="O1004" s="58"/>
      <c r="P1004" s="58"/>
      <c r="Q1004" s="58"/>
      <c r="R1004" s="58"/>
      <c r="S1004" s="58"/>
      <c r="T1004" s="58"/>
      <c r="U1004" s="58"/>
      <c r="V1004" s="58"/>
      <c r="W1004" s="58"/>
      <c r="X1004" s="58"/>
      <c r="Y1004" s="58"/>
      <c r="Z1004" s="58"/>
    </row>
    <row r="1005" ht="11.25" customHeight="1">
      <c r="A1005" s="85" t="s">
        <v>1451</v>
      </c>
      <c r="B1005" s="70" t="s">
        <v>1452</v>
      </c>
      <c r="C1005" s="71" t="s">
        <v>77</v>
      </c>
      <c r="D1005" s="85" t="s">
        <v>4530</v>
      </c>
      <c r="E1005" s="429" t="s">
        <v>4531</v>
      </c>
      <c r="F1005" s="18" t="s">
        <v>2904</v>
      </c>
      <c r="G1005" s="18">
        <v>3.0</v>
      </c>
      <c r="H1005" s="250">
        <v>3.0</v>
      </c>
      <c r="I1005" s="49">
        <v>3.0</v>
      </c>
      <c r="J1005" s="124">
        <v>10.0</v>
      </c>
      <c r="K1005" s="124">
        <v>3.3333333333333335</v>
      </c>
      <c r="L1005" s="78" t="s">
        <v>3133</v>
      </c>
      <c r="M1005" s="58"/>
      <c r="N1005" s="58"/>
      <c r="O1005" s="58"/>
      <c r="P1005" s="58"/>
      <c r="Q1005" s="58"/>
      <c r="R1005" s="58"/>
      <c r="S1005" s="58"/>
      <c r="T1005" s="58"/>
      <c r="U1005" s="58"/>
      <c r="V1005" s="58"/>
      <c r="W1005" s="58"/>
      <c r="X1005" s="58"/>
      <c r="Y1005" s="58"/>
      <c r="Z1005" s="58"/>
    </row>
    <row r="1006" ht="11.25" customHeight="1">
      <c r="A1006" s="85" t="s">
        <v>1451</v>
      </c>
      <c r="B1006" s="70" t="s">
        <v>1452</v>
      </c>
      <c r="C1006" s="71" t="s">
        <v>77</v>
      </c>
      <c r="D1006" s="85" t="s">
        <v>4532</v>
      </c>
      <c r="E1006" s="429" t="s">
        <v>4533</v>
      </c>
      <c r="F1006" s="18" t="s">
        <v>2904</v>
      </c>
      <c r="G1006" s="18">
        <v>3.0</v>
      </c>
      <c r="H1006" s="250">
        <v>3.0</v>
      </c>
      <c r="I1006" s="49">
        <v>3.0</v>
      </c>
      <c r="J1006" s="124">
        <v>10.0</v>
      </c>
      <c r="K1006" s="124">
        <v>3.3333333333333335</v>
      </c>
      <c r="L1006" s="78" t="s">
        <v>3133</v>
      </c>
      <c r="M1006" s="58"/>
      <c r="N1006" s="58"/>
      <c r="O1006" s="58"/>
      <c r="P1006" s="58"/>
      <c r="Q1006" s="58"/>
      <c r="R1006" s="58"/>
      <c r="S1006" s="58"/>
      <c r="T1006" s="58"/>
      <c r="U1006" s="58"/>
      <c r="V1006" s="58"/>
      <c r="W1006" s="58"/>
      <c r="X1006" s="58"/>
      <c r="Y1006" s="58"/>
      <c r="Z1006" s="58"/>
    </row>
    <row r="1007" ht="11.25" customHeight="1">
      <c r="A1007" s="85" t="s">
        <v>1451</v>
      </c>
      <c r="B1007" s="70" t="s">
        <v>1452</v>
      </c>
      <c r="C1007" s="71" t="s">
        <v>77</v>
      </c>
      <c r="D1007" s="85" t="s">
        <v>4534</v>
      </c>
      <c r="E1007" s="429" t="s">
        <v>4535</v>
      </c>
      <c r="F1007" s="18" t="s">
        <v>2904</v>
      </c>
      <c r="G1007" s="18">
        <v>3.0</v>
      </c>
      <c r="H1007" s="250">
        <v>3.0</v>
      </c>
      <c r="I1007" s="49">
        <v>3.0</v>
      </c>
      <c r="J1007" s="124">
        <v>10.0</v>
      </c>
      <c r="K1007" s="124">
        <v>3.3333333333333335</v>
      </c>
      <c r="L1007" s="78" t="s">
        <v>3133</v>
      </c>
      <c r="M1007" s="58"/>
      <c r="N1007" s="58"/>
      <c r="O1007" s="58"/>
      <c r="P1007" s="58"/>
      <c r="Q1007" s="58"/>
      <c r="R1007" s="58"/>
      <c r="S1007" s="58"/>
      <c r="T1007" s="58"/>
      <c r="U1007" s="58"/>
      <c r="V1007" s="58"/>
      <c r="W1007" s="58"/>
      <c r="X1007" s="58"/>
      <c r="Y1007" s="58"/>
      <c r="Z1007" s="58"/>
    </row>
    <row r="1008" ht="11.25" customHeight="1">
      <c r="A1008" s="85" t="s">
        <v>1451</v>
      </c>
      <c r="B1008" s="70" t="s">
        <v>1452</v>
      </c>
      <c r="C1008" s="71" t="s">
        <v>77</v>
      </c>
      <c r="D1008" s="85" t="s">
        <v>4536</v>
      </c>
      <c r="E1008" s="429" t="s">
        <v>4537</v>
      </c>
      <c r="F1008" s="18" t="s">
        <v>2904</v>
      </c>
      <c r="G1008" s="18">
        <v>3.0</v>
      </c>
      <c r="H1008" s="250">
        <v>3.0</v>
      </c>
      <c r="I1008" s="49">
        <v>3.0</v>
      </c>
      <c r="J1008" s="124">
        <v>10.0</v>
      </c>
      <c r="K1008" s="124">
        <v>3.3333333333333335</v>
      </c>
      <c r="L1008" s="78" t="s">
        <v>3133</v>
      </c>
      <c r="M1008" s="58"/>
      <c r="N1008" s="58"/>
      <c r="O1008" s="58"/>
      <c r="P1008" s="58"/>
      <c r="Q1008" s="58"/>
      <c r="R1008" s="58"/>
      <c r="S1008" s="58"/>
      <c r="T1008" s="58"/>
      <c r="U1008" s="58"/>
      <c r="V1008" s="58"/>
      <c r="W1008" s="58"/>
      <c r="X1008" s="58"/>
      <c r="Y1008" s="58"/>
      <c r="Z1008" s="58"/>
    </row>
    <row r="1009" ht="11.25" customHeight="1">
      <c r="A1009" s="85" t="s">
        <v>1451</v>
      </c>
      <c r="B1009" s="70" t="s">
        <v>1452</v>
      </c>
      <c r="C1009" s="71" t="s">
        <v>77</v>
      </c>
      <c r="D1009" s="85" t="s">
        <v>4538</v>
      </c>
      <c r="E1009" s="429" t="s">
        <v>4539</v>
      </c>
      <c r="F1009" s="18" t="s">
        <v>2904</v>
      </c>
      <c r="G1009" s="18">
        <v>3.0</v>
      </c>
      <c r="H1009" s="250">
        <v>3.0</v>
      </c>
      <c r="I1009" s="49">
        <v>3.0</v>
      </c>
      <c r="J1009" s="124">
        <v>10.0</v>
      </c>
      <c r="K1009" s="124">
        <v>3.3333333333333335</v>
      </c>
      <c r="L1009" s="78" t="s">
        <v>3133</v>
      </c>
      <c r="M1009" s="58"/>
      <c r="N1009" s="58"/>
      <c r="O1009" s="58"/>
      <c r="P1009" s="58"/>
      <c r="Q1009" s="58"/>
      <c r="R1009" s="58"/>
      <c r="S1009" s="58"/>
      <c r="T1009" s="58"/>
      <c r="U1009" s="58"/>
      <c r="V1009" s="58"/>
      <c r="W1009" s="58"/>
      <c r="X1009" s="58"/>
      <c r="Y1009" s="58"/>
      <c r="Z1009" s="58"/>
    </row>
    <row r="1010" ht="11.25" customHeight="1">
      <c r="A1010" s="85" t="s">
        <v>1451</v>
      </c>
      <c r="B1010" s="70" t="s">
        <v>1452</v>
      </c>
      <c r="C1010" s="71" t="s">
        <v>77</v>
      </c>
      <c r="D1010" s="85" t="s">
        <v>4540</v>
      </c>
      <c r="E1010" s="429" t="s">
        <v>4541</v>
      </c>
      <c r="F1010" s="18" t="s">
        <v>2904</v>
      </c>
      <c r="G1010" s="18">
        <v>3.0</v>
      </c>
      <c r="H1010" s="250">
        <v>3.0</v>
      </c>
      <c r="I1010" s="49">
        <v>3.0</v>
      </c>
      <c r="J1010" s="124">
        <v>10.0</v>
      </c>
      <c r="K1010" s="124">
        <v>3.3333333333333335</v>
      </c>
      <c r="L1010" s="78" t="s">
        <v>3133</v>
      </c>
      <c r="M1010" s="58"/>
      <c r="N1010" s="58"/>
      <c r="O1010" s="58"/>
      <c r="P1010" s="58"/>
      <c r="Q1010" s="58"/>
      <c r="R1010" s="58"/>
      <c r="S1010" s="58"/>
      <c r="T1010" s="58"/>
      <c r="U1010" s="58"/>
      <c r="V1010" s="58"/>
      <c r="W1010" s="58"/>
      <c r="X1010" s="58"/>
      <c r="Y1010" s="58"/>
      <c r="Z1010" s="58"/>
    </row>
    <row r="1011" ht="11.25" customHeight="1">
      <c r="A1011" s="215" t="s">
        <v>6361</v>
      </c>
      <c r="B1011" s="215" t="s">
        <v>6362</v>
      </c>
      <c r="C1011" s="71" t="s">
        <v>77</v>
      </c>
      <c r="D1011" s="85" t="s">
        <v>6363</v>
      </c>
      <c r="E1011" s="429" t="s">
        <v>6364</v>
      </c>
      <c r="F1011" s="18" t="s">
        <v>2904</v>
      </c>
      <c r="G1011" s="18">
        <v>2.0</v>
      </c>
      <c r="H1011" s="250">
        <v>2.0</v>
      </c>
      <c r="I1011" s="49">
        <v>2.0</v>
      </c>
      <c r="J1011" s="124">
        <v>10.0</v>
      </c>
      <c r="K1011" s="124">
        <v>5.0</v>
      </c>
      <c r="L1011" s="78" t="s">
        <v>3133</v>
      </c>
      <c r="M1011" s="58"/>
      <c r="N1011" s="58"/>
      <c r="O1011" s="58"/>
      <c r="P1011" s="58"/>
      <c r="Q1011" s="58"/>
      <c r="R1011" s="58"/>
      <c r="S1011" s="58"/>
      <c r="T1011" s="58"/>
      <c r="U1011" s="58"/>
      <c r="V1011" s="58"/>
      <c r="W1011" s="58"/>
      <c r="X1011" s="58"/>
      <c r="Y1011" s="58"/>
      <c r="Z1011" s="58"/>
    </row>
    <row r="1012" ht="11.25" customHeight="1">
      <c r="A1012" s="215" t="s">
        <v>6361</v>
      </c>
      <c r="B1012" s="215" t="s">
        <v>6362</v>
      </c>
      <c r="C1012" s="71" t="s">
        <v>77</v>
      </c>
      <c r="D1012" s="85" t="s">
        <v>6365</v>
      </c>
      <c r="E1012" s="429" t="s">
        <v>6366</v>
      </c>
      <c r="F1012" s="18" t="s">
        <v>2904</v>
      </c>
      <c r="G1012" s="18">
        <v>2.0</v>
      </c>
      <c r="H1012" s="250">
        <v>2.0</v>
      </c>
      <c r="I1012" s="49">
        <v>2.0</v>
      </c>
      <c r="J1012" s="124">
        <v>10.0</v>
      </c>
      <c r="K1012" s="124">
        <v>5.0</v>
      </c>
      <c r="L1012" s="78" t="s">
        <v>3133</v>
      </c>
      <c r="M1012" s="58"/>
      <c r="N1012" s="58"/>
      <c r="O1012" s="58"/>
      <c r="P1012" s="58"/>
      <c r="Q1012" s="58"/>
      <c r="R1012" s="58"/>
      <c r="S1012" s="58"/>
      <c r="T1012" s="58"/>
      <c r="U1012" s="58"/>
      <c r="V1012" s="58"/>
      <c r="W1012" s="58"/>
      <c r="X1012" s="58"/>
      <c r="Y1012" s="58"/>
      <c r="Z1012" s="58"/>
    </row>
    <row r="1013" ht="11.25" customHeight="1">
      <c r="A1013" s="215" t="s">
        <v>6361</v>
      </c>
      <c r="B1013" s="215" t="s">
        <v>6362</v>
      </c>
      <c r="C1013" s="71" t="s">
        <v>77</v>
      </c>
      <c r="D1013" s="85" t="s">
        <v>6367</v>
      </c>
      <c r="E1013" s="429" t="s">
        <v>6368</v>
      </c>
      <c r="F1013" s="18" t="s">
        <v>2904</v>
      </c>
      <c r="G1013" s="18">
        <v>2.0</v>
      </c>
      <c r="H1013" s="250">
        <v>2.0</v>
      </c>
      <c r="I1013" s="49">
        <v>2.0</v>
      </c>
      <c r="J1013" s="124">
        <v>10.0</v>
      </c>
      <c r="K1013" s="124">
        <v>5.0</v>
      </c>
      <c r="L1013" s="78" t="s">
        <v>3133</v>
      </c>
      <c r="M1013" s="58"/>
      <c r="N1013" s="58"/>
      <c r="O1013" s="58"/>
      <c r="P1013" s="58"/>
      <c r="Q1013" s="58"/>
      <c r="R1013" s="58"/>
      <c r="S1013" s="58"/>
      <c r="T1013" s="58"/>
      <c r="U1013" s="58"/>
      <c r="V1013" s="58"/>
      <c r="W1013" s="58"/>
      <c r="X1013" s="58"/>
      <c r="Y1013" s="58"/>
      <c r="Z1013" s="58"/>
    </row>
    <row r="1014" ht="11.25" customHeight="1">
      <c r="A1014" s="215" t="s">
        <v>6361</v>
      </c>
      <c r="B1014" s="215" t="s">
        <v>6362</v>
      </c>
      <c r="C1014" s="71" t="s">
        <v>77</v>
      </c>
      <c r="D1014" s="85" t="s">
        <v>6369</v>
      </c>
      <c r="E1014" s="429" t="s">
        <v>6370</v>
      </c>
      <c r="F1014" s="18" t="s">
        <v>2904</v>
      </c>
      <c r="G1014" s="18">
        <v>2.0</v>
      </c>
      <c r="H1014" s="250">
        <v>2.0</v>
      </c>
      <c r="I1014" s="49">
        <v>2.0</v>
      </c>
      <c r="J1014" s="124">
        <v>10.0</v>
      </c>
      <c r="K1014" s="124">
        <v>5.0</v>
      </c>
      <c r="L1014" s="78" t="s">
        <v>3133</v>
      </c>
      <c r="M1014" s="58"/>
      <c r="N1014" s="58"/>
      <c r="O1014" s="58"/>
      <c r="P1014" s="58"/>
      <c r="Q1014" s="58"/>
      <c r="R1014" s="58"/>
      <c r="S1014" s="58"/>
      <c r="T1014" s="58"/>
      <c r="U1014" s="58"/>
      <c r="V1014" s="58"/>
      <c r="W1014" s="58"/>
      <c r="X1014" s="58"/>
      <c r="Y1014" s="58"/>
      <c r="Z1014" s="58"/>
    </row>
    <row r="1015" ht="11.25" customHeight="1">
      <c r="A1015" s="215" t="s">
        <v>6361</v>
      </c>
      <c r="B1015" s="215" t="s">
        <v>6362</v>
      </c>
      <c r="C1015" s="71" t="s">
        <v>77</v>
      </c>
      <c r="D1015" s="85" t="s">
        <v>6371</v>
      </c>
      <c r="E1015" s="429" t="s">
        <v>6372</v>
      </c>
      <c r="F1015" s="18" t="s">
        <v>2904</v>
      </c>
      <c r="G1015" s="18">
        <v>2.0</v>
      </c>
      <c r="H1015" s="250">
        <v>2.0</v>
      </c>
      <c r="I1015" s="49">
        <v>2.0</v>
      </c>
      <c r="J1015" s="124">
        <v>10.0</v>
      </c>
      <c r="K1015" s="124">
        <v>5.0</v>
      </c>
      <c r="L1015" s="78" t="s">
        <v>3133</v>
      </c>
      <c r="M1015" s="58"/>
      <c r="N1015" s="58"/>
      <c r="O1015" s="58"/>
      <c r="P1015" s="58"/>
      <c r="Q1015" s="58"/>
      <c r="R1015" s="58"/>
      <c r="S1015" s="58"/>
      <c r="T1015" s="58"/>
      <c r="U1015" s="58"/>
      <c r="V1015" s="58"/>
      <c r="W1015" s="58"/>
      <c r="X1015" s="58"/>
      <c r="Y1015" s="58"/>
      <c r="Z1015" s="58"/>
    </row>
    <row r="1016" ht="11.25" customHeight="1">
      <c r="A1016" s="215" t="s">
        <v>6361</v>
      </c>
      <c r="B1016" s="215" t="s">
        <v>6362</v>
      </c>
      <c r="C1016" s="71" t="s">
        <v>77</v>
      </c>
      <c r="D1016" s="85" t="s">
        <v>6373</v>
      </c>
      <c r="E1016" s="429" t="s">
        <v>6374</v>
      </c>
      <c r="F1016" s="18" t="s">
        <v>2904</v>
      </c>
      <c r="G1016" s="18">
        <v>2.0</v>
      </c>
      <c r="H1016" s="250">
        <v>2.0</v>
      </c>
      <c r="I1016" s="49">
        <v>2.0</v>
      </c>
      <c r="J1016" s="124">
        <v>10.0</v>
      </c>
      <c r="K1016" s="124">
        <v>5.0</v>
      </c>
      <c r="L1016" s="78" t="s">
        <v>3133</v>
      </c>
      <c r="M1016" s="58"/>
      <c r="N1016" s="58"/>
      <c r="O1016" s="58"/>
      <c r="P1016" s="58"/>
      <c r="Q1016" s="58"/>
      <c r="R1016" s="58"/>
      <c r="S1016" s="58"/>
      <c r="T1016" s="58"/>
      <c r="U1016" s="58"/>
      <c r="V1016" s="58"/>
      <c r="W1016" s="58"/>
      <c r="X1016" s="58"/>
      <c r="Y1016" s="58"/>
      <c r="Z1016" s="58"/>
    </row>
    <row r="1017" ht="11.25" customHeight="1">
      <c r="A1017" s="215" t="s">
        <v>6361</v>
      </c>
      <c r="B1017" s="215" t="s">
        <v>6362</v>
      </c>
      <c r="C1017" s="71" t="s">
        <v>77</v>
      </c>
      <c r="D1017" s="85" t="s">
        <v>6375</v>
      </c>
      <c r="E1017" s="429" t="s">
        <v>6376</v>
      </c>
      <c r="F1017" s="18" t="s">
        <v>2904</v>
      </c>
      <c r="G1017" s="18">
        <v>2.0</v>
      </c>
      <c r="H1017" s="250">
        <v>2.0</v>
      </c>
      <c r="I1017" s="49">
        <v>2.0</v>
      </c>
      <c r="J1017" s="124">
        <v>10.0</v>
      </c>
      <c r="K1017" s="124">
        <v>5.0</v>
      </c>
      <c r="L1017" s="78" t="s">
        <v>3133</v>
      </c>
      <c r="M1017" s="58"/>
      <c r="N1017" s="58"/>
      <c r="O1017" s="58"/>
      <c r="P1017" s="58"/>
      <c r="Q1017" s="58"/>
      <c r="R1017" s="58"/>
      <c r="S1017" s="58"/>
      <c r="T1017" s="58"/>
      <c r="U1017" s="58"/>
      <c r="V1017" s="58"/>
      <c r="W1017" s="58"/>
      <c r="X1017" s="58"/>
      <c r="Y1017" s="58"/>
      <c r="Z1017" s="58"/>
    </row>
    <row r="1018" ht="11.25" customHeight="1">
      <c r="A1018" s="215" t="s">
        <v>6361</v>
      </c>
      <c r="B1018" s="215" t="s">
        <v>6362</v>
      </c>
      <c r="C1018" s="71" t="s">
        <v>77</v>
      </c>
      <c r="D1018" s="85" t="s">
        <v>4436</v>
      </c>
      <c r="E1018" s="429" t="s">
        <v>6377</v>
      </c>
      <c r="F1018" s="18" t="s">
        <v>2904</v>
      </c>
      <c r="G1018" s="18">
        <v>2.0</v>
      </c>
      <c r="H1018" s="250">
        <v>2.0</v>
      </c>
      <c r="I1018" s="49">
        <v>2.0</v>
      </c>
      <c r="J1018" s="124">
        <v>10.0</v>
      </c>
      <c r="K1018" s="124">
        <v>5.0</v>
      </c>
      <c r="L1018" s="78" t="s">
        <v>3133</v>
      </c>
      <c r="M1018" s="58"/>
      <c r="N1018" s="58"/>
      <c r="O1018" s="58"/>
      <c r="P1018" s="58"/>
      <c r="Q1018" s="58"/>
      <c r="R1018" s="58"/>
      <c r="S1018" s="58"/>
      <c r="T1018" s="58"/>
      <c r="U1018" s="58"/>
      <c r="V1018" s="58"/>
      <c r="W1018" s="58"/>
      <c r="X1018" s="58"/>
      <c r="Y1018" s="58"/>
      <c r="Z1018" s="58"/>
    </row>
    <row r="1019" ht="11.25" customHeight="1">
      <c r="A1019" s="85" t="s">
        <v>1470</v>
      </c>
      <c r="B1019" s="70" t="s">
        <v>1471</v>
      </c>
      <c r="C1019" s="71" t="s">
        <v>77</v>
      </c>
      <c r="D1019" s="85" t="s">
        <v>2902</v>
      </c>
      <c r="E1019" s="429" t="s">
        <v>2903</v>
      </c>
      <c r="F1019" s="18" t="s">
        <v>2904</v>
      </c>
      <c r="G1019" s="18">
        <v>4.0</v>
      </c>
      <c r="H1019" s="250">
        <v>4.0</v>
      </c>
      <c r="I1019" s="49">
        <v>4.0</v>
      </c>
      <c r="J1019" s="124">
        <v>10.0</v>
      </c>
      <c r="K1019" s="124">
        <v>2.5</v>
      </c>
      <c r="L1019" s="78" t="s">
        <v>3133</v>
      </c>
      <c r="M1019" s="58"/>
      <c r="N1019" s="58"/>
      <c r="O1019" s="58"/>
      <c r="P1019" s="58"/>
      <c r="Q1019" s="58"/>
      <c r="R1019" s="58"/>
      <c r="S1019" s="58"/>
      <c r="T1019" s="58"/>
      <c r="U1019" s="58"/>
      <c r="V1019" s="58"/>
      <c r="W1019" s="58"/>
      <c r="X1019" s="58"/>
      <c r="Y1019" s="58"/>
      <c r="Z1019" s="58"/>
    </row>
    <row r="1020" ht="11.25" customHeight="1">
      <c r="A1020" s="85" t="s">
        <v>1470</v>
      </c>
      <c r="B1020" s="70" t="s">
        <v>1471</v>
      </c>
      <c r="C1020" s="71" t="s">
        <v>77</v>
      </c>
      <c r="D1020" s="85" t="s">
        <v>2905</v>
      </c>
      <c r="E1020" s="429" t="s">
        <v>2906</v>
      </c>
      <c r="F1020" s="18" t="s">
        <v>2904</v>
      </c>
      <c r="G1020" s="18">
        <v>4.0</v>
      </c>
      <c r="H1020" s="250">
        <v>4.0</v>
      </c>
      <c r="I1020" s="49">
        <v>4.0</v>
      </c>
      <c r="J1020" s="124">
        <v>10.0</v>
      </c>
      <c r="K1020" s="124">
        <v>2.5</v>
      </c>
      <c r="L1020" s="78" t="s">
        <v>3133</v>
      </c>
      <c r="M1020" s="58"/>
      <c r="N1020" s="58"/>
      <c r="O1020" s="58"/>
      <c r="P1020" s="58"/>
      <c r="Q1020" s="58"/>
      <c r="R1020" s="58"/>
      <c r="S1020" s="58"/>
      <c r="T1020" s="58"/>
      <c r="U1020" s="58"/>
      <c r="V1020" s="58"/>
      <c r="W1020" s="58"/>
      <c r="X1020" s="58"/>
      <c r="Y1020" s="58"/>
      <c r="Z1020" s="58"/>
    </row>
    <row r="1021" ht="11.25" customHeight="1">
      <c r="A1021" s="85" t="s">
        <v>1470</v>
      </c>
      <c r="B1021" s="70" t="s">
        <v>1471</v>
      </c>
      <c r="C1021" s="71" t="s">
        <v>77</v>
      </c>
      <c r="D1021" s="85" t="s">
        <v>2907</v>
      </c>
      <c r="E1021" s="429" t="s">
        <v>2908</v>
      </c>
      <c r="F1021" s="18" t="s">
        <v>2904</v>
      </c>
      <c r="G1021" s="18">
        <v>4.0</v>
      </c>
      <c r="H1021" s="250">
        <v>4.0</v>
      </c>
      <c r="I1021" s="49">
        <v>4.0</v>
      </c>
      <c r="J1021" s="124">
        <v>10.0</v>
      </c>
      <c r="K1021" s="124">
        <v>2.5</v>
      </c>
      <c r="L1021" s="78" t="s">
        <v>3133</v>
      </c>
      <c r="M1021" s="58"/>
      <c r="N1021" s="58"/>
      <c r="O1021" s="58"/>
      <c r="P1021" s="58"/>
      <c r="Q1021" s="58"/>
      <c r="R1021" s="58"/>
      <c r="S1021" s="58"/>
      <c r="T1021" s="58"/>
      <c r="U1021" s="58"/>
      <c r="V1021" s="58"/>
      <c r="W1021" s="58"/>
      <c r="X1021" s="58"/>
      <c r="Y1021" s="58"/>
      <c r="Z1021" s="58"/>
    </row>
    <row r="1022" ht="11.25" customHeight="1">
      <c r="A1022" s="85" t="s">
        <v>1470</v>
      </c>
      <c r="B1022" s="70" t="s">
        <v>1471</v>
      </c>
      <c r="C1022" s="71" t="s">
        <v>77</v>
      </c>
      <c r="D1022" s="85" t="s">
        <v>2909</v>
      </c>
      <c r="E1022" s="429" t="s">
        <v>2910</v>
      </c>
      <c r="F1022" s="18" t="s">
        <v>2904</v>
      </c>
      <c r="G1022" s="18">
        <v>4.0</v>
      </c>
      <c r="H1022" s="250">
        <v>4.0</v>
      </c>
      <c r="I1022" s="49">
        <v>4.0</v>
      </c>
      <c r="J1022" s="124">
        <v>10.0</v>
      </c>
      <c r="K1022" s="124">
        <v>2.5</v>
      </c>
      <c r="L1022" s="78" t="s">
        <v>3133</v>
      </c>
      <c r="M1022" s="58"/>
      <c r="N1022" s="58"/>
      <c r="O1022" s="58"/>
      <c r="P1022" s="58"/>
      <c r="Q1022" s="58"/>
      <c r="R1022" s="58"/>
      <c r="S1022" s="58"/>
      <c r="T1022" s="58"/>
      <c r="U1022" s="58"/>
      <c r="V1022" s="58"/>
      <c r="W1022" s="58"/>
      <c r="X1022" s="58"/>
      <c r="Y1022" s="58"/>
      <c r="Z1022" s="58"/>
    </row>
    <row r="1023" ht="11.25" customHeight="1">
      <c r="A1023" s="85" t="s">
        <v>1476</v>
      </c>
      <c r="B1023" s="70" t="s">
        <v>1477</v>
      </c>
      <c r="C1023" s="71" t="s">
        <v>77</v>
      </c>
      <c r="D1023" s="85" t="s">
        <v>3498</v>
      </c>
      <c r="E1023" s="429" t="s">
        <v>888</v>
      </c>
      <c r="F1023" s="18" t="s">
        <v>2904</v>
      </c>
      <c r="G1023" s="18">
        <v>6.0</v>
      </c>
      <c r="H1023" s="250">
        <v>6.0</v>
      </c>
      <c r="I1023" s="49">
        <v>6.0</v>
      </c>
      <c r="J1023" s="124">
        <v>10.0</v>
      </c>
      <c r="K1023" s="124">
        <v>1.6666666666666667</v>
      </c>
      <c r="L1023" s="78" t="s">
        <v>3133</v>
      </c>
      <c r="M1023" s="58"/>
      <c r="N1023" s="58"/>
      <c r="O1023" s="58"/>
      <c r="P1023" s="58"/>
      <c r="Q1023" s="58"/>
      <c r="R1023" s="58"/>
      <c r="S1023" s="58"/>
      <c r="T1023" s="58"/>
      <c r="U1023" s="58"/>
      <c r="V1023" s="58"/>
      <c r="W1023" s="58"/>
      <c r="X1023" s="58"/>
      <c r="Y1023" s="58"/>
      <c r="Z1023" s="58"/>
    </row>
    <row r="1024" ht="11.25" customHeight="1">
      <c r="A1024" s="215" t="s">
        <v>6378</v>
      </c>
      <c r="B1024" s="70" t="s">
        <v>6379</v>
      </c>
      <c r="C1024" s="71" t="s">
        <v>77</v>
      </c>
      <c r="D1024" s="85" t="s">
        <v>6380</v>
      </c>
      <c r="E1024" s="429" t="s">
        <v>6381</v>
      </c>
      <c r="F1024" s="18" t="s">
        <v>2904</v>
      </c>
      <c r="G1024" s="18">
        <v>2.0</v>
      </c>
      <c r="H1024" s="250">
        <v>2.0</v>
      </c>
      <c r="I1024" s="49">
        <v>2.0</v>
      </c>
      <c r="J1024" s="124">
        <v>10.0</v>
      </c>
      <c r="K1024" s="124">
        <v>5.0</v>
      </c>
      <c r="L1024" s="78" t="s">
        <v>3133</v>
      </c>
      <c r="M1024" s="58"/>
      <c r="N1024" s="58"/>
      <c r="O1024" s="58"/>
      <c r="P1024" s="58"/>
      <c r="Q1024" s="58"/>
      <c r="R1024" s="58"/>
      <c r="S1024" s="58"/>
      <c r="T1024" s="58"/>
      <c r="U1024" s="58"/>
      <c r="V1024" s="58"/>
      <c r="W1024" s="58"/>
      <c r="X1024" s="58"/>
      <c r="Y1024" s="58"/>
      <c r="Z1024" s="58"/>
    </row>
    <row r="1025" ht="11.25" customHeight="1">
      <c r="A1025" s="112" t="s">
        <v>1486</v>
      </c>
      <c r="B1025" s="91" t="s">
        <v>1487</v>
      </c>
      <c r="C1025" s="71" t="s">
        <v>77</v>
      </c>
      <c r="D1025" s="85" t="s">
        <v>4542</v>
      </c>
      <c r="E1025" s="429" t="s">
        <v>4543</v>
      </c>
      <c r="F1025" s="18" t="s">
        <v>2904</v>
      </c>
      <c r="G1025" s="18">
        <v>6.0</v>
      </c>
      <c r="H1025" s="18">
        <v>5.0</v>
      </c>
      <c r="I1025" s="18">
        <v>6.0</v>
      </c>
      <c r="J1025" s="581">
        <v>10.0</v>
      </c>
      <c r="K1025" s="124">
        <v>1.6666666666666667</v>
      </c>
      <c r="L1025" s="78" t="s">
        <v>3133</v>
      </c>
      <c r="M1025" s="58"/>
      <c r="N1025" s="58"/>
      <c r="O1025" s="58"/>
      <c r="P1025" s="58"/>
      <c r="Q1025" s="58"/>
      <c r="R1025" s="58"/>
      <c r="S1025" s="58"/>
      <c r="T1025" s="58"/>
      <c r="U1025" s="58"/>
      <c r="V1025" s="58"/>
      <c r="W1025" s="58"/>
      <c r="X1025" s="58"/>
      <c r="Y1025" s="58"/>
      <c r="Z1025" s="58"/>
    </row>
    <row r="1026" ht="11.25" customHeight="1">
      <c r="A1026" s="112" t="s">
        <v>1486</v>
      </c>
      <c r="B1026" s="91" t="s">
        <v>1487</v>
      </c>
      <c r="C1026" s="71" t="s">
        <v>77</v>
      </c>
      <c r="D1026" s="85" t="s">
        <v>4455</v>
      </c>
      <c r="E1026" s="429" t="s">
        <v>4544</v>
      </c>
      <c r="F1026" s="18" t="s">
        <v>2897</v>
      </c>
      <c r="G1026" s="18">
        <v>6.0</v>
      </c>
      <c r="H1026" s="18">
        <v>5.0</v>
      </c>
      <c r="I1026" s="18">
        <v>6.0</v>
      </c>
      <c r="J1026" s="581">
        <v>20.0</v>
      </c>
      <c r="K1026" s="124">
        <v>3.3333333333333335</v>
      </c>
      <c r="L1026" s="78" t="s">
        <v>3133</v>
      </c>
      <c r="M1026" s="58"/>
      <c r="N1026" s="58"/>
      <c r="O1026" s="58"/>
      <c r="P1026" s="58"/>
      <c r="Q1026" s="58"/>
      <c r="R1026" s="58"/>
      <c r="S1026" s="58"/>
      <c r="T1026" s="58"/>
      <c r="U1026" s="58"/>
      <c r="V1026" s="58"/>
      <c r="W1026" s="58"/>
      <c r="X1026" s="58"/>
      <c r="Y1026" s="58"/>
      <c r="Z1026" s="58"/>
    </row>
    <row r="1027" ht="11.25" customHeight="1">
      <c r="A1027" s="112" t="s">
        <v>1486</v>
      </c>
      <c r="B1027" s="91" t="s">
        <v>1487</v>
      </c>
      <c r="C1027" s="71" t="s">
        <v>77</v>
      </c>
      <c r="D1027" s="85" t="s">
        <v>4457</v>
      </c>
      <c r="E1027" s="429" t="s">
        <v>4545</v>
      </c>
      <c r="F1027" s="18" t="s">
        <v>4546</v>
      </c>
      <c r="G1027" s="18">
        <v>6.0</v>
      </c>
      <c r="H1027" s="18">
        <v>5.0</v>
      </c>
      <c r="I1027" s="18">
        <v>6.0</v>
      </c>
      <c r="J1027" s="581">
        <v>20.0</v>
      </c>
      <c r="K1027" s="124">
        <v>3.3333333333333335</v>
      </c>
      <c r="L1027" s="78" t="s">
        <v>3133</v>
      </c>
      <c r="M1027" s="58"/>
      <c r="N1027" s="58"/>
      <c r="O1027" s="58"/>
      <c r="P1027" s="58"/>
      <c r="Q1027" s="58"/>
      <c r="R1027" s="58"/>
      <c r="S1027" s="58"/>
      <c r="T1027" s="58"/>
      <c r="U1027" s="58"/>
      <c r="V1027" s="58"/>
      <c r="W1027" s="58"/>
      <c r="X1027" s="58"/>
      <c r="Y1027" s="58"/>
      <c r="Z1027" s="58"/>
    </row>
    <row r="1028" ht="11.25" customHeight="1">
      <c r="A1028" s="112" t="s">
        <v>1486</v>
      </c>
      <c r="B1028" s="91" t="s">
        <v>1487</v>
      </c>
      <c r="C1028" s="71" t="s">
        <v>77</v>
      </c>
      <c r="D1028" s="85" t="s">
        <v>4547</v>
      </c>
      <c r="E1028" s="429" t="s">
        <v>4548</v>
      </c>
      <c r="F1028" s="18" t="s">
        <v>2897</v>
      </c>
      <c r="G1028" s="18">
        <v>6.0</v>
      </c>
      <c r="H1028" s="18">
        <v>5.0</v>
      </c>
      <c r="I1028" s="18">
        <v>6.0</v>
      </c>
      <c r="J1028" s="581">
        <v>20.0</v>
      </c>
      <c r="K1028" s="124">
        <v>3.3333333333333335</v>
      </c>
      <c r="L1028" s="78" t="s">
        <v>3133</v>
      </c>
      <c r="M1028" s="58"/>
      <c r="N1028" s="58"/>
      <c r="O1028" s="58"/>
      <c r="P1028" s="58"/>
      <c r="Q1028" s="58"/>
      <c r="R1028" s="58"/>
      <c r="S1028" s="58"/>
      <c r="T1028" s="58"/>
      <c r="U1028" s="58"/>
      <c r="V1028" s="58"/>
      <c r="W1028" s="58"/>
      <c r="X1028" s="58"/>
      <c r="Y1028" s="58"/>
      <c r="Z1028" s="58"/>
    </row>
    <row r="1029" ht="11.25" customHeight="1">
      <c r="A1029" s="112" t="s">
        <v>1486</v>
      </c>
      <c r="B1029" s="91" t="s">
        <v>1487</v>
      </c>
      <c r="C1029" s="71" t="s">
        <v>77</v>
      </c>
      <c r="D1029" s="85" t="s">
        <v>4459</v>
      </c>
      <c r="E1029" s="429" t="s">
        <v>4549</v>
      </c>
      <c r="F1029" s="18" t="s">
        <v>2897</v>
      </c>
      <c r="G1029" s="18">
        <v>6.0</v>
      </c>
      <c r="H1029" s="18">
        <v>5.0</v>
      </c>
      <c r="I1029" s="18">
        <v>6.0</v>
      </c>
      <c r="J1029" s="581">
        <v>20.0</v>
      </c>
      <c r="K1029" s="124">
        <v>3.3333333333333335</v>
      </c>
      <c r="L1029" s="78" t="s">
        <v>3133</v>
      </c>
      <c r="M1029" s="58"/>
      <c r="N1029" s="58"/>
      <c r="O1029" s="58"/>
      <c r="P1029" s="58"/>
      <c r="Q1029" s="58"/>
      <c r="R1029" s="58"/>
      <c r="S1029" s="58"/>
      <c r="T1029" s="58"/>
      <c r="U1029" s="58"/>
      <c r="V1029" s="58"/>
      <c r="W1029" s="58"/>
      <c r="X1029" s="58"/>
      <c r="Y1029" s="58"/>
      <c r="Z1029" s="58"/>
    </row>
    <row r="1030" ht="11.25" customHeight="1">
      <c r="A1030" s="112" t="s">
        <v>1486</v>
      </c>
      <c r="B1030" s="91" t="s">
        <v>1487</v>
      </c>
      <c r="C1030" s="71" t="s">
        <v>77</v>
      </c>
      <c r="D1030" s="85" t="s">
        <v>4550</v>
      </c>
      <c r="E1030" s="429" t="s">
        <v>4551</v>
      </c>
      <c r="F1030" s="18" t="s">
        <v>2897</v>
      </c>
      <c r="G1030" s="18">
        <v>6.0</v>
      </c>
      <c r="H1030" s="18">
        <v>5.0</v>
      </c>
      <c r="I1030" s="18">
        <v>6.0</v>
      </c>
      <c r="J1030" s="581">
        <v>20.0</v>
      </c>
      <c r="K1030" s="124">
        <v>3.3333333333333335</v>
      </c>
      <c r="L1030" s="78" t="s">
        <v>3133</v>
      </c>
      <c r="M1030" s="58"/>
      <c r="N1030" s="58"/>
      <c r="O1030" s="58"/>
      <c r="P1030" s="58"/>
      <c r="Q1030" s="58"/>
      <c r="R1030" s="58"/>
      <c r="S1030" s="58"/>
      <c r="T1030" s="58"/>
      <c r="U1030" s="58"/>
      <c r="V1030" s="58"/>
      <c r="W1030" s="58"/>
      <c r="X1030" s="58"/>
      <c r="Y1030" s="58"/>
      <c r="Z1030" s="58"/>
    </row>
    <row r="1031" ht="11.25" customHeight="1">
      <c r="A1031" s="112" t="s">
        <v>1486</v>
      </c>
      <c r="B1031" s="91" t="s">
        <v>1487</v>
      </c>
      <c r="C1031" s="71" t="s">
        <v>77</v>
      </c>
      <c r="D1031" s="85" t="s">
        <v>4552</v>
      </c>
      <c r="E1031" s="429" t="s">
        <v>4553</v>
      </c>
      <c r="F1031" s="18" t="s">
        <v>2897</v>
      </c>
      <c r="G1031" s="18">
        <v>6.0</v>
      </c>
      <c r="H1031" s="18">
        <v>5.0</v>
      </c>
      <c r="I1031" s="18">
        <v>6.0</v>
      </c>
      <c r="J1031" s="581">
        <v>20.0</v>
      </c>
      <c r="K1031" s="124">
        <v>3.3333333333333335</v>
      </c>
      <c r="L1031" s="78" t="s">
        <v>3133</v>
      </c>
      <c r="M1031" s="58"/>
      <c r="N1031" s="58"/>
      <c r="O1031" s="58"/>
      <c r="P1031" s="58"/>
      <c r="Q1031" s="58"/>
      <c r="R1031" s="58"/>
      <c r="S1031" s="58"/>
      <c r="T1031" s="58"/>
      <c r="U1031" s="58"/>
      <c r="V1031" s="58"/>
      <c r="W1031" s="58"/>
      <c r="X1031" s="58"/>
      <c r="Y1031" s="58"/>
      <c r="Z1031" s="58"/>
    </row>
    <row r="1032" ht="11.25" customHeight="1">
      <c r="A1032" s="112" t="s">
        <v>1486</v>
      </c>
      <c r="B1032" s="91" t="s">
        <v>1487</v>
      </c>
      <c r="C1032" s="71" t="s">
        <v>77</v>
      </c>
      <c r="D1032" s="85" t="s">
        <v>4460</v>
      </c>
      <c r="E1032" s="429" t="s">
        <v>4554</v>
      </c>
      <c r="F1032" s="18" t="s">
        <v>2897</v>
      </c>
      <c r="G1032" s="18">
        <v>6.0</v>
      </c>
      <c r="H1032" s="18">
        <v>5.0</v>
      </c>
      <c r="I1032" s="18">
        <v>6.0</v>
      </c>
      <c r="J1032" s="581">
        <v>20.0</v>
      </c>
      <c r="K1032" s="124">
        <v>3.3333333333333335</v>
      </c>
      <c r="L1032" s="78" t="s">
        <v>3133</v>
      </c>
      <c r="M1032" s="58"/>
      <c r="N1032" s="58"/>
      <c r="O1032" s="58"/>
      <c r="P1032" s="58"/>
      <c r="Q1032" s="58"/>
      <c r="R1032" s="58"/>
      <c r="S1032" s="58"/>
      <c r="T1032" s="58"/>
      <c r="U1032" s="58"/>
      <c r="V1032" s="58"/>
      <c r="W1032" s="58"/>
      <c r="X1032" s="58"/>
      <c r="Y1032" s="58"/>
      <c r="Z1032" s="58"/>
    </row>
    <row r="1033" ht="11.25" customHeight="1">
      <c r="A1033" s="112" t="s">
        <v>1486</v>
      </c>
      <c r="B1033" s="91" t="s">
        <v>1487</v>
      </c>
      <c r="C1033" s="71" t="s">
        <v>77</v>
      </c>
      <c r="D1033" s="85" t="s">
        <v>4461</v>
      </c>
      <c r="E1033" s="429" t="s">
        <v>4555</v>
      </c>
      <c r="F1033" s="18" t="s">
        <v>2897</v>
      </c>
      <c r="G1033" s="18">
        <v>6.0</v>
      </c>
      <c r="H1033" s="18">
        <v>5.0</v>
      </c>
      <c r="I1033" s="18">
        <v>6.0</v>
      </c>
      <c r="J1033" s="581">
        <v>20.0</v>
      </c>
      <c r="K1033" s="124">
        <v>3.3333333333333335</v>
      </c>
      <c r="L1033" s="78" t="s">
        <v>3133</v>
      </c>
      <c r="M1033" s="58"/>
      <c r="N1033" s="58"/>
      <c r="O1033" s="58"/>
      <c r="P1033" s="58"/>
      <c r="Q1033" s="58"/>
      <c r="R1033" s="58"/>
      <c r="S1033" s="58"/>
      <c r="T1033" s="58"/>
      <c r="U1033" s="58"/>
      <c r="V1033" s="58"/>
      <c r="W1033" s="58"/>
      <c r="X1033" s="58"/>
      <c r="Y1033" s="58"/>
      <c r="Z1033" s="58"/>
    </row>
    <row r="1034" ht="11.25" customHeight="1">
      <c r="A1034" s="112" t="s">
        <v>1486</v>
      </c>
      <c r="B1034" s="91" t="s">
        <v>1487</v>
      </c>
      <c r="C1034" s="71" t="s">
        <v>77</v>
      </c>
      <c r="D1034" s="85" t="s">
        <v>4556</v>
      </c>
      <c r="E1034" s="429" t="s">
        <v>4557</v>
      </c>
      <c r="F1034" s="18" t="s">
        <v>2897</v>
      </c>
      <c r="G1034" s="18">
        <v>6.0</v>
      </c>
      <c r="H1034" s="18">
        <v>5.0</v>
      </c>
      <c r="I1034" s="18">
        <v>6.0</v>
      </c>
      <c r="J1034" s="581">
        <v>20.0</v>
      </c>
      <c r="K1034" s="124">
        <v>3.3333333333333335</v>
      </c>
      <c r="L1034" s="78" t="s">
        <v>3133</v>
      </c>
      <c r="M1034" s="58"/>
      <c r="N1034" s="58"/>
      <c r="O1034" s="58"/>
      <c r="P1034" s="58"/>
      <c r="Q1034" s="58"/>
      <c r="R1034" s="58"/>
      <c r="S1034" s="58"/>
      <c r="T1034" s="58"/>
      <c r="U1034" s="58"/>
      <c r="V1034" s="58"/>
      <c r="W1034" s="58"/>
      <c r="X1034" s="58"/>
      <c r="Y1034" s="58"/>
      <c r="Z1034" s="58"/>
    </row>
    <row r="1035" ht="11.25" customHeight="1">
      <c r="A1035" s="112" t="s">
        <v>1486</v>
      </c>
      <c r="B1035" s="91" t="s">
        <v>1487</v>
      </c>
      <c r="C1035" s="71" t="s">
        <v>77</v>
      </c>
      <c r="D1035" s="85" t="s">
        <v>4558</v>
      </c>
      <c r="E1035" s="429" t="s">
        <v>4559</v>
      </c>
      <c r="F1035" s="18" t="s">
        <v>2897</v>
      </c>
      <c r="G1035" s="18">
        <v>6.0</v>
      </c>
      <c r="H1035" s="18">
        <v>5.0</v>
      </c>
      <c r="I1035" s="18">
        <v>6.0</v>
      </c>
      <c r="J1035" s="581">
        <v>20.0</v>
      </c>
      <c r="K1035" s="124">
        <v>3.3333333333333335</v>
      </c>
      <c r="L1035" s="78" t="s">
        <v>3133</v>
      </c>
      <c r="M1035" s="58"/>
      <c r="N1035" s="58"/>
      <c r="O1035" s="58"/>
      <c r="P1035" s="58"/>
      <c r="Q1035" s="58"/>
      <c r="R1035" s="58"/>
      <c r="S1035" s="58"/>
      <c r="T1035" s="58"/>
      <c r="U1035" s="58"/>
      <c r="V1035" s="58"/>
      <c r="W1035" s="58"/>
      <c r="X1035" s="58"/>
      <c r="Y1035" s="58"/>
      <c r="Z1035" s="58"/>
    </row>
    <row r="1036" ht="11.25" customHeight="1">
      <c r="A1036" s="85" t="s">
        <v>6361</v>
      </c>
      <c r="B1036" s="70" t="s">
        <v>6382</v>
      </c>
      <c r="C1036" s="71" t="s">
        <v>77</v>
      </c>
      <c r="D1036" s="85" t="s">
        <v>6383</v>
      </c>
      <c r="E1036" s="429" t="s">
        <v>6384</v>
      </c>
      <c r="F1036" s="18" t="s">
        <v>2897</v>
      </c>
      <c r="G1036" s="18">
        <v>2.0</v>
      </c>
      <c r="H1036" s="250">
        <v>2.0</v>
      </c>
      <c r="I1036" s="49">
        <v>2.0</v>
      </c>
      <c r="J1036" s="124">
        <v>20.0</v>
      </c>
      <c r="K1036" s="207">
        <v>10.0</v>
      </c>
      <c r="L1036" s="78" t="s">
        <v>3133</v>
      </c>
      <c r="M1036" s="58"/>
      <c r="N1036" s="58"/>
      <c r="O1036" s="58"/>
      <c r="P1036" s="58"/>
      <c r="Q1036" s="58"/>
      <c r="R1036" s="58"/>
      <c r="S1036" s="58"/>
      <c r="T1036" s="58"/>
      <c r="U1036" s="58"/>
      <c r="V1036" s="58"/>
      <c r="W1036" s="58"/>
      <c r="X1036" s="58"/>
      <c r="Y1036" s="58"/>
      <c r="Z1036" s="58"/>
    </row>
    <row r="1037" ht="11.25" customHeight="1">
      <c r="A1037" s="85" t="s">
        <v>6361</v>
      </c>
      <c r="B1037" s="70" t="s">
        <v>6382</v>
      </c>
      <c r="C1037" s="71" t="s">
        <v>77</v>
      </c>
      <c r="D1037" s="85" t="s">
        <v>6385</v>
      </c>
      <c r="E1037" s="429" t="s">
        <v>6386</v>
      </c>
      <c r="F1037" s="18" t="s">
        <v>2904</v>
      </c>
      <c r="G1037" s="18">
        <v>2.0</v>
      </c>
      <c r="H1037" s="250">
        <v>2.0</v>
      </c>
      <c r="I1037" s="49">
        <v>2.0</v>
      </c>
      <c r="J1037" s="124">
        <v>10.0</v>
      </c>
      <c r="K1037" s="207">
        <v>5.0</v>
      </c>
      <c r="L1037" s="78" t="s">
        <v>3133</v>
      </c>
      <c r="M1037" s="58"/>
      <c r="N1037" s="58"/>
      <c r="O1037" s="58"/>
      <c r="P1037" s="58"/>
      <c r="Q1037" s="58"/>
      <c r="R1037" s="58"/>
      <c r="S1037" s="58"/>
      <c r="T1037" s="58"/>
      <c r="U1037" s="58"/>
      <c r="V1037" s="58"/>
      <c r="W1037" s="58"/>
      <c r="X1037" s="58"/>
      <c r="Y1037" s="58"/>
      <c r="Z1037" s="58"/>
    </row>
    <row r="1038" ht="11.25" customHeight="1">
      <c r="A1038" s="85" t="s">
        <v>6361</v>
      </c>
      <c r="B1038" s="70" t="s">
        <v>6382</v>
      </c>
      <c r="C1038" s="71" t="s">
        <v>77</v>
      </c>
      <c r="D1038" s="85" t="s">
        <v>6387</v>
      </c>
      <c r="E1038" s="429" t="s">
        <v>6388</v>
      </c>
      <c r="F1038" s="18" t="s">
        <v>2904</v>
      </c>
      <c r="G1038" s="18">
        <v>2.0</v>
      </c>
      <c r="H1038" s="250">
        <v>2.0</v>
      </c>
      <c r="I1038" s="49">
        <v>2.0</v>
      </c>
      <c r="J1038" s="124">
        <v>10.0</v>
      </c>
      <c r="K1038" s="207">
        <v>5.0</v>
      </c>
      <c r="L1038" s="78" t="s">
        <v>3133</v>
      </c>
      <c r="M1038" s="58"/>
      <c r="N1038" s="58"/>
      <c r="O1038" s="58"/>
      <c r="P1038" s="58"/>
      <c r="Q1038" s="58"/>
      <c r="R1038" s="58"/>
      <c r="S1038" s="58"/>
      <c r="T1038" s="58"/>
      <c r="U1038" s="58"/>
      <c r="V1038" s="58"/>
      <c r="W1038" s="58"/>
      <c r="X1038" s="58"/>
      <c r="Y1038" s="58"/>
      <c r="Z1038" s="58"/>
    </row>
    <row r="1039" ht="11.25" customHeight="1">
      <c r="A1039" s="85" t="s">
        <v>6361</v>
      </c>
      <c r="B1039" s="70" t="s">
        <v>6382</v>
      </c>
      <c r="C1039" s="71" t="s">
        <v>77</v>
      </c>
      <c r="D1039" s="85" t="s">
        <v>6389</v>
      </c>
      <c r="E1039" s="429" t="s">
        <v>6390</v>
      </c>
      <c r="F1039" s="18" t="s">
        <v>2904</v>
      </c>
      <c r="G1039" s="18">
        <v>2.0</v>
      </c>
      <c r="H1039" s="250">
        <v>2.0</v>
      </c>
      <c r="I1039" s="49">
        <v>2.0</v>
      </c>
      <c r="J1039" s="124">
        <v>10.0</v>
      </c>
      <c r="K1039" s="207">
        <v>5.0</v>
      </c>
      <c r="L1039" s="78" t="s">
        <v>3133</v>
      </c>
      <c r="M1039" s="58"/>
      <c r="N1039" s="58"/>
      <c r="O1039" s="58"/>
      <c r="P1039" s="58"/>
      <c r="Q1039" s="58"/>
      <c r="R1039" s="58"/>
      <c r="S1039" s="58"/>
      <c r="T1039" s="58"/>
      <c r="U1039" s="58"/>
      <c r="V1039" s="58"/>
      <c r="W1039" s="58"/>
      <c r="X1039" s="58"/>
      <c r="Y1039" s="58"/>
      <c r="Z1039" s="58"/>
    </row>
    <row r="1040" ht="11.25" customHeight="1">
      <c r="A1040" s="85" t="s">
        <v>1492</v>
      </c>
      <c r="B1040" s="70" t="s">
        <v>1493</v>
      </c>
      <c r="C1040" s="71" t="s">
        <v>77</v>
      </c>
      <c r="D1040" s="85" t="s">
        <v>4560</v>
      </c>
      <c r="E1040" s="429" t="s">
        <v>4561</v>
      </c>
      <c r="F1040" s="18" t="s">
        <v>2904</v>
      </c>
      <c r="G1040" s="18">
        <v>4.0</v>
      </c>
      <c r="H1040" s="250">
        <v>4.0</v>
      </c>
      <c r="I1040" s="49">
        <v>4.0</v>
      </c>
      <c r="J1040" s="124">
        <v>10.0</v>
      </c>
      <c r="K1040" s="207">
        <v>2.5</v>
      </c>
      <c r="L1040" s="78" t="s">
        <v>3133</v>
      </c>
      <c r="M1040" s="58"/>
      <c r="N1040" s="58"/>
      <c r="O1040" s="58"/>
      <c r="P1040" s="58"/>
      <c r="Q1040" s="58"/>
      <c r="R1040" s="58"/>
      <c r="S1040" s="58"/>
      <c r="T1040" s="58"/>
      <c r="U1040" s="58"/>
      <c r="V1040" s="58"/>
      <c r="W1040" s="58"/>
      <c r="X1040" s="58"/>
      <c r="Y1040" s="58"/>
      <c r="Z1040" s="58"/>
    </row>
    <row r="1041" ht="11.25" customHeight="1">
      <c r="A1041" s="85" t="s">
        <v>1501</v>
      </c>
      <c r="B1041" s="70" t="s">
        <v>1502</v>
      </c>
      <c r="C1041" s="71" t="s">
        <v>77</v>
      </c>
      <c r="D1041" s="85" t="s">
        <v>4562</v>
      </c>
      <c r="E1041" s="429" t="s">
        <v>4563</v>
      </c>
      <c r="F1041" s="18" t="s">
        <v>2904</v>
      </c>
      <c r="G1041" s="18">
        <v>4.0</v>
      </c>
      <c r="H1041" s="250">
        <v>4.0</v>
      </c>
      <c r="I1041" s="49">
        <v>4.0</v>
      </c>
      <c r="J1041" s="124">
        <v>10.0</v>
      </c>
      <c r="K1041" s="207">
        <v>2.5</v>
      </c>
      <c r="L1041" s="78" t="s">
        <v>3133</v>
      </c>
      <c r="M1041" s="58"/>
      <c r="N1041" s="58"/>
      <c r="O1041" s="58"/>
      <c r="P1041" s="58"/>
      <c r="Q1041" s="58"/>
      <c r="R1041" s="58"/>
      <c r="S1041" s="58"/>
      <c r="T1041" s="58"/>
      <c r="U1041" s="58"/>
      <c r="V1041" s="58"/>
      <c r="W1041" s="58"/>
      <c r="X1041" s="58"/>
      <c r="Y1041" s="58"/>
      <c r="Z1041" s="58"/>
    </row>
    <row r="1042" ht="11.25" customHeight="1">
      <c r="A1042" s="85" t="s">
        <v>1501</v>
      </c>
      <c r="B1042" s="70" t="s">
        <v>1502</v>
      </c>
      <c r="C1042" s="71" t="s">
        <v>77</v>
      </c>
      <c r="D1042" s="85" t="s">
        <v>4564</v>
      </c>
      <c r="E1042" s="429" t="s">
        <v>4565</v>
      </c>
      <c r="F1042" s="18" t="s">
        <v>2904</v>
      </c>
      <c r="G1042" s="18">
        <v>4.0</v>
      </c>
      <c r="H1042" s="250">
        <v>4.0</v>
      </c>
      <c r="I1042" s="49">
        <v>4.0</v>
      </c>
      <c r="J1042" s="124">
        <v>10.0</v>
      </c>
      <c r="K1042" s="207">
        <v>2.5</v>
      </c>
      <c r="L1042" s="78" t="s">
        <v>3133</v>
      </c>
      <c r="M1042" s="58"/>
      <c r="N1042" s="58"/>
      <c r="O1042" s="58"/>
      <c r="P1042" s="58"/>
      <c r="Q1042" s="58"/>
      <c r="R1042" s="58"/>
      <c r="S1042" s="58"/>
      <c r="T1042" s="58"/>
      <c r="U1042" s="58"/>
      <c r="V1042" s="58"/>
      <c r="W1042" s="58"/>
      <c r="X1042" s="58"/>
      <c r="Y1042" s="58"/>
      <c r="Z1042" s="58"/>
    </row>
    <row r="1043" ht="11.25" customHeight="1">
      <c r="A1043" s="85" t="s">
        <v>1501</v>
      </c>
      <c r="B1043" s="70" t="s">
        <v>1502</v>
      </c>
      <c r="C1043" s="71" t="s">
        <v>77</v>
      </c>
      <c r="D1043" s="85" t="s">
        <v>4566</v>
      </c>
      <c r="E1043" s="429" t="s">
        <v>4567</v>
      </c>
      <c r="F1043" s="18" t="s">
        <v>2904</v>
      </c>
      <c r="G1043" s="18">
        <v>4.0</v>
      </c>
      <c r="H1043" s="250">
        <v>4.0</v>
      </c>
      <c r="I1043" s="49">
        <v>4.0</v>
      </c>
      <c r="J1043" s="124">
        <v>10.0</v>
      </c>
      <c r="K1043" s="207">
        <v>2.5</v>
      </c>
      <c r="L1043" s="78" t="s">
        <v>3133</v>
      </c>
      <c r="M1043" s="58"/>
      <c r="N1043" s="58"/>
      <c r="O1043" s="58"/>
      <c r="P1043" s="58"/>
      <c r="Q1043" s="58"/>
      <c r="R1043" s="58"/>
      <c r="S1043" s="58"/>
      <c r="T1043" s="58"/>
      <c r="U1043" s="58"/>
      <c r="V1043" s="58"/>
      <c r="W1043" s="58"/>
      <c r="X1043" s="58"/>
      <c r="Y1043" s="58"/>
      <c r="Z1043" s="58"/>
    </row>
    <row r="1044" ht="11.25" customHeight="1">
      <c r="A1044" s="85" t="s">
        <v>1506</v>
      </c>
      <c r="B1044" s="70" t="s">
        <v>1507</v>
      </c>
      <c r="C1044" s="71" t="s">
        <v>77</v>
      </c>
      <c r="D1044" s="85" t="s">
        <v>4568</v>
      </c>
      <c r="E1044" s="429" t="s">
        <v>4569</v>
      </c>
      <c r="F1044" s="18" t="s">
        <v>2904</v>
      </c>
      <c r="G1044" s="18">
        <v>5.0</v>
      </c>
      <c r="H1044" s="250">
        <v>5.0</v>
      </c>
      <c r="I1044" s="49">
        <v>5.0</v>
      </c>
      <c r="J1044" s="124">
        <v>10.0</v>
      </c>
      <c r="K1044" s="207">
        <v>2.0</v>
      </c>
      <c r="L1044" s="78" t="s">
        <v>3133</v>
      </c>
      <c r="M1044" s="58"/>
      <c r="N1044" s="58"/>
      <c r="O1044" s="58"/>
      <c r="P1044" s="58"/>
      <c r="Q1044" s="58"/>
      <c r="R1044" s="58"/>
      <c r="S1044" s="58"/>
      <c r="T1044" s="58"/>
      <c r="U1044" s="58"/>
      <c r="V1044" s="58"/>
      <c r="W1044" s="58"/>
      <c r="X1044" s="58"/>
      <c r="Y1044" s="58"/>
      <c r="Z1044" s="58"/>
    </row>
    <row r="1045" ht="11.25" customHeight="1">
      <c r="A1045" s="112" t="s">
        <v>3242</v>
      </c>
      <c r="B1045" s="112" t="s">
        <v>6391</v>
      </c>
      <c r="C1045" s="98" t="s">
        <v>77</v>
      </c>
      <c r="D1045" s="112" t="s">
        <v>6392</v>
      </c>
      <c r="E1045" s="313" t="s">
        <v>6393</v>
      </c>
      <c r="F1045" s="98" t="s">
        <v>2897</v>
      </c>
      <c r="G1045" s="98">
        <v>5.0</v>
      </c>
      <c r="H1045" s="301">
        <v>3.0</v>
      </c>
      <c r="I1045" s="103">
        <v>5.0</v>
      </c>
      <c r="J1045" s="494">
        <v>20.0</v>
      </c>
      <c r="K1045" s="494">
        <v>4.0</v>
      </c>
      <c r="L1045" s="78" t="s">
        <v>649</v>
      </c>
      <c r="M1045" s="58"/>
      <c r="N1045" s="58"/>
      <c r="O1045" s="58"/>
      <c r="P1045" s="58"/>
      <c r="Q1045" s="58"/>
      <c r="R1045" s="58"/>
      <c r="S1045" s="58"/>
      <c r="T1045" s="58"/>
      <c r="U1045" s="58"/>
      <c r="V1045" s="58"/>
      <c r="W1045" s="58"/>
      <c r="X1045" s="58"/>
      <c r="Y1045" s="58"/>
      <c r="Z1045" s="58"/>
    </row>
    <row r="1046" ht="11.25" customHeight="1">
      <c r="A1046" s="236" t="s">
        <v>6394</v>
      </c>
      <c r="B1046" s="236" t="s">
        <v>6395</v>
      </c>
      <c r="C1046" s="150" t="s">
        <v>77</v>
      </c>
      <c r="D1046" s="91"/>
      <c r="E1046" s="515" t="s">
        <v>4750</v>
      </c>
      <c r="F1046" s="92" t="s">
        <v>2904</v>
      </c>
      <c r="G1046" s="320">
        <v>3.0</v>
      </c>
      <c r="H1046" s="321">
        <v>3.0</v>
      </c>
      <c r="I1046" s="107">
        <v>3.0</v>
      </c>
      <c r="J1046" s="516">
        <v>10.0</v>
      </c>
      <c r="K1046" s="516">
        <v>3.3</v>
      </c>
      <c r="L1046" s="78" t="s">
        <v>649</v>
      </c>
      <c r="M1046" s="58"/>
      <c r="N1046" s="58"/>
      <c r="O1046" s="58"/>
      <c r="P1046" s="58"/>
      <c r="Q1046" s="58"/>
      <c r="R1046" s="58"/>
      <c r="S1046" s="58"/>
      <c r="T1046" s="58"/>
      <c r="U1046" s="58"/>
      <c r="V1046" s="58"/>
      <c r="W1046" s="58"/>
      <c r="X1046" s="58"/>
      <c r="Y1046" s="58"/>
      <c r="Z1046" s="58"/>
    </row>
    <row r="1047" ht="11.25" customHeight="1">
      <c r="A1047" s="236" t="s">
        <v>6394</v>
      </c>
      <c r="B1047" s="236" t="s">
        <v>6395</v>
      </c>
      <c r="C1047" s="98" t="s">
        <v>77</v>
      </c>
      <c r="D1047" s="112" t="s">
        <v>6396</v>
      </c>
      <c r="E1047" s="313" t="s">
        <v>4752</v>
      </c>
      <c r="F1047" s="98" t="s">
        <v>2904</v>
      </c>
      <c r="G1047" s="99">
        <v>3.0</v>
      </c>
      <c r="H1047" s="466">
        <v>3.0</v>
      </c>
      <c r="I1047" s="107">
        <v>3.0</v>
      </c>
      <c r="J1047" s="516">
        <v>10.0</v>
      </c>
      <c r="K1047" s="516">
        <v>3.3</v>
      </c>
      <c r="L1047" s="78" t="s">
        <v>649</v>
      </c>
      <c r="M1047" s="58"/>
      <c r="N1047" s="58"/>
      <c r="O1047" s="58"/>
      <c r="P1047" s="58"/>
      <c r="Q1047" s="58"/>
      <c r="R1047" s="58"/>
      <c r="S1047" s="58"/>
      <c r="T1047" s="58"/>
      <c r="U1047" s="58"/>
      <c r="V1047" s="58"/>
      <c r="W1047" s="58"/>
      <c r="X1047" s="58"/>
      <c r="Y1047" s="58"/>
      <c r="Z1047" s="58"/>
    </row>
    <row r="1048" ht="11.25" customHeight="1">
      <c r="A1048" s="262" t="s">
        <v>6397</v>
      </c>
      <c r="B1048" s="236" t="s">
        <v>6398</v>
      </c>
      <c r="C1048" s="98" t="s">
        <v>77</v>
      </c>
      <c r="D1048" s="112" t="s">
        <v>6399</v>
      </c>
      <c r="E1048" s="313" t="s">
        <v>4756</v>
      </c>
      <c r="F1048" s="98" t="s">
        <v>2897</v>
      </c>
      <c r="G1048" s="99">
        <v>4.0</v>
      </c>
      <c r="H1048" s="466">
        <v>4.0</v>
      </c>
      <c r="I1048" s="107">
        <v>4.0</v>
      </c>
      <c r="J1048" s="516">
        <v>20.0</v>
      </c>
      <c r="K1048" s="516">
        <v>5.0</v>
      </c>
      <c r="L1048" s="78" t="s">
        <v>649</v>
      </c>
      <c r="M1048" s="58"/>
      <c r="N1048" s="58"/>
      <c r="O1048" s="58"/>
      <c r="P1048" s="58"/>
      <c r="Q1048" s="58"/>
      <c r="R1048" s="58"/>
      <c r="S1048" s="58"/>
      <c r="T1048" s="58"/>
      <c r="U1048" s="58"/>
      <c r="V1048" s="58"/>
      <c r="W1048" s="58"/>
      <c r="X1048" s="58"/>
      <c r="Y1048" s="58"/>
      <c r="Z1048" s="58"/>
    </row>
    <row r="1049" ht="11.25" customHeight="1">
      <c r="A1049" s="236" t="s">
        <v>6397</v>
      </c>
      <c r="B1049" s="236" t="s">
        <v>6398</v>
      </c>
      <c r="C1049" s="98" t="s">
        <v>77</v>
      </c>
      <c r="D1049" s="112" t="s">
        <v>6400</v>
      </c>
      <c r="E1049" s="313" t="s">
        <v>4758</v>
      </c>
      <c r="F1049" s="98" t="s">
        <v>2904</v>
      </c>
      <c r="G1049" s="99">
        <v>4.0</v>
      </c>
      <c r="H1049" s="466">
        <v>4.0</v>
      </c>
      <c r="I1049" s="107">
        <v>4.0</v>
      </c>
      <c r="J1049" s="516">
        <v>10.0</v>
      </c>
      <c r="K1049" s="516">
        <v>2.5</v>
      </c>
      <c r="L1049" s="78" t="s">
        <v>649</v>
      </c>
      <c r="M1049" s="58"/>
      <c r="N1049" s="58"/>
      <c r="O1049" s="58"/>
      <c r="P1049" s="58"/>
      <c r="Q1049" s="58"/>
      <c r="R1049" s="58"/>
      <c r="S1049" s="58"/>
      <c r="T1049" s="58"/>
      <c r="U1049" s="58"/>
      <c r="V1049" s="58"/>
      <c r="W1049" s="58"/>
      <c r="X1049" s="58"/>
      <c r="Y1049" s="58"/>
      <c r="Z1049" s="58"/>
    </row>
    <row r="1050" ht="11.25" customHeight="1">
      <c r="A1050" s="262" t="s">
        <v>6401</v>
      </c>
      <c r="B1050" s="236" t="s">
        <v>6402</v>
      </c>
      <c r="C1050" s="98" t="s">
        <v>77</v>
      </c>
      <c r="D1050" s="112" t="s">
        <v>6403</v>
      </c>
      <c r="E1050" s="313" t="s">
        <v>6404</v>
      </c>
      <c r="F1050" s="98" t="s">
        <v>2897</v>
      </c>
      <c r="G1050" s="99">
        <v>1.0</v>
      </c>
      <c r="H1050" s="466">
        <v>1.0</v>
      </c>
      <c r="I1050" s="107">
        <v>4.0</v>
      </c>
      <c r="J1050" s="516">
        <v>20.0</v>
      </c>
      <c r="K1050" s="516">
        <v>20.0</v>
      </c>
      <c r="L1050" s="78" t="s">
        <v>649</v>
      </c>
      <c r="M1050" s="58"/>
      <c r="N1050" s="58"/>
      <c r="O1050" s="58"/>
      <c r="P1050" s="58"/>
      <c r="Q1050" s="58"/>
      <c r="R1050" s="58"/>
      <c r="S1050" s="58"/>
      <c r="T1050" s="58"/>
      <c r="U1050" s="58"/>
      <c r="V1050" s="58"/>
      <c r="W1050" s="58"/>
      <c r="X1050" s="58"/>
      <c r="Y1050" s="58"/>
      <c r="Z1050" s="58"/>
    </row>
    <row r="1051" ht="11.25" customHeight="1">
      <c r="A1051" s="262" t="s">
        <v>6401</v>
      </c>
      <c r="B1051" s="236" t="s">
        <v>6402</v>
      </c>
      <c r="C1051" s="98" t="s">
        <v>77</v>
      </c>
      <c r="D1051" s="112" t="s">
        <v>6405</v>
      </c>
      <c r="E1051" s="313"/>
      <c r="F1051" s="98" t="s">
        <v>2904</v>
      </c>
      <c r="G1051" s="99">
        <v>1.0</v>
      </c>
      <c r="H1051" s="466">
        <v>1.0</v>
      </c>
      <c r="I1051" s="107">
        <v>4.0</v>
      </c>
      <c r="J1051" s="516">
        <v>10.0</v>
      </c>
      <c r="K1051" s="516">
        <v>10.0</v>
      </c>
      <c r="L1051" s="78" t="s">
        <v>649</v>
      </c>
      <c r="M1051" s="58"/>
      <c r="N1051" s="58"/>
      <c r="O1051" s="58"/>
      <c r="P1051" s="58"/>
      <c r="Q1051" s="58"/>
      <c r="R1051" s="58"/>
      <c r="S1051" s="58"/>
      <c r="T1051" s="58"/>
      <c r="U1051" s="58"/>
      <c r="V1051" s="58"/>
      <c r="W1051" s="58"/>
      <c r="X1051" s="58"/>
      <c r="Y1051" s="58"/>
      <c r="Z1051" s="58"/>
    </row>
    <row r="1052" ht="11.25" customHeight="1">
      <c r="A1052" s="262" t="s">
        <v>6401</v>
      </c>
      <c r="B1052" s="236" t="s">
        <v>6402</v>
      </c>
      <c r="C1052" s="98" t="s">
        <v>77</v>
      </c>
      <c r="D1052" s="112" t="s">
        <v>6406</v>
      </c>
      <c r="E1052" s="313" t="s">
        <v>6407</v>
      </c>
      <c r="F1052" s="98" t="s">
        <v>2904</v>
      </c>
      <c r="G1052" s="99">
        <v>1.0</v>
      </c>
      <c r="H1052" s="466">
        <v>1.0</v>
      </c>
      <c r="I1052" s="107">
        <v>4.0</v>
      </c>
      <c r="J1052" s="516">
        <v>10.0</v>
      </c>
      <c r="K1052" s="516">
        <v>10.0</v>
      </c>
      <c r="L1052" s="78" t="s">
        <v>649</v>
      </c>
      <c r="M1052" s="58"/>
      <c r="N1052" s="58"/>
      <c r="O1052" s="58"/>
      <c r="P1052" s="58"/>
      <c r="Q1052" s="58"/>
      <c r="R1052" s="58"/>
      <c r="S1052" s="58"/>
      <c r="T1052" s="58"/>
      <c r="U1052" s="58"/>
      <c r="V1052" s="58"/>
      <c r="W1052" s="58"/>
      <c r="X1052" s="58"/>
      <c r="Y1052" s="58"/>
      <c r="Z1052" s="58"/>
    </row>
    <row r="1053" ht="11.25" customHeight="1">
      <c r="A1053" s="262" t="s">
        <v>6401</v>
      </c>
      <c r="B1053" s="236" t="s">
        <v>6402</v>
      </c>
      <c r="C1053" s="98" t="s">
        <v>77</v>
      </c>
      <c r="D1053" s="112" t="s">
        <v>6408</v>
      </c>
      <c r="E1053" s="313" t="s">
        <v>6409</v>
      </c>
      <c r="F1053" s="98" t="s">
        <v>2904</v>
      </c>
      <c r="G1053" s="99">
        <v>1.0</v>
      </c>
      <c r="H1053" s="466">
        <v>1.0</v>
      </c>
      <c r="I1053" s="107">
        <v>4.0</v>
      </c>
      <c r="J1053" s="516">
        <v>10.0</v>
      </c>
      <c r="K1053" s="516">
        <v>10.0</v>
      </c>
      <c r="L1053" s="78" t="s">
        <v>649</v>
      </c>
      <c r="M1053" s="58"/>
      <c r="N1053" s="58"/>
      <c r="O1053" s="58"/>
      <c r="P1053" s="58"/>
      <c r="Q1053" s="58"/>
      <c r="R1053" s="58"/>
      <c r="S1053" s="58"/>
      <c r="T1053" s="58"/>
      <c r="U1053" s="58"/>
      <c r="V1053" s="58"/>
      <c r="W1053" s="58"/>
      <c r="X1053" s="58"/>
      <c r="Y1053" s="58"/>
      <c r="Z1053" s="58"/>
    </row>
    <row r="1054" ht="11.25" customHeight="1">
      <c r="A1054" s="236" t="s">
        <v>6410</v>
      </c>
      <c r="B1054" s="236" t="s">
        <v>6411</v>
      </c>
      <c r="C1054" s="150" t="s">
        <v>77</v>
      </c>
      <c r="D1054" s="112" t="s">
        <v>6412</v>
      </c>
      <c r="E1054" s="313" t="s">
        <v>6413</v>
      </c>
      <c r="F1054" s="98" t="s">
        <v>2904</v>
      </c>
      <c r="G1054" s="99">
        <v>2.0</v>
      </c>
      <c r="H1054" s="466">
        <v>2.0</v>
      </c>
      <c r="I1054" s="107">
        <v>2.0</v>
      </c>
      <c r="J1054" s="516">
        <v>10.0</v>
      </c>
      <c r="K1054" s="516">
        <v>5.0</v>
      </c>
      <c r="L1054" s="78" t="s">
        <v>649</v>
      </c>
      <c r="M1054" s="58"/>
      <c r="N1054" s="58"/>
      <c r="O1054" s="58"/>
      <c r="P1054" s="58"/>
      <c r="Q1054" s="58"/>
      <c r="R1054" s="58"/>
      <c r="S1054" s="58"/>
      <c r="T1054" s="58"/>
      <c r="U1054" s="58"/>
      <c r="V1054" s="58"/>
      <c r="W1054" s="58"/>
      <c r="X1054" s="58"/>
      <c r="Y1054" s="58"/>
      <c r="Z1054" s="58"/>
    </row>
    <row r="1055" ht="11.25" customHeight="1">
      <c r="A1055" s="236" t="s">
        <v>3140</v>
      </c>
      <c r="B1055" s="582" t="s">
        <v>6414</v>
      </c>
      <c r="C1055" s="150" t="s">
        <v>77</v>
      </c>
      <c r="D1055" s="112" t="s">
        <v>6415</v>
      </c>
      <c r="E1055" s="313" t="s">
        <v>6416</v>
      </c>
      <c r="F1055" s="98" t="s">
        <v>2897</v>
      </c>
      <c r="G1055" s="99">
        <v>1.0</v>
      </c>
      <c r="H1055" s="466">
        <v>1.0</v>
      </c>
      <c r="I1055" s="107">
        <v>5.0</v>
      </c>
      <c r="J1055" s="516">
        <v>20.0</v>
      </c>
      <c r="K1055" s="516">
        <v>20.0</v>
      </c>
      <c r="L1055" s="78" t="s">
        <v>649</v>
      </c>
      <c r="M1055" s="58"/>
      <c r="N1055" s="58"/>
      <c r="O1055" s="58"/>
      <c r="P1055" s="58"/>
      <c r="Q1055" s="58"/>
      <c r="R1055" s="58"/>
      <c r="S1055" s="58"/>
      <c r="T1055" s="58"/>
      <c r="U1055" s="58"/>
      <c r="V1055" s="58"/>
      <c r="W1055" s="58"/>
      <c r="X1055" s="58"/>
      <c r="Y1055" s="58"/>
      <c r="Z1055" s="58"/>
    </row>
    <row r="1056" ht="11.25" customHeight="1">
      <c r="A1056" s="236" t="s">
        <v>3140</v>
      </c>
      <c r="B1056" s="582" t="s">
        <v>6414</v>
      </c>
      <c r="C1056" s="150" t="s">
        <v>77</v>
      </c>
      <c r="D1056" s="112" t="s">
        <v>6417</v>
      </c>
      <c r="E1056" s="313" t="s">
        <v>6418</v>
      </c>
      <c r="F1056" s="98" t="s">
        <v>2897</v>
      </c>
      <c r="G1056" s="99">
        <v>1.0</v>
      </c>
      <c r="H1056" s="466">
        <v>1.0</v>
      </c>
      <c r="I1056" s="107">
        <v>5.0</v>
      </c>
      <c r="J1056" s="516">
        <v>20.0</v>
      </c>
      <c r="K1056" s="516">
        <v>20.0</v>
      </c>
      <c r="L1056" s="78" t="s">
        <v>649</v>
      </c>
      <c r="M1056" s="58"/>
      <c r="N1056" s="58"/>
      <c r="O1056" s="58"/>
      <c r="P1056" s="58"/>
      <c r="Q1056" s="58"/>
      <c r="R1056" s="58"/>
      <c r="S1056" s="58"/>
      <c r="T1056" s="58"/>
      <c r="U1056" s="58"/>
      <c r="V1056" s="58"/>
      <c r="W1056" s="58"/>
      <c r="X1056" s="58"/>
      <c r="Y1056" s="58"/>
      <c r="Z1056" s="58"/>
    </row>
    <row r="1057" ht="11.25" customHeight="1">
      <c r="A1057" s="236" t="s">
        <v>3140</v>
      </c>
      <c r="B1057" s="236" t="s">
        <v>6419</v>
      </c>
      <c r="C1057" s="150" t="s">
        <v>77</v>
      </c>
      <c r="D1057" s="236" t="s">
        <v>6420</v>
      </c>
      <c r="E1057" s="236" t="s">
        <v>6421</v>
      </c>
      <c r="F1057" s="150" t="s">
        <v>2897</v>
      </c>
      <c r="G1057" s="99">
        <v>1.0</v>
      </c>
      <c r="H1057" s="466">
        <v>1.0</v>
      </c>
      <c r="I1057" s="107">
        <v>5.0</v>
      </c>
      <c r="J1057" s="516">
        <v>20.0</v>
      </c>
      <c r="K1057" s="516">
        <v>20.0</v>
      </c>
      <c r="L1057" s="78" t="s">
        <v>649</v>
      </c>
      <c r="M1057" s="58"/>
      <c r="N1057" s="58"/>
      <c r="O1057" s="58"/>
      <c r="P1057" s="58"/>
      <c r="Q1057" s="58"/>
      <c r="R1057" s="58"/>
      <c r="S1057" s="58"/>
      <c r="T1057" s="58"/>
      <c r="U1057" s="58"/>
      <c r="V1057" s="58"/>
      <c r="W1057" s="58"/>
      <c r="X1057" s="58"/>
      <c r="Y1057" s="58"/>
      <c r="Z1057" s="58"/>
    </row>
    <row r="1058" ht="11.25" customHeight="1">
      <c r="A1058" s="236" t="s">
        <v>3140</v>
      </c>
      <c r="B1058" s="236" t="s">
        <v>6419</v>
      </c>
      <c r="C1058" s="150" t="s">
        <v>77</v>
      </c>
      <c r="D1058" s="236" t="s">
        <v>6422</v>
      </c>
      <c r="E1058" s="313" t="s">
        <v>6423</v>
      </c>
      <c r="F1058" s="150" t="s">
        <v>2897</v>
      </c>
      <c r="G1058" s="99">
        <v>1.0</v>
      </c>
      <c r="H1058" s="466">
        <v>1.0</v>
      </c>
      <c r="I1058" s="107">
        <v>5.0</v>
      </c>
      <c r="J1058" s="516">
        <v>20.0</v>
      </c>
      <c r="K1058" s="516">
        <v>20.0</v>
      </c>
      <c r="L1058" s="78" t="s">
        <v>649</v>
      </c>
      <c r="M1058" s="58"/>
      <c r="N1058" s="58"/>
      <c r="O1058" s="58"/>
      <c r="P1058" s="58"/>
      <c r="Q1058" s="58"/>
      <c r="R1058" s="58"/>
      <c r="S1058" s="58"/>
      <c r="T1058" s="58"/>
      <c r="U1058" s="58"/>
      <c r="V1058" s="58"/>
      <c r="W1058" s="58"/>
      <c r="X1058" s="58"/>
      <c r="Y1058" s="58"/>
      <c r="Z1058" s="58"/>
    </row>
    <row r="1059" ht="11.25" customHeight="1">
      <c r="A1059" s="236" t="s">
        <v>3140</v>
      </c>
      <c r="B1059" s="236" t="s">
        <v>6419</v>
      </c>
      <c r="C1059" s="150" t="s">
        <v>77</v>
      </c>
      <c r="D1059" s="236" t="s">
        <v>6424</v>
      </c>
      <c r="E1059" s="313" t="s">
        <v>6425</v>
      </c>
      <c r="F1059" s="150" t="s">
        <v>2897</v>
      </c>
      <c r="G1059" s="99">
        <v>1.0</v>
      </c>
      <c r="H1059" s="466">
        <v>1.0</v>
      </c>
      <c r="I1059" s="107">
        <v>5.0</v>
      </c>
      <c r="J1059" s="516">
        <v>20.0</v>
      </c>
      <c r="K1059" s="516">
        <v>20.0</v>
      </c>
      <c r="L1059" s="78" t="s">
        <v>649</v>
      </c>
      <c r="M1059" s="58"/>
      <c r="N1059" s="58"/>
      <c r="O1059" s="58"/>
      <c r="P1059" s="58"/>
      <c r="Q1059" s="58"/>
      <c r="R1059" s="58"/>
      <c r="S1059" s="58"/>
      <c r="T1059" s="58"/>
      <c r="U1059" s="58"/>
      <c r="V1059" s="58"/>
      <c r="W1059" s="58"/>
      <c r="X1059" s="58"/>
      <c r="Y1059" s="58"/>
      <c r="Z1059" s="58"/>
    </row>
    <row r="1060" ht="11.25" customHeight="1">
      <c r="A1060" s="91" t="s">
        <v>3232</v>
      </c>
      <c r="B1060" s="245" t="s">
        <v>3233</v>
      </c>
      <c r="C1060" s="150" t="s">
        <v>77</v>
      </c>
      <c r="D1060" s="236" t="s">
        <v>6426</v>
      </c>
      <c r="E1060" s="313" t="s">
        <v>6427</v>
      </c>
      <c r="F1060" s="150" t="s">
        <v>2897</v>
      </c>
      <c r="G1060" s="425">
        <v>3.0</v>
      </c>
      <c r="H1060" s="522">
        <v>1.0</v>
      </c>
      <c r="I1060" s="107">
        <v>3.0</v>
      </c>
      <c r="J1060" s="516">
        <v>20.0</v>
      </c>
      <c r="K1060" s="516">
        <v>6.67</v>
      </c>
      <c r="L1060" s="78" t="s">
        <v>649</v>
      </c>
      <c r="M1060" s="58"/>
      <c r="N1060" s="58"/>
      <c r="O1060" s="58"/>
      <c r="P1060" s="58"/>
      <c r="Q1060" s="58"/>
      <c r="R1060" s="58"/>
      <c r="S1060" s="58"/>
      <c r="T1060" s="58"/>
      <c r="U1060" s="58"/>
      <c r="V1060" s="58"/>
      <c r="W1060" s="58"/>
      <c r="X1060" s="58"/>
      <c r="Y1060" s="58"/>
      <c r="Z1060" s="58"/>
    </row>
    <row r="1061" ht="11.25" customHeight="1">
      <c r="A1061" s="91" t="s">
        <v>6428</v>
      </c>
      <c r="B1061" s="245" t="s">
        <v>6429</v>
      </c>
      <c r="C1061" s="150" t="s">
        <v>77</v>
      </c>
      <c r="D1061" s="236" t="s">
        <v>6430</v>
      </c>
      <c r="E1061" s="313" t="s">
        <v>4712</v>
      </c>
      <c r="F1061" s="150" t="s">
        <v>2897</v>
      </c>
      <c r="G1061" s="425">
        <v>2.0</v>
      </c>
      <c r="H1061" s="522">
        <v>2.0</v>
      </c>
      <c r="I1061" s="107">
        <v>2.0</v>
      </c>
      <c r="J1061" s="516">
        <v>20.0</v>
      </c>
      <c r="K1061" s="516">
        <v>10.0</v>
      </c>
      <c r="L1061" s="78" t="s">
        <v>649</v>
      </c>
      <c r="M1061" s="58"/>
      <c r="N1061" s="58"/>
      <c r="O1061" s="58"/>
      <c r="P1061" s="58"/>
      <c r="Q1061" s="58"/>
      <c r="R1061" s="58"/>
      <c r="S1061" s="58"/>
      <c r="T1061" s="58"/>
      <c r="U1061" s="58"/>
      <c r="V1061" s="58"/>
      <c r="W1061" s="58"/>
      <c r="X1061" s="58"/>
      <c r="Y1061" s="58"/>
      <c r="Z1061" s="58"/>
    </row>
    <row r="1062" ht="11.25" customHeight="1">
      <c r="A1062" s="91" t="s">
        <v>6428</v>
      </c>
      <c r="B1062" s="245" t="s">
        <v>6429</v>
      </c>
      <c r="C1062" s="150" t="s">
        <v>77</v>
      </c>
      <c r="D1062" s="236" t="s">
        <v>6431</v>
      </c>
      <c r="E1062" s="313" t="s">
        <v>6432</v>
      </c>
      <c r="F1062" s="150" t="s">
        <v>2904</v>
      </c>
      <c r="G1062" s="425">
        <v>2.0</v>
      </c>
      <c r="H1062" s="522">
        <v>2.0</v>
      </c>
      <c r="I1062" s="107">
        <v>2.0</v>
      </c>
      <c r="J1062" s="516">
        <v>10.0</v>
      </c>
      <c r="K1062" s="516">
        <v>5.0</v>
      </c>
      <c r="L1062" s="78" t="s">
        <v>649</v>
      </c>
      <c r="M1062" s="58"/>
      <c r="N1062" s="58"/>
      <c r="O1062" s="58"/>
      <c r="P1062" s="58"/>
      <c r="Q1062" s="58"/>
      <c r="R1062" s="58"/>
      <c r="S1062" s="58"/>
      <c r="T1062" s="58"/>
      <c r="U1062" s="58"/>
      <c r="V1062" s="58"/>
      <c r="W1062" s="58"/>
      <c r="X1062" s="58"/>
      <c r="Y1062" s="58"/>
      <c r="Z1062" s="58"/>
    </row>
    <row r="1063" ht="11.25" customHeight="1">
      <c r="A1063" s="236" t="s">
        <v>643</v>
      </c>
      <c r="B1063" s="236" t="s">
        <v>642</v>
      </c>
      <c r="C1063" s="150" t="s">
        <v>77</v>
      </c>
      <c r="D1063" s="236" t="s">
        <v>6433</v>
      </c>
      <c r="E1063" s="313" t="s">
        <v>6434</v>
      </c>
      <c r="F1063" s="150" t="s">
        <v>2897</v>
      </c>
      <c r="G1063" s="425">
        <v>1.0</v>
      </c>
      <c r="H1063" s="522">
        <v>1.0</v>
      </c>
      <c r="I1063" s="107">
        <v>3.0</v>
      </c>
      <c r="J1063" s="516">
        <v>20.0</v>
      </c>
      <c r="K1063" s="516">
        <v>20.0</v>
      </c>
      <c r="L1063" s="78" t="s">
        <v>649</v>
      </c>
      <c r="M1063" s="58"/>
      <c r="N1063" s="58"/>
      <c r="O1063" s="58"/>
      <c r="P1063" s="58"/>
      <c r="Q1063" s="58"/>
      <c r="R1063" s="58"/>
      <c r="S1063" s="58"/>
      <c r="T1063" s="58"/>
      <c r="U1063" s="58"/>
      <c r="V1063" s="58"/>
      <c r="W1063" s="58"/>
      <c r="X1063" s="58"/>
      <c r="Y1063" s="58"/>
      <c r="Z1063" s="58"/>
    </row>
    <row r="1064" ht="11.25" customHeight="1">
      <c r="A1064" s="262" t="s">
        <v>651</v>
      </c>
      <c r="B1064" s="236" t="s">
        <v>650</v>
      </c>
      <c r="C1064" s="150" t="s">
        <v>77</v>
      </c>
      <c r="D1064" s="236" t="s">
        <v>6435</v>
      </c>
      <c r="E1064" s="313" t="s">
        <v>6436</v>
      </c>
      <c r="F1064" s="150" t="s">
        <v>2897</v>
      </c>
      <c r="G1064" s="425">
        <v>3.0</v>
      </c>
      <c r="H1064" s="522">
        <v>1.0</v>
      </c>
      <c r="I1064" s="107">
        <v>3.0</v>
      </c>
      <c r="J1064" s="516">
        <v>20.0</v>
      </c>
      <c r="K1064" s="516">
        <v>6.67</v>
      </c>
      <c r="L1064" s="78" t="s">
        <v>649</v>
      </c>
      <c r="M1064" s="58"/>
      <c r="N1064" s="58"/>
      <c r="O1064" s="58"/>
      <c r="P1064" s="58"/>
      <c r="Q1064" s="58"/>
      <c r="R1064" s="58"/>
      <c r="S1064" s="58"/>
      <c r="T1064" s="58"/>
      <c r="U1064" s="58"/>
      <c r="V1064" s="58"/>
      <c r="W1064" s="58"/>
      <c r="X1064" s="58"/>
      <c r="Y1064" s="58"/>
      <c r="Z1064" s="58"/>
    </row>
    <row r="1065" ht="11.25" customHeight="1">
      <c r="A1065" s="236" t="s">
        <v>651</v>
      </c>
      <c r="B1065" s="236" t="s">
        <v>650</v>
      </c>
      <c r="C1065" s="150" t="s">
        <v>77</v>
      </c>
      <c r="D1065" s="236" t="s">
        <v>6437</v>
      </c>
      <c r="E1065" s="313" t="s">
        <v>6438</v>
      </c>
      <c r="F1065" s="150" t="s">
        <v>2897</v>
      </c>
      <c r="G1065" s="425">
        <v>3.0</v>
      </c>
      <c r="H1065" s="522">
        <v>1.0</v>
      </c>
      <c r="I1065" s="107">
        <v>3.0</v>
      </c>
      <c r="J1065" s="516">
        <v>20.0</v>
      </c>
      <c r="K1065" s="516">
        <v>6.67</v>
      </c>
      <c r="L1065" s="78" t="s">
        <v>649</v>
      </c>
      <c r="M1065" s="58"/>
      <c r="N1065" s="58"/>
      <c r="O1065" s="58"/>
      <c r="P1065" s="58"/>
      <c r="Q1065" s="58"/>
      <c r="R1065" s="58"/>
      <c r="S1065" s="58"/>
      <c r="T1065" s="58"/>
      <c r="U1065" s="58"/>
      <c r="V1065" s="58"/>
      <c r="W1065" s="58"/>
      <c r="X1065" s="58"/>
      <c r="Y1065" s="58"/>
      <c r="Z1065" s="58"/>
    </row>
    <row r="1066" ht="11.25" customHeight="1">
      <c r="A1066" s="236" t="s">
        <v>651</v>
      </c>
      <c r="B1066" s="236" t="s">
        <v>650</v>
      </c>
      <c r="C1066" s="150" t="s">
        <v>77</v>
      </c>
      <c r="D1066" s="236" t="s">
        <v>6439</v>
      </c>
      <c r="E1066" s="313" t="s">
        <v>6440</v>
      </c>
      <c r="F1066" s="150" t="s">
        <v>2897</v>
      </c>
      <c r="G1066" s="425">
        <v>3.0</v>
      </c>
      <c r="H1066" s="522">
        <v>1.0</v>
      </c>
      <c r="I1066" s="107">
        <v>3.0</v>
      </c>
      <c r="J1066" s="516">
        <v>20.0</v>
      </c>
      <c r="K1066" s="516">
        <v>6.67</v>
      </c>
      <c r="L1066" s="78" t="s">
        <v>649</v>
      </c>
      <c r="M1066" s="58"/>
      <c r="N1066" s="58"/>
      <c r="O1066" s="58"/>
      <c r="P1066" s="58"/>
      <c r="Q1066" s="58"/>
      <c r="R1066" s="58"/>
      <c r="S1066" s="58"/>
      <c r="T1066" s="58"/>
      <c r="U1066" s="58"/>
      <c r="V1066" s="58"/>
      <c r="W1066" s="58"/>
      <c r="X1066" s="58"/>
      <c r="Y1066" s="58"/>
      <c r="Z1066" s="58"/>
    </row>
    <row r="1067" ht="11.25" customHeight="1">
      <c r="A1067" s="236" t="s">
        <v>651</v>
      </c>
      <c r="B1067" s="236" t="s">
        <v>650</v>
      </c>
      <c r="C1067" s="150" t="s">
        <v>77</v>
      </c>
      <c r="D1067" s="236" t="s">
        <v>6441</v>
      </c>
      <c r="E1067" s="313" t="s">
        <v>6442</v>
      </c>
      <c r="F1067" s="150" t="s">
        <v>2897</v>
      </c>
      <c r="G1067" s="425">
        <v>3.0</v>
      </c>
      <c r="H1067" s="522">
        <v>1.0</v>
      </c>
      <c r="I1067" s="107">
        <v>3.0</v>
      </c>
      <c r="J1067" s="516">
        <v>20.0</v>
      </c>
      <c r="K1067" s="516">
        <v>6.67</v>
      </c>
      <c r="L1067" s="78" t="s">
        <v>649</v>
      </c>
      <c r="M1067" s="58"/>
      <c r="N1067" s="58"/>
      <c r="O1067" s="58"/>
      <c r="P1067" s="58"/>
      <c r="Q1067" s="58"/>
      <c r="R1067" s="58"/>
      <c r="S1067" s="58"/>
      <c r="T1067" s="58"/>
      <c r="U1067" s="58"/>
      <c r="V1067" s="58"/>
      <c r="W1067" s="58"/>
      <c r="X1067" s="58"/>
      <c r="Y1067" s="58"/>
      <c r="Z1067" s="58"/>
    </row>
    <row r="1068" ht="11.25" customHeight="1">
      <c r="A1068" s="236" t="s">
        <v>651</v>
      </c>
      <c r="B1068" s="236" t="s">
        <v>650</v>
      </c>
      <c r="C1068" s="150" t="s">
        <v>77</v>
      </c>
      <c r="D1068" s="236" t="s">
        <v>6443</v>
      </c>
      <c r="E1068" s="313" t="s">
        <v>6444</v>
      </c>
      <c r="F1068" s="150" t="s">
        <v>2897</v>
      </c>
      <c r="G1068" s="425">
        <v>3.0</v>
      </c>
      <c r="H1068" s="522">
        <v>1.0</v>
      </c>
      <c r="I1068" s="107">
        <v>3.0</v>
      </c>
      <c r="J1068" s="516">
        <v>20.0</v>
      </c>
      <c r="K1068" s="516">
        <v>6.67</v>
      </c>
      <c r="L1068" s="78" t="s">
        <v>649</v>
      </c>
      <c r="M1068" s="58"/>
      <c r="N1068" s="58"/>
      <c r="O1068" s="58"/>
      <c r="P1068" s="58"/>
      <c r="Q1068" s="58"/>
      <c r="R1068" s="58"/>
      <c r="S1068" s="58"/>
      <c r="T1068" s="58"/>
      <c r="U1068" s="58"/>
      <c r="V1068" s="58"/>
      <c r="W1068" s="58"/>
      <c r="X1068" s="58"/>
      <c r="Y1068" s="58"/>
      <c r="Z1068" s="58"/>
    </row>
    <row r="1069" ht="11.25" customHeight="1">
      <c r="A1069" s="112" t="s">
        <v>3278</v>
      </c>
      <c r="B1069" s="91" t="s">
        <v>3279</v>
      </c>
      <c r="C1069" s="98" t="s">
        <v>77</v>
      </c>
      <c r="D1069" s="112" t="s">
        <v>6445</v>
      </c>
      <c r="E1069" s="313" t="s">
        <v>6446</v>
      </c>
      <c r="F1069" s="118" t="s">
        <v>6447</v>
      </c>
      <c r="G1069" s="98">
        <v>3.0</v>
      </c>
      <c r="H1069" s="98">
        <v>1.0</v>
      </c>
      <c r="I1069" s="98">
        <v>3.0</v>
      </c>
      <c r="J1069" s="565">
        <v>10.0</v>
      </c>
      <c r="K1069" s="420">
        <v>3.3333333333333335</v>
      </c>
      <c r="L1069" s="78" t="s">
        <v>3249</v>
      </c>
      <c r="M1069" s="58"/>
      <c r="N1069" s="58"/>
      <c r="O1069" s="58"/>
      <c r="P1069" s="58"/>
      <c r="Q1069" s="58"/>
      <c r="R1069" s="58"/>
      <c r="S1069" s="58"/>
      <c r="T1069" s="58"/>
      <c r="U1069" s="58"/>
      <c r="V1069" s="58"/>
      <c r="W1069" s="58"/>
      <c r="X1069" s="58"/>
      <c r="Y1069" s="58"/>
      <c r="Z1069" s="58"/>
    </row>
    <row r="1070" ht="11.25" customHeight="1">
      <c r="A1070" s="112" t="s">
        <v>3278</v>
      </c>
      <c r="B1070" s="91" t="s">
        <v>3279</v>
      </c>
      <c r="C1070" s="98" t="s">
        <v>77</v>
      </c>
      <c r="D1070" s="112" t="s">
        <v>6448</v>
      </c>
      <c r="E1070" s="313" t="s">
        <v>6449</v>
      </c>
      <c r="F1070" s="118" t="s">
        <v>4844</v>
      </c>
      <c r="G1070" s="98">
        <v>3.0</v>
      </c>
      <c r="H1070" s="98">
        <v>1.0</v>
      </c>
      <c r="I1070" s="98">
        <v>3.0</v>
      </c>
      <c r="J1070" s="565">
        <v>20.0</v>
      </c>
      <c r="K1070" s="420">
        <v>6.666666666666667</v>
      </c>
      <c r="L1070" s="78" t="s">
        <v>3249</v>
      </c>
      <c r="M1070" s="58"/>
      <c r="N1070" s="58"/>
      <c r="O1070" s="58"/>
      <c r="P1070" s="58"/>
      <c r="Q1070" s="58"/>
      <c r="R1070" s="58"/>
      <c r="S1070" s="58"/>
      <c r="T1070" s="58"/>
      <c r="U1070" s="58"/>
      <c r="V1070" s="58"/>
      <c r="W1070" s="58"/>
      <c r="X1070" s="58"/>
      <c r="Y1070" s="58"/>
      <c r="Z1070" s="58"/>
    </row>
    <row r="1071" ht="11.25" customHeight="1">
      <c r="A1071" s="112" t="s">
        <v>3264</v>
      </c>
      <c r="B1071" s="91" t="s">
        <v>6450</v>
      </c>
      <c r="C1071" s="98" t="s">
        <v>77</v>
      </c>
      <c r="D1071" s="112" t="s">
        <v>6451</v>
      </c>
      <c r="E1071" s="313" t="s">
        <v>6452</v>
      </c>
      <c r="F1071" s="118" t="s">
        <v>4844</v>
      </c>
      <c r="G1071" s="98">
        <v>2.0</v>
      </c>
      <c r="H1071" s="98">
        <v>1.0</v>
      </c>
      <c r="I1071" s="98">
        <v>2.0</v>
      </c>
      <c r="J1071" s="565">
        <v>20.0</v>
      </c>
      <c r="K1071" s="420">
        <v>10.0</v>
      </c>
      <c r="L1071" s="78" t="s">
        <v>3249</v>
      </c>
      <c r="M1071" s="58"/>
      <c r="N1071" s="58"/>
      <c r="O1071" s="58"/>
      <c r="P1071" s="58"/>
      <c r="Q1071" s="58"/>
      <c r="R1071" s="58"/>
      <c r="S1071" s="58"/>
      <c r="T1071" s="58"/>
      <c r="U1071" s="58"/>
      <c r="V1071" s="58"/>
      <c r="W1071" s="58"/>
      <c r="X1071" s="58"/>
      <c r="Y1071" s="58"/>
      <c r="Z1071" s="58"/>
    </row>
    <row r="1072" ht="11.25" customHeight="1">
      <c r="A1072" s="112" t="s">
        <v>6453</v>
      </c>
      <c r="B1072" s="91" t="s">
        <v>6454</v>
      </c>
      <c r="C1072" s="98" t="s">
        <v>77</v>
      </c>
      <c r="D1072" s="112" t="s">
        <v>6455</v>
      </c>
      <c r="E1072" s="313" t="s">
        <v>6456</v>
      </c>
      <c r="F1072" s="118" t="s">
        <v>2904</v>
      </c>
      <c r="G1072" s="98">
        <v>3.0</v>
      </c>
      <c r="H1072" s="98">
        <v>1.0</v>
      </c>
      <c r="I1072" s="98">
        <v>3.0</v>
      </c>
      <c r="J1072" s="565">
        <v>20.0</v>
      </c>
      <c r="K1072" s="420">
        <v>6.666666666666667</v>
      </c>
      <c r="L1072" s="78" t="s">
        <v>3249</v>
      </c>
      <c r="M1072" s="58"/>
      <c r="N1072" s="58"/>
      <c r="O1072" s="58"/>
      <c r="P1072" s="58"/>
      <c r="Q1072" s="58"/>
      <c r="R1072" s="58"/>
      <c r="S1072" s="58"/>
      <c r="T1072" s="58"/>
      <c r="U1072" s="58"/>
      <c r="V1072" s="58"/>
      <c r="W1072" s="58"/>
      <c r="X1072" s="58"/>
      <c r="Y1072" s="58"/>
      <c r="Z1072" s="58"/>
    </row>
    <row r="1073" ht="11.25" customHeight="1">
      <c r="A1073" s="112" t="s">
        <v>3256</v>
      </c>
      <c r="B1073" s="91" t="s">
        <v>3257</v>
      </c>
      <c r="C1073" s="98" t="s">
        <v>77</v>
      </c>
      <c r="D1073" s="112" t="s">
        <v>6457</v>
      </c>
      <c r="E1073" s="313" t="s">
        <v>6458</v>
      </c>
      <c r="F1073" s="118" t="s">
        <v>6447</v>
      </c>
      <c r="G1073" s="98">
        <v>2.0</v>
      </c>
      <c r="H1073" s="98">
        <v>1.0</v>
      </c>
      <c r="I1073" s="98">
        <v>2.0</v>
      </c>
      <c r="J1073" s="565">
        <v>10.0</v>
      </c>
      <c r="K1073" s="420">
        <v>5.0</v>
      </c>
      <c r="L1073" s="78" t="s">
        <v>3249</v>
      </c>
      <c r="M1073" s="58"/>
      <c r="N1073" s="58"/>
      <c r="O1073" s="58"/>
      <c r="P1073" s="58"/>
      <c r="Q1073" s="58"/>
      <c r="R1073" s="58"/>
      <c r="S1073" s="58"/>
      <c r="T1073" s="58"/>
      <c r="U1073" s="58"/>
      <c r="V1073" s="58"/>
      <c r="W1073" s="58"/>
      <c r="X1073" s="58"/>
      <c r="Y1073" s="58"/>
      <c r="Z1073" s="58"/>
    </row>
    <row r="1074" ht="11.25" customHeight="1">
      <c r="A1074" s="112" t="s">
        <v>3256</v>
      </c>
      <c r="B1074" s="91" t="s">
        <v>3257</v>
      </c>
      <c r="C1074" s="98" t="s">
        <v>77</v>
      </c>
      <c r="D1074" s="112" t="s">
        <v>6459</v>
      </c>
      <c r="E1074" s="313" t="s">
        <v>6460</v>
      </c>
      <c r="F1074" s="118" t="s">
        <v>6447</v>
      </c>
      <c r="G1074" s="98">
        <v>2.0</v>
      </c>
      <c r="H1074" s="98">
        <v>1.0</v>
      </c>
      <c r="I1074" s="98">
        <v>2.0</v>
      </c>
      <c r="J1074" s="565">
        <v>10.0</v>
      </c>
      <c r="K1074" s="420">
        <v>5.0</v>
      </c>
      <c r="L1074" s="78" t="s">
        <v>3249</v>
      </c>
      <c r="M1074" s="58"/>
      <c r="N1074" s="58"/>
      <c r="O1074" s="58"/>
      <c r="P1074" s="58"/>
      <c r="Q1074" s="58"/>
      <c r="R1074" s="58"/>
      <c r="S1074" s="58"/>
      <c r="T1074" s="58"/>
      <c r="U1074" s="58"/>
      <c r="V1074" s="58"/>
      <c r="W1074" s="58"/>
      <c r="X1074" s="58"/>
      <c r="Y1074" s="58"/>
      <c r="Z1074" s="58"/>
    </row>
    <row r="1075" ht="11.25" customHeight="1">
      <c r="A1075" s="112" t="s">
        <v>3256</v>
      </c>
      <c r="B1075" s="91" t="s">
        <v>3257</v>
      </c>
      <c r="C1075" s="98" t="s">
        <v>77</v>
      </c>
      <c r="D1075" s="112" t="s">
        <v>6461</v>
      </c>
      <c r="E1075" s="313" t="s">
        <v>6462</v>
      </c>
      <c r="F1075" s="118" t="s">
        <v>4844</v>
      </c>
      <c r="G1075" s="98">
        <v>2.0</v>
      </c>
      <c r="H1075" s="98">
        <v>1.0</v>
      </c>
      <c r="I1075" s="98">
        <v>2.0</v>
      </c>
      <c r="J1075" s="565">
        <v>20.0</v>
      </c>
      <c r="K1075" s="420">
        <v>10.0</v>
      </c>
      <c r="L1075" s="78" t="s">
        <v>3249</v>
      </c>
      <c r="M1075" s="58"/>
      <c r="N1075" s="58"/>
      <c r="O1075" s="58"/>
      <c r="P1075" s="58"/>
      <c r="Q1075" s="58"/>
      <c r="R1075" s="58"/>
      <c r="S1075" s="58"/>
      <c r="T1075" s="58"/>
      <c r="U1075" s="58"/>
      <c r="V1075" s="58"/>
      <c r="W1075" s="58"/>
      <c r="X1075" s="58"/>
      <c r="Y1075" s="58"/>
      <c r="Z1075" s="58"/>
    </row>
    <row r="1076" ht="11.25" customHeight="1">
      <c r="A1076" s="112" t="s">
        <v>3256</v>
      </c>
      <c r="B1076" s="91" t="s">
        <v>3257</v>
      </c>
      <c r="C1076" s="98" t="s">
        <v>77</v>
      </c>
      <c r="D1076" s="112" t="s">
        <v>6463</v>
      </c>
      <c r="E1076" s="313" t="s">
        <v>6464</v>
      </c>
      <c r="F1076" s="118" t="s">
        <v>2904</v>
      </c>
      <c r="G1076" s="98">
        <v>2.0</v>
      </c>
      <c r="H1076" s="98">
        <v>1.0</v>
      </c>
      <c r="I1076" s="98">
        <v>2.0</v>
      </c>
      <c r="J1076" s="565">
        <v>10.0</v>
      </c>
      <c r="K1076" s="420">
        <v>5.0</v>
      </c>
      <c r="L1076" s="78" t="s">
        <v>3249</v>
      </c>
      <c r="M1076" s="58"/>
      <c r="N1076" s="58"/>
      <c r="O1076" s="58"/>
      <c r="P1076" s="58"/>
      <c r="Q1076" s="58"/>
      <c r="R1076" s="58"/>
      <c r="S1076" s="58"/>
      <c r="T1076" s="58"/>
      <c r="U1076" s="58"/>
      <c r="V1076" s="58"/>
      <c r="W1076" s="58"/>
      <c r="X1076" s="58"/>
      <c r="Y1076" s="58"/>
      <c r="Z1076" s="58"/>
    </row>
    <row r="1077" ht="11.25" customHeight="1">
      <c r="A1077" s="112" t="s">
        <v>3256</v>
      </c>
      <c r="B1077" s="91" t="s">
        <v>3257</v>
      </c>
      <c r="C1077" s="98" t="s">
        <v>77</v>
      </c>
      <c r="D1077" s="112" t="s">
        <v>6465</v>
      </c>
      <c r="E1077" s="313" t="s">
        <v>6466</v>
      </c>
      <c r="F1077" s="118" t="s">
        <v>6467</v>
      </c>
      <c r="G1077" s="98">
        <v>2.0</v>
      </c>
      <c r="H1077" s="98">
        <v>1.0</v>
      </c>
      <c r="I1077" s="98">
        <v>2.0</v>
      </c>
      <c r="J1077" s="565">
        <v>20.0</v>
      </c>
      <c r="K1077" s="420">
        <v>10.0</v>
      </c>
      <c r="L1077" s="78" t="s">
        <v>3249</v>
      </c>
      <c r="M1077" s="58"/>
      <c r="N1077" s="58"/>
      <c r="O1077" s="58"/>
      <c r="P1077" s="58"/>
      <c r="Q1077" s="58"/>
      <c r="R1077" s="58"/>
      <c r="S1077" s="58"/>
      <c r="T1077" s="58"/>
      <c r="U1077" s="58"/>
      <c r="V1077" s="58"/>
      <c r="W1077" s="58"/>
      <c r="X1077" s="58"/>
      <c r="Y1077" s="58"/>
      <c r="Z1077" s="58"/>
    </row>
    <row r="1078" ht="11.25" customHeight="1">
      <c r="A1078" s="112" t="s">
        <v>3245</v>
      </c>
      <c r="B1078" s="91" t="s">
        <v>3246</v>
      </c>
      <c r="C1078" s="98" t="s">
        <v>77</v>
      </c>
      <c r="D1078" s="112" t="s">
        <v>6468</v>
      </c>
      <c r="E1078" s="313" t="s">
        <v>6469</v>
      </c>
      <c r="F1078" s="118" t="s">
        <v>6470</v>
      </c>
      <c r="G1078" s="98">
        <v>3.0</v>
      </c>
      <c r="H1078" s="98">
        <v>1.0</v>
      </c>
      <c r="I1078" s="98">
        <v>3.0</v>
      </c>
      <c r="J1078" s="565">
        <v>10.0</v>
      </c>
      <c r="K1078" s="420">
        <v>3.3333333333333335</v>
      </c>
      <c r="L1078" s="78" t="s">
        <v>3249</v>
      </c>
      <c r="M1078" s="58"/>
      <c r="N1078" s="58"/>
      <c r="O1078" s="58"/>
      <c r="P1078" s="58"/>
      <c r="Q1078" s="58"/>
      <c r="R1078" s="58"/>
      <c r="S1078" s="58"/>
      <c r="T1078" s="58"/>
      <c r="U1078" s="58"/>
      <c r="V1078" s="58"/>
      <c r="W1078" s="58"/>
      <c r="X1078" s="58"/>
      <c r="Y1078" s="58"/>
      <c r="Z1078" s="58"/>
    </row>
    <row r="1079" ht="11.25" customHeight="1">
      <c r="A1079" s="112" t="s">
        <v>3245</v>
      </c>
      <c r="B1079" s="91" t="s">
        <v>3246</v>
      </c>
      <c r="C1079" s="98" t="s">
        <v>77</v>
      </c>
      <c r="D1079" s="112" t="s">
        <v>6471</v>
      </c>
      <c r="E1079" s="313" t="s">
        <v>6472</v>
      </c>
      <c r="F1079" s="118" t="s">
        <v>3860</v>
      </c>
      <c r="G1079" s="98">
        <v>3.0</v>
      </c>
      <c r="H1079" s="98">
        <v>1.0</v>
      </c>
      <c r="I1079" s="98">
        <v>3.0</v>
      </c>
      <c r="J1079" s="565">
        <v>20.0</v>
      </c>
      <c r="K1079" s="420">
        <v>6.666666666666667</v>
      </c>
      <c r="L1079" s="78" t="s">
        <v>3249</v>
      </c>
      <c r="M1079" s="58"/>
      <c r="N1079" s="58"/>
      <c r="O1079" s="58"/>
      <c r="P1079" s="58"/>
      <c r="Q1079" s="58"/>
      <c r="R1079" s="58"/>
      <c r="S1079" s="58"/>
      <c r="T1079" s="58"/>
      <c r="U1079" s="58"/>
      <c r="V1079" s="58"/>
      <c r="W1079" s="58"/>
      <c r="X1079" s="58"/>
      <c r="Y1079" s="58"/>
      <c r="Z1079" s="58"/>
    </row>
    <row r="1080" ht="11.25" customHeight="1">
      <c r="A1080" s="112" t="s">
        <v>3245</v>
      </c>
      <c r="B1080" s="91" t="s">
        <v>3246</v>
      </c>
      <c r="C1080" s="98" t="s">
        <v>77</v>
      </c>
      <c r="D1080" s="112" t="s">
        <v>6473</v>
      </c>
      <c r="E1080" s="313" t="s">
        <v>6474</v>
      </c>
      <c r="F1080" s="118" t="s">
        <v>2904</v>
      </c>
      <c r="G1080" s="98">
        <v>3.0</v>
      </c>
      <c r="H1080" s="98">
        <v>1.0</v>
      </c>
      <c r="I1080" s="98">
        <v>3.0</v>
      </c>
      <c r="J1080" s="565">
        <v>20.0</v>
      </c>
      <c r="K1080" s="420">
        <v>6.666666666666667</v>
      </c>
      <c r="L1080" s="78" t="s">
        <v>3249</v>
      </c>
      <c r="M1080" s="58"/>
      <c r="N1080" s="58"/>
      <c r="O1080" s="58"/>
      <c r="P1080" s="58"/>
      <c r="Q1080" s="58"/>
      <c r="R1080" s="58"/>
      <c r="S1080" s="58"/>
      <c r="T1080" s="58"/>
      <c r="U1080" s="58"/>
      <c r="V1080" s="58"/>
      <c r="W1080" s="58"/>
      <c r="X1080" s="58"/>
      <c r="Y1080" s="58"/>
      <c r="Z1080" s="58"/>
    </row>
    <row r="1081" ht="11.25" customHeight="1">
      <c r="A1081" s="112" t="s">
        <v>3245</v>
      </c>
      <c r="B1081" s="91" t="s">
        <v>3246</v>
      </c>
      <c r="C1081" s="98" t="s">
        <v>77</v>
      </c>
      <c r="D1081" s="112" t="s">
        <v>6475</v>
      </c>
      <c r="E1081" s="313" t="s">
        <v>6476</v>
      </c>
      <c r="F1081" s="118" t="s">
        <v>6477</v>
      </c>
      <c r="G1081" s="98">
        <v>3.0</v>
      </c>
      <c r="H1081" s="98">
        <v>1.0</v>
      </c>
      <c r="I1081" s="98">
        <v>3.0</v>
      </c>
      <c r="J1081" s="565">
        <v>20.0</v>
      </c>
      <c r="K1081" s="420">
        <v>6.666666666666667</v>
      </c>
      <c r="L1081" s="78" t="s">
        <v>3249</v>
      </c>
      <c r="M1081" s="58"/>
      <c r="N1081" s="58"/>
      <c r="O1081" s="58"/>
      <c r="P1081" s="58"/>
      <c r="Q1081" s="58"/>
      <c r="R1081" s="58"/>
      <c r="S1081" s="58"/>
      <c r="T1081" s="58"/>
      <c r="U1081" s="58"/>
      <c r="V1081" s="58"/>
      <c r="W1081" s="58"/>
      <c r="X1081" s="58"/>
      <c r="Y1081" s="58"/>
      <c r="Z1081" s="58"/>
    </row>
    <row r="1082" ht="11.25" customHeight="1">
      <c r="A1082" s="112" t="s">
        <v>3245</v>
      </c>
      <c r="B1082" s="91" t="s">
        <v>3246</v>
      </c>
      <c r="C1082" s="98" t="s">
        <v>77</v>
      </c>
      <c r="D1082" s="112" t="s">
        <v>6478</v>
      </c>
      <c r="E1082" s="313" t="s">
        <v>6479</v>
      </c>
      <c r="F1082" s="118" t="s">
        <v>6273</v>
      </c>
      <c r="G1082" s="98">
        <v>3.0</v>
      </c>
      <c r="H1082" s="98">
        <v>1.0</v>
      </c>
      <c r="I1082" s="98">
        <v>3.0</v>
      </c>
      <c r="J1082" s="565">
        <v>20.0</v>
      </c>
      <c r="K1082" s="420">
        <v>6.666666666666667</v>
      </c>
      <c r="L1082" s="78" t="s">
        <v>3249</v>
      </c>
      <c r="M1082" s="58"/>
      <c r="N1082" s="58"/>
      <c r="O1082" s="58"/>
      <c r="P1082" s="58"/>
      <c r="Q1082" s="58"/>
      <c r="R1082" s="58"/>
      <c r="S1082" s="58"/>
      <c r="T1082" s="58"/>
      <c r="U1082" s="58"/>
      <c r="V1082" s="58"/>
      <c r="W1082" s="58"/>
      <c r="X1082" s="58"/>
      <c r="Y1082" s="58"/>
      <c r="Z1082" s="58"/>
    </row>
    <row r="1083" ht="11.25" customHeight="1">
      <c r="A1083" s="112" t="s">
        <v>3284</v>
      </c>
      <c r="B1083" s="91" t="s">
        <v>3285</v>
      </c>
      <c r="C1083" s="98" t="s">
        <v>77</v>
      </c>
      <c r="D1083" s="112" t="s">
        <v>6480</v>
      </c>
      <c r="E1083" s="313" t="s">
        <v>6481</v>
      </c>
      <c r="F1083" s="118" t="s">
        <v>2904</v>
      </c>
      <c r="G1083" s="98">
        <v>3.0</v>
      </c>
      <c r="H1083" s="98">
        <v>1.0</v>
      </c>
      <c r="I1083" s="98">
        <v>3.0</v>
      </c>
      <c r="J1083" s="565">
        <v>20.0</v>
      </c>
      <c r="K1083" s="420">
        <v>6.666666666666667</v>
      </c>
      <c r="L1083" s="78" t="s">
        <v>3249</v>
      </c>
      <c r="M1083" s="58"/>
      <c r="N1083" s="58"/>
      <c r="O1083" s="58"/>
      <c r="P1083" s="58"/>
      <c r="Q1083" s="58"/>
      <c r="R1083" s="58"/>
      <c r="S1083" s="58"/>
      <c r="T1083" s="58"/>
      <c r="U1083" s="58"/>
      <c r="V1083" s="58"/>
      <c r="W1083" s="58"/>
      <c r="X1083" s="58"/>
      <c r="Y1083" s="58"/>
      <c r="Z1083" s="58"/>
    </row>
    <row r="1084" ht="11.25" customHeight="1">
      <c r="A1084" s="112" t="s">
        <v>3264</v>
      </c>
      <c r="B1084" s="91" t="s">
        <v>3268</v>
      </c>
      <c r="C1084" s="98" t="s">
        <v>77</v>
      </c>
      <c r="D1084" s="112" t="s">
        <v>6482</v>
      </c>
      <c r="E1084" s="313" t="s">
        <v>6483</v>
      </c>
      <c r="F1084" s="118" t="s">
        <v>4844</v>
      </c>
      <c r="G1084" s="98">
        <v>2.0</v>
      </c>
      <c r="H1084" s="98">
        <v>1.0</v>
      </c>
      <c r="I1084" s="98">
        <v>2.0</v>
      </c>
      <c r="J1084" s="565">
        <v>20.0</v>
      </c>
      <c r="K1084" s="420">
        <v>10.0</v>
      </c>
      <c r="L1084" s="78" t="s">
        <v>3249</v>
      </c>
      <c r="M1084" s="58"/>
      <c r="N1084" s="58"/>
      <c r="O1084" s="58"/>
      <c r="P1084" s="58"/>
      <c r="Q1084" s="58"/>
      <c r="R1084" s="58"/>
      <c r="S1084" s="58"/>
      <c r="T1084" s="58"/>
      <c r="U1084" s="58"/>
      <c r="V1084" s="58"/>
      <c r="W1084" s="58"/>
      <c r="X1084" s="58"/>
      <c r="Y1084" s="58"/>
      <c r="Z1084" s="58"/>
    </row>
    <row r="1085" ht="11.25" customHeight="1">
      <c r="A1085" s="112" t="s">
        <v>3264</v>
      </c>
      <c r="B1085" s="91" t="s">
        <v>3271</v>
      </c>
      <c r="C1085" s="98" t="s">
        <v>77</v>
      </c>
      <c r="D1085" s="112" t="s">
        <v>6484</v>
      </c>
      <c r="E1085" s="313" t="s">
        <v>6485</v>
      </c>
      <c r="F1085" s="118" t="s">
        <v>2904</v>
      </c>
      <c r="G1085" s="98">
        <v>2.0</v>
      </c>
      <c r="H1085" s="98">
        <v>1.0</v>
      </c>
      <c r="I1085" s="98">
        <v>2.0</v>
      </c>
      <c r="J1085" s="565">
        <v>20.0</v>
      </c>
      <c r="K1085" s="420">
        <v>10.0</v>
      </c>
      <c r="L1085" s="78" t="s">
        <v>3249</v>
      </c>
      <c r="M1085" s="58"/>
      <c r="N1085" s="58"/>
      <c r="O1085" s="58"/>
      <c r="P1085" s="58"/>
      <c r="Q1085" s="58"/>
      <c r="R1085" s="58"/>
      <c r="S1085" s="58"/>
      <c r="T1085" s="58"/>
      <c r="U1085" s="58"/>
      <c r="V1085" s="58"/>
      <c r="W1085" s="58"/>
      <c r="X1085" s="58"/>
      <c r="Y1085" s="58"/>
      <c r="Z1085" s="58"/>
    </row>
    <row r="1086" ht="11.25" customHeight="1">
      <c r="A1086" s="112" t="s">
        <v>6486</v>
      </c>
      <c r="B1086" s="91" t="s">
        <v>4626</v>
      </c>
      <c r="C1086" s="98" t="s">
        <v>77</v>
      </c>
      <c r="D1086" s="112" t="s">
        <v>6487</v>
      </c>
      <c r="E1086" s="313" t="s">
        <v>6488</v>
      </c>
      <c r="F1086" s="118" t="s">
        <v>6447</v>
      </c>
      <c r="G1086" s="98">
        <v>4.0</v>
      </c>
      <c r="H1086" s="98">
        <v>3.0</v>
      </c>
      <c r="I1086" s="98">
        <v>4.0</v>
      </c>
      <c r="J1086" s="565">
        <v>10.0</v>
      </c>
      <c r="K1086" s="420">
        <v>2.5</v>
      </c>
      <c r="L1086" s="78" t="s">
        <v>3249</v>
      </c>
      <c r="M1086" s="58"/>
      <c r="N1086" s="58"/>
      <c r="O1086" s="58"/>
      <c r="P1086" s="58"/>
      <c r="Q1086" s="58"/>
      <c r="R1086" s="58"/>
      <c r="S1086" s="58"/>
      <c r="T1086" s="58"/>
      <c r="U1086" s="58"/>
      <c r="V1086" s="58"/>
      <c r="W1086" s="58"/>
      <c r="X1086" s="58"/>
      <c r="Y1086" s="58"/>
      <c r="Z1086" s="58"/>
    </row>
    <row r="1087" ht="11.25" customHeight="1">
      <c r="A1087" s="112" t="s">
        <v>6489</v>
      </c>
      <c r="B1087" s="91" t="s">
        <v>4626</v>
      </c>
      <c r="C1087" s="98" t="s">
        <v>77</v>
      </c>
      <c r="D1087" s="112" t="s">
        <v>4630</v>
      </c>
      <c r="E1087" s="313" t="s">
        <v>6490</v>
      </c>
      <c r="F1087" s="118" t="s">
        <v>2904</v>
      </c>
      <c r="G1087" s="98">
        <v>4.0</v>
      </c>
      <c r="H1087" s="98">
        <v>3.0</v>
      </c>
      <c r="I1087" s="98">
        <v>4.0</v>
      </c>
      <c r="J1087" s="565">
        <v>20.0</v>
      </c>
      <c r="K1087" s="420">
        <v>5.0</v>
      </c>
      <c r="L1087" s="78" t="s">
        <v>3249</v>
      </c>
      <c r="M1087" s="58"/>
      <c r="N1087" s="58"/>
      <c r="O1087" s="58"/>
      <c r="P1087" s="58"/>
      <c r="Q1087" s="58"/>
      <c r="R1087" s="58"/>
      <c r="S1087" s="58"/>
      <c r="T1087" s="58"/>
      <c r="U1087" s="58"/>
      <c r="V1087" s="58"/>
      <c r="W1087" s="58"/>
      <c r="X1087" s="58"/>
      <c r="Y1087" s="58"/>
      <c r="Z1087" s="58"/>
    </row>
    <row r="1088" ht="11.25" customHeight="1">
      <c r="A1088" s="112" t="s">
        <v>3254</v>
      </c>
      <c r="B1088" s="91" t="s">
        <v>3255</v>
      </c>
      <c r="C1088" s="98" t="s">
        <v>77</v>
      </c>
      <c r="D1088" s="112" t="s">
        <v>6173</v>
      </c>
      <c r="E1088" s="313" t="s">
        <v>6174</v>
      </c>
      <c r="F1088" s="118" t="s">
        <v>4844</v>
      </c>
      <c r="G1088" s="98">
        <v>4.0</v>
      </c>
      <c r="H1088" s="98">
        <v>4.0</v>
      </c>
      <c r="I1088" s="98">
        <v>4.0</v>
      </c>
      <c r="J1088" s="565">
        <v>20.0</v>
      </c>
      <c r="K1088" s="420">
        <v>5.0</v>
      </c>
      <c r="L1088" s="78" t="s">
        <v>3249</v>
      </c>
      <c r="M1088" s="58"/>
      <c r="N1088" s="58"/>
      <c r="O1088" s="58"/>
      <c r="P1088" s="58"/>
      <c r="Q1088" s="58"/>
      <c r="R1088" s="58"/>
      <c r="S1088" s="58"/>
      <c r="T1088" s="58"/>
      <c r="U1088" s="58"/>
      <c r="V1088" s="58"/>
      <c r="W1088" s="58"/>
      <c r="X1088" s="58"/>
      <c r="Y1088" s="58"/>
      <c r="Z1088" s="58"/>
    </row>
    <row r="1089" ht="11.25" customHeight="1">
      <c r="A1089" s="112" t="s">
        <v>3254</v>
      </c>
      <c r="B1089" s="91" t="s">
        <v>3255</v>
      </c>
      <c r="C1089" s="98" t="s">
        <v>77</v>
      </c>
      <c r="D1089" s="112" t="s">
        <v>6491</v>
      </c>
      <c r="E1089" s="313" t="s">
        <v>6492</v>
      </c>
      <c r="F1089" s="118" t="s">
        <v>4017</v>
      </c>
      <c r="G1089" s="98">
        <v>4.0</v>
      </c>
      <c r="H1089" s="98">
        <v>4.0</v>
      </c>
      <c r="I1089" s="98">
        <v>4.0</v>
      </c>
      <c r="J1089" s="565">
        <v>20.0</v>
      </c>
      <c r="K1089" s="420">
        <v>5.0</v>
      </c>
      <c r="L1089" s="78" t="s">
        <v>3249</v>
      </c>
      <c r="M1089" s="58"/>
      <c r="N1089" s="58"/>
      <c r="O1089" s="58"/>
      <c r="P1089" s="58"/>
      <c r="Q1089" s="58"/>
      <c r="R1089" s="58"/>
      <c r="S1089" s="58"/>
      <c r="T1089" s="58"/>
      <c r="U1089" s="58"/>
      <c r="V1089" s="58"/>
      <c r="W1089" s="58"/>
      <c r="X1089" s="58"/>
      <c r="Y1089" s="58"/>
      <c r="Z1089" s="58"/>
    </row>
    <row r="1090" ht="11.25" customHeight="1">
      <c r="A1090" s="112" t="s">
        <v>3254</v>
      </c>
      <c r="B1090" s="91" t="s">
        <v>3255</v>
      </c>
      <c r="C1090" s="98" t="s">
        <v>77</v>
      </c>
      <c r="D1090" s="112" t="s">
        <v>6169</v>
      </c>
      <c r="E1090" s="313" t="s">
        <v>6170</v>
      </c>
      <c r="F1090" s="118" t="s">
        <v>4017</v>
      </c>
      <c r="G1090" s="98">
        <v>4.0</v>
      </c>
      <c r="H1090" s="98">
        <v>4.0</v>
      </c>
      <c r="I1090" s="98">
        <v>4.0</v>
      </c>
      <c r="J1090" s="565">
        <v>20.0</v>
      </c>
      <c r="K1090" s="420">
        <v>5.0</v>
      </c>
      <c r="L1090" s="78" t="s">
        <v>3249</v>
      </c>
      <c r="M1090" s="58"/>
      <c r="N1090" s="58"/>
      <c r="O1090" s="58"/>
      <c r="P1090" s="58"/>
      <c r="Q1090" s="58"/>
      <c r="R1090" s="58"/>
      <c r="S1090" s="58"/>
      <c r="T1090" s="58"/>
      <c r="U1090" s="58"/>
      <c r="V1090" s="58"/>
      <c r="W1090" s="58"/>
      <c r="X1090" s="58"/>
      <c r="Y1090" s="58"/>
      <c r="Z1090" s="58"/>
    </row>
    <row r="1091" ht="11.25" customHeight="1">
      <c r="A1091" s="112" t="s">
        <v>3254</v>
      </c>
      <c r="B1091" s="91" t="s">
        <v>3255</v>
      </c>
      <c r="C1091" s="98" t="s">
        <v>77</v>
      </c>
      <c r="D1091" s="112" t="s">
        <v>6493</v>
      </c>
      <c r="E1091" s="313" t="s">
        <v>6494</v>
      </c>
      <c r="F1091" s="118" t="s">
        <v>2904</v>
      </c>
      <c r="G1091" s="98">
        <v>4.0</v>
      </c>
      <c r="H1091" s="98">
        <v>4.0</v>
      </c>
      <c r="I1091" s="98">
        <v>4.0</v>
      </c>
      <c r="J1091" s="565">
        <v>20.0</v>
      </c>
      <c r="K1091" s="420">
        <v>5.0</v>
      </c>
      <c r="L1091" s="78" t="s">
        <v>3249</v>
      </c>
      <c r="M1091" s="58"/>
      <c r="N1091" s="58"/>
      <c r="O1091" s="58"/>
      <c r="P1091" s="58"/>
      <c r="Q1091" s="58"/>
      <c r="R1091" s="58"/>
      <c r="S1091" s="58"/>
      <c r="T1091" s="58"/>
      <c r="U1091" s="58"/>
      <c r="V1091" s="58"/>
      <c r="W1091" s="58"/>
      <c r="X1091" s="58"/>
      <c r="Y1091" s="58"/>
      <c r="Z1091" s="58"/>
    </row>
    <row r="1092" ht="11.25" customHeight="1">
      <c r="A1092" s="112" t="s">
        <v>3256</v>
      </c>
      <c r="B1092" s="91" t="s">
        <v>6495</v>
      </c>
      <c r="C1092" s="98" t="s">
        <v>77</v>
      </c>
      <c r="D1092" s="112" t="s">
        <v>6496</v>
      </c>
      <c r="E1092" s="313" t="s">
        <v>6497</v>
      </c>
      <c r="F1092" s="118" t="s">
        <v>6498</v>
      </c>
      <c r="G1092" s="98">
        <v>2.0</v>
      </c>
      <c r="H1092" s="98">
        <v>1.0</v>
      </c>
      <c r="I1092" s="98">
        <v>2.0</v>
      </c>
      <c r="J1092" s="565">
        <v>10.0</v>
      </c>
      <c r="K1092" s="420">
        <v>5.0</v>
      </c>
      <c r="L1092" s="78" t="s">
        <v>3249</v>
      </c>
      <c r="M1092" s="58"/>
      <c r="N1092" s="58"/>
      <c r="O1092" s="58"/>
      <c r="P1092" s="58"/>
      <c r="Q1092" s="58"/>
      <c r="R1092" s="58"/>
      <c r="S1092" s="58"/>
      <c r="T1092" s="58"/>
      <c r="U1092" s="58"/>
      <c r="V1092" s="58"/>
      <c r="W1092" s="58"/>
      <c r="X1092" s="58"/>
      <c r="Y1092" s="58"/>
      <c r="Z1092" s="58"/>
    </row>
    <row r="1093" ht="11.25" customHeight="1">
      <c r="A1093" s="112" t="s">
        <v>3256</v>
      </c>
      <c r="B1093" s="91" t="s">
        <v>6495</v>
      </c>
      <c r="C1093" s="98" t="s">
        <v>77</v>
      </c>
      <c r="D1093" s="112" t="s">
        <v>6499</v>
      </c>
      <c r="E1093" s="313" t="s">
        <v>6500</v>
      </c>
      <c r="F1093" s="118" t="s">
        <v>2904</v>
      </c>
      <c r="G1093" s="98">
        <v>2.0</v>
      </c>
      <c r="H1093" s="98">
        <v>1.0</v>
      </c>
      <c r="I1093" s="98">
        <v>2.0</v>
      </c>
      <c r="J1093" s="565">
        <v>20.0</v>
      </c>
      <c r="K1093" s="420">
        <v>10.0</v>
      </c>
      <c r="L1093" s="78" t="s">
        <v>3249</v>
      </c>
      <c r="M1093" s="58"/>
      <c r="N1093" s="58"/>
      <c r="O1093" s="58"/>
      <c r="P1093" s="58"/>
      <c r="Q1093" s="58"/>
      <c r="R1093" s="58"/>
      <c r="S1093" s="58"/>
      <c r="T1093" s="58"/>
      <c r="U1093" s="58"/>
      <c r="V1093" s="58"/>
      <c r="W1093" s="58"/>
      <c r="X1093" s="58"/>
      <c r="Y1093" s="58"/>
      <c r="Z1093" s="58"/>
    </row>
    <row r="1094" ht="11.25" customHeight="1">
      <c r="A1094" s="245" t="s">
        <v>3256</v>
      </c>
      <c r="B1094" s="583" t="s">
        <v>6495</v>
      </c>
      <c r="C1094" s="261" t="s">
        <v>77</v>
      </c>
      <c r="D1094" s="245" t="s">
        <v>6501</v>
      </c>
      <c r="E1094" s="541" t="s">
        <v>6502</v>
      </c>
      <c r="F1094" s="277" t="s">
        <v>2904</v>
      </c>
      <c r="G1094" s="261">
        <v>2.0</v>
      </c>
      <c r="H1094" s="261">
        <v>1.0</v>
      </c>
      <c r="I1094" s="261">
        <v>2.0</v>
      </c>
      <c r="J1094" s="584">
        <v>20.0</v>
      </c>
      <c r="K1094" s="442">
        <v>10.0</v>
      </c>
      <c r="L1094" s="337" t="s">
        <v>3249</v>
      </c>
      <c r="M1094" s="58"/>
      <c r="N1094" s="58"/>
      <c r="O1094" s="58"/>
      <c r="P1094" s="58"/>
      <c r="Q1094" s="58"/>
      <c r="R1094" s="58"/>
      <c r="S1094" s="58"/>
      <c r="T1094" s="58"/>
      <c r="U1094" s="58"/>
      <c r="V1094" s="58"/>
      <c r="W1094" s="58"/>
      <c r="X1094" s="58"/>
      <c r="Y1094" s="58"/>
      <c r="Z1094" s="58"/>
    </row>
    <row r="1095" ht="11.25" customHeight="1">
      <c r="A1095" s="112" t="s">
        <v>3256</v>
      </c>
      <c r="B1095" s="91" t="s">
        <v>6495</v>
      </c>
      <c r="C1095" s="98" t="s">
        <v>77</v>
      </c>
      <c r="D1095" s="112" t="s">
        <v>6503</v>
      </c>
      <c r="E1095" s="313" t="s">
        <v>6504</v>
      </c>
      <c r="F1095" s="118" t="s">
        <v>6477</v>
      </c>
      <c r="G1095" s="98">
        <v>2.0</v>
      </c>
      <c r="H1095" s="98">
        <v>1.0</v>
      </c>
      <c r="I1095" s="98">
        <v>2.0</v>
      </c>
      <c r="J1095" s="565">
        <v>20.0</v>
      </c>
      <c r="K1095" s="420">
        <v>10.0</v>
      </c>
      <c r="L1095" s="78" t="s">
        <v>3249</v>
      </c>
      <c r="M1095" s="58"/>
      <c r="N1095" s="58"/>
      <c r="O1095" s="58"/>
      <c r="P1095" s="58"/>
      <c r="Q1095" s="58"/>
      <c r="R1095" s="58"/>
      <c r="S1095" s="58"/>
      <c r="T1095" s="58"/>
      <c r="U1095" s="58"/>
      <c r="V1095" s="58"/>
      <c r="W1095" s="58"/>
      <c r="X1095" s="58"/>
      <c r="Y1095" s="58"/>
      <c r="Z1095" s="58"/>
    </row>
    <row r="1096" ht="11.25" customHeight="1">
      <c r="A1096" s="112" t="s">
        <v>6505</v>
      </c>
      <c r="B1096" s="91" t="s">
        <v>6506</v>
      </c>
      <c r="C1096" s="98" t="s">
        <v>77</v>
      </c>
      <c r="D1096" s="112" t="s">
        <v>6507</v>
      </c>
      <c r="E1096" s="313" t="s">
        <v>6508</v>
      </c>
      <c r="F1096" s="118" t="s">
        <v>2904</v>
      </c>
      <c r="G1096" s="98">
        <v>1.0</v>
      </c>
      <c r="H1096" s="98">
        <v>1.0</v>
      </c>
      <c r="I1096" s="98">
        <v>1.0</v>
      </c>
      <c r="J1096" s="565">
        <v>20.0</v>
      </c>
      <c r="K1096" s="420">
        <v>20.0</v>
      </c>
      <c r="L1096" s="78" t="s">
        <v>3249</v>
      </c>
      <c r="M1096" s="58"/>
      <c r="N1096" s="58"/>
      <c r="O1096" s="58"/>
      <c r="P1096" s="58"/>
      <c r="Q1096" s="58"/>
      <c r="R1096" s="58"/>
      <c r="S1096" s="58"/>
      <c r="T1096" s="58"/>
      <c r="U1096" s="58"/>
      <c r="V1096" s="58"/>
      <c r="W1096" s="58"/>
      <c r="X1096" s="58"/>
      <c r="Y1096" s="58"/>
      <c r="Z1096" s="58"/>
    </row>
    <row r="1097" ht="11.25" customHeight="1">
      <c r="A1097" s="112" t="s">
        <v>6509</v>
      </c>
      <c r="B1097" s="91" t="s">
        <v>6510</v>
      </c>
      <c r="C1097" s="98" t="s">
        <v>77</v>
      </c>
      <c r="D1097" s="112" t="s">
        <v>6511</v>
      </c>
      <c r="E1097" s="313" t="s">
        <v>6512</v>
      </c>
      <c r="F1097" s="118" t="s">
        <v>2904</v>
      </c>
      <c r="G1097" s="98">
        <v>3.0</v>
      </c>
      <c r="H1097" s="98">
        <v>1.0</v>
      </c>
      <c r="I1097" s="98">
        <v>3.0</v>
      </c>
      <c r="J1097" s="565">
        <v>20.0</v>
      </c>
      <c r="K1097" s="420">
        <v>6.666666666666667</v>
      </c>
      <c r="L1097" s="78" t="s">
        <v>3249</v>
      </c>
      <c r="M1097" s="58"/>
      <c r="N1097" s="58"/>
      <c r="O1097" s="58"/>
      <c r="P1097" s="58"/>
      <c r="Q1097" s="58"/>
      <c r="R1097" s="58"/>
      <c r="S1097" s="58"/>
      <c r="T1097" s="58"/>
      <c r="U1097" s="58"/>
      <c r="V1097" s="58"/>
      <c r="W1097" s="58"/>
      <c r="X1097" s="58"/>
      <c r="Y1097" s="58"/>
      <c r="Z1097" s="58"/>
    </row>
    <row r="1098" ht="11.25" customHeight="1">
      <c r="A1098" s="112" t="s">
        <v>6513</v>
      </c>
      <c r="B1098" s="91" t="s">
        <v>6514</v>
      </c>
      <c r="C1098" s="98" t="s">
        <v>77</v>
      </c>
      <c r="D1098" s="112" t="s">
        <v>6515</v>
      </c>
      <c r="E1098" s="313" t="s">
        <v>6516</v>
      </c>
      <c r="F1098" s="118" t="s">
        <v>3860</v>
      </c>
      <c r="G1098" s="98">
        <v>4.0</v>
      </c>
      <c r="H1098" s="98">
        <v>1.0</v>
      </c>
      <c r="I1098" s="98">
        <v>4.0</v>
      </c>
      <c r="J1098" s="565">
        <v>20.0</v>
      </c>
      <c r="K1098" s="420">
        <v>5.0</v>
      </c>
      <c r="L1098" s="78" t="s">
        <v>3249</v>
      </c>
      <c r="M1098" s="58"/>
      <c r="N1098" s="58"/>
      <c r="O1098" s="58"/>
      <c r="P1098" s="58"/>
      <c r="Q1098" s="58"/>
      <c r="R1098" s="58"/>
      <c r="S1098" s="58"/>
      <c r="T1098" s="58"/>
      <c r="U1098" s="58"/>
      <c r="V1098" s="58"/>
      <c r="W1098" s="58"/>
      <c r="X1098" s="58"/>
      <c r="Y1098" s="58"/>
      <c r="Z1098" s="58"/>
    </row>
    <row r="1099" ht="11.25" customHeight="1">
      <c r="A1099" s="112" t="s">
        <v>3264</v>
      </c>
      <c r="B1099" s="112" t="s">
        <v>3271</v>
      </c>
      <c r="C1099" s="98" t="s">
        <v>77</v>
      </c>
      <c r="D1099" s="112" t="s">
        <v>6517</v>
      </c>
      <c r="E1099" s="313" t="s">
        <v>6518</v>
      </c>
      <c r="F1099" s="118" t="s">
        <v>126</v>
      </c>
      <c r="G1099" s="98">
        <v>2.0</v>
      </c>
      <c r="H1099" s="98">
        <v>1.0</v>
      </c>
      <c r="I1099" s="98">
        <v>2.0</v>
      </c>
      <c r="J1099" s="565">
        <v>20.0</v>
      </c>
      <c r="K1099" s="420">
        <v>10.0</v>
      </c>
      <c r="L1099" s="78" t="s">
        <v>3249</v>
      </c>
      <c r="M1099" s="58"/>
      <c r="N1099" s="58"/>
      <c r="O1099" s="58"/>
      <c r="P1099" s="58"/>
      <c r="Q1099" s="58"/>
      <c r="R1099" s="58"/>
      <c r="S1099" s="58"/>
      <c r="T1099" s="58"/>
      <c r="U1099" s="58"/>
      <c r="V1099" s="58"/>
      <c r="W1099" s="58"/>
      <c r="X1099" s="58"/>
      <c r="Y1099" s="58"/>
      <c r="Z1099" s="58"/>
    </row>
    <row r="1100" ht="11.25" customHeight="1">
      <c r="A1100" s="112" t="s">
        <v>6519</v>
      </c>
      <c r="B1100" s="112" t="s">
        <v>6520</v>
      </c>
      <c r="C1100" s="98" t="s">
        <v>77</v>
      </c>
      <c r="D1100" s="112" t="s">
        <v>6521</v>
      </c>
      <c r="E1100" s="313" t="s">
        <v>6522</v>
      </c>
      <c r="F1100" s="118" t="s">
        <v>126</v>
      </c>
      <c r="G1100" s="98">
        <v>2.0</v>
      </c>
      <c r="H1100" s="98">
        <v>1.0</v>
      </c>
      <c r="I1100" s="98">
        <v>2.0</v>
      </c>
      <c r="J1100" s="565">
        <v>20.0</v>
      </c>
      <c r="K1100" s="420">
        <v>10.0</v>
      </c>
      <c r="L1100" s="78" t="s">
        <v>3249</v>
      </c>
      <c r="M1100" s="58"/>
      <c r="N1100" s="58"/>
      <c r="O1100" s="58"/>
      <c r="P1100" s="58"/>
      <c r="Q1100" s="58"/>
      <c r="R1100" s="58"/>
      <c r="S1100" s="58"/>
      <c r="T1100" s="58"/>
      <c r="U1100" s="58"/>
      <c r="V1100" s="58"/>
      <c r="W1100" s="58"/>
      <c r="X1100" s="58"/>
      <c r="Y1100" s="58"/>
      <c r="Z1100" s="58"/>
    </row>
    <row r="1101" ht="11.25" customHeight="1">
      <c r="A1101" s="112" t="s">
        <v>6519</v>
      </c>
      <c r="B1101" s="112" t="s">
        <v>6520</v>
      </c>
      <c r="C1101" s="98" t="s">
        <v>77</v>
      </c>
      <c r="D1101" s="112" t="s">
        <v>6523</v>
      </c>
      <c r="E1101" s="313" t="s">
        <v>6524</v>
      </c>
      <c r="F1101" s="118" t="s">
        <v>126</v>
      </c>
      <c r="G1101" s="98">
        <v>2.0</v>
      </c>
      <c r="H1101" s="98">
        <v>1.0</v>
      </c>
      <c r="I1101" s="98">
        <v>2.0</v>
      </c>
      <c r="J1101" s="565">
        <v>20.0</v>
      </c>
      <c r="K1101" s="420">
        <v>10.0</v>
      </c>
      <c r="L1101" s="78" t="s">
        <v>3249</v>
      </c>
      <c r="M1101" s="58"/>
      <c r="N1101" s="58"/>
      <c r="O1101" s="58"/>
      <c r="P1101" s="58"/>
      <c r="Q1101" s="58"/>
      <c r="R1101" s="58"/>
      <c r="S1101" s="58"/>
      <c r="T1101" s="58"/>
      <c r="U1101" s="58"/>
      <c r="V1101" s="58"/>
      <c r="W1101" s="58"/>
      <c r="X1101" s="58"/>
      <c r="Y1101" s="58"/>
      <c r="Z1101" s="58"/>
    </row>
    <row r="1102" ht="11.25" customHeight="1">
      <c r="A1102" s="112" t="s">
        <v>3256</v>
      </c>
      <c r="B1102" s="112" t="s">
        <v>6495</v>
      </c>
      <c r="C1102" s="98" t="s">
        <v>77</v>
      </c>
      <c r="D1102" s="112" t="s">
        <v>6525</v>
      </c>
      <c r="E1102" s="313" t="s">
        <v>6526</v>
      </c>
      <c r="F1102" s="118" t="s">
        <v>2897</v>
      </c>
      <c r="G1102" s="98">
        <v>2.0</v>
      </c>
      <c r="H1102" s="98">
        <v>1.0</v>
      </c>
      <c r="I1102" s="98">
        <v>2.0</v>
      </c>
      <c r="J1102" s="565">
        <v>20.0</v>
      </c>
      <c r="K1102" s="420">
        <v>10.0</v>
      </c>
      <c r="L1102" s="78" t="s">
        <v>3249</v>
      </c>
      <c r="M1102" s="58"/>
      <c r="N1102" s="58"/>
      <c r="O1102" s="58"/>
      <c r="P1102" s="58"/>
      <c r="Q1102" s="58"/>
      <c r="R1102" s="58"/>
      <c r="S1102" s="58"/>
      <c r="T1102" s="58"/>
      <c r="U1102" s="58"/>
      <c r="V1102" s="58"/>
      <c r="W1102" s="58"/>
      <c r="X1102" s="58"/>
      <c r="Y1102" s="58"/>
      <c r="Z1102" s="58"/>
    </row>
    <row r="1103" ht="11.25" customHeight="1">
      <c r="A1103" s="91" t="s">
        <v>3301</v>
      </c>
      <c r="B1103" s="112" t="s">
        <v>6527</v>
      </c>
      <c r="C1103" s="98" t="s">
        <v>77</v>
      </c>
      <c r="D1103" s="112" t="s">
        <v>6528</v>
      </c>
      <c r="E1103" s="313" t="s">
        <v>3317</v>
      </c>
      <c r="F1103" s="248" t="s">
        <v>2904</v>
      </c>
      <c r="G1103" s="98">
        <v>0.0</v>
      </c>
      <c r="H1103" s="98">
        <v>2.0</v>
      </c>
      <c r="I1103" s="103">
        <v>2.0</v>
      </c>
      <c r="J1103" s="494">
        <v>20.0</v>
      </c>
      <c r="K1103" s="494">
        <v>10.0</v>
      </c>
      <c r="L1103" s="78" t="s">
        <v>3305</v>
      </c>
      <c r="M1103" s="58"/>
      <c r="N1103" s="58"/>
      <c r="O1103" s="58"/>
      <c r="P1103" s="58"/>
      <c r="Q1103" s="58"/>
      <c r="R1103" s="58"/>
      <c r="S1103" s="58"/>
      <c r="T1103" s="58"/>
      <c r="U1103" s="58"/>
      <c r="V1103" s="58"/>
      <c r="W1103" s="58"/>
      <c r="X1103" s="58"/>
      <c r="Y1103" s="58"/>
      <c r="Z1103" s="58"/>
    </row>
    <row r="1104" ht="11.25" customHeight="1">
      <c r="A1104" s="91" t="s">
        <v>3301</v>
      </c>
      <c r="B1104" s="112" t="s">
        <v>6529</v>
      </c>
      <c r="C1104" s="98" t="s">
        <v>77</v>
      </c>
      <c r="D1104" s="112" t="s">
        <v>6530</v>
      </c>
      <c r="E1104" s="313" t="s">
        <v>6531</v>
      </c>
      <c r="F1104" s="585" t="s">
        <v>2904</v>
      </c>
      <c r="G1104" s="98"/>
      <c r="H1104" s="98"/>
      <c r="I1104" s="103">
        <v>2.0</v>
      </c>
      <c r="J1104" s="494">
        <v>20.0</v>
      </c>
      <c r="K1104" s="494">
        <v>10.0</v>
      </c>
      <c r="L1104" s="78" t="s">
        <v>3305</v>
      </c>
      <c r="M1104" s="58"/>
      <c r="N1104" s="58"/>
      <c r="O1104" s="58"/>
      <c r="P1104" s="58"/>
      <c r="Q1104" s="58"/>
      <c r="R1104" s="58"/>
      <c r="S1104" s="58"/>
      <c r="T1104" s="58"/>
      <c r="U1104" s="58"/>
      <c r="V1104" s="58"/>
      <c r="W1104" s="58"/>
      <c r="X1104" s="58"/>
      <c r="Y1104" s="58"/>
      <c r="Z1104" s="58"/>
    </row>
    <row r="1105" ht="11.25" customHeight="1">
      <c r="A1105" s="91" t="s">
        <v>3301</v>
      </c>
      <c r="B1105" s="112" t="s">
        <v>3302</v>
      </c>
      <c r="C1105" s="98" t="s">
        <v>77</v>
      </c>
      <c r="D1105" s="112" t="s">
        <v>6532</v>
      </c>
      <c r="E1105" s="313"/>
      <c r="F1105" s="248" t="s">
        <v>6533</v>
      </c>
      <c r="G1105" s="98"/>
      <c r="H1105" s="98"/>
      <c r="I1105" s="103">
        <v>2.0</v>
      </c>
      <c r="J1105" s="494">
        <v>20.0</v>
      </c>
      <c r="K1105" s="494">
        <v>0.0</v>
      </c>
      <c r="L1105" s="78" t="s">
        <v>3305</v>
      </c>
      <c r="M1105" s="58"/>
      <c r="N1105" s="58"/>
      <c r="O1105" s="58"/>
      <c r="P1105" s="58"/>
      <c r="Q1105" s="58"/>
      <c r="R1105" s="58"/>
      <c r="S1105" s="58"/>
      <c r="T1105" s="58"/>
      <c r="U1105" s="58"/>
      <c r="V1105" s="58"/>
      <c r="W1105" s="58"/>
      <c r="X1105" s="58"/>
      <c r="Y1105" s="58"/>
      <c r="Z1105" s="58"/>
    </row>
    <row r="1106" ht="11.25" customHeight="1">
      <c r="A1106" s="91" t="s">
        <v>3301</v>
      </c>
      <c r="B1106" s="112" t="s">
        <v>3302</v>
      </c>
      <c r="C1106" s="98" t="s">
        <v>77</v>
      </c>
      <c r="D1106" s="112" t="s">
        <v>6534</v>
      </c>
      <c r="E1106" s="313" t="s">
        <v>6535</v>
      </c>
      <c r="F1106" s="248" t="s">
        <v>2904</v>
      </c>
      <c r="G1106" s="98"/>
      <c r="H1106" s="98"/>
      <c r="I1106" s="103">
        <v>2.0</v>
      </c>
      <c r="J1106" s="494">
        <v>20.0</v>
      </c>
      <c r="K1106" s="494">
        <v>10.0</v>
      </c>
      <c r="L1106" s="78" t="s">
        <v>3305</v>
      </c>
      <c r="M1106" s="58"/>
      <c r="N1106" s="58"/>
      <c r="O1106" s="58"/>
      <c r="P1106" s="58"/>
      <c r="Q1106" s="58"/>
      <c r="R1106" s="58"/>
      <c r="S1106" s="58"/>
      <c r="T1106" s="58"/>
      <c r="U1106" s="58"/>
      <c r="V1106" s="58"/>
      <c r="W1106" s="58"/>
      <c r="X1106" s="58"/>
      <c r="Y1106" s="58"/>
      <c r="Z1106" s="58"/>
    </row>
    <row r="1107" ht="11.25" customHeight="1">
      <c r="A1107" s="586" t="s">
        <v>3318</v>
      </c>
      <c r="B1107" s="236" t="s">
        <v>3319</v>
      </c>
      <c r="C1107" s="150" t="s">
        <v>77</v>
      </c>
      <c r="D1107" s="112" t="s">
        <v>6536</v>
      </c>
      <c r="E1107" s="313" t="s">
        <v>6537</v>
      </c>
      <c r="F1107" s="248" t="s">
        <v>2904</v>
      </c>
      <c r="G1107" s="99"/>
      <c r="H1107" s="303"/>
      <c r="I1107" s="107">
        <v>2.0</v>
      </c>
      <c r="J1107" s="516">
        <v>20.0</v>
      </c>
      <c r="K1107" s="516">
        <v>10.0</v>
      </c>
      <c r="L1107" s="78" t="s">
        <v>3305</v>
      </c>
      <c r="M1107" s="58"/>
      <c r="N1107" s="58"/>
      <c r="O1107" s="58"/>
      <c r="P1107" s="58"/>
      <c r="Q1107" s="58"/>
      <c r="R1107" s="58"/>
      <c r="S1107" s="58"/>
      <c r="T1107" s="58"/>
      <c r="U1107" s="58"/>
      <c r="V1107" s="58"/>
      <c r="W1107" s="58"/>
      <c r="X1107" s="58"/>
      <c r="Y1107" s="58"/>
      <c r="Z1107" s="58"/>
    </row>
    <row r="1108" ht="11.25" customHeight="1">
      <c r="A1108" s="131" t="s">
        <v>3322</v>
      </c>
      <c r="B1108" s="236" t="s">
        <v>3323</v>
      </c>
      <c r="C1108" s="150" t="s">
        <v>77</v>
      </c>
      <c r="D1108" s="236" t="s">
        <v>6538</v>
      </c>
      <c r="E1108" s="313" t="s">
        <v>6539</v>
      </c>
      <c r="F1108" s="248" t="s">
        <v>6539</v>
      </c>
      <c r="G1108" s="425"/>
      <c r="H1108" s="545"/>
      <c r="I1108" s="107">
        <v>1.0</v>
      </c>
      <c r="J1108" s="516">
        <v>20.0</v>
      </c>
      <c r="K1108" s="516">
        <v>0.0</v>
      </c>
      <c r="L1108" s="78" t="s">
        <v>3305</v>
      </c>
      <c r="M1108" s="58"/>
      <c r="N1108" s="58"/>
      <c r="O1108" s="58"/>
      <c r="P1108" s="58"/>
      <c r="Q1108" s="58"/>
      <c r="R1108" s="58"/>
      <c r="S1108" s="58"/>
      <c r="T1108" s="58"/>
      <c r="U1108" s="58"/>
      <c r="V1108" s="58"/>
      <c r="W1108" s="58"/>
      <c r="X1108" s="58"/>
      <c r="Y1108" s="58"/>
      <c r="Z1108" s="58"/>
    </row>
    <row r="1109" ht="11.25" customHeight="1">
      <c r="A1109" s="131" t="s">
        <v>3322</v>
      </c>
      <c r="B1109" s="236" t="s">
        <v>3323</v>
      </c>
      <c r="C1109" s="150" t="s">
        <v>77</v>
      </c>
      <c r="D1109" s="236" t="s">
        <v>6540</v>
      </c>
      <c r="E1109" s="313" t="s">
        <v>6541</v>
      </c>
      <c r="F1109" s="157" t="s">
        <v>2904</v>
      </c>
      <c r="G1109" s="425"/>
      <c r="H1109" s="545"/>
      <c r="I1109" s="107">
        <v>1.0</v>
      </c>
      <c r="J1109" s="516">
        <v>20.0</v>
      </c>
      <c r="K1109" s="516">
        <v>20.0</v>
      </c>
      <c r="L1109" s="78" t="s">
        <v>3305</v>
      </c>
      <c r="M1109" s="58"/>
      <c r="N1109" s="58"/>
      <c r="O1109" s="58"/>
      <c r="P1109" s="58"/>
      <c r="Q1109" s="58"/>
      <c r="R1109" s="58"/>
      <c r="S1109" s="58"/>
      <c r="T1109" s="58"/>
      <c r="U1109" s="58"/>
      <c r="V1109" s="58"/>
      <c r="W1109" s="58"/>
      <c r="X1109" s="58"/>
      <c r="Y1109" s="58"/>
      <c r="Z1109" s="58"/>
    </row>
    <row r="1110" ht="11.25" customHeight="1">
      <c r="A1110" s="131" t="s">
        <v>3322</v>
      </c>
      <c r="B1110" s="236" t="s">
        <v>3323</v>
      </c>
      <c r="C1110" s="150" t="s">
        <v>77</v>
      </c>
      <c r="D1110" s="236" t="s">
        <v>6542</v>
      </c>
      <c r="E1110" s="313" t="s">
        <v>6543</v>
      </c>
      <c r="F1110" s="157" t="s">
        <v>6544</v>
      </c>
      <c r="G1110" s="425"/>
      <c r="H1110" s="545"/>
      <c r="I1110" s="107">
        <v>1.0</v>
      </c>
      <c r="J1110" s="516">
        <v>20.0</v>
      </c>
      <c r="K1110" s="516">
        <v>20.0</v>
      </c>
      <c r="L1110" s="78" t="s">
        <v>3305</v>
      </c>
      <c r="M1110" s="58"/>
      <c r="N1110" s="58"/>
      <c r="O1110" s="58"/>
      <c r="P1110" s="58"/>
      <c r="Q1110" s="58"/>
      <c r="R1110" s="58"/>
      <c r="S1110" s="58"/>
      <c r="T1110" s="58"/>
      <c r="U1110" s="58"/>
      <c r="V1110" s="58"/>
      <c r="W1110" s="58"/>
      <c r="X1110" s="58"/>
      <c r="Y1110" s="58"/>
      <c r="Z1110" s="58"/>
    </row>
    <row r="1111" ht="11.25" customHeight="1">
      <c r="A1111" s="131" t="s">
        <v>3322</v>
      </c>
      <c r="B1111" s="236" t="s">
        <v>3323</v>
      </c>
      <c r="C1111" s="150" t="s">
        <v>77</v>
      </c>
      <c r="D1111" s="236" t="s">
        <v>6545</v>
      </c>
      <c r="E1111" s="313" t="s">
        <v>6546</v>
      </c>
      <c r="F1111" s="157" t="s">
        <v>6547</v>
      </c>
      <c r="G1111" s="425"/>
      <c r="H1111" s="545"/>
      <c r="I1111" s="107">
        <v>1.0</v>
      </c>
      <c r="J1111" s="516">
        <v>20.0</v>
      </c>
      <c r="K1111" s="516">
        <v>0.0</v>
      </c>
      <c r="L1111" s="78" t="s">
        <v>3305</v>
      </c>
      <c r="M1111" s="58"/>
      <c r="N1111" s="58"/>
      <c r="O1111" s="58"/>
      <c r="P1111" s="58"/>
      <c r="Q1111" s="58"/>
      <c r="R1111" s="58"/>
      <c r="S1111" s="58"/>
      <c r="T1111" s="58"/>
      <c r="U1111" s="58"/>
      <c r="V1111" s="58"/>
      <c r="W1111" s="58"/>
      <c r="X1111" s="58"/>
      <c r="Y1111" s="58"/>
      <c r="Z1111" s="58"/>
    </row>
    <row r="1112" ht="11.25" customHeight="1">
      <c r="A1112" s="131" t="s">
        <v>3322</v>
      </c>
      <c r="B1112" s="236" t="s">
        <v>3323</v>
      </c>
      <c r="C1112" s="150" t="s">
        <v>77</v>
      </c>
      <c r="D1112" s="236" t="s">
        <v>6548</v>
      </c>
      <c r="E1112" s="313" t="s">
        <v>6549</v>
      </c>
      <c r="F1112" s="157" t="s">
        <v>2904</v>
      </c>
      <c r="G1112" s="425"/>
      <c r="H1112" s="545"/>
      <c r="I1112" s="107">
        <v>1.0</v>
      </c>
      <c r="J1112" s="516">
        <v>20.0</v>
      </c>
      <c r="K1112" s="516">
        <v>20.0</v>
      </c>
      <c r="L1112" s="78" t="s">
        <v>3305</v>
      </c>
      <c r="M1112" s="58"/>
      <c r="N1112" s="58"/>
      <c r="O1112" s="58"/>
      <c r="P1112" s="58"/>
      <c r="Q1112" s="58"/>
      <c r="R1112" s="58"/>
      <c r="S1112" s="58"/>
      <c r="T1112" s="58"/>
      <c r="U1112" s="58"/>
      <c r="V1112" s="58"/>
      <c r="W1112" s="58"/>
      <c r="X1112" s="58"/>
      <c r="Y1112" s="58"/>
      <c r="Z1112" s="58"/>
    </row>
    <row r="1113" ht="11.25" customHeight="1">
      <c r="A1113" s="131" t="s">
        <v>3322</v>
      </c>
      <c r="B1113" s="236" t="s">
        <v>3326</v>
      </c>
      <c r="C1113" s="150" t="s">
        <v>77</v>
      </c>
      <c r="D1113" s="236" t="s">
        <v>6550</v>
      </c>
      <c r="E1113" s="313" t="s">
        <v>6551</v>
      </c>
      <c r="F1113" s="587" t="s">
        <v>6552</v>
      </c>
      <c r="G1113" s="425"/>
      <c r="H1113" s="545"/>
      <c r="I1113" s="107">
        <v>1.0</v>
      </c>
      <c r="J1113" s="516">
        <v>20.0</v>
      </c>
      <c r="K1113" s="516">
        <v>20.0</v>
      </c>
      <c r="L1113" s="78" t="s">
        <v>3305</v>
      </c>
      <c r="M1113" s="58"/>
      <c r="N1113" s="58"/>
      <c r="O1113" s="58"/>
      <c r="P1113" s="58"/>
      <c r="Q1113" s="58"/>
      <c r="R1113" s="58"/>
      <c r="S1113" s="58"/>
      <c r="T1113" s="58"/>
      <c r="U1113" s="58"/>
      <c r="V1113" s="58"/>
      <c r="W1113" s="58"/>
      <c r="X1113" s="58"/>
      <c r="Y1113" s="58"/>
      <c r="Z1113" s="58"/>
    </row>
    <row r="1114" ht="11.25" customHeight="1">
      <c r="A1114" s="586" t="s">
        <v>3329</v>
      </c>
      <c r="B1114" s="236" t="s">
        <v>3120</v>
      </c>
      <c r="C1114" s="150" t="s">
        <v>77</v>
      </c>
      <c r="D1114" s="236" t="s">
        <v>6553</v>
      </c>
      <c r="E1114" s="313" t="s">
        <v>6554</v>
      </c>
      <c r="F1114" s="585" t="s">
        <v>2904</v>
      </c>
      <c r="G1114" s="425"/>
      <c r="H1114" s="545"/>
      <c r="I1114" s="107">
        <v>2.0</v>
      </c>
      <c r="J1114" s="516">
        <v>20.0</v>
      </c>
      <c r="K1114" s="516">
        <v>10.0</v>
      </c>
      <c r="L1114" s="78" t="s">
        <v>3305</v>
      </c>
      <c r="M1114" s="58"/>
      <c r="N1114" s="58"/>
      <c r="O1114" s="58"/>
      <c r="P1114" s="58"/>
      <c r="Q1114" s="58"/>
      <c r="R1114" s="58"/>
      <c r="S1114" s="58"/>
      <c r="T1114" s="58"/>
      <c r="U1114" s="58"/>
      <c r="V1114" s="58"/>
      <c r="W1114" s="58"/>
      <c r="X1114" s="58"/>
      <c r="Y1114" s="58"/>
      <c r="Z1114" s="58"/>
    </row>
    <row r="1115" ht="11.25" customHeight="1">
      <c r="A1115" s="586" t="s">
        <v>3329</v>
      </c>
      <c r="B1115" s="236" t="s">
        <v>3120</v>
      </c>
      <c r="C1115" s="150" t="s">
        <v>77</v>
      </c>
      <c r="D1115" s="236" t="s">
        <v>6555</v>
      </c>
      <c r="E1115" s="313" t="s">
        <v>6556</v>
      </c>
      <c r="F1115" s="587" t="s">
        <v>6557</v>
      </c>
      <c r="G1115" s="425"/>
      <c r="H1115" s="545"/>
      <c r="I1115" s="107">
        <v>2.0</v>
      </c>
      <c r="J1115" s="516">
        <v>20.0</v>
      </c>
      <c r="K1115" s="516">
        <v>10.0</v>
      </c>
      <c r="L1115" s="78" t="s">
        <v>3305</v>
      </c>
      <c r="M1115" s="58"/>
      <c r="N1115" s="58"/>
      <c r="O1115" s="58"/>
      <c r="P1115" s="58"/>
      <c r="Q1115" s="58"/>
      <c r="R1115" s="58"/>
      <c r="S1115" s="58"/>
      <c r="T1115" s="58"/>
      <c r="U1115" s="58"/>
      <c r="V1115" s="58"/>
      <c r="W1115" s="58"/>
      <c r="X1115" s="58"/>
      <c r="Y1115" s="58"/>
      <c r="Z1115" s="58"/>
    </row>
    <row r="1116" ht="11.25" customHeight="1">
      <c r="A1116" s="586" t="s">
        <v>3336</v>
      </c>
      <c r="B1116" s="236" t="s">
        <v>3340</v>
      </c>
      <c r="C1116" s="150" t="s">
        <v>77</v>
      </c>
      <c r="D1116" s="236" t="s">
        <v>6558</v>
      </c>
      <c r="E1116" s="313" t="s">
        <v>6559</v>
      </c>
      <c r="F1116" s="585" t="s">
        <v>2904</v>
      </c>
      <c r="G1116" s="425"/>
      <c r="H1116" s="545"/>
      <c r="I1116" s="107">
        <v>2.0</v>
      </c>
      <c r="J1116" s="516">
        <v>20.0</v>
      </c>
      <c r="K1116" s="516">
        <v>10.0</v>
      </c>
      <c r="L1116" s="78" t="s">
        <v>3305</v>
      </c>
      <c r="M1116" s="58"/>
      <c r="N1116" s="58"/>
      <c r="O1116" s="58"/>
      <c r="P1116" s="58"/>
      <c r="Q1116" s="58"/>
      <c r="R1116" s="58"/>
      <c r="S1116" s="58"/>
      <c r="T1116" s="58"/>
      <c r="U1116" s="58"/>
      <c r="V1116" s="58"/>
      <c r="W1116" s="58"/>
      <c r="X1116" s="58"/>
      <c r="Y1116" s="58"/>
      <c r="Z1116" s="58"/>
    </row>
    <row r="1117" ht="11.25" customHeight="1">
      <c r="A1117" s="586" t="s">
        <v>3336</v>
      </c>
      <c r="B1117" s="236" t="s">
        <v>3340</v>
      </c>
      <c r="C1117" s="150" t="s">
        <v>77</v>
      </c>
      <c r="D1117" s="236" t="s">
        <v>6560</v>
      </c>
      <c r="E1117" s="313" t="s">
        <v>6561</v>
      </c>
      <c r="F1117" s="585" t="s">
        <v>2904</v>
      </c>
      <c r="G1117" s="425"/>
      <c r="H1117" s="545"/>
      <c r="I1117" s="107">
        <v>2.0</v>
      </c>
      <c r="J1117" s="516">
        <v>20.0</v>
      </c>
      <c r="K1117" s="516">
        <v>10.0</v>
      </c>
      <c r="L1117" s="78" t="s">
        <v>3305</v>
      </c>
      <c r="M1117" s="58"/>
      <c r="N1117" s="58"/>
      <c r="O1117" s="58"/>
      <c r="P1117" s="58"/>
      <c r="Q1117" s="58"/>
      <c r="R1117" s="58"/>
      <c r="S1117" s="58"/>
      <c r="T1117" s="58"/>
      <c r="U1117" s="58"/>
      <c r="V1117" s="58"/>
      <c r="W1117" s="58"/>
      <c r="X1117" s="58"/>
      <c r="Y1117" s="58"/>
      <c r="Z1117" s="58"/>
    </row>
    <row r="1118" ht="11.25" customHeight="1">
      <c r="A1118" s="586" t="s">
        <v>3336</v>
      </c>
      <c r="B1118" s="236" t="s">
        <v>3340</v>
      </c>
      <c r="C1118" s="150" t="s">
        <v>77</v>
      </c>
      <c r="D1118" s="236" t="s">
        <v>6562</v>
      </c>
      <c r="E1118" s="313" t="s">
        <v>6561</v>
      </c>
      <c r="F1118" s="585" t="s">
        <v>2904</v>
      </c>
      <c r="G1118" s="425"/>
      <c r="H1118" s="545"/>
      <c r="I1118" s="107">
        <v>2.0</v>
      </c>
      <c r="J1118" s="516">
        <v>20.0</v>
      </c>
      <c r="K1118" s="516">
        <v>10.0</v>
      </c>
      <c r="L1118" s="78" t="s">
        <v>3305</v>
      </c>
      <c r="M1118" s="58"/>
      <c r="N1118" s="58"/>
      <c r="O1118" s="58"/>
      <c r="P1118" s="58"/>
      <c r="Q1118" s="58"/>
      <c r="R1118" s="58"/>
      <c r="S1118" s="58"/>
      <c r="T1118" s="58"/>
      <c r="U1118" s="58"/>
      <c r="V1118" s="58"/>
      <c r="W1118" s="58"/>
      <c r="X1118" s="58"/>
      <c r="Y1118" s="58"/>
      <c r="Z1118" s="58"/>
    </row>
    <row r="1119" ht="11.25" customHeight="1">
      <c r="A1119" s="586" t="s">
        <v>3336</v>
      </c>
      <c r="B1119" s="236" t="s">
        <v>3340</v>
      </c>
      <c r="C1119" s="150" t="s">
        <v>77</v>
      </c>
      <c r="D1119" s="236" t="s">
        <v>6563</v>
      </c>
      <c r="E1119" s="313" t="s">
        <v>6564</v>
      </c>
      <c r="F1119" s="585" t="s">
        <v>2904</v>
      </c>
      <c r="G1119" s="425"/>
      <c r="H1119" s="545"/>
      <c r="I1119" s="107">
        <v>2.0</v>
      </c>
      <c r="J1119" s="516">
        <v>20.0</v>
      </c>
      <c r="K1119" s="516">
        <v>10.0</v>
      </c>
      <c r="L1119" s="78" t="s">
        <v>3305</v>
      </c>
      <c r="M1119" s="58"/>
      <c r="N1119" s="58"/>
      <c r="O1119" s="58"/>
      <c r="P1119" s="58"/>
      <c r="Q1119" s="58"/>
      <c r="R1119" s="58"/>
      <c r="S1119" s="58"/>
      <c r="T1119" s="58"/>
      <c r="U1119" s="58"/>
      <c r="V1119" s="58"/>
      <c r="W1119" s="58"/>
      <c r="X1119" s="58"/>
      <c r="Y1119" s="58"/>
      <c r="Z1119" s="58"/>
    </row>
    <row r="1120" ht="11.25" customHeight="1">
      <c r="A1120" s="586" t="s">
        <v>3336</v>
      </c>
      <c r="B1120" s="236" t="s">
        <v>3340</v>
      </c>
      <c r="C1120" s="150" t="s">
        <v>77</v>
      </c>
      <c r="D1120" s="236" t="s">
        <v>6565</v>
      </c>
      <c r="E1120" s="313" t="s">
        <v>6566</v>
      </c>
      <c r="F1120" s="585" t="s">
        <v>6567</v>
      </c>
      <c r="G1120" s="425"/>
      <c r="H1120" s="545"/>
      <c r="I1120" s="107">
        <v>2.0</v>
      </c>
      <c r="J1120" s="516">
        <v>20.0</v>
      </c>
      <c r="K1120" s="516">
        <v>10.0</v>
      </c>
      <c r="L1120" s="78" t="s">
        <v>3305</v>
      </c>
      <c r="M1120" s="58"/>
      <c r="N1120" s="58"/>
      <c r="O1120" s="58"/>
      <c r="P1120" s="58"/>
      <c r="Q1120" s="58"/>
      <c r="R1120" s="58"/>
      <c r="S1120" s="58"/>
      <c r="T1120" s="58"/>
      <c r="U1120" s="58"/>
      <c r="V1120" s="58"/>
      <c r="W1120" s="58"/>
      <c r="X1120" s="58"/>
      <c r="Y1120" s="58"/>
      <c r="Z1120" s="58"/>
    </row>
    <row r="1121" ht="11.25" customHeight="1">
      <c r="A1121" s="586" t="s">
        <v>3336</v>
      </c>
      <c r="B1121" s="236" t="s">
        <v>3340</v>
      </c>
      <c r="C1121" s="150" t="s">
        <v>77</v>
      </c>
      <c r="D1121" s="236" t="s">
        <v>6568</v>
      </c>
      <c r="E1121" s="313" t="s">
        <v>6569</v>
      </c>
      <c r="F1121" s="585" t="s">
        <v>6570</v>
      </c>
      <c r="G1121" s="425"/>
      <c r="H1121" s="545"/>
      <c r="I1121" s="107">
        <v>2.0</v>
      </c>
      <c r="J1121" s="516">
        <v>20.0</v>
      </c>
      <c r="K1121" s="516">
        <v>10.0</v>
      </c>
      <c r="L1121" s="78" t="s">
        <v>3305</v>
      </c>
      <c r="M1121" s="58"/>
      <c r="N1121" s="58"/>
      <c r="O1121" s="58"/>
      <c r="P1121" s="58"/>
      <c r="Q1121" s="58"/>
      <c r="R1121" s="58"/>
      <c r="S1121" s="58"/>
      <c r="T1121" s="58"/>
      <c r="U1121" s="58"/>
      <c r="V1121" s="58"/>
      <c r="W1121" s="58"/>
      <c r="X1121" s="58"/>
      <c r="Y1121" s="58"/>
      <c r="Z1121" s="58"/>
    </row>
    <row r="1122" ht="11.25" customHeight="1">
      <c r="A1122" s="586" t="s">
        <v>3336</v>
      </c>
      <c r="B1122" s="236" t="s">
        <v>3340</v>
      </c>
      <c r="C1122" s="150" t="s">
        <v>77</v>
      </c>
      <c r="D1122" s="236" t="s">
        <v>6571</v>
      </c>
      <c r="E1122" s="313" t="s">
        <v>6572</v>
      </c>
      <c r="F1122" s="585" t="s">
        <v>6573</v>
      </c>
      <c r="G1122" s="425"/>
      <c r="H1122" s="545"/>
      <c r="I1122" s="107">
        <v>2.0</v>
      </c>
      <c r="J1122" s="516">
        <v>20.0</v>
      </c>
      <c r="K1122" s="516">
        <v>10.0</v>
      </c>
      <c r="L1122" s="78" t="s">
        <v>3305</v>
      </c>
      <c r="M1122" s="58"/>
      <c r="N1122" s="58"/>
      <c r="O1122" s="58"/>
      <c r="P1122" s="58"/>
      <c r="Q1122" s="58"/>
      <c r="R1122" s="58"/>
      <c r="S1122" s="58"/>
      <c r="T1122" s="58"/>
      <c r="U1122" s="58"/>
      <c r="V1122" s="58"/>
      <c r="W1122" s="58"/>
      <c r="X1122" s="58"/>
      <c r="Y1122" s="58"/>
      <c r="Z1122" s="58"/>
    </row>
    <row r="1123" ht="11.25" customHeight="1">
      <c r="A1123" s="586" t="s">
        <v>3336</v>
      </c>
      <c r="B1123" s="236" t="s">
        <v>3340</v>
      </c>
      <c r="C1123" s="150" t="s">
        <v>77</v>
      </c>
      <c r="D1123" s="236" t="s">
        <v>6574</v>
      </c>
      <c r="E1123" s="313" t="s">
        <v>6575</v>
      </c>
      <c r="F1123" s="585" t="s">
        <v>6573</v>
      </c>
      <c r="G1123" s="425"/>
      <c r="H1123" s="545"/>
      <c r="I1123" s="107">
        <v>2.0</v>
      </c>
      <c r="J1123" s="516">
        <v>20.0</v>
      </c>
      <c r="K1123" s="516">
        <v>10.0</v>
      </c>
      <c r="L1123" s="78" t="s">
        <v>3305</v>
      </c>
      <c r="M1123" s="58"/>
      <c r="N1123" s="58"/>
      <c r="O1123" s="58"/>
      <c r="P1123" s="58"/>
      <c r="Q1123" s="58"/>
      <c r="R1123" s="58"/>
      <c r="S1123" s="58"/>
      <c r="T1123" s="58"/>
      <c r="U1123" s="58"/>
      <c r="V1123" s="58"/>
      <c r="W1123" s="58"/>
      <c r="X1123" s="58"/>
      <c r="Y1123" s="58"/>
      <c r="Z1123" s="58"/>
    </row>
    <row r="1124" ht="11.25" customHeight="1">
      <c r="A1124" s="586" t="s">
        <v>3336</v>
      </c>
      <c r="B1124" s="236" t="s">
        <v>3340</v>
      </c>
      <c r="C1124" s="150" t="s">
        <v>77</v>
      </c>
      <c r="D1124" s="236" t="s">
        <v>6576</v>
      </c>
      <c r="E1124" s="313" t="s">
        <v>6577</v>
      </c>
      <c r="F1124" s="585" t="s">
        <v>6578</v>
      </c>
      <c r="G1124" s="425"/>
      <c r="H1124" s="545"/>
      <c r="I1124" s="107">
        <v>2.0</v>
      </c>
      <c r="J1124" s="516">
        <v>20.0</v>
      </c>
      <c r="K1124" s="516">
        <v>10.0</v>
      </c>
      <c r="L1124" s="78" t="s">
        <v>3305</v>
      </c>
      <c r="M1124" s="58"/>
      <c r="N1124" s="58"/>
      <c r="O1124" s="58"/>
      <c r="P1124" s="58"/>
      <c r="Q1124" s="58"/>
      <c r="R1124" s="58"/>
      <c r="S1124" s="58"/>
      <c r="T1124" s="58"/>
      <c r="U1124" s="58"/>
      <c r="V1124" s="58"/>
      <c r="W1124" s="58"/>
      <c r="X1124" s="58"/>
      <c r="Y1124" s="58"/>
      <c r="Z1124" s="58"/>
    </row>
    <row r="1125" ht="11.25" customHeight="1">
      <c r="A1125" s="586" t="s">
        <v>3336</v>
      </c>
      <c r="B1125" s="236" t="s">
        <v>3340</v>
      </c>
      <c r="C1125" s="432" t="s">
        <v>77</v>
      </c>
      <c r="D1125" s="236" t="s">
        <v>6579</v>
      </c>
      <c r="E1125" s="313" t="s">
        <v>6580</v>
      </c>
      <c r="F1125" s="585" t="s">
        <v>2904</v>
      </c>
      <c r="G1125" s="425"/>
      <c r="H1125" s="545"/>
      <c r="I1125" s="107">
        <v>2.0</v>
      </c>
      <c r="J1125" s="516">
        <v>20.0</v>
      </c>
      <c r="K1125" s="516">
        <v>10.0</v>
      </c>
      <c r="L1125" s="78" t="s">
        <v>3305</v>
      </c>
      <c r="M1125" s="58"/>
      <c r="N1125" s="58"/>
      <c r="O1125" s="58"/>
      <c r="P1125" s="58"/>
      <c r="Q1125" s="58"/>
      <c r="R1125" s="58"/>
      <c r="S1125" s="58"/>
      <c r="T1125" s="58"/>
      <c r="U1125" s="58"/>
      <c r="V1125" s="58"/>
      <c r="W1125" s="58"/>
      <c r="X1125" s="58"/>
      <c r="Y1125" s="58"/>
      <c r="Z1125" s="58"/>
    </row>
    <row r="1126" ht="11.25" customHeight="1">
      <c r="A1126" s="586" t="s">
        <v>3336</v>
      </c>
      <c r="B1126" s="236" t="s">
        <v>3340</v>
      </c>
      <c r="C1126" s="150" t="s">
        <v>77</v>
      </c>
      <c r="D1126" s="236" t="s">
        <v>6581</v>
      </c>
      <c r="E1126" s="313" t="s">
        <v>6582</v>
      </c>
      <c r="F1126" s="585" t="s">
        <v>2904</v>
      </c>
      <c r="G1126" s="425"/>
      <c r="H1126" s="545"/>
      <c r="I1126" s="107">
        <v>2.0</v>
      </c>
      <c r="J1126" s="516">
        <v>20.0</v>
      </c>
      <c r="K1126" s="516">
        <v>10.0</v>
      </c>
      <c r="L1126" s="78" t="s">
        <v>3305</v>
      </c>
      <c r="M1126" s="58"/>
      <c r="N1126" s="58"/>
      <c r="O1126" s="58"/>
      <c r="P1126" s="58"/>
      <c r="Q1126" s="58"/>
      <c r="R1126" s="58"/>
      <c r="S1126" s="58"/>
      <c r="T1126" s="58"/>
      <c r="U1126" s="58"/>
      <c r="V1126" s="58"/>
      <c r="W1126" s="58"/>
      <c r="X1126" s="58"/>
      <c r="Y1126" s="58"/>
      <c r="Z1126" s="58"/>
    </row>
    <row r="1127" ht="11.25" customHeight="1">
      <c r="A1127" s="586" t="s">
        <v>3336</v>
      </c>
      <c r="B1127" s="236" t="s">
        <v>3340</v>
      </c>
      <c r="C1127" s="150" t="s">
        <v>77</v>
      </c>
      <c r="D1127" s="236" t="s">
        <v>6583</v>
      </c>
      <c r="E1127" s="313" t="s">
        <v>6584</v>
      </c>
      <c r="F1127" s="585" t="s">
        <v>2904</v>
      </c>
      <c r="G1127" s="425"/>
      <c r="H1127" s="545"/>
      <c r="I1127" s="107">
        <v>2.0</v>
      </c>
      <c r="J1127" s="516">
        <v>20.0</v>
      </c>
      <c r="K1127" s="516">
        <v>10.0</v>
      </c>
      <c r="L1127" s="78" t="s">
        <v>3305</v>
      </c>
      <c r="M1127" s="58"/>
      <c r="N1127" s="58"/>
      <c r="O1127" s="58"/>
      <c r="P1127" s="58"/>
      <c r="Q1127" s="58"/>
      <c r="R1127" s="58"/>
      <c r="S1127" s="58"/>
      <c r="T1127" s="58"/>
      <c r="U1127" s="58"/>
      <c r="V1127" s="58"/>
      <c r="W1127" s="58"/>
      <c r="X1127" s="58"/>
      <c r="Y1127" s="58"/>
      <c r="Z1127" s="58"/>
    </row>
    <row r="1128" ht="11.25" customHeight="1">
      <c r="A1128" s="586" t="s">
        <v>3336</v>
      </c>
      <c r="B1128" s="236" t="s">
        <v>3340</v>
      </c>
      <c r="C1128" s="150" t="s">
        <v>77</v>
      </c>
      <c r="D1128" s="236" t="s">
        <v>6585</v>
      </c>
      <c r="E1128" s="313" t="s">
        <v>6586</v>
      </c>
      <c r="F1128" s="585" t="s">
        <v>6567</v>
      </c>
      <c r="G1128" s="425"/>
      <c r="H1128" s="545"/>
      <c r="I1128" s="107">
        <v>2.0</v>
      </c>
      <c r="J1128" s="516">
        <v>20.0</v>
      </c>
      <c r="K1128" s="516">
        <v>10.0</v>
      </c>
      <c r="L1128" s="78" t="s">
        <v>3305</v>
      </c>
      <c r="M1128" s="58"/>
      <c r="N1128" s="58"/>
      <c r="O1128" s="58"/>
      <c r="P1128" s="58"/>
      <c r="Q1128" s="58"/>
      <c r="R1128" s="58"/>
      <c r="S1128" s="58"/>
      <c r="T1128" s="58"/>
      <c r="U1128" s="58"/>
      <c r="V1128" s="58"/>
      <c r="W1128" s="58"/>
      <c r="X1128" s="58"/>
      <c r="Y1128" s="58"/>
      <c r="Z1128" s="58"/>
    </row>
    <row r="1129" ht="11.25" customHeight="1">
      <c r="A1129" s="586" t="s">
        <v>3336</v>
      </c>
      <c r="B1129" s="236" t="s">
        <v>3340</v>
      </c>
      <c r="C1129" s="150" t="s">
        <v>77</v>
      </c>
      <c r="D1129" s="236" t="s">
        <v>6587</v>
      </c>
      <c r="E1129" s="313" t="s">
        <v>6588</v>
      </c>
      <c r="F1129" s="585" t="s">
        <v>2904</v>
      </c>
      <c r="G1129" s="425"/>
      <c r="H1129" s="545"/>
      <c r="I1129" s="107">
        <v>2.0</v>
      </c>
      <c r="J1129" s="516">
        <v>20.0</v>
      </c>
      <c r="K1129" s="516">
        <v>10.0</v>
      </c>
      <c r="L1129" s="78" t="s">
        <v>3305</v>
      </c>
      <c r="M1129" s="58"/>
      <c r="N1129" s="58"/>
      <c r="O1129" s="58"/>
      <c r="P1129" s="58"/>
      <c r="Q1129" s="58"/>
      <c r="R1129" s="58"/>
      <c r="S1129" s="58"/>
      <c r="T1129" s="58"/>
      <c r="U1129" s="58"/>
      <c r="V1129" s="58"/>
      <c r="W1129" s="58"/>
      <c r="X1129" s="58"/>
      <c r="Y1129" s="58"/>
      <c r="Z1129" s="58"/>
    </row>
    <row r="1130" ht="11.25" customHeight="1">
      <c r="A1130" s="586" t="s">
        <v>3336</v>
      </c>
      <c r="B1130" s="236" t="s">
        <v>3340</v>
      </c>
      <c r="C1130" s="585" t="s">
        <v>77</v>
      </c>
      <c r="D1130" s="236" t="s">
        <v>6589</v>
      </c>
      <c r="E1130" s="313" t="s">
        <v>6590</v>
      </c>
      <c r="F1130" s="585" t="s">
        <v>2904</v>
      </c>
      <c r="G1130" s="425"/>
      <c r="H1130" s="545"/>
      <c r="I1130" s="107">
        <v>2.0</v>
      </c>
      <c r="J1130" s="516">
        <v>20.0</v>
      </c>
      <c r="K1130" s="516">
        <v>10.0</v>
      </c>
      <c r="L1130" s="78" t="s">
        <v>3305</v>
      </c>
      <c r="M1130" s="58"/>
      <c r="N1130" s="58"/>
      <c r="O1130" s="58"/>
      <c r="P1130" s="58"/>
      <c r="Q1130" s="58"/>
      <c r="R1130" s="58"/>
      <c r="S1130" s="58"/>
      <c r="T1130" s="58"/>
      <c r="U1130" s="58"/>
      <c r="V1130" s="58"/>
      <c r="W1130" s="58"/>
      <c r="X1130" s="58"/>
      <c r="Y1130" s="58"/>
      <c r="Z1130" s="58"/>
    </row>
    <row r="1131" ht="11.25" customHeight="1">
      <c r="A1131" s="586" t="s">
        <v>6591</v>
      </c>
      <c r="B1131" s="236" t="s">
        <v>6592</v>
      </c>
      <c r="C1131" s="150" t="s">
        <v>77</v>
      </c>
      <c r="D1131" s="236" t="s">
        <v>6593</v>
      </c>
      <c r="E1131" s="313" t="s">
        <v>6594</v>
      </c>
      <c r="F1131" s="585" t="s">
        <v>2904</v>
      </c>
      <c r="G1131" s="425"/>
      <c r="H1131" s="545"/>
      <c r="I1131" s="107">
        <v>2.0</v>
      </c>
      <c r="J1131" s="516">
        <v>20.0</v>
      </c>
      <c r="K1131" s="516">
        <v>10.0</v>
      </c>
      <c r="L1131" s="78" t="s">
        <v>3305</v>
      </c>
      <c r="M1131" s="58"/>
      <c r="N1131" s="58"/>
      <c r="O1131" s="58"/>
      <c r="P1131" s="58"/>
      <c r="Q1131" s="58"/>
      <c r="R1131" s="58"/>
      <c r="S1131" s="58"/>
      <c r="T1131" s="58"/>
      <c r="U1131" s="58"/>
      <c r="V1131" s="58"/>
      <c r="W1131" s="58"/>
      <c r="X1131" s="58"/>
      <c r="Y1131" s="58"/>
      <c r="Z1131" s="58"/>
    </row>
    <row r="1132" ht="11.25" customHeight="1">
      <c r="A1132" s="586" t="s">
        <v>6595</v>
      </c>
      <c r="B1132" s="429" t="s">
        <v>6348</v>
      </c>
      <c r="C1132" s="150" t="s">
        <v>77</v>
      </c>
      <c r="D1132" s="236" t="s">
        <v>6596</v>
      </c>
      <c r="E1132" s="313" t="s">
        <v>6350</v>
      </c>
      <c r="F1132" s="585" t="s">
        <v>6567</v>
      </c>
      <c r="G1132" s="425"/>
      <c r="H1132" s="545"/>
      <c r="I1132" s="107">
        <v>3.0</v>
      </c>
      <c r="J1132" s="516">
        <v>20.0</v>
      </c>
      <c r="K1132" s="516">
        <v>6.0</v>
      </c>
      <c r="L1132" s="78" t="s">
        <v>3305</v>
      </c>
      <c r="M1132" s="58"/>
      <c r="N1132" s="58"/>
      <c r="O1132" s="58"/>
      <c r="P1132" s="58"/>
      <c r="Q1132" s="58"/>
      <c r="R1132" s="58"/>
      <c r="S1132" s="58"/>
      <c r="T1132" s="58"/>
      <c r="U1132" s="58"/>
      <c r="V1132" s="58"/>
      <c r="W1132" s="58"/>
      <c r="X1132" s="58"/>
      <c r="Y1132" s="58"/>
      <c r="Z1132" s="58"/>
    </row>
    <row r="1133" ht="11.25" customHeight="1">
      <c r="A1133" s="586" t="s">
        <v>6597</v>
      </c>
      <c r="B1133" s="535" t="s">
        <v>5359</v>
      </c>
      <c r="C1133" s="150" t="s">
        <v>77</v>
      </c>
      <c r="D1133" s="236" t="s">
        <v>6598</v>
      </c>
      <c r="E1133" s="313" t="s">
        <v>5361</v>
      </c>
      <c r="F1133" s="585" t="s">
        <v>2904</v>
      </c>
      <c r="G1133" s="425"/>
      <c r="H1133" s="545"/>
      <c r="I1133" s="107">
        <v>3.0</v>
      </c>
      <c r="J1133" s="516">
        <v>20.0</v>
      </c>
      <c r="K1133" s="516">
        <v>6.0</v>
      </c>
      <c r="L1133" s="78" t="s">
        <v>3305</v>
      </c>
      <c r="M1133" s="58"/>
      <c r="N1133" s="58"/>
      <c r="O1133" s="58"/>
      <c r="P1133" s="58"/>
      <c r="Q1133" s="58"/>
      <c r="R1133" s="58"/>
      <c r="S1133" s="58"/>
      <c r="T1133" s="58"/>
      <c r="U1133" s="58"/>
      <c r="V1133" s="58"/>
      <c r="W1133" s="58"/>
      <c r="X1133" s="58"/>
      <c r="Y1133" s="58"/>
      <c r="Z1133" s="58"/>
    </row>
    <row r="1134" ht="11.25" customHeight="1">
      <c r="A1134" s="112" t="s">
        <v>6599</v>
      </c>
      <c r="B1134" s="112" t="s">
        <v>6600</v>
      </c>
      <c r="C1134" s="98" t="s">
        <v>77</v>
      </c>
      <c r="D1134" s="112" t="s">
        <v>6601</v>
      </c>
      <c r="E1134" s="112" t="s">
        <v>6602</v>
      </c>
      <c r="F1134" s="588" t="s">
        <v>3802</v>
      </c>
      <c r="G1134" s="98"/>
      <c r="H1134" s="98">
        <v>2.0</v>
      </c>
      <c r="I1134" s="98">
        <v>2.0</v>
      </c>
      <c r="J1134" s="565">
        <v>20.0</v>
      </c>
      <c r="K1134" s="420">
        <v>10.0</v>
      </c>
      <c r="L1134" s="347" t="s">
        <v>3367</v>
      </c>
      <c r="M1134" s="58"/>
      <c r="N1134" s="58"/>
      <c r="O1134" s="58"/>
      <c r="P1134" s="58"/>
      <c r="Q1134" s="58"/>
      <c r="R1134" s="58"/>
      <c r="S1134" s="58"/>
      <c r="T1134" s="58"/>
      <c r="U1134" s="58"/>
      <c r="V1134" s="58"/>
      <c r="W1134" s="58"/>
      <c r="X1134" s="58"/>
      <c r="Y1134" s="58"/>
      <c r="Z1134" s="58"/>
    </row>
    <row r="1135" ht="11.25" customHeight="1">
      <c r="A1135" s="112" t="s">
        <v>3363</v>
      </c>
      <c r="B1135" s="91" t="s">
        <v>6603</v>
      </c>
      <c r="C1135" s="98" t="s">
        <v>77</v>
      </c>
      <c r="D1135" s="112" t="s">
        <v>6604</v>
      </c>
      <c r="E1135" s="300" t="s">
        <v>6605</v>
      </c>
      <c r="F1135" s="261" t="s">
        <v>5600</v>
      </c>
      <c r="G1135" s="156"/>
      <c r="H1135" s="156">
        <v>1.0</v>
      </c>
      <c r="I1135" s="156">
        <v>1.0</v>
      </c>
      <c r="J1135" s="504">
        <v>20.0</v>
      </c>
      <c r="K1135" s="420">
        <v>20.0</v>
      </c>
      <c r="L1135" s="347" t="s">
        <v>3367</v>
      </c>
      <c r="M1135" s="58"/>
      <c r="N1135" s="58"/>
      <c r="O1135" s="58"/>
      <c r="P1135" s="58"/>
      <c r="Q1135" s="58"/>
      <c r="R1135" s="58"/>
      <c r="S1135" s="58"/>
      <c r="T1135" s="58"/>
      <c r="U1135" s="58"/>
      <c r="V1135" s="58"/>
      <c r="W1135" s="58"/>
      <c r="X1135" s="58"/>
      <c r="Y1135" s="58"/>
      <c r="Z1135" s="58"/>
    </row>
    <row r="1136" ht="11.25" customHeight="1">
      <c r="A1136" s="5" t="s">
        <v>6606</v>
      </c>
      <c r="B1136" s="5" t="s">
        <v>3369</v>
      </c>
      <c r="C1136" s="77" t="s">
        <v>77</v>
      </c>
      <c r="D1136" s="5" t="s">
        <v>6607</v>
      </c>
      <c r="E1136" s="229" t="s">
        <v>6608</v>
      </c>
      <c r="F1136" s="77" t="s">
        <v>6609</v>
      </c>
      <c r="G1136" s="165">
        <v>4.0</v>
      </c>
      <c r="H1136" s="165">
        <v>3.0</v>
      </c>
      <c r="I1136" s="165">
        <v>4.0</v>
      </c>
      <c r="J1136" s="589">
        <v>10.0</v>
      </c>
      <c r="K1136" s="556">
        <v>2.5</v>
      </c>
      <c r="L1136" s="78" t="s">
        <v>677</v>
      </c>
      <c r="M1136" s="58"/>
      <c r="N1136" s="58"/>
      <c r="O1136" s="58"/>
      <c r="P1136" s="58"/>
      <c r="Q1136" s="58"/>
      <c r="R1136" s="58"/>
      <c r="S1136" s="58"/>
      <c r="T1136" s="58"/>
      <c r="U1136" s="58"/>
      <c r="V1136" s="58"/>
      <c r="W1136" s="58"/>
      <c r="X1136" s="58"/>
      <c r="Y1136" s="58"/>
      <c r="Z1136" s="58"/>
    </row>
    <row r="1137" ht="11.25" customHeight="1">
      <c r="A1137" s="5" t="s">
        <v>6610</v>
      </c>
      <c r="B1137" s="5" t="s">
        <v>3369</v>
      </c>
      <c r="C1137" s="77" t="s">
        <v>77</v>
      </c>
      <c r="D1137" s="5" t="s">
        <v>6611</v>
      </c>
      <c r="E1137" s="229" t="s">
        <v>6612</v>
      </c>
      <c r="F1137" s="77" t="s">
        <v>6609</v>
      </c>
      <c r="G1137" s="165">
        <v>4.0</v>
      </c>
      <c r="H1137" s="165">
        <v>3.0</v>
      </c>
      <c r="I1137" s="165">
        <v>4.0</v>
      </c>
      <c r="J1137" s="589">
        <v>10.0</v>
      </c>
      <c r="K1137" s="556">
        <v>2.5</v>
      </c>
      <c r="L1137" s="78" t="s">
        <v>677</v>
      </c>
      <c r="M1137" s="58"/>
      <c r="N1137" s="58"/>
      <c r="O1137" s="58"/>
      <c r="P1137" s="58"/>
      <c r="Q1137" s="58"/>
      <c r="R1137" s="58"/>
      <c r="S1137" s="58"/>
      <c r="T1137" s="58"/>
      <c r="U1137" s="58"/>
      <c r="V1137" s="58"/>
      <c r="W1137" s="58"/>
      <c r="X1137" s="58"/>
      <c r="Y1137" s="58"/>
      <c r="Z1137" s="58"/>
    </row>
    <row r="1138" ht="11.25" customHeight="1">
      <c r="A1138" s="5" t="s">
        <v>6613</v>
      </c>
      <c r="B1138" s="5" t="s">
        <v>3369</v>
      </c>
      <c r="C1138" s="77" t="s">
        <v>77</v>
      </c>
      <c r="D1138" s="5" t="s">
        <v>6614</v>
      </c>
      <c r="E1138" s="229" t="s">
        <v>6615</v>
      </c>
      <c r="F1138" s="77" t="s">
        <v>6609</v>
      </c>
      <c r="G1138" s="165">
        <v>4.0</v>
      </c>
      <c r="H1138" s="165">
        <v>3.0</v>
      </c>
      <c r="I1138" s="165">
        <v>4.0</v>
      </c>
      <c r="J1138" s="589">
        <v>10.0</v>
      </c>
      <c r="K1138" s="556">
        <v>2.5</v>
      </c>
      <c r="L1138" s="78" t="s">
        <v>677</v>
      </c>
      <c r="M1138" s="58"/>
      <c r="N1138" s="58"/>
      <c r="O1138" s="58"/>
      <c r="P1138" s="58"/>
      <c r="Q1138" s="58"/>
      <c r="R1138" s="58"/>
      <c r="S1138" s="58"/>
      <c r="T1138" s="58"/>
      <c r="U1138" s="58"/>
      <c r="V1138" s="58"/>
      <c r="W1138" s="58"/>
      <c r="X1138" s="58"/>
      <c r="Y1138" s="58"/>
      <c r="Z1138" s="58"/>
    </row>
    <row r="1139" ht="11.25" customHeight="1">
      <c r="A1139" s="5" t="s">
        <v>6616</v>
      </c>
      <c r="B1139" s="5" t="s">
        <v>3369</v>
      </c>
      <c r="C1139" s="77" t="s">
        <v>77</v>
      </c>
      <c r="D1139" s="5" t="s">
        <v>6617</v>
      </c>
      <c r="E1139" s="229" t="s">
        <v>6618</v>
      </c>
      <c r="F1139" s="77" t="s">
        <v>6609</v>
      </c>
      <c r="G1139" s="165">
        <v>4.0</v>
      </c>
      <c r="H1139" s="165">
        <v>3.0</v>
      </c>
      <c r="I1139" s="165">
        <v>4.0</v>
      </c>
      <c r="J1139" s="589">
        <v>10.0</v>
      </c>
      <c r="K1139" s="556">
        <v>2.5</v>
      </c>
      <c r="L1139" s="78" t="s">
        <v>677</v>
      </c>
      <c r="M1139" s="58"/>
      <c r="N1139" s="58"/>
      <c r="O1139" s="58"/>
      <c r="P1139" s="58"/>
      <c r="Q1139" s="58"/>
      <c r="R1139" s="58"/>
      <c r="S1139" s="58"/>
      <c r="T1139" s="58"/>
      <c r="U1139" s="58"/>
      <c r="V1139" s="58"/>
      <c r="W1139" s="58"/>
      <c r="X1139" s="58"/>
      <c r="Y1139" s="58"/>
      <c r="Z1139" s="58"/>
    </row>
    <row r="1140" ht="11.25" customHeight="1">
      <c r="A1140" s="5" t="s">
        <v>6619</v>
      </c>
      <c r="B1140" s="5" t="s">
        <v>3369</v>
      </c>
      <c r="C1140" s="77" t="s">
        <v>77</v>
      </c>
      <c r="D1140" s="5" t="s">
        <v>6620</v>
      </c>
      <c r="E1140" s="229" t="s">
        <v>6621</v>
      </c>
      <c r="F1140" s="77" t="s">
        <v>6609</v>
      </c>
      <c r="G1140" s="165">
        <v>4.0</v>
      </c>
      <c r="H1140" s="165">
        <v>3.0</v>
      </c>
      <c r="I1140" s="165">
        <v>4.0</v>
      </c>
      <c r="J1140" s="589">
        <v>10.0</v>
      </c>
      <c r="K1140" s="556">
        <v>2.5</v>
      </c>
      <c r="L1140" s="78" t="s">
        <v>677</v>
      </c>
      <c r="M1140" s="58"/>
      <c r="N1140" s="58"/>
      <c r="O1140" s="58"/>
      <c r="P1140" s="58"/>
      <c r="Q1140" s="58"/>
      <c r="R1140" s="58"/>
      <c r="S1140" s="58"/>
      <c r="T1140" s="58"/>
      <c r="U1140" s="58"/>
      <c r="V1140" s="58"/>
      <c r="W1140" s="58"/>
      <c r="X1140" s="58"/>
      <c r="Y1140" s="58"/>
      <c r="Z1140" s="58"/>
    </row>
    <row r="1141" ht="11.25" customHeight="1">
      <c r="A1141" s="5" t="s">
        <v>6622</v>
      </c>
      <c r="B1141" s="5" t="s">
        <v>3369</v>
      </c>
      <c r="C1141" s="77" t="s">
        <v>77</v>
      </c>
      <c r="D1141" s="5" t="s">
        <v>6623</v>
      </c>
      <c r="E1141" s="229" t="s">
        <v>6624</v>
      </c>
      <c r="F1141" s="77" t="s">
        <v>6609</v>
      </c>
      <c r="G1141" s="165">
        <v>4.0</v>
      </c>
      <c r="H1141" s="165">
        <v>3.0</v>
      </c>
      <c r="I1141" s="165">
        <v>4.0</v>
      </c>
      <c r="J1141" s="589">
        <v>10.0</v>
      </c>
      <c r="K1141" s="556"/>
      <c r="L1141" s="78" t="s">
        <v>677</v>
      </c>
      <c r="M1141" s="58"/>
      <c r="N1141" s="58"/>
      <c r="O1141" s="58"/>
      <c r="P1141" s="58"/>
      <c r="Q1141" s="58"/>
      <c r="R1141" s="58"/>
      <c r="S1141" s="58"/>
      <c r="T1141" s="58"/>
      <c r="U1141" s="58"/>
      <c r="V1141" s="58"/>
      <c r="W1141" s="58"/>
      <c r="X1141" s="58"/>
      <c r="Y1141" s="58"/>
      <c r="Z1141" s="58"/>
    </row>
    <row r="1142" ht="11.25" customHeight="1">
      <c r="A1142" s="5" t="s">
        <v>6625</v>
      </c>
      <c r="B1142" s="5" t="s">
        <v>3369</v>
      </c>
      <c r="C1142" s="77" t="s">
        <v>77</v>
      </c>
      <c r="D1142" s="5" t="s">
        <v>6626</v>
      </c>
      <c r="E1142" s="229" t="s">
        <v>6627</v>
      </c>
      <c r="F1142" s="77" t="s">
        <v>6609</v>
      </c>
      <c r="G1142" s="165">
        <v>4.0</v>
      </c>
      <c r="H1142" s="165">
        <v>3.0</v>
      </c>
      <c r="I1142" s="165">
        <v>4.0</v>
      </c>
      <c r="J1142" s="589">
        <v>10.0</v>
      </c>
      <c r="K1142" s="556">
        <v>2.5</v>
      </c>
      <c r="L1142" s="78" t="s">
        <v>677</v>
      </c>
      <c r="M1142" s="58"/>
      <c r="N1142" s="58"/>
      <c r="O1142" s="58"/>
      <c r="P1142" s="58"/>
      <c r="Q1142" s="58"/>
      <c r="R1142" s="58"/>
      <c r="S1142" s="58"/>
      <c r="T1142" s="58"/>
      <c r="U1142" s="58"/>
      <c r="V1142" s="58"/>
      <c r="W1142" s="58"/>
      <c r="X1142" s="58"/>
      <c r="Y1142" s="58"/>
      <c r="Z1142" s="58"/>
    </row>
    <row r="1143" ht="11.25" customHeight="1">
      <c r="A1143" s="5" t="s">
        <v>6628</v>
      </c>
      <c r="B1143" s="5" t="s">
        <v>3369</v>
      </c>
      <c r="C1143" s="77" t="s">
        <v>77</v>
      </c>
      <c r="D1143" s="5" t="s">
        <v>6629</v>
      </c>
      <c r="E1143" s="229" t="s">
        <v>6630</v>
      </c>
      <c r="F1143" s="77" t="s">
        <v>6609</v>
      </c>
      <c r="G1143" s="165">
        <v>4.0</v>
      </c>
      <c r="H1143" s="165">
        <v>3.0</v>
      </c>
      <c r="I1143" s="165">
        <v>4.0</v>
      </c>
      <c r="J1143" s="589">
        <v>10.0</v>
      </c>
      <c r="K1143" s="556">
        <v>2.5</v>
      </c>
      <c r="L1143" s="78" t="s">
        <v>677</v>
      </c>
      <c r="M1143" s="58"/>
      <c r="N1143" s="58"/>
      <c r="O1143" s="58"/>
      <c r="P1143" s="58"/>
      <c r="Q1143" s="58"/>
      <c r="R1143" s="58"/>
      <c r="S1143" s="58"/>
      <c r="T1143" s="58"/>
      <c r="U1143" s="58"/>
      <c r="V1143" s="58"/>
      <c r="W1143" s="58"/>
      <c r="X1143" s="58"/>
      <c r="Y1143" s="58"/>
      <c r="Z1143" s="58"/>
    </row>
    <row r="1144" ht="11.25" customHeight="1">
      <c r="A1144" s="5" t="s">
        <v>6631</v>
      </c>
      <c r="B1144" s="5" t="s">
        <v>3369</v>
      </c>
      <c r="C1144" s="77" t="s">
        <v>77</v>
      </c>
      <c r="D1144" s="5" t="s">
        <v>6632</v>
      </c>
      <c r="E1144" s="229" t="s">
        <v>6633</v>
      </c>
      <c r="F1144" s="77" t="s">
        <v>6609</v>
      </c>
      <c r="G1144" s="165">
        <v>4.0</v>
      </c>
      <c r="H1144" s="165">
        <v>3.0</v>
      </c>
      <c r="I1144" s="165">
        <v>4.0</v>
      </c>
      <c r="J1144" s="589">
        <v>10.0</v>
      </c>
      <c r="K1144" s="556">
        <v>2.5</v>
      </c>
      <c r="L1144" s="78" t="s">
        <v>677</v>
      </c>
      <c r="M1144" s="58"/>
      <c r="N1144" s="58"/>
      <c r="O1144" s="58"/>
      <c r="P1144" s="58"/>
      <c r="Q1144" s="58"/>
      <c r="R1144" s="58"/>
      <c r="S1144" s="58"/>
      <c r="T1144" s="58"/>
      <c r="U1144" s="58"/>
      <c r="V1144" s="58"/>
      <c r="W1144" s="58"/>
      <c r="X1144" s="58"/>
      <c r="Y1144" s="58"/>
      <c r="Z1144" s="58"/>
    </row>
    <row r="1145" ht="11.25" customHeight="1">
      <c r="A1145" s="5" t="s">
        <v>6634</v>
      </c>
      <c r="B1145" s="5" t="s">
        <v>3369</v>
      </c>
      <c r="C1145" s="77" t="s">
        <v>77</v>
      </c>
      <c r="D1145" s="5" t="s">
        <v>6635</v>
      </c>
      <c r="E1145" s="229" t="s">
        <v>6636</v>
      </c>
      <c r="F1145" s="77" t="s">
        <v>6609</v>
      </c>
      <c r="G1145" s="165">
        <v>4.0</v>
      </c>
      <c r="H1145" s="165">
        <v>3.0</v>
      </c>
      <c r="I1145" s="165">
        <v>4.0</v>
      </c>
      <c r="J1145" s="589">
        <v>10.0</v>
      </c>
      <c r="K1145" s="556">
        <v>2.5</v>
      </c>
      <c r="L1145" s="78" t="s">
        <v>677</v>
      </c>
      <c r="M1145" s="58"/>
      <c r="N1145" s="58"/>
      <c r="O1145" s="58"/>
      <c r="P1145" s="58"/>
      <c r="Q1145" s="58"/>
      <c r="R1145" s="58"/>
      <c r="S1145" s="58"/>
      <c r="T1145" s="58"/>
      <c r="U1145" s="58"/>
      <c r="V1145" s="58"/>
      <c r="W1145" s="58"/>
      <c r="X1145" s="58"/>
      <c r="Y1145" s="58"/>
      <c r="Z1145" s="58"/>
    </row>
    <row r="1146" ht="11.25" customHeight="1">
      <c r="A1146" s="5" t="s">
        <v>6637</v>
      </c>
      <c r="B1146" s="5" t="s">
        <v>3369</v>
      </c>
      <c r="C1146" s="77" t="s">
        <v>77</v>
      </c>
      <c r="D1146" s="5" t="s">
        <v>6638</v>
      </c>
      <c r="E1146" s="229" t="s">
        <v>6639</v>
      </c>
      <c r="F1146" s="77" t="s">
        <v>6609</v>
      </c>
      <c r="G1146" s="165">
        <v>4.0</v>
      </c>
      <c r="H1146" s="165">
        <v>3.0</v>
      </c>
      <c r="I1146" s="165">
        <v>4.0</v>
      </c>
      <c r="J1146" s="589">
        <v>10.0</v>
      </c>
      <c r="K1146" s="556">
        <v>2.5</v>
      </c>
      <c r="L1146" s="78" t="s">
        <v>677</v>
      </c>
      <c r="M1146" s="58"/>
      <c r="N1146" s="58"/>
      <c r="O1146" s="58"/>
      <c r="P1146" s="58"/>
      <c r="Q1146" s="58"/>
      <c r="R1146" s="58"/>
      <c r="S1146" s="58"/>
      <c r="T1146" s="58"/>
      <c r="U1146" s="58"/>
      <c r="V1146" s="58"/>
      <c r="W1146" s="58"/>
      <c r="X1146" s="58"/>
      <c r="Y1146" s="58"/>
      <c r="Z1146" s="58"/>
    </row>
    <row r="1147" ht="11.25" customHeight="1">
      <c r="A1147" s="5" t="s">
        <v>6640</v>
      </c>
      <c r="B1147" s="5" t="s">
        <v>3369</v>
      </c>
      <c r="C1147" s="77" t="s">
        <v>77</v>
      </c>
      <c r="D1147" s="5" t="s">
        <v>6641</v>
      </c>
      <c r="E1147" s="229" t="s">
        <v>6642</v>
      </c>
      <c r="F1147" s="77" t="s">
        <v>6609</v>
      </c>
      <c r="G1147" s="165">
        <v>4.0</v>
      </c>
      <c r="H1147" s="165">
        <v>3.0</v>
      </c>
      <c r="I1147" s="165">
        <v>4.0</v>
      </c>
      <c r="J1147" s="589">
        <v>10.0</v>
      </c>
      <c r="K1147" s="556">
        <v>2.5</v>
      </c>
      <c r="L1147" s="78" t="s">
        <v>677</v>
      </c>
      <c r="M1147" s="58"/>
      <c r="N1147" s="58"/>
      <c r="O1147" s="58"/>
      <c r="P1147" s="58"/>
      <c r="Q1147" s="58"/>
      <c r="R1147" s="58"/>
      <c r="S1147" s="58"/>
      <c r="T1147" s="58"/>
      <c r="U1147" s="58"/>
      <c r="V1147" s="58"/>
      <c r="W1147" s="58"/>
      <c r="X1147" s="58"/>
      <c r="Y1147" s="58"/>
      <c r="Z1147" s="58"/>
    </row>
    <row r="1148" ht="11.25" customHeight="1">
      <c r="A1148" s="5" t="s">
        <v>6643</v>
      </c>
      <c r="B1148" s="5" t="s">
        <v>3369</v>
      </c>
      <c r="C1148" s="77" t="s">
        <v>77</v>
      </c>
      <c r="D1148" s="5" t="s">
        <v>6644</v>
      </c>
      <c r="E1148" s="229" t="s">
        <v>6645</v>
      </c>
      <c r="F1148" s="77" t="s">
        <v>6646</v>
      </c>
      <c r="G1148" s="165">
        <v>4.0</v>
      </c>
      <c r="H1148" s="165">
        <v>3.0</v>
      </c>
      <c r="I1148" s="165">
        <v>4.0</v>
      </c>
      <c r="J1148" s="589">
        <v>20.0</v>
      </c>
      <c r="K1148" s="556">
        <v>5.0</v>
      </c>
      <c r="L1148" s="78" t="s">
        <v>677</v>
      </c>
      <c r="M1148" s="58"/>
      <c r="N1148" s="58"/>
      <c r="O1148" s="58"/>
      <c r="P1148" s="58"/>
      <c r="Q1148" s="58"/>
      <c r="R1148" s="58"/>
      <c r="S1148" s="58"/>
      <c r="T1148" s="58"/>
      <c r="U1148" s="58"/>
      <c r="V1148" s="58"/>
      <c r="W1148" s="58"/>
      <c r="X1148" s="58"/>
      <c r="Y1148" s="58"/>
      <c r="Z1148" s="58"/>
    </row>
    <row r="1149" ht="11.25" customHeight="1">
      <c r="A1149" s="5" t="s">
        <v>6647</v>
      </c>
      <c r="B1149" s="5" t="s">
        <v>3369</v>
      </c>
      <c r="C1149" s="77" t="s">
        <v>77</v>
      </c>
      <c r="D1149" s="5" t="s">
        <v>6648</v>
      </c>
      <c r="E1149" s="229" t="s">
        <v>6649</v>
      </c>
      <c r="F1149" s="77" t="s">
        <v>6646</v>
      </c>
      <c r="G1149" s="165">
        <v>4.0</v>
      </c>
      <c r="H1149" s="165">
        <v>3.0</v>
      </c>
      <c r="I1149" s="165">
        <v>4.0</v>
      </c>
      <c r="J1149" s="589">
        <v>20.0</v>
      </c>
      <c r="K1149" s="556">
        <v>5.0</v>
      </c>
      <c r="L1149" s="78" t="s">
        <v>677</v>
      </c>
      <c r="M1149" s="58"/>
      <c r="N1149" s="58"/>
      <c r="O1149" s="58"/>
      <c r="P1149" s="58"/>
      <c r="Q1149" s="58"/>
      <c r="R1149" s="58"/>
      <c r="S1149" s="58"/>
      <c r="T1149" s="58"/>
      <c r="U1149" s="58"/>
      <c r="V1149" s="58"/>
      <c r="W1149" s="58"/>
      <c r="X1149" s="58"/>
      <c r="Y1149" s="58"/>
      <c r="Z1149" s="58"/>
    </row>
    <row r="1150" ht="11.25" customHeight="1">
      <c r="A1150" s="5" t="s">
        <v>6650</v>
      </c>
      <c r="B1150" s="5" t="s">
        <v>3369</v>
      </c>
      <c r="C1150" s="77" t="s">
        <v>77</v>
      </c>
      <c r="D1150" s="5" t="s">
        <v>6651</v>
      </c>
      <c r="E1150" s="229" t="s">
        <v>6652</v>
      </c>
      <c r="F1150" s="77" t="s">
        <v>6609</v>
      </c>
      <c r="G1150" s="165">
        <v>4.0</v>
      </c>
      <c r="H1150" s="165">
        <v>3.0</v>
      </c>
      <c r="I1150" s="165">
        <v>4.0</v>
      </c>
      <c r="J1150" s="589">
        <v>10.0</v>
      </c>
      <c r="K1150" s="556">
        <v>2.5</v>
      </c>
      <c r="L1150" s="78" t="s">
        <v>677</v>
      </c>
      <c r="M1150" s="58"/>
      <c r="N1150" s="58"/>
      <c r="O1150" s="58"/>
      <c r="P1150" s="58"/>
      <c r="Q1150" s="58"/>
      <c r="R1150" s="58"/>
      <c r="S1150" s="58"/>
      <c r="T1150" s="58"/>
      <c r="U1150" s="58"/>
      <c r="V1150" s="58"/>
      <c r="W1150" s="58"/>
      <c r="X1150" s="58"/>
      <c r="Y1150" s="58"/>
      <c r="Z1150" s="58"/>
    </row>
    <row r="1151" ht="11.25" customHeight="1">
      <c r="A1151" s="5" t="s">
        <v>6653</v>
      </c>
      <c r="B1151" s="5" t="s">
        <v>3369</v>
      </c>
      <c r="C1151" s="77" t="s">
        <v>77</v>
      </c>
      <c r="D1151" s="5" t="s">
        <v>6654</v>
      </c>
      <c r="E1151" s="229" t="s">
        <v>6655</v>
      </c>
      <c r="F1151" s="77" t="s">
        <v>6609</v>
      </c>
      <c r="G1151" s="165">
        <v>4.0</v>
      </c>
      <c r="H1151" s="165">
        <v>3.0</v>
      </c>
      <c r="I1151" s="165">
        <v>4.0</v>
      </c>
      <c r="J1151" s="589">
        <v>10.0</v>
      </c>
      <c r="K1151" s="556">
        <v>2.5</v>
      </c>
      <c r="L1151" s="78" t="s">
        <v>677</v>
      </c>
      <c r="M1151" s="58"/>
      <c r="N1151" s="58"/>
      <c r="O1151" s="58"/>
      <c r="P1151" s="58"/>
      <c r="Q1151" s="58"/>
      <c r="R1151" s="58"/>
      <c r="S1151" s="58"/>
      <c r="T1151" s="58"/>
      <c r="U1151" s="58"/>
      <c r="V1151" s="58"/>
      <c r="W1151" s="58"/>
      <c r="X1151" s="58"/>
      <c r="Y1151" s="58"/>
      <c r="Z1151" s="58"/>
    </row>
    <row r="1152" ht="11.25" customHeight="1">
      <c r="A1152" s="5" t="s">
        <v>6656</v>
      </c>
      <c r="B1152" s="5" t="s">
        <v>3369</v>
      </c>
      <c r="C1152" s="77" t="s">
        <v>77</v>
      </c>
      <c r="D1152" s="5" t="s">
        <v>6657</v>
      </c>
      <c r="E1152" s="229" t="s">
        <v>6658</v>
      </c>
      <c r="F1152" s="77" t="s">
        <v>6609</v>
      </c>
      <c r="G1152" s="165">
        <v>4.0</v>
      </c>
      <c r="H1152" s="165">
        <v>3.0</v>
      </c>
      <c r="I1152" s="165">
        <v>4.0</v>
      </c>
      <c r="J1152" s="589">
        <v>10.0</v>
      </c>
      <c r="K1152" s="556">
        <v>2.5</v>
      </c>
      <c r="L1152" s="78" t="s">
        <v>677</v>
      </c>
      <c r="M1152" s="58"/>
      <c r="N1152" s="58"/>
      <c r="O1152" s="58"/>
      <c r="P1152" s="58"/>
      <c r="Q1152" s="58"/>
      <c r="R1152" s="58"/>
      <c r="S1152" s="58"/>
      <c r="T1152" s="58"/>
      <c r="U1152" s="58"/>
      <c r="V1152" s="58"/>
      <c r="W1152" s="58"/>
      <c r="X1152" s="58"/>
      <c r="Y1152" s="58"/>
      <c r="Z1152" s="58"/>
    </row>
    <row r="1153" ht="11.25" customHeight="1">
      <c r="A1153" s="5" t="s">
        <v>6659</v>
      </c>
      <c r="B1153" s="5" t="s">
        <v>3369</v>
      </c>
      <c r="C1153" s="77" t="s">
        <v>77</v>
      </c>
      <c r="D1153" s="5" t="s">
        <v>6660</v>
      </c>
      <c r="E1153" s="229" t="s">
        <v>6661</v>
      </c>
      <c r="F1153" s="77" t="s">
        <v>4017</v>
      </c>
      <c r="G1153" s="165">
        <v>4.0</v>
      </c>
      <c r="H1153" s="165">
        <v>3.0</v>
      </c>
      <c r="I1153" s="165">
        <v>4.0</v>
      </c>
      <c r="J1153" s="589">
        <v>20.0</v>
      </c>
      <c r="K1153" s="556">
        <v>5.0</v>
      </c>
      <c r="L1153" s="78" t="s">
        <v>677</v>
      </c>
      <c r="M1153" s="58"/>
      <c r="N1153" s="58"/>
      <c r="O1153" s="58"/>
      <c r="P1153" s="58"/>
      <c r="Q1153" s="58"/>
      <c r="R1153" s="58"/>
      <c r="S1153" s="58"/>
      <c r="T1153" s="58"/>
      <c r="U1153" s="58"/>
      <c r="V1153" s="58"/>
      <c r="W1153" s="58"/>
      <c r="X1153" s="58"/>
      <c r="Y1153" s="58"/>
      <c r="Z1153" s="58"/>
    </row>
    <row r="1154" ht="11.25" customHeight="1">
      <c r="A1154" s="5" t="s">
        <v>6662</v>
      </c>
      <c r="B1154" s="5" t="s">
        <v>3369</v>
      </c>
      <c r="C1154" s="77" t="s">
        <v>77</v>
      </c>
      <c r="D1154" s="5" t="s">
        <v>6663</v>
      </c>
      <c r="E1154" s="229" t="s">
        <v>6664</v>
      </c>
      <c r="F1154" s="77" t="s">
        <v>6609</v>
      </c>
      <c r="G1154" s="165">
        <v>4.0</v>
      </c>
      <c r="H1154" s="165">
        <v>3.0</v>
      </c>
      <c r="I1154" s="165">
        <v>4.0</v>
      </c>
      <c r="J1154" s="589">
        <v>10.0</v>
      </c>
      <c r="K1154" s="556">
        <v>2.5</v>
      </c>
      <c r="L1154" s="78" t="s">
        <v>677</v>
      </c>
      <c r="M1154" s="58"/>
      <c r="N1154" s="58"/>
      <c r="O1154" s="58"/>
      <c r="P1154" s="58"/>
      <c r="Q1154" s="58"/>
      <c r="R1154" s="58"/>
      <c r="S1154" s="58"/>
      <c r="T1154" s="58"/>
      <c r="U1154" s="58"/>
      <c r="V1154" s="58"/>
      <c r="W1154" s="58"/>
      <c r="X1154" s="58"/>
      <c r="Y1154" s="58"/>
      <c r="Z1154" s="58"/>
    </row>
    <row r="1155" ht="11.25" customHeight="1">
      <c r="A1155" s="5" t="s">
        <v>6665</v>
      </c>
      <c r="B1155" s="5" t="s">
        <v>3369</v>
      </c>
      <c r="C1155" s="77" t="s">
        <v>77</v>
      </c>
      <c r="D1155" s="5" t="s">
        <v>6666</v>
      </c>
      <c r="E1155" s="229" t="s">
        <v>6667</v>
      </c>
      <c r="F1155" s="77" t="s">
        <v>6609</v>
      </c>
      <c r="G1155" s="165">
        <v>4.0</v>
      </c>
      <c r="H1155" s="165">
        <v>3.0</v>
      </c>
      <c r="I1155" s="165">
        <v>4.0</v>
      </c>
      <c r="J1155" s="589">
        <v>10.0</v>
      </c>
      <c r="K1155" s="556">
        <v>2.5</v>
      </c>
      <c r="L1155" s="78" t="s">
        <v>677</v>
      </c>
      <c r="M1155" s="58"/>
      <c r="N1155" s="58"/>
      <c r="O1155" s="58"/>
      <c r="P1155" s="58"/>
      <c r="Q1155" s="58"/>
      <c r="R1155" s="58"/>
      <c r="S1155" s="58"/>
      <c r="T1155" s="58"/>
      <c r="U1155" s="58"/>
      <c r="V1155" s="58"/>
      <c r="W1155" s="58"/>
      <c r="X1155" s="58"/>
      <c r="Y1155" s="58"/>
      <c r="Z1155" s="58"/>
    </row>
    <row r="1156" ht="11.25" customHeight="1">
      <c r="A1156" s="5" t="s">
        <v>6668</v>
      </c>
      <c r="B1156" s="5" t="s">
        <v>3369</v>
      </c>
      <c r="C1156" s="77" t="s">
        <v>77</v>
      </c>
      <c r="D1156" s="5" t="s">
        <v>6669</v>
      </c>
      <c r="E1156" s="229" t="s">
        <v>6670</v>
      </c>
      <c r="F1156" s="77" t="s">
        <v>6609</v>
      </c>
      <c r="G1156" s="165">
        <v>4.0</v>
      </c>
      <c r="H1156" s="165">
        <v>3.0</v>
      </c>
      <c r="I1156" s="165">
        <v>4.0</v>
      </c>
      <c r="J1156" s="589">
        <v>10.0</v>
      </c>
      <c r="K1156" s="556">
        <v>2.5</v>
      </c>
      <c r="L1156" s="78" t="s">
        <v>677</v>
      </c>
      <c r="M1156" s="58"/>
      <c r="N1156" s="58"/>
      <c r="O1156" s="58"/>
      <c r="P1156" s="58"/>
      <c r="Q1156" s="58"/>
      <c r="R1156" s="58"/>
      <c r="S1156" s="58"/>
      <c r="T1156" s="58"/>
      <c r="U1156" s="58"/>
      <c r="V1156" s="58"/>
      <c r="W1156" s="58"/>
      <c r="X1156" s="58"/>
      <c r="Y1156" s="58"/>
      <c r="Z1156" s="58"/>
    </row>
    <row r="1157" ht="11.25" customHeight="1">
      <c r="A1157" s="5" t="s">
        <v>6671</v>
      </c>
      <c r="B1157" s="5" t="s">
        <v>3407</v>
      </c>
      <c r="C1157" s="77" t="s">
        <v>77</v>
      </c>
      <c r="D1157" s="5" t="s">
        <v>6672</v>
      </c>
      <c r="E1157" s="229" t="s">
        <v>6673</v>
      </c>
      <c r="F1157" s="77" t="s">
        <v>6674</v>
      </c>
      <c r="G1157" s="165">
        <v>4.0</v>
      </c>
      <c r="H1157" s="165">
        <v>2.0</v>
      </c>
      <c r="I1157" s="165">
        <v>4.0</v>
      </c>
      <c r="J1157" s="589">
        <v>20.0</v>
      </c>
      <c r="K1157" s="556">
        <v>5.0</v>
      </c>
      <c r="L1157" s="78" t="s">
        <v>677</v>
      </c>
      <c r="M1157" s="58"/>
      <c r="N1157" s="58"/>
      <c r="O1157" s="58"/>
      <c r="P1157" s="58"/>
      <c r="Q1157" s="58"/>
      <c r="R1157" s="58"/>
      <c r="S1157" s="58"/>
      <c r="T1157" s="58"/>
      <c r="U1157" s="58"/>
      <c r="V1157" s="58"/>
      <c r="W1157" s="58"/>
      <c r="X1157" s="58"/>
      <c r="Y1157" s="58"/>
      <c r="Z1157" s="58"/>
    </row>
    <row r="1158" ht="11.25" customHeight="1">
      <c r="A1158" s="5" t="s">
        <v>6675</v>
      </c>
      <c r="B1158" s="5" t="s">
        <v>3407</v>
      </c>
      <c r="C1158" s="77" t="s">
        <v>77</v>
      </c>
      <c r="D1158" s="5" t="s">
        <v>6676</v>
      </c>
      <c r="E1158" s="229" t="s">
        <v>6677</v>
      </c>
      <c r="F1158" s="77" t="s">
        <v>6674</v>
      </c>
      <c r="G1158" s="165">
        <v>4.0</v>
      </c>
      <c r="H1158" s="165">
        <v>2.0</v>
      </c>
      <c r="I1158" s="165">
        <v>4.0</v>
      </c>
      <c r="J1158" s="589">
        <v>20.0</v>
      </c>
      <c r="K1158" s="556">
        <v>5.0</v>
      </c>
      <c r="L1158" s="78" t="s">
        <v>677</v>
      </c>
      <c r="M1158" s="58"/>
      <c r="N1158" s="58"/>
      <c r="O1158" s="58"/>
      <c r="P1158" s="58"/>
      <c r="Q1158" s="58"/>
      <c r="R1158" s="58"/>
      <c r="S1158" s="58"/>
      <c r="T1158" s="58"/>
      <c r="U1158" s="58"/>
      <c r="V1158" s="58"/>
      <c r="W1158" s="58"/>
      <c r="X1158" s="58"/>
      <c r="Y1158" s="58"/>
      <c r="Z1158" s="58"/>
    </row>
    <row r="1159" ht="11.25" customHeight="1">
      <c r="A1159" s="5" t="s">
        <v>6678</v>
      </c>
      <c r="B1159" s="5" t="s">
        <v>3407</v>
      </c>
      <c r="C1159" s="77" t="s">
        <v>77</v>
      </c>
      <c r="D1159" s="5" t="s">
        <v>6679</v>
      </c>
      <c r="E1159" s="229" t="s">
        <v>6680</v>
      </c>
      <c r="F1159" s="77" t="s">
        <v>6674</v>
      </c>
      <c r="G1159" s="165">
        <v>4.0</v>
      </c>
      <c r="H1159" s="165">
        <v>2.0</v>
      </c>
      <c r="I1159" s="165">
        <v>4.0</v>
      </c>
      <c r="J1159" s="589">
        <v>20.0</v>
      </c>
      <c r="K1159" s="556">
        <v>5.0</v>
      </c>
      <c r="L1159" s="78" t="s">
        <v>677</v>
      </c>
      <c r="M1159" s="58"/>
      <c r="N1159" s="58"/>
      <c r="O1159" s="58"/>
      <c r="P1159" s="58"/>
      <c r="Q1159" s="58"/>
      <c r="R1159" s="58"/>
      <c r="S1159" s="58"/>
      <c r="T1159" s="58"/>
      <c r="U1159" s="58"/>
      <c r="V1159" s="58"/>
      <c r="W1159" s="58"/>
      <c r="X1159" s="58"/>
      <c r="Y1159" s="58"/>
      <c r="Z1159" s="58"/>
    </row>
    <row r="1160" ht="11.25" customHeight="1">
      <c r="A1160" s="5" t="s">
        <v>6681</v>
      </c>
      <c r="B1160" s="5" t="s">
        <v>3407</v>
      </c>
      <c r="C1160" s="77" t="s">
        <v>77</v>
      </c>
      <c r="D1160" s="5" t="s">
        <v>6682</v>
      </c>
      <c r="E1160" s="229" t="s">
        <v>6683</v>
      </c>
      <c r="F1160" s="77" t="s">
        <v>6609</v>
      </c>
      <c r="G1160" s="165">
        <v>4.0</v>
      </c>
      <c r="H1160" s="165">
        <v>2.0</v>
      </c>
      <c r="I1160" s="165">
        <v>4.0</v>
      </c>
      <c r="J1160" s="589">
        <v>10.0</v>
      </c>
      <c r="K1160" s="556">
        <v>2.5</v>
      </c>
      <c r="L1160" s="78" t="s">
        <v>677</v>
      </c>
      <c r="M1160" s="58"/>
      <c r="N1160" s="58"/>
      <c r="O1160" s="58"/>
      <c r="P1160" s="58"/>
      <c r="Q1160" s="58"/>
      <c r="R1160" s="58"/>
      <c r="S1160" s="58"/>
      <c r="T1160" s="58"/>
      <c r="U1160" s="58"/>
      <c r="V1160" s="58"/>
      <c r="W1160" s="58"/>
      <c r="X1160" s="58"/>
      <c r="Y1160" s="58"/>
      <c r="Z1160" s="58"/>
    </row>
    <row r="1161" ht="11.25" customHeight="1">
      <c r="A1161" s="5" t="s">
        <v>6684</v>
      </c>
      <c r="B1161" s="5" t="s">
        <v>3407</v>
      </c>
      <c r="C1161" s="77" t="s">
        <v>77</v>
      </c>
      <c r="D1161" s="5" t="s">
        <v>6685</v>
      </c>
      <c r="E1161" s="229" t="s">
        <v>6686</v>
      </c>
      <c r="F1161" s="77" t="s">
        <v>6609</v>
      </c>
      <c r="G1161" s="165">
        <v>4.0</v>
      </c>
      <c r="H1161" s="165">
        <v>2.0</v>
      </c>
      <c r="I1161" s="165">
        <v>4.0</v>
      </c>
      <c r="J1161" s="589">
        <v>10.0</v>
      </c>
      <c r="K1161" s="556">
        <v>2.5</v>
      </c>
      <c r="L1161" s="78" t="s">
        <v>677</v>
      </c>
      <c r="M1161" s="58"/>
      <c r="N1161" s="58"/>
      <c r="O1161" s="58"/>
      <c r="P1161" s="58"/>
      <c r="Q1161" s="58"/>
      <c r="R1161" s="58"/>
      <c r="S1161" s="58"/>
      <c r="T1161" s="58"/>
      <c r="U1161" s="58"/>
      <c r="V1161" s="58"/>
      <c r="W1161" s="58"/>
      <c r="X1161" s="58"/>
      <c r="Y1161" s="58"/>
      <c r="Z1161" s="58"/>
    </row>
    <row r="1162" ht="11.25" customHeight="1">
      <c r="A1162" s="5" t="s">
        <v>6687</v>
      </c>
      <c r="B1162" s="5" t="s">
        <v>3438</v>
      </c>
      <c r="C1162" s="77" t="s">
        <v>77</v>
      </c>
      <c r="D1162" s="5" t="s">
        <v>6688</v>
      </c>
      <c r="E1162" s="229" t="s">
        <v>6689</v>
      </c>
      <c r="F1162" s="77" t="s">
        <v>6674</v>
      </c>
      <c r="G1162" s="165">
        <v>3.0</v>
      </c>
      <c r="H1162" s="165">
        <v>3.0</v>
      </c>
      <c r="I1162" s="165">
        <v>3.0</v>
      </c>
      <c r="J1162" s="589">
        <v>20.0</v>
      </c>
      <c r="K1162" s="556">
        <v>6.666666666666667</v>
      </c>
      <c r="L1162" s="78" t="s">
        <v>677</v>
      </c>
      <c r="M1162" s="58"/>
      <c r="N1162" s="58"/>
      <c r="O1162" s="58"/>
      <c r="P1162" s="58"/>
      <c r="Q1162" s="58"/>
      <c r="R1162" s="58"/>
      <c r="S1162" s="58"/>
      <c r="T1162" s="58"/>
      <c r="U1162" s="58"/>
      <c r="V1162" s="58"/>
      <c r="W1162" s="58"/>
      <c r="X1162" s="58"/>
      <c r="Y1162" s="58"/>
      <c r="Z1162" s="58"/>
    </row>
    <row r="1163" ht="11.25" customHeight="1">
      <c r="A1163" s="5" t="s">
        <v>6690</v>
      </c>
      <c r="B1163" s="5" t="s">
        <v>3438</v>
      </c>
      <c r="C1163" s="77" t="s">
        <v>77</v>
      </c>
      <c r="D1163" s="5" t="s">
        <v>6691</v>
      </c>
      <c r="E1163" s="229" t="s">
        <v>4529</v>
      </c>
      <c r="F1163" s="77" t="s">
        <v>6609</v>
      </c>
      <c r="G1163" s="165">
        <v>3.0</v>
      </c>
      <c r="H1163" s="165">
        <v>3.0</v>
      </c>
      <c r="I1163" s="165">
        <v>3.0</v>
      </c>
      <c r="J1163" s="589">
        <v>10.0</v>
      </c>
      <c r="K1163" s="556">
        <v>3.3333333333333335</v>
      </c>
      <c r="L1163" s="78" t="s">
        <v>677</v>
      </c>
      <c r="M1163" s="58"/>
      <c r="N1163" s="58"/>
      <c r="O1163" s="58"/>
      <c r="P1163" s="58"/>
      <c r="Q1163" s="58"/>
      <c r="R1163" s="58"/>
      <c r="S1163" s="58"/>
      <c r="T1163" s="58"/>
      <c r="U1163" s="58"/>
      <c r="V1163" s="58"/>
      <c r="W1163" s="58"/>
      <c r="X1163" s="58"/>
      <c r="Y1163" s="58"/>
      <c r="Z1163" s="58"/>
    </row>
    <row r="1164" ht="11.25" customHeight="1">
      <c r="A1164" s="5" t="s">
        <v>6692</v>
      </c>
      <c r="B1164" s="5" t="s">
        <v>3438</v>
      </c>
      <c r="C1164" s="77" t="s">
        <v>77</v>
      </c>
      <c r="D1164" s="5" t="s">
        <v>6693</v>
      </c>
      <c r="E1164" s="590" t="s">
        <v>4535</v>
      </c>
      <c r="F1164" s="162" t="s">
        <v>6609</v>
      </c>
      <c r="G1164" s="165">
        <v>3.0</v>
      </c>
      <c r="H1164" s="165">
        <v>3.0</v>
      </c>
      <c r="I1164" s="165">
        <v>3.0</v>
      </c>
      <c r="J1164" s="589">
        <v>10.0</v>
      </c>
      <c r="K1164" s="556">
        <v>3.3333333333333335</v>
      </c>
      <c r="L1164" s="78" t="s">
        <v>677</v>
      </c>
      <c r="M1164" s="58"/>
      <c r="N1164" s="58"/>
      <c r="O1164" s="58"/>
      <c r="P1164" s="58"/>
      <c r="Q1164" s="58"/>
      <c r="R1164" s="58"/>
      <c r="S1164" s="58"/>
      <c r="T1164" s="58"/>
      <c r="U1164" s="58"/>
      <c r="V1164" s="58"/>
      <c r="W1164" s="58"/>
      <c r="X1164" s="58"/>
      <c r="Y1164" s="58"/>
      <c r="Z1164" s="58"/>
    </row>
    <row r="1165" ht="11.25" customHeight="1">
      <c r="A1165" s="5" t="s">
        <v>6694</v>
      </c>
      <c r="B1165" s="5" t="s">
        <v>3438</v>
      </c>
      <c r="C1165" s="77" t="s">
        <v>77</v>
      </c>
      <c r="D1165" s="5" t="s">
        <v>6695</v>
      </c>
      <c r="E1165" s="590" t="s">
        <v>4533</v>
      </c>
      <c r="F1165" s="162" t="s">
        <v>6609</v>
      </c>
      <c r="G1165" s="165">
        <v>3.0</v>
      </c>
      <c r="H1165" s="165">
        <v>3.0</v>
      </c>
      <c r="I1165" s="165">
        <v>3.0</v>
      </c>
      <c r="J1165" s="589">
        <v>10.0</v>
      </c>
      <c r="K1165" s="556">
        <v>3.3333333333333335</v>
      </c>
      <c r="L1165" s="78" t="s">
        <v>677</v>
      </c>
      <c r="M1165" s="58"/>
      <c r="N1165" s="58"/>
      <c r="O1165" s="58"/>
      <c r="P1165" s="58"/>
      <c r="Q1165" s="58"/>
      <c r="R1165" s="58"/>
      <c r="S1165" s="58"/>
      <c r="T1165" s="58"/>
      <c r="U1165" s="58"/>
      <c r="V1165" s="58"/>
      <c r="W1165" s="58"/>
      <c r="X1165" s="58"/>
      <c r="Y1165" s="58"/>
      <c r="Z1165" s="58"/>
    </row>
    <row r="1166" ht="11.25" customHeight="1">
      <c r="A1166" s="5" t="s">
        <v>6696</v>
      </c>
      <c r="B1166" s="5" t="s">
        <v>3438</v>
      </c>
      <c r="C1166" s="77" t="s">
        <v>77</v>
      </c>
      <c r="D1166" s="5" t="s">
        <v>6697</v>
      </c>
      <c r="E1166" s="590" t="s">
        <v>6698</v>
      </c>
      <c r="F1166" s="162" t="s">
        <v>4017</v>
      </c>
      <c r="G1166" s="165">
        <v>3.0</v>
      </c>
      <c r="H1166" s="165">
        <v>3.0</v>
      </c>
      <c r="I1166" s="165">
        <v>3.0</v>
      </c>
      <c r="J1166" s="589">
        <v>20.0</v>
      </c>
      <c r="K1166" s="556">
        <v>6.666666666666667</v>
      </c>
      <c r="L1166" s="78" t="s">
        <v>677</v>
      </c>
      <c r="M1166" s="58"/>
      <c r="N1166" s="58"/>
      <c r="O1166" s="58"/>
      <c r="P1166" s="58"/>
      <c r="Q1166" s="58"/>
      <c r="R1166" s="58"/>
      <c r="S1166" s="58"/>
      <c r="T1166" s="58"/>
      <c r="U1166" s="58"/>
      <c r="V1166" s="58"/>
      <c r="W1166" s="58"/>
      <c r="X1166" s="58"/>
      <c r="Y1166" s="58"/>
      <c r="Z1166" s="58"/>
    </row>
    <row r="1167" ht="11.25" customHeight="1">
      <c r="A1167" s="5" t="s">
        <v>6699</v>
      </c>
      <c r="B1167" s="5" t="s">
        <v>3474</v>
      </c>
      <c r="C1167" s="77" t="s">
        <v>77</v>
      </c>
      <c r="D1167" s="5" t="s">
        <v>6700</v>
      </c>
      <c r="E1167" s="590" t="s">
        <v>6701</v>
      </c>
      <c r="F1167" s="162" t="s">
        <v>3860</v>
      </c>
      <c r="G1167" s="591">
        <v>2.0</v>
      </c>
      <c r="H1167" s="591">
        <v>1.0</v>
      </c>
      <c r="I1167" s="165">
        <v>2.0</v>
      </c>
      <c r="J1167" s="589">
        <v>20.0</v>
      </c>
      <c r="K1167" s="556">
        <v>10.0</v>
      </c>
      <c r="L1167" s="78" t="s">
        <v>677</v>
      </c>
      <c r="M1167" s="58"/>
      <c r="N1167" s="58"/>
      <c r="O1167" s="58"/>
      <c r="P1167" s="58"/>
      <c r="Q1167" s="58"/>
      <c r="R1167" s="58"/>
      <c r="S1167" s="58"/>
      <c r="T1167" s="58"/>
      <c r="U1167" s="58"/>
      <c r="V1167" s="58"/>
      <c r="W1167" s="58"/>
      <c r="X1167" s="58"/>
      <c r="Y1167" s="58"/>
      <c r="Z1167" s="58"/>
    </row>
    <row r="1168" ht="11.25" customHeight="1">
      <c r="A1168" s="5" t="s">
        <v>6702</v>
      </c>
      <c r="B1168" s="5" t="s">
        <v>6703</v>
      </c>
      <c r="C1168" s="77" t="s">
        <v>77</v>
      </c>
      <c r="D1168" s="5" t="s">
        <v>6704</v>
      </c>
      <c r="E1168" s="590" t="s">
        <v>6705</v>
      </c>
      <c r="F1168" s="162" t="s">
        <v>6609</v>
      </c>
      <c r="G1168" s="591">
        <v>2.0</v>
      </c>
      <c r="H1168" s="591">
        <v>2.0</v>
      </c>
      <c r="I1168" s="165">
        <v>2.0</v>
      </c>
      <c r="J1168" s="589">
        <v>10.0</v>
      </c>
      <c r="K1168" s="556">
        <v>5.0</v>
      </c>
      <c r="L1168" s="78" t="s">
        <v>677</v>
      </c>
      <c r="M1168" s="58"/>
      <c r="N1168" s="58"/>
      <c r="O1168" s="58"/>
      <c r="P1168" s="58"/>
      <c r="Q1168" s="58"/>
      <c r="R1168" s="58"/>
      <c r="S1168" s="58"/>
      <c r="T1168" s="58"/>
      <c r="U1168" s="58"/>
      <c r="V1168" s="58"/>
      <c r="W1168" s="58"/>
      <c r="X1168" s="58"/>
      <c r="Y1168" s="58"/>
      <c r="Z1168" s="58"/>
    </row>
    <row r="1169" ht="11.25" customHeight="1">
      <c r="A1169" s="5" t="s">
        <v>6706</v>
      </c>
      <c r="B1169" s="5" t="s">
        <v>3478</v>
      </c>
      <c r="C1169" s="77" t="s">
        <v>77</v>
      </c>
      <c r="D1169" s="5" t="s">
        <v>6707</v>
      </c>
      <c r="E1169" s="590" t="s">
        <v>6708</v>
      </c>
      <c r="F1169" s="162" t="s">
        <v>6609</v>
      </c>
      <c r="G1169" s="591">
        <v>4.0</v>
      </c>
      <c r="H1169" s="591">
        <v>3.0</v>
      </c>
      <c r="I1169" s="165">
        <v>4.0</v>
      </c>
      <c r="J1169" s="589">
        <v>10.0</v>
      </c>
      <c r="K1169" s="556">
        <v>2.5</v>
      </c>
      <c r="L1169" s="78" t="s">
        <v>677</v>
      </c>
      <c r="M1169" s="58"/>
      <c r="N1169" s="58"/>
      <c r="O1169" s="58"/>
      <c r="P1169" s="58"/>
      <c r="Q1169" s="58"/>
      <c r="R1169" s="58"/>
      <c r="S1169" s="58"/>
      <c r="T1169" s="58"/>
      <c r="U1169" s="58"/>
      <c r="V1169" s="58"/>
      <c r="W1169" s="58"/>
      <c r="X1169" s="58"/>
      <c r="Y1169" s="58"/>
      <c r="Z1169" s="58"/>
    </row>
    <row r="1170" ht="11.25" customHeight="1">
      <c r="A1170" s="5" t="s">
        <v>6709</v>
      </c>
      <c r="B1170" s="229" t="s">
        <v>2886</v>
      </c>
      <c r="C1170" s="77" t="s">
        <v>77</v>
      </c>
      <c r="D1170" s="5" t="s">
        <v>6710</v>
      </c>
      <c r="E1170" s="590" t="s">
        <v>6059</v>
      </c>
      <c r="F1170" s="162" t="s">
        <v>6609</v>
      </c>
      <c r="G1170" s="591">
        <v>3.0</v>
      </c>
      <c r="H1170" s="591">
        <v>3.0</v>
      </c>
      <c r="I1170" s="165">
        <v>3.0</v>
      </c>
      <c r="J1170" s="589">
        <v>10.0</v>
      </c>
      <c r="K1170" s="556">
        <v>3.3333333333333335</v>
      </c>
      <c r="L1170" s="78" t="s">
        <v>677</v>
      </c>
      <c r="M1170" s="58"/>
      <c r="N1170" s="58"/>
      <c r="O1170" s="58"/>
      <c r="P1170" s="58"/>
      <c r="Q1170" s="58"/>
      <c r="R1170" s="58"/>
      <c r="S1170" s="58"/>
      <c r="T1170" s="58"/>
      <c r="U1170" s="58"/>
      <c r="V1170" s="58"/>
      <c r="W1170" s="58"/>
      <c r="X1170" s="58"/>
      <c r="Y1170" s="58"/>
      <c r="Z1170" s="58"/>
    </row>
    <row r="1171" ht="11.25" customHeight="1">
      <c r="A1171" s="5" t="s">
        <v>6711</v>
      </c>
      <c r="B1171" s="229" t="s">
        <v>2886</v>
      </c>
      <c r="C1171" s="77" t="s">
        <v>77</v>
      </c>
      <c r="D1171" s="5" t="s">
        <v>6712</v>
      </c>
      <c r="E1171" s="590" t="s">
        <v>6713</v>
      </c>
      <c r="F1171" s="162" t="s">
        <v>6609</v>
      </c>
      <c r="G1171" s="591">
        <v>3.0</v>
      </c>
      <c r="H1171" s="591">
        <v>3.0</v>
      </c>
      <c r="I1171" s="165">
        <v>3.0</v>
      </c>
      <c r="J1171" s="589">
        <v>10.0</v>
      </c>
      <c r="K1171" s="556">
        <v>3.3333333333333335</v>
      </c>
      <c r="L1171" s="78" t="s">
        <v>677</v>
      </c>
      <c r="M1171" s="58"/>
      <c r="N1171" s="58"/>
      <c r="O1171" s="58"/>
      <c r="P1171" s="58"/>
      <c r="Q1171" s="58"/>
      <c r="R1171" s="58"/>
      <c r="S1171" s="58"/>
      <c r="T1171" s="58"/>
      <c r="U1171" s="58"/>
      <c r="V1171" s="58"/>
      <c r="W1171" s="58"/>
      <c r="X1171" s="58"/>
      <c r="Y1171" s="58"/>
      <c r="Z1171" s="58"/>
    </row>
    <row r="1172" ht="11.25" customHeight="1">
      <c r="A1172" s="5" t="s">
        <v>6714</v>
      </c>
      <c r="B1172" s="5" t="s">
        <v>1487</v>
      </c>
      <c r="C1172" s="77" t="s">
        <v>77</v>
      </c>
      <c r="D1172" s="5" t="s">
        <v>6715</v>
      </c>
      <c r="E1172" s="590" t="s">
        <v>4548</v>
      </c>
      <c r="F1172" s="162" t="s">
        <v>4546</v>
      </c>
      <c r="G1172" s="591">
        <v>6.0</v>
      </c>
      <c r="H1172" s="591">
        <v>5.0</v>
      </c>
      <c r="I1172" s="165">
        <v>6.0</v>
      </c>
      <c r="J1172" s="589">
        <v>20.0</v>
      </c>
      <c r="K1172" s="556"/>
      <c r="L1172" s="78" t="s">
        <v>677</v>
      </c>
      <c r="M1172" s="58"/>
      <c r="N1172" s="58"/>
      <c r="O1172" s="58"/>
      <c r="P1172" s="58"/>
      <c r="Q1172" s="58"/>
      <c r="R1172" s="58"/>
      <c r="S1172" s="58"/>
      <c r="T1172" s="58"/>
      <c r="U1172" s="58"/>
      <c r="V1172" s="58"/>
      <c r="W1172" s="58"/>
      <c r="X1172" s="58"/>
      <c r="Y1172" s="58"/>
      <c r="Z1172" s="58"/>
    </row>
    <row r="1173" ht="11.25" customHeight="1">
      <c r="A1173" s="5" t="s">
        <v>6716</v>
      </c>
      <c r="B1173" s="5" t="s">
        <v>1487</v>
      </c>
      <c r="C1173" s="77" t="s">
        <v>77</v>
      </c>
      <c r="D1173" s="5" t="s">
        <v>6717</v>
      </c>
      <c r="E1173" s="590" t="s">
        <v>4544</v>
      </c>
      <c r="F1173" s="162" t="s">
        <v>4546</v>
      </c>
      <c r="G1173" s="591">
        <v>6.0</v>
      </c>
      <c r="H1173" s="591">
        <v>5.0</v>
      </c>
      <c r="I1173" s="165">
        <v>6.0</v>
      </c>
      <c r="J1173" s="589">
        <v>20.0</v>
      </c>
      <c r="K1173" s="556">
        <v>3.3333333333333335</v>
      </c>
      <c r="L1173" s="78" t="s">
        <v>677</v>
      </c>
      <c r="M1173" s="58"/>
      <c r="N1173" s="58"/>
      <c r="O1173" s="58"/>
      <c r="P1173" s="58"/>
      <c r="Q1173" s="58"/>
      <c r="R1173" s="58"/>
      <c r="S1173" s="58"/>
      <c r="T1173" s="58"/>
      <c r="U1173" s="58"/>
      <c r="V1173" s="58"/>
      <c r="W1173" s="58"/>
      <c r="X1173" s="58"/>
      <c r="Y1173" s="58"/>
      <c r="Z1173" s="58"/>
    </row>
    <row r="1174" ht="11.25" customHeight="1">
      <c r="A1174" s="5" t="s">
        <v>6718</v>
      </c>
      <c r="B1174" s="5" t="s">
        <v>1487</v>
      </c>
      <c r="C1174" s="77" t="s">
        <v>77</v>
      </c>
      <c r="D1174" s="5" t="s">
        <v>6719</v>
      </c>
      <c r="E1174" s="590" t="s">
        <v>4551</v>
      </c>
      <c r="F1174" s="162" t="s">
        <v>4546</v>
      </c>
      <c r="G1174" s="591">
        <v>6.0</v>
      </c>
      <c r="H1174" s="591">
        <v>5.0</v>
      </c>
      <c r="I1174" s="165">
        <v>6.0</v>
      </c>
      <c r="J1174" s="589">
        <v>20.0</v>
      </c>
      <c r="K1174" s="556">
        <v>3.3333333333333335</v>
      </c>
      <c r="L1174" s="78" t="s">
        <v>677</v>
      </c>
      <c r="M1174" s="58"/>
      <c r="N1174" s="58"/>
      <c r="O1174" s="58"/>
      <c r="P1174" s="58"/>
      <c r="Q1174" s="58"/>
      <c r="R1174" s="58"/>
      <c r="S1174" s="58"/>
      <c r="T1174" s="58"/>
      <c r="U1174" s="58"/>
      <c r="V1174" s="58"/>
      <c r="W1174" s="58"/>
      <c r="X1174" s="58"/>
      <c r="Y1174" s="58"/>
      <c r="Z1174" s="58"/>
    </row>
    <row r="1175" ht="11.25" customHeight="1">
      <c r="A1175" s="5" t="s">
        <v>6720</v>
      </c>
      <c r="B1175" s="5" t="s">
        <v>1487</v>
      </c>
      <c r="C1175" s="77" t="s">
        <v>77</v>
      </c>
      <c r="D1175" s="5" t="s">
        <v>6721</v>
      </c>
      <c r="E1175" s="590" t="s">
        <v>4553</v>
      </c>
      <c r="F1175" s="162" t="s">
        <v>4546</v>
      </c>
      <c r="G1175" s="591">
        <v>6.0</v>
      </c>
      <c r="H1175" s="591">
        <v>5.0</v>
      </c>
      <c r="I1175" s="165">
        <v>6.0</v>
      </c>
      <c r="J1175" s="589">
        <v>20.0</v>
      </c>
      <c r="K1175" s="556">
        <v>3.3333333333333335</v>
      </c>
      <c r="L1175" s="78" t="s">
        <v>677</v>
      </c>
      <c r="M1175" s="58"/>
      <c r="N1175" s="58"/>
      <c r="O1175" s="58"/>
      <c r="P1175" s="58"/>
      <c r="Q1175" s="58"/>
      <c r="R1175" s="58"/>
      <c r="S1175" s="58"/>
      <c r="T1175" s="58"/>
      <c r="U1175" s="58"/>
      <c r="V1175" s="58"/>
      <c r="W1175" s="58"/>
      <c r="X1175" s="58"/>
      <c r="Y1175" s="58"/>
      <c r="Z1175" s="58"/>
    </row>
    <row r="1176" ht="11.25" customHeight="1">
      <c r="A1176" s="5" t="s">
        <v>6722</v>
      </c>
      <c r="B1176" s="5" t="s">
        <v>1487</v>
      </c>
      <c r="C1176" s="77" t="s">
        <v>77</v>
      </c>
      <c r="D1176" s="5" t="s">
        <v>6723</v>
      </c>
      <c r="E1176" s="590" t="s">
        <v>5710</v>
      </c>
      <c r="F1176" s="162" t="s">
        <v>4546</v>
      </c>
      <c r="G1176" s="591">
        <v>6.0</v>
      </c>
      <c r="H1176" s="591">
        <v>5.0</v>
      </c>
      <c r="I1176" s="165">
        <v>6.0</v>
      </c>
      <c r="J1176" s="589">
        <v>20.0</v>
      </c>
      <c r="K1176" s="556">
        <v>3.3333333333333335</v>
      </c>
      <c r="L1176" s="78" t="s">
        <v>677</v>
      </c>
      <c r="M1176" s="58"/>
      <c r="N1176" s="58"/>
      <c r="O1176" s="58"/>
      <c r="P1176" s="58"/>
      <c r="Q1176" s="58"/>
      <c r="R1176" s="58"/>
      <c r="S1176" s="58"/>
      <c r="T1176" s="58"/>
      <c r="U1176" s="58"/>
      <c r="V1176" s="58"/>
      <c r="W1176" s="58"/>
      <c r="X1176" s="58"/>
      <c r="Y1176" s="58"/>
      <c r="Z1176" s="58"/>
    </row>
    <row r="1177" ht="11.25" customHeight="1">
      <c r="A1177" s="5" t="s">
        <v>6724</v>
      </c>
      <c r="B1177" s="5" t="s">
        <v>1487</v>
      </c>
      <c r="C1177" s="77" t="s">
        <v>77</v>
      </c>
      <c r="D1177" s="5" t="s">
        <v>6725</v>
      </c>
      <c r="E1177" s="229" t="s">
        <v>5713</v>
      </c>
      <c r="F1177" s="77" t="s">
        <v>6726</v>
      </c>
      <c r="G1177" s="591">
        <v>6.0</v>
      </c>
      <c r="H1177" s="591">
        <v>5.0</v>
      </c>
      <c r="I1177" s="165">
        <v>6.0</v>
      </c>
      <c r="J1177" s="589">
        <v>20.0</v>
      </c>
      <c r="K1177" s="556">
        <v>3.3333333333333335</v>
      </c>
      <c r="L1177" s="78" t="s">
        <v>677</v>
      </c>
      <c r="M1177" s="58"/>
      <c r="N1177" s="58"/>
      <c r="O1177" s="58"/>
      <c r="P1177" s="58"/>
      <c r="Q1177" s="58"/>
      <c r="R1177" s="58"/>
      <c r="S1177" s="58"/>
      <c r="T1177" s="58"/>
      <c r="U1177" s="58"/>
      <c r="V1177" s="58"/>
      <c r="W1177" s="58"/>
      <c r="X1177" s="58"/>
      <c r="Y1177" s="58"/>
      <c r="Z1177" s="58"/>
    </row>
    <row r="1178" ht="11.25" customHeight="1">
      <c r="A1178" s="5" t="s">
        <v>6727</v>
      </c>
      <c r="B1178" s="5" t="s">
        <v>1487</v>
      </c>
      <c r="C1178" s="77" t="s">
        <v>77</v>
      </c>
      <c r="D1178" s="5" t="s">
        <v>6728</v>
      </c>
      <c r="E1178" s="229" t="s">
        <v>4555</v>
      </c>
      <c r="F1178" s="77" t="s">
        <v>6726</v>
      </c>
      <c r="G1178" s="591">
        <v>6.0</v>
      </c>
      <c r="H1178" s="591">
        <v>5.0</v>
      </c>
      <c r="I1178" s="165">
        <v>6.0</v>
      </c>
      <c r="J1178" s="589">
        <v>20.0</v>
      </c>
      <c r="K1178" s="556">
        <v>3.3333333333333335</v>
      </c>
      <c r="L1178" s="78" t="s">
        <v>677</v>
      </c>
      <c r="M1178" s="58"/>
      <c r="N1178" s="58"/>
      <c r="O1178" s="58"/>
      <c r="P1178" s="58"/>
      <c r="Q1178" s="58"/>
      <c r="R1178" s="58"/>
      <c r="S1178" s="58"/>
      <c r="T1178" s="58"/>
      <c r="U1178" s="58"/>
      <c r="V1178" s="58"/>
      <c r="W1178" s="58"/>
      <c r="X1178" s="58"/>
      <c r="Y1178" s="58"/>
      <c r="Z1178" s="58"/>
    </row>
    <row r="1179" ht="11.25" customHeight="1">
      <c r="A1179" s="5" t="s">
        <v>6729</v>
      </c>
      <c r="B1179" s="5" t="s">
        <v>6730</v>
      </c>
      <c r="C1179" s="77" t="s">
        <v>77</v>
      </c>
      <c r="D1179" s="5" t="s">
        <v>6731</v>
      </c>
      <c r="E1179" s="229" t="s">
        <v>5956</v>
      </c>
      <c r="F1179" s="77" t="s">
        <v>5297</v>
      </c>
      <c r="G1179" s="591">
        <v>1.0</v>
      </c>
      <c r="H1179" s="591">
        <v>1.0</v>
      </c>
      <c r="I1179" s="165">
        <v>1.0</v>
      </c>
      <c r="J1179" s="589">
        <v>10.0</v>
      </c>
      <c r="K1179" s="556">
        <v>10.0</v>
      </c>
      <c r="L1179" s="78" t="s">
        <v>677</v>
      </c>
      <c r="M1179" s="58"/>
      <c r="N1179" s="58"/>
      <c r="O1179" s="58"/>
      <c r="P1179" s="58"/>
      <c r="Q1179" s="58"/>
      <c r="R1179" s="58"/>
      <c r="S1179" s="58"/>
      <c r="T1179" s="58"/>
      <c r="U1179" s="58"/>
      <c r="V1179" s="58"/>
      <c r="W1179" s="58"/>
      <c r="X1179" s="58"/>
      <c r="Y1179" s="58"/>
      <c r="Z1179" s="58"/>
    </row>
    <row r="1180" ht="11.25" customHeight="1">
      <c r="A1180" s="5" t="s">
        <v>6732</v>
      </c>
      <c r="B1180" s="5" t="s">
        <v>3517</v>
      </c>
      <c r="C1180" s="77" t="s">
        <v>77</v>
      </c>
      <c r="D1180" s="5" t="s">
        <v>6733</v>
      </c>
      <c r="E1180" s="229" t="s">
        <v>6734</v>
      </c>
      <c r="F1180" s="77" t="s">
        <v>3860</v>
      </c>
      <c r="G1180" s="591">
        <v>3.0</v>
      </c>
      <c r="H1180" s="591">
        <v>2.0</v>
      </c>
      <c r="I1180" s="165">
        <v>3.0</v>
      </c>
      <c r="J1180" s="589">
        <v>20.0</v>
      </c>
      <c r="K1180" s="556">
        <v>6.666666666666667</v>
      </c>
      <c r="L1180" s="78" t="s">
        <v>677</v>
      </c>
      <c r="M1180" s="58"/>
      <c r="N1180" s="58"/>
      <c r="O1180" s="58"/>
      <c r="P1180" s="58"/>
      <c r="Q1180" s="58"/>
      <c r="R1180" s="58"/>
      <c r="S1180" s="58"/>
      <c r="T1180" s="58"/>
      <c r="U1180" s="58"/>
      <c r="V1180" s="58"/>
      <c r="W1180" s="58"/>
      <c r="X1180" s="58"/>
      <c r="Y1180" s="58"/>
      <c r="Z1180" s="58"/>
    </row>
    <row r="1181" ht="11.25" customHeight="1">
      <c r="A1181" s="5" t="s">
        <v>6735</v>
      </c>
      <c r="B1181" s="229" t="s">
        <v>6736</v>
      </c>
      <c r="C1181" s="77" t="s">
        <v>77</v>
      </c>
      <c r="D1181" s="5" t="s">
        <v>6737</v>
      </c>
      <c r="E1181" s="229" t="s">
        <v>6738</v>
      </c>
      <c r="F1181" s="77" t="s">
        <v>6609</v>
      </c>
      <c r="G1181" s="591">
        <v>4.0</v>
      </c>
      <c r="H1181" s="591">
        <v>3.0</v>
      </c>
      <c r="I1181" s="165">
        <v>4.0</v>
      </c>
      <c r="J1181" s="589">
        <v>10.0</v>
      </c>
      <c r="K1181" s="556">
        <v>2.5</v>
      </c>
      <c r="L1181" s="78" t="s">
        <v>677</v>
      </c>
      <c r="M1181" s="58"/>
      <c r="N1181" s="58"/>
      <c r="O1181" s="58"/>
      <c r="P1181" s="58"/>
      <c r="Q1181" s="58"/>
      <c r="R1181" s="58"/>
      <c r="S1181" s="58"/>
      <c r="T1181" s="58"/>
      <c r="U1181" s="58"/>
      <c r="V1181" s="58"/>
      <c r="W1181" s="58"/>
      <c r="X1181" s="58"/>
      <c r="Y1181" s="58"/>
      <c r="Z1181" s="58"/>
    </row>
    <row r="1182" ht="11.25" customHeight="1">
      <c r="A1182" s="5" t="s">
        <v>6739</v>
      </c>
      <c r="B1182" s="229" t="s">
        <v>3524</v>
      </c>
      <c r="C1182" s="77" t="s">
        <v>77</v>
      </c>
      <c r="D1182" s="5" t="s">
        <v>6740</v>
      </c>
      <c r="E1182" s="229" t="s">
        <v>6741</v>
      </c>
      <c r="F1182" s="77" t="s">
        <v>4014</v>
      </c>
      <c r="G1182" s="591">
        <v>5.0</v>
      </c>
      <c r="H1182" s="591">
        <v>5.0</v>
      </c>
      <c r="I1182" s="165">
        <v>5.0</v>
      </c>
      <c r="J1182" s="589">
        <v>20.0</v>
      </c>
      <c r="K1182" s="556">
        <v>4.0</v>
      </c>
      <c r="L1182" s="78" t="s">
        <v>677</v>
      </c>
      <c r="M1182" s="58"/>
      <c r="N1182" s="58"/>
      <c r="O1182" s="58"/>
      <c r="P1182" s="58"/>
      <c r="Q1182" s="58"/>
      <c r="R1182" s="58"/>
      <c r="S1182" s="58"/>
      <c r="T1182" s="58"/>
      <c r="U1182" s="58"/>
      <c r="V1182" s="58"/>
      <c r="W1182" s="58"/>
      <c r="X1182" s="58"/>
      <c r="Y1182" s="58"/>
      <c r="Z1182" s="58"/>
    </row>
    <row r="1183" ht="11.25" customHeight="1">
      <c r="A1183" s="5" t="s">
        <v>6742</v>
      </c>
      <c r="B1183" s="229" t="s">
        <v>3524</v>
      </c>
      <c r="C1183" s="77" t="s">
        <v>77</v>
      </c>
      <c r="D1183" s="5" t="s">
        <v>6743</v>
      </c>
      <c r="E1183" s="229" t="s">
        <v>1500</v>
      </c>
      <c r="F1183" s="77" t="s">
        <v>6609</v>
      </c>
      <c r="G1183" s="591">
        <v>3.0</v>
      </c>
      <c r="H1183" s="591">
        <v>3.0</v>
      </c>
      <c r="I1183" s="165">
        <v>3.0</v>
      </c>
      <c r="J1183" s="589">
        <v>10.0</v>
      </c>
      <c r="K1183" s="556">
        <v>3.3333333333333335</v>
      </c>
      <c r="L1183" s="78" t="s">
        <v>677</v>
      </c>
      <c r="M1183" s="58"/>
      <c r="N1183" s="58"/>
      <c r="O1183" s="58"/>
      <c r="P1183" s="58"/>
      <c r="Q1183" s="58"/>
      <c r="R1183" s="58"/>
      <c r="S1183" s="58"/>
      <c r="T1183" s="58"/>
      <c r="U1183" s="58"/>
      <c r="V1183" s="58"/>
      <c r="W1183" s="58"/>
      <c r="X1183" s="58"/>
      <c r="Y1183" s="58"/>
      <c r="Z1183" s="58"/>
    </row>
    <row r="1184" ht="11.25" customHeight="1">
      <c r="A1184" s="5" t="s">
        <v>6744</v>
      </c>
      <c r="B1184" s="5" t="s">
        <v>6745</v>
      </c>
      <c r="C1184" s="77" t="s">
        <v>77</v>
      </c>
      <c r="D1184" s="5" t="s">
        <v>6746</v>
      </c>
      <c r="E1184" s="229" t="s">
        <v>6747</v>
      </c>
      <c r="F1184" s="77" t="s">
        <v>6609</v>
      </c>
      <c r="G1184" s="591">
        <v>2.0</v>
      </c>
      <c r="H1184" s="591">
        <v>2.0</v>
      </c>
      <c r="I1184" s="165">
        <v>2.0</v>
      </c>
      <c r="J1184" s="589">
        <v>10.0</v>
      </c>
      <c r="K1184" s="556">
        <v>5.0</v>
      </c>
      <c r="L1184" s="78" t="s">
        <v>677</v>
      </c>
      <c r="M1184" s="58"/>
      <c r="N1184" s="58"/>
      <c r="O1184" s="58"/>
      <c r="P1184" s="58"/>
      <c r="Q1184" s="58"/>
      <c r="R1184" s="58"/>
      <c r="S1184" s="58"/>
      <c r="T1184" s="58"/>
      <c r="U1184" s="58"/>
      <c r="V1184" s="58"/>
      <c r="W1184" s="58"/>
      <c r="X1184" s="58"/>
      <c r="Y1184" s="58"/>
      <c r="Z1184" s="58"/>
    </row>
    <row r="1185" ht="11.25" customHeight="1">
      <c r="A1185" s="5" t="s">
        <v>6748</v>
      </c>
      <c r="B1185" s="5" t="s">
        <v>3544</v>
      </c>
      <c r="C1185" s="77" t="s">
        <v>77</v>
      </c>
      <c r="D1185" s="5" t="s">
        <v>6749</v>
      </c>
      <c r="E1185" s="229" t="s">
        <v>6750</v>
      </c>
      <c r="F1185" s="77" t="s">
        <v>6609</v>
      </c>
      <c r="G1185" s="591">
        <v>4.0</v>
      </c>
      <c r="H1185" s="591">
        <v>2.0</v>
      </c>
      <c r="I1185" s="165">
        <v>4.0</v>
      </c>
      <c r="J1185" s="589">
        <v>10.0</v>
      </c>
      <c r="K1185" s="556"/>
      <c r="L1185" s="78" t="s">
        <v>677</v>
      </c>
      <c r="M1185" s="58"/>
      <c r="N1185" s="58"/>
      <c r="O1185" s="58"/>
      <c r="P1185" s="58"/>
      <c r="Q1185" s="58"/>
      <c r="R1185" s="58"/>
      <c r="S1185" s="58"/>
      <c r="T1185" s="58"/>
      <c r="U1185" s="58"/>
      <c r="V1185" s="58"/>
      <c r="W1185" s="58"/>
      <c r="X1185" s="58"/>
      <c r="Y1185" s="58"/>
      <c r="Z1185" s="58"/>
    </row>
    <row r="1186" ht="11.25" customHeight="1">
      <c r="A1186" s="5" t="s">
        <v>6751</v>
      </c>
      <c r="B1186" s="5" t="s">
        <v>3544</v>
      </c>
      <c r="C1186" s="77" t="s">
        <v>77</v>
      </c>
      <c r="D1186" s="5" t="s">
        <v>6752</v>
      </c>
      <c r="E1186" s="229" t="s">
        <v>6753</v>
      </c>
      <c r="F1186" s="77" t="s">
        <v>6609</v>
      </c>
      <c r="G1186" s="591">
        <v>4.0</v>
      </c>
      <c r="H1186" s="591">
        <v>2.0</v>
      </c>
      <c r="I1186" s="165">
        <v>4.0</v>
      </c>
      <c r="J1186" s="589">
        <v>10.0</v>
      </c>
      <c r="K1186" s="556">
        <v>2.5</v>
      </c>
      <c r="L1186" s="78" t="s">
        <v>677</v>
      </c>
      <c r="M1186" s="58"/>
      <c r="N1186" s="58"/>
      <c r="O1186" s="58"/>
      <c r="P1186" s="58"/>
      <c r="Q1186" s="58"/>
      <c r="R1186" s="58"/>
      <c r="S1186" s="58"/>
      <c r="T1186" s="58"/>
      <c r="U1186" s="58"/>
      <c r="V1186" s="58"/>
      <c r="W1186" s="58"/>
      <c r="X1186" s="58"/>
      <c r="Y1186" s="58"/>
      <c r="Z1186" s="58"/>
    </row>
    <row r="1187" ht="11.25" customHeight="1">
      <c r="A1187" s="5" t="s">
        <v>6754</v>
      </c>
      <c r="B1187" s="229" t="s">
        <v>678</v>
      </c>
      <c r="C1187" s="77" t="s">
        <v>77</v>
      </c>
      <c r="D1187" s="5" t="s">
        <v>6755</v>
      </c>
      <c r="E1187" s="229" t="s">
        <v>5695</v>
      </c>
      <c r="F1187" s="77" t="s">
        <v>6609</v>
      </c>
      <c r="G1187" s="591">
        <v>3.0</v>
      </c>
      <c r="H1187" s="591">
        <v>3.0</v>
      </c>
      <c r="I1187" s="165">
        <v>3.0</v>
      </c>
      <c r="J1187" s="589">
        <v>10.0</v>
      </c>
      <c r="K1187" s="556">
        <v>3.3333333333333335</v>
      </c>
      <c r="L1187" s="78" t="s">
        <v>677</v>
      </c>
      <c r="M1187" s="58"/>
      <c r="N1187" s="58"/>
      <c r="O1187" s="58"/>
      <c r="P1187" s="58"/>
      <c r="Q1187" s="58"/>
      <c r="R1187" s="58"/>
      <c r="S1187" s="58"/>
      <c r="T1187" s="58"/>
      <c r="U1187" s="58"/>
      <c r="V1187" s="58"/>
      <c r="W1187" s="58"/>
      <c r="X1187" s="58"/>
      <c r="Y1187" s="58"/>
      <c r="Z1187" s="58"/>
    </row>
    <row r="1188" ht="11.25" customHeight="1">
      <c r="A1188" s="5" t="s">
        <v>6756</v>
      </c>
      <c r="B1188" s="5" t="s">
        <v>6757</v>
      </c>
      <c r="C1188" s="77" t="s">
        <v>77</v>
      </c>
      <c r="D1188" s="5" t="s">
        <v>6758</v>
      </c>
      <c r="E1188" s="229" t="s">
        <v>6759</v>
      </c>
      <c r="F1188" s="77" t="s">
        <v>6609</v>
      </c>
      <c r="G1188" s="591">
        <v>1.0</v>
      </c>
      <c r="H1188" s="591">
        <v>4.0</v>
      </c>
      <c r="I1188" s="165">
        <v>5.0</v>
      </c>
      <c r="J1188" s="589">
        <v>10.0</v>
      </c>
      <c r="K1188" s="556">
        <v>10.0</v>
      </c>
      <c r="L1188" s="78" t="s">
        <v>677</v>
      </c>
      <c r="M1188" s="58"/>
      <c r="N1188" s="58"/>
      <c r="O1188" s="58"/>
      <c r="P1188" s="58"/>
      <c r="Q1188" s="58"/>
      <c r="R1188" s="58"/>
      <c r="S1188" s="58"/>
      <c r="T1188" s="58"/>
      <c r="U1188" s="58"/>
      <c r="V1188" s="58"/>
      <c r="W1188" s="58"/>
      <c r="X1188" s="58"/>
      <c r="Y1188" s="58"/>
      <c r="Z1188" s="58"/>
    </row>
    <row r="1189" ht="11.25" customHeight="1">
      <c r="A1189" s="286" t="s">
        <v>776</v>
      </c>
      <c r="B1189" s="286" t="s">
        <v>3558</v>
      </c>
      <c r="C1189" s="77" t="s">
        <v>77</v>
      </c>
      <c r="D1189" s="229" t="s">
        <v>6760</v>
      </c>
      <c r="E1189" s="231" t="s">
        <v>6761</v>
      </c>
      <c r="F1189" s="157" t="s">
        <v>2904</v>
      </c>
      <c r="G1189" s="157">
        <v>1.0</v>
      </c>
      <c r="H1189" s="157">
        <v>1.0</v>
      </c>
      <c r="I1189" s="157">
        <v>1.0</v>
      </c>
      <c r="J1189" s="494">
        <v>20.0</v>
      </c>
      <c r="K1189" s="494">
        <v>20.0</v>
      </c>
      <c r="L1189" s="78" t="s">
        <v>689</v>
      </c>
      <c r="M1189" s="58"/>
      <c r="N1189" s="58"/>
      <c r="O1189" s="58"/>
      <c r="P1189" s="58"/>
      <c r="Q1189" s="58"/>
      <c r="R1189" s="58"/>
      <c r="S1189" s="58"/>
      <c r="T1189" s="58"/>
      <c r="U1189" s="58"/>
      <c r="V1189" s="58"/>
      <c r="W1189" s="58"/>
      <c r="X1189" s="58"/>
      <c r="Y1189" s="58"/>
      <c r="Z1189" s="58"/>
    </row>
    <row r="1190" ht="11.25" customHeight="1">
      <c r="A1190" s="286" t="s">
        <v>776</v>
      </c>
      <c r="B1190" s="286" t="s">
        <v>3558</v>
      </c>
      <c r="C1190" s="77" t="s">
        <v>77</v>
      </c>
      <c r="D1190" s="229" t="s">
        <v>6762</v>
      </c>
      <c r="E1190" s="231" t="s">
        <v>6164</v>
      </c>
      <c r="F1190" s="157" t="s">
        <v>2904</v>
      </c>
      <c r="G1190" s="157">
        <v>1.0</v>
      </c>
      <c r="H1190" s="157">
        <v>1.0</v>
      </c>
      <c r="I1190" s="157">
        <v>1.0</v>
      </c>
      <c r="J1190" s="494">
        <v>20.0</v>
      </c>
      <c r="K1190" s="494">
        <v>20.0</v>
      </c>
      <c r="L1190" s="78" t="s">
        <v>689</v>
      </c>
      <c r="M1190" s="58"/>
      <c r="N1190" s="58"/>
      <c r="O1190" s="58"/>
      <c r="P1190" s="58"/>
      <c r="Q1190" s="58"/>
      <c r="R1190" s="58"/>
      <c r="S1190" s="58"/>
      <c r="T1190" s="58"/>
      <c r="U1190" s="58"/>
      <c r="V1190" s="58"/>
      <c r="W1190" s="58"/>
      <c r="X1190" s="58"/>
      <c r="Y1190" s="58"/>
      <c r="Z1190" s="58"/>
    </row>
    <row r="1191" ht="11.25" customHeight="1">
      <c r="A1191" s="286" t="s">
        <v>776</v>
      </c>
      <c r="B1191" s="286" t="s">
        <v>3558</v>
      </c>
      <c r="C1191" s="77" t="s">
        <v>77</v>
      </c>
      <c r="D1191" s="229" t="s">
        <v>6763</v>
      </c>
      <c r="E1191" s="231" t="s">
        <v>6764</v>
      </c>
      <c r="F1191" s="157" t="s">
        <v>2904</v>
      </c>
      <c r="G1191" s="157">
        <v>1.0</v>
      </c>
      <c r="H1191" s="157">
        <v>1.0</v>
      </c>
      <c r="I1191" s="157">
        <v>1.0</v>
      </c>
      <c r="J1191" s="494">
        <v>20.0</v>
      </c>
      <c r="K1191" s="494">
        <v>20.0</v>
      </c>
      <c r="L1191" s="78" t="s">
        <v>689</v>
      </c>
      <c r="M1191" s="58"/>
      <c r="N1191" s="58"/>
      <c r="O1191" s="58"/>
      <c r="P1191" s="58"/>
      <c r="Q1191" s="58"/>
      <c r="R1191" s="58"/>
      <c r="S1191" s="58"/>
      <c r="T1191" s="58"/>
      <c r="U1191" s="58"/>
      <c r="V1191" s="58"/>
      <c r="W1191" s="58"/>
      <c r="X1191" s="58"/>
      <c r="Y1191" s="58"/>
      <c r="Z1191" s="58"/>
    </row>
    <row r="1192" ht="11.25" customHeight="1">
      <c r="A1192" s="286" t="s">
        <v>776</v>
      </c>
      <c r="B1192" s="286" t="s">
        <v>3558</v>
      </c>
      <c r="C1192" s="77" t="s">
        <v>77</v>
      </c>
      <c r="D1192" s="229" t="s">
        <v>6765</v>
      </c>
      <c r="E1192" s="231" t="s">
        <v>6766</v>
      </c>
      <c r="F1192" s="157" t="s">
        <v>2904</v>
      </c>
      <c r="G1192" s="157">
        <v>1.0</v>
      </c>
      <c r="H1192" s="157">
        <v>1.0</v>
      </c>
      <c r="I1192" s="157">
        <v>1.0</v>
      </c>
      <c r="J1192" s="494">
        <v>20.0</v>
      </c>
      <c r="K1192" s="494">
        <v>20.0</v>
      </c>
      <c r="L1192" s="78" t="s">
        <v>689</v>
      </c>
      <c r="M1192" s="58"/>
      <c r="N1192" s="58"/>
      <c r="O1192" s="58"/>
      <c r="P1192" s="58"/>
      <c r="Q1192" s="58"/>
      <c r="R1192" s="58"/>
      <c r="S1192" s="58"/>
      <c r="T1192" s="58"/>
      <c r="U1192" s="58"/>
      <c r="V1192" s="58"/>
      <c r="W1192" s="58"/>
      <c r="X1192" s="58"/>
      <c r="Y1192" s="58"/>
      <c r="Z1192" s="58"/>
    </row>
    <row r="1193" ht="11.25" customHeight="1">
      <c r="A1193" s="286" t="s">
        <v>776</v>
      </c>
      <c r="B1193" s="286" t="s">
        <v>3558</v>
      </c>
      <c r="C1193" s="77" t="s">
        <v>77</v>
      </c>
      <c r="D1193" s="229" t="s">
        <v>6767</v>
      </c>
      <c r="E1193" s="231" t="s">
        <v>6768</v>
      </c>
      <c r="F1193" s="157" t="s">
        <v>3860</v>
      </c>
      <c r="G1193" s="157">
        <v>1.0</v>
      </c>
      <c r="H1193" s="157">
        <v>1.0</v>
      </c>
      <c r="I1193" s="157">
        <v>1.0</v>
      </c>
      <c r="J1193" s="494">
        <v>20.0</v>
      </c>
      <c r="K1193" s="494">
        <v>20.0</v>
      </c>
      <c r="L1193" s="78" t="s">
        <v>689</v>
      </c>
      <c r="M1193" s="58"/>
      <c r="N1193" s="58"/>
      <c r="O1193" s="58"/>
      <c r="P1193" s="58"/>
      <c r="Q1193" s="58"/>
      <c r="R1193" s="58"/>
      <c r="S1193" s="58"/>
      <c r="T1193" s="58"/>
      <c r="U1193" s="58"/>
      <c r="V1193" s="58"/>
      <c r="W1193" s="58"/>
      <c r="X1193" s="58"/>
      <c r="Y1193" s="58"/>
      <c r="Z1193" s="58"/>
    </row>
    <row r="1194" ht="11.25" customHeight="1">
      <c r="A1194" s="286" t="s">
        <v>776</v>
      </c>
      <c r="B1194" s="286" t="s">
        <v>3558</v>
      </c>
      <c r="C1194" s="77" t="s">
        <v>77</v>
      </c>
      <c r="D1194" s="229" t="s">
        <v>6769</v>
      </c>
      <c r="E1194" s="231" t="s">
        <v>6770</v>
      </c>
      <c r="F1194" s="157" t="s">
        <v>2904</v>
      </c>
      <c r="G1194" s="157">
        <v>1.0</v>
      </c>
      <c r="H1194" s="157">
        <v>1.0</v>
      </c>
      <c r="I1194" s="157">
        <v>1.0</v>
      </c>
      <c r="J1194" s="494">
        <v>20.0</v>
      </c>
      <c r="K1194" s="494">
        <v>20.0</v>
      </c>
      <c r="L1194" s="78" t="s">
        <v>689</v>
      </c>
      <c r="M1194" s="58"/>
      <c r="N1194" s="58"/>
      <c r="O1194" s="58"/>
      <c r="P1194" s="58"/>
      <c r="Q1194" s="58"/>
      <c r="R1194" s="58"/>
      <c r="S1194" s="58"/>
      <c r="T1194" s="58"/>
      <c r="U1194" s="58"/>
      <c r="V1194" s="58"/>
      <c r="W1194" s="58"/>
      <c r="X1194" s="58"/>
      <c r="Y1194" s="58"/>
      <c r="Z1194" s="58"/>
    </row>
    <row r="1195" ht="11.25" customHeight="1">
      <c r="A1195" s="286" t="s">
        <v>776</v>
      </c>
      <c r="B1195" s="286" t="s">
        <v>3558</v>
      </c>
      <c r="C1195" s="77" t="s">
        <v>77</v>
      </c>
      <c r="D1195" s="229" t="s">
        <v>6771</v>
      </c>
      <c r="E1195" s="231" t="s">
        <v>6772</v>
      </c>
      <c r="F1195" s="157" t="s">
        <v>2904</v>
      </c>
      <c r="G1195" s="157">
        <v>1.0</v>
      </c>
      <c r="H1195" s="157">
        <v>1.0</v>
      </c>
      <c r="I1195" s="157">
        <v>1.0</v>
      </c>
      <c r="J1195" s="494">
        <v>20.0</v>
      </c>
      <c r="K1195" s="494">
        <v>20.0</v>
      </c>
      <c r="L1195" s="78" t="s">
        <v>689</v>
      </c>
      <c r="M1195" s="58"/>
      <c r="N1195" s="58"/>
      <c r="O1195" s="58"/>
      <c r="P1195" s="58"/>
      <c r="Q1195" s="58"/>
      <c r="R1195" s="58"/>
      <c r="S1195" s="58"/>
      <c r="T1195" s="58"/>
      <c r="U1195" s="58"/>
      <c r="V1195" s="58"/>
      <c r="W1195" s="58"/>
      <c r="X1195" s="58"/>
      <c r="Y1195" s="58"/>
      <c r="Z1195" s="58"/>
    </row>
    <row r="1196" ht="11.25" customHeight="1">
      <c r="A1196" s="286" t="s">
        <v>776</v>
      </c>
      <c r="B1196" s="286" t="s">
        <v>3558</v>
      </c>
      <c r="C1196" s="77" t="s">
        <v>77</v>
      </c>
      <c r="D1196" s="229" t="s">
        <v>6773</v>
      </c>
      <c r="E1196" s="231" t="s">
        <v>2794</v>
      </c>
      <c r="F1196" s="157" t="s">
        <v>2904</v>
      </c>
      <c r="G1196" s="157">
        <v>1.0</v>
      </c>
      <c r="H1196" s="157">
        <v>1.0</v>
      </c>
      <c r="I1196" s="157">
        <v>1.0</v>
      </c>
      <c r="J1196" s="494">
        <v>20.0</v>
      </c>
      <c r="K1196" s="494">
        <v>20.0</v>
      </c>
      <c r="L1196" s="78" t="s">
        <v>689</v>
      </c>
      <c r="M1196" s="58"/>
      <c r="N1196" s="58"/>
      <c r="O1196" s="58"/>
      <c r="P1196" s="58"/>
      <c r="Q1196" s="58"/>
      <c r="R1196" s="58"/>
      <c r="S1196" s="58"/>
      <c r="T1196" s="58"/>
      <c r="U1196" s="58"/>
      <c r="V1196" s="58"/>
      <c r="W1196" s="58"/>
      <c r="X1196" s="58"/>
      <c r="Y1196" s="58"/>
      <c r="Z1196" s="58"/>
    </row>
    <row r="1197" ht="11.25" customHeight="1">
      <c r="A1197" s="286" t="s">
        <v>776</v>
      </c>
      <c r="B1197" s="286" t="s">
        <v>3558</v>
      </c>
      <c r="C1197" s="77" t="s">
        <v>77</v>
      </c>
      <c r="D1197" s="229" t="s">
        <v>6774</v>
      </c>
      <c r="E1197" s="231" t="s">
        <v>6775</v>
      </c>
      <c r="F1197" s="157" t="s">
        <v>2904</v>
      </c>
      <c r="G1197" s="157">
        <v>1.0</v>
      </c>
      <c r="H1197" s="157">
        <v>1.0</v>
      </c>
      <c r="I1197" s="157">
        <v>1.0</v>
      </c>
      <c r="J1197" s="494">
        <v>10.0</v>
      </c>
      <c r="K1197" s="494">
        <v>10.0</v>
      </c>
      <c r="L1197" s="78" t="s">
        <v>689</v>
      </c>
      <c r="M1197" s="58"/>
      <c r="N1197" s="58"/>
      <c r="O1197" s="58"/>
      <c r="P1197" s="58"/>
      <c r="Q1197" s="58"/>
      <c r="R1197" s="58"/>
      <c r="S1197" s="58"/>
      <c r="T1197" s="58"/>
      <c r="U1197" s="58"/>
      <c r="V1197" s="58"/>
      <c r="W1197" s="58"/>
      <c r="X1197" s="58"/>
      <c r="Y1197" s="58"/>
      <c r="Z1197" s="58"/>
    </row>
    <row r="1198" ht="11.25" customHeight="1">
      <c r="A1198" s="286" t="s">
        <v>776</v>
      </c>
      <c r="B1198" s="286" t="s">
        <v>3558</v>
      </c>
      <c r="C1198" s="77" t="s">
        <v>77</v>
      </c>
      <c r="D1198" s="229" t="s">
        <v>6776</v>
      </c>
      <c r="E1198" s="231" t="s">
        <v>6777</v>
      </c>
      <c r="F1198" s="157" t="s">
        <v>2904</v>
      </c>
      <c r="G1198" s="157">
        <v>1.0</v>
      </c>
      <c r="H1198" s="157">
        <v>1.0</v>
      </c>
      <c r="I1198" s="157">
        <v>1.0</v>
      </c>
      <c r="J1198" s="494">
        <v>20.0</v>
      </c>
      <c r="K1198" s="494">
        <v>20.0</v>
      </c>
      <c r="L1198" s="78" t="s">
        <v>689</v>
      </c>
      <c r="M1198" s="58"/>
      <c r="N1198" s="58"/>
      <c r="O1198" s="58"/>
      <c r="P1198" s="58"/>
      <c r="Q1198" s="58"/>
      <c r="R1198" s="58"/>
      <c r="S1198" s="58"/>
      <c r="T1198" s="58"/>
      <c r="U1198" s="58"/>
      <c r="V1198" s="58"/>
      <c r="W1198" s="58"/>
      <c r="X1198" s="58"/>
      <c r="Y1198" s="58"/>
      <c r="Z1198" s="58"/>
    </row>
    <row r="1199" ht="11.25" customHeight="1">
      <c r="A1199" s="286" t="s">
        <v>776</v>
      </c>
      <c r="B1199" s="286" t="s">
        <v>3558</v>
      </c>
      <c r="C1199" s="77" t="s">
        <v>77</v>
      </c>
      <c r="D1199" s="229" t="s">
        <v>6778</v>
      </c>
      <c r="E1199" s="231" t="s">
        <v>6779</v>
      </c>
      <c r="F1199" s="157" t="s">
        <v>2904</v>
      </c>
      <c r="G1199" s="157">
        <v>1.0</v>
      </c>
      <c r="H1199" s="157">
        <v>1.0</v>
      </c>
      <c r="I1199" s="157">
        <v>1.0</v>
      </c>
      <c r="J1199" s="494">
        <v>20.0</v>
      </c>
      <c r="K1199" s="494">
        <v>20.0</v>
      </c>
      <c r="L1199" s="78" t="s">
        <v>689</v>
      </c>
      <c r="M1199" s="58"/>
      <c r="N1199" s="58"/>
      <c r="O1199" s="58"/>
      <c r="P1199" s="58"/>
      <c r="Q1199" s="58"/>
      <c r="R1199" s="58"/>
      <c r="S1199" s="58"/>
      <c r="T1199" s="58"/>
      <c r="U1199" s="58"/>
      <c r="V1199" s="58"/>
      <c r="W1199" s="58"/>
      <c r="X1199" s="58"/>
      <c r="Y1199" s="58"/>
      <c r="Z1199" s="58"/>
    </row>
    <row r="1200" ht="11.25" customHeight="1">
      <c r="A1200" s="286" t="s">
        <v>776</v>
      </c>
      <c r="B1200" s="286" t="s">
        <v>3558</v>
      </c>
      <c r="C1200" s="77" t="s">
        <v>77</v>
      </c>
      <c r="D1200" s="229" t="s">
        <v>6780</v>
      </c>
      <c r="E1200" s="231" t="s">
        <v>6781</v>
      </c>
      <c r="F1200" s="157" t="s">
        <v>2904</v>
      </c>
      <c r="G1200" s="157">
        <v>1.0</v>
      </c>
      <c r="H1200" s="157">
        <v>1.0</v>
      </c>
      <c r="I1200" s="157">
        <v>1.0</v>
      </c>
      <c r="J1200" s="494">
        <v>20.0</v>
      </c>
      <c r="K1200" s="494">
        <v>20.0</v>
      </c>
      <c r="L1200" s="78" t="s">
        <v>689</v>
      </c>
      <c r="M1200" s="58"/>
      <c r="N1200" s="58"/>
      <c r="O1200" s="58"/>
      <c r="P1200" s="58"/>
      <c r="Q1200" s="58"/>
      <c r="R1200" s="58"/>
      <c r="S1200" s="58"/>
      <c r="T1200" s="58"/>
      <c r="U1200" s="58"/>
      <c r="V1200" s="58"/>
      <c r="W1200" s="58"/>
      <c r="X1200" s="58"/>
      <c r="Y1200" s="58"/>
      <c r="Z1200" s="58"/>
    </row>
    <row r="1201" ht="11.25" customHeight="1">
      <c r="A1201" s="286" t="s">
        <v>776</v>
      </c>
      <c r="B1201" s="286" t="s">
        <v>3558</v>
      </c>
      <c r="C1201" s="77" t="s">
        <v>77</v>
      </c>
      <c r="D1201" s="229" t="s">
        <v>6782</v>
      </c>
      <c r="E1201" s="231" t="s">
        <v>6783</v>
      </c>
      <c r="F1201" s="157" t="s">
        <v>2904</v>
      </c>
      <c r="G1201" s="157">
        <v>1.0</v>
      </c>
      <c r="H1201" s="157">
        <v>1.0</v>
      </c>
      <c r="I1201" s="157">
        <v>1.0</v>
      </c>
      <c r="J1201" s="494">
        <v>20.0</v>
      </c>
      <c r="K1201" s="494">
        <v>20.0</v>
      </c>
      <c r="L1201" s="78" t="s">
        <v>689</v>
      </c>
      <c r="M1201" s="58"/>
      <c r="N1201" s="58"/>
      <c r="O1201" s="58"/>
      <c r="P1201" s="58"/>
      <c r="Q1201" s="58"/>
      <c r="R1201" s="58"/>
      <c r="S1201" s="58"/>
      <c r="T1201" s="58"/>
      <c r="U1201" s="58"/>
      <c r="V1201" s="58"/>
      <c r="W1201" s="58"/>
      <c r="X1201" s="58"/>
      <c r="Y1201" s="58"/>
      <c r="Z1201" s="58"/>
    </row>
    <row r="1202" ht="11.25" customHeight="1">
      <c r="A1202" s="286" t="s">
        <v>776</v>
      </c>
      <c r="B1202" s="286" t="s">
        <v>3558</v>
      </c>
      <c r="C1202" s="77" t="s">
        <v>77</v>
      </c>
      <c r="D1202" s="229" t="s">
        <v>6784</v>
      </c>
      <c r="E1202" s="231" t="s">
        <v>6785</v>
      </c>
      <c r="F1202" s="157" t="s">
        <v>2904</v>
      </c>
      <c r="G1202" s="157">
        <v>1.0</v>
      </c>
      <c r="H1202" s="157">
        <v>1.0</v>
      </c>
      <c r="I1202" s="157">
        <v>1.0</v>
      </c>
      <c r="J1202" s="494">
        <v>20.0</v>
      </c>
      <c r="K1202" s="494">
        <v>20.0</v>
      </c>
      <c r="L1202" s="78" t="s">
        <v>689</v>
      </c>
      <c r="M1202" s="58"/>
      <c r="N1202" s="58"/>
      <c r="O1202" s="58"/>
      <c r="P1202" s="58"/>
      <c r="Q1202" s="58"/>
      <c r="R1202" s="58"/>
      <c r="S1202" s="58"/>
      <c r="T1202" s="58"/>
      <c r="U1202" s="58"/>
      <c r="V1202" s="58"/>
      <c r="W1202" s="58"/>
      <c r="X1202" s="58"/>
      <c r="Y1202" s="58"/>
      <c r="Z1202" s="58"/>
    </row>
    <row r="1203" ht="11.25" customHeight="1">
      <c r="A1203" s="286" t="s">
        <v>776</v>
      </c>
      <c r="B1203" s="286" t="s">
        <v>3558</v>
      </c>
      <c r="C1203" s="77" t="s">
        <v>77</v>
      </c>
      <c r="D1203" s="229" t="s">
        <v>6786</v>
      </c>
      <c r="E1203" s="231" t="s">
        <v>6787</v>
      </c>
      <c r="F1203" s="157" t="s">
        <v>2904</v>
      </c>
      <c r="G1203" s="157">
        <v>1.0</v>
      </c>
      <c r="H1203" s="157">
        <v>1.0</v>
      </c>
      <c r="I1203" s="157">
        <v>1.0</v>
      </c>
      <c r="J1203" s="494">
        <v>20.0</v>
      </c>
      <c r="K1203" s="494">
        <v>20.0</v>
      </c>
      <c r="L1203" s="78" t="s">
        <v>689</v>
      </c>
      <c r="M1203" s="58"/>
      <c r="N1203" s="58"/>
      <c r="O1203" s="58"/>
      <c r="P1203" s="58"/>
      <c r="Q1203" s="58"/>
      <c r="R1203" s="58"/>
      <c r="S1203" s="58"/>
      <c r="T1203" s="58"/>
      <c r="U1203" s="58"/>
      <c r="V1203" s="58"/>
      <c r="W1203" s="58"/>
      <c r="X1203" s="58"/>
      <c r="Y1203" s="58"/>
      <c r="Z1203" s="58"/>
    </row>
    <row r="1204" ht="11.25" customHeight="1">
      <c r="A1204" s="286" t="s">
        <v>776</v>
      </c>
      <c r="B1204" s="286" t="s">
        <v>3558</v>
      </c>
      <c r="C1204" s="77" t="s">
        <v>77</v>
      </c>
      <c r="D1204" s="229" t="s">
        <v>6788</v>
      </c>
      <c r="E1204" s="231" t="s">
        <v>6789</v>
      </c>
      <c r="F1204" s="157" t="s">
        <v>2904</v>
      </c>
      <c r="G1204" s="157">
        <v>1.0</v>
      </c>
      <c r="H1204" s="157">
        <v>1.0</v>
      </c>
      <c r="I1204" s="157">
        <v>1.0</v>
      </c>
      <c r="J1204" s="494">
        <v>20.0</v>
      </c>
      <c r="K1204" s="494">
        <v>20.0</v>
      </c>
      <c r="L1204" s="78" t="s">
        <v>689</v>
      </c>
      <c r="M1204" s="58"/>
      <c r="N1204" s="58"/>
      <c r="O1204" s="58"/>
      <c r="P1204" s="58"/>
      <c r="Q1204" s="58"/>
      <c r="R1204" s="58"/>
      <c r="S1204" s="58"/>
      <c r="T1204" s="58"/>
      <c r="U1204" s="58"/>
      <c r="V1204" s="58"/>
      <c r="W1204" s="58"/>
      <c r="X1204" s="58"/>
      <c r="Y1204" s="58"/>
      <c r="Z1204" s="58"/>
    </row>
    <row r="1205" ht="11.25" customHeight="1">
      <c r="A1205" s="286" t="s">
        <v>776</v>
      </c>
      <c r="B1205" s="286" t="s">
        <v>3558</v>
      </c>
      <c r="C1205" s="77" t="s">
        <v>77</v>
      </c>
      <c r="D1205" s="229" t="s">
        <v>6790</v>
      </c>
      <c r="E1205" s="231" t="s">
        <v>6791</v>
      </c>
      <c r="F1205" s="157" t="s">
        <v>2904</v>
      </c>
      <c r="G1205" s="157">
        <v>1.0</v>
      </c>
      <c r="H1205" s="157">
        <v>1.0</v>
      </c>
      <c r="I1205" s="157">
        <v>1.0</v>
      </c>
      <c r="J1205" s="494">
        <v>20.0</v>
      </c>
      <c r="K1205" s="494">
        <v>20.0</v>
      </c>
      <c r="L1205" s="78" t="s">
        <v>689</v>
      </c>
      <c r="M1205" s="58"/>
      <c r="N1205" s="58"/>
      <c r="O1205" s="58"/>
      <c r="P1205" s="58"/>
      <c r="Q1205" s="58"/>
      <c r="R1205" s="58"/>
      <c r="S1205" s="58"/>
      <c r="T1205" s="58"/>
      <c r="U1205" s="58"/>
      <c r="V1205" s="58"/>
      <c r="W1205" s="58"/>
      <c r="X1205" s="58"/>
      <c r="Y1205" s="58"/>
      <c r="Z1205" s="58"/>
    </row>
    <row r="1206" ht="11.25" customHeight="1">
      <c r="A1206" s="286" t="s">
        <v>776</v>
      </c>
      <c r="B1206" s="286" t="s">
        <v>3558</v>
      </c>
      <c r="C1206" s="77" t="s">
        <v>77</v>
      </c>
      <c r="D1206" s="229" t="s">
        <v>6792</v>
      </c>
      <c r="E1206" s="231" t="s">
        <v>6793</v>
      </c>
      <c r="F1206" s="157" t="s">
        <v>2904</v>
      </c>
      <c r="G1206" s="157">
        <v>1.0</v>
      </c>
      <c r="H1206" s="157">
        <v>1.0</v>
      </c>
      <c r="I1206" s="157">
        <v>1.0</v>
      </c>
      <c r="J1206" s="494">
        <v>20.0</v>
      </c>
      <c r="K1206" s="494">
        <v>20.0</v>
      </c>
      <c r="L1206" s="78" t="s">
        <v>689</v>
      </c>
      <c r="M1206" s="58"/>
      <c r="N1206" s="58"/>
      <c r="O1206" s="58"/>
      <c r="P1206" s="58"/>
      <c r="Q1206" s="58"/>
      <c r="R1206" s="58"/>
      <c r="S1206" s="58"/>
      <c r="T1206" s="58"/>
      <c r="U1206" s="58"/>
      <c r="V1206" s="58"/>
      <c r="W1206" s="58"/>
      <c r="X1206" s="58"/>
      <c r="Y1206" s="58"/>
      <c r="Z1206" s="58"/>
    </row>
    <row r="1207" ht="11.25" customHeight="1">
      <c r="A1207" s="286" t="s">
        <v>776</v>
      </c>
      <c r="B1207" s="286" t="s">
        <v>3558</v>
      </c>
      <c r="C1207" s="77" t="s">
        <v>77</v>
      </c>
      <c r="D1207" s="229" t="s">
        <v>6794</v>
      </c>
      <c r="E1207" s="231" t="s">
        <v>6113</v>
      </c>
      <c r="F1207" s="157" t="s">
        <v>2904</v>
      </c>
      <c r="G1207" s="157">
        <v>1.0</v>
      </c>
      <c r="H1207" s="157">
        <v>1.0</v>
      </c>
      <c r="I1207" s="157">
        <v>1.0</v>
      </c>
      <c r="J1207" s="494">
        <v>10.0</v>
      </c>
      <c r="K1207" s="494">
        <v>10.0</v>
      </c>
      <c r="L1207" s="78" t="s">
        <v>689</v>
      </c>
      <c r="M1207" s="58"/>
      <c r="N1207" s="58"/>
      <c r="O1207" s="58"/>
      <c r="P1207" s="58"/>
      <c r="Q1207" s="58"/>
      <c r="R1207" s="58"/>
      <c r="S1207" s="58"/>
      <c r="T1207" s="58"/>
      <c r="U1207" s="58"/>
      <c r="V1207" s="58"/>
      <c r="W1207" s="58"/>
      <c r="X1207" s="58"/>
      <c r="Y1207" s="58"/>
      <c r="Z1207" s="58"/>
    </row>
    <row r="1208" ht="11.25" customHeight="1">
      <c r="A1208" s="286" t="s">
        <v>776</v>
      </c>
      <c r="B1208" s="286" t="s">
        <v>3558</v>
      </c>
      <c r="C1208" s="77" t="s">
        <v>77</v>
      </c>
      <c r="D1208" s="229" t="s">
        <v>6795</v>
      </c>
      <c r="E1208" s="231" t="s">
        <v>6020</v>
      </c>
      <c r="F1208" s="157" t="s">
        <v>2904</v>
      </c>
      <c r="G1208" s="157">
        <v>1.0</v>
      </c>
      <c r="H1208" s="157">
        <v>1.0</v>
      </c>
      <c r="I1208" s="157">
        <v>1.0</v>
      </c>
      <c r="J1208" s="494">
        <v>20.0</v>
      </c>
      <c r="K1208" s="494">
        <v>20.0</v>
      </c>
      <c r="L1208" s="78" t="s">
        <v>689</v>
      </c>
      <c r="M1208" s="58"/>
      <c r="N1208" s="58"/>
      <c r="O1208" s="58"/>
      <c r="P1208" s="58"/>
      <c r="Q1208" s="58"/>
      <c r="R1208" s="58"/>
      <c r="S1208" s="58"/>
      <c r="T1208" s="58"/>
      <c r="U1208" s="58"/>
      <c r="V1208" s="58"/>
      <c r="W1208" s="58"/>
      <c r="X1208" s="58"/>
      <c r="Y1208" s="58"/>
      <c r="Z1208" s="58"/>
    </row>
    <row r="1209" ht="11.25" customHeight="1">
      <c r="A1209" s="286" t="s">
        <v>776</v>
      </c>
      <c r="B1209" s="286" t="s">
        <v>3558</v>
      </c>
      <c r="C1209" s="77" t="s">
        <v>77</v>
      </c>
      <c r="D1209" s="229" t="s">
        <v>6796</v>
      </c>
      <c r="E1209" s="231" t="s">
        <v>6797</v>
      </c>
      <c r="F1209" s="157" t="s">
        <v>2904</v>
      </c>
      <c r="G1209" s="157">
        <v>1.0</v>
      </c>
      <c r="H1209" s="157">
        <v>1.0</v>
      </c>
      <c r="I1209" s="157">
        <v>1.0</v>
      </c>
      <c r="J1209" s="494">
        <v>20.0</v>
      </c>
      <c r="K1209" s="494">
        <v>20.0</v>
      </c>
      <c r="L1209" s="78" t="s">
        <v>689</v>
      </c>
      <c r="M1209" s="58"/>
      <c r="N1209" s="58"/>
      <c r="O1209" s="58"/>
      <c r="P1209" s="58"/>
      <c r="Q1209" s="58"/>
      <c r="R1209" s="58"/>
      <c r="S1209" s="58"/>
      <c r="T1209" s="58"/>
      <c r="U1209" s="58"/>
      <c r="V1209" s="58"/>
      <c r="W1209" s="58"/>
      <c r="X1209" s="58"/>
      <c r="Y1209" s="58"/>
      <c r="Z1209" s="58"/>
    </row>
    <row r="1210" ht="11.25" customHeight="1">
      <c r="A1210" s="286" t="s">
        <v>776</v>
      </c>
      <c r="B1210" s="286" t="s">
        <v>3558</v>
      </c>
      <c r="C1210" s="77" t="s">
        <v>77</v>
      </c>
      <c r="D1210" s="229" t="s">
        <v>6798</v>
      </c>
      <c r="E1210" s="231" t="s">
        <v>6799</v>
      </c>
      <c r="F1210" s="157" t="s">
        <v>2904</v>
      </c>
      <c r="G1210" s="157">
        <v>1.0</v>
      </c>
      <c r="H1210" s="157">
        <v>1.0</v>
      </c>
      <c r="I1210" s="157">
        <v>1.0</v>
      </c>
      <c r="J1210" s="494">
        <v>20.0</v>
      </c>
      <c r="K1210" s="494">
        <v>20.0</v>
      </c>
      <c r="L1210" s="78" t="s">
        <v>689</v>
      </c>
      <c r="M1210" s="58"/>
      <c r="N1210" s="58"/>
      <c r="O1210" s="58"/>
      <c r="P1210" s="58"/>
      <c r="Q1210" s="58"/>
      <c r="R1210" s="58"/>
      <c r="S1210" s="58"/>
      <c r="T1210" s="58"/>
      <c r="U1210" s="58"/>
      <c r="V1210" s="58"/>
      <c r="W1210" s="58"/>
      <c r="X1210" s="58"/>
      <c r="Y1210" s="58"/>
      <c r="Z1210" s="58"/>
    </row>
    <row r="1211" ht="11.25" customHeight="1">
      <c r="A1211" s="286" t="s">
        <v>776</v>
      </c>
      <c r="B1211" s="286" t="s">
        <v>3558</v>
      </c>
      <c r="C1211" s="77" t="s">
        <v>77</v>
      </c>
      <c r="D1211" s="229" t="s">
        <v>6800</v>
      </c>
      <c r="E1211" s="231" t="s">
        <v>6801</v>
      </c>
      <c r="F1211" s="157" t="s">
        <v>2904</v>
      </c>
      <c r="G1211" s="157">
        <v>1.0</v>
      </c>
      <c r="H1211" s="157">
        <v>1.0</v>
      </c>
      <c r="I1211" s="157">
        <v>1.0</v>
      </c>
      <c r="J1211" s="494">
        <v>20.0</v>
      </c>
      <c r="K1211" s="494">
        <v>20.0</v>
      </c>
      <c r="L1211" s="78" t="s">
        <v>689</v>
      </c>
      <c r="M1211" s="58"/>
      <c r="N1211" s="58"/>
      <c r="O1211" s="58"/>
      <c r="P1211" s="58"/>
      <c r="Q1211" s="58"/>
      <c r="R1211" s="58"/>
      <c r="S1211" s="58"/>
      <c r="T1211" s="58"/>
      <c r="U1211" s="58"/>
      <c r="V1211" s="58"/>
      <c r="W1211" s="58"/>
      <c r="X1211" s="58"/>
      <c r="Y1211" s="58"/>
      <c r="Z1211" s="58"/>
    </row>
    <row r="1212" ht="11.25" customHeight="1">
      <c r="A1212" s="286" t="s">
        <v>776</v>
      </c>
      <c r="B1212" s="286" t="s">
        <v>3558</v>
      </c>
      <c r="C1212" s="77" t="s">
        <v>77</v>
      </c>
      <c r="D1212" s="229" t="s">
        <v>6802</v>
      </c>
      <c r="E1212" s="231" t="s">
        <v>6803</v>
      </c>
      <c r="F1212" s="157" t="s">
        <v>2904</v>
      </c>
      <c r="G1212" s="157">
        <v>1.0</v>
      </c>
      <c r="H1212" s="157">
        <v>1.0</v>
      </c>
      <c r="I1212" s="157">
        <v>1.0</v>
      </c>
      <c r="J1212" s="494">
        <v>20.0</v>
      </c>
      <c r="K1212" s="494">
        <v>20.0</v>
      </c>
      <c r="L1212" s="78" t="s">
        <v>689</v>
      </c>
      <c r="M1212" s="58"/>
      <c r="N1212" s="58"/>
      <c r="O1212" s="58"/>
      <c r="P1212" s="58"/>
      <c r="Q1212" s="58"/>
      <c r="R1212" s="58"/>
      <c r="S1212" s="58"/>
      <c r="T1212" s="58"/>
      <c r="U1212" s="58"/>
      <c r="V1212" s="58"/>
      <c r="W1212" s="58"/>
      <c r="X1212" s="58"/>
      <c r="Y1212" s="58"/>
      <c r="Z1212" s="58"/>
    </row>
    <row r="1213" ht="11.25" customHeight="1">
      <c r="A1213" s="286" t="s">
        <v>776</v>
      </c>
      <c r="B1213" s="286" t="s">
        <v>3558</v>
      </c>
      <c r="C1213" s="77" t="s">
        <v>77</v>
      </c>
      <c r="D1213" s="229" t="s">
        <v>6804</v>
      </c>
      <c r="E1213" s="231" t="s">
        <v>6805</v>
      </c>
      <c r="F1213" s="157" t="s">
        <v>2904</v>
      </c>
      <c r="G1213" s="157">
        <v>1.0</v>
      </c>
      <c r="H1213" s="157">
        <v>1.0</v>
      </c>
      <c r="I1213" s="157">
        <v>1.0</v>
      </c>
      <c r="J1213" s="494">
        <v>20.0</v>
      </c>
      <c r="K1213" s="494">
        <v>20.0</v>
      </c>
      <c r="L1213" s="78" t="s">
        <v>689</v>
      </c>
      <c r="M1213" s="58"/>
      <c r="N1213" s="58"/>
      <c r="O1213" s="58"/>
      <c r="P1213" s="58"/>
      <c r="Q1213" s="58"/>
      <c r="R1213" s="58"/>
      <c r="S1213" s="58"/>
      <c r="T1213" s="58"/>
      <c r="U1213" s="58"/>
      <c r="V1213" s="58"/>
      <c r="W1213" s="58"/>
      <c r="X1213" s="58"/>
      <c r="Y1213" s="58"/>
      <c r="Z1213" s="58"/>
    </row>
    <row r="1214" ht="11.25" customHeight="1">
      <c r="A1214" s="286" t="s">
        <v>776</v>
      </c>
      <c r="B1214" s="286" t="s">
        <v>3558</v>
      </c>
      <c r="C1214" s="77" t="s">
        <v>77</v>
      </c>
      <c r="D1214" s="229" t="s">
        <v>6806</v>
      </c>
      <c r="E1214" s="231" t="s">
        <v>6807</v>
      </c>
      <c r="F1214" s="157" t="s">
        <v>2904</v>
      </c>
      <c r="G1214" s="157">
        <v>1.0</v>
      </c>
      <c r="H1214" s="157">
        <v>1.0</v>
      </c>
      <c r="I1214" s="157">
        <v>1.0</v>
      </c>
      <c r="J1214" s="494">
        <v>20.0</v>
      </c>
      <c r="K1214" s="494">
        <v>20.0</v>
      </c>
      <c r="L1214" s="78" t="s">
        <v>689</v>
      </c>
      <c r="M1214" s="58"/>
      <c r="N1214" s="58"/>
      <c r="O1214" s="58"/>
      <c r="P1214" s="58"/>
      <c r="Q1214" s="58"/>
      <c r="R1214" s="58"/>
      <c r="S1214" s="58"/>
      <c r="T1214" s="58"/>
      <c r="U1214" s="58"/>
      <c r="V1214" s="58"/>
      <c r="W1214" s="58"/>
      <c r="X1214" s="58"/>
      <c r="Y1214" s="58"/>
      <c r="Z1214" s="58"/>
    </row>
    <row r="1215" ht="11.25" customHeight="1">
      <c r="A1215" s="286" t="s">
        <v>776</v>
      </c>
      <c r="B1215" s="286" t="s">
        <v>3558</v>
      </c>
      <c r="C1215" s="77" t="s">
        <v>77</v>
      </c>
      <c r="D1215" s="229" t="s">
        <v>6808</v>
      </c>
      <c r="E1215" s="231" t="s">
        <v>6809</v>
      </c>
      <c r="F1215" s="157" t="s">
        <v>2904</v>
      </c>
      <c r="G1215" s="157">
        <v>1.0</v>
      </c>
      <c r="H1215" s="157">
        <v>1.0</v>
      </c>
      <c r="I1215" s="157">
        <v>1.0</v>
      </c>
      <c r="J1215" s="494">
        <v>20.0</v>
      </c>
      <c r="K1215" s="494">
        <v>20.0</v>
      </c>
      <c r="L1215" s="78" t="s">
        <v>689</v>
      </c>
      <c r="M1215" s="58"/>
      <c r="N1215" s="58"/>
      <c r="O1215" s="58"/>
      <c r="P1215" s="58"/>
      <c r="Q1215" s="58"/>
      <c r="R1215" s="58"/>
      <c r="S1215" s="58"/>
      <c r="T1215" s="58"/>
      <c r="U1215" s="58"/>
      <c r="V1215" s="58"/>
      <c r="W1215" s="58"/>
      <c r="X1215" s="58"/>
      <c r="Y1215" s="58"/>
      <c r="Z1215" s="58"/>
    </row>
    <row r="1216" ht="11.25" customHeight="1">
      <c r="A1216" s="286" t="s">
        <v>776</v>
      </c>
      <c r="B1216" s="286" t="s">
        <v>3558</v>
      </c>
      <c r="C1216" s="77" t="s">
        <v>77</v>
      </c>
      <c r="D1216" s="229" t="s">
        <v>6810</v>
      </c>
      <c r="E1216" s="231" t="s">
        <v>6811</v>
      </c>
      <c r="F1216" s="157" t="s">
        <v>2904</v>
      </c>
      <c r="G1216" s="157">
        <v>1.0</v>
      </c>
      <c r="H1216" s="157">
        <v>1.0</v>
      </c>
      <c r="I1216" s="157">
        <v>1.0</v>
      </c>
      <c r="J1216" s="494">
        <v>20.0</v>
      </c>
      <c r="K1216" s="494">
        <v>20.0</v>
      </c>
      <c r="L1216" s="78" t="s">
        <v>689</v>
      </c>
      <c r="M1216" s="58"/>
      <c r="N1216" s="58"/>
      <c r="O1216" s="58"/>
      <c r="P1216" s="58"/>
      <c r="Q1216" s="58"/>
      <c r="R1216" s="58"/>
      <c r="S1216" s="58"/>
      <c r="T1216" s="58"/>
      <c r="U1216" s="58"/>
      <c r="V1216" s="58"/>
      <c r="W1216" s="58"/>
      <c r="X1216" s="58"/>
      <c r="Y1216" s="58"/>
      <c r="Z1216" s="58"/>
    </row>
    <row r="1217" ht="11.25" customHeight="1">
      <c r="A1217" s="286" t="s">
        <v>776</v>
      </c>
      <c r="B1217" s="286" t="s">
        <v>3558</v>
      </c>
      <c r="C1217" s="77" t="s">
        <v>77</v>
      </c>
      <c r="D1217" s="229" t="s">
        <v>6812</v>
      </c>
      <c r="E1217" s="231" t="s">
        <v>6813</v>
      </c>
      <c r="F1217" s="157" t="s">
        <v>2904</v>
      </c>
      <c r="G1217" s="157">
        <v>1.0</v>
      </c>
      <c r="H1217" s="157">
        <v>1.0</v>
      </c>
      <c r="I1217" s="157">
        <v>1.0</v>
      </c>
      <c r="J1217" s="494">
        <v>20.0</v>
      </c>
      <c r="K1217" s="494">
        <v>20.0</v>
      </c>
      <c r="L1217" s="78" t="s">
        <v>689</v>
      </c>
      <c r="M1217" s="58"/>
      <c r="N1217" s="58"/>
      <c r="O1217" s="58"/>
      <c r="P1217" s="58"/>
      <c r="Q1217" s="58"/>
      <c r="R1217" s="58"/>
      <c r="S1217" s="58"/>
      <c r="T1217" s="58"/>
      <c r="U1217" s="58"/>
      <c r="V1217" s="58"/>
      <c r="W1217" s="58"/>
      <c r="X1217" s="58"/>
      <c r="Y1217" s="58"/>
      <c r="Z1217" s="58"/>
    </row>
    <row r="1218" ht="11.25" customHeight="1">
      <c r="A1218" s="286" t="s">
        <v>776</v>
      </c>
      <c r="B1218" s="286" t="s">
        <v>3558</v>
      </c>
      <c r="C1218" s="77" t="s">
        <v>77</v>
      </c>
      <c r="D1218" s="348" t="s">
        <v>6814</v>
      </c>
      <c r="E1218" s="231" t="s">
        <v>6815</v>
      </c>
      <c r="F1218" s="157" t="s">
        <v>2904</v>
      </c>
      <c r="G1218" s="157">
        <v>1.0</v>
      </c>
      <c r="H1218" s="157">
        <v>1.0</v>
      </c>
      <c r="I1218" s="157">
        <v>1.0</v>
      </c>
      <c r="J1218" s="494">
        <v>20.0</v>
      </c>
      <c r="K1218" s="494">
        <v>20.0</v>
      </c>
      <c r="L1218" s="78" t="s">
        <v>689</v>
      </c>
      <c r="M1218" s="58"/>
      <c r="N1218" s="58"/>
      <c r="O1218" s="58"/>
      <c r="P1218" s="58"/>
      <c r="Q1218" s="58"/>
      <c r="R1218" s="58"/>
      <c r="S1218" s="58"/>
      <c r="T1218" s="58"/>
      <c r="U1218" s="58"/>
      <c r="V1218" s="58"/>
      <c r="W1218" s="58"/>
      <c r="X1218" s="58"/>
      <c r="Y1218" s="58"/>
      <c r="Z1218" s="58"/>
    </row>
    <row r="1219" ht="11.25" customHeight="1">
      <c r="A1219" s="286" t="s">
        <v>776</v>
      </c>
      <c r="B1219" s="286" t="s">
        <v>3558</v>
      </c>
      <c r="C1219" s="77" t="s">
        <v>77</v>
      </c>
      <c r="D1219" s="229" t="s">
        <v>6816</v>
      </c>
      <c r="E1219" s="231" t="s">
        <v>6817</v>
      </c>
      <c r="F1219" s="157" t="s">
        <v>2904</v>
      </c>
      <c r="G1219" s="157">
        <v>1.0</v>
      </c>
      <c r="H1219" s="157">
        <v>1.0</v>
      </c>
      <c r="I1219" s="157">
        <v>1.0</v>
      </c>
      <c r="J1219" s="494">
        <v>20.0</v>
      </c>
      <c r="K1219" s="494">
        <v>20.0</v>
      </c>
      <c r="L1219" s="78" t="s">
        <v>689</v>
      </c>
      <c r="M1219" s="58"/>
      <c r="N1219" s="58"/>
      <c r="O1219" s="58"/>
      <c r="P1219" s="58"/>
      <c r="Q1219" s="58"/>
      <c r="R1219" s="58"/>
      <c r="S1219" s="58"/>
      <c r="T1219" s="58"/>
      <c r="U1219" s="58"/>
      <c r="V1219" s="58"/>
      <c r="W1219" s="58"/>
      <c r="X1219" s="58"/>
      <c r="Y1219" s="58"/>
      <c r="Z1219" s="58"/>
    </row>
    <row r="1220" ht="11.25" customHeight="1">
      <c r="A1220" s="286" t="s">
        <v>776</v>
      </c>
      <c r="B1220" s="286" t="s">
        <v>3558</v>
      </c>
      <c r="C1220" s="77" t="s">
        <v>77</v>
      </c>
      <c r="D1220" s="229" t="s">
        <v>6818</v>
      </c>
      <c r="E1220" s="231" t="s">
        <v>6819</v>
      </c>
      <c r="F1220" s="157" t="s">
        <v>2904</v>
      </c>
      <c r="G1220" s="157">
        <v>1.0</v>
      </c>
      <c r="H1220" s="157">
        <v>1.0</v>
      </c>
      <c r="I1220" s="157">
        <v>1.0</v>
      </c>
      <c r="J1220" s="494">
        <v>20.0</v>
      </c>
      <c r="K1220" s="494">
        <v>20.0</v>
      </c>
      <c r="L1220" s="78" t="s">
        <v>689</v>
      </c>
      <c r="M1220" s="58"/>
      <c r="N1220" s="58"/>
      <c r="O1220" s="58"/>
      <c r="P1220" s="58"/>
      <c r="Q1220" s="58"/>
      <c r="R1220" s="58"/>
      <c r="S1220" s="58"/>
      <c r="T1220" s="58"/>
      <c r="U1220" s="58"/>
      <c r="V1220" s="58"/>
      <c r="W1220" s="58"/>
      <c r="X1220" s="58"/>
      <c r="Y1220" s="58"/>
      <c r="Z1220" s="58"/>
    </row>
    <row r="1221" ht="11.25" customHeight="1">
      <c r="A1221" s="286" t="s">
        <v>776</v>
      </c>
      <c r="B1221" s="286" t="s">
        <v>3558</v>
      </c>
      <c r="C1221" s="77" t="s">
        <v>77</v>
      </c>
      <c r="D1221" s="229" t="s">
        <v>6820</v>
      </c>
      <c r="E1221" s="231" t="s">
        <v>6821</v>
      </c>
      <c r="F1221" s="157" t="s">
        <v>2904</v>
      </c>
      <c r="G1221" s="157">
        <v>1.0</v>
      </c>
      <c r="H1221" s="157">
        <v>1.0</v>
      </c>
      <c r="I1221" s="157">
        <v>1.0</v>
      </c>
      <c r="J1221" s="494">
        <v>10.0</v>
      </c>
      <c r="K1221" s="494">
        <v>10.0</v>
      </c>
      <c r="L1221" s="78" t="s">
        <v>689</v>
      </c>
      <c r="M1221" s="58"/>
      <c r="N1221" s="58"/>
      <c r="O1221" s="58"/>
      <c r="P1221" s="58"/>
      <c r="Q1221" s="58"/>
      <c r="R1221" s="58"/>
      <c r="S1221" s="58"/>
      <c r="T1221" s="58"/>
      <c r="U1221" s="58"/>
      <c r="V1221" s="58"/>
      <c r="W1221" s="58"/>
      <c r="X1221" s="58"/>
      <c r="Y1221" s="58"/>
      <c r="Z1221" s="58"/>
    </row>
    <row r="1222" ht="11.25" customHeight="1">
      <c r="A1222" s="286" t="s">
        <v>776</v>
      </c>
      <c r="B1222" s="286" t="s">
        <v>3558</v>
      </c>
      <c r="C1222" s="77" t="s">
        <v>77</v>
      </c>
      <c r="D1222" s="348" t="s">
        <v>6822</v>
      </c>
      <c r="E1222" s="537" t="s">
        <v>6823</v>
      </c>
      <c r="F1222" s="157" t="s">
        <v>2904</v>
      </c>
      <c r="G1222" s="157">
        <v>1.0</v>
      </c>
      <c r="H1222" s="157">
        <v>1.0</v>
      </c>
      <c r="I1222" s="157">
        <v>1.0</v>
      </c>
      <c r="J1222" s="494">
        <v>20.0</v>
      </c>
      <c r="K1222" s="494">
        <v>20.0</v>
      </c>
      <c r="L1222" s="78" t="s">
        <v>689</v>
      </c>
      <c r="M1222" s="58"/>
      <c r="N1222" s="58"/>
      <c r="O1222" s="58"/>
      <c r="P1222" s="58"/>
      <c r="Q1222" s="58"/>
      <c r="R1222" s="58"/>
      <c r="S1222" s="58"/>
      <c r="T1222" s="58"/>
      <c r="U1222" s="58"/>
      <c r="V1222" s="58"/>
      <c r="W1222" s="58"/>
      <c r="X1222" s="58"/>
      <c r="Y1222" s="58"/>
      <c r="Z1222" s="58"/>
    </row>
    <row r="1223" ht="11.25" customHeight="1">
      <c r="A1223" s="286" t="s">
        <v>776</v>
      </c>
      <c r="B1223" s="286" t="s">
        <v>3558</v>
      </c>
      <c r="C1223" s="77" t="s">
        <v>77</v>
      </c>
      <c r="D1223" s="592" t="s">
        <v>6824</v>
      </c>
      <c r="E1223" s="537" t="s">
        <v>6825</v>
      </c>
      <c r="F1223" s="157" t="s">
        <v>2904</v>
      </c>
      <c r="G1223" s="157">
        <v>1.0</v>
      </c>
      <c r="H1223" s="157">
        <v>1.0</v>
      </c>
      <c r="I1223" s="157">
        <v>1.0</v>
      </c>
      <c r="J1223" s="494">
        <v>20.0</v>
      </c>
      <c r="K1223" s="494">
        <v>20.0</v>
      </c>
      <c r="L1223" s="78" t="s">
        <v>689</v>
      </c>
      <c r="M1223" s="58"/>
      <c r="N1223" s="58"/>
      <c r="O1223" s="58"/>
      <c r="P1223" s="58"/>
      <c r="Q1223" s="58"/>
      <c r="R1223" s="58"/>
      <c r="S1223" s="58"/>
      <c r="T1223" s="58"/>
      <c r="U1223" s="58"/>
      <c r="V1223" s="58"/>
      <c r="W1223" s="58"/>
      <c r="X1223" s="58"/>
      <c r="Y1223" s="58"/>
      <c r="Z1223" s="58"/>
    </row>
    <row r="1224" ht="11.25" customHeight="1">
      <c r="A1224" s="286" t="s">
        <v>776</v>
      </c>
      <c r="B1224" s="231" t="s">
        <v>3570</v>
      </c>
      <c r="C1224" s="77" t="s">
        <v>77</v>
      </c>
      <c r="D1224" s="229" t="s">
        <v>6826</v>
      </c>
      <c r="E1224" s="231" t="s">
        <v>6827</v>
      </c>
      <c r="F1224" s="157" t="s">
        <v>2904</v>
      </c>
      <c r="G1224" s="157">
        <v>1.0</v>
      </c>
      <c r="H1224" s="157">
        <v>1.0</v>
      </c>
      <c r="I1224" s="157">
        <v>1.0</v>
      </c>
      <c r="J1224" s="494">
        <v>20.0</v>
      </c>
      <c r="K1224" s="494">
        <v>20.0</v>
      </c>
      <c r="L1224" s="78" t="s">
        <v>689</v>
      </c>
      <c r="M1224" s="58"/>
      <c r="N1224" s="58"/>
      <c r="O1224" s="58"/>
      <c r="P1224" s="58"/>
      <c r="Q1224" s="58"/>
      <c r="R1224" s="58"/>
      <c r="S1224" s="58"/>
      <c r="T1224" s="58"/>
      <c r="U1224" s="58"/>
      <c r="V1224" s="58"/>
      <c r="W1224" s="58"/>
      <c r="X1224" s="58"/>
      <c r="Y1224" s="58"/>
      <c r="Z1224" s="58"/>
    </row>
    <row r="1225" ht="11.25" customHeight="1">
      <c r="A1225" s="286" t="s">
        <v>776</v>
      </c>
      <c r="B1225" s="231" t="s">
        <v>3570</v>
      </c>
      <c r="C1225" s="77" t="s">
        <v>77</v>
      </c>
      <c r="D1225" s="229" t="s">
        <v>6828</v>
      </c>
      <c r="E1225" s="231" t="s">
        <v>6829</v>
      </c>
      <c r="F1225" s="157" t="s">
        <v>2904</v>
      </c>
      <c r="G1225" s="157">
        <v>1.0</v>
      </c>
      <c r="H1225" s="157">
        <v>1.0</v>
      </c>
      <c r="I1225" s="157">
        <v>1.0</v>
      </c>
      <c r="J1225" s="494">
        <v>20.0</v>
      </c>
      <c r="K1225" s="494">
        <v>20.0</v>
      </c>
      <c r="L1225" s="78" t="s">
        <v>689</v>
      </c>
      <c r="M1225" s="58"/>
      <c r="N1225" s="58"/>
      <c r="O1225" s="58"/>
      <c r="P1225" s="58"/>
      <c r="Q1225" s="58"/>
      <c r="R1225" s="58"/>
      <c r="S1225" s="58"/>
      <c r="T1225" s="58"/>
      <c r="U1225" s="58"/>
      <c r="V1225" s="58"/>
      <c r="W1225" s="58"/>
      <c r="X1225" s="58"/>
      <c r="Y1225" s="58"/>
      <c r="Z1225" s="58"/>
    </row>
    <row r="1226" ht="11.25" customHeight="1">
      <c r="A1226" s="286" t="s">
        <v>776</v>
      </c>
      <c r="B1226" s="231" t="s">
        <v>3570</v>
      </c>
      <c r="C1226" s="77" t="s">
        <v>77</v>
      </c>
      <c r="D1226" s="229" t="s">
        <v>6830</v>
      </c>
      <c r="E1226" s="231" t="s">
        <v>6831</v>
      </c>
      <c r="F1226" s="157" t="s">
        <v>2904</v>
      </c>
      <c r="G1226" s="157">
        <v>1.0</v>
      </c>
      <c r="H1226" s="157">
        <v>1.0</v>
      </c>
      <c r="I1226" s="157">
        <v>1.0</v>
      </c>
      <c r="J1226" s="494">
        <v>20.0</v>
      </c>
      <c r="K1226" s="494">
        <v>20.0</v>
      </c>
      <c r="L1226" s="78" t="s">
        <v>689</v>
      </c>
      <c r="M1226" s="58"/>
      <c r="N1226" s="58"/>
      <c r="O1226" s="58"/>
      <c r="P1226" s="58"/>
      <c r="Q1226" s="58"/>
      <c r="R1226" s="58"/>
      <c r="S1226" s="58"/>
      <c r="T1226" s="58"/>
      <c r="U1226" s="58"/>
      <c r="V1226" s="58"/>
      <c r="W1226" s="58"/>
      <c r="X1226" s="58"/>
      <c r="Y1226" s="58"/>
      <c r="Z1226" s="58"/>
    </row>
    <row r="1227" ht="11.25" customHeight="1">
      <c r="A1227" s="286" t="s">
        <v>776</v>
      </c>
      <c r="B1227" s="231" t="s">
        <v>3570</v>
      </c>
      <c r="C1227" s="77" t="s">
        <v>77</v>
      </c>
      <c r="D1227" s="229" t="s">
        <v>6832</v>
      </c>
      <c r="E1227" s="231" t="s">
        <v>6833</v>
      </c>
      <c r="F1227" s="157" t="s">
        <v>2904</v>
      </c>
      <c r="G1227" s="157">
        <v>1.0</v>
      </c>
      <c r="H1227" s="157">
        <v>1.0</v>
      </c>
      <c r="I1227" s="157">
        <v>1.0</v>
      </c>
      <c r="J1227" s="494">
        <v>20.0</v>
      </c>
      <c r="K1227" s="494">
        <v>20.0</v>
      </c>
      <c r="L1227" s="78" t="s">
        <v>689</v>
      </c>
      <c r="M1227" s="58"/>
      <c r="N1227" s="58"/>
      <c r="O1227" s="58"/>
      <c r="P1227" s="58"/>
      <c r="Q1227" s="58"/>
      <c r="R1227" s="58"/>
      <c r="S1227" s="58"/>
      <c r="T1227" s="58"/>
      <c r="U1227" s="58"/>
      <c r="V1227" s="58"/>
      <c r="W1227" s="58"/>
      <c r="X1227" s="58"/>
      <c r="Y1227" s="58"/>
      <c r="Z1227" s="58"/>
    </row>
    <row r="1228" ht="11.25" customHeight="1">
      <c r="A1228" s="286" t="s">
        <v>776</v>
      </c>
      <c r="B1228" s="231" t="s">
        <v>3570</v>
      </c>
      <c r="C1228" s="77" t="s">
        <v>77</v>
      </c>
      <c r="D1228" s="229" t="s">
        <v>6834</v>
      </c>
      <c r="E1228" s="231" t="s">
        <v>6835</v>
      </c>
      <c r="F1228" s="157" t="s">
        <v>4017</v>
      </c>
      <c r="G1228" s="157">
        <v>1.0</v>
      </c>
      <c r="H1228" s="157">
        <v>1.0</v>
      </c>
      <c r="I1228" s="157">
        <v>1.0</v>
      </c>
      <c r="J1228" s="494">
        <v>20.0</v>
      </c>
      <c r="K1228" s="494">
        <v>20.0</v>
      </c>
      <c r="L1228" s="78" t="s">
        <v>689</v>
      </c>
      <c r="M1228" s="58"/>
      <c r="N1228" s="58"/>
      <c r="O1228" s="58"/>
      <c r="P1228" s="58"/>
      <c r="Q1228" s="58"/>
      <c r="R1228" s="58"/>
      <c r="S1228" s="58"/>
      <c r="T1228" s="58"/>
      <c r="U1228" s="58"/>
      <c r="V1228" s="58"/>
      <c r="W1228" s="58"/>
      <c r="X1228" s="58"/>
      <c r="Y1228" s="58"/>
      <c r="Z1228" s="58"/>
    </row>
    <row r="1229" ht="11.25" customHeight="1">
      <c r="A1229" s="286" t="s">
        <v>776</v>
      </c>
      <c r="B1229" s="231" t="s">
        <v>3570</v>
      </c>
      <c r="C1229" s="77" t="s">
        <v>77</v>
      </c>
      <c r="D1229" s="229" t="s">
        <v>6836</v>
      </c>
      <c r="E1229" s="231" t="s">
        <v>6837</v>
      </c>
      <c r="F1229" s="157" t="s">
        <v>2904</v>
      </c>
      <c r="G1229" s="157">
        <v>1.0</v>
      </c>
      <c r="H1229" s="157">
        <v>1.0</v>
      </c>
      <c r="I1229" s="157">
        <v>1.0</v>
      </c>
      <c r="J1229" s="494">
        <v>20.0</v>
      </c>
      <c r="K1229" s="494">
        <v>20.0</v>
      </c>
      <c r="L1229" s="78" t="s">
        <v>689</v>
      </c>
      <c r="M1229" s="58"/>
      <c r="N1229" s="58"/>
      <c r="O1229" s="58"/>
      <c r="P1229" s="58"/>
      <c r="Q1229" s="58"/>
      <c r="R1229" s="58"/>
      <c r="S1229" s="58"/>
      <c r="T1229" s="58"/>
      <c r="U1229" s="58"/>
      <c r="V1229" s="58"/>
      <c r="W1229" s="58"/>
      <c r="X1229" s="58"/>
      <c r="Y1229" s="58"/>
      <c r="Z1229" s="58"/>
    </row>
    <row r="1230" ht="11.25" customHeight="1">
      <c r="A1230" s="286" t="s">
        <v>776</v>
      </c>
      <c r="B1230" s="231" t="s">
        <v>3570</v>
      </c>
      <c r="C1230" s="77" t="s">
        <v>77</v>
      </c>
      <c r="D1230" s="229" t="s">
        <v>6838</v>
      </c>
      <c r="E1230" s="231" t="s">
        <v>6839</v>
      </c>
      <c r="F1230" s="157" t="s">
        <v>2904</v>
      </c>
      <c r="G1230" s="157">
        <v>1.0</v>
      </c>
      <c r="H1230" s="157">
        <v>1.0</v>
      </c>
      <c r="I1230" s="157">
        <v>1.0</v>
      </c>
      <c r="J1230" s="494">
        <v>20.0</v>
      </c>
      <c r="K1230" s="494">
        <v>20.0</v>
      </c>
      <c r="L1230" s="78" t="s">
        <v>689</v>
      </c>
      <c r="M1230" s="58"/>
      <c r="N1230" s="58"/>
      <c r="O1230" s="58"/>
      <c r="P1230" s="58"/>
      <c r="Q1230" s="58"/>
      <c r="R1230" s="58"/>
      <c r="S1230" s="58"/>
      <c r="T1230" s="58"/>
      <c r="U1230" s="58"/>
      <c r="V1230" s="58"/>
      <c r="W1230" s="58"/>
      <c r="X1230" s="58"/>
      <c r="Y1230" s="58"/>
      <c r="Z1230" s="58"/>
    </row>
    <row r="1231" ht="11.25" customHeight="1">
      <c r="A1231" s="286" t="s">
        <v>776</v>
      </c>
      <c r="B1231" s="231" t="s">
        <v>3570</v>
      </c>
      <c r="C1231" s="77" t="s">
        <v>77</v>
      </c>
      <c r="D1231" s="229" t="s">
        <v>6840</v>
      </c>
      <c r="E1231" s="231" t="s">
        <v>6841</v>
      </c>
      <c r="F1231" s="157" t="s">
        <v>2904</v>
      </c>
      <c r="G1231" s="157">
        <v>1.0</v>
      </c>
      <c r="H1231" s="157">
        <v>1.0</v>
      </c>
      <c r="I1231" s="157">
        <v>1.0</v>
      </c>
      <c r="J1231" s="494">
        <v>20.0</v>
      </c>
      <c r="K1231" s="494">
        <v>20.0</v>
      </c>
      <c r="L1231" s="78" t="s">
        <v>689</v>
      </c>
      <c r="M1231" s="58"/>
      <c r="N1231" s="58"/>
      <c r="O1231" s="58"/>
      <c r="P1231" s="58"/>
      <c r="Q1231" s="58"/>
      <c r="R1231" s="58"/>
      <c r="S1231" s="58"/>
      <c r="T1231" s="58"/>
      <c r="U1231" s="58"/>
      <c r="V1231" s="58"/>
      <c r="W1231" s="58"/>
      <c r="X1231" s="58"/>
      <c r="Y1231" s="58"/>
      <c r="Z1231" s="58"/>
    </row>
    <row r="1232" ht="11.25" customHeight="1">
      <c r="A1232" s="286" t="s">
        <v>776</v>
      </c>
      <c r="B1232" s="231" t="s">
        <v>3570</v>
      </c>
      <c r="C1232" s="77" t="s">
        <v>77</v>
      </c>
      <c r="D1232" s="229" t="s">
        <v>6842</v>
      </c>
      <c r="E1232" s="231" t="s">
        <v>6843</v>
      </c>
      <c r="F1232" s="157" t="s">
        <v>2904</v>
      </c>
      <c r="G1232" s="157">
        <v>1.0</v>
      </c>
      <c r="H1232" s="157">
        <v>1.0</v>
      </c>
      <c r="I1232" s="157">
        <v>1.0</v>
      </c>
      <c r="J1232" s="494">
        <v>20.0</v>
      </c>
      <c r="K1232" s="494">
        <v>20.0</v>
      </c>
      <c r="L1232" s="78" t="s">
        <v>689</v>
      </c>
      <c r="M1232" s="58"/>
      <c r="N1232" s="58"/>
      <c r="O1232" s="58"/>
      <c r="P1232" s="58"/>
      <c r="Q1232" s="58"/>
      <c r="R1232" s="58"/>
      <c r="S1232" s="58"/>
      <c r="T1232" s="58"/>
      <c r="U1232" s="58"/>
      <c r="V1232" s="58"/>
      <c r="W1232" s="58"/>
      <c r="X1232" s="58"/>
      <c r="Y1232" s="58"/>
      <c r="Z1232" s="58"/>
    </row>
    <row r="1233" ht="11.25" customHeight="1">
      <c r="A1233" s="286" t="s">
        <v>776</v>
      </c>
      <c r="B1233" s="231" t="s">
        <v>3570</v>
      </c>
      <c r="C1233" s="77" t="s">
        <v>77</v>
      </c>
      <c r="D1233" s="229" t="s">
        <v>6844</v>
      </c>
      <c r="E1233" s="231" t="s">
        <v>6845</v>
      </c>
      <c r="F1233" s="157" t="s">
        <v>2904</v>
      </c>
      <c r="G1233" s="157">
        <v>1.0</v>
      </c>
      <c r="H1233" s="157">
        <v>1.0</v>
      </c>
      <c r="I1233" s="157">
        <v>1.0</v>
      </c>
      <c r="J1233" s="494">
        <v>20.0</v>
      </c>
      <c r="K1233" s="494">
        <v>20.0</v>
      </c>
      <c r="L1233" s="78" t="s">
        <v>689</v>
      </c>
      <c r="M1233" s="58"/>
      <c r="N1233" s="58"/>
      <c r="O1233" s="58"/>
      <c r="P1233" s="58"/>
      <c r="Q1233" s="58"/>
      <c r="R1233" s="58"/>
      <c r="S1233" s="58"/>
      <c r="T1233" s="58"/>
      <c r="U1233" s="58"/>
      <c r="V1233" s="58"/>
      <c r="W1233" s="58"/>
      <c r="X1233" s="58"/>
      <c r="Y1233" s="58"/>
      <c r="Z1233" s="58"/>
    </row>
    <row r="1234" ht="11.25" customHeight="1">
      <c r="A1234" s="286" t="s">
        <v>776</v>
      </c>
      <c r="B1234" s="231" t="s">
        <v>3570</v>
      </c>
      <c r="C1234" s="77" t="s">
        <v>77</v>
      </c>
      <c r="D1234" s="229" t="s">
        <v>6846</v>
      </c>
      <c r="E1234" s="231" t="s">
        <v>6101</v>
      </c>
      <c r="F1234" s="157" t="s">
        <v>2904</v>
      </c>
      <c r="G1234" s="157">
        <v>1.0</v>
      </c>
      <c r="H1234" s="157">
        <v>1.0</v>
      </c>
      <c r="I1234" s="157">
        <v>1.0</v>
      </c>
      <c r="J1234" s="494">
        <v>10.0</v>
      </c>
      <c r="K1234" s="494">
        <v>10.0</v>
      </c>
      <c r="L1234" s="78" t="s">
        <v>689</v>
      </c>
      <c r="M1234" s="58"/>
      <c r="N1234" s="58"/>
      <c r="O1234" s="58"/>
      <c r="P1234" s="58"/>
      <c r="Q1234" s="58"/>
      <c r="R1234" s="58"/>
      <c r="S1234" s="58"/>
      <c r="T1234" s="58"/>
      <c r="U1234" s="58"/>
      <c r="V1234" s="58"/>
      <c r="W1234" s="58"/>
      <c r="X1234" s="58"/>
      <c r="Y1234" s="58"/>
      <c r="Z1234" s="58"/>
    </row>
    <row r="1235" ht="11.25" customHeight="1">
      <c r="A1235" s="286" t="s">
        <v>776</v>
      </c>
      <c r="B1235" s="231" t="s">
        <v>3570</v>
      </c>
      <c r="C1235" s="77" t="s">
        <v>77</v>
      </c>
      <c r="D1235" s="229" t="s">
        <v>6847</v>
      </c>
      <c r="E1235" s="231" t="s">
        <v>6848</v>
      </c>
      <c r="F1235" s="157" t="s">
        <v>2904</v>
      </c>
      <c r="G1235" s="157">
        <v>1.0</v>
      </c>
      <c r="H1235" s="157">
        <v>1.0</v>
      </c>
      <c r="I1235" s="157">
        <v>1.0</v>
      </c>
      <c r="J1235" s="494">
        <v>20.0</v>
      </c>
      <c r="K1235" s="494">
        <v>20.0</v>
      </c>
      <c r="L1235" s="78" t="s">
        <v>689</v>
      </c>
      <c r="M1235" s="58"/>
      <c r="N1235" s="58"/>
      <c r="O1235" s="58"/>
      <c r="P1235" s="58"/>
      <c r="Q1235" s="58"/>
      <c r="R1235" s="58"/>
      <c r="S1235" s="58"/>
      <c r="T1235" s="58"/>
      <c r="U1235" s="58"/>
      <c r="V1235" s="58"/>
      <c r="W1235" s="58"/>
      <c r="X1235" s="58"/>
      <c r="Y1235" s="58"/>
      <c r="Z1235" s="58"/>
    </row>
    <row r="1236" ht="11.25" customHeight="1">
      <c r="A1236" s="286" t="s">
        <v>776</v>
      </c>
      <c r="B1236" s="231" t="s">
        <v>3570</v>
      </c>
      <c r="C1236" s="77" t="s">
        <v>77</v>
      </c>
      <c r="D1236" s="229" t="s">
        <v>6849</v>
      </c>
      <c r="E1236" s="231" t="s">
        <v>6850</v>
      </c>
      <c r="F1236" s="157" t="s">
        <v>2904</v>
      </c>
      <c r="G1236" s="157">
        <v>1.0</v>
      </c>
      <c r="H1236" s="157">
        <v>1.0</v>
      </c>
      <c r="I1236" s="157">
        <v>1.0</v>
      </c>
      <c r="J1236" s="494">
        <v>20.0</v>
      </c>
      <c r="K1236" s="494">
        <v>20.0</v>
      </c>
      <c r="L1236" s="78" t="s">
        <v>689</v>
      </c>
      <c r="M1236" s="58"/>
      <c r="N1236" s="58"/>
      <c r="O1236" s="58"/>
      <c r="P1236" s="58"/>
      <c r="Q1236" s="58"/>
      <c r="R1236" s="58"/>
      <c r="S1236" s="58"/>
      <c r="T1236" s="58"/>
      <c r="U1236" s="58"/>
      <c r="V1236" s="58"/>
      <c r="W1236" s="58"/>
      <c r="X1236" s="58"/>
      <c r="Y1236" s="58"/>
      <c r="Z1236" s="58"/>
    </row>
    <row r="1237" ht="11.25" customHeight="1">
      <c r="A1237" s="286" t="s">
        <v>776</v>
      </c>
      <c r="B1237" s="231" t="s">
        <v>3570</v>
      </c>
      <c r="C1237" s="77" t="s">
        <v>77</v>
      </c>
      <c r="D1237" s="229" t="s">
        <v>6851</v>
      </c>
      <c r="E1237" s="231" t="s">
        <v>6852</v>
      </c>
      <c r="F1237" s="157" t="s">
        <v>3860</v>
      </c>
      <c r="G1237" s="157">
        <v>1.0</v>
      </c>
      <c r="H1237" s="157">
        <v>1.0</v>
      </c>
      <c r="I1237" s="157">
        <v>1.0</v>
      </c>
      <c r="J1237" s="494">
        <v>20.0</v>
      </c>
      <c r="K1237" s="494">
        <v>20.0</v>
      </c>
      <c r="L1237" s="78" t="s">
        <v>689</v>
      </c>
      <c r="M1237" s="58"/>
      <c r="N1237" s="58"/>
      <c r="O1237" s="58"/>
      <c r="P1237" s="58"/>
      <c r="Q1237" s="58"/>
      <c r="R1237" s="58"/>
      <c r="S1237" s="58"/>
      <c r="T1237" s="58"/>
      <c r="U1237" s="58"/>
      <c r="V1237" s="58"/>
      <c r="W1237" s="58"/>
      <c r="X1237" s="58"/>
      <c r="Y1237" s="58"/>
      <c r="Z1237" s="58"/>
    </row>
    <row r="1238" ht="11.25" customHeight="1">
      <c r="A1238" s="286" t="s">
        <v>776</v>
      </c>
      <c r="B1238" s="231" t="s">
        <v>3570</v>
      </c>
      <c r="C1238" s="77" t="s">
        <v>77</v>
      </c>
      <c r="D1238" s="229" t="s">
        <v>6853</v>
      </c>
      <c r="E1238" s="231" t="s">
        <v>6854</v>
      </c>
      <c r="F1238" s="157" t="s">
        <v>2904</v>
      </c>
      <c r="G1238" s="157">
        <v>1.0</v>
      </c>
      <c r="H1238" s="157">
        <v>1.0</v>
      </c>
      <c r="I1238" s="157">
        <v>1.0</v>
      </c>
      <c r="J1238" s="494">
        <v>20.0</v>
      </c>
      <c r="K1238" s="494">
        <v>20.0</v>
      </c>
      <c r="L1238" s="78" t="s">
        <v>689</v>
      </c>
      <c r="M1238" s="58"/>
      <c r="N1238" s="58"/>
      <c r="O1238" s="58"/>
      <c r="P1238" s="58"/>
      <c r="Q1238" s="58"/>
      <c r="R1238" s="58"/>
      <c r="S1238" s="58"/>
      <c r="T1238" s="58"/>
      <c r="U1238" s="58"/>
      <c r="V1238" s="58"/>
      <c r="W1238" s="58"/>
      <c r="X1238" s="58"/>
      <c r="Y1238" s="58"/>
      <c r="Z1238" s="58"/>
    </row>
    <row r="1239" ht="11.25" customHeight="1">
      <c r="A1239" s="286" t="s">
        <v>776</v>
      </c>
      <c r="B1239" s="231" t="s">
        <v>3570</v>
      </c>
      <c r="C1239" s="77" t="s">
        <v>77</v>
      </c>
      <c r="D1239" s="229" t="s">
        <v>6855</v>
      </c>
      <c r="E1239" s="231" t="s">
        <v>6856</v>
      </c>
      <c r="F1239" s="157" t="s">
        <v>2904</v>
      </c>
      <c r="G1239" s="157">
        <v>1.0</v>
      </c>
      <c r="H1239" s="157">
        <v>1.0</v>
      </c>
      <c r="I1239" s="157">
        <v>1.0</v>
      </c>
      <c r="J1239" s="494">
        <v>20.0</v>
      </c>
      <c r="K1239" s="494">
        <v>20.0</v>
      </c>
      <c r="L1239" s="78" t="s">
        <v>689</v>
      </c>
      <c r="M1239" s="58"/>
      <c r="N1239" s="58"/>
      <c r="O1239" s="58"/>
      <c r="P1239" s="58"/>
      <c r="Q1239" s="58"/>
      <c r="R1239" s="58"/>
      <c r="S1239" s="58"/>
      <c r="T1239" s="58"/>
      <c r="U1239" s="58"/>
      <c r="V1239" s="58"/>
      <c r="W1239" s="58"/>
      <c r="X1239" s="58"/>
      <c r="Y1239" s="58"/>
      <c r="Z1239" s="58"/>
    </row>
    <row r="1240" ht="11.25" customHeight="1">
      <c r="A1240" s="286" t="s">
        <v>776</v>
      </c>
      <c r="B1240" s="231" t="s">
        <v>3570</v>
      </c>
      <c r="C1240" s="77" t="s">
        <v>77</v>
      </c>
      <c r="D1240" s="348" t="s">
        <v>6857</v>
      </c>
      <c r="E1240" s="537" t="s">
        <v>6858</v>
      </c>
      <c r="F1240" s="157" t="s">
        <v>2904</v>
      </c>
      <c r="G1240" s="157">
        <v>1.0</v>
      </c>
      <c r="H1240" s="157">
        <v>1.0</v>
      </c>
      <c r="I1240" s="157">
        <v>1.0</v>
      </c>
      <c r="J1240" s="494">
        <v>20.0</v>
      </c>
      <c r="K1240" s="494">
        <v>20.0</v>
      </c>
      <c r="L1240" s="78" t="s">
        <v>689</v>
      </c>
      <c r="M1240" s="58"/>
      <c r="N1240" s="58"/>
      <c r="O1240" s="58"/>
      <c r="P1240" s="58"/>
      <c r="Q1240" s="58"/>
      <c r="R1240" s="58"/>
      <c r="S1240" s="58"/>
      <c r="T1240" s="58"/>
      <c r="U1240" s="58"/>
      <c r="V1240" s="58"/>
      <c r="W1240" s="58"/>
      <c r="X1240" s="58"/>
      <c r="Y1240" s="58"/>
      <c r="Z1240" s="58"/>
    </row>
    <row r="1241" ht="11.25" customHeight="1">
      <c r="A1241" s="286" t="s">
        <v>776</v>
      </c>
      <c r="B1241" s="231" t="s">
        <v>3570</v>
      </c>
      <c r="C1241" s="77" t="s">
        <v>77</v>
      </c>
      <c r="D1241" s="229" t="s">
        <v>6859</v>
      </c>
      <c r="E1241" s="231" t="s">
        <v>6860</v>
      </c>
      <c r="F1241" s="157" t="s">
        <v>2904</v>
      </c>
      <c r="G1241" s="157">
        <v>1.0</v>
      </c>
      <c r="H1241" s="157">
        <v>1.0</v>
      </c>
      <c r="I1241" s="157">
        <v>1.0</v>
      </c>
      <c r="J1241" s="494">
        <v>20.0</v>
      </c>
      <c r="K1241" s="494">
        <v>20.0</v>
      </c>
      <c r="L1241" s="78" t="s">
        <v>689</v>
      </c>
      <c r="M1241" s="58"/>
      <c r="N1241" s="58"/>
      <c r="O1241" s="58"/>
      <c r="P1241" s="58"/>
      <c r="Q1241" s="58"/>
      <c r="R1241" s="58"/>
      <c r="S1241" s="58"/>
      <c r="T1241" s="58"/>
      <c r="U1241" s="58"/>
      <c r="V1241" s="58"/>
      <c r="W1241" s="58"/>
      <c r="X1241" s="58"/>
      <c r="Y1241" s="58"/>
      <c r="Z1241" s="58"/>
    </row>
    <row r="1242" ht="11.25" customHeight="1">
      <c r="A1242" s="286" t="s">
        <v>776</v>
      </c>
      <c r="B1242" s="231" t="s">
        <v>3570</v>
      </c>
      <c r="C1242" s="77" t="s">
        <v>77</v>
      </c>
      <c r="D1242" s="229" t="s">
        <v>6861</v>
      </c>
      <c r="E1242" s="231" t="s">
        <v>6862</v>
      </c>
      <c r="F1242" s="157" t="s">
        <v>2904</v>
      </c>
      <c r="G1242" s="157">
        <v>1.0</v>
      </c>
      <c r="H1242" s="157">
        <v>1.0</v>
      </c>
      <c r="I1242" s="157">
        <v>1.0</v>
      </c>
      <c r="J1242" s="494">
        <v>20.0</v>
      </c>
      <c r="K1242" s="494">
        <v>20.0</v>
      </c>
      <c r="L1242" s="78" t="s">
        <v>689</v>
      </c>
      <c r="M1242" s="58"/>
      <c r="N1242" s="58"/>
      <c r="O1242" s="58"/>
      <c r="P1242" s="58"/>
      <c r="Q1242" s="58"/>
      <c r="R1242" s="58"/>
      <c r="S1242" s="58"/>
      <c r="T1242" s="58"/>
      <c r="U1242" s="58"/>
      <c r="V1242" s="58"/>
      <c r="W1242" s="58"/>
      <c r="X1242" s="58"/>
      <c r="Y1242" s="58"/>
      <c r="Z1242" s="58"/>
    </row>
    <row r="1243" ht="11.25" customHeight="1">
      <c r="A1243" s="286" t="s">
        <v>776</v>
      </c>
      <c r="B1243" s="231" t="s">
        <v>3570</v>
      </c>
      <c r="C1243" s="77" t="s">
        <v>77</v>
      </c>
      <c r="D1243" s="229" t="s">
        <v>6863</v>
      </c>
      <c r="E1243" s="231" t="s">
        <v>6864</v>
      </c>
      <c r="F1243" s="157" t="s">
        <v>2904</v>
      </c>
      <c r="G1243" s="157">
        <v>1.0</v>
      </c>
      <c r="H1243" s="157">
        <v>1.0</v>
      </c>
      <c r="I1243" s="157">
        <v>1.0</v>
      </c>
      <c r="J1243" s="494">
        <v>20.0</v>
      </c>
      <c r="K1243" s="494">
        <v>20.0</v>
      </c>
      <c r="L1243" s="78" t="s">
        <v>689</v>
      </c>
      <c r="M1243" s="58"/>
      <c r="N1243" s="58"/>
      <c r="O1243" s="58"/>
      <c r="P1243" s="58"/>
      <c r="Q1243" s="58"/>
      <c r="R1243" s="58"/>
      <c r="S1243" s="58"/>
      <c r="T1243" s="58"/>
      <c r="U1243" s="58"/>
      <c r="V1243" s="58"/>
      <c r="W1243" s="58"/>
      <c r="X1243" s="58"/>
      <c r="Y1243" s="58"/>
      <c r="Z1243" s="58"/>
    </row>
    <row r="1244" ht="11.25" customHeight="1">
      <c r="A1244" s="286" t="s">
        <v>776</v>
      </c>
      <c r="B1244" s="231" t="s">
        <v>3570</v>
      </c>
      <c r="C1244" s="77" t="s">
        <v>77</v>
      </c>
      <c r="D1244" s="229" t="s">
        <v>6865</v>
      </c>
      <c r="E1244" s="231" t="s">
        <v>6866</v>
      </c>
      <c r="F1244" s="157" t="s">
        <v>2904</v>
      </c>
      <c r="G1244" s="157">
        <v>1.0</v>
      </c>
      <c r="H1244" s="157">
        <v>1.0</v>
      </c>
      <c r="I1244" s="157">
        <v>1.0</v>
      </c>
      <c r="J1244" s="494">
        <v>20.0</v>
      </c>
      <c r="K1244" s="494">
        <v>20.0</v>
      </c>
      <c r="L1244" s="78" t="s">
        <v>689</v>
      </c>
      <c r="M1244" s="58"/>
      <c r="N1244" s="58"/>
      <c r="O1244" s="58"/>
      <c r="P1244" s="58"/>
      <c r="Q1244" s="58"/>
      <c r="R1244" s="58"/>
      <c r="S1244" s="58"/>
      <c r="T1244" s="58"/>
      <c r="U1244" s="58"/>
      <c r="V1244" s="58"/>
      <c r="W1244" s="58"/>
      <c r="X1244" s="58"/>
      <c r="Y1244" s="58"/>
      <c r="Z1244" s="58"/>
    </row>
    <row r="1245" ht="11.25" customHeight="1">
      <c r="A1245" s="286" t="s">
        <v>776</v>
      </c>
      <c r="B1245" s="231" t="s">
        <v>3570</v>
      </c>
      <c r="C1245" s="77" t="s">
        <v>77</v>
      </c>
      <c r="D1245" s="229" t="s">
        <v>6867</v>
      </c>
      <c r="E1245" s="231" t="s">
        <v>6868</v>
      </c>
      <c r="F1245" s="157" t="s">
        <v>2904</v>
      </c>
      <c r="G1245" s="157">
        <v>1.0</v>
      </c>
      <c r="H1245" s="157">
        <v>1.0</v>
      </c>
      <c r="I1245" s="157">
        <v>1.0</v>
      </c>
      <c r="J1245" s="494">
        <v>20.0</v>
      </c>
      <c r="K1245" s="494">
        <v>20.0</v>
      </c>
      <c r="L1245" s="78" t="s">
        <v>689</v>
      </c>
      <c r="M1245" s="58"/>
      <c r="N1245" s="58"/>
      <c r="O1245" s="58"/>
      <c r="P1245" s="58"/>
      <c r="Q1245" s="58"/>
      <c r="R1245" s="58"/>
      <c r="S1245" s="58"/>
      <c r="T1245" s="58"/>
      <c r="U1245" s="58"/>
      <c r="V1245" s="58"/>
      <c r="W1245" s="58"/>
      <c r="X1245" s="58"/>
      <c r="Y1245" s="58"/>
      <c r="Z1245" s="58"/>
    </row>
    <row r="1246" ht="11.25" customHeight="1">
      <c r="A1246" s="231" t="s">
        <v>2791</v>
      </c>
      <c r="B1246" s="231" t="s">
        <v>5989</v>
      </c>
      <c r="C1246" s="77" t="s">
        <v>77</v>
      </c>
      <c r="D1246" s="229" t="s">
        <v>5990</v>
      </c>
      <c r="E1246" s="231" t="s">
        <v>5991</v>
      </c>
      <c r="F1246" s="157" t="s">
        <v>1393</v>
      </c>
      <c r="G1246" s="157">
        <v>2.0</v>
      </c>
      <c r="H1246" s="157">
        <v>2.0</v>
      </c>
      <c r="I1246" s="157">
        <v>2.0</v>
      </c>
      <c r="J1246" s="494">
        <v>20.0</v>
      </c>
      <c r="K1246" s="494">
        <v>10.0</v>
      </c>
      <c r="L1246" s="78" t="s">
        <v>689</v>
      </c>
      <c r="M1246" s="58"/>
      <c r="N1246" s="58"/>
      <c r="O1246" s="58"/>
      <c r="P1246" s="58"/>
      <c r="Q1246" s="58"/>
      <c r="R1246" s="58"/>
      <c r="S1246" s="58"/>
      <c r="T1246" s="58"/>
      <c r="U1246" s="58"/>
      <c r="V1246" s="58"/>
      <c r="W1246" s="58"/>
      <c r="X1246" s="58"/>
      <c r="Y1246" s="58"/>
      <c r="Z1246" s="58"/>
    </row>
    <row r="1247" ht="11.25" customHeight="1">
      <c r="A1247" s="231" t="s">
        <v>2791</v>
      </c>
      <c r="B1247" s="231" t="s">
        <v>5989</v>
      </c>
      <c r="C1247" s="77" t="s">
        <v>77</v>
      </c>
      <c r="D1247" s="229" t="s">
        <v>5992</v>
      </c>
      <c r="E1247" s="231" t="s">
        <v>5993</v>
      </c>
      <c r="F1247" s="157" t="s">
        <v>2904</v>
      </c>
      <c r="G1247" s="157">
        <v>2.0</v>
      </c>
      <c r="H1247" s="157">
        <v>2.0</v>
      </c>
      <c r="I1247" s="157">
        <v>2.0</v>
      </c>
      <c r="J1247" s="494">
        <v>20.0</v>
      </c>
      <c r="K1247" s="494">
        <v>10.0</v>
      </c>
      <c r="L1247" s="78" t="s">
        <v>689</v>
      </c>
      <c r="M1247" s="58"/>
      <c r="N1247" s="58"/>
      <c r="O1247" s="58"/>
      <c r="P1247" s="58"/>
      <c r="Q1247" s="58"/>
      <c r="R1247" s="58"/>
      <c r="S1247" s="58"/>
      <c r="T1247" s="58"/>
      <c r="U1247" s="58"/>
      <c r="V1247" s="58"/>
      <c r="W1247" s="58"/>
      <c r="X1247" s="58"/>
      <c r="Y1247" s="58"/>
      <c r="Z1247" s="58"/>
    </row>
    <row r="1248" ht="11.25" customHeight="1">
      <c r="A1248" s="231" t="s">
        <v>2791</v>
      </c>
      <c r="B1248" s="231" t="s">
        <v>5994</v>
      </c>
      <c r="C1248" s="77" t="s">
        <v>77</v>
      </c>
      <c r="D1248" s="348" t="s">
        <v>5995</v>
      </c>
      <c r="E1248" s="231" t="s">
        <v>5996</v>
      </c>
      <c r="F1248" s="157" t="s">
        <v>2904</v>
      </c>
      <c r="G1248" s="157">
        <v>2.0</v>
      </c>
      <c r="H1248" s="157">
        <v>2.0</v>
      </c>
      <c r="I1248" s="157">
        <v>2.0</v>
      </c>
      <c r="J1248" s="494">
        <v>20.0</v>
      </c>
      <c r="K1248" s="494">
        <v>10.0</v>
      </c>
      <c r="L1248" s="78" t="s">
        <v>689</v>
      </c>
      <c r="M1248" s="58"/>
      <c r="N1248" s="58"/>
      <c r="O1248" s="58"/>
      <c r="P1248" s="58"/>
      <c r="Q1248" s="58"/>
      <c r="R1248" s="58"/>
      <c r="S1248" s="58"/>
      <c r="T1248" s="58"/>
      <c r="U1248" s="58"/>
      <c r="V1248" s="58"/>
      <c r="W1248" s="58"/>
      <c r="X1248" s="58"/>
      <c r="Y1248" s="58"/>
      <c r="Z1248" s="58"/>
    </row>
    <row r="1249" ht="11.25" customHeight="1">
      <c r="A1249" s="231" t="s">
        <v>2791</v>
      </c>
      <c r="B1249" s="231" t="s">
        <v>5997</v>
      </c>
      <c r="C1249" s="77" t="s">
        <v>77</v>
      </c>
      <c r="D1249" s="229" t="s">
        <v>5998</v>
      </c>
      <c r="E1249" s="231" t="s">
        <v>5999</v>
      </c>
      <c r="F1249" s="157" t="s">
        <v>2904</v>
      </c>
      <c r="G1249" s="157">
        <v>2.0</v>
      </c>
      <c r="H1249" s="157">
        <v>2.0</v>
      </c>
      <c r="I1249" s="157">
        <v>2.0</v>
      </c>
      <c r="J1249" s="494">
        <v>20.0</v>
      </c>
      <c r="K1249" s="494">
        <v>10.0</v>
      </c>
      <c r="L1249" s="78" t="s">
        <v>689</v>
      </c>
      <c r="M1249" s="58"/>
      <c r="N1249" s="58"/>
      <c r="O1249" s="58"/>
      <c r="P1249" s="58"/>
      <c r="Q1249" s="58"/>
      <c r="R1249" s="58"/>
      <c r="S1249" s="58"/>
      <c r="T1249" s="58"/>
      <c r="U1249" s="58"/>
      <c r="V1249" s="58"/>
      <c r="W1249" s="58"/>
      <c r="X1249" s="58"/>
      <c r="Y1249" s="58"/>
      <c r="Z1249" s="58"/>
    </row>
    <row r="1250" ht="11.25" customHeight="1">
      <c r="A1250" s="231" t="s">
        <v>2791</v>
      </c>
      <c r="B1250" s="231" t="s">
        <v>6000</v>
      </c>
      <c r="C1250" s="77" t="s">
        <v>77</v>
      </c>
      <c r="D1250" s="229" t="s">
        <v>6001</v>
      </c>
      <c r="E1250" s="231" t="s">
        <v>6002</v>
      </c>
      <c r="F1250" s="157" t="s">
        <v>2904</v>
      </c>
      <c r="G1250" s="157">
        <v>2.0</v>
      </c>
      <c r="H1250" s="157">
        <v>2.0</v>
      </c>
      <c r="I1250" s="157">
        <v>2.0</v>
      </c>
      <c r="J1250" s="494">
        <v>20.0</v>
      </c>
      <c r="K1250" s="494">
        <v>10.0</v>
      </c>
      <c r="L1250" s="78" t="s">
        <v>689</v>
      </c>
      <c r="M1250" s="58"/>
      <c r="N1250" s="58"/>
      <c r="O1250" s="58"/>
      <c r="P1250" s="58"/>
      <c r="Q1250" s="58"/>
      <c r="R1250" s="58"/>
      <c r="S1250" s="58"/>
      <c r="T1250" s="58"/>
      <c r="U1250" s="58"/>
      <c r="V1250" s="58"/>
      <c r="W1250" s="58"/>
      <c r="X1250" s="58"/>
      <c r="Y1250" s="58"/>
      <c r="Z1250" s="58"/>
    </row>
    <row r="1251" ht="11.25" customHeight="1">
      <c r="A1251" s="231" t="s">
        <v>2791</v>
      </c>
      <c r="B1251" s="231" t="s">
        <v>6003</v>
      </c>
      <c r="C1251" s="77" t="s">
        <v>77</v>
      </c>
      <c r="D1251" s="229" t="s">
        <v>6004</v>
      </c>
      <c r="E1251" s="231" t="s">
        <v>6005</v>
      </c>
      <c r="F1251" s="157" t="s">
        <v>2904</v>
      </c>
      <c r="G1251" s="157">
        <v>2.0</v>
      </c>
      <c r="H1251" s="157">
        <v>2.0</v>
      </c>
      <c r="I1251" s="157">
        <v>2.0</v>
      </c>
      <c r="J1251" s="494">
        <v>20.0</v>
      </c>
      <c r="K1251" s="494">
        <v>10.0</v>
      </c>
      <c r="L1251" s="78" t="s">
        <v>689</v>
      </c>
      <c r="M1251" s="58"/>
      <c r="N1251" s="58"/>
      <c r="O1251" s="58"/>
      <c r="P1251" s="58"/>
      <c r="Q1251" s="58"/>
      <c r="R1251" s="58"/>
      <c r="S1251" s="58"/>
      <c r="T1251" s="58"/>
      <c r="U1251" s="58"/>
      <c r="V1251" s="58"/>
      <c r="W1251" s="58"/>
      <c r="X1251" s="58"/>
      <c r="Y1251" s="58"/>
      <c r="Z1251" s="58"/>
    </row>
    <row r="1252" ht="11.25" customHeight="1">
      <c r="A1252" s="231" t="s">
        <v>2791</v>
      </c>
      <c r="B1252" s="231" t="s">
        <v>6006</v>
      </c>
      <c r="C1252" s="77" t="s">
        <v>77</v>
      </c>
      <c r="D1252" s="229" t="s">
        <v>6007</v>
      </c>
      <c r="E1252" s="231" t="s">
        <v>6008</v>
      </c>
      <c r="F1252" s="157" t="s">
        <v>2904</v>
      </c>
      <c r="G1252" s="157">
        <v>2.0</v>
      </c>
      <c r="H1252" s="157">
        <v>2.0</v>
      </c>
      <c r="I1252" s="157">
        <v>2.0</v>
      </c>
      <c r="J1252" s="494">
        <v>20.0</v>
      </c>
      <c r="K1252" s="494">
        <v>10.0</v>
      </c>
      <c r="L1252" s="78" t="s">
        <v>689</v>
      </c>
      <c r="M1252" s="58"/>
      <c r="N1252" s="58"/>
      <c r="O1252" s="58"/>
      <c r="P1252" s="58"/>
      <c r="Q1252" s="58"/>
      <c r="R1252" s="58"/>
      <c r="S1252" s="58"/>
      <c r="T1252" s="58"/>
      <c r="U1252" s="58"/>
      <c r="V1252" s="58"/>
      <c r="W1252" s="58"/>
      <c r="X1252" s="58"/>
      <c r="Y1252" s="58"/>
      <c r="Z1252" s="58"/>
    </row>
    <row r="1253" ht="11.25" customHeight="1">
      <c r="A1253" s="231" t="s">
        <v>2791</v>
      </c>
      <c r="B1253" s="231" t="s">
        <v>6009</v>
      </c>
      <c r="C1253" s="77" t="s">
        <v>77</v>
      </c>
      <c r="D1253" s="229" t="s">
        <v>6010</v>
      </c>
      <c r="E1253" s="231" t="s">
        <v>6011</v>
      </c>
      <c r="F1253" s="157" t="s">
        <v>2904</v>
      </c>
      <c r="G1253" s="157">
        <v>2.0</v>
      </c>
      <c r="H1253" s="157">
        <v>2.0</v>
      </c>
      <c r="I1253" s="157">
        <v>2.0</v>
      </c>
      <c r="J1253" s="494">
        <v>20.0</v>
      </c>
      <c r="K1253" s="494">
        <v>10.0</v>
      </c>
      <c r="L1253" s="78" t="s">
        <v>689</v>
      </c>
      <c r="M1253" s="58"/>
      <c r="N1253" s="58"/>
      <c r="O1253" s="58"/>
      <c r="P1253" s="58"/>
      <c r="Q1253" s="58"/>
      <c r="R1253" s="58"/>
      <c r="S1253" s="58"/>
      <c r="T1253" s="58"/>
      <c r="U1253" s="58"/>
      <c r="V1253" s="58"/>
      <c r="W1253" s="58"/>
      <c r="X1253" s="58"/>
      <c r="Y1253" s="58"/>
      <c r="Z1253" s="58"/>
    </row>
    <row r="1254" ht="11.25" customHeight="1">
      <c r="A1254" s="231" t="s">
        <v>2791</v>
      </c>
      <c r="B1254" s="231" t="s">
        <v>6012</v>
      </c>
      <c r="C1254" s="77" t="s">
        <v>77</v>
      </c>
      <c r="D1254" s="229" t="s">
        <v>6013</v>
      </c>
      <c r="E1254" s="231" t="s">
        <v>6014</v>
      </c>
      <c r="F1254" s="157" t="s">
        <v>2904</v>
      </c>
      <c r="G1254" s="157">
        <v>2.0</v>
      </c>
      <c r="H1254" s="157">
        <v>2.0</v>
      </c>
      <c r="I1254" s="157">
        <v>2.0</v>
      </c>
      <c r="J1254" s="494">
        <v>20.0</v>
      </c>
      <c r="K1254" s="494">
        <v>10.0</v>
      </c>
      <c r="L1254" s="78" t="s">
        <v>689</v>
      </c>
      <c r="M1254" s="58"/>
      <c r="N1254" s="58"/>
      <c r="O1254" s="58"/>
      <c r="P1254" s="58"/>
      <c r="Q1254" s="58"/>
      <c r="R1254" s="58"/>
      <c r="S1254" s="58"/>
      <c r="T1254" s="58"/>
      <c r="U1254" s="58"/>
      <c r="V1254" s="58"/>
      <c r="W1254" s="58"/>
      <c r="X1254" s="58"/>
      <c r="Y1254" s="58"/>
      <c r="Z1254" s="58"/>
    </row>
    <row r="1255" ht="11.25" customHeight="1">
      <c r="A1255" s="231" t="s">
        <v>2791</v>
      </c>
      <c r="B1255" s="231" t="s">
        <v>6015</v>
      </c>
      <c r="C1255" s="77" t="s">
        <v>77</v>
      </c>
      <c r="D1255" s="229" t="s">
        <v>6016</v>
      </c>
      <c r="E1255" s="231" t="s">
        <v>6017</v>
      </c>
      <c r="F1255" s="157" t="s">
        <v>2904</v>
      </c>
      <c r="G1255" s="157">
        <v>2.0</v>
      </c>
      <c r="H1255" s="157">
        <v>2.0</v>
      </c>
      <c r="I1255" s="157">
        <v>2.0</v>
      </c>
      <c r="J1255" s="494">
        <v>20.0</v>
      </c>
      <c r="K1255" s="494">
        <v>10.0</v>
      </c>
      <c r="L1255" s="78" t="s">
        <v>689</v>
      </c>
      <c r="M1255" s="58"/>
      <c r="N1255" s="58"/>
      <c r="O1255" s="58"/>
      <c r="P1255" s="58"/>
      <c r="Q1255" s="58"/>
      <c r="R1255" s="58"/>
      <c r="S1255" s="58"/>
      <c r="T1255" s="58"/>
      <c r="U1255" s="58"/>
      <c r="V1255" s="58"/>
      <c r="W1255" s="58"/>
      <c r="X1255" s="58"/>
      <c r="Y1255" s="58"/>
      <c r="Z1255" s="58"/>
    </row>
    <row r="1256" ht="11.25" customHeight="1">
      <c r="A1256" s="231" t="s">
        <v>2791</v>
      </c>
      <c r="B1256" s="231" t="s">
        <v>6018</v>
      </c>
      <c r="C1256" s="77" t="s">
        <v>77</v>
      </c>
      <c r="D1256" s="229" t="s">
        <v>6019</v>
      </c>
      <c r="E1256" s="231" t="s">
        <v>6020</v>
      </c>
      <c r="F1256" s="157" t="s">
        <v>2904</v>
      </c>
      <c r="G1256" s="157">
        <v>2.0</v>
      </c>
      <c r="H1256" s="157">
        <v>2.0</v>
      </c>
      <c r="I1256" s="157">
        <v>2.0</v>
      </c>
      <c r="J1256" s="494">
        <v>20.0</v>
      </c>
      <c r="K1256" s="494">
        <v>10.0</v>
      </c>
      <c r="L1256" s="78" t="s">
        <v>689</v>
      </c>
      <c r="M1256" s="58"/>
      <c r="N1256" s="58"/>
      <c r="O1256" s="58"/>
      <c r="P1256" s="58"/>
      <c r="Q1256" s="58"/>
      <c r="R1256" s="58"/>
      <c r="S1256" s="58"/>
      <c r="T1256" s="58"/>
      <c r="U1256" s="58"/>
      <c r="V1256" s="58"/>
      <c r="W1256" s="58"/>
      <c r="X1256" s="58"/>
      <c r="Y1256" s="58"/>
      <c r="Z1256" s="58"/>
    </row>
    <row r="1257" ht="11.25" customHeight="1">
      <c r="A1257" s="231" t="s">
        <v>2791</v>
      </c>
      <c r="B1257" s="231" t="s">
        <v>6021</v>
      </c>
      <c r="C1257" s="77" t="s">
        <v>77</v>
      </c>
      <c r="D1257" s="229" t="s">
        <v>6022</v>
      </c>
      <c r="E1257" s="231" t="s">
        <v>6023</v>
      </c>
      <c r="F1257" s="157" t="s">
        <v>2904</v>
      </c>
      <c r="G1257" s="157">
        <v>2.0</v>
      </c>
      <c r="H1257" s="157">
        <v>2.0</v>
      </c>
      <c r="I1257" s="157">
        <v>2.0</v>
      </c>
      <c r="J1257" s="494">
        <v>20.0</v>
      </c>
      <c r="K1257" s="494">
        <v>10.0</v>
      </c>
      <c r="L1257" s="78" t="s">
        <v>689</v>
      </c>
      <c r="M1257" s="58"/>
      <c r="N1257" s="58"/>
      <c r="O1257" s="58"/>
      <c r="P1257" s="58"/>
      <c r="Q1257" s="58"/>
      <c r="R1257" s="58"/>
      <c r="S1257" s="58"/>
      <c r="T1257" s="58"/>
      <c r="U1257" s="58"/>
      <c r="V1257" s="58"/>
      <c r="W1257" s="58"/>
      <c r="X1257" s="58"/>
      <c r="Y1257" s="58"/>
      <c r="Z1257" s="58"/>
    </row>
    <row r="1258" ht="11.25" customHeight="1">
      <c r="A1258" s="231" t="s">
        <v>2791</v>
      </c>
      <c r="B1258" s="231" t="s">
        <v>6024</v>
      </c>
      <c r="C1258" s="77" t="s">
        <v>77</v>
      </c>
      <c r="D1258" s="229" t="s">
        <v>6025</v>
      </c>
      <c r="E1258" s="231" t="s">
        <v>6026</v>
      </c>
      <c r="F1258" s="157" t="s">
        <v>2904</v>
      </c>
      <c r="G1258" s="157">
        <v>2.0</v>
      </c>
      <c r="H1258" s="157">
        <v>2.0</v>
      </c>
      <c r="I1258" s="157">
        <v>2.0</v>
      </c>
      <c r="J1258" s="494">
        <v>20.0</v>
      </c>
      <c r="K1258" s="494">
        <v>10.0</v>
      </c>
      <c r="L1258" s="78" t="s">
        <v>689</v>
      </c>
      <c r="M1258" s="58"/>
      <c r="N1258" s="58"/>
      <c r="O1258" s="58"/>
      <c r="P1258" s="58"/>
      <c r="Q1258" s="58"/>
      <c r="R1258" s="58"/>
      <c r="S1258" s="58"/>
      <c r="T1258" s="58"/>
      <c r="U1258" s="58"/>
      <c r="V1258" s="58"/>
      <c r="W1258" s="58"/>
      <c r="X1258" s="58"/>
      <c r="Y1258" s="58"/>
      <c r="Z1258" s="58"/>
    </row>
    <row r="1259" ht="11.25" customHeight="1">
      <c r="A1259" s="231" t="s">
        <v>2791</v>
      </c>
      <c r="B1259" s="231" t="s">
        <v>6027</v>
      </c>
      <c r="C1259" s="77" t="s">
        <v>77</v>
      </c>
      <c r="D1259" s="229" t="s">
        <v>6028</v>
      </c>
      <c r="E1259" s="231" t="s">
        <v>6029</v>
      </c>
      <c r="F1259" s="157" t="s">
        <v>2904</v>
      </c>
      <c r="G1259" s="157">
        <v>2.0</v>
      </c>
      <c r="H1259" s="157">
        <v>2.0</v>
      </c>
      <c r="I1259" s="157">
        <v>2.0</v>
      </c>
      <c r="J1259" s="494">
        <v>20.0</v>
      </c>
      <c r="K1259" s="494">
        <v>10.0</v>
      </c>
      <c r="L1259" s="78" t="s">
        <v>689</v>
      </c>
      <c r="M1259" s="58"/>
      <c r="N1259" s="58"/>
      <c r="O1259" s="58"/>
      <c r="P1259" s="58"/>
      <c r="Q1259" s="58"/>
      <c r="R1259" s="58"/>
      <c r="S1259" s="58"/>
      <c r="T1259" s="58"/>
      <c r="U1259" s="58"/>
      <c r="V1259" s="58"/>
      <c r="W1259" s="58"/>
      <c r="X1259" s="58"/>
      <c r="Y1259" s="58"/>
      <c r="Z1259" s="58"/>
    </row>
    <row r="1260" ht="11.25" customHeight="1">
      <c r="A1260" s="231" t="s">
        <v>2791</v>
      </c>
      <c r="B1260" s="231" t="s">
        <v>6030</v>
      </c>
      <c r="C1260" s="77" t="s">
        <v>77</v>
      </c>
      <c r="D1260" s="229" t="s">
        <v>6031</v>
      </c>
      <c r="E1260" s="231" t="s">
        <v>6032</v>
      </c>
      <c r="F1260" s="157" t="s">
        <v>2904</v>
      </c>
      <c r="G1260" s="157">
        <v>2.0</v>
      </c>
      <c r="H1260" s="157">
        <v>2.0</v>
      </c>
      <c r="I1260" s="157">
        <v>2.0</v>
      </c>
      <c r="J1260" s="494">
        <v>20.0</v>
      </c>
      <c r="K1260" s="494">
        <v>10.0</v>
      </c>
      <c r="L1260" s="78" t="s">
        <v>689</v>
      </c>
      <c r="M1260" s="58"/>
      <c r="N1260" s="58"/>
      <c r="O1260" s="58"/>
      <c r="P1260" s="58"/>
      <c r="Q1260" s="58"/>
      <c r="R1260" s="58"/>
      <c r="S1260" s="58"/>
      <c r="T1260" s="58"/>
      <c r="U1260" s="58"/>
      <c r="V1260" s="58"/>
      <c r="W1260" s="58"/>
      <c r="X1260" s="58"/>
      <c r="Y1260" s="58"/>
      <c r="Z1260" s="58"/>
    </row>
    <row r="1261" ht="11.25" customHeight="1">
      <c r="A1261" s="231" t="s">
        <v>2791</v>
      </c>
      <c r="B1261" s="231" t="s">
        <v>6033</v>
      </c>
      <c r="C1261" s="77" t="s">
        <v>77</v>
      </c>
      <c r="D1261" s="229" t="s">
        <v>6034</v>
      </c>
      <c r="E1261" s="231" t="s">
        <v>6035</v>
      </c>
      <c r="F1261" s="157" t="s">
        <v>2904</v>
      </c>
      <c r="G1261" s="157">
        <v>2.0</v>
      </c>
      <c r="H1261" s="157">
        <v>2.0</v>
      </c>
      <c r="I1261" s="157">
        <v>2.0</v>
      </c>
      <c r="J1261" s="494">
        <v>20.0</v>
      </c>
      <c r="K1261" s="494">
        <v>10.0</v>
      </c>
      <c r="L1261" s="78" t="s">
        <v>689</v>
      </c>
      <c r="M1261" s="58"/>
      <c r="N1261" s="58"/>
      <c r="O1261" s="58"/>
      <c r="P1261" s="58"/>
      <c r="Q1261" s="58"/>
      <c r="R1261" s="58"/>
      <c r="S1261" s="58"/>
      <c r="T1261" s="58"/>
      <c r="U1261" s="58"/>
      <c r="V1261" s="58"/>
      <c r="W1261" s="58"/>
      <c r="X1261" s="58"/>
      <c r="Y1261" s="58"/>
      <c r="Z1261" s="58"/>
    </row>
    <row r="1262" ht="11.25" customHeight="1">
      <c r="A1262" s="231" t="s">
        <v>2791</v>
      </c>
      <c r="B1262" s="231" t="s">
        <v>6036</v>
      </c>
      <c r="C1262" s="77" t="s">
        <v>77</v>
      </c>
      <c r="D1262" s="229" t="s">
        <v>6037</v>
      </c>
      <c r="E1262" s="231" t="s">
        <v>6038</v>
      </c>
      <c r="F1262" s="157" t="s">
        <v>2904</v>
      </c>
      <c r="G1262" s="157">
        <v>2.0</v>
      </c>
      <c r="H1262" s="157">
        <v>2.0</v>
      </c>
      <c r="I1262" s="157">
        <v>2.0</v>
      </c>
      <c r="J1262" s="494">
        <v>20.0</v>
      </c>
      <c r="K1262" s="494">
        <v>10.0</v>
      </c>
      <c r="L1262" s="78" t="s">
        <v>689</v>
      </c>
      <c r="M1262" s="58"/>
      <c r="N1262" s="58"/>
      <c r="O1262" s="58"/>
      <c r="P1262" s="58"/>
      <c r="Q1262" s="58"/>
      <c r="R1262" s="58"/>
      <c r="S1262" s="58"/>
      <c r="T1262" s="58"/>
      <c r="U1262" s="58"/>
      <c r="V1262" s="58"/>
      <c r="W1262" s="58"/>
      <c r="X1262" s="58"/>
      <c r="Y1262" s="58"/>
      <c r="Z1262" s="58"/>
    </row>
    <row r="1263" ht="11.25" customHeight="1">
      <c r="A1263" s="231" t="s">
        <v>2791</v>
      </c>
      <c r="B1263" s="231" t="s">
        <v>6039</v>
      </c>
      <c r="C1263" s="77" t="s">
        <v>77</v>
      </c>
      <c r="D1263" s="229" t="s">
        <v>6040</v>
      </c>
      <c r="E1263" s="231" t="s">
        <v>6041</v>
      </c>
      <c r="F1263" s="157" t="s">
        <v>2904</v>
      </c>
      <c r="G1263" s="157">
        <v>2.0</v>
      </c>
      <c r="H1263" s="157">
        <v>2.0</v>
      </c>
      <c r="I1263" s="157">
        <v>2.0</v>
      </c>
      <c r="J1263" s="494">
        <v>20.0</v>
      </c>
      <c r="K1263" s="494">
        <v>10.0</v>
      </c>
      <c r="L1263" s="78" t="s">
        <v>689</v>
      </c>
      <c r="M1263" s="58"/>
      <c r="N1263" s="58"/>
      <c r="O1263" s="58"/>
      <c r="P1263" s="58"/>
      <c r="Q1263" s="58"/>
      <c r="R1263" s="58"/>
      <c r="S1263" s="58"/>
      <c r="T1263" s="58"/>
      <c r="U1263" s="58"/>
      <c r="V1263" s="58"/>
      <c r="W1263" s="58"/>
      <c r="X1263" s="58"/>
      <c r="Y1263" s="58"/>
      <c r="Z1263" s="58"/>
    </row>
    <row r="1264" ht="11.25" customHeight="1">
      <c r="A1264" s="231" t="s">
        <v>2791</v>
      </c>
      <c r="B1264" s="231" t="s">
        <v>6042</v>
      </c>
      <c r="C1264" s="77" t="s">
        <v>77</v>
      </c>
      <c r="D1264" s="229" t="s">
        <v>6043</v>
      </c>
      <c r="E1264" s="231" t="s">
        <v>6044</v>
      </c>
      <c r="F1264" s="157" t="s">
        <v>2904</v>
      </c>
      <c r="G1264" s="157">
        <v>2.0</v>
      </c>
      <c r="H1264" s="157">
        <v>2.0</v>
      </c>
      <c r="I1264" s="157">
        <v>2.0</v>
      </c>
      <c r="J1264" s="494">
        <v>20.0</v>
      </c>
      <c r="K1264" s="494">
        <v>10.0</v>
      </c>
      <c r="L1264" s="78" t="s">
        <v>689</v>
      </c>
      <c r="M1264" s="58"/>
      <c r="N1264" s="58"/>
      <c r="O1264" s="58"/>
      <c r="P1264" s="58"/>
      <c r="Q1264" s="58"/>
      <c r="R1264" s="58"/>
      <c r="S1264" s="58"/>
      <c r="T1264" s="58"/>
      <c r="U1264" s="58"/>
      <c r="V1264" s="58"/>
      <c r="W1264" s="58"/>
      <c r="X1264" s="58"/>
      <c r="Y1264" s="58"/>
      <c r="Z1264" s="58"/>
    </row>
    <row r="1265" ht="11.25" customHeight="1">
      <c r="A1265" s="231" t="s">
        <v>2791</v>
      </c>
      <c r="B1265" s="231" t="s">
        <v>6045</v>
      </c>
      <c r="C1265" s="77" t="s">
        <v>77</v>
      </c>
      <c r="D1265" s="229" t="s">
        <v>6046</v>
      </c>
      <c r="E1265" s="231" t="s">
        <v>6047</v>
      </c>
      <c r="F1265" s="157" t="s">
        <v>2904</v>
      </c>
      <c r="G1265" s="157">
        <v>2.0</v>
      </c>
      <c r="H1265" s="157">
        <v>2.0</v>
      </c>
      <c r="I1265" s="157">
        <v>2.0</v>
      </c>
      <c r="J1265" s="494">
        <v>20.0</v>
      </c>
      <c r="K1265" s="494">
        <v>10.0</v>
      </c>
      <c r="L1265" s="78" t="s">
        <v>689</v>
      </c>
      <c r="M1265" s="58"/>
      <c r="N1265" s="58"/>
      <c r="O1265" s="58"/>
      <c r="P1265" s="58"/>
      <c r="Q1265" s="58"/>
      <c r="R1265" s="58"/>
      <c r="S1265" s="58"/>
      <c r="T1265" s="58"/>
      <c r="U1265" s="58"/>
      <c r="V1265" s="58"/>
      <c r="W1265" s="58"/>
      <c r="X1265" s="58"/>
      <c r="Y1265" s="58"/>
      <c r="Z1265" s="58"/>
    </row>
    <row r="1266" ht="11.25" customHeight="1">
      <c r="A1266" s="231" t="s">
        <v>2791</v>
      </c>
      <c r="B1266" s="231" t="s">
        <v>6048</v>
      </c>
      <c r="C1266" s="77" t="s">
        <v>77</v>
      </c>
      <c r="D1266" s="229" t="s">
        <v>6049</v>
      </c>
      <c r="E1266" s="537" t="s">
        <v>6050</v>
      </c>
      <c r="F1266" s="157" t="s">
        <v>2904</v>
      </c>
      <c r="G1266" s="157">
        <v>2.0</v>
      </c>
      <c r="H1266" s="157">
        <v>2.0</v>
      </c>
      <c r="I1266" s="157">
        <v>2.0</v>
      </c>
      <c r="J1266" s="494">
        <v>20.0</v>
      </c>
      <c r="K1266" s="494">
        <v>10.0</v>
      </c>
      <c r="L1266" s="78" t="s">
        <v>689</v>
      </c>
      <c r="M1266" s="58"/>
      <c r="N1266" s="58"/>
      <c r="O1266" s="58"/>
      <c r="P1266" s="58"/>
      <c r="Q1266" s="58"/>
      <c r="R1266" s="58"/>
      <c r="S1266" s="58"/>
      <c r="T1266" s="58"/>
      <c r="U1266" s="58"/>
      <c r="V1266" s="58"/>
      <c r="W1266" s="58"/>
      <c r="X1266" s="58"/>
      <c r="Y1266" s="58"/>
      <c r="Z1266" s="58"/>
    </row>
    <row r="1267" ht="11.25" customHeight="1">
      <c r="A1267" s="231" t="s">
        <v>2791</v>
      </c>
      <c r="B1267" s="231" t="s">
        <v>6051</v>
      </c>
      <c r="C1267" s="77" t="s">
        <v>77</v>
      </c>
      <c r="D1267" s="229" t="s">
        <v>6052</v>
      </c>
      <c r="E1267" s="231" t="s">
        <v>6053</v>
      </c>
      <c r="F1267" s="157" t="s">
        <v>2904</v>
      </c>
      <c r="G1267" s="157">
        <v>2.0</v>
      </c>
      <c r="H1267" s="157">
        <v>2.0</v>
      </c>
      <c r="I1267" s="157">
        <v>2.0</v>
      </c>
      <c r="J1267" s="494">
        <v>20.0</v>
      </c>
      <c r="K1267" s="494">
        <v>10.0</v>
      </c>
      <c r="L1267" s="78" t="s">
        <v>689</v>
      </c>
      <c r="M1267" s="58"/>
      <c r="N1267" s="58"/>
      <c r="O1267" s="58"/>
      <c r="P1267" s="58"/>
      <c r="Q1267" s="58"/>
      <c r="R1267" s="58"/>
      <c r="S1267" s="58"/>
      <c r="T1267" s="58"/>
      <c r="U1267" s="58"/>
      <c r="V1267" s="58"/>
      <c r="W1267" s="58"/>
      <c r="X1267" s="58"/>
      <c r="Y1267" s="58"/>
      <c r="Z1267" s="58"/>
    </row>
    <row r="1268" ht="11.25" customHeight="1">
      <c r="A1268" s="231" t="s">
        <v>3577</v>
      </c>
      <c r="B1268" s="231" t="s">
        <v>3578</v>
      </c>
      <c r="C1268" s="77" t="s">
        <v>77</v>
      </c>
      <c r="D1268" s="229" t="s">
        <v>6869</v>
      </c>
      <c r="E1268" s="231" t="s">
        <v>6870</v>
      </c>
      <c r="F1268" s="157" t="s">
        <v>2904</v>
      </c>
      <c r="G1268" s="157">
        <v>2.0</v>
      </c>
      <c r="H1268" s="157">
        <v>2.0</v>
      </c>
      <c r="I1268" s="157">
        <v>2.0</v>
      </c>
      <c r="J1268" s="494">
        <v>20.0</v>
      </c>
      <c r="K1268" s="494">
        <v>10.0</v>
      </c>
      <c r="L1268" s="78" t="s">
        <v>689</v>
      </c>
      <c r="M1268" s="58"/>
      <c r="N1268" s="58"/>
      <c r="O1268" s="58"/>
      <c r="P1268" s="58"/>
      <c r="Q1268" s="58"/>
      <c r="R1268" s="58"/>
      <c r="S1268" s="58"/>
      <c r="T1268" s="58"/>
      <c r="U1268" s="58"/>
      <c r="V1268" s="58"/>
      <c r="W1268" s="58"/>
      <c r="X1268" s="58"/>
      <c r="Y1268" s="58"/>
      <c r="Z1268" s="58"/>
    </row>
    <row r="1269" ht="11.25" customHeight="1">
      <c r="A1269" s="231" t="s">
        <v>3577</v>
      </c>
      <c r="B1269" s="231" t="s">
        <v>3578</v>
      </c>
      <c r="C1269" s="77" t="s">
        <v>77</v>
      </c>
      <c r="D1269" s="229" t="s">
        <v>6871</v>
      </c>
      <c r="E1269" s="231" t="s">
        <v>6872</v>
      </c>
      <c r="F1269" s="157" t="s">
        <v>2904</v>
      </c>
      <c r="G1269" s="157">
        <v>2.0</v>
      </c>
      <c r="H1269" s="157">
        <v>2.0</v>
      </c>
      <c r="I1269" s="157">
        <v>2.0</v>
      </c>
      <c r="J1269" s="494">
        <v>20.0</v>
      </c>
      <c r="K1269" s="494">
        <v>10.0</v>
      </c>
      <c r="L1269" s="78" t="s">
        <v>689</v>
      </c>
      <c r="M1269" s="58"/>
      <c r="N1269" s="58"/>
      <c r="O1269" s="58"/>
      <c r="P1269" s="58"/>
      <c r="Q1269" s="58"/>
      <c r="R1269" s="58"/>
      <c r="S1269" s="58"/>
      <c r="T1269" s="58"/>
      <c r="U1269" s="58"/>
      <c r="V1269" s="58"/>
      <c r="W1269" s="58"/>
      <c r="X1269" s="58"/>
      <c r="Y1269" s="58"/>
      <c r="Z1269" s="58"/>
    </row>
    <row r="1270" ht="11.25" customHeight="1">
      <c r="A1270" s="231" t="s">
        <v>3577</v>
      </c>
      <c r="B1270" s="231" t="s">
        <v>3578</v>
      </c>
      <c r="C1270" s="77" t="s">
        <v>77</v>
      </c>
      <c r="D1270" s="229" t="s">
        <v>6873</v>
      </c>
      <c r="E1270" s="231" t="s">
        <v>6874</v>
      </c>
      <c r="F1270" s="157" t="s">
        <v>2904</v>
      </c>
      <c r="G1270" s="157">
        <v>2.0</v>
      </c>
      <c r="H1270" s="157">
        <v>2.0</v>
      </c>
      <c r="I1270" s="157">
        <v>2.0</v>
      </c>
      <c r="J1270" s="494">
        <v>20.0</v>
      </c>
      <c r="K1270" s="494">
        <v>10.0</v>
      </c>
      <c r="L1270" s="78" t="s">
        <v>689</v>
      </c>
      <c r="M1270" s="58"/>
      <c r="N1270" s="58"/>
      <c r="O1270" s="58"/>
      <c r="P1270" s="58"/>
      <c r="Q1270" s="58"/>
      <c r="R1270" s="58"/>
      <c r="S1270" s="58"/>
      <c r="T1270" s="58"/>
      <c r="U1270" s="58"/>
      <c r="V1270" s="58"/>
      <c r="W1270" s="58"/>
      <c r="X1270" s="58"/>
      <c r="Y1270" s="58"/>
      <c r="Z1270" s="58"/>
    </row>
    <row r="1271" ht="11.25" customHeight="1">
      <c r="A1271" s="231" t="s">
        <v>2798</v>
      </c>
      <c r="B1271" s="231" t="s">
        <v>6054</v>
      </c>
      <c r="C1271" s="77" t="s">
        <v>77</v>
      </c>
      <c r="D1271" s="229" t="s">
        <v>6055</v>
      </c>
      <c r="E1271" s="231" t="s">
        <v>6056</v>
      </c>
      <c r="F1271" s="157" t="s">
        <v>3860</v>
      </c>
      <c r="G1271" s="157">
        <v>2.0</v>
      </c>
      <c r="H1271" s="157">
        <v>2.0</v>
      </c>
      <c r="I1271" s="157">
        <v>2.0</v>
      </c>
      <c r="J1271" s="494">
        <v>20.0</v>
      </c>
      <c r="K1271" s="494">
        <v>10.0</v>
      </c>
      <c r="L1271" s="78" t="s">
        <v>689</v>
      </c>
      <c r="M1271" s="58"/>
      <c r="N1271" s="58"/>
      <c r="O1271" s="58"/>
      <c r="P1271" s="58"/>
      <c r="Q1271" s="58"/>
      <c r="R1271" s="58"/>
      <c r="S1271" s="58"/>
      <c r="T1271" s="58"/>
      <c r="U1271" s="58"/>
      <c r="V1271" s="58"/>
      <c r="W1271" s="58"/>
      <c r="X1271" s="58"/>
      <c r="Y1271" s="58"/>
      <c r="Z1271" s="58"/>
    </row>
    <row r="1272" ht="11.25" customHeight="1">
      <c r="A1272" s="231" t="s">
        <v>2798</v>
      </c>
      <c r="B1272" s="231" t="s">
        <v>6057</v>
      </c>
      <c r="C1272" s="77" t="s">
        <v>77</v>
      </c>
      <c r="D1272" s="229" t="s">
        <v>6058</v>
      </c>
      <c r="E1272" s="231" t="s">
        <v>6059</v>
      </c>
      <c r="F1272" s="157" t="s">
        <v>2904</v>
      </c>
      <c r="G1272" s="157">
        <v>2.0</v>
      </c>
      <c r="H1272" s="157">
        <v>2.0</v>
      </c>
      <c r="I1272" s="157">
        <v>2.0</v>
      </c>
      <c r="J1272" s="494">
        <v>20.0</v>
      </c>
      <c r="K1272" s="494">
        <v>10.0</v>
      </c>
      <c r="L1272" s="78" t="s">
        <v>689</v>
      </c>
      <c r="M1272" s="58"/>
      <c r="N1272" s="58"/>
      <c r="O1272" s="58"/>
      <c r="P1272" s="58"/>
      <c r="Q1272" s="58"/>
      <c r="R1272" s="58"/>
      <c r="S1272" s="58"/>
      <c r="T1272" s="58"/>
      <c r="U1272" s="58"/>
      <c r="V1272" s="58"/>
      <c r="W1272" s="58"/>
      <c r="X1272" s="58"/>
      <c r="Y1272" s="58"/>
      <c r="Z1272" s="58"/>
    </row>
    <row r="1273" ht="11.25" customHeight="1">
      <c r="A1273" s="231" t="s">
        <v>2798</v>
      </c>
      <c r="B1273" s="231" t="s">
        <v>6060</v>
      </c>
      <c r="C1273" s="77" t="s">
        <v>77</v>
      </c>
      <c r="D1273" s="229" t="s">
        <v>6061</v>
      </c>
      <c r="E1273" s="231" t="s">
        <v>6062</v>
      </c>
      <c r="F1273" s="157" t="s">
        <v>2904</v>
      </c>
      <c r="G1273" s="157">
        <v>2.0</v>
      </c>
      <c r="H1273" s="157">
        <v>2.0</v>
      </c>
      <c r="I1273" s="157">
        <v>2.0</v>
      </c>
      <c r="J1273" s="494">
        <v>20.0</v>
      </c>
      <c r="K1273" s="494">
        <v>10.0</v>
      </c>
      <c r="L1273" s="78" t="s">
        <v>689</v>
      </c>
      <c r="M1273" s="58"/>
      <c r="N1273" s="58"/>
      <c r="O1273" s="58"/>
      <c r="P1273" s="58"/>
      <c r="Q1273" s="58"/>
      <c r="R1273" s="58"/>
      <c r="S1273" s="58"/>
      <c r="T1273" s="58"/>
      <c r="U1273" s="58"/>
      <c r="V1273" s="58"/>
      <c r="W1273" s="58"/>
      <c r="X1273" s="58"/>
      <c r="Y1273" s="58"/>
      <c r="Z1273" s="58"/>
    </row>
    <row r="1274" ht="11.25" customHeight="1">
      <c r="A1274" s="231" t="s">
        <v>2798</v>
      </c>
      <c r="B1274" s="231" t="s">
        <v>6063</v>
      </c>
      <c r="C1274" s="77" t="s">
        <v>77</v>
      </c>
      <c r="D1274" s="229" t="s">
        <v>6064</v>
      </c>
      <c r="E1274" s="231" t="s">
        <v>6065</v>
      </c>
      <c r="F1274" s="157" t="s">
        <v>2904</v>
      </c>
      <c r="G1274" s="157">
        <v>2.0</v>
      </c>
      <c r="H1274" s="157">
        <v>2.0</v>
      </c>
      <c r="I1274" s="157">
        <v>2.0</v>
      </c>
      <c r="J1274" s="494">
        <v>20.0</v>
      </c>
      <c r="K1274" s="494">
        <v>10.0</v>
      </c>
      <c r="L1274" s="78" t="s">
        <v>689</v>
      </c>
      <c r="M1274" s="58"/>
      <c r="N1274" s="58"/>
      <c r="O1274" s="58"/>
      <c r="P1274" s="58"/>
      <c r="Q1274" s="58"/>
      <c r="R1274" s="58"/>
      <c r="S1274" s="58"/>
      <c r="T1274" s="58"/>
      <c r="U1274" s="58"/>
      <c r="V1274" s="58"/>
      <c r="W1274" s="58"/>
      <c r="X1274" s="58"/>
      <c r="Y1274" s="58"/>
      <c r="Z1274" s="58"/>
    </row>
    <row r="1275" ht="11.25" customHeight="1">
      <c r="A1275" s="231" t="s">
        <v>2798</v>
      </c>
      <c r="B1275" s="231" t="s">
        <v>6066</v>
      </c>
      <c r="C1275" s="77" t="s">
        <v>77</v>
      </c>
      <c r="D1275" s="229" t="s">
        <v>6067</v>
      </c>
      <c r="E1275" s="231" t="s">
        <v>6068</v>
      </c>
      <c r="F1275" s="157" t="s">
        <v>2904</v>
      </c>
      <c r="G1275" s="157">
        <v>2.0</v>
      </c>
      <c r="H1275" s="157">
        <v>2.0</v>
      </c>
      <c r="I1275" s="157">
        <v>2.0</v>
      </c>
      <c r="J1275" s="494">
        <v>20.0</v>
      </c>
      <c r="K1275" s="494">
        <v>10.0</v>
      </c>
      <c r="L1275" s="78" t="s">
        <v>689</v>
      </c>
      <c r="M1275" s="58"/>
      <c r="N1275" s="58"/>
      <c r="O1275" s="58"/>
      <c r="P1275" s="58"/>
      <c r="Q1275" s="58"/>
      <c r="R1275" s="58"/>
      <c r="S1275" s="58"/>
      <c r="T1275" s="58"/>
      <c r="U1275" s="58"/>
      <c r="V1275" s="58"/>
      <c r="W1275" s="58"/>
      <c r="X1275" s="58"/>
      <c r="Y1275" s="58"/>
      <c r="Z1275" s="58"/>
    </row>
    <row r="1276" ht="11.25" customHeight="1">
      <c r="A1276" s="231" t="s">
        <v>2798</v>
      </c>
      <c r="B1276" s="231" t="s">
        <v>6069</v>
      </c>
      <c r="C1276" s="77" t="s">
        <v>77</v>
      </c>
      <c r="D1276" s="229" t="s">
        <v>6070</v>
      </c>
      <c r="E1276" s="231" t="s">
        <v>6071</v>
      </c>
      <c r="F1276" s="157" t="s">
        <v>2904</v>
      </c>
      <c r="G1276" s="157">
        <v>2.0</v>
      </c>
      <c r="H1276" s="157">
        <v>2.0</v>
      </c>
      <c r="I1276" s="157">
        <v>2.0</v>
      </c>
      <c r="J1276" s="494">
        <v>20.0</v>
      </c>
      <c r="K1276" s="494">
        <v>10.0</v>
      </c>
      <c r="L1276" s="78" t="s">
        <v>689</v>
      </c>
      <c r="M1276" s="58"/>
      <c r="N1276" s="58"/>
      <c r="O1276" s="58"/>
      <c r="P1276" s="58"/>
      <c r="Q1276" s="58"/>
      <c r="R1276" s="58"/>
      <c r="S1276" s="58"/>
      <c r="T1276" s="58"/>
      <c r="U1276" s="58"/>
      <c r="V1276" s="58"/>
      <c r="W1276" s="58"/>
      <c r="X1276" s="58"/>
      <c r="Y1276" s="58"/>
      <c r="Z1276" s="58"/>
    </row>
    <row r="1277" ht="11.25" customHeight="1">
      <c r="A1277" s="231" t="s">
        <v>2798</v>
      </c>
      <c r="B1277" s="231" t="s">
        <v>6072</v>
      </c>
      <c r="C1277" s="77" t="s">
        <v>77</v>
      </c>
      <c r="D1277" s="229" t="s">
        <v>6073</v>
      </c>
      <c r="E1277" s="231" t="s">
        <v>6074</v>
      </c>
      <c r="F1277" s="157" t="s">
        <v>2904</v>
      </c>
      <c r="G1277" s="157">
        <v>2.0</v>
      </c>
      <c r="H1277" s="157">
        <v>2.0</v>
      </c>
      <c r="I1277" s="157">
        <v>2.0</v>
      </c>
      <c r="J1277" s="494">
        <v>20.0</v>
      </c>
      <c r="K1277" s="494">
        <v>10.0</v>
      </c>
      <c r="L1277" s="78" t="s">
        <v>689</v>
      </c>
      <c r="M1277" s="58"/>
      <c r="N1277" s="58"/>
      <c r="O1277" s="58"/>
      <c r="P1277" s="58"/>
      <c r="Q1277" s="58"/>
      <c r="R1277" s="58"/>
      <c r="S1277" s="58"/>
      <c r="T1277" s="58"/>
      <c r="U1277" s="58"/>
      <c r="V1277" s="58"/>
      <c r="W1277" s="58"/>
      <c r="X1277" s="58"/>
      <c r="Y1277" s="58"/>
      <c r="Z1277" s="58"/>
    </row>
    <row r="1278" ht="11.25" customHeight="1">
      <c r="A1278" s="231" t="s">
        <v>2798</v>
      </c>
      <c r="B1278" s="231" t="s">
        <v>6075</v>
      </c>
      <c r="C1278" s="77" t="s">
        <v>77</v>
      </c>
      <c r="D1278" s="229" t="s">
        <v>6076</v>
      </c>
      <c r="E1278" s="231" t="s">
        <v>6077</v>
      </c>
      <c r="F1278" s="157" t="s">
        <v>2904</v>
      </c>
      <c r="G1278" s="157">
        <v>2.0</v>
      </c>
      <c r="H1278" s="157">
        <v>2.0</v>
      </c>
      <c r="I1278" s="157">
        <v>2.0</v>
      </c>
      <c r="J1278" s="494">
        <v>20.0</v>
      </c>
      <c r="K1278" s="494">
        <v>10.0</v>
      </c>
      <c r="L1278" s="78" t="s">
        <v>689</v>
      </c>
      <c r="M1278" s="58"/>
      <c r="N1278" s="58"/>
      <c r="O1278" s="58"/>
      <c r="P1278" s="58"/>
      <c r="Q1278" s="58"/>
      <c r="R1278" s="58"/>
      <c r="S1278" s="58"/>
      <c r="T1278" s="58"/>
      <c r="U1278" s="58"/>
      <c r="V1278" s="58"/>
      <c r="W1278" s="58"/>
      <c r="X1278" s="58"/>
      <c r="Y1278" s="58"/>
      <c r="Z1278" s="58"/>
    </row>
    <row r="1279" ht="11.25" customHeight="1">
      <c r="A1279" s="231" t="s">
        <v>2798</v>
      </c>
      <c r="B1279" s="231" t="s">
        <v>6078</v>
      </c>
      <c r="C1279" s="77" t="s">
        <v>77</v>
      </c>
      <c r="D1279" s="229" t="s">
        <v>6079</v>
      </c>
      <c r="E1279" s="231" t="s">
        <v>6080</v>
      </c>
      <c r="F1279" s="157" t="s">
        <v>2904</v>
      </c>
      <c r="G1279" s="157">
        <v>2.0</v>
      </c>
      <c r="H1279" s="157">
        <v>2.0</v>
      </c>
      <c r="I1279" s="157">
        <v>2.0</v>
      </c>
      <c r="J1279" s="494">
        <v>20.0</v>
      </c>
      <c r="K1279" s="494">
        <v>10.0</v>
      </c>
      <c r="L1279" s="78" t="s">
        <v>689</v>
      </c>
      <c r="M1279" s="58"/>
      <c r="N1279" s="58"/>
      <c r="O1279" s="58"/>
      <c r="P1279" s="58"/>
      <c r="Q1279" s="58"/>
      <c r="R1279" s="58"/>
      <c r="S1279" s="58"/>
      <c r="T1279" s="58"/>
      <c r="U1279" s="58"/>
      <c r="V1279" s="58"/>
      <c r="W1279" s="58"/>
      <c r="X1279" s="58"/>
      <c r="Y1279" s="58"/>
      <c r="Z1279" s="58"/>
    </row>
    <row r="1280" ht="11.25" customHeight="1">
      <c r="A1280" s="231" t="s">
        <v>2798</v>
      </c>
      <c r="B1280" s="231" t="s">
        <v>6081</v>
      </c>
      <c r="C1280" s="77" t="s">
        <v>77</v>
      </c>
      <c r="D1280" s="229" t="s">
        <v>6082</v>
      </c>
      <c r="E1280" s="231" t="s">
        <v>6083</v>
      </c>
      <c r="F1280" s="157" t="s">
        <v>2904</v>
      </c>
      <c r="G1280" s="157">
        <v>2.0</v>
      </c>
      <c r="H1280" s="157">
        <v>2.0</v>
      </c>
      <c r="I1280" s="157">
        <v>2.0</v>
      </c>
      <c r="J1280" s="494">
        <v>20.0</v>
      </c>
      <c r="K1280" s="494">
        <v>10.0</v>
      </c>
      <c r="L1280" s="78" t="s">
        <v>689</v>
      </c>
      <c r="M1280" s="58"/>
      <c r="N1280" s="58"/>
      <c r="O1280" s="58"/>
      <c r="P1280" s="58"/>
      <c r="Q1280" s="58"/>
      <c r="R1280" s="58"/>
      <c r="S1280" s="58"/>
      <c r="T1280" s="58"/>
      <c r="U1280" s="58"/>
      <c r="V1280" s="58"/>
      <c r="W1280" s="58"/>
      <c r="X1280" s="58"/>
      <c r="Y1280" s="58"/>
      <c r="Z1280" s="58"/>
    </row>
    <row r="1281" ht="11.25" customHeight="1">
      <c r="A1281" s="231" t="s">
        <v>2798</v>
      </c>
      <c r="B1281" s="231" t="s">
        <v>6084</v>
      </c>
      <c r="C1281" s="77" t="s">
        <v>77</v>
      </c>
      <c r="D1281" s="229" t="s">
        <v>6085</v>
      </c>
      <c r="E1281" s="231" t="s">
        <v>6086</v>
      </c>
      <c r="F1281" s="157" t="s">
        <v>2904</v>
      </c>
      <c r="G1281" s="157">
        <v>2.0</v>
      </c>
      <c r="H1281" s="157">
        <v>2.0</v>
      </c>
      <c r="I1281" s="157">
        <v>2.0</v>
      </c>
      <c r="J1281" s="494">
        <v>20.0</v>
      </c>
      <c r="K1281" s="494">
        <v>10.0</v>
      </c>
      <c r="L1281" s="78" t="s">
        <v>689</v>
      </c>
      <c r="M1281" s="58"/>
      <c r="N1281" s="58"/>
      <c r="O1281" s="58"/>
      <c r="P1281" s="58"/>
      <c r="Q1281" s="58"/>
      <c r="R1281" s="58"/>
      <c r="S1281" s="58"/>
      <c r="T1281" s="58"/>
      <c r="U1281" s="58"/>
      <c r="V1281" s="58"/>
      <c r="W1281" s="58"/>
      <c r="X1281" s="58"/>
      <c r="Y1281" s="58"/>
      <c r="Z1281" s="58"/>
    </row>
    <row r="1282" ht="11.25" customHeight="1">
      <c r="A1282" s="231" t="s">
        <v>2798</v>
      </c>
      <c r="B1282" s="231" t="s">
        <v>6087</v>
      </c>
      <c r="C1282" s="77" t="s">
        <v>77</v>
      </c>
      <c r="D1282" s="229" t="s">
        <v>6088</v>
      </c>
      <c r="E1282" s="231" t="s">
        <v>6089</v>
      </c>
      <c r="F1282" s="157" t="s">
        <v>2904</v>
      </c>
      <c r="G1282" s="157">
        <v>2.0</v>
      </c>
      <c r="H1282" s="157">
        <v>2.0</v>
      </c>
      <c r="I1282" s="157">
        <v>2.0</v>
      </c>
      <c r="J1282" s="494">
        <v>20.0</v>
      </c>
      <c r="K1282" s="494">
        <v>10.0</v>
      </c>
      <c r="L1282" s="78" t="s">
        <v>689</v>
      </c>
      <c r="M1282" s="58"/>
      <c r="N1282" s="58"/>
      <c r="O1282" s="58"/>
      <c r="P1282" s="58"/>
      <c r="Q1282" s="58"/>
      <c r="R1282" s="58"/>
      <c r="S1282" s="58"/>
      <c r="T1282" s="58"/>
      <c r="U1282" s="58"/>
      <c r="V1282" s="58"/>
      <c r="W1282" s="58"/>
      <c r="X1282" s="58"/>
      <c r="Y1282" s="58"/>
      <c r="Z1282" s="58"/>
    </row>
    <row r="1283" ht="11.25" customHeight="1">
      <c r="A1283" s="231" t="s">
        <v>2798</v>
      </c>
      <c r="B1283" s="231" t="s">
        <v>6090</v>
      </c>
      <c r="C1283" s="77" t="s">
        <v>77</v>
      </c>
      <c r="D1283" s="229" t="s">
        <v>6091</v>
      </c>
      <c r="E1283" s="231" t="s">
        <v>6092</v>
      </c>
      <c r="F1283" s="157" t="s">
        <v>2904</v>
      </c>
      <c r="G1283" s="157">
        <v>2.0</v>
      </c>
      <c r="H1283" s="157">
        <v>2.0</v>
      </c>
      <c r="I1283" s="157">
        <v>2.0</v>
      </c>
      <c r="J1283" s="494">
        <v>20.0</v>
      </c>
      <c r="K1283" s="494">
        <v>10.0</v>
      </c>
      <c r="L1283" s="78" t="s">
        <v>689</v>
      </c>
      <c r="M1283" s="58"/>
      <c r="N1283" s="58"/>
      <c r="O1283" s="58"/>
      <c r="P1283" s="58"/>
      <c r="Q1283" s="58"/>
      <c r="R1283" s="58"/>
      <c r="S1283" s="58"/>
      <c r="T1283" s="58"/>
      <c r="U1283" s="58"/>
      <c r="V1283" s="58"/>
      <c r="W1283" s="58"/>
      <c r="X1283" s="58"/>
      <c r="Y1283" s="58"/>
      <c r="Z1283" s="58"/>
    </row>
    <row r="1284" ht="11.25" customHeight="1">
      <c r="A1284" s="231" t="s">
        <v>2798</v>
      </c>
      <c r="B1284" s="231" t="s">
        <v>6093</v>
      </c>
      <c r="C1284" s="77" t="s">
        <v>77</v>
      </c>
      <c r="D1284" s="229" t="s">
        <v>6094</v>
      </c>
      <c r="E1284" s="231" t="s">
        <v>6095</v>
      </c>
      <c r="F1284" s="157" t="s">
        <v>2904</v>
      </c>
      <c r="G1284" s="157">
        <v>2.0</v>
      </c>
      <c r="H1284" s="157">
        <v>2.0</v>
      </c>
      <c r="I1284" s="157">
        <v>2.0</v>
      </c>
      <c r="J1284" s="494">
        <v>20.0</v>
      </c>
      <c r="K1284" s="494">
        <v>10.0</v>
      </c>
      <c r="L1284" s="78" t="s">
        <v>689</v>
      </c>
      <c r="M1284" s="58"/>
      <c r="N1284" s="58"/>
      <c r="O1284" s="58"/>
      <c r="P1284" s="58"/>
      <c r="Q1284" s="58"/>
      <c r="R1284" s="58"/>
      <c r="S1284" s="58"/>
      <c r="T1284" s="58"/>
      <c r="U1284" s="58"/>
      <c r="V1284" s="58"/>
      <c r="W1284" s="58"/>
      <c r="X1284" s="58"/>
      <c r="Y1284" s="58"/>
      <c r="Z1284" s="58"/>
    </row>
    <row r="1285" ht="11.25" customHeight="1">
      <c r="A1285" s="231" t="s">
        <v>2798</v>
      </c>
      <c r="B1285" s="231" t="s">
        <v>6096</v>
      </c>
      <c r="C1285" s="77" t="s">
        <v>77</v>
      </c>
      <c r="D1285" s="229" t="s">
        <v>6097</v>
      </c>
      <c r="E1285" s="231" t="s">
        <v>6098</v>
      </c>
      <c r="F1285" s="157" t="s">
        <v>2904</v>
      </c>
      <c r="G1285" s="157">
        <v>2.0</v>
      </c>
      <c r="H1285" s="157">
        <v>2.0</v>
      </c>
      <c r="I1285" s="157">
        <v>2.0</v>
      </c>
      <c r="J1285" s="494">
        <v>20.0</v>
      </c>
      <c r="K1285" s="494">
        <v>10.0</v>
      </c>
      <c r="L1285" s="78" t="s">
        <v>689</v>
      </c>
      <c r="M1285" s="58"/>
      <c r="N1285" s="58"/>
      <c r="O1285" s="58"/>
      <c r="P1285" s="58"/>
      <c r="Q1285" s="58"/>
      <c r="R1285" s="58"/>
      <c r="S1285" s="58"/>
      <c r="T1285" s="58"/>
      <c r="U1285" s="58"/>
      <c r="V1285" s="58"/>
      <c r="W1285" s="58"/>
      <c r="X1285" s="58"/>
      <c r="Y1285" s="58"/>
      <c r="Z1285" s="58"/>
    </row>
    <row r="1286" ht="11.25" customHeight="1">
      <c r="A1286" s="231" t="s">
        <v>2798</v>
      </c>
      <c r="B1286" s="231" t="s">
        <v>6099</v>
      </c>
      <c r="C1286" s="77" t="s">
        <v>77</v>
      </c>
      <c r="D1286" s="229" t="s">
        <v>6100</v>
      </c>
      <c r="E1286" s="231" t="s">
        <v>6101</v>
      </c>
      <c r="F1286" s="157" t="s">
        <v>2904</v>
      </c>
      <c r="G1286" s="157">
        <v>2.0</v>
      </c>
      <c r="H1286" s="157">
        <v>2.0</v>
      </c>
      <c r="I1286" s="157">
        <v>2.0</v>
      </c>
      <c r="J1286" s="494">
        <v>10.0</v>
      </c>
      <c r="K1286" s="494">
        <v>5.0</v>
      </c>
      <c r="L1286" s="78" t="s">
        <v>689</v>
      </c>
      <c r="M1286" s="58"/>
      <c r="N1286" s="58"/>
      <c r="O1286" s="58"/>
      <c r="P1286" s="58"/>
      <c r="Q1286" s="58"/>
      <c r="R1286" s="58"/>
      <c r="S1286" s="58"/>
      <c r="T1286" s="58"/>
      <c r="U1286" s="58"/>
      <c r="V1286" s="58"/>
      <c r="W1286" s="58"/>
      <c r="X1286" s="58"/>
      <c r="Y1286" s="58"/>
      <c r="Z1286" s="58"/>
    </row>
    <row r="1287" ht="11.25" customHeight="1">
      <c r="A1287" s="231" t="s">
        <v>2798</v>
      </c>
      <c r="B1287" s="231" t="s">
        <v>6102</v>
      </c>
      <c r="C1287" s="77" t="s">
        <v>77</v>
      </c>
      <c r="D1287" s="229" t="s">
        <v>6103</v>
      </c>
      <c r="E1287" s="231" t="s">
        <v>6104</v>
      </c>
      <c r="F1287" s="157" t="s">
        <v>2904</v>
      </c>
      <c r="G1287" s="157">
        <v>2.0</v>
      </c>
      <c r="H1287" s="157">
        <v>2.0</v>
      </c>
      <c r="I1287" s="157">
        <v>2.0</v>
      </c>
      <c r="J1287" s="494">
        <v>20.0</v>
      </c>
      <c r="K1287" s="494">
        <v>10.0</v>
      </c>
      <c r="L1287" s="78" t="s">
        <v>689</v>
      </c>
      <c r="M1287" s="58"/>
      <c r="N1287" s="58"/>
      <c r="O1287" s="58"/>
      <c r="P1287" s="58"/>
      <c r="Q1287" s="58"/>
      <c r="R1287" s="58"/>
      <c r="S1287" s="58"/>
      <c r="T1287" s="58"/>
      <c r="U1287" s="58"/>
      <c r="V1287" s="58"/>
      <c r="W1287" s="58"/>
      <c r="X1287" s="58"/>
      <c r="Y1287" s="58"/>
      <c r="Z1287" s="58"/>
    </row>
    <row r="1288" ht="11.25" customHeight="1">
      <c r="A1288" s="231" t="s">
        <v>2798</v>
      </c>
      <c r="B1288" s="231" t="s">
        <v>6105</v>
      </c>
      <c r="C1288" s="77" t="s">
        <v>77</v>
      </c>
      <c r="D1288" s="229" t="s">
        <v>6106</v>
      </c>
      <c r="E1288" s="231" t="s">
        <v>6107</v>
      </c>
      <c r="F1288" s="157" t="s">
        <v>2904</v>
      </c>
      <c r="G1288" s="157">
        <v>2.0</v>
      </c>
      <c r="H1288" s="157">
        <v>2.0</v>
      </c>
      <c r="I1288" s="157">
        <v>2.0</v>
      </c>
      <c r="J1288" s="494">
        <v>20.0</v>
      </c>
      <c r="K1288" s="494">
        <v>10.0</v>
      </c>
      <c r="L1288" s="78" t="s">
        <v>689</v>
      </c>
      <c r="M1288" s="58"/>
      <c r="N1288" s="58"/>
      <c r="O1288" s="58"/>
      <c r="P1288" s="58"/>
      <c r="Q1288" s="58"/>
      <c r="R1288" s="58"/>
      <c r="S1288" s="58"/>
      <c r="T1288" s="58"/>
      <c r="U1288" s="58"/>
      <c r="V1288" s="58"/>
      <c r="W1288" s="58"/>
      <c r="X1288" s="58"/>
      <c r="Y1288" s="58"/>
      <c r="Z1288" s="58"/>
    </row>
    <row r="1289" ht="11.25" customHeight="1">
      <c r="A1289" s="231" t="s">
        <v>2798</v>
      </c>
      <c r="B1289" s="231" t="s">
        <v>6108</v>
      </c>
      <c r="C1289" s="77" t="s">
        <v>77</v>
      </c>
      <c r="D1289" s="229" t="s">
        <v>6109</v>
      </c>
      <c r="E1289" s="231" t="s">
        <v>6110</v>
      </c>
      <c r="F1289" s="157" t="s">
        <v>2904</v>
      </c>
      <c r="G1289" s="157">
        <v>2.0</v>
      </c>
      <c r="H1289" s="157">
        <v>2.0</v>
      </c>
      <c r="I1289" s="157">
        <v>2.0</v>
      </c>
      <c r="J1289" s="494">
        <v>20.0</v>
      </c>
      <c r="K1289" s="494">
        <v>10.0</v>
      </c>
      <c r="L1289" s="78" t="s">
        <v>689</v>
      </c>
      <c r="M1289" s="58"/>
      <c r="N1289" s="58"/>
      <c r="O1289" s="58"/>
      <c r="P1289" s="58"/>
      <c r="Q1289" s="58"/>
      <c r="R1289" s="58"/>
      <c r="S1289" s="58"/>
      <c r="T1289" s="58"/>
      <c r="U1289" s="58"/>
      <c r="V1289" s="58"/>
      <c r="W1289" s="58"/>
      <c r="X1289" s="58"/>
      <c r="Y1289" s="58"/>
      <c r="Z1289" s="58"/>
    </row>
    <row r="1290" ht="11.25" customHeight="1">
      <c r="A1290" s="231" t="s">
        <v>2798</v>
      </c>
      <c r="B1290" s="231" t="s">
        <v>6111</v>
      </c>
      <c r="C1290" s="77" t="s">
        <v>77</v>
      </c>
      <c r="D1290" s="229" t="s">
        <v>6112</v>
      </c>
      <c r="E1290" s="231" t="s">
        <v>6113</v>
      </c>
      <c r="F1290" s="157" t="s">
        <v>2904</v>
      </c>
      <c r="G1290" s="157">
        <v>2.0</v>
      </c>
      <c r="H1290" s="157">
        <v>2.0</v>
      </c>
      <c r="I1290" s="157">
        <v>2.0</v>
      </c>
      <c r="J1290" s="494">
        <v>10.0</v>
      </c>
      <c r="K1290" s="494">
        <v>5.0</v>
      </c>
      <c r="L1290" s="78" t="s">
        <v>689</v>
      </c>
      <c r="M1290" s="58"/>
      <c r="N1290" s="58"/>
      <c r="O1290" s="58"/>
      <c r="P1290" s="58"/>
      <c r="Q1290" s="58"/>
      <c r="R1290" s="58"/>
      <c r="S1290" s="58"/>
      <c r="T1290" s="58"/>
      <c r="U1290" s="58"/>
      <c r="V1290" s="58"/>
      <c r="W1290" s="58"/>
      <c r="X1290" s="58"/>
      <c r="Y1290" s="58"/>
      <c r="Z1290" s="58"/>
    </row>
    <row r="1291" ht="11.25" customHeight="1">
      <c r="A1291" s="231" t="s">
        <v>2798</v>
      </c>
      <c r="B1291" s="231" t="s">
        <v>6114</v>
      </c>
      <c r="C1291" s="77" t="s">
        <v>77</v>
      </c>
      <c r="D1291" s="229" t="s">
        <v>6115</v>
      </c>
      <c r="E1291" s="231" t="s">
        <v>6116</v>
      </c>
      <c r="F1291" s="157" t="s">
        <v>2904</v>
      </c>
      <c r="G1291" s="157">
        <v>2.0</v>
      </c>
      <c r="H1291" s="157">
        <v>2.0</v>
      </c>
      <c r="I1291" s="157">
        <v>2.0</v>
      </c>
      <c r="J1291" s="494">
        <v>20.0</v>
      </c>
      <c r="K1291" s="494">
        <v>10.0</v>
      </c>
      <c r="L1291" s="78" t="s">
        <v>689</v>
      </c>
      <c r="M1291" s="58"/>
      <c r="N1291" s="58"/>
      <c r="O1291" s="58"/>
      <c r="P1291" s="58"/>
      <c r="Q1291" s="58"/>
      <c r="R1291" s="58"/>
      <c r="S1291" s="58"/>
      <c r="T1291" s="58"/>
      <c r="U1291" s="58"/>
      <c r="V1291" s="58"/>
      <c r="W1291" s="58"/>
      <c r="X1291" s="58"/>
      <c r="Y1291" s="58"/>
      <c r="Z1291" s="58"/>
    </row>
    <row r="1292" ht="11.25" customHeight="1">
      <c r="A1292" s="231" t="s">
        <v>2798</v>
      </c>
      <c r="B1292" s="231" t="s">
        <v>6117</v>
      </c>
      <c r="C1292" s="77" t="s">
        <v>77</v>
      </c>
      <c r="D1292" s="229" t="s">
        <v>6118</v>
      </c>
      <c r="E1292" s="231" t="s">
        <v>6119</v>
      </c>
      <c r="F1292" s="157" t="s">
        <v>2904</v>
      </c>
      <c r="G1292" s="157">
        <v>2.0</v>
      </c>
      <c r="H1292" s="157">
        <v>2.0</v>
      </c>
      <c r="I1292" s="157">
        <v>2.0</v>
      </c>
      <c r="J1292" s="494">
        <v>20.0</v>
      </c>
      <c r="K1292" s="494">
        <v>10.0</v>
      </c>
      <c r="L1292" s="78" t="s">
        <v>689</v>
      </c>
      <c r="M1292" s="58"/>
      <c r="N1292" s="58"/>
      <c r="O1292" s="58"/>
      <c r="P1292" s="58"/>
      <c r="Q1292" s="58"/>
      <c r="R1292" s="58"/>
      <c r="S1292" s="58"/>
      <c r="T1292" s="58"/>
      <c r="U1292" s="58"/>
      <c r="V1292" s="58"/>
      <c r="W1292" s="58"/>
      <c r="X1292" s="58"/>
      <c r="Y1292" s="58"/>
      <c r="Z1292" s="58"/>
    </row>
    <row r="1293" ht="11.25" customHeight="1">
      <c r="A1293" s="231" t="s">
        <v>2798</v>
      </c>
      <c r="B1293" s="231" t="s">
        <v>6120</v>
      </c>
      <c r="C1293" s="77" t="s">
        <v>77</v>
      </c>
      <c r="D1293" s="229" t="s">
        <v>6121</v>
      </c>
      <c r="E1293" s="231" t="s">
        <v>6122</v>
      </c>
      <c r="F1293" s="157" t="s">
        <v>2904</v>
      </c>
      <c r="G1293" s="157">
        <v>2.0</v>
      </c>
      <c r="H1293" s="157">
        <v>2.0</v>
      </c>
      <c r="I1293" s="157">
        <v>2.0</v>
      </c>
      <c r="J1293" s="494">
        <v>20.0</v>
      </c>
      <c r="K1293" s="494">
        <v>10.0</v>
      </c>
      <c r="L1293" s="78" t="s">
        <v>689</v>
      </c>
      <c r="M1293" s="58"/>
      <c r="N1293" s="58"/>
      <c r="O1293" s="58"/>
      <c r="P1293" s="58"/>
      <c r="Q1293" s="58"/>
      <c r="R1293" s="58"/>
      <c r="S1293" s="58"/>
      <c r="T1293" s="58"/>
      <c r="U1293" s="58"/>
      <c r="V1293" s="58"/>
      <c r="W1293" s="58"/>
      <c r="X1293" s="58"/>
      <c r="Y1293" s="58"/>
      <c r="Z1293" s="58"/>
    </row>
    <row r="1294" ht="11.25" customHeight="1">
      <c r="A1294" s="231" t="s">
        <v>2798</v>
      </c>
      <c r="B1294" s="231" t="s">
        <v>6123</v>
      </c>
      <c r="C1294" s="77" t="s">
        <v>77</v>
      </c>
      <c r="D1294" s="229" t="s">
        <v>6124</v>
      </c>
      <c r="E1294" s="231" t="s">
        <v>6125</v>
      </c>
      <c r="F1294" s="157" t="s">
        <v>2904</v>
      </c>
      <c r="G1294" s="157">
        <v>2.0</v>
      </c>
      <c r="H1294" s="157">
        <v>2.0</v>
      </c>
      <c r="I1294" s="157">
        <v>2.0</v>
      </c>
      <c r="J1294" s="494">
        <v>20.0</v>
      </c>
      <c r="K1294" s="494">
        <v>10.0</v>
      </c>
      <c r="L1294" s="78" t="s">
        <v>689</v>
      </c>
      <c r="M1294" s="58"/>
      <c r="N1294" s="58"/>
      <c r="O1294" s="58"/>
      <c r="P1294" s="58"/>
      <c r="Q1294" s="58"/>
      <c r="R1294" s="58"/>
      <c r="S1294" s="58"/>
      <c r="T1294" s="58"/>
      <c r="U1294" s="58"/>
      <c r="V1294" s="58"/>
      <c r="W1294" s="58"/>
      <c r="X1294" s="58"/>
      <c r="Y1294" s="58"/>
      <c r="Z1294" s="58"/>
    </row>
    <row r="1295" ht="11.25" customHeight="1">
      <c r="A1295" s="231" t="s">
        <v>2798</v>
      </c>
      <c r="B1295" s="231" t="s">
        <v>6126</v>
      </c>
      <c r="C1295" s="77" t="s">
        <v>77</v>
      </c>
      <c r="D1295" s="229" t="s">
        <v>6127</v>
      </c>
      <c r="E1295" s="231" t="s">
        <v>6128</v>
      </c>
      <c r="F1295" s="157" t="s">
        <v>2904</v>
      </c>
      <c r="G1295" s="157">
        <v>2.0</v>
      </c>
      <c r="H1295" s="157">
        <v>2.0</v>
      </c>
      <c r="I1295" s="157">
        <v>2.0</v>
      </c>
      <c r="J1295" s="494">
        <v>20.0</v>
      </c>
      <c r="K1295" s="494">
        <v>10.0</v>
      </c>
      <c r="L1295" s="78" t="s">
        <v>689</v>
      </c>
      <c r="M1295" s="58"/>
      <c r="N1295" s="58"/>
      <c r="O1295" s="58"/>
      <c r="P1295" s="58"/>
      <c r="Q1295" s="58"/>
      <c r="R1295" s="58"/>
      <c r="S1295" s="58"/>
      <c r="T1295" s="58"/>
      <c r="U1295" s="58"/>
      <c r="V1295" s="58"/>
      <c r="W1295" s="58"/>
      <c r="X1295" s="58"/>
      <c r="Y1295" s="58"/>
      <c r="Z1295" s="58"/>
    </row>
    <row r="1296" ht="11.25" customHeight="1">
      <c r="A1296" s="231" t="s">
        <v>2798</v>
      </c>
      <c r="B1296" s="231" t="s">
        <v>6129</v>
      </c>
      <c r="C1296" s="77" t="s">
        <v>77</v>
      </c>
      <c r="D1296" s="229" t="s">
        <v>6130</v>
      </c>
      <c r="E1296" s="231" t="s">
        <v>6131</v>
      </c>
      <c r="F1296" s="157" t="s">
        <v>2904</v>
      </c>
      <c r="G1296" s="157">
        <v>2.0</v>
      </c>
      <c r="H1296" s="157">
        <v>2.0</v>
      </c>
      <c r="I1296" s="157">
        <v>2.0</v>
      </c>
      <c r="J1296" s="494">
        <v>20.0</v>
      </c>
      <c r="K1296" s="494">
        <v>10.0</v>
      </c>
      <c r="L1296" s="78" t="s">
        <v>689</v>
      </c>
      <c r="M1296" s="58"/>
      <c r="N1296" s="58"/>
      <c r="O1296" s="58"/>
      <c r="P1296" s="58"/>
      <c r="Q1296" s="58"/>
      <c r="R1296" s="58"/>
      <c r="S1296" s="58"/>
      <c r="T1296" s="58"/>
      <c r="U1296" s="58"/>
      <c r="V1296" s="58"/>
      <c r="W1296" s="58"/>
      <c r="X1296" s="58"/>
      <c r="Y1296" s="58"/>
      <c r="Z1296" s="58"/>
    </row>
    <row r="1297" ht="11.25" customHeight="1">
      <c r="A1297" s="231" t="s">
        <v>2798</v>
      </c>
      <c r="B1297" s="231" t="s">
        <v>6132</v>
      </c>
      <c r="C1297" s="77" t="s">
        <v>77</v>
      </c>
      <c r="D1297" s="229" t="s">
        <v>6133</v>
      </c>
      <c r="E1297" s="231" t="s">
        <v>6134</v>
      </c>
      <c r="F1297" s="157" t="s">
        <v>2904</v>
      </c>
      <c r="G1297" s="157">
        <v>2.0</v>
      </c>
      <c r="H1297" s="157">
        <v>2.0</v>
      </c>
      <c r="I1297" s="157">
        <v>2.0</v>
      </c>
      <c r="J1297" s="494">
        <v>20.0</v>
      </c>
      <c r="K1297" s="494">
        <v>10.0</v>
      </c>
      <c r="L1297" s="78" t="s">
        <v>689</v>
      </c>
      <c r="M1297" s="58"/>
      <c r="N1297" s="58"/>
      <c r="O1297" s="58"/>
      <c r="P1297" s="58"/>
      <c r="Q1297" s="58"/>
      <c r="R1297" s="58"/>
      <c r="S1297" s="58"/>
      <c r="T1297" s="58"/>
      <c r="U1297" s="58"/>
      <c r="V1297" s="58"/>
      <c r="W1297" s="58"/>
      <c r="X1297" s="58"/>
      <c r="Y1297" s="58"/>
      <c r="Z1297" s="58"/>
    </row>
    <row r="1298" ht="11.25" customHeight="1">
      <c r="A1298" s="231" t="s">
        <v>2798</v>
      </c>
      <c r="B1298" s="231" t="s">
        <v>6135</v>
      </c>
      <c r="C1298" s="77" t="s">
        <v>77</v>
      </c>
      <c r="D1298" s="593" t="s">
        <v>6136</v>
      </c>
      <c r="E1298" s="231" t="s">
        <v>6137</v>
      </c>
      <c r="F1298" s="157" t="s">
        <v>2904</v>
      </c>
      <c r="G1298" s="157">
        <v>2.0</v>
      </c>
      <c r="H1298" s="157">
        <v>2.0</v>
      </c>
      <c r="I1298" s="157">
        <v>2.0</v>
      </c>
      <c r="J1298" s="494">
        <v>20.0</v>
      </c>
      <c r="K1298" s="494">
        <v>10.0</v>
      </c>
      <c r="L1298" s="78" t="s">
        <v>689</v>
      </c>
      <c r="M1298" s="58"/>
      <c r="N1298" s="58"/>
      <c r="O1298" s="58"/>
      <c r="P1298" s="58"/>
      <c r="Q1298" s="58"/>
      <c r="R1298" s="58"/>
      <c r="S1298" s="58"/>
      <c r="T1298" s="58"/>
      <c r="U1298" s="58"/>
      <c r="V1298" s="58"/>
      <c r="W1298" s="58"/>
      <c r="X1298" s="58"/>
      <c r="Y1298" s="58"/>
      <c r="Z1298" s="58"/>
    </row>
    <row r="1299" ht="11.25" customHeight="1">
      <c r="A1299" s="231" t="s">
        <v>2798</v>
      </c>
      <c r="B1299" s="231" t="s">
        <v>6138</v>
      </c>
      <c r="C1299" s="77" t="s">
        <v>77</v>
      </c>
      <c r="D1299" s="229" t="s">
        <v>6139</v>
      </c>
      <c r="E1299" s="231" t="s">
        <v>6140</v>
      </c>
      <c r="F1299" s="157" t="s">
        <v>2904</v>
      </c>
      <c r="G1299" s="157">
        <v>2.0</v>
      </c>
      <c r="H1299" s="157">
        <v>2.0</v>
      </c>
      <c r="I1299" s="157">
        <v>2.0</v>
      </c>
      <c r="J1299" s="494">
        <v>20.0</v>
      </c>
      <c r="K1299" s="494">
        <v>10.0</v>
      </c>
      <c r="L1299" s="78" t="s">
        <v>689</v>
      </c>
      <c r="M1299" s="58"/>
      <c r="N1299" s="58"/>
      <c r="O1299" s="58"/>
      <c r="P1299" s="58"/>
      <c r="Q1299" s="58"/>
      <c r="R1299" s="58"/>
      <c r="S1299" s="58"/>
      <c r="T1299" s="58"/>
      <c r="U1299" s="58"/>
      <c r="V1299" s="58"/>
      <c r="W1299" s="58"/>
      <c r="X1299" s="58"/>
      <c r="Y1299" s="58"/>
      <c r="Z1299" s="58"/>
    </row>
    <row r="1300" ht="11.25" customHeight="1">
      <c r="A1300" s="286" t="s">
        <v>2843</v>
      </c>
      <c r="B1300" s="5" t="s">
        <v>6875</v>
      </c>
      <c r="C1300" s="77" t="s">
        <v>77</v>
      </c>
      <c r="D1300" s="229" t="s">
        <v>6142</v>
      </c>
      <c r="E1300" s="231" t="s">
        <v>6143</v>
      </c>
      <c r="F1300" s="157" t="s">
        <v>2904</v>
      </c>
      <c r="G1300" s="157">
        <v>2.0</v>
      </c>
      <c r="H1300" s="157">
        <v>2.0</v>
      </c>
      <c r="I1300" s="157">
        <v>2.0</v>
      </c>
      <c r="J1300" s="494">
        <v>20.0</v>
      </c>
      <c r="K1300" s="494">
        <v>10.0</v>
      </c>
      <c r="L1300" s="78" t="s">
        <v>689</v>
      </c>
      <c r="M1300" s="58"/>
      <c r="N1300" s="58"/>
      <c r="O1300" s="58"/>
      <c r="P1300" s="58"/>
      <c r="Q1300" s="58"/>
      <c r="R1300" s="58"/>
      <c r="S1300" s="58"/>
      <c r="T1300" s="58"/>
      <c r="U1300" s="58"/>
      <c r="V1300" s="58"/>
      <c r="W1300" s="58"/>
      <c r="X1300" s="58"/>
      <c r="Y1300" s="58"/>
      <c r="Z1300" s="58"/>
    </row>
    <row r="1301" ht="11.25" customHeight="1">
      <c r="A1301" s="286" t="s">
        <v>2843</v>
      </c>
      <c r="B1301" s="5" t="s">
        <v>6876</v>
      </c>
      <c r="C1301" s="77" t="s">
        <v>77</v>
      </c>
      <c r="D1301" s="229" t="s">
        <v>6145</v>
      </c>
      <c r="E1301" s="231" t="s">
        <v>6146</v>
      </c>
      <c r="F1301" s="157" t="s">
        <v>2904</v>
      </c>
      <c r="G1301" s="157">
        <v>2.0</v>
      </c>
      <c r="H1301" s="157">
        <v>2.0</v>
      </c>
      <c r="I1301" s="157">
        <v>2.0</v>
      </c>
      <c r="J1301" s="494">
        <v>20.0</v>
      </c>
      <c r="K1301" s="494">
        <v>10.0</v>
      </c>
      <c r="L1301" s="78" t="s">
        <v>689</v>
      </c>
      <c r="M1301" s="58"/>
      <c r="N1301" s="58"/>
      <c r="O1301" s="58"/>
      <c r="P1301" s="58"/>
      <c r="Q1301" s="58"/>
      <c r="R1301" s="58"/>
      <c r="S1301" s="58"/>
      <c r="T1301" s="58"/>
      <c r="U1301" s="58"/>
      <c r="V1301" s="58"/>
      <c r="W1301" s="58"/>
      <c r="X1301" s="58"/>
      <c r="Y1301" s="58"/>
      <c r="Z1301" s="58"/>
    </row>
    <row r="1302" ht="11.25" customHeight="1">
      <c r="A1302" s="286" t="s">
        <v>2843</v>
      </c>
      <c r="B1302" s="5" t="s">
        <v>6877</v>
      </c>
      <c r="C1302" s="77" t="s">
        <v>77</v>
      </c>
      <c r="D1302" s="229" t="s">
        <v>6148</v>
      </c>
      <c r="E1302" s="231" t="s">
        <v>6149</v>
      </c>
      <c r="F1302" s="157" t="s">
        <v>2904</v>
      </c>
      <c r="G1302" s="157">
        <v>2.0</v>
      </c>
      <c r="H1302" s="157">
        <v>2.0</v>
      </c>
      <c r="I1302" s="157">
        <v>2.0</v>
      </c>
      <c r="J1302" s="494">
        <v>20.0</v>
      </c>
      <c r="K1302" s="494">
        <v>10.0</v>
      </c>
      <c r="L1302" s="78" t="s">
        <v>689</v>
      </c>
      <c r="M1302" s="58"/>
      <c r="N1302" s="58"/>
      <c r="O1302" s="58"/>
      <c r="P1302" s="58"/>
      <c r="Q1302" s="58"/>
      <c r="R1302" s="58"/>
      <c r="S1302" s="58"/>
      <c r="T1302" s="58"/>
      <c r="U1302" s="58"/>
      <c r="V1302" s="58"/>
      <c r="W1302" s="58"/>
      <c r="X1302" s="58"/>
      <c r="Y1302" s="58"/>
      <c r="Z1302" s="58"/>
    </row>
    <row r="1303" ht="11.25" customHeight="1">
      <c r="A1303" s="286" t="s">
        <v>2843</v>
      </c>
      <c r="B1303" s="5" t="s">
        <v>6878</v>
      </c>
      <c r="C1303" s="77" t="s">
        <v>77</v>
      </c>
      <c r="D1303" s="229" t="s">
        <v>6151</v>
      </c>
      <c r="E1303" s="231" t="s">
        <v>6152</v>
      </c>
      <c r="F1303" s="157" t="s">
        <v>2904</v>
      </c>
      <c r="G1303" s="157">
        <v>2.0</v>
      </c>
      <c r="H1303" s="157">
        <v>2.0</v>
      </c>
      <c r="I1303" s="157">
        <v>2.0</v>
      </c>
      <c r="J1303" s="494">
        <v>20.0</v>
      </c>
      <c r="K1303" s="494">
        <v>10.0</v>
      </c>
      <c r="L1303" s="78" t="s">
        <v>689</v>
      </c>
      <c r="M1303" s="58"/>
      <c r="N1303" s="58"/>
      <c r="O1303" s="58"/>
      <c r="P1303" s="58"/>
      <c r="Q1303" s="58"/>
      <c r="R1303" s="58"/>
      <c r="S1303" s="58"/>
      <c r="T1303" s="58"/>
      <c r="U1303" s="58"/>
      <c r="V1303" s="58"/>
      <c r="W1303" s="58"/>
      <c r="X1303" s="58"/>
      <c r="Y1303" s="58"/>
      <c r="Z1303" s="58"/>
    </row>
    <row r="1304" ht="11.25" customHeight="1">
      <c r="A1304" s="286" t="s">
        <v>2843</v>
      </c>
      <c r="B1304" s="5" t="s">
        <v>6879</v>
      </c>
      <c r="C1304" s="77" t="s">
        <v>77</v>
      </c>
      <c r="D1304" s="229" t="s">
        <v>6154</v>
      </c>
      <c r="E1304" s="231" t="s">
        <v>6155</v>
      </c>
      <c r="F1304" s="157" t="s">
        <v>2904</v>
      </c>
      <c r="G1304" s="157">
        <v>2.0</v>
      </c>
      <c r="H1304" s="157">
        <v>2.0</v>
      </c>
      <c r="I1304" s="157">
        <v>2.0</v>
      </c>
      <c r="J1304" s="494">
        <v>20.0</v>
      </c>
      <c r="K1304" s="494">
        <v>10.0</v>
      </c>
      <c r="L1304" s="78" t="s">
        <v>689</v>
      </c>
      <c r="M1304" s="58"/>
      <c r="N1304" s="58"/>
      <c r="O1304" s="58"/>
      <c r="P1304" s="58"/>
      <c r="Q1304" s="58"/>
      <c r="R1304" s="58"/>
      <c r="S1304" s="58"/>
      <c r="T1304" s="58"/>
      <c r="U1304" s="58"/>
      <c r="V1304" s="58"/>
      <c r="W1304" s="58"/>
      <c r="X1304" s="58"/>
      <c r="Y1304" s="58"/>
      <c r="Z1304" s="58"/>
    </row>
    <row r="1305" ht="11.25" customHeight="1">
      <c r="A1305" s="286" t="s">
        <v>2843</v>
      </c>
      <c r="B1305" s="5" t="s">
        <v>6880</v>
      </c>
      <c r="C1305" s="77" t="s">
        <v>77</v>
      </c>
      <c r="D1305" s="229" t="s">
        <v>6157</v>
      </c>
      <c r="E1305" s="231" t="s">
        <v>6158</v>
      </c>
      <c r="F1305" s="157" t="s">
        <v>2904</v>
      </c>
      <c r="G1305" s="157">
        <v>2.0</v>
      </c>
      <c r="H1305" s="157">
        <v>2.0</v>
      </c>
      <c r="I1305" s="157">
        <v>2.0</v>
      </c>
      <c r="J1305" s="494">
        <v>10.0</v>
      </c>
      <c r="K1305" s="494">
        <v>5.0</v>
      </c>
      <c r="L1305" s="78" t="s">
        <v>689</v>
      </c>
      <c r="M1305" s="58"/>
      <c r="N1305" s="58"/>
      <c r="O1305" s="58"/>
      <c r="P1305" s="58"/>
      <c r="Q1305" s="58"/>
      <c r="R1305" s="58"/>
      <c r="S1305" s="58"/>
      <c r="T1305" s="58"/>
      <c r="U1305" s="58"/>
      <c r="V1305" s="58"/>
      <c r="W1305" s="58"/>
      <c r="X1305" s="58"/>
      <c r="Y1305" s="58"/>
      <c r="Z1305" s="58"/>
    </row>
    <row r="1306" ht="11.25" customHeight="1">
      <c r="A1306" s="286" t="s">
        <v>2843</v>
      </c>
      <c r="B1306" s="5" t="s">
        <v>6881</v>
      </c>
      <c r="C1306" s="77" t="s">
        <v>77</v>
      </c>
      <c r="D1306" s="5" t="s">
        <v>6882</v>
      </c>
      <c r="E1306" s="537" t="s">
        <v>6161</v>
      </c>
      <c r="F1306" s="157" t="s">
        <v>3576</v>
      </c>
      <c r="G1306" s="157">
        <v>2.0</v>
      </c>
      <c r="H1306" s="157">
        <v>2.0</v>
      </c>
      <c r="I1306" s="157">
        <v>2.0</v>
      </c>
      <c r="J1306" s="494">
        <v>50.0</v>
      </c>
      <c r="K1306" s="494">
        <v>25.0</v>
      </c>
      <c r="L1306" s="78" t="s">
        <v>689</v>
      </c>
      <c r="M1306" s="58"/>
      <c r="N1306" s="58"/>
      <c r="O1306" s="58"/>
      <c r="P1306" s="58"/>
      <c r="Q1306" s="58"/>
      <c r="R1306" s="58"/>
      <c r="S1306" s="58"/>
      <c r="T1306" s="58"/>
      <c r="U1306" s="58"/>
      <c r="V1306" s="58"/>
      <c r="W1306" s="58"/>
      <c r="X1306" s="58"/>
      <c r="Y1306" s="58"/>
      <c r="Z1306" s="58"/>
    </row>
    <row r="1307" ht="11.25" customHeight="1">
      <c r="A1307" s="231" t="s">
        <v>2791</v>
      </c>
      <c r="B1307" s="231" t="s">
        <v>6162</v>
      </c>
      <c r="C1307" s="77" t="s">
        <v>77</v>
      </c>
      <c r="D1307" s="231" t="s">
        <v>6883</v>
      </c>
      <c r="E1307" s="231" t="s">
        <v>6164</v>
      </c>
      <c r="F1307" s="157" t="s">
        <v>2904</v>
      </c>
      <c r="G1307" s="157">
        <v>2.0</v>
      </c>
      <c r="H1307" s="157">
        <v>2.0</v>
      </c>
      <c r="I1307" s="157">
        <v>2.0</v>
      </c>
      <c r="J1307" s="494">
        <v>20.0</v>
      </c>
      <c r="K1307" s="494">
        <v>10.0</v>
      </c>
      <c r="L1307" s="78" t="s">
        <v>689</v>
      </c>
      <c r="M1307" s="58"/>
      <c r="N1307" s="58"/>
      <c r="O1307" s="58"/>
      <c r="P1307" s="58"/>
      <c r="Q1307" s="58"/>
      <c r="R1307" s="58"/>
      <c r="S1307" s="58"/>
      <c r="T1307" s="58"/>
      <c r="U1307" s="58"/>
      <c r="V1307" s="58"/>
      <c r="W1307" s="58"/>
      <c r="X1307" s="58"/>
      <c r="Y1307" s="58"/>
      <c r="Z1307" s="58"/>
    </row>
    <row r="1308" ht="11.25" customHeight="1">
      <c r="A1308" s="231" t="s">
        <v>2791</v>
      </c>
      <c r="B1308" s="231" t="s">
        <v>6162</v>
      </c>
      <c r="C1308" s="77" t="s">
        <v>77</v>
      </c>
      <c r="D1308" s="231" t="s">
        <v>6076</v>
      </c>
      <c r="E1308" s="537" t="s">
        <v>6077</v>
      </c>
      <c r="F1308" s="157" t="s">
        <v>2904</v>
      </c>
      <c r="G1308" s="157">
        <v>2.0</v>
      </c>
      <c r="H1308" s="157">
        <v>2.0</v>
      </c>
      <c r="I1308" s="157">
        <v>2.0</v>
      </c>
      <c r="J1308" s="494">
        <v>20.0</v>
      </c>
      <c r="K1308" s="494">
        <v>10.0</v>
      </c>
      <c r="L1308" s="78" t="s">
        <v>689</v>
      </c>
      <c r="M1308" s="58"/>
      <c r="N1308" s="58"/>
      <c r="O1308" s="58"/>
      <c r="P1308" s="58"/>
      <c r="Q1308" s="58"/>
      <c r="R1308" s="58"/>
      <c r="S1308" s="58"/>
      <c r="T1308" s="58"/>
      <c r="U1308" s="58"/>
      <c r="V1308" s="58"/>
      <c r="W1308" s="58"/>
      <c r="X1308" s="58"/>
      <c r="Y1308" s="58"/>
      <c r="Z1308" s="58"/>
    </row>
    <row r="1309" ht="11.25" customHeight="1">
      <c r="A1309" s="286" t="s">
        <v>6884</v>
      </c>
      <c r="B1309" s="5" t="s">
        <v>6885</v>
      </c>
      <c r="C1309" s="77" t="s">
        <v>77</v>
      </c>
      <c r="D1309" s="231" t="s">
        <v>6886</v>
      </c>
      <c r="E1309" s="231" t="s">
        <v>6887</v>
      </c>
      <c r="F1309" s="157" t="s">
        <v>2904</v>
      </c>
      <c r="G1309" s="157">
        <v>3.0</v>
      </c>
      <c r="H1309" s="157">
        <v>2.0</v>
      </c>
      <c r="I1309" s="157">
        <v>3.0</v>
      </c>
      <c r="J1309" s="494">
        <v>20.0</v>
      </c>
      <c r="K1309" s="494">
        <v>6.666666666666667</v>
      </c>
      <c r="L1309" s="78" t="s">
        <v>689</v>
      </c>
      <c r="M1309" s="58"/>
      <c r="N1309" s="58"/>
      <c r="O1309" s="58"/>
      <c r="P1309" s="58"/>
      <c r="Q1309" s="58"/>
      <c r="R1309" s="58"/>
      <c r="S1309" s="58"/>
      <c r="T1309" s="58"/>
      <c r="U1309" s="58"/>
      <c r="V1309" s="58"/>
      <c r="W1309" s="58"/>
      <c r="X1309" s="58"/>
      <c r="Y1309" s="58"/>
      <c r="Z1309" s="58"/>
    </row>
    <row r="1310" ht="11.25" customHeight="1">
      <c r="A1310" s="286" t="s">
        <v>6884</v>
      </c>
      <c r="B1310" s="5" t="s">
        <v>6885</v>
      </c>
      <c r="C1310" s="77" t="s">
        <v>77</v>
      </c>
      <c r="D1310" s="231" t="s">
        <v>6888</v>
      </c>
      <c r="E1310" s="231"/>
      <c r="F1310" s="157" t="s">
        <v>2904</v>
      </c>
      <c r="G1310" s="157">
        <v>3.0</v>
      </c>
      <c r="H1310" s="157">
        <v>2.0</v>
      </c>
      <c r="I1310" s="157">
        <v>3.0</v>
      </c>
      <c r="J1310" s="494">
        <v>20.0</v>
      </c>
      <c r="K1310" s="494">
        <v>6.666666666666667</v>
      </c>
      <c r="L1310" s="78" t="s">
        <v>689</v>
      </c>
      <c r="M1310" s="58"/>
      <c r="N1310" s="58"/>
      <c r="O1310" s="58"/>
      <c r="P1310" s="58"/>
      <c r="Q1310" s="58"/>
      <c r="R1310" s="58"/>
      <c r="S1310" s="58"/>
      <c r="T1310" s="58"/>
      <c r="U1310" s="58"/>
      <c r="V1310" s="58"/>
      <c r="W1310" s="58"/>
      <c r="X1310" s="58"/>
      <c r="Y1310" s="58"/>
      <c r="Z1310" s="58"/>
    </row>
    <row r="1311" ht="11.25" customHeight="1">
      <c r="A1311" s="231" t="s">
        <v>6889</v>
      </c>
      <c r="B1311" s="231" t="s">
        <v>6890</v>
      </c>
      <c r="C1311" s="77" t="s">
        <v>77</v>
      </c>
      <c r="D1311" s="231" t="s">
        <v>6891</v>
      </c>
      <c r="E1311" s="537" t="s">
        <v>6738</v>
      </c>
      <c r="F1311" s="157" t="s">
        <v>2904</v>
      </c>
      <c r="G1311" s="157">
        <v>4.0</v>
      </c>
      <c r="H1311" s="157">
        <v>3.0</v>
      </c>
      <c r="I1311" s="157">
        <v>4.0</v>
      </c>
      <c r="J1311" s="494">
        <v>20.0</v>
      </c>
      <c r="K1311" s="494">
        <v>5.0</v>
      </c>
      <c r="L1311" s="78" t="s">
        <v>689</v>
      </c>
      <c r="M1311" s="58"/>
      <c r="N1311" s="58"/>
      <c r="O1311" s="58"/>
      <c r="P1311" s="58"/>
      <c r="Q1311" s="58"/>
      <c r="R1311" s="58"/>
      <c r="S1311" s="58"/>
      <c r="T1311" s="58"/>
      <c r="U1311" s="58"/>
      <c r="V1311" s="58"/>
      <c r="W1311" s="58"/>
      <c r="X1311" s="58"/>
      <c r="Y1311" s="58"/>
      <c r="Z1311" s="58"/>
    </row>
    <row r="1312" ht="11.25" customHeight="1">
      <c r="A1312" s="286" t="s">
        <v>776</v>
      </c>
      <c r="B1312" s="231" t="s">
        <v>6892</v>
      </c>
      <c r="C1312" s="77" t="s">
        <v>77</v>
      </c>
      <c r="D1312" s="231" t="s">
        <v>6893</v>
      </c>
      <c r="E1312" s="537" t="s">
        <v>6894</v>
      </c>
      <c r="F1312" s="157" t="s">
        <v>2904</v>
      </c>
      <c r="G1312" s="157">
        <v>1.0</v>
      </c>
      <c r="H1312" s="157">
        <v>1.0</v>
      </c>
      <c r="I1312" s="157">
        <v>1.0</v>
      </c>
      <c r="J1312" s="494">
        <v>20.0</v>
      </c>
      <c r="K1312" s="494">
        <v>20.0</v>
      </c>
      <c r="L1312" s="78" t="s">
        <v>689</v>
      </c>
      <c r="M1312" s="58"/>
      <c r="N1312" s="58"/>
      <c r="O1312" s="58"/>
      <c r="P1312" s="58"/>
      <c r="Q1312" s="58"/>
      <c r="R1312" s="58"/>
      <c r="S1312" s="58"/>
      <c r="T1312" s="58"/>
      <c r="U1312" s="58"/>
      <c r="V1312" s="58"/>
      <c r="W1312" s="58"/>
      <c r="X1312" s="58"/>
      <c r="Y1312" s="58"/>
      <c r="Z1312" s="58"/>
    </row>
    <row r="1313" ht="11.25" customHeight="1">
      <c r="A1313" s="594" t="s">
        <v>6895</v>
      </c>
      <c r="B1313" s="231" t="s">
        <v>2857</v>
      </c>
      <c r="C1313" s="77" t="s">
        <v>77</v>
      </c>
      <c r="D1313" s="231" t="s">
        <v>6896</v>
      </c>
      <c r="E1313" s="231" t="s">
        <v>6166</v>
      </c>
      <c r="F1313" s="157" t="s">
        <v>2904</v>
      </c>
      <c r="G1313" s="157">
        <v>4.0</v>
      </c>
      <c r="H1313" s="157">
        <v>3.0</v>
      </c>
      <c r="I1313" s="157">
        <v>4.0</v>
      </c>
      <c r="J1313" s="494">
        <v>20.0</v>
      </c>
      <c r="K1313" s="494">
        <v>5.0</v>
      </c>
      <c r="L1313" s="78" t="s">
        <v>689</v>
      </c>
      <c r="M1313" s="58"/>
      <c r="N1313" s="58"/>
      <c r="O1313" s="58"/>
      <c r="P1313" s="58"/>
      <c r="Q1313" s="58"/>
      <c r="R1313" s="58"/>
      <c r="S1313" s="58"/>
      <c r="T1313" s="58"/>
      <c r="U1313" s="58"/>
      <c r="V1313" s="58"/>
      <c r="W1313" s="58"/>
      <c r="X1313" s="58"/>
      <c r="Y1313" s="58"/>
      <c r="Z1313" s="58"/>
    </row>
    <row r="1314" ht="11.25" customHeight="1">
      <c r="A1314" s="231" t="s">
        <v>2860</v>
      </c>
      <c r="B1314" s="231" t="s">
        <v>2861</v>
      </c>
      <c r="C1314" s="77" t="s">
        <v>77</v>
      </c>
      <c r="D1314" s="231" t="s">
        <v>6897</v>
      </c>
      <c r="E1314" s="231" t="s">
        <v>6168</v>
      </c>
      <c r="F1314" s="157" t="s">
        <v>2904</v>
      </c>
      <c r="G1314" s="157">
        <v>5.0</v>
      </c>
      <c r="H1314" s="157">
        <v>2.0</v>
      </c>
      <c r="I1314" s="157">
        <v>5.0</v>
      </c>
      <c r="J1314" s="494">
        <v>25.0</v>
      </c>
      <c r="K1314" s="494">
        <v>5.0</v>
      </c>
      <c r="L1314" s="78" t="s">
        <v>689</v>
      </c>
      <c r="M1314" s="58"/>
      <c r="N1314" s="58"/>
      <c r="O1314" s="58"/>
      <c r="P1314" s="58"/>
      <c r="Q1314" s="58"/>
      <c r="R1314" s="58"/>
      <c r="S1314" s="58"/>
      <c r="T1314" s="58"/>
      <c r="U1314" s="58"/>
      <c r="V1314" s="58"/>
      <c r="W1314" s="58"/>
      <c r="X1314" s="58"/>
      <c r="Y1314" s="58"/>
      <c r="Z1314" s="58"/>
    </row>
    <row r="1315" ht="11.25" customHeight="1">
      <c r="A1315" s="286" t="s">
        <v>2864</v>
      </c>
      <c r="B1315" s="231" t="s">
        <v>6898</v>
      </c>
      <c r="C1315" s="77" t="s">
        <v>77</v>
      </c>
      <c r="D1315" s="229" t="s">
        <v>6169</v>
      </c>
      <c r="E1315" s="231" t="s">
        <v>6170</v>
      </c>
      <c r="F1315" s="157" t="s">
        <v>2904</v>
      </c>
      <c r="G1315" s="157">
        <v>4.0</v>
      </c>
      <c r="H1315" s="157">
        <v>4.0</v>
      </c>
      <c r="I1315" s="157">
        <v>4.0</v>
      </c>
      <c r="J1315" s="494">
        <v>20.0</v>
      </c>
      <c r="K1315" s="494">
        <v>5.0</v>
      </c>
      <c r="L1315" s="78" t="s">
        <v>689</v>
      </c>
      <c r="M1315" s="58"/>
      <c r="N1315" s="58"/>
      <c r="O1315" s="58"/>
      <c r="P1315" s="58"/>
      <c r="Q1315" s="58"/>
      <c r="R1315" s="58"/>
      <c r="S1315" s="58"/>
      <c r="T1315" s="58"/>
      <c r="U1315" s="58"/>
      <c r="V1315" s="58"/>
      <c r="W1315" s="58"/>
      <c r="X1315" s="58"/>
      <c r="Y1315" s="58"/>
      <c r="Z1315" s="58"/>
    </row>
    <row r="1316" ht="11.25" customHeight="1">
      <c r="A1316" s="286" t="s">
        <v>2864</v>
      </c>
      <c r="B1316" s="231" t="s">
        <v>6899</v>
      </c>
      <c r="C1316" s="77" t="s">
        <v>77</v>
      </c>
      <c r="D1316" s="229" t="s">
        <v>6171</v>
      </c>
      <c r="E1316" s="537" t="s">
        <v>6172</v>
      </c>
      <c r="F1316" s="157" t="s">
        <v>2904</v>
      </c>
      <c r="G1316" s="157">
        <v>4.0</v>
      </c>
      <c r="H1316" s="157">
        <v>4.0</v>
      </c>
      <c r="I1316" s="157">
        <v>4.0</v>
      </c>
      <c r="J1316" s="494">
        <v>20.0</v>
      </c>
      <c r="K1316" s="494">
        <v>5.0</v>
      </c>
      <c r="L1316" s="78" t="s">
        <v>689</v>
      </c>
      <c r="M1316" s="58"/>
      <c r="N1316" s="58"/>
      <c r="O1316" s="58"/>
      <c r="P1316" s="58"/>
      <c r="Q1316" s="58"/>
      <c r="R1316" s="58"/>
      <c r="S1316" s="58"/>
      <c r="T1316" s="58"/>
      <c r="U1316" s="58"/>
      <c r="V1316" s="58"/>
      <c r="W1316" s="58"/>
      <c r="X1316" s="58"/>
      <c r="Y1316" s="58"/>
      <c r="Z1316" s="58"/>
    </row>
    <row r="1317" ht="11.25" customHeight="1">
      <c r="A1317" s="286" t="s">
        <v>2864</v>
      </c>
      <c r="B1317" s="231" t="s">
        <v>6900</v>
      </c>
      <c r="C1317" s="77" t="s">
        <v>77</v>
      </c>
      <c r="D1317" s="229" t="s">
        <v>6173</v>
      </c>
      <c r="E1317" s="231" t="s">
        <v>6174</v>
      </c>
      <c r="F1317" s="157" t="s">
        <v>2904</v>
      </c>
      <c r="G1317" s="157">
        <v>4.0</v>
      </c>
      <c r="H1317" s="157">
        <v>4.0</v>
      </c>
      <c r="I1317" s="157">
        <v>4.0</v>
      </c>
      <c r="J1317" s="494">
        <v>20.0</v>
      </c>
      <c r="K1317" s="494">
        <v>5.0</v>
      </c>
      <c r="L1317" s="78" t="s">
        <v>689</v>
      </c>
      <c r="M1317" s="58"/>
      <c r="N1317" s="58"/>
      <c r="O1317" s="58"/>
      <c r="P1317" s="58"/>
      <c r="Q1317" s="58"/>
      <c r="R1317" s="58"/>
      <c r="S1317" s="58"/>
      <c r="T1317" s="58"/>
      <c r="U1317" s="58"/>
      <c r="V1317" s="58"/>
      <c r="W1317" s="58"/>
      <c r="X1317" s="58"/>
      <c r="Y1317" s="58"/>
      <c r="Z1317" s="58"/>
    </row>
    <row r="1318" ht="11.25" customHeight="1">
      <c r="A1318" s="286" t="s">
        <v>776</v>
      </c>
      <c r="B1318" s="231" t="s">
        <v>6901</v>
      </c>
      <c r="C1318" s="157" t="s">
        <v>77</v>
      </c>
      <c r="D1318" s="231" t="s">
        <v>6902</v>
      </c>
      <c r="E1318" s="231" t="s">
        <v>6903</v>
      </c>
      <c r="F1318" s="157" t="s">
        <v>2904</v>
      </c>
      <c r="G1318" s="157">
        <v>1.0</v>
      </c>
      <c r="H1318" s="157">
        <v>1.0</v>
      </c>
      <c r="I1318" s="157">
        <v>1.0</v>
      </c>
      <c r="J1318" s="494">
        <v>20.0</v>
      </c>
      <c r="K1318" s="494">
        <v>20.0</v>
      </c>
      <c r="L1318" s="78" t="s">
        <v>689</v>
      </c>
      <c r="M1318" s="58"/>
      <c r="N1318" s="58"/>
      <c r="O1318" s="58"/>
      <c r="P1318" s="58"/>
      <c r="Q1318" s="58"/>
      <c r="R1318" s="58"/>
      <c r="S1318" s="58"/>
      <c r="T1318" s="58"/>
      <c r="U1318" s="58"/>
      <c r="V1318" s="58"/>
      <c r="W1318" s="58"/>
      <c r="X1318" s="58"/>
      <c r="Y1318" s="58"/>
      <c r="Z1318" s="58"/>
    </row>
    <row r="1319" ht="11.25" customHeight="1">
      <c r="A1319" s="286" t="s">
        <v>776</v>
      </c>
      <c r="B1319" s="231" t="s">
        <v>6904</v>
      </c>
      <c r="C1319" s="157" t="s">
        <v>77</v>
      </c>
      <c r="D1319" s="231" t="s">
        <v>6046</v>
      </c>
      <c r="E1319" s="537" t="s">
        <v>6047</v>
      </c>
      <c r="F1319" s="157" t="s">
        <v>2904</v>
      </c>
      <c r="G1319" s="157">
        <v>1.0</v>
      </c>
      <c r="H1319" s="157">
        <v>1.0</v>
      </c>
      <c r="I1319" s="157">
        <v>1.0</v>
      </c>
      <c r="J1319" s="494">
        <v>20.0</v>
      </c>
      <c r="K1319" s="494">
        <v>20.0</v>
      </c>
      <c r="L1319" s="78" t="s">
        <v>689</v>
      </c>
      <c r="M1319" s="58"/>
      <c r="N1319" s="58"/>
      <c r="O1319" s="58"/>
      <c r="P1319" s="58"/>
      <c r="Q1319" s="58"/>
      <c r="R1319" s="58"/>
      <c r="S1319" s="58"/>
      <c r="T1319" s="58"/>
      <c r="U1319" s="58"/>
      <c r="V1319" s="58"/>
      <c r="W1319" s="58"/>
      <c r="X1319" s="58"/>
      <c r="Y1319" s="58"/>
      <c r="Z1319" s="58"/>
    </row>
    <row r="1320" ht="11.25" customHeight="1">
      <c r="A1320" s="5" t="s">
        <v>6905</v>
      </c>
      <c r="B1320" s="5" t="s">
        <v>3369</v>
      </c>
      <c r="C1320" s="77" t="s">
        <v>77</v>
      </c>
      <c r="D1320" s="5" t="s">
        <v>6906</v>
      </c>
      <c r="E1320" s="5" t="s">
        <v>6608</v>
      </c>
      <c r="F1320" s="77" t="s">
        <v>6609</v>
      </c>
      <c r="G1320" s="165">
        <v>4.0</v>
      </c>
      <c r="H1320" s="165">
        <v>3.0</v>
      </c>
      <c r="I1320" s="165">
        <v>4.0</v>
      </c>
      <c r="J1320" s="589">
        <v>10.0</v>
      </c>
      <c r="K1320" s="556">
        <v>2.5</v>
      </c>
      <c r="L1320" s="78" t="s">
        <v>689</v>
      </c>
      <c r="M1320" s="58"/>
      <c r="N1320" s="58"/>
      <c r="O1320" s="58"/>
      <c r="P1320" s="58"/>
      <c r="Q1320" s="58"/>
      <c r="R1320" s="58"/>
      <c r="S1320" s="58"/>
      <c r="T1320" s="58"/>
      <c r="U1320" s="58"/>
      <c r="V1320" s="58"/>
      <c r="W1320" s="58"/>
      <c r="X1320" s="58"/>
      <c r="Y1320" s="58"/>
      <c r="Z1320" s="58"/>
    </row>
    <row r="1321" ht="11.25" customHeight="1">
      <c r="A1321" s="5" t="s">
        <v>6907</v>
      </c>
      <c r="B1321" s="5" t="s">
        <v>3369</v>
      </c>
      <c r="C1321" s="77" t="s">
        <v>77</v>
      </c>
      <c r="D1321" s="5" t="s">
        <v>6611</v>
      </c>
      <c r="E1321" s="229" t="s">
        <v>6612</v>
      </c>
      <c r="F1321" s="77" t="s">
        <v>6609</v>
      </c>
      <c r="G1321" s="165">
        <v>4.0</v>
      </c>
      <c r="H1321" s="165">
        <v>3.0</v>
      </c>
      <c r="I1321" s="165">
        <v>4.0</v>
      </c>
      <c r="J1321" s="589">
        <v>10.0</v>
      </c>
      <c r="K1321" s="556">
        <v>2.5</v>
      </c>
      <c r="L1321" s="78" t="s">
        <v>689</v>
      </c>
      <c r="M1321" s="58"/>
      <c r="N1321" s="58"/>
      <c r="O1321" s="58"/>
      <c r="P1321" s="58"/>
      <c r="Q1321" s="58"/>
      <c r="R1321" s="58"/>
      <c r="S1321" s="58"/>
      <c r="T1321" s="58"/>
      <c r="U1321" s="58"/>
      <c r="V1321" s="58"/>
      <c r="W1321" s="58"/>
      <c r="X1321" s="58"/>
      <c r="Y1321" s="58"/>
      <c r="Z1321" s="58"/>
    </row>
    <row r="1322" ht="11.25" customHeight="1">
      <c r="A1322" s="5" t="s">
        <v>6908</v>
      </c>
      <c r="B1322" s="5" t="s">
        <v>3369</v>
      </c>
      <c r="C1322" s="77" t="s">
        <v>77</v>
      </c>
      <c r="D1322" s="5" t="s">
        <v>6909</v>
      </c>
      <c r="E1322" s="5" t="s">
        <v>6615</v>
      </c>
      <c r="F1322" s="77" t="s">
        <v>6609</v>
      </c>
      <c r="G1322" s="165">
        <v>4.0</v>
      </c>
      <c r="H1322" s="165">
        <v>3.0</v>
      </c>
      <c r="I1322" s="165">
        <v>4.0</v>
      </c>
      <c r="J1322" s="589">
        <v>10.0</v>
      </c>
      <c r="K1322" s="556">
        <v>2.5</v>
      </c>
      <c r="L1322" s="78" t="s">
        <v>689</v>
      </c>
      <c r="M1322" s="58"/>
      <c r="N1322" s="58"/>
      <c r="O1322" s="58"/>
      <c r="P1322" s="58"/>
      <c r="Q1322" s="58"/>
      <c r="R1322" s="58"/>
      <c r="S1322" s="58"/>
      <c r="T1322" s="58"/>
      <c r="U1322" s="58"/>
      <c r="V1322" s="58"/>
      <c r="W1322" s="58"/>
      <c r="X1322" s="58"/>
      <c r="Y1322" s="58"/>
      <c r="Z1322" s="58"/>
    </row>
    <row r="1323" ht="11.25" customHeight="1">
      <c r="A1323" s="5" t="s">
        <v>6910</v>
      </c>
      <c r="B1323" s="5" t="s">
        <v>3369</v>
      </c>
      <c r="C1323" s="77" t="s">
        <v>77</v>
      </c>
      <c r="D1323" s="5" t="s">
        <v>6911</v>
      </c>
      <c r="E1323" s="5" t="s">
        <v>6618</v>
      </c>
      <c r="F1323" s="77" t="s">
        <v>6609</v>
      </c>
      <c r="G1323" s="165">
        <v>4.0</v>
      </c>
      <c r="H1323" s="165">
        <v>3.0</v>
      </c>
      <c r="I1323" s="165">
        <v>4.0</v>
      </c>
      <c r="J1323" s="589">
        <v>10.0</v>
      </c>
      <c r="K1323" s="556">
        <v>2.5</v>
      </c>
      <c r="L1323" s="78" t="s">
        <v>689</v>
      </c>
      <c r="M1323" s="58"/>
      <c r="N1323" s="58"/>
      <c r="O1323" s="58"/>
      <c r="P1323" s="58"/>
      <c r="Q1323" s="58"/>
      <c r="R1323" s="58"/>
      <c r="S1323" s="58"/>
      <c r="T1323" s="58"/>
      <c r="U1323" s="58"/>
      <c r="V1323" s="58"/>
      <c r="W1323" s="58"/>
      <c r="X1323" s="58"/>
      <c r="Y1323" s="58"/>
      <c r="Z1323" s="58"/>
    </row>
    <row r="1324" ht="11.25" customHeight="1">
      <c r="A1324" s="5" t="s">
        <v>6912</v>
      </c>
      <c r="B1324" s="5" t="s">
        <v>3369</v>
      </c>
      <c r="C1324" s="77" t="s">
        <v>77</v>
      </c>
      <c r="D1324" s="5" t="s">
        <v>6913</v>
      </c>
      <c r="E1324" s="5" t="s">
        <v>6621</v>
      </c>
      <c r="F1324" s="77" t="s">
        <v>6609</v>
      </c>
      <c r="G1324" s="165">
        <v>4.0</v>
      </c>
      <c r="H1324" s="165">
        <v>3.0</v>
      </c>
      <c r="I1324" s="165">
        <v>4.0</v>
      </c>
      <c r="J1324" s="589">
        <v>10.0</v>
      </c>
      <c r="K1324" s="556">
        <v>2.5</v>
      </c>
      <c r="L1324" s="78" t="s">
        <v>689</v>
      </c>
      <c r="M1324" s="58"/>
      <c r="N1324" s="58"/>
      <c r="O1324" s="58"/>
      <c r="P1324" s="58"/>
      <c r="Q1324" s="58"/>
      <c r="R1324" s="58"/>
      <c r="S1324" s="58"/>
      <c r="T1324" s="58"/>
      <c r="U1324" s="58"/>
      <c r="V1324" s="58"/>
      <c r="W1324" s="58"/>
      <c r="X1324" s="58"/>
      <c r="Y1324" s="58"/>
      <c r="Z1324" s="58"/>
    </row>
    <row r="1325" ht="11.25" customHeight="1">
      <c r="A1325" s="5" t="s">
        <v>6914</v>
      </c>
      <c r="B1325" s="5" t="s">
        <v>3369</v>
      </c>
      <c r="C1325" s="77" t="s">
        <v>77</v>
      </c>
      <c r="D1325" s="5" t="s">
        <v>6915</v>
      </c>
      <c r="E1325" s="5" t="s">
        <v>6624</v>
      </c>
      <c r="F1325" s="77" t="s">
        <v>6609</v>
      </c>
      <c r="G1325" s="165">
        <v>4.0</v>
      </c>
      <c r="H1325" s="165">
        <v>3.0</v>
      </c>
      <c r="I1325" s="165">
        <v>4.0</v>
      </c>
      <c r="J1325" s="589">
        <v>10.0</v>
      </c>
      <c r="K1325" s="556">
        <v>2.5</v>
      </c>
      <c r="L1325" s="78" t="s">
        <v>689</v>
      </c>
      <c r="M1325" s="58"/>
      <c r="N1325" s="58"/>
      <c r="O1325" s="58"/>
      <c r="P1325" s="58"/>
      <c r="Q1325" s="58"/>
      <c r="R1325" s="58"/>
      <c r="S1325" s="58"/>
      <c r="T1325" s="58"/>
      <c r="U1325" s="58"/>
      <c r="V1325" s="58"/>
      <c r="W1325" s="58"/>
      <c r="X1325" s="58"/>
      <c r="Y1325" s="58"/>
      <c r="Z1325" s="58"/>
    </row>
    <row r="1326" ht="11.25" customHeight="1">
      <c r="A1326" s="5" t="s">
        <v>6916</v>
      </c>
      <c r="B1326" s="5" t="s">
        <v>3369</v>
      </c>
      <c r="C1326" s="77" t="s">
        <v>77</v>
      </c>
      <c r="D1326" s="5" t="s">
        <v>6917</v>
      </c>
      <c r="E1326" s="5" t="s">
        <v>6627</v>
      </c>
      <c r="F1326" s="77" t="s">
        <v>6609</v>
      </c>
      <c r="G1326" s="165">
        <v>4.0</v>
      </c>
      <c r="H1326" s="165">
        <v>3.0</v>
      </c>
      <c r="I1326" s="165">
        <v>4.0</v>
      </c>
      <c r="J1326" s="589">
        <v>10.0</v>
      </c>
      <c r="K1326" s="556">
        <v>2.5</v>
      </c>
      <c r="L1326" s="78" t="s">
        <v>689</v>
      </c>
      <c r="M1326" s="58"/>
      <c r="N1326" s="58"/>
      <c r="O1326" s="58"/>
      <c r="P1326" s="58"/>
      <c r="Q1326" s="58"/>
      <c r="R1326" s="58"/>
      <c r="S1326" s="58"/>
      <c r="T1326" s="58"/>
      <c r="U1326" s="58"/>
      <c r="V1326" s="58"/>
      <c r="W1326" s="58"/>
      <c r="X1326" s="58"/>
      <c r="Y1326" s="58"/>
      <c r="Z1326" s="58"/>
    </row>
    <row r="1327" ht="11.25" customHeight="1">
      <c r="A1327" s="5" t="s">
        <v>6918</v>
      </c>
      <c r="B1327" s="5" t="s">
        <v>3369</v>
      </c>
      <c r="C1327" s="77" t="s">
        <v>77</v>
      </c>
      <c r="D1327" s="5" t="s">
        <v>6919</v>
      </c>
      <c r="E1327" s="5" t="s">
        <v>6630</v>
      </c>
      <c r="F1327" s="77" t="s">
        <v>6609</v>
      </c>
      <c r="G1327" s="165">
        <v>4.0</v>
      </c>
      <c r="H1327" s="165">
        <v>3.0</v>
      </c>
      <c r="I1327" s="165">
        <v>4.0</v>
      </c>
      <c r="J1327" s="589">
        <v>10.0</v>
      </c>
      <c r="K1327" s="556">
        <v>2.5</v>
      </c>
      <c r="L1327" s="78" t="s">
        <v>689</v>
      </c>
      <c r="M1327" s="58"/>
      <c r="N1327" s="58"/>
      <c r="O1327" s="58"/>
      <c r="P1327" s="58"/>
      <c r="Q1327" s="58"/>
      <c r="R1327" s="58"/>
      <c r="S1327" s="58"/>
      <c r="T1327" s="58"/>
      <c r="U1327" s="58"/>
      <c r="V1327" s="58"/>
      <c r="W1327" s="58"/>
      <c r="X1327" s="58"/>
      <c r="Y1327" s="58"/>
      <c r="Z1327" s="58"/>
    </row>
    <row r="1328" ht="11.25" customHeight="1">
      <c r="A1328" s="5" t="s">
        <v>6920</v>
      </c>
      <c r="B1328" s="5" t="s">
        <v>3369</v>
      </c>
      <c r="C1328" s="77" t="s">
        <v>77</v>
      </c>
      <c r="D1328" s="5" t="s">
        <v>6921</v>
      </c>
      <c r="E1328" s="5" t="s">
        <v>6633</v>
      </c>
      <c r="F1328" s="77" t="s">
        <v>6609</v>
      </c>
      <c r="G1328" s="165">
        <v>4.0</v>
      </c>
      <c r="H1328" s="165">
        <v>3.0</v>
      </c>
      <c r="I1328" s="165">
        <v>4.0</v>
      </c>
      <c r="J1328" s="589">
        <v>10.0</v>
      </c>
      <c r="K1328" s="556">
        <v>2.5</v>
      </c>
      <c r="L1328" s="78" t="s">
        <v>689</v>
      </c>
      <c r="M1328" s="58"/>
      <c r="N1328" s="58"/>
      <c r="O1328" s="58"/>
      <c r="P1328" s="58"/>
      <c r="Q1328" s="58"/>
      <c r="R1328" s="58"/>
      <c r="S1328" s="58"/>
      <c r="T1328" s="58"/>
      <c r="U1328" s="58"/>
      <c r="V1328" s="58"/>
      <c r="W1328" s="58"/>
      <c r="X1328" s="58"/>
      <c r="Y1328" s="58"/>
      <c r="Z1328" s="58"/>
    </row>
    <row r="1329" ht="11.25" customHeight="1">
      <c r="A1329" s="5" t="s">
        <v>6922</v>
      </c>
      <c r="B1329" s="5" t="s">
        <v>3369</v>
      </c>
      <c r="C1329" s="77" t="s">
        <v>77</v>
      </c>
      <c r="D1329" s="5" t="s">
        <v>6923</v>
      </c>
      <c r="E1329" s="5" t="s">
        <v>6924</v>
      </c>
      <c r="F1329" s="77" t="s">
        <v>6609</v>
      </c>
      <c r="G1329" s="165">
        <v>4.0</v>
      </c>
      <c r="H1329" s="165">
        <v>3.0</v>
      </c>
      <c r="I1329" s="165">
        <v>4.0</v>
      </c>
      <c r="J1329" s="589">
        <v>10.0</v>
      </c>
      <c r="K1329" s="556">
        <v>2.5</v>
      </c>
      <c r="L1329" s="78" t="s">
        <v>689</v>
      </c>
      <c r="M1329" s="58"/>
      <c r="N1329" s="58"/>
      <c r="O1329" s="58"/>
      <c r="P1329" s="58"/>
      <c r="Q1329" s="58"/>
      <c r="R1329" s="58"/>
      <c r="S1329" s="58"/>
      <c r="T1329" s="58"/>
      <c r="U1329" s="58"/>
      <c r="V1329" s="58"/>
      <c r="W1329" s="58"/>
      <c r="X1329" s="58"/>
      <c r="Y1329" s="58"/>
      <c r="Z1329" s="58"/>
    </row>
    <row r="1330" ht="11.25" customHeight="1">
      <c r="A1330" s="5" t="s">
        <v>6925</v>
      </c>
      <c r="B1330" s="5" t="s">
        <v>3369</v>
      </c>
      <c r="C1330" s="77" t="s">
        <v>77</v>
      </c>
      <c r="D1330" s="5" t="s">
        <v>6926</v>
      </c>
      <c r="E1330" s="5" t="s">
        <v>6639</v>
      </c>
      <c r="F1330" s="77" t="s">
        <v>6609</v>
      </c>
      <c r="G1330" s="165">
        <v>4.0</v>
      </c>
      <c r="H1330" s="165">
        <v>3.0</v>
      </c>
      <c r="I1330" s="165">
        <v>4.0</v>
      </c>
      <c r="J1330" s="589">
        <v>10.0</v>
      </c>
      <c r="K1330" s="556">
        <v>2.5</v>
      </c>
      <c r="L1330" s="78" t="s">
        <v>689</v>
      </c>
      <c r="M1330" s="58"/>
      <c r="N1330" s="58"/>
      <c r="O1330" s="58"/>
      <c r="P1330" s="58"/>
      <c r="Q1330" s="58"/>
      <c r="R1330" s="58"/>
      <c r="S1330" s="58"/>
      <c r="T1330" s="58"/>
      <c r="U1330" s="58"/>
      <c r="V1330" s="58"/>
      <c r="W1330" s="58"/>
      <c r="X1330" s="58"/>
      <c r="Y1330" s="58"/>
      <c r="Z1330" s="58"/>
    </row>
    <row r="1331" ht="11.25" customHeight="1">
      <c r="A1331" s="5" t="s">
        <v>6927</v>
      </c>
      <c r="B1331" s="5" t="s">
        <v>3369</v>
      </c>
      <c r="C1331" s="77" t="s">
        <v>77</v>
      </c>
      <c r="D1331" s="5" t="s">
        <v>6928</v>
      </c>
      <c r="E1331" s="5" t="s">
        <v>6642</v>
      </c>
      <c r="F1331" s="77" t="s">
        <v>6609</v>
      </c>
      <c r="G1331" s="165">
        <v>4.0</v>
      </c>
      <c r="H1331" s="165">
        <v>3.0</v>
      </c>
      <c r="I1331" s="165">
        <v>4.0</v>
      </c>
      <c r="J1331" s="589">
        <v>10.0</v>
      </c>
      <c r="K1331" s="556">
        <v>2.5</v>
      </c>
      <c r="L1331" s="78" t="s">
        <v>689</v>
      </c>
      <c r="M1331" s="58"/>
      <c r="N1331" s="58"/>
      <c r="O1331" s="58"/>
      <c r="P1331" s="58"/>
      <c r="Q1331" s="58"/>
      <c r="R1331" s="58"/>
      <c r="S1331" s="58"/>
      <c r="T1331" s="58"/>
      <c r="U1331" s="58"/>
      <c r="V1331" s="58"/>
      <c r="W1331" s="58"/>
      <c r="X1331" s="58"/>
      <c r="Y1331" s="58"/>
      <c r="Z1331" s="58"/>
    </row>
    <row r="1332" ht="11.25" customHeight="1">
      <c r="A1332" s="5" t="s">
        <v>6929</v>
      </c>
      <c r="B1332" s="5" t="s">
        <v>3369</v>
      </c>
      <c r="C1332" s="77" t="s">
        <v>77</v>
      </c>
      <c r="D1332" s="5" t="s">
        <v>6930</v>
      </c>
      <c r="E1332" s="5" t="s">
        <v>6931</v>
      </c>
      <c r="F1332" s="77" t="s">
        <v>6646</v>
      </c>
      <c r="G1332" s="165">
        <v>4.0</v>
      </c>
      <c r="H1332" s="165">
        <v>3.0</v>
      </c>
      <c r="I1332" s="165">
        <v>4.0</v>
      </c>
      <c r="J1332" s="589">
        <v>20.0</v>
      </c>
      <c r="K1332" s="556">
        <v>5.0</v>
      </c>
      <c r="L1332" s="78" t="s">
        <v>689</v>
      </c>
      <c r="M1332" s="58"/>
      <c r="N1332" s="58"/>
      <c r="O1332" s="58"/>
      <c r="P1332" s="58"/>
      <c r="Q1332" s="58"/>
      <c r="R1332" s="58"/>
      <c r="S1332" s="58"/>
      <c r="T1332" s="58"/>
      <c r="U1332" s="58"/>
      <c r="V1332" s="58"/>
      <c r="W1332" s="58"/>
      <c r="X1332" s="58"/>
      <c r="Y1332" s="58"/>
      <c r="Z1332" s="58"/>
    </row>
    <row r="1333" ht="11.25" customHeight="1">
      <c r="A1333" s="5" t="s">
        <v>6932</v>
      </c>
      <c r="B1333" s="5" t="s">
        <v>3369</v>
      </c>
      <c r="C1333" s="77" t="s">
        <v>77</v>
      </c>
      <c r="D1333" s="5" t="s">
        <v>6933</v>
      </c>
      <c r="E1333" s="5" t="s">
        <v>6649</v>
      </c>
      <c r="F1333" s="77" t="s">
        <v>6646</v>
      </c>
      <c r="G1333" s="165">
        <v>4.0</v>
      </c>
      <c r="H1333" s="165">
        <v>3.0</v>
      </c>
      <c r="I1333" s="165">
        <v>4.0</v>
      </c>
      <c r="J1333" s="589">
        <v>20.0</v>
      </c>
      <c r="K1333" s="556">
        <v>5.0</v>
      </c>
      <c r="L1333" s="78" t="s">
        <v>689</v>
      </c>
      <c r="M1333" s="58"/>
      <c r="N1333" s="58"/>
      <c r="O1333" s="58"/>
      <c r="P1333" s="58"/>
      <c r="Q1333" s="58"/>
      <c r="R1333" s="58"/>
      <c r="S1333" s="58"/>
      <c r="T1333" s="58"/>
      <c r="U1333" s="58"/>
      <c r="V1333" s="58"/>
      <c r="W1333" s="58"/>
      <c r="X1333" s="58"/>
      <c r="Y1333" s="58"/>
      <c r="Z1333" s="58"/>
    </row>
    <row r="1334" ht="11.25" customHeight="1">
      <c r="A1334" s="5" t="s">
        <v>6934</v>
      </c>
      <c r="B1334" s="5" t="s">
        <v>3369</v>
      </c>
      <c r="C1334" s="77" t="s">
        <v>77</v>
      </c>
      <c r="D1334" s="5" t="s">
        <v>6935</v>
      </c>
      <c r="E1334" s="5" t="s">
        <v>6652</v>
      </c>
      <c r="F1334" s="77" t="s">
        <v>6609</v>
      </c>
      <c r="G1334" s="165">
        <v>4.0</v>
      </c>
      <c r="H1334" s="165">
        <v>3.0</v>
      </c>
      <c r="I1334" s="165">
        <v>4.0</v>
      </c>
      <c r="J1334" s="589">
        <v>10.0</v>
      </c>
      <c r="K1334" s="556">
        <v>2.5</v>
      </c>
      <c r="L1334" s="78" t="s">
        <v>689</v>
      </c>
      <c r="M1334" s="58"/>
      <c r="N1334" s="58"/>
      <c r="O1334" s="58"/>
      <c r="P1334" s="58"/>
      <c r="Q1334" s="58"/>
      <c r="R1334" s="58"/>
      <c r="S1334" s="58"/>
      <c r="T1334" s="58"/>
      <c r="U1334" s="58"/>
      <c r="V1334" s="58"/>
      <c r="W1334" s="58"/>
      <c r="X1334" s="58"/>
      <c r="Y1334" s="58"/>
      <c r="Z1334" s="58"/>
    </row>
    <row r="1335" ht="11.25" customHeight="1">
      <c r="A1335" s="5" t="s">
        <v>6936</v>
      </c>
      <c r="B1335" s="5" t="s">
        <v>3369</v>
      </c>
      <c r="C1335" s="77" t="s">
        <v>77</v>
      </c>
      <c r="D1335" s="5" t="s">
        <v>6937</v>
      </c>
      <c r="E1335" s="5" t="s">
        <v>6655</v>
      </c>
      <c r="F1335" s="77" t="s">
        <v>6609</v>
      </c>
      <c r="G1335" s="165">
        <v>4.0</v>
      </c>
      <c r="H1335" s="165">
        <v>3.0</v>
      </c>
      <c r="I1335" s="165">
        <v>4.0</v>
      </c>
      <c r="J1335" s="589">
        <v>10.0</v>
      </c>
      <c r="K1335" s="556">
        <v>2.5</v>
      </c>
      <c r="L1335" s="78" t="s">
        <v>689</v>
      </c>
      <c r="M1335" s="58"/>
      <c r="N1335" s="58"/>
      <c r="O1335" s="58"/>
      <c r="P1335" s="58"/>
      <c r="Q1335" s="58"/>
      <c r="R1335" s="58"/>
      <c r="S1335" s="58"/>
      <c r="T1335" s="58"/>
      <c r="U1335" s="58"/>
      <c r="V1335" s="58"/>
      <c r="W1335" s="58"/>
      <c r="X1335" s="58"/>
      <c r="Y1335" s="58"/>
      <c r="Z1335" s="58"/>
    </row>
    <row r="1336" ht="11.25" customHeight="1">
      <c r="A1336" s="5" t="s">
        <v>6938</v>
      </c>
      <c r="B1336" s="5" t="s">
        <v>3369</v>
      </c>
      <c r="C1336" s="77" t="s">
        <v>77</v>
      </c>
      <c r="D1336" s="5" t="s">
        <v>6657</v>
      </c>
      <c r="E1336" s="5" t="s">
        <v>6939</v>
      </c>
      <c r="F1336" s="77" t="s">
        <v>6609</v>
      </c>
      <c r="G1336" s="165">
        <v>4.0</v>
      </c>
      <c r="H1336" s="165">
        <v>3.0</v>
      </c>
      <c r="I1336" s="165">
        <v>4.0</v>
      </c>
      <c r="J1336" s="589">
        <v>10.0</v>
      </c>
      <c r="K1336" s="556">
        <v>2.5</v>
      </c>
      <c r="L1336" s="78" t="s">
        <v>689</v>
      </c>
      <c r="M1336" s="58"/>
      <c r="N1336" s="58"/>
      <c r="O1336" s="58"/>
      <c r="P1336" s="58"/>
      <c r="Q1336" s="58"/>
      <c r="R1336" s="58"/>
      <c r="S1336" s="58"/>
      <c r="T1336" s="58"/>
      <c r="U1336" s="58"/>
      <c r="V1336" s="58"/>
      <c r="W1336" s="58"/>
      <c r="X1336" s="58"/>
      <c r="Y1336" s="58"/>
      <c r="Z1336" s="58"/>
    </row>
    <row r="1337" ht="11.25" customHeight="1">
      <c r="A1337" s="5" t="s">
        <v>6940</v>
      </c>
      <c r="B1337" s="5" t="s">
        <v>3369</v>
      </c>
      <c r="C1337" s="77" t="s">
        <v>77</v>
      </c>
      <c r="D1337" s="5" t="s">
        <v>6941</v>
      </c>
      <c r="E1337" s="5" t="s">
        <v>6661</v>
      </c>
      <c r="F1337" s="77" t="s">
        <v>4017</v>
      </c>
      <c r="G1337" s="165">
        <v>4.0</v>
      </c>
      <c r="H1337" s="165">
        <v>3.0</v>
      </c>
      <c r="I1337" s="165">
        <v>4.0</v>
      </c>
      <c r="J1337" s="589">
        <v>20.0</v>
      </c>
      <c r="K1337" s="556">
        <v>5.0</v>
      </c>
      <c r="L1337" s="78" t="s">
        <v>689</v>
      </c>
      <c r="M1337" s="58"/>
      <c r="N1337" s="58"/>
      <c r="O1337" s="58"/>
      <c r="P1337" s="58"/>
      <c r="Q1337" s="58"/>
      <c r="R1337" s="58"/>
      <c r="S1337" s="58"/>
      <c r="T1337" s="58"/>
      <c r="U1337" s="58"/>
      <c r="V1337" s="58"/>
      <c r="W1337" s="58"/>
      <c r="X1337" s="58"/>
      <c r="Y1337" s="58"/>
      <c r="Z1337" s="58"/>
    </row>
    <row r="1338" ht="11.25" customHeight="1">
      <c r="A1338" s="5" t="s">
        <v>6942</v>
      </c>
      <c r="B1338" s="5" t="s">
        <v>3369</v>
      </c>
      <c r="C1338" s="77" t="s">
        <v>77</v>
      </c>
      <c r="D1338" s="5" t="s">
        <v>6663</v>
      </c>
      <c r="E1338" s="5" t="s">
        <v>6943</v>
      </c>
      <c r="F1338" s="77" t="s">
        <v>6609</v>
      </c>
      <c r="G1338" s="165">
        <v>4.0</v>
      </c>
      <c r="H1338" s="165">
        <v>3.0</v>
      </c>
      <c r="I1338" s="165">
        <v>4.0</v>
      </c>
      <c r="J1338" s="589">
        <v>10.0</v>
      </c>
      <c r="K1338" s="556">
        <v>2.5</v>
      </c>
      <c r="L1338" s="78" t="s">
        <v>689</v>
      </c>
      <c r="M1338" s="58"/>
      <c r="N1338" s="58"/>
      <c r="O1338" s="58"/>
      <c r="P1338" s="58"/>
      <c r="Q1338" s="58"/>
      <c r="R1338" s="58"/>
      <c r="S1338" s="58"/>
      <c r="T1338" s="58"/>
      <c r="U1338" s="58"/>
      <c r="V1338" s="58"/>
      <c r="W1338" s="58"/>
      <c r="X1338" s="58"/>
      <c r="Y1338" s="58"/>
      <c r="Z1338" s="58"/>
    </row>
    <row r="1339" ht="11.25" customHeight="1">
      <c r="A1339" s="5" t="s">
        <v>6944</v>
      </c>
      <c r="B1339" s="5" t="s">
        <v>3369</v>
      </c>
      <c r="C1339" s="77" t="s">
        <v>77</v>
      </c>
      <c r="D1339" s="5" t="s">
        <v>6666</v>
      </c>
      <c r="E1339" s="229" t="s">
        <v>6945</v>
      </c>
      <c r="F1339" s="77" t="s">
        <v>6609</v>
      </c>
      <c r="G1339" s="165">
        <v>4.0</v>
      </c>
      <c r="H1339" s="165">
        <v>3.0</v>
      </c>
      <c r="I1339" s="165">
        <v>4.0</v>
      </c>
      <c r="J1339" s="589">
        <v>10.0</v>
      </c>
      <c r="K1339" s="556">
        <v>2.5</v>
      </c>
      <c r="L1339" s="78" t="s">
        <v>689</v>
      </c>
      <c r="M1339" s="58"/>
      <c r="N1339" s="58"/>
      <c r="O1339" s="58"/>
      <c r="P1339" s="58"/>
      <c r="Q1339" s="58"/>
      <c r="R1339" s="58"/>
      <c r="S1339" s="58"/>
      <c r="T1339" s="58"/>
      <c r="U1339" s="58"/>
      <c r="V1339" s="58"/>
      <c r="W1339" s="58"/>
      <c r="X1339" s="58"/>
      <c r="Y1339" s="58"/>
      <c r="Z1339" s="58"/>
    </row>
    <row r="1340" ht="11.25" customHeight="1">
      <c r="A1340" s="5" t="s">
        <v>6946</v>
      </c>
      <c r="B1340" s="5" t="s">
        <v>3369</v>
      </c>
      <c r="C1340" s="77" t="s">
        <v>77</v>
      </c>
      <c r="D1340" s="5" t="s">
        <v>6669</v>
      </c>
      <c r="E1340" s="5"/>
      <c r="F1340" s="77" t="s">
        <v>6609</v>
      </c>
      <c r="G1340" s="165">
        <v>4.0</v>
      </c>
      <c r="H1340" s="165">
        <v>3.0</v>
      </c>
      <c r="I1340" s="165">
        <v>4.0</v>
      </c>
      <c r="J1340" s="589">
        <v>10.0</v>
      </c>
      <c r="K1340" s="556">
        <v>2.5</v>
      </c>
      <c r="L1340" s="78" t="s">
        <v>689</v>
      </c>
      <c r="M1340" s="58"/>
      <c r="N1340" s="58"/>
      <c r="O1340" s="58"/>
      <c r="P1340" s="58"/>
      <c r="Q1340" s="58"/>
      <c r="R1340" s="58"/>
      <c r="S1340" s="58"/>
      <c r="T1340" s="58"/>
      <c r="U1340" s="58"/>
      <c r="V1340" s="58"/>
      <c r="W1340" s="58"/>
      <c r="X1340" s="58"/>
      <c r="Y1340" s="58"/>
      <c r="Z1340" s="58"/>
    </row>
    <row r="1341" ht="11.25" customHeight="1">
      <c r="A1341" s="5" t="s">
        <v>6947</v>
      </c>
      <c r="B1341" s="5" t="s">
        <v>3478</v>
      </c>
      <c r="C1341" s="77" t="s">
        <v>77</v>
      </c>
      <c r="D1341" s="5" t="s">
        <v>6948</v>
      </c>
      <c r="E1341" s="5" t="s">
        <v>6708</v>
      </c>
      <c r="F1341" s="77" t="s">
        <v>6609</v>
      </c>
      <c r="G1341" s="165">
        <v>4.0</v>
      </c>
      <c r="H1341" s="165">
        <v>3.0</v>
      </c>
      <c r="I1341" s="165">
        <v>4.0</v>
      </c>
      <c r="J1341" s="589">
        <v>10.0</v>
      </c>
      <c r="K1341" s="556">
        <v>2.5</v>
      </c>
      <c r="L1341" s="78" t="s">
        <v>689</v>
      </c>
      <c r="M1341" s="58"/>
      <c r="N1341" s="58"/>
      <c r="O1341" s="58"/>
      <c r="P1341" s="58"/>
      <c r="Q1341" s="58"/>
      <c r="R1341" s="58"/>
      <c r="S1341" s="58"/>
      <c r="T1341" s="58"/>
      <c r="U1341" s="58"/>
      <c r="V1341" s="58"/>
      <c r="W1341" s="58"/>
      <c r="X1341" s="58"/>
      <c r="Y1341" s="58"/>
      <c r="Z1341" s="58"/>
    </row>
    <row r="1342" ht="11.25" customHeight="1">
      <c r="A1342" s="5" t="s">
        <v>6949</v>
      </c>
      <c r="B1342" s="229" t="s">
        <v>2886</v>
      </c>
      <c r="C1342" s="77" t="s">
        <v>77</v>
      </c>
      <c r="D1342" s="5" t="s">
        <v>6950</v>
      </c>
      <c r="E1342" s="5" t="s">
        <v>6059</v>
      </c>
      <c r="F1342" s="77" t="s">
        <v>6609</v>
      </c>
      <c r="G1342" s="165">
        <v>3.0</v>
      </c>
      <c r="H1342" s="165">
        <v>3.0</v>
      </c>
      <c r="I1342" s="165">
        <v>3.0</v>
      </c>
      <c r="J1342" s="589">
        <v>10.0</v>
      </c>
      <c r="K1342" s="556">
        <v>3.3333333333333335</v>
      </c>
      <c r="L1342" s="78" t="s">
        <v>689</v>
      </c>
      <c r="M1342" s="58"/>
      <c r="N1342" s="58"/>
      <c r="O1342" s="58"/>
      <c r="P1342" s="58"/>
      <c r="Q1342" s="58"/>
      <c r="R1342" s="58"/>
      <c r="S1342" s="58"/>
      <c r="T1342" s="58"/>
      <c r="U1342" s="58"/>
      <c r="V1342" s="58"/>
      <c r="W1342" s="58"/>
      <c r="X1342" s="58"/>
      <c r="Y1342" s="58"/>
      <c r="Z1342" s="58"/>
    </row>
    <row r="1343" ht="11.25" customHeight="1">
      <c r="A1343" s="5" t="s">
        <v>6951</v>
      </c>
      <c r="B1343" s="229" t="s">
        <v>2886</v>
      </c>
      <c r="C1343" s="77" t="s">
        <v>77</v>
      </c>
      <c r="D1343" s="5" t="s">
        <v>6712</v>
      </c>
      <c r="E1343" s="5" t="s">
        <v>6713</v>
      </c>
      <c r="F1343" s="77" t="s">
        <v>6609</v>
      </c>
      <c r="G1343" s="165">
        <v>3.0</v>
      </c>
      <c r="H1343" s="165">
        <v>3.0</v>
      </c>
      <c r="I1343" s="165">
        <v>3.0</v>
      </c>
      <c r="J1343" s="589">
        <v>10.0</v>
      </c>
      <c r="K1343" s="556">
        <v>3.3333333333333335</v>
      </c>
      <c r="L1343" s="78" t="s">
        <v>689</v>
      </c>
      <c r="M1343" s="58"/>
      <c r="N1343" s="58"/>
      <c r="O1343" s="58"/>
      <c r="P1343" s="58"/>
      <c r="Q1343" s="58"/>
      <c r="R1343" s="58"/>
      <c r="S1343" s="58"/>
      <c r="T1343" s="58"/>
      <c r="U1343" s="58"/>
      <c r="V1343" s="58"/>
      <c r="W1343" s="58"/>
      <c r="X1343" s="58"/>
      <c r="Y1343" s="58"/>
      <c r="Z1343" s="58"/>
    </row>
    <row r="1344" ht="11.25" customHeight="1">
      <c r="A1344" s="5" t="s">
        <v>1919</v>
      </c>
      <c r="B1344" s="5" t="s">
        <v>1920</v>
      </c>
      <c r="C1344" s="77" t="s">
        <v>77</v>
      </c>
      <c r="D1344" s="5" t="s">
        <v>5009</v>
      </c>
      <c r="E1344" s="5" t="s">
        <v>5010</v>
      </c>
      <c r="F1344" s="77" t="s">
        <v>2904</v>
      </c>
      <c r="G1344" s="165">
        <v>4.0</v>
      </c>
      <c r="H1344" s="165">
        <v>4.0</v>
      </c>
      <c r="I1344" s="165">
        <v>4.0</v>
      </c>
      <c r="J1344" s="589">
        <v>20.0</v>
      </c>
      <c r="K1344" s="556">
        <v>5.0</v>
      </c>
      <c r="L1344" s="78" t="s">
        <v>689</v>
      </c>
      <c r="M1344" s="58"/>
      <c r="N1344" s="58"/>
      <c r="O1344" s="58"/>
      <c r="P1344" s="58"/>
      <c r="Q1344" s="58"/>
      <c r="R1344" s="58"/>
      <c r="S1344" s="58"/>
      <c r="T1344" s="58"/>
      <c r="U1344" s="58"/>
      <c r="V1344" s="58"/>
      <c r="W1344" s="58"/>
      <c r="X1344" s="58"/>
      <c r="Y1344" s="58"/>
      <c r="Z1344" s="58"/>
    </row>
    <row r="1345" ht="11.25" customHeight="1">
      <c r="A1345" s="5" t="s">
        <v>1919</v>
      </c>
      <c r="B1345" s="5" t="s">
        <v>1920</v>
      </c>
      <c r="C1345" s="77" t="s">
        <v>77</v>
      </c>
      <c r="D1345" s="5" t="s">
        <v>6952</v>
      </c>
      <c r="E1345" s="5" t="s">
        <v>5012</v>
      </c>
      <c r="F1345" s="77" t="s">
        <v>2904</v>
      </c>
      <c r="G1345" s="165">
        <v>4.0</v>
      </c>
      <c r="H1345" s="165">
        <v>4.0</v>
      </c>
      <c r="I1345" s="165">
        <v>4.0</v>
      </c>
      <c r="J1345" s="589">
        <v>20.0</v>
      </c>
      <c r="K1345" s="556">
        <v>5.0</v>
      </c>
      <c r="L1345" s="78" t="s">
        <v>689</v>
      </c>
      <c r="M1345" s="58"/>
      <c r="N1345" s="58"/>
      <c r="O1345" s="58"/>
      <c r="P1345" s="58"/>
      <c r="Q1345" s="58"/>
      <c r="R1345" s="58"/>
      <c r="S1345" s="58"/>
      <c r="T1345" s="58"/>
      <c r="U1345" s="58"/>
      <c r="V1345" s="58"/>
      <c r="W1345" s="58"/>
      <c r="X1345" s="58"/>
      <c r="Y1345" s="58"/>
      <c r="Z1345" s="58"/>
    </row>
    <row r="1346" ht="11.25" customHeight="1">
      <c r="A1346" s="5" t="s">
        <v>1919</v>
      </c>
      <c r="B1346" s="5" t="s">
        <v>1920</v>
      </c>
      <c r="C1346" s="77" t="s">
        <v>77</v>
      </c>
      <c r="D1346" s="5" t="s">
        <v>5013</v>
      </c>
      <c r="E1346" s="5" t="s">
        <v>5014</v>
      </c>
      <c r="F1346" s="77" t="s">
        <v>2904</v>
      </c>
      <c r="G1346" s="165">
        <v>4.0</v>
      </c>
      <c r="H1346" s="165">
        <v>4.0</v>
      </c>
      <c r="I1346" s="165">
        <v>4.0</v>
      </c>
      <c r="J1346" s="589">
        <v>20.0</v>
      </c>
      <c r="K1346" s="556">
        <v>5.0</v>
      </c>
      <c r="L1346" s="78" t="s">
        <v>689</v>
      </c>
      <c r="M1346" s="58"/>
      <c r="N1346" s="58"/>
      <c r="O1346" s="58"/>
      <c r="P1346" s="58"/>
      <c r="Q1346" s="58"/>
      <c r="R1346" s="58"/>
      <c r="S1346" s="58"/>
      <c r="T1346" s="58"/>
      <c r="U1346" s="58"/>
      <c r="V1346" s="58"/>
      <c r="W1346" s="58"/>
      <c r="X1346" s="58"/>
      <c r="Y1346" s="58"/>
      <c r="Z1346" s="58"/>
    </row>
    <row r="1347" ht="11.25" customHeight="1">
      <c r="A1347" s="5" t="s">
        <v>1919</v>
      </c>
      <c r="B1347" s="5" t="s">
        <v>1920</v>
      </c>
      <c r="C1347" s="77" t="s">
        <v>77</v>
      </c>
      <c r="D1347" s="5" t="s">
        <v>5015</v>
      </c>
      <c r="E1347" s="5" t="s">
        <v>5016</v>
      </c>
      <c r="F1347" s="77" t="s">
        <v>2904</v>
      </c>
      <c r="G1347" s="165">
        <v>4.0</v>
      </c>
      <c r="H1347" s="165">
        <v>4.0</v>
      </c>
      <c r="I1347" s="165">
        <v>4.0</v>
      </c>
      <c r="J1347" s="589">
        <v>20.0</v>
      </c>
      <c r="K1347" s="556">
        <v>5.0</v>
      </c>
      <c r="L1347" s="78" t="s">
        <v>689</v>
      </c>
      <c r="M1347" s="58"/>
      <c r="N1347" s="58"/>
      <c r="O1347" s="58"/>
      <c r="P1347" s="58"/>
      <c r="Q1347" s="58"/>
      <c r="R1347" s="58"/>
      <c r="S1347" s="58"/>
      <c r="T1347" s="58"/>
      <c r="U1347" s="58"/>
      <c r="V1347" s="58"/>
      <c r="W1347" s="58"/>
      <c r="X1347" s="58"/>
      <c r="Y1347" s="58"/>
      <c r="Z1347" s="58"/>
    </row>
    <row r="1348" ht="11.25" customHeight="1">
      <c r="A1348" s="5" t="s">
        <v>1919</v>
      </c>
      <c r="B1348" s="5" t="s">
        <v>1920</v>
      </c>
      <c r="C1348" s="77" t="s">
        <v>77</v>
      </c>
      <c r="D1348" s="5" t="s">
        <v>6953</v>
      </c>
      <c r="E1348" s="5" t="s">
        <v>5018</v>
      </c>
      <c r="F1348" s="77" t="s">
        <v>2904</v>
      </c>
      <c r="G1348" s="165">
        <v>4.0</v>
      </c>
      <c r="H1348" s="165">
        <v>4.0</v>
      </c>
      <c r="I1348" s="165">
        <v>4.0</v>
      </c>
      <c r="J1348" s="589">
        <v>20.0</v>
      </c>
      <c r="K1348" s="556">
        <v>5.0</v>
      </c>
      <c r="L1348" s="78" t="s">
        <v>689</v>
      </c>
      <c r="M1348" s="58"/>
      <c r="N1348" s="58"/>
      <c r="O1348" s="58"/>
      <c r="P1348" s="58"/>
      <c r="Q1348" s="58"/>
      <c r="R1348" s="58"/>
      <c r="S1348" s="58"/>
      <c r="T1348" s="58"/>
      <c r="U1348" s="58"/>
      <c r="V1348" s="58"/>
      <c r="W1348" s="58"/>
      <c r="X1348" s="58"/>
      <c r="Y1348" s="58"/>
      <c r="Z1348" s="58"/>
    </row>
    <row r="1349" ht="11.25" customHeight="1">
      <c r="A1349" s="5" t="s">
        <v>1919</v>
      </c>
      <c r="B1349" s="5" t="s">
        <v>1920</v>
      </c>
      <c r="C1349" s="77" t="s">
        <v>77</v>
      </c>
      <c r="D1349" s="5" t="s">
        <v>5019</v>
      </c>
      <c r="E1349" s="5" t="s">
        <v>5020</v>
      </c>
      <c r="F1349" s="77" t="s">
        <v>2904</v>
      </c>
      <c r="G1349" s="165">
        <v>4.0</v>
      </c>
      <c r="H1349" s="165">
        <v>4.0</v>
      </c>
      <c r="I1349" s="165">
        <v>4.0</v>
      </c>
      <c r="J1349" s="589">
        <v>20.0</v>
      </c>
      <c r="K1349" s="556">
        <v>5.0</v>
      </c>
      <c r="L1349" s="78" t="s">
        <v>689</v>
      </c>
      <c r="M1349" s="58"/>
      <c r="N1349" s="58"/>
      <c r="O1349" s="58"/>
      <c r="P1349" s="58"/>
      <c r="Q1349" s="58"/>
      <c r="R1349" s="58"/>
      <c r="S1349" s="58"/>
      <c r="T1349" s="58"/>
      <c r="U1349" s="58"/>
      <c r="V1349" s="58"/>
      <c r="W1349" s="58"/>
      <c r="X1349" s="58"/>
      <c r="Y1349" s="58"/>
      <c r="Z1349" s="58"/>
    </row>
    <row r="1350" ht="11.25" customHeight="1">
      <c r="A1350" s="5" t="s">
        <v>1919</v>
      </c>
      <c r="B1350" s="5" t="s">
        <v>1920</v>
      </c>
      <c r="C1350" s="77" t="s">
        <v>77</v>
      </c>
      <c r="D1350" s="5" t="s">
        <v>6954</v>
      </c>
      <c r="E1350" s="5" t="s">
        <v>5022</v>
      </c>
      <c r="F1350" s="77" t="s">
        <v>2904</v>
      </c>
      <c r="G1350" s="165">
        <v>4.0</v>
      </c>
      <c r="H1350" s="165">
        <v>4.0</v>
      </c>
      <c r="I1350" s="165">
        <v>4.0</v>
      </c>
      <c r="J1350" s="589">
        <v>20.0</v>
      </c>
      <c r="K1350" s="556">
        <v>5.0</v>
      </c>
      <c r="L1350" s="78" t="s">
        <v>689</v>
      </c>
      <c r="M1350" s="58"/>
      <c r="N1350" s="58"/>
      <c r="O1350" s="58"/>
      <c r="P1350" s="58"/>
      <c r="Q1350" s="58"/>
      <c r="R1350" s="58"/>
      <c r="S1350" s="58"/>
      <c r="T1350" s="58"/>
      <c r="U1350" s="58"/>
      <c r="V1350" s="58"/>
      <c r="W1350" s="58"/>
      <c r="X1350" s="58"/>
      <c r="Y1350" s="58"/>
      <c r="Z1350" s="58"/>
    </row>
    <row r="1351" ht="11.25" customHeight="1">
      <c r="A1351" s="5" t="s">
        <v>1919</v>
      </c>
      <c r="B1351" s="5" t="s">
        <v>1920</v>
      </c>
      <c r="C1351" s="77" t="s">
        <v>77</v>
      </c>
      <c r="D1351" s="5" t="s">
        <v>6955</v>
      </c>
      <c r="E1351" s="5" t="s">
        <v>5024</v>
      </c>
      <c r="F1351" s="77" t="s">
        <v>2904</v>
      </c>
      <c r="G1351" s="165">
        <v>4.0</v>
      </c>
      <c r="H1351" s="165">
        <v>4.0</v>
      </c>
      <c r="I1351" s="165">
        <v>4.0</v>
      </c>
      <c r="J1351" s="589">
        <v>20.0</v>
      </c>
      <c r="K1351" s="556">
        <v>5.0</v>
      </c>
      <c r="L1351" s="78" t="s">
        <v>689</v>
      </c>
      <c r="M1351" s="58"/>
      <c r="N1351" s="58"/>
      <c r="O1351" s="58"/>
      <c r="P1351" s="58"/>
      <c r="Q1351" s="58"/>
      <c r="R1351" s="58"/>
      <c r="S1351" s="58"/>
      <c r="T1351" s="58"/>
      <c r="U1351" s="58"/>
      <c r="V1351" s="58"/>
      <c r="W1351" s="58"/>
      <c r="X1351" s="58"/>
      <c r="Y1351" s="58"/>
      <c r="Z1351" s="58"/>
    </row>
    <row r="1352" ht="11.25" customHeight="1">
      <c r="A1352" s="5" t="s">
        <v>1919</v>
      </c>
      <c r="B1352" s="5" t="s">
        <v>1920</v>
      </c>
      <c r="C1352" s="77" t="s">
        <v>77</v>
      </c>
      <c r="D1352" s="5" t="s">
        <v>5025</v>
      </c>
      <c r="E1352" s="5" t="s">
        <v>5026</v>
      </c>
      <c r="F1352" s="77" t="s">
        <v>2904</v>
      </c>
      <c r="G1352" s="165">
        <v>4.0</v>
      </c>
      <c r="H1352" s="165">
        <v>4.0</v>
      </c>
      <c r="I1352" s="165">
        <v>4.0</v>
      </c>
      <c r="J1352" s="589">
        <v>20.0</v>
      </c>
      <c r="K1352" s="556">
        <v>5.0</v>
      </c>
      <c r="L1352" s="78" t="s">
        <v>689</v>
      </c>
      <c r="M1352" s="58"/>
      <c r="N1352" s="58"/>
      <c r="O1352" s="58"/>
      <c r="P1352" s="58"/>
      <c r="Q1352" s="58"/>
      <c r="R1352" s="58"/>
      <c r="S1352" s="58"/>
      <c r="T1352" s="58"/>
      <c r="U1352" s="58"/>
      <c r="V1352" s="58"/>
      <c r="W1352" s="58"/>
      <c r="X1352" s="58"/>
      <c r="Y1352" s="58"/>
      <c r="Z1352" s="58"/>
    </row>
    <row r="1353" ht="11.25" customHeight="1">
      <c r="A1353" s="5" t="s">
        <v>1919</v>
      </c>
      <c r="B1353" s="5" t="s">
        <v>1920</v>
      </c>
      <c r="C1353" s="77" t="s">
        <v>77</v>
      </c>
      <c r="D1353" s="85" t="s">
        <v>5027</v>
      </c>
      <c r="E1353" s="5" t="s">
        <v>5028</v>
      </c>
      <c r="F1353" s="77" t="s">
        <v>2904</v>
      </c>
      <c r="G1353" s="165">
        <v>4.0</v>
      </c>
      <c r="H1353" s="165">
        <v>4.0</v>
      </c>
      <c r="I1353" s="165">
        <v>4.0</v>
      </c>
      <c r="J1353" s="589">
        <v>20.0</v>
      </c>
      <c r="K1353" s="556">
        <v>5.0</v>
      </c>
      <c r="L1353" s="78" t="s">
        <v>689</v>
      </c>
      <c r="M1353" s="58"/>
      <c r="N1353" s="58"/>
      <c r="O1353" s="58"/>
      <c r="P1353" s="58"/>
      <c r="Q1353" s="58"/>
      <c r="R1353" s="58"/>
      <c r="S1353" s="58"/>
      <c r="T1353" s="58"/>
      <c r="U1353" s="58"/>
      <c r="V1353" s="58"/>
      <c r="W1353" s="58"/>
      <c r="X1353" s="58"/>
      <c r="Y1353" s="58"/>
      <c r="Z1353" s="58"/>
    </row>
    <row r="1354" ht="11.25" customHeight="1">
      <c r="A1354" s="491"/>
      <c r="B1354" s="475"/>
      <c r="C1354" s="474"/>
      <c r="D1354" s="473"/>
      <c r="E1354" s="473"/>
      <c r="F1354" s="493"/>
      <c r="G1354" s="474"/>
      <c r="H1354" s="474"/>
      <c r="I1354" s="476"/>
      <c r="J1354" s="477"/>
      <c r="K1354" s="477"/>
      <c r="L1354" s="478"/>
      <c r="M1354" s="58"/>
      <c r="N1354" s="58"/>
      <c r="O1354" s="58"/>
      <c r="P1354" s="58"/>
      <c r="Q1354" s="58"/>
      <c r="R1354" s="58"/>
      <c r="S1354" s="58"/>
      <c r="T1354" s="58"/>
      <c r="U1354" s="58"/>
      <c r="V1354" s="58"/>
      <c r="W1354" s="58"/>
      <c r="X1354" s="58"/>
      <c r="Y1354" s="58"/>
      <c r="Z1354" s="58"/>
    </row>
    <row r="1355" ht="11.25" customHeight="1">
      <c r="A1355" s="184" t="s">
        <v>107</v>
      </c>
      <c r="B1355" s="54"/>
      <c r="C1355" s="54"/>
      <c r="D1355" s="54"/>
      <c r="E1355" s="54"/>
      <c r="F1355" s="54"/>
      <c r="G1355" s="65"/>
      <c r="H1355" s="212"/>
      <c r="I1355" s="212"/>
      <c r="J1355" s="212"/>
      <c r="K1355" s="470">
        <f>SUM(K15:K1354)</f>
        <v>12089.35667</v>
      </c>
      <c r="L1355" s="212"/>
      <c r="M1355" s="212"/>
      <c r="N1355" s="212"/>
      <c r="O1355" s="212"/>
      <c r="P1355" s="212"/>
      <c r="Q1355" s="212"/>
      <c r="R1355" s="212"/>
      <c r="S1355" s="212"/>
      <c r="T1355" s="212"/>
      <c r="U1355" s="212"/>
      <c r="V1355" s="212"/>
      <c r="W1355" s="212"/>
      <c r="X1355" s="212"/>
      <c r="Y1355" s="212"/>
      <c r="Z1355" s="212"/>
    </row>
    <row r="1356" ht="11.25" customHeight="1">
      <c r="A1356" s="53"/>
      <c r="B1356" s="54"/>
      <c r="C1356" s="54"/>
      <c r="D1356" s="54"/>
      <c r="E1356" s="54"/>
      <c r="F1356" s="54"/>
      <c r="G1356" s="54"/>
      <c r="H1356" s="1"/>
      <c r="I1356" s="212"/>
      <c r="J1356" s="212"/>
      <c r="K1356" s="212"/>
      <c r="L1356" s="212"/>
      <c r="M1356" s="212"/>
      <c r="N1356" s="212"/>
      <c r="O1356" s="212"/>
      <c r="P1356" s="212"/>
      <c r="Q1356" s="212"/>
      <c r="R1356" s="212"/>
      <c r="S1356" s="212"/>
      <c r="T1356" s="212"/>
      <c r="U1356" s="212"/>
      <c r="V1356" s="212"/>
      <c r="W1356" s="212"/>
      <c r="X1356" s="212"/>
      <c r="Y1356" s="212"/>
      <c r="Z1356" s="212"/>
    </row>
    <row r="1357" ht="11.25" customHeight="1">
      <c r="A1357" s="471" t="s">
        <v>690</v>
      </c>
      <c r="B1357" s="173"/>
      <c r="C1357" s="173"/>
      <c r="D1357" s="173"/>
      <c r="E1357" s="173"/>
      <c r="F1357" s="173"/>
      <c r="G1357" s="173"/>
      <c r="H1357" s="173"/>
      <c r="I1357" s="212"/>
      <c r="J1357" s="212"/>
      <c r="K1357" s="212"/>
      <c r="L1357" s="212"/>
      <c r="M1357" s="212"/>
      <c r="N1357" s="212"/>
      <c r="O1357" s="212"/>
      <c r="P1357" s="212"/>
      <c r="Q1357" s="212"/>
      <c r="R1357" s="212"/>
      <c r="S1357" s="212"/>
      <c r="T1357" s="212"/>
      <c r="U1357" s="212"/>
      <c r="V1357" s="212"/>
      <c r="W1357" s="212"/>
      <c r="X1357" s="212"/>
      <c r="Y1357" s="212"/>
      <c r="Z1357" s="212"/>
    </row>
    <row r="1358" ht="15.75" customHeight="1">
      <c r="A1358" s="53"/>
      <c r="B1358" s="54"/>
      <c r="C1358" s="54"/>
      <c r="D1358" s="54"/>
      <c r="E1358" s="54"/>
      <c r="F1358" s="54"/>
      <c r="G1358" s="54"/>
      <c r="H1358" s="1"/>
      <c r="I1358" s="3"/>
      <c r="J1358" s="3"/>
      <c r="K1358" s="3"/>
      <c r="L1358" s="3"/>
      <c r="M1358" s="3"/>
      <c r="N1358" s="3"/>
      <c r="O1358" s="3"/>
      <c r="P1358" s="3"/>
      <c r="Q1358" s="3"/>
      <c r="R1358" s="3"/>
      <c r="S1358" s="3"/>
      <c r="T1358" s="3"/>
      <c r="U1358" s="3"/>
      <c r="V1358" s="3"/>
      <c r="W1358" s="3"/>
      <c r="X1358" s="3"/>
      <c r="Y1358" s="3"/>
      <c r="Z1358" s="3"/>
    </row>
    <row r="1359" ht="15.75" customHeight="1">
      <c r="A1359" s="53"/>
      <c r="B1359" s="54"/>
      <c r="C1359" s="54"/>
      <c r="D1359" s="54"/>
      <c r="E1359" s="54"/>
      <c r="F1359" s="54"/>
      <c r="G1359" s="54"/>
      <c r="H1359" s="1"/>
      <c r="I1359" s="3"/>
      <c r="J1359" s="3"/>
      <c r="K1359" s="3"/>
      <c r="L1359" s="3"/>
      <c r="M1359" s="3"/>
      <c r="N1359" s="3"/>
      <c r="O1359" s="3"/>
      <c r="P1359" s="3"/>
      <c r="Q1359" s="3"/>
      <c r="R1359" s="3"/>
      <c r="S1359" s="3"/>
      <c r="T1359" s="3"/>
      <c r="U1359" s="3"/>
      <c r="V1359" s="3"/>
      <c r="W1359" s="3"/>
      <c r="X1359" s="3"/>
      <c r="Y1359" s="3"/>
      <c r="Z1359" s="3"/>
    </row>
    <row r="1360" ht="15.75" customHeight="1">
      <c r="A1360" s="53"/>
      <c r="B1360" s="54"/>
      <c r="C1360" s="54"/>
      <c r="D1360" s="54"/>
      <c r="E1360" s="54"/>
      <c r="F1360" s="54"/>
      <c r="G1360" s="54"/>
      <c r="H1360" s="1"/>
      <c r="I1360" s="3"/>
      <c r="J1360" s="3"/>
      <c r="K1360" s="3"/>
      <c r="L1360" s="3"/>
      <c r="M1360" s="3"/>
      <c r="N1360" s="3"/>
      <c r="O1360" s="3"/>
      <c r="P1360" s="3"/>
      <c r="Q1360" s="3"/>
      <c r="R1360" s="3"/>
      <c r="S1360" s="3"/>
      <c r="T1360" s="3"/>
      <c r="U1360" s="3"/>
      <c r="V1360" s="3"/>
      <c r="W1360" s="3"/>
      <c r="X1360" s="3"/>
      <c r="Y1360" s="3"/>
      <c r="Z1360" s="3"/>
    </row>
    <row r="1361" ht="15.75" customHeight="1">
      <c r="A1361" s="53"/>
      <c r="B1361" s="54"/>
      <c r="C1361" s="54"/>
      <c r="D1361" s="54"/>
      <c r="E1361" s="54"/>
      <c r="F1361" s="54"/>
      <c r="G1361" s="54"/>
      <c r="H1361" s="1"/>
      <c r="I1361" s="3"/>
      <c r="J1361" s="3"/>
      <c r="K1361" s="3"/>
      <c r="L1361" s="3"/>
      <c r="M1361" s="3"/>
      <c r="N1361" s="3"/>
      <c r="O1361" s="3"/>
      <c r="P1361" s="3"/>
      <c r="Q1361" s="3"/>
      <c r="R1361" s="3"/>
      <c r="S1361" s="3"/>
      <c r="T1361" s="3"/>
      <c r="U1361" s="3"/>
      <c r="V1361" s="3"/>
      <c r="W1361" s="3"/>
      <c r="X1361" s="3"/>
      <c r="Y1361" s="3"/>
      <c r="Z1361" s="3"/>
    </row>
    <row r="1362" ht="15.75" customHeight="1">
      <c r="A1362" s="53"/>
      <c r="B1362" s="54"/>
      <c r="C1362" s="54"/>
      <c r="D1362" s="54"/>
      <c r="E1362" s="54"/>
      <c r="F1362" s="54"/>
      <c r="G1362" s="54"/>
      <c r="H1362" s="1"/>
      <c r="I1362" s="3"/>
      <c r="J1362" s="3"/>
      <c r="K1362" s="3"/>
      <c r="L1362" s="3"/>
      <c r="M1362" s="3"/>
      <c r="N1362" s="3"/>
      <c r="O1362" s="3"/>
      <c r="P1362" s="3"/>
      <c r="Q1362" s="3"/>
      <c r="R1362" s="3"/>
      <c r="S1362" s="3"/>
      <c r="T1362" s="3"/>
      <c r="U1362" s="3"/>
      <c r="V1362" s="3"/>
      <c r="W1362" s="3"/>
      <c r="X1362" s="3"/>
      <c r="Y1362" s="3"/>
      <c r="Z1362" s="3"/>
    </row>
    <row r="1363" ht="15.75" customHeight="1">
      <c r="A1363" s="53"/>
      <c r="B1363" s="54"/>
      <c r="C1363" s="54"/>
      <c r="D1363" s="54"/>
      <c r="E1363" s="54"/>
      <c r="F1363" s="54"/>
      <c r="G1363" s="54"/>
      <c r="H1363" s="1"/>
      <c r="I1363" s="3"/>
      <c r="J1363" s="3"/>
      <c r="K1363" s="3"/>
      <c r="L1363" s="3"/>
      <c r="M1363" s="3"/>
      <c r="N1363" s="3"/>
      <c r="O1363" s="3"/>
      <c r="P1363" s="3"/>
      <c r="Q1363" s="3"/>
      <c r="R1363" s="3"/>
      <c r="S1363" s="3"/>
      <c r="T1363" s="3"/>
      <c r="U1363" s="3"/>
      <c r="V1363" s="3"/>
      <c r="W1363" s="3"/>
      <c r="X1363" s="3"/>
      <c r="Y1363" s="3"/>
      <c r="Z1363" s="3"/>
    </row>
    <row r="1364" ht="15.75" customHeight="1">
      <c r="A1364" s="53"/>
      <c r="B1364" s="54"/>
      <c r="C1364" s="54"/>
      <c r="D1364" s="54"/>
      <c r="E1364" s="54"/>
      <c r="F1364" s="54"/>
      <c r="G1364" s="54"/>
      <c r="H1364" s="1"/>
      <c r="I1364" s="3"/>
      <c r="J1364" s="3"/>
      <c r="K1364" s="3"/>
      <c r="L1364" s="3"/>
      <c r="M1364" s="3"/>
      <c r="N1364" s="3"/>
      <c r="O1364" s="3"/>
      <c r="P1364" s="3"/>
      <c r="Q1364" s="3"/>
      <c r="R1364" s="3"/>
      <c r="S1364" s="3"/>
      <c r="T1364" s="3"/>
      <c r="U1364" s="3"/>
      <c r="V1364" s="3"/>
      <c r="W1364" s="3"/>
      <c r="X1364" s="3"/>
      <c r="Y1364" s="3"/>
      <c r="Z1364" s="3"/>
    </row>
    <row r="1365" ht="15.75" customHeight="1">
      <c r="A1365" s="53"/>
      <c r="B1365" s="54"/>
      <c r="C1365" s="54"/>
      <c r="D1365" s="54"/>
      <c r="E1365" s="54"/>
      <c r="F1365" s="54"/>
      <c r="G1365" s="54"/>
      <c r="H1365" s="1"/>
      <c r="I1365" s="3"/>
      <c r="J1365" s="3"/>
      <c r="K1365" s="3"/>
      <c r="L1365" s="3"/>
      <c r="M1365" s="3"/>
      <c r="N1365" s="3"/>
      <c r="O1365" s="3"/>
      <c r="P1365" s="3"/>
      <c r="Q1365" s="3"/>
      <c r="R1365" s="3"/>
      <c r="S1365" s="3"/>
      <c r="T1365" s="3"/>
      <c r="U1365" s="3"/>
      <c r="V1365" s="3"/>
      <c r="W1365" s="3"/>
      <c r="X1365" s="3"/>
      <c r="Y1365" s="3"/>
      <c r="Z1365" s="3"/>
    </row>
    <row r="1366" ht="15.75" customHeight="1">
      <c r="A1366" s="53"/>
      <c r="B1366" s="54"/>
      <c r="C1366" s="54"/>
      <c r="D1366" s="54"/>
      <c r="E1366" s="54"/>
      <c r="F1366" s="54"/>
      <c r="G1366" s="54"/>
      <c r="H1366" s="1"/>
      <c r="I1366" s="3"/>
      <c r="J1366" s="3"/>
      <c r="K1366" s="3"/>
      <c r="L1366" s="3"/>
      <c r="M1366" s="3"/>
      <c r="N1366" s="3"/>
      <c r="O1366" s="3"/>
      <c r="P1366" s="3"/>
      <c r="Q1366" s="3"/>
      <c r="R1366" s="3"/>
      <c r="S1366" s="3"/>
      <c r="T1366" s="3"/>
      <c r="U1366" s="3"/>
      <c r="V1366" s="3"/>
      <c r="W1366" s="3"/>
      <c r="X1366" s="3"/>
      <c r="Y1366" s="3"/>
      <c r="Z1366" s="3"/>
    </row>
    <row r="1367" ht="15.75" customHeight="1">
      <c r="A1367" s="53"/>
      <c r="B1367" s="54"/>
      <c r="C1367" s="54"/>
      <c r="D1367" s="54"/>
      <c r="E1367" s="54"/>
      <c r="F1367" s="54"/>
      <c r="G1367" s="54"/>
      <c r="H1367" s="1"/>
      <c r="I1367" s="3"/>
      <c r="J1367" s="3"/>
      <c r="K1367" s="3"/>
      <c r="L1367" s="3"/>
      <c r="M1367" s="3"/>
      <c r="N1367" s="3"/>
      <c r="O1367" s="3"/>
      <c r="P1367" s="3"/>
      <c r="Q1367" s="3"/>
      <c r="R1367" s="3"/>
      <c r="S1367" s="3"/>
      <c r="T1367" s="3"/>
      <c r="U1367" s="3"/>
      <c r="V1367" s="3"/>
      <c r="W1367" s="3"/>
      <c r="X1367" s="3"/>
      <c r="Y1367" s="3"/>
      <c r="Z1367" s="3"/>
    </row>
    <row r="1368" ht="15.75" customHeight="1">
      <c r="A1368" s="53"/>
      <c r="B1368" s="54"/>
      <c r="C1368" s="54"/>
      <c r="D1368" s="54"/>
      <c r="E1368" s="54"/>
      <c r="F1368" s="54"/>
      <c r="G1368" s="54"/>
      <c r="H1368" s="1"/>
      <c r="I1368" s="3"/>
      <c r="J1368" s="3"/>
      <c r="K1368" s="3"/>
      <c r="L1368" s="3"/>
      <c r="M1368" s="3"/>
      <c r="N1368" s="3"/>
      <c r="O1368" s="3"/>
      <c r="P1368" s="3"/>
      <c r="Q1368" s="3"/>
      <c r="R1368" s="3"/>
      <c r="S1368" s="3"/>
      <c r="T1368" s="3"/>
      <c r="U1368" s="3"/>
      <c r="V1368" s="3"/>
      <c r="W1368" s="3"/>
      <c r="X1368" s="3"/>
      <c r="Y1368" s="3"/>
      <c r="Z1368" s="3"/>
    </row>
    <row r="1369" ht="15.75" customHeight="1">
      <c r="A1369" s="53"/>
      <c r="B1369" s="54"/>
      <c r="C1369" s="54"/>
      <c r="D1369" s="54"/>
      <c r="E1369" s="54"/>
      <c r="F1369" s="54"/>
      <c r="G1369" s="54"/>
      <c r="H1369" s="1"/>
      <c r="I1369" s="3"/>
      <c r="J1369" s="3"/>
      <c r="K1369" s="3"/>
      <c r="L1369" s="3"/>
      <c r="M1369" s="3"/>
      <c r="N1369" s="3"/>
      <c r="O1369" s="3"/>
      <c r="P1369" s="3"/>
      <c r="Q1369" s="3"/>
      <c r="R1369" s="3"/>
      <c r="S1369" s="3"/>
      <c r="T1369" s="3"/>
      <c r="U1369" s="3"/>
      <c r="V1369" s="3"/>
      <c r="W1369" s="3"/>
      <c r="X1369" s="3"/>
      <c r="Y1369" s="3"/>
      <c r="Z1369" s="3"/>
    </row>
    <row r="1370" ht="15.75" customHeight="1">
      <c r="A1370" s="53"/>
      <c r="B1370" s="54"/>
      <c r="C1370" s="54"/>
      <c r="D1370" s="54"/>
      <c r="E1370" s="54"/>
      <c r="F1370" s="54"/>
      <c r="G1370" s="54"/>
      <c r="H1370" s="1"/>
      <c r="I1370" s="3"/>
      <c r="J1370" s="3"/>
      <c r="K1370" s="3"/>
      <c r="L1370" s="3"/>
      <c r="M1370" s="3"/>
      <c r="N1370" s="3"/>
      <c r="O1370" s="3"/>
      <c r="P1370" s="3"/>
      <c r="Q1370" s="3"/>
      <c r="R1370" s="3"/>
      <c r="S1370" s="3"/>
      <c r="T1370" s="3"/>
      <c r="U1370" s="3"/>
      <c r="V1370" s="3"/>
      <c r="W1370" s="3"/>
      <c r="X1370" s="3"/>
      <c r="Y1370" s="3"/>
      <c r="Z1370" s="3"/>
    </row>
    <row r="1371" ht="15.75" customHeight="1">
      <c r="A1371" s="53"/>
      <c r="B1371" s="54"/>
      <c r="C1371" s="54"/>
      <c r="D1371" s="54"/>
      <c r="E1371" s="54"/>
      <c r="F1371" s="54"/>
      <c r="G1371" s="54"/>
      <c r="H1371" s="1"/>
      <c r="I1371" s="3"/>
      <c r="J1371" s="3"/>
      <c r="K1371" s="3"/>
      <c r="L1371" s="3"/>
      <c r="M1371" s="3"/>
      <c r="N1371" s="3"/>
      <c r="O1371" s="3"/>
      <c r="P1371" s="3"/>
      <c r="Q1371" s="3"/>
      <c r="R1371" s="3"/>
      <c r="S1371" s="3"/>
      <c r="T1371" s="3"/>
      <c r="U1371" s="3"/>
      <c r="V1371" s="3"/>
      <c r="W1371" s="3"/>
      <c r="X1371" s="3"/>
      <c r="Y1371" s="3"/>
      <c r="Z1371" s="3"/>
    </row>
    <row r="1372" ht="15.75" customHeight="1">
      <c r="A1372" s="53"/>
      <c r="B1372" s="54"/>
      <c r="C1372" s="54"/>
      <c r="D1372" s="54"/>
      <c r="E1372" s="54"/>
      <c r="F1372" s="54"/>
      <c r="G1372" s="54"/>
      <c r="H1372" s="1"/>
      <c r="I1372" s="3"/>
      <c r="J1372" s="3"/>
      <c r="K1372" s="3"/>
      <c r="L1372" s="3"/>
      <c r="M1372" s="3"/>
      <c r="N1372" s="3"/>
      <c r="O1372" s="3"/>
      <c r="P1372" s="3"/>
      <c r="Q1372" s="3"/>
      <c r="R1372" s="3"/>
      <c r="S1372" s="3"/>
      <c r="T1372" s="3"/>
      <c r="U1372" s="3"/>
      <c r="V1372" s="3"/>
      <c r="W1372" s="3"/>
      <c r="X1372" s="3"/>
      <c r="Y1372" s="3"/>
      <c r="Z1372" s="3"/>
    </row>
    <row r="1373" ht="15.75" customHeight="1">
      <c r="A1373" s="53"/>
      <c r="B1373" s="54"/>
      <c r="C1373" s="54"/>
      <c r="D1373" s="54"/>
      <c r="E1373" s="54"/>
      <c r="F1373" s="54"/>
      <c r="G1373" s="54"/>
      <c r="H1373" s="1"/>
      <c r="I1373" s="3"/>
      <c r="J1373" s="3"/>
      <c r="K1373" s="3"/>
      <c r="L1373" s="3"/>
      <c r="M1373" s="3"/>
      <c r="N1373" s="3"/>
      <c r="O1373" s="3"/>
      <c r="P1373" s="3"/>
      <c r="Q1373" s="3"/>
      <c r="R1373" s="3"/>
      <c r="S1373" s="3"/>
      <c r="T1373" s="3"/>
      <c r="U1373" s="3"/>
      <c r="V1373" s="3"/>
      <c r="W1373" s="3"/>
      <c r="X1373" s="3"/>
      <c r="Y1373" s="3"/>
      <c r="Z1373" s="3"/>
    </row>
    <row r="1374" ht="15.75" customHeight="1">
      <c r="A1374" s="53"/>
      <c r="B1374" s="54"/>
      <c r="C1374" s="54"/>
      <c r="D1374" s="54"/>
      <c r="E1374" s="54"/>
      <c r="F1374" s="54"/>
      <c r="G1374" s="54"/>
      <c r="H1374" s="1"/>
      <c r="I1374" s="3"/>
      <c r="J1374" s="3"/>
      <c r="K1374" s="3"/>
      <c r="L1374" s="3"/>
      <c r="M1374" s="3"/>
      <c r="N1374" s="3"/>
      <c r="O1374" s="3"/>
      <c r="P1374" s="3"/>
      <c r="Q1374" s="3"/>
      <c r="R1374" s="3"/>
      <c r="S1374" s="3"/>
      <c r="T1374" s="3"/>
      <c r="U1374" s="3"/>
      <c r="V1374" s="3"/>
      <c r="W1374" s="3"/>
      <c r="X1374" s="3"/>
      <c r="Y1374" s="3"/>
      <c r="Z1374" s="3"/>
    </row>
    <row r="1375" ht="15.75" customHeight="1">
      <c r="A1375" s="53"/>
      <c r="B1375" s="54"/>
      <c r="C1375" s="54"/>
      <c r="D1375" s="54"/>
      <c r="E1375" s="54"/>
      <c r="F1375" s="54"/>
      <c r="G1375" s="54"/>
      <c r="H1375" s="1"/>
      <c r="I1375" s="3"/>
      <c r="J1375" s="3"/>
      <c r="K1375" s="3"/>
      <c r="L1375" s="3"/>
      <c r="M1375" s="3"/>
      <c r="N1375" s="3"/>
      <c r="O1375" s="3"/>
      <c r="P1375" s="3"/>
      <c r="Q1375" s="3"/>
      <c r="R1375" s="3"/>
      <c r="S1375" s="3"/>
      <c r="T1375" s="3"/>
      <c r="U1375" s="3"/>
      <c r="V1375" s="3"/>
      <c r="W1375" s="3"/>
      <c r="X1375" s="3"/>
      <c r="Y1375" s="3"/>
      <c r="Z1375" s="3"/>
    </row>
    <row r="1376" ht="15.75" customHeight="1">
      <c r="A1376" s="53"/>
      <c r="B1376" s="54"/>
      <c r="C1376" s="54"/>
      <c r="D1376" s="54"/>
      <c r="E1376" s="54"/>
      <c r="F1376" s="54"/>
      <c r="G1376" s="54"/>
      <c r="H1376" s="1"/>
      <c r="I1376" s="3"/>
      <c r="J1376" s="3"/>
      <c r="K1376" s="3"/>
      <c r="L1376" s="3"/>
      <c r="M1376" s="3"/>
      <c r="N1376" s="3"/>
      <c r="O1376" s="3"/>
      <c r="P1376" s="3"/>
      <c r="Q1376" s="3"/>
      <c r="R1376" s="3"/>
      <c r="S1376" s="3"/>
      <c r="T1376" s="3"/>
      <c r="U1376" s="3"/>
      <c r="V1376" s="3"/>
      <c r="W1376" s="3"/>
      <c r="X1376" s="3"/>
      <c r="Y1376" s="3"/>
      <c r="Z1376" s="3"/>
    </row>
    <row r="1377" ht="15.75" customHeight="1">
      <c r="A1377" s="53"/>
      <c r="B1377" s="54"/>
      <c r="C1377" s="54"/>
      <c r="D1377" s="54"/>
      <c r="E1377" s="54"/>
      <c r="F1377" s="54"/>
      <c r="G1377" s="54"/>
      <c r="H1377" s="1"/>
      <c r="I1377" s="3"/>
      <c r="J1377" s="3"/>
      <c r="K1377" s="3"/>
      <c r="L1377" s="3"/>
      <c r="M1377" s="3"/>
      <c r="N1377" s="3"/>
      <c r="O1377" s="3"/>
      <c r="P1377" s="3"/>
      <c r="Q1377" s="3"/>
      <c r="R1377" s="3"/>
      <c r="S1377" s="3"/>
      <c r="T1377" s="3"/>
      <c r="U1377" s="3"/>
      <c r="V1377" s="3"/>
      <c r="W1377" s="3"/>
      <c r="X1377" s="3"/>
      <c r="Y1377" s="3"/>
      <c r="Z1377" s="3"/>
    </row>
    <row r="1378" ht="15.75" customHeight="1">
      <c r="A1378" s="53"/>
      <c r="B1378" s="54"/>
      <c r="C1378" s="54"/>
      <c r="D1378" s="54"/>
      <c r="E1378" s="54"/>
      <c r="F1378" s="54"/>
      <c r="G1378" s="54"/>
      <c r="H1378" s="1"/>
      <c r="I1378" s="3"/>
      <c r="J1378" s="3"/>
      <c r="K1378" s="3"/>
      <c r="L1378" s="3"/>
      <c r="M1378" s="3"/>
      <c r="N1378" s="3"/>
      <c r="O1378" s="3"/>
      <c r="P1378" s="3"/>
      <c r="Q1378" s="3"/>
      <c r="R1378" s="3"/>
      <c r="S1378" s="3"/>
      <c r="T1378" s="3"/>
      <c r="U1378" s="3"/>
      <c r="V1378" s="3"/>
      <c r="W1378" s="3"/>
      <c r="X1378" s="3"/>
      <c r="Y1378" s="3"/>
      <c r="Z1378" s="3"/>
    </row>
    <row r="1379" ht="15.75" customHeight="1">
      <c r="A1379" s="53"/>
      <c r="B1379" s="54"/>
      <c r="C1379" s="54"/>
      <c r="D1379" s="54"/>
      <c r="E1379" s="54"/>
      <c r="F1379" s="54"/>
      <c r="G1379" s="54"/>
      <c r="H1379" s="1"/>
      <c r="I1379" s="3"/>
      <c r="J1379" s="3"/>
      <c r="K1379" s="3"/>
      <c r="L1379" s="3"/>
      <c r="M1379" s="3"/>
      <c r="N1379" s="3"/>
      <c r="O1379" s="3"/>
      <c r="P1379" s="3"/>
      <c r="Q1379" s="3"/>
      <c r="R1379" s="3"/>
      <c r="S1379" s="3"/>
      <c r="T1379" s="3"/>
      <c r="U1379" s="3"/>
      <c r="V1379" s="3"/>
      <c r="W1379" s="3"/>
      <c r="X1379" s="3"/>
      <c r="Y1379" s="3"/>
      <c r="Z1379" s="3"/>
    </row>
    <row r="1380" ht="15.75" customHeight="1">
      <c r="A1380" s="53"/>
      <c r="B1380" s="54"/>
      <c r="C1380" s="54"/>
      <c r="D1380" s="54"/>
      <c r="E1380" s="54"/>
      <c r="F1380" s="54"/>
      <c r="G1380" s="54"/>
      <c r="H1380" s="1"/>
      <c r="I1380" s="3"/>
      <c r="J1380" s="3"/>
      <c r="K1380" s="3"/>
      <c r="L1380" s="3"/>
      <c r="M1380" s="3"/>
      <c r="N1380" s="3"/>
      <c r="O1380" s="3"/>
      <c r="P1380" s="3"/>
      <c r="Q1380" s="3"/>
      <c r="R1380" s="3"/>
      <c r="S1380" s="3"/>
      <c r="T1380" s="3"/>
      <c r="U1380" s="3"/>
      <c r="V1380" s="3"/>
      <c r="W1380" s="3"/>
      <c r="X1380" s="3"/>
      <c r="Y1380" s="3"/>
      <c r="Z1380" s="3"/>
    </row>
    <row r="1381" ht="15.75" customHeight="1">
      <c r="A1381" s="53"/>
      <c r="B1381" s="54"/>
      <c r="C1381" s="54"/>
      <c r="D1381" s="54"/>
      <c r="E1381" s="54"/>
      <c r="F1381" s="54"/>
      <c r="G1381" s="54"/>
      <c r="H1381" s="1"/>
      <c r="I1381" s="3"/>
      <c r="J1381" s="3"/>
      <c r="K1381" s="3"/>
      <c r="L1381" s="3"/>
      <c r="M1381" s="3"/>
      <c r="N1381" s="3"/>
      <c r="O1381" s="3"/>
      <c r="P1381" s="3"/>
      <c r="Q1381" s="3"/>
      <c r="R1381" s="3"/>
      <c r="S1381" s="3"/>
      <c r="T1381" s="3"/>
      <c r="U1381" s="3"/>
      <c r="V1381" s="3"/>
      <c r="W1381" s="3"/>
      <c r="X1381" s="3"/>
      <c r="Y1381" s="3"/>
      <c r="Z1381" s="3"/>
    </row>
    <row r="1382" ht="15.75" customHeight="1">
      <c r="A1382" s="53"/>
      <c r="B1382" s="54"/>
      <c r="C1382" s="54"/>
      <c r="D1382" s="54"/>
      <c r="E1382" s="54"/>
      <c r="F1382" s="54"/>
      <c r="G1382" s="54"/>
      <c r="H1382" s="1"/>
      <c r="I1382" s="3"/>
      <c r="J1382" s="3"/>
      <c r="K1382" s="3"/>
      <c r="L1382" s="3"/>
      <c r="M1382" s="3"/>
      <c r="N1382" s="3"/>
      <c r="O1382" s="3"/>
      <c r="P1382" s="3"/>
      <c r="Q1382" s="3"/>
      <c r="R1382" s="3"/>
      <c r="S1382" s="3"/>
      <c r="T1382" s="3"/>
      <c r="U1382" s="3"/>
      <c r="V1382" s="3"/>
      <c r="W1382" s="3"/>
      <c r="X1382" s="3"/>
      <c r="Y1382" s="3"/>
      <c r="Z1382" s="3"/>
    </row>
    <row r="1383" ht="15.75" customHeight="1">
      <c r="A1383" s="53"/>
      <c r="B1383" s="54"/>
      <c r="C1383" s="54"/>
      <c r="D1383" s="54"/>
      <c r="E1383" s="54"/>
      <c r="F1383" s="54"/>
      <c r="G1383" s="54"/>
      <c r="H1383" s="1"/>
      <c r="I1383" s="3"/>
      <c r="J1383" s="3"/>
      <c r="K1383" s="3"/>
      <c r="L1383" s="3"/>
      <c r="M1383" s="3"/>
      <c r="N1383" s="3"/>
      <c r="O1383" s="3"/>
      <c r="P1383" s="3"/>
      <c r="Q1383" s="3"/>
      <c r="R1383" s="3"/>
      <c r="S1383" s="3"/>
      <c r="T1383" s="3"/>
      <c r="U1383" s="3"/>
      <c r="V1383" s="3"/>
      <c r="W1383" s="3"/>
      <c r="X1383" s="3"/>
      <c r="Y1383" s="3"/>
      <c r="Z1383" s="3"/>
    </row>
    <row r="1384" ht="15.75" customHeight="1">
      <c r="A1384" s="53"/>
      <c r="B1384" s="54"/>
      <c r="C1384" s="54"/>
      <c r="D1384" s="54"/>
      <c r="E1384" s="54"/>
      <c r="F1384" s="54"/>
      <c r="G1384" s="54"/>
      <c r="H1384" s="1"/>
      <c r="I1384" s="3"/>
      <c r="J1384" s="3"/>
      <c r="K1384" s="3"/>
      <c r="L1384" s="3"/>
      <c r="M1384" s="3"/>
      <c r="N1384" s="3"/>
      <c r="O1384" s="3"/>
      <c r="P1384" s="3"/>
      <c r="Q1384" s="3"/>
      <c r="R1384" s="3"/>
      <c r="S1384" s="3"/>
      <c r="T1384" s="3"/>
      <c r="U1384" s="3"/>
      <c r="V1384" s="3"/>
      <c r="W1384" s="3"/>
      <c r="X1384" s="3"/>
      <c r="Y1384" s="3"/>
      <c r="Z1384" s="3"/>
    </row>
    <row r="1385" ht="15.75" customHeight="1">
      <c r="A1385" s="53"/>
      <c r="B1385" s="54"/>
      <c r="C1385" s="54"/>
      <c r="D1385" s="54"/>
      <c r="E1385" s="54"/>
      <c r="F1385" s="54"/>
      <c r="G1385" s="54"/>
      <c r="H1385" s="1"/>
      <c r="I1385" s="3"/>
      <c r="J1385" s="3"/>
      <c r="K1385" s="3"/>
      <c r="L1385" s="3"/>
      <c r="M1385" s="3"/>
      <c r="N1385" s="3"/>
      <c r="O1385" s="3"/>
      <c r="P1385" s="3"/>
      <c r="Q1385" s="3"/>
      <c r="R1385" s="3"/>
      <c r="S1385" s="3"/>
      <c r="T1385" s="3"/>
      <c r="U1385" s="3"/>
      <c r="V1385" s="3"/>
      <c r="W1385" s="3"/>
      <c r="X1385" s="3"/>
      <c r="Y1385" s="3"/>
      <c r="Z1385" s="3"/>
    </row>
    <row r="1386" ht="15.75" customHeight="1">
      <c r="A1386" s="53"/>
      <c r="B1386" s="54"/>
      <c r="C1386" s="54"/>
      <c r="D1386" s="54"/>
      <c r="E1386" s="54"/>
      <c r="F1386" s="54"/>
      <c r="G1386" s="54"/>
      <c r="H1386" s="1"/>
      <c r="I1386" s="3"/>
      <c r="J1386" s="3"/>
      <c r="K1386" s="3"/>
      <c r="L1386" s="3"/>
      <c r="M1386" s="3"/>
      <c r="N1386" s="3"/>
      <c r="O1386" s="3"/>
      <c r="P1386" s="3"/>
      <c r="Q1386" s="3"/>
      <c r="R1386" s="3"/>
      <c r="S1386" s="3"/>
      <c r="T1386" s="3"/>
      <c r="U1386" s="3"/>
      <c r="V1386" s="3"/>
      <c r="W1386" s="3"/>
      <c r="X1386" s="3"/>
      <c r="Y1386" s="3"/>
      <c r="Z1386" s="3"/>
    </row>
    <row r="1387" ht="15.75" customHeight="1">
      <c r="A1387" s="53"/>
      <c r="B1387" s="54"/>
      <c r="C1387" s="54"/>
      <c r="D1387" s="54"/>
      <c r="E1387" s="54"/>
      <c r="F1387" s="54"/>
      <c r="G1387" s="54"/>
      <c r="H1387" s="1"/>
      <c r="I1387" s="3"/>
      <c r="J1387" s="3"/>
      <c r="K1387" s="3"/>
      <c r="L1387" s="3"/>
      <c r="M1387" s="3"/>
      <c r="N1387" s="3"/>
      <c r="O1387" s="3"/>
      <c r="P1387" s="3"/>
      <c r="Q1387" s="3"/>
      <c r="R1387" s="3"/>
      <c r="S1387" s="3"/>
      <c r="T1387" s="3"/>
      <c r="U1387" s="3"/>
      <c r="V1387" s="3"/>
      <c r="W1387" s="3"/>
      <c r="X1387" s="3"/>
      <c r="Y1387" s="3"/>
      <c r="Z1387" s="3"/>
    </row>
    <row r="1388" ht="15.75" customHeight="1">
      <c r="A1388" s="53"/>
      <c r="B1388" s="54"/>
      <c r="C1388" s="54"/>
      <c r="D1388" s="54"/>
      <c r="E1388" s="54"/>
      <c r="F1388" s="54"/>
      <c r="G1388" s="54"/>
      <c r="H1388" s="1"/>
      <c r="I1388" s="3"/>
      <c r="J1388" s="3"/>
      <c r="K1388" s="3"/>
      <c r="L1388" s="3"/>
      <c r="M1388" s="3"/>
      <c r="N1388" s="3"/>
      <c r="O1388" s="3"/>
      <c r="P1388" s="3"/>
      <c r="Q1388" s="3"/>
      <c r="R1388" s="3"/>
      <c r="S1388" s="3"/>
      <c r="T1388" s="3"/>
      <c r="U1388" s="3"/>
      <c r="V1388" s="3"/>
      <c r="W1388" s="3"/>
      <c r="X1388" s="3"/>
      <c r="Y1388" s="3"/>
      <c r="Z1388" s="3"/>
    </row>
    <row r="1389" ht="15.75" customHeight="1">
      <c r="A1389" s="53"/>
      <c r="B1389" s="54"/>
      <c r="C1389" s="54"/>
      <c r="D1389" s="54"/>
      <c r="E1389" s="54"/>
      <c r="F1389" s="54"/>
      <c r="G1389" s="54"/>
      <c r="H1389" s="1"/>
      <c r="I1389" s="3"/>
      <c r="J1389" s="3"/>
      <c r="K1389" s="3"/>
      <c r="L1389" s="3"/>
      <c r="M1389" s="3"/>
      <c r="N1389" s="3"/>
      <c r="O1389" s="3"/>
      <c r="P1389" s="3"/>
      <c r="Q1389" s="3"/>
      <c r="R1389" s="3"/>
      <c r="S1389" s="3"/>
      <c r="T1389" s="3"/>
      <c r="U1389" s="3"/>
      <c r="V1389" s="3"/>
      <c r="W1389" s="3"/>
      <c r="X1389" s="3"/>
      <c r="Y1389" s="3"/>
      <c r="Z1389" s="3"/>
    </row>
    <row r="1390" ht="15.75" customHeight="1">
      <c r="A1390" s="53"/>
      <c r="B1390" s="54"/>
      <c r="C1390" s="54"/>
      <c r="D1390" s="54"/>
      <c r="E1390" s="54"/>
      <c r="F1390" s="54"/>
      <c r="G1390" s="54"/>
      <c r="H1390" s="1"/>
      <c r="I1390" s="3"/>
      <c r="J1390" s="3"/>
      <c r="K1390" s="3"/>
      <c r="L1390" s="3"/>
      <c r="M1390" s="3"/>
      <c r="N1390" s="3"/>
      <c r="O1390" s="3"/>
      <c r="P1390" s="3"/>
      <c r="Q1390" s="3"/>
      <c r="R1390" s="3"/>
      <c r="S1390" s="3"/>
      <c r="T1390" s="3"/>
      <c r="U1390" s="3"/>
      <c r="V1390" s="3"/>
      <c r="W1390" s="3"/>
      <c r="X1390" s="3"/>
      <c r="Y1390" s="3"/>
      <c r="Z1390" s="3"/>
    </row>
    <row r="1391" ht="15.75" customHeight="1">
      <c r="A1391" s="53"/>
      <c r="B1391" s="54"/>
      <c r="C1391" s="54"/>
      <c r="D1391" s="54"/>
      <c r="E1391" s="54"/>
      <c r="F1391" s="54"/>
      <c r="G1391" s="54"/>
      <c r="H1391" s="1"/>
      <c r="I1391" s="3"/>
      <c r="J1391" s="3"/>
      <c r="K1391" s="3"/>
      <c r="L1391" s="3"/>
      <c r="M1391" s="3"/>
      <c r="N1391" s="3"/>
      <c r="O1391" s="3"/>
      <c r="P1391" s="3"/>
      <c r="Q1391" s="3"/>
      <c r="R1391" s="3"/>
      <c r="S1391" s="3"/>
      <c r="T1391" s="3"/>
      <c r="U1391" s="3"/>
      <c r="V1391" s="3"/>
      <c r="W1391" s="3"/>
      <c r="X1391" s="3"/>
      <c r="Y1391" s="3"/>
      <c r="Z1391" s="3"/>
    </row>
    <row r="1392" ht="15.75" customHeight="1">
      <c r="A1392" s="53"/>
      <c r="B1392" s="54"/>
      <c r="C1392" s="54"/>
      <c r="D1392" s="54"/>
      <c r="E1392" s="54"/>
      <c r="F1392" s="54"/>
      <c r="G1392" s="54"/>
      <c r="H1392" s="1"/>
      <c r="I1392" s="3"/>
      <c r="J1392" s="3"/>
      <c r="K1392" s="3"/>
      <c r="L1392" s="3"/>
      <c r="M1392" s="3"/>
      <c r="N1392" s="3"/>
      <c r="O1392" s="3"/>
      <c r="P1392" s="3"/>
      <c r="Q1392" s="3"/>
      <c r="R1392" s="3"/>
      <c r="S1392" s="3"/>
      <c r="T1392" s="3"/>
      <c r="U1392" s="3"/>
      <c r="V1392" s="3"/>
      <c r="W1392" s="3"/>
      <c r="X1392" s="3"/>
      <c r="Y1392" s="3"/>
      <c r="Z1392" s="3"/>
    </row>
    <row r="1393" ht="15.75" customHeight="1">
      <c r="A1393" s="53"/>
      <c r="B1393" s="54"/>
      <c r="C1393" s="54"/>
      <c r="D1393" s="54"/>
      <c r="E1393" s="54"/>
      <c r="F1393" s="54"/>
      <c r="G1393" s="54"/>
      <c r="H1393" s="1"/>
      <c r="I1393" s="3"/>
      <c r="J1393" s="3"/>
      <c r="K1393" s="3"/>
      <c r="L1393" s="3"/>
      <c r="M1393" s="3"/>
      <c r="N1393" s="3"/>
      <c r="O1393" s="3"/>
      <c r="P1393" s="3"/>
      <c r="Q1393" s="3"/>
      <c r="R1393" s="3"/>
      <c r="S1393" s="3"/>
      <c r="T1393" s="3"/>
      <c r="U1393" s="3"/>
      <c r="V1393" s="3"/>
      <c r="W1393" s="3"/>
      <c r="X1393" s="3"/>
      <c r="Y1393" s="3"/>
      <c r="Z1393" s="3"/>
    </row>
    <row r="1394" ht="15.75" customHeight="1">
      <c r="A1394" s="53"/>
      <c r="B1394" s="54"/>
      <c r="C1394" s="54"/>
      <c r="D1394" s="54"/>
      <c r="E1394" s="54"/>
      <c r="F1394" s="54"/>
      <c r="G1394" s="54"/>
      <c r="H1394" s="1"/>
      <c r="I1394" s="3"/>
      <c r="J1394" s="3"/>
      <c r="K1394" s="3"/>
      <c r="L1394" s="3"/>
      <c r="M1394" s="3"/>
      <c r="N1394" s="3"/>
      <c r="O1394" s="3"/>
      <c r="P1394" s="3"/>
      <c r="Q1394" s="3"/>
      <c r="R1394" s="3"/>
      <c r="S1394" s="3"/>
      <c r="T1394" s="3"/>
      <c r="U1394" s="3"/>
      <c r="V1394" s="3"/>
      <c r="W1394" s="3"/>
      <c r="X1394" s="3"/>
      <c r="Y1394" s="3"/>
      <c r="Z1394" s="3"/>
    </row>
    <row r="1395" ht="15.75" customHeight="1">
      <c r="A1395" s="53"/>
      <c r="B1395" s="54"/>
      <c r="C1395" s="54"/>
      <c r="D1395" s="54"/>
      <c r="E1395" s="54"/>
      <c r="F1395" s="54"/>
      <c r="G1395" s="54"/>
      <c r="H1395" s="1"/>
      <c r="I1395" s="3"/>
      <c r="J1395" s="3"/>
      <c r="K1395" s="3"/>
      <c r="L1395" s="3"/>
      <c r="M1395" s="3"/>
      <c r="N1395" s="3"/>
      <c r="O1395" s="3"/>
      <c r="P1395" s="3"/>
      <c r="Q1395" s="3"/>
      <c r="R1395" s="3"/>
      <c r="S1395" s="3"/>
      <c r="T1395" s="3"/>
      <c r="U1395" s="3"/>
      <c r="V1395" s="3"/>
      <c r="W1395" s="3"/>
      <c r="X1395" s="3"/>
      <c r="Y1395" s="3"/>
      <c r="Z1395" s="3"/>
    </row>
    <row r="1396" ht="15.75" customHeight="1">
      <c r="A1396" s="53"/>
      <c r="B1396" s="54"/>
      <c r="C1396" s="54"/>
      <c r="D1396" s="54"/>
      <c r="E1396" s="54"/>
      <c r="F1396" s="54"/>
      <c r="G1396" s="54"/>
      <c r="H1396" s="1"/>
      <c r="I1396" s="3"/>
      <c r="J1396" s="3"/>
      <c r="K1396" s="3"/>
      <c r="L1396" s="3"/>
      <c r="M1396" s="3"/>
      <c r="N1396" s="3"/>
      <c r="O1396" s="3"/>
      <c r="P1396" s="3"/>
      <c r="Q1396" s="3"/>
      <c r="R1396" s="3"/>
      <c r="S1396" s="3"/>
      <c r="T1396" s="3"/>
      <c r="U1396" s="3"/>
      <c r="V1396" s="3"/>
      <c r="W1396" s="3"/>
      <c r="X1396" s="3"/>
      <c r="Y1396" s="3"/>
      <c r="Z1396" s="3"/>
    </row>
    <row r="1397" ht="15.75" customHeight="1">
      <c r="A1397" s="53"/>
      <c r="B1397" s="54"/>
      <c r="C1397" s="54"/>
      <c r="D1397" s="54"/>
      <c r="E1397" s="54"/>
      <c r="F1397" s="54"/>
      <c r="G1397" s="54"/>
      <c r="H1397" s="1"/>
      <c r="I1397" s="3"/>
      <c r="J1397" s="3"/>
      <c r="K1397" s="3"/>
      <c r="L1397" s="3"/>
      <c r="M1397" s="3"/>
      <c r="N1397" s="3"/>
      <c r="O1397" s="3"/>
      <c r="P1397" s="3"/>
      <c r="Q1397" s="3"/>
      <c r="R1397" s="3"/>
      <c r="S1397" s="3"/>
      <c r="T1397" s="3"/>
      <c r="U1397" s="3"/>
      <c r="V1397" s="3"/>
      <c r="W1397" s="3"/>
      <c r="X1397" s="3"/>
      <c r="Y1397" s="3"/>
      <c r="Z1397" s="3"/>
    </row>
    <row r="1398" ht="15.75" customHeight="1">
      <c r="A1398" s="53"/>
      <c r="B1398" s="54"/>
      <c r="C1398" s="54"/>
      <c r="D1398" s="54"/>
      <c r="E1398" s="54"/>
      <c r="F1398" s="54"/>
      <c r="G1398" s="54"/>
      <c r="H1398" s="1"/>
      <c r="I1398" s="3"/>
      <c r="J1398" s="3"/>
      <c r="K1398" s="3"/>
      <c r="L1398" s="3"/>
      <c r="M1398" s="3"/>
      <c r="N1398" s="3"/>
      <c r="O1398" s="3"/>
      <c r="P1398" s="3"/>
      <c r="Q1398" s="3"/>
      <c r="R1398" s="3"/>
      <c r="S1398" s="3"/>
      <c r="T1398" s="3"/>
      <c r="U1398" s="3"/>
      <c r="V1398" s="3"/>
      <c r="W1398" s="3"/>
      <c r="X1398" s="3"/>
      <c r="Y1398" s="3"/>
      <c r="Z1398" s="3"/>
    </row>
    <row r="1399" ht="15.75" customHeight="1">
      <c r="A1399" s="53"/>
      <c r="B1399" s="54"/>
      <c r="C1399" s="54"/>
      <c r="D1399" s="54"/>
      <c r="E1399" s="54"/>
      <c r="F1399" s="54"/>
      <c r="G1399" s="54"/>
      <c r="H1399" s="1"/>
      <c r="I1399" s="3"/>
      <c r="J1399" s="3"/>
      <c r="K1399" s="3"/>
      <c r="L1399" s="3"/>
      <c r="M1399" s="3"/>
      <c r="N1399" s="3"/>
      <c r="O1399" s="3"/>
      <c r="P1399" s="3"/>
      <c r="Q1399" s="3"/>
      <c r="R1399" s="3"/>
      <c r="S1399" s="3"/>
      <c r="T1399" s="3"/>
      <c r="U1399" s="3"/>
      <c r="V1399" s="3"/>
      <c r="W1399" s="3"/>
      <c r="X1399" s="3"/>
      <c r="Y1399" s="3"/>
      <c r="Z1399" s="3"/>
    </row>
    <row r="1400" ht="15.75" customHeight="1">
      <c r="A1400" s="53"/>
      <c r="B1400" s="54"/>
      <c r="C1400" s="54"/>
      <c r="D1400" s="54"/>
      <c r="E1400" s="54"/>
      <c r="F1400" s="54"/>
      <c r="G1400" s="54"/>
      <c r="H1400" s="1"/>
      <c r="I1400" s="3"/>
      <c r="J1400" s="3"/>
      <c r="K1400" s="3"/>
      <c r="L1400" s="3"/>
      <c r="M1400" s="3"/>
      <c r="N1400" s="3"/>
      <c r="O1400" s="3"/>
      <c r="P1400" s="3"/>
      <c r="Q1400" s="3"/>
      <c r="R1400" s="3"/>
      <c r="S1400" s="3"/>
      <c r="T1400" s="3"/>
      <c r="U1400" s="3"/>
      <c r="V1400" s="3"/>
      <c r="W1400" s="3"/>
      <c r="X1400" s="3"/>
      <c r="Y1400" s="3"/>
      <c r="Z1400" s="3"/>
    </row>
    <row r="1401" ht="15.75" customHeight="1">
      <c r="A1401" s="53"/>
      <c r="B1401" s="54"/>
      <c r="C1401" s="54"/>
      <c r="D1401" s="54"/>
      <c r="E1401" s="54"/>
      <c r="F1401" s="54"/>
      <c r="G1401" s="54"/>
      <c r="H1401" s="1"/>
      <c r="I1401" s="3"/>
      <c r="J1401" s="3"/>
      <c r="K1401" s="3"/>
      <c r="L1401" s="3"/>
      <c r="M1401" s="3"/>
      <c r="N1401" s="3"/>
      <c r="O1401" s="3"/>
      <c r="P1401" s="3"/>
      <c r="Q1401" s="3"/>
      <c r="R1401" s="3"/>
      <c r="S1401" s="3"/>
      <c r="T1401" s="3"/>
      <c r="U1401" s="3"/>
      <c r="V1401" s="3"/>
      <c r="W1401" s="3"/>
      <c r="X1401" s="3"/>
      <c r="Y1401" s="3"/>
      <c r="Z1401" s="3"/>
    </row>
    <row r="1402" ht="15.75" customHeight="1">
      <c r="A1402" s="53"/>
      <c r="B1402" s="54"/>
      <c r="C1402" s="54"/>
      <c r="D1402" s="54"/>
      <c r="E1402" s="54"/>
      <c r="F1402" s="54"/>
      <c r="G1402" s="54"/>
      <c r="H1402" s="1"/>
      <c r="I1402" s="3"/>
      <c r="J1402" s="3"/>
      <c r="K1402" s="3"/>
      <c r="L1402" s="3"/>
      <c r="M1402" s="3"/>
      <c r="N1402" s="3"/>
      <c r="O1402" s="3"/>
      <c r="P1402" s="3"/>
      <c r="Q1402" s="3"/>
      <c r="R1402" s="3"/>
      <c r="S1402" s="3"/>
      <c r="T1402" s="3"/>
      <c r="U1402" s="3"/>
      <c r="V1402" s="3"/>
      <c r="W1402" s="3"/>
      <c r="X1402" s="3"/>
      <c r="Y1402" s="3"/>
      <c r="Z1402" s="3"/>
    </row>
    <row r="1403" ht="15.75" customHeight="1">
      <c r="A1403" s="53"/>
      <c r="B1403" s="54"/>
      <c r="C1403" s="54"/>
      <c r="D1403" s="54"/>
      <c r="E1403" s="54"/>
      <c r="F1403" s="54"/>
      <c r="G1403" s="54"/>
      <c r="H1403" s="1"/>
      <c r="I1403" s="3"/>
      <c r="J1403" s="3"/>
      <c r="K1403" s="3"/>
      <c r="L1403" s="3"/>
      <c r="M1403" s="3"/>
      <c r="N1403" s="3"/>
      <c r="O1403" s="3"/>
      <c r="P1403" s="3"/>
      <c r="Q1403" s="3"/>
      <c r="R1403" s="3"/>
      <c r="S1403" s="3"/>
      <c r="T1403" s="3"/>
      <c r="U1403" s="3"/>
      <c r="V1403" s="3"/>
      <c r="W1403" s="3"/>
      <c r="X1403" s="3"/>
      <c r="Y1403" s="3"/>
      <c r="Z1403" s="3"/>
    </row>
    <row r="1404" ht="15.75" customHeight="1">
      <c r="A1404" s="53"/>
      <c r="B1404" s="54"/>
      <c r="C1404" s="54"/>
      <c r="D1404" s="54"/>
      <c r="E1404" s="54"/>
      <c r="F1404" s="54"/>
      <c r="G1404" s="54"/>
      <c r="H1404" s="1"/>
      <c r="I1404" s="3"/>
      <c r="J1404" s="3"/>
      <c r="K1404" s="3"/>
      <c r="L1404" s="3"/>
      <c r="M1404" s="3"/>
      <c r="N1404" s="3"/>
      <c r="O1404" s="3"/>
      <c r="P1404" s="3"/>
      <c r="Q1404" s="3"/>
      <c r="R1404" s="3"/>
      <c r="S1404" s="3"/>
      <c r="T1404" s="3"/>
      <c r="U1404" s="3"/>
      <c r="V1404" s="3"/>
      <c r="W1404" s="3"/>
      <c r="X1404" s="3"/>
      <c r="Y1404" s="3"/>
      <c r="Z1404" s="3"/>
    </row>
    <row r="1405" ht="15.75" customHeight="1">
      <c r="A1405" s="53"/>
      <c r="B1405" s="54"/>
      <c r="C1405" s="54"/>
      <c r="D1405" s="54"/>
      <c r="E1405" s="54"/>
      <c r="F1405" s="54"/>
      <c r="G1405" s="54"/>
      <c r="H1405" s="1"/>
      <c r="I1405" s="3"/>
      <c r="J1405" s="3"/>
      <c r="K1405" s="3"/>
      <c r="L1405" s="3"/>
      <c r="M1405" s="3"/>
      <c r="N1405" s="3"/>
      <c r="O1405" s="3"/>
      <c r="P1405" s="3"/>
      <c r="Q1405" s="3"/>
      <c r="R1405" s="3"/>
      <c r="S1405" s="3"/>
      <c r="T1405" s="3"/>
      <c r="U1405" s="3"/>
      <c r="V1405" s="3"/>
      <c r="W1405" s="3"/>
      <c r="X1405" s="3"/>
      <c r="Y1405" s="3"/>
      <c r="Z1405" s="3"/>
    </row>
    <row r="1406" ht="15.75" customHeight="1">
      <c r="A1406" s="53"/>
      <c r="B1406" s="54"/>
      <c r="C1406" s="54"/>
      <c r="D1406" s="54"/>
      <c r="E1406" s="54"/>
      <c r="F1406" s="54"/>
      <c r="G1406" s="54"/>
      <c r="H1406" s="1"/>
      <c r="I1406" s="3"/>
      <c r="J1406" s="3"/>
      <c r="K1406" s="3"/>
      <c r="L1406" s="3"/>
      <c r="M1406" s="3"/>
      <c r="N1406" s="3"/>
      <c r="O1406" s="3"/>
      <c r="P1406" s="3"/>
      <c r="Q1406" s="3"/>
      <c r="R1406" s="3"/>
      <c r="S1406" s="3"/>
      <c r="T1406" s="3"/>
      <c r="U1406" s="3"/>
      <c r="V1406" s="3"/>
      <c r="W1406" s="3"/>
      <c r="X1406" s="3"/>
      <c r="Y1406" s="3"/>
      <c r="Z1406" s="3"/>
    </row>
    <row r="1407" ht="15.75" customHeight="1">
      <c r="A1407" s="53"/>
      <c r="B1407" s="54"/>
      <c r="C1407" s="54"/>
      <c r="D1407" s="54"/>
      <c r="E1407" s="54"/>
      <c r="F1407" s="54"/>
      <c r="G1407" s="54"/>
      <c r="H1407" s="1"/>
      <c r="I1407" s="3"/>
      <c r="J1407" s="3"/>
      <c r="K1407" s="3"/>
      <c r="L1407" s="3"/>
      <c r="M1407" s="3"/>
      <c r="N1407" s="3"/>
      <c r="O1407" s="3"/>
      <c r="P1407" s="3"/>
      <c r="Q1407" s="3"/>
      <c r="R1407" s="3"/>
      <c r="S1407" s="3"/>
      <c r="T1407" s="3"/>
      <c r="U1407" s="3"/>
      <c r="V1407" s="3"/>
      <c r="W1407" s="3"/>
      <c r="X1407" s="3"/>
      <c r="Y1407" s="3"/>
      <c r="Z1407" s="3"/>
    </row>
    <row r="1408" ht="15.75" customHeight="1">
      <c r="A1408" s="53"/>
      <c r="B1408" s="54"/>
      <c r="C1408" s="54"/>
      <c r="D1408" s="54"/>
      <c r="E1408" s="54"/>
      <c r="F1408" s="54"/>
      <c r="G1408" s="54"/>
      <c r="H1408" s="1"/>
      <c r="I1408" s="3"/>
      <c r="J1408" s="3"/>
      <c r="K1408" s="3"/>
      <c r="L1408" s="3"/>
      <c r="M1408" s="3"/>
      <c r="N1408" s="3"/>
      <c r="O1408" s="3"/>
      <c r="P1408" s="3"/>
      <c r="Q1408" s="3"/>
      <c r="R1408" s="3"/>
      <c r="S1408" s="3"/>
      <c r="T1408" s="3"/>
      <c r="U1408" s="3"/>
      <c r="V1408" s="3"/>
      <c r="W1408" s="3"/>
      <c r="X1408" s="3"/>
      <c r="Y1408" s="3"/>
      <c r="Z1408" s="3"/>
    </row>
    <row r="1409" ht="15.75" customHeight="1">
      <c r="A1409" s="53"/>
      <c r="B1409" s="54"/>
      <c r="C1409" s="54"/>
      <c r="D1409" s="54"/>
      <c r="E1409" s="54"/>
      <c r="F1409" s="54"/>
      <c r="G1409" s="54"/>
      <c r="H1409" s="1"/>
      <c r="I1409" s="3"/>
      <c r="J1409" s="3"/>
      <c r="K1409" s="3"/>
      <c r="L1409" s="3"/>
      <c r="M1409" s="3"/>
      <c r="N1409" s="3"/>
      <c r="O1409" s="3"/>
      <c r="P1409" s="3"/>
      <c r="Q1409" s="3"/>
      <c r="R1409" s="3"/>
      <c r="S1409" s="3"/>
      <c r="T1409" s="3"/>
      <c r="U1409" s="3"/>
      <c r="V1409" s="3"/>
      <c r="W1409" s="3"/>
      <c r="X1409" s="3"/>
      <c r="Y1409" s="3"/>
      <c r="Z1409" s="3"/>
    </row>
    <row r="1410" ht="15.75" customHeight="1">
      <c r="A1410" s="53"/>
      <c r="B1410" s="54"/>
      <c r="C1410" s="54"/>
      <c r="D1410" s="54"/>
      <c r="E1410" s="54"/>
      <c r="F1410" s="54"/>
      <c r="G1410" s="54"/>
      <c r="H1410" s="1"/>
      <c r="I1410" s="3"/>
      <c r="J1410" s="3"/>
      <c r="K1410" s="3"/>
      <c r="L1410" s="3"/>
      <c r="M1410" s="3"/>
      <c r="N1410" s="3"/>
      <c r="O1410" s="3"/>
      <c r="P1410" s="3"/>
      <c r="Q1410" s="3"/>
      <c r="R1410" s="3"/>
      <c r="S1410" s="3"/>
      <c r="T1410" s="3"/>
      <c r="U1410" s="3"/>
      <c r="V1410" s="3"/>
      <c r="W1410" s="3"/>
      <c r="X1410" s="3"/>
      <c r="Y1410" s="3"/>
      <c r="Z1410" s="3"/>
    </row>
    <row r="1411" ht="15.75" customHeight="1">
      <c r="A1411" s="53"/>
      <c r="B1411" s="54"/>
      <c r="C1411" s="54"/>
      <c r="D1411" s="54"/>
      <c r="E1411" s="54"/>
      <c r="F1411" s="54"/>
      <c r="G1411" s="54"/>
      <c r="H1411" s="1"/>
      <c r="I1411" s="3"/>
      <c r="J1411" s="3"/>
      <c r="K1411" s="3"/>
      <c r="L1411" s="3"/>
      <c r="M1411" s="3"/>
      <c r="N1411" s="3"/>
      <c r="O1411" s="3"/>
      <c r="P1411" s="3"/>
      <c r="Q1411" s="3"/>
      <c r="R1411" s="3"/>
      <c r="S1411" s="3"/>
      <c r="T1411" s="3"/>
      <c r="U1411" s="3"/>
      <c r="V1411" s="3"/>
      <c r="W1411" s="3"/>
      <c r="X1411" s="3"/>
      <c r="Y1411" s="3"/>
      <c r="Z1411" s="3"/>
    </row>
    <row r="1412" ht="15.75" customHeight="1">
      <c r="A1412" s="53"/>
      <c r="B1412" s="54"/>
      <c r="C1412" s="54"/>
      <c r="D1412" s="54"/>
      <c r="E1412" s="54"/>
      <c r="F1412" s="54"/>
      <c r="G1412" s="54"/>
      <c r="H1412" s="1"/>
      <c r="I1412" s="3"/>
      <c r="J1412" s="3"/>
      <c r="K1412" s="3"/>
      <c r="L1412" s="3"/>
      <c r="M1412" s="3"/>
      <c r="N1412" s="3"/>
      <c r="O1412" s="3"/>
      <c r="P1412" s="3"/>
      <c r="Q1412" s="3"/>
      <c r="R1412" s="3"/>
      <c r="S1412" s="3"/>
      <c r="T1412" s="3"/>
      <c r="U1412" s="3"/>
      <c r="V1412" s="3"/>
      <c r="W1412" s="3"/>
      <c r="X1412" s="3"/>
      <c r="Y1412" s="3"/>
      <c r="Z1412" s="3"/>
    </row>
    <row r="1413" ht="15.75" customHeight="1">
      <c r="A1413" s="53"/>
      <c r="B1413" s="54"/>
      <c r="C1413" s="54"/>
      <c r="D1413" s="54"/>
      <c r="E1413" s="54"/>
      <c r="F1413" s="54"/>
      <c r="G1413" s="54"/>
      <c r="H1413" s="1"/>
      <c r="I1413" s="3"/>
      <c r="J1413" s="3"/>
      <c r="K1413" s="3"/>
      <c r="L1413" s="3"/>
      <c r="M1413" s="3"/>
      <c r="N1413" s="3"/>
      <c r="O1413" s="3"/>
      <c r="P1413" s="3"/>
      <c r="Q1413" s="3"/>
      <c r="R1413" s="3"/>
      <c r="S1413" s="3"/>
      <c r="T1413" s="3"/>
      <c r="U1413" s="3"/>
      <c r="V1413" s="3"/>
      <c r="W1413" s="3"/>
      <c r="X1413" s="3"/>
      <c r="Y1413" s="3"/>
      <c r="Z1413" s="3"/>
    </row>
    <row r="1414" ht="15.75" customHeight="1">
      <c r="A1414" s="53"/>
      <c r="B1414" s="54"/>
      <c r="C1414" s="54"/>
      <c r="D1414" s="54"/>
      <c r="E1414" s="54"/>
      <c r="F1414" s="54"/>
      <c r="G1414" s="54"/>
      <c r="H1414" s="1"/>
      <c r="I1414" s="3"/>
      <c r="J1414" s="3"/>
      <c r="K1414" s="3"/>
      <c r="L1414" s="3"/>
      <c r="M1414" s="3"/>
      <c r="N1414" s="3"/>
      <c r="O1414" s="3"/>
      <c r="P1414" s="3"/>
      <c r="Q1414" s="3"/>
      <c r="R1414" s="3"/>
      <c r="S1414" s="3"/>
      <c r="T1414" s="3"/>
      <c r="U1414" s="3"/>
      <c r="V1414" s="3"/>
      <c r="W1414" s="3"/>
      <c r="X1414" s="3"/>
      <c r="Y1414" s="3"/>
      <c r="Z1414" s="3"/>
    </row>
    <row r="1415" ht="15.75" customHeight="1">
      <c r="A1415" s="53"/>
      <c r="B1415" s="54"/>
      <c r="C1415" s="54"/>
      <c r="D1415" s="54"/>
      <c r="E1415" s="54"/>
      <c r="F1415" s="54"/>
      <c r="G1415" s="54"/>
      <c r="H1415" s="1"/>
      <c r="I1415" s="3"/>
      <c r="J1415" s="3"/>
      <c r="K1415" s="3"/>
      <c r="L1415" s="3"/>
      <c r="M1415" s="3"/>
      <c r="N1415" s="3"/>
      <c r="O1415" s="3"/>
      <c r="P1415" s="3"/>
      <c r="Q1415" s="3"/>
      <c r="R1415" s="3"/>
      <c r="S1415" s="3"/>
      <c r="T1415" s="3"/>
      <c r="U1415" s="3"/>
      <c r="V1415" s="3"/>
      <c r="W1415" s="3"/>
      <c r="X1415" s="3"/>
      <c r="Y1415" s="3"/>
      <c r="Z1415" s="3"/>
    </row>
    <row r="1416" ht="15.75" customHeight="1">
      <c r="A1416" s="53"/>
      <c r="B1416" s="54"/>
      <c r="C1416" s="54"/>
      <c r="D1416" s="54"/>
      <c r="E1416" s="54"/>
      <c r="F1416" s="54"/>
      <c r="G1416" s="54"/>
      <c r="H1416" s="1"/>
      <c r="I1416" s="3"/>
      <c r="J1416" s="3"/>
      <c r="K1416" s="3"/>
      <c r="L1416" s="3"/>
      <c r="M1416" s="3"/>
      <c r="N1416" s="3"/>
      <c r="O1416" s="3"/>
      <c r="P1416" s="3"/>
      <c r="Q1416" s="3"/>
      <c r="R1416" s="3"/>
      <c r="S1416" s="3"/>
      <c r="T1416" s="3"/>
      <c r="U1416" s="3"/>
      <c r="V1416" s="3"/>
      <c r="W1416" s="3"/>
      <c r="X1416" s="3"/>
      <c r="Y1416" s="3"/>
      <c r="Z1416" s="3"/>
    </row>
    <row r="1417" ht="15.75" customHeight="1">
      <c r="A1417" s="53"/>
      <c r="B1417" s="54"/>
      <c r="C1417" s="54"/>
      <c r="D1417" s="54"/>
      <c r="E1417" s="54"/>
      <c r="F1417" s="54"/>
      <c r="G1417" s="54"/>
      <c r="H1417" s="1"/>
      <c r="I1417" s="3"/>
      <c r="J1417" s="3"/>
      <c r="K1417" s="3"/>
      <c r="L1417" s="3"/>
      <c r="M1417" s="3"/>
      <c r="N1417" s="3"/>
      <c r="O1417" s="3"/>
      <c r="P1417" s="3"/>
      <c r="Q1417" s="3"/>
      <c r="R1417" s="3"/>
      <c r="S1417" s="3"/>
      <c r="T1417" s="3"/>
      <c r="U1417" s="3"/>
      <c r="V1417" s="3"/>
      <c r="W1417" s="3"/>
      <c r="X1417" s="3"/>
      <c r="Y1417" s="3"/>
      <c r="Z1417" s="3"/>
    </row>
    <row r="1418" ht="15.75" customHeight="1">
      <c r="A1418" s="53"/>
      <c r="B1418" s="54"/>
      <c r="C1418" s="54"/>
      <c r="D1418" s="54"/>
      <c r="E1418" s="54"/>
      <c r="F1418" s="54"/>
      <c r="G1418" s="54"/>
      <c r="H1418" s="1"/>
      <c r="I1418" s="3"/>
      <c r="J1418" s="3"/>
      <c r="K1418" s="3"/>
      <c r="L1418" s="3"/>
      <c r="M1418" s="3"/>
      <c r="N1418" s="3"/>
      <c r="O1418" s="3"/>
      <c r="P1418" s="3"/>
      <c r="Q1418" s="3"/>
      <c r="R1418" s="3"/>
      <c r="S1418" s="3"/>
      <c r="T1418" s="3"/>
      <c r="U1418" s="3"/>
      <c r="V1418" s="3"/>
      <c r="W1418" s="3"/>
      <c r="X1418" s="3"/>
      <c r="Y1418" s="3"/>
      <c r="Z1418" s="3"/>
    </row>
    <row r="1419" ht="15.75" customHeight="1">
      <c r="A1419" s="53"/>
      <c r="B1419" s="54"/>
      <c r="C1419" s="54"/>
      <c r="D1419" s="54"/>
      <c r="E1419" s="54"/>
      <c r="F1419" s="54"/>
      <c r="G1419" s="54"/>
      <c r="H1419" s="1"/>
      <c r="I1419" s="3"/>
      <c r="J1419" s="3"/>
      <c r="K1419" s="3"/>
      <c r="L1419" s="3"/>
      <c r="M1419" s="3"/>
      <c r="N1419" s="3"/>
      <c r="O1419" s="3"/>
      <c r="P1419" s="3"/>
      <c r="Q1419" s="3"/>
      <c r="R1419" s="3"/>
      <c r="S1419" s="3"/>
      <c r="T1419" s="3"/>
      <c r="U1419" s="3"/>
      <c r="V1419" s="3"/>
      <c r="W1419" s="3"/>
      <c r="X1419" s="3"/>
      <c r="Y1419" s="3"/>
      <c r="Z1419" s="3"/>
    </row>
    <row r="1420" ht="15.75" customHeight="1">
      <c r="A1420" s="53"/>
      <c r="B1420" s="54"/>
      <c r="C1420" s="54"/>
      <c r="D1420" s="54"/>
      <c r="E1420" s="54"/>
      <c r="F1420" s="54"/>
      <c r="G1420" s="54"/>
      <c r="H1420" s="1"/>
      <c r="I1420" s="3"/>
      <c r="J1420" s="3"/>
      <c r="K1420" s="3"/>
      <c r="L1420" s="3"/>
      <c r="M1420" s="3"/>
      <c r="N1420" s="3"/>
      <c r="O1420" s="3"/>
      <c r="P1420" s="3"/>
      <c r="Q1420" s="3"/>
      <c r="R1420" s="3"/>
      <c r="S1420" s="3"/>
      <c r="T1420" s="3"/>
      <c r="U1420" s="3"/>
      <c r="V1420" s="3"/>
      <c r="W1420" s="3"/>
      <c r="X1420" s="3"/>
      <c r="Y1420" s="3"/>
      <c r="Z1420" s="3"/>
    </row>
    <row r="1421" ht="15.75" customHeight="1">
      <c r="A1421" s="53"/>
      <c r="B1421" s="54"/>
      <c r="C1421" s="54"/>
      <c r="D1421" s="54"/>
      <c r="E1421" s="54"/>
      <c r="F1421" s="54"/>
      <c r="G1421" s="54"/>
      <c r="H1421" s="1"/>
      <c r="I1421" s="3"/>
      <c r="J1421" s="3"/>
      <c r="K1421" s="3"/>
      <c r="L1421" s="3"/>
      <c r="M1421" s="3"/>
      <c r="N1421" s="3"/>
      <c r="O1421" s="3"/>
      <c r="P1421" s="3"/>
      <c r="Q1421" s="3"/>
      <c r="R1421" s="3"/>
      <c r="S1421" s="3"/>
      <c r="T1421" s="3"/>
      <c r="U1421" s="3"/>
      <c r="V1421" s="3"/>
      <c r="W1421" s="3"/>
      <c r="X1421" s="3"/>
      <c r="Y1421" s="3"/>
      <c r="Z1421" s="3"/>
    </row>
    <row r="1422" ht="15.75" customHeight="1">
      <c r="A1422" s="53"/>
      <c r="B1422" s="54"/>
      <c r="C1422" s="54"/>
      <c r="D1422" s="54"/>
      <c r="E1422" s="54"/>
      <c r="F1422" s="54"/>
      <c r="G1422" s="54"/>
      <c r="H1422" s="1"/>
      <c r="I1422" s="3"/>
      <c r="J1422" s="3"/>
      <c r="K1422" s="3"/>
      <c r="L1422" s="3"/>
      <c r="M1422" s="3"/>
      <c r="N1422" s="3"/>
      <c r="O1422" s="3"/>
      <c r="P1422" s="3"/>
      <c r="Q1422" s="3"/>
      <c r="R1422" s="3"/>
      <c r="S1422" s="3"/>
      <c r="T1422" s="3"/>
      <c r="U1422" s="3"/>
      <c r="V1422" s="3"/>
      <c r="W1422" s="3"/>
      <c r="X1422" s="3"/>
      <c r="Y1422" s="3"/>
      <c r="Z1422" s="3"/>
    </row>
    <row r="1423" ht="15.75" customHeight="1">
      <c r="A1423" s="53"/>
      <c r="B1423" s="54"/>
      <c r="C1423" s="54"/>
      <c r="D1423" s="54"/>
      <c r="E1423" s="54"/>
      <c r="F1423" s="54"/>
      <c r="G1423" s="54"/>
      <c r="H1423" s="1"/>
      <c r="I1423" s="3"/>
      <c r="J1423" s="3"/>
      <c r="K1423" s="3"/>
      <c r="L1423" s="3"/>
      <c r="M1423" s="3"/>
      <c r="N1423" s="3"/>
      <c r="O1423" s="3"/>
      <c r="P1423" s="3"/>
      <c r="Q1423" s="3"/>
      <c r="R1423" s="3"/>
      <c r="S1423" s="3"/>
      <c r="T1423" s="3"/>
      <c r="U1423" s="3"/>
      <c r="V1423" s="3"/>
      <c r="W1423" s="3"/>
      <c r="X1423" s="3"/>
      <c r="Y1423" s="3"/>
      <c r="Z1423" s="3"/>
    </row>
    <row r="1424" ht="15.75" customHeight="1">
      <c r="A1424" s="53"/>
      <c r="B1424" s="54"/>
      <c r="C1424" s="54"/>
      <c r="D1424" s="54"/>
      <c r="E1424" s="54"/>
      <c r="F1424" s="54"/>
      <c r="G1424" s="54"/>
      <c r="H1424" s="1"/>
      <c r="I1424" s="3"/>
      <c r="J1424" s="3"/>
      <c r="K1424" s="3"/>
      <c r="L1424" s="3"/>
      <c r="M1424" s="3"/>
      <c r="N1424" s="3"/>
      <c r="O1424" s="3"/>
      <c r="P1424" s="3"/>
      <c r="Q1424" s="3"/>
      <c r="R1424" s="3"/>
      <c r="S1424" s="3"/>
      <c r="T1424" s="3"/>
      <c r="U1424" s="3"/>
      <c r="V1424" s="3"/>
      <c r="W1424" s="3"/>
      <c r="X1424" s="3"/>
      <c r="Y1424" s="3"/>
      <c r="Z1424" s="3"/>
    </row>
    <row r="1425" ht="15.75" customHeight="1">
      <c r="A1425" s="53"/>
      <c r="B1425" s="54"/>
      <c r="C1425" s="54"/>
      <c r="D1425" s="54"/>
      <c r="E1425" s="54"/>
      <c r="F1425" s="54"/>
      <c r="G1425" s="54"/>
      <c r="H1425" s="1"/>
      <c r="I1425" s="3"/>
      <c r="J1425" s="3"/>
      <c r="K1425" s="3"/>
      <c r="L1425" s="3"/>
      <c r="M1425" s="3"/>
      <c r="N1425" s="3"/>
      <c r="O1425" s="3"/>
      <c r="P1425" s="3"/>
      <c r="Q1425" s="3"/>
      <c r="R1425" s="3"/>
      <c r="S1425" s="3"/>
      <c r="T1425" s="3"/>
      <c r="U1425" s="3"/>
      <c r="V1425" s="3"/>
      <c r="W1425" s="3"/>
      <c r="X1425" s="3"/>
      <c r="Y1425" s="3"/>
      <c r="Z1425" s="3"/>
    </row>
    <row r="1426" ht="15.75" customHeight="1">
      <c r="A1426" s="53"/>
      <c r="B1426" s="54"/>
      <c r="C1426" s="54"/>
      <c r="D1426" s="54"/>
      <c r="E1426" s="54"/>
      <c r="F1426" s="54"/>
      <c r="G1426" s="54"/>
      <c r="H1426" s="1"/>
      <c r="I1426" s="3"/>
      <c r="J1426" s="3"/>
      <c r="K1426" s="3"/>
      <c r="L1426" s="3"/>
      <c r="M1426" s="3"/>
      <c r="N1426" s="3"/>
      <c r="O1426" s="3"/>
      <c r="P1426" s="3"/>
      <c r="Q1426" s="3"/>
      <c r="R1426" s="3"/>
      <c r="S1426" s="3"/>
      <c r="T1426" s="3"/>
      <c r="U1426" s="3"/>
      <c r="V1426" s="3"/>
      <c r="W1426" s="3"/>
      <c r="X1426" s="3"/>
      <c r="Y1426" s="3"/>
      <c r="Z1426" s="3"/>
    </row>
    <row r="1427" ht="15.75" customHeight="1">
      <c r="A1427" s="53"/>
      <c r="B1427" s="54"/>
      <c r="C1427" s="54"/>
      <c r="D1427" s="54"/>
      <c r="E1427" s="54"/>
      <c r="F1427" s="54"/>
      <c r="G1427" s="54"/>
      <c r="H1427" s="1"/>
      <c r="I1427" s="3"/>
      <c r="J1427" s="3"/>
      <c r="K1427" s="3"/>
      <c r="L1427" s="3"/>
      <c r="M1427" s="3"/>
      <c r="N1427" s="3"/>
      <c r="O1427" s="3"/>
      <c r="P1427" s="3"/>
      <c r="Q1427" s="3"/>
      <c r="R1427" s="3"/>
      <c r="S1427" s="3"/>
      <c r="T1427" s="3"/>
      <c r="U1427" s="3"/>
      <c r="V1427" s="3"/>
      <c r="W1427" s="3"/>
      <c r="X1427" s="3"/>
      <c r="Y1427" s="3"/>
      <c r="Z1427" s="3"/>
    </row>
    <row r="1428" ht="15.75" customHeight="1">
      <c r="A1428" s="53"/>
      <c r="B1428" s="54"/>
      <c r="C1428" s="54"/>
      <c r="D1428" s="54"/>
      <c r="E1428" s="54"/>
      <c r="F1428" s="54"/>
      <c r="G1428" s="54"/>
      <c r="H1428" s="1"/>
      <c r="I1428" s="3"/>
      <c r="J1428" s="3"/>
      <c r="K1428" s="3"/>
      <c r="L1428" s="3"/>
      <c r="M1428" s="3"/>
      <c r="N1428" s="3"/>
      <c r="O1428" s="3"/>
      <c r="P1428" s="3"/>
      <c r="Q1428" s="3"/>
      <c r="R1428" s="3"/>
      <c r="S1428" s="3"/>
      <c r="T1428" s="3"/>
      <c r="U1428" s="3"/>
      <c r="V1428" s="3"/>
      <c r="W1428" s="3"/>
      <c r="X1428" s="3"/>
      <c r="Y1428" s="3"/>
      <c r="Z1428" s="3"/>
    </row>
    <row r="1429" ht="15.75" customHeight="1">
      <c r="A1429" s="53"/>
      <c r="B1429" s="54"/>
      <c r="C1429" s="54"/>
      <c r="D1429" s="54"/>
      <c r="E1429" s="54"/>
      <c r="F1429" s="54"/>
      <c r="G1429" s="54"/>
      <c r="H1429" s="1"/>
      <c r="I1429" s="3"/>
      <c r="J1429" s="3"/>
      <c r="K1429" s="3"/>
      <c r="L1429" s="3"/>
      <c r="M1429" s="3"/>
      <c r="N1429" s="3"/>
      <c r="O1429" s="3"/>
      <c r="P1429" s="3"/>
      <c r="Q1429" s="3"/>
      <c r="R1429" s="3"/>
      <c r="S1429" s="3"/>
      <c r="T1429" s="3"/>
      <c r="U1429" s="3"/>
      <c r="V1429" s="3"/>
      <c r="W1429" s="3"/>
      <c r="X1429" s="3"/>
      <c r="Y1429" s="3"/>
      <c r="Z1429" s="3"/>
    </row>
    <row r="1430" ht="15.75" customHeight="1">
      <c r="A1430" s="53"/>
      <c r="B1430" s="54"/>
      <c r="C1430" s="54"/>
      <c r="D1430" s="54"/>
      <c r="E1430" s="54"/>
      <c r="F1430" s="54"/>
      <c r="G1430" s="54"/>
      <c r="H1430" s="1"/>
      <c r="I1430" s="3"/>
      <c r="J1430" s="3"/>
      <c r="K1430" s="3"/>
      <c r="L1430" s="3"/>
      <c r="M1430" s="3"/>
      <c r="N1430" s="3"/>
      <c r="O1430" s="3"/>
      <c r="P1430" s="3"/>
      <c r="Q1430" s="3"/>
      <c r="R1430" s="3"/>
      <c r="S1430" s="3"/>
      <c r="T1430" s="3"/>
      <c r="U1430" s="3"/>
      <c r="V1430" s="3"/>
      <c r="W1430" s="3"/>
      <c r="X1430" s="3"/>
      <c r="Y1430" s="3"/>
      <c r="Z1430" s="3"/>
    </row>
    <row r="1431" ht="15.75" customHeight="1">
      <c r="A1431" s="53"/>
      <c r="B1431" s="54"/>
      <c r="C1431" s="54"/>
      <c r="D1431" s="54"/>
      <c r="E1431" s="54"/>
      <c r="F1431" s="54"/>
      <c r="G1431" s="54"/>
      <c r="H1431" s="1"/>
      <c r="I1431" s="3"/>
      <c r="J1431" s="3"/>
      <c r="K1431" s="3"/>
      <c r="L1431" s="3"/>
      <c r="M1431" s="3"/>
      <c r="N1431" s="3"/>
      <c r="O1431" s="3"/>
      <c r="P1431" s="3"/>
      <c r="Q1431" s="3"/>
      <c r="R1431" s="3"/>
      <c r="S1431" s="3"/>
      <c r="T1431" s="3"/>
      <c r="U1431" s="3"/>
      <c r="V1431" s="3"/>
      <c r="W1431" s="3"/>
      <c r="X1431" s="3"/>
      <c r="Y1431" s="3"/>
      <c r="Z1431" s="3"/>
    </row>
    <row r="1432" ht="15.75" customHeight="1">
      <c r="A1432" s="53"/>
      <c r="B1432" s="54"/>
      <c r="C1432" s="54"/>
      <c r="D1432" s="54"/>
      <c r="E1432" s="54"/>
      <c r="F1432" s="54"/>
      <c r="G1432" s="54"/>
      <c r="H1432" s="1"/>
      <c r="I1432" s="3"/>
      <c r="J1432" s="3"/>
      <c r="K1432" s="3"/>
      <c r="L1432" s="3"/>
      <c r="M1432" s="3"/>
      <c r="N1432" s="3"/>
      <c r="O1432" s="3"/>
      <c r="P1432" s="3"/>
      <c r="Q1432" s="3"/>
      <c r="R1432" s="3"/>
      <c r="S1432" s="3"/>
      <c r="T1432" s="3"/>
      <c r="U1432" s="3"/>
      <c r="V1432" s="3"/>
      <c r="W1432" s="3"/>
      <c r="X1432" s="3"/>
      <c r="Y1432" s="3"/>
      <c r="Z1432" s="3"/>
    </row>
    <row r="1433" ht="15.75" customHeight="1">
      <c r="A1433" s="53"/>
      <c r="B1433" s="54"/>
      <c r="C1433" s="54"/>
      <c r="D1433" s="54"/>
      <c r="E1433" s="54"/>
      <c r="F1433" s="54"/>
      <c r="G1433" s="54"/>
      <c r="H1433" s="1"/>
      <c r="I1433" s="3"/>
      <c r="J1433" s="3"/>
      <c r="K1433" s="3"/>
      <c r="L1433" s="3"/>
      <c r="M1433" s="3"/>
      <c r="N1433" s="3"/>
      <c r="O1433" s="3"/>
      <c r="P1433" s="3"/>
      <c r="Q1433" s="3"/>
      <c r="R1433" s="3"/>
      <c r="S1433" s="3"/>
      <c r="T1433" s="3"/>
      <c r="U1433" s="3"/>
      <c r="V1433" s="3"/>
      <c r="W1433" s="3"/>
      <c r="X1433" s="3"/>
      <c r="Y1433" s="3"/>
      <c r="Z1433" s="3"/>
    </row>
    <row r="1434" ht="15.75" customHeight="1">
      <c r="A1434" s="53"/>
      <c r="B1434" s="54"/>
      <c r="C1434" s="54"/>
      <c r="D1434" s="54"/>
      <c r="E1434" s="54"/>
      <c r="F1434" s="54"/>
      <c r="G1434" s="54"/>
      <c r="H1434" s="1"/>
      <c r="I1434" s="3"/>
      <c r="J1434" s="3"/>
      <c r="K1434" s="3"/>
      <c r="L1434" s="3"/>
      <c r="M1434" s="3"/>
      <c r="N1434" s="3"/>
      <c r="O1434" s="3"/>
      <c r="P1434" s="3"/>
      <c r="Q1434" s="3"/>
      <c r="R1434" s="3"/>
      <c r="S1434" s="3"/>
      <c r="T1434" s="3"/>
      <c r="U1434" s="3"/>
      <c r="V1434" s="3"/>
      <c r="W1434" s="3"/>
      <c r="X1434" s="3"/>
      <c r="Y1434" s="3"/>
      <c r="Z1434" s="3"/>
    </row>
    <row r="1435" ht="15.75" customHeight="1">
      <c r="A1435" s="53"/>
      <c r="B1435" s="54"/>
      <c r="C1435" s="54"/>
      <c r="D1435" s="54"/>
      <c r="E1435" s="54"/>
      <c r="F1435" s="54"/>
      <c r="G1435" s="54"/>
      <c r="H1435" s="1"/>
      <c r="I1435" s="3"/>
      <c r="J1435" s="3"/>
      <c r="K1435" s="3"/>
      <c r="L1435" s="3"/>
      <c r="M1435" s="3"/>
      <c r="N1435" s="3"/>
      <c r="O1435" s="3"/>
      <c r="P1435" s="3"/>
      <c r="Q1435" s="3"/>
      <c r="R1435" s="3"/>
      <c r="S1435" s="3"/>
      <c r="T1435" s="3"/>
      <c r="U1435" s="3"/>
      <c r="V1435" s="3"/>
      <c r="W1435" s="3"/>
      <c r="X1435" s="3"/>
      <c r="Y1435" s="3"/>
      <c r="Z1435" s="3"/>
    </row>
    <row r="1436" ht="15.75" customHeight="1">
      <c r="A1436" s="53"/>
      <c r="B1436" s="54"/>
      <c r="C1436" s="54"/>
      <c r="D1436" s="54"/>
      <c r="E1436" s="54"/>
      <c r="F1436" s="54"/>
      <c r="G1436" s="54"/>
      <c r="H1436" s="1"/>
      <c r="I1436" s="3"/>
      <c r="J1436" s="3"/>
      <c r="K1436" s="3"/>
      <c r="L1436" s="3"/>
      <c r="M1436" s="3"/>
      <c r="N1436" s="3"/>
      <c r="O1436" s="3"/>
      <c r="P1436" s="3"/>
      <c r="Q1436" s="3"/>
      <c r="R1436" s="3"/>
      <c r="S1436" s="3"/>
      <c r="T1436" s="3"/>
      <c r="U1436" s="3"/>
      <c r="V1436" s="3"/>
      <c r="W1436" s="3"/>
      <c r="X1436" s="3"/>
      <c r="Y1436" s="3"/>
      <c r="Z1436" s="3"/>
    </row>
    <row r="1437" ht="15.75" customHeight="1">
      <c r="A1437" s="53"/>
      <c r="B1437" s="54"/>
      <c r="C1437" s="54"/>
      <c r="D1437" s="54"/>
      <c r="E1437" s="54"/>
      <c r="F1437" s="54"/>
      <c r="G1437" s="54"/>
      <c r="H1437" s="1"/>
      <c r="I1437" s="3"/>
      <c r="J1437" s="3"/>
      <c r="K1437" s="3"/>
      <c r="L1437" s="3"/>
      <c r="M1437" s="3"/>
      <c r="N1437" s="3"/>
      <c r="O1437" s="3"/>
      <c r="P1437" s="3"/>
      <c r="Q1437" s="3"/>
      <c r="R1437" s="3"/>
      <c r="S1437" s="3"/>
      <c r="T1437" s="3"/>
      <c r="U1437" s="3"/>
      <c r="V1437" s="3"/>
      <c r="W1437" s="3"/>
      <c r="X1437" s="3"/>
      <c r="Y1437" s="3"/>
      <c r="Z1437" s="3"/>
    </row>
    <row r="1438" ht="15.75" customHeight="1">
      <c r="A1438" s="53"/>
      <c r="B1438" s="54"/>
      <c r="C1438" s="54"/>
      <c r="D1438" s="54"/>
      <c r="E1438" s="54"/>
      <c r="F1438" s="54"/>
      <c r="G1438" s="54"/>
      <c r="H1438" s="1"/>
      <c r="I1438" s="3"/>
      <c r="J1438" s="3"/>
      <c r="K1438" s="3"/>
      <c r="L1438" s="3"/>
      <c r="M1438" s="3"/>
      <c r="N1438" s="3"/>
      <c r="O1438" s="3"/>
      <c r="P1438" s="3"/>
      <c r="Q1438" s="3"/>
      <c r="R1438" s="3"/>
      <c r="S1438" s="3"/>
      <c r="T1438" s="3"/>
      <c r="U1438" s="3"/>
      <c r="V1438" s="3"/>
      <c r="W1438" s="3"/>
      <c r="X1438" s="3"/>
      <c r="Y1438" s="3"/>
      <c r="Z1438" s="3"/>
    </row>
    <row r="1439" ht="15.75" customHeight="1">
      <c r="A1439" s="53"/>
      <c r="B1439" s="54"/>
      <c r="C1439" s="54"/>
      <c r="D1439" s="54"/>
      <c r="E1439" s="54"/>
      <c r="F1439" s="54"/>
      <c r="G1439" s="54"/>
      <c r="H1439" s="1"/>
      <c r="I1439" s="3"/>
      <c r="J1439" s="3"/>
      <c r="K1439" s="3"/>
      <c r="L1439" s="3"/>
      <c r="M1439" s="3"/>
      <c r="N1439" s="3"/>
      <c r="O1439" s="3"/>
      <c r="P1439" s="3"/>
      <c r="Q1439" s="3"/>
      <c r="R1439" s="3"/>
      <c r="S1439" s="3"/>
      <c r="T1439" s="3"/>
      <c r="U1439" s="3"/>
      <c r="V1439" s="3"/>
      <c r="W1439" s="3"/>
      <c r="X1439" s="3"/>
      <c r="Y1439" s="3"/>
      <c r="Z1439" s="3"/>
    </row>
    <row r="1440" ht="15.75" customHeight="1">
      <c r="A1440" s="53"/>
      <c r="B1440" s="54"/>
      <c r="C1440" s="54"/>
      <c r="D1440" s="54"/>
      <c r="E1440" s="54"/>
      <c r="F1440" s="54"/>
      <c r="G1440" s="54"/>
      <c r="H1440" s="1"/>
      <c r="I1440" s="3"/>
      <c r="J1440" s="3"/>
      <c r="K1440" s="3"/>
      <c r="L1440" s="3"/>
      <c r="M1440" s="3"/>
      <c r="N1440" s="3"/>
      <c r="O1440" s="3"/>
      <c r="P1440" s="3"/>
      <c r="Q1440" s="3"/>
      <c r="R1440" s="3"/>
      <c r="S1440" s="3"/>
      <c r="T1440" s="3"/>
      <c r="U1440" s="3"/>
      <c r="V1440" s="3"/>
      <c r="W1440" s="3"/>
      <c r="X1440" s="3"/>
      <c r="Y1440" s="3"/>
      <c r="Z1440" s="3"/>
    </row>
    <row r="1441" ht="15.75" customHeight="1">
      <c r="A1441" s="53"/>
      <c r="B1441" s="54"/>
      <c r="C1441" s="54"/>
      <c r="D1441" s="54"/>
      <c r="E1441" s="54"/>
      <c r="F1441" s="54"/>
      <c r="G1441" s="54"/>
      <c r="H1441" s="1"/>
      <c r="I1441" s="3"/>
      <c r="J1441" s="3"/>
      <c r="K1441" s="3"/>
      <c r="L1441" s="3"/>
      <c r="M1441" s="3"/>
      <c r="N1441" s="3"/>
      <c r="O1441" s="3"/>
      <c r="P1441" s="3"/>
      <c r="Q1441" s="3"/>
      <c r="R1441" s="3"/>
      <c r="S1441" s="3"/>
      <c r="T1441" s="3"/>
      <c r="U1441" s="3"/>
      <c r="V1441" s="3"/>
      <c r="W1441" s="3"/>
      <c r="X1441" s="3"/>
      <c r="Y1441" s="3"/>
      <c r="Z1441" s="3"/>
    </row>
    <row r="1442" ht="15.75" customHeight="1">
      <c r="A1442" s="53"/>
      <c r="B1442" s="54"/>
      <c r="C1442" s="54"/>
      <c r="D1442" s="54"/>
      <c r="E1442" s="54"/>
      <c r="F1442" s="54"/>
      <c r="G1442" s="54"/>
      <c r="H1442" s="1"/>
      <c r="I1442" s="3"/>
      <c r="J1442" s="3"/>
      <c r="K1442" s="3"/>
      <c r="L1442" s="3"/>
      <c r="M1442" s="3"/>
      <c r="N1442" s="3"/>
      <c r="O1442" s="3"/>
      <c r="P1442" s="3"/>
      <c r="Q1442" s="3"/>
      <c r="R1442" s="3"/>
      <c r="S1442" s="3"/>
      <c r="T1442" s="3"/>
      <c r="U1442" s="3"/>
      <c r="V1442" s="3"/>
      <c r="W1442" s="3"/>
      <c r="X1442" s="3"/>
      <c r="Y1442" s="3"/>
      <c r="Z1442" s="3"/>
    </row>
    <row r="1443" ht="15.75" customHeight="1">
      <c r="A1443" s="53"/>
      <c r="B1443" s="54"/>
      <c r="C1443" s="54"/>
      <c r="D1443" s="54"/>
      <c r="E1443" s="54"/>
      <c r="F1443" s="54"/>
      <c r="G1443" s="54"/>
      <c r="H1443" s="1"/>
      <c r="I1443" s="3"/>
      <c r="J1443" s="3"/>
      <c r="K1443" s="3"/>
      <c r="L1443" s="3"/>
      <c r="M1443" s="3"/>
      <c r="N1443" s="3"/>
      <c r="O1443" s="3"/>
      <c r="P1443" s="3"/>
      <c r="Q1443" s="3"/>
      <c r="R1443" s="3"/>
      <c r="S1443" s="3"/>
      <c r="T1443" s="3"/>
      <c r="U1443" s="3"/>
      <c r="V1443" s="3"/>
      <c r="W1443" s="3"/>
      <c r="X1443" s="3"/>
      <c r="Y1443" s="3"/>
      <c r="Z1443" s="3"/>
    </row>
    <row r="1444" ht="15.75" customHeight="1">
      <c r="A1444" s="53"/>
      <c r="B1444" s="54"/>
      <c r="C1444" s="54"/>
      <c r="D1444" s="54"/>
      <c r="E1444" s="54"/>
      <c r="F1444" s="54"/>
      <c r="G1444" s="54"/>
      <c r="H1444" s="1"/>
      <c r="I1444" s="3"/>
      <c r="J1444" s="3"/>
      <c r="K1444" s="3"/>
      <c r="L1444" s="3"/>
      <c r="M1444" s="3"/>
      <c r="N1444" s="3"/>
      <c r="O1444" s="3"/>
      <c r="P1444" s="3"/>
      <c r="Q1444" s="3"/>
      <c r="R1444" s="3"/>
      <c r="S1444" s="3"/>
      <c r="T1444" s="3"/>
      <c r="U1444" s="3"/>
      <c r="V1444" s="3"/>
      <c r="W1444" s="3"/>
      <c r="X1444" s="3"/>
      <c r="Y1444" s="3"/>
      <c r="Z1444" s="3"/>
    </row>
    <row r="1445" ht="15.75" customHeight="1">
      <c r="A1445" s="53"/>
      <c r="B1445" s="54"/>
      <c r="C1445" s="54"/>
      <c r="D1445" s="54"/>
      <c r="E1445" s="54"/>
      <c r="F1445" s="54"/>
      <c r="G1445" s="54"/>
      <c r="H1445" s="1"/>
      <c r="I1445" s="3"/>
      <c r="J1445" s="3"/>
      <c r="K1445" s="3"/>
      <c r="L1445" s="3"/>
      <c r="M1445" s="3"/>
      <c r="N1445" s="3"/>
      <c r="O1445" s="3"/>
      <c r="P1445" s="3"/>
      <c r="Q1445" s="3"/>
      <c r="R1445" s="3"/>
      <c r="S1445" s="3"/>
      <c r="T1445" s="3"/>
      <c r="U1445" s="3"/>
      <c r="V1445" s="3"/>
      <c r="W1445" s="3"/>
      <c r="X1445" s="3"/>
      <c r="Y1445" s="3"/>
      <c r="Z1445" s="3"/>
    </row>
    <row r="1446" ht="15.75" customHeight="1">
      <c r="A1446" s="53"/>
      <c r="B1446" s="54"/>
      <c r="C1446" s="54"/>
      <c r="D1446" s="54"/>
      <c r="E1446" s="54"/>
      <c r="F1446" s="54"/>
      <c r="G1446" s="54"/>
      <c r="H1446" s="1"/>
      <c r="I1446" s="3"/>
      <c r="J1446" s="3"/>
      <c r="K1446" s="3"/>
      <c r="L1446" s="3"/>
      <c r="M1446" s="3"/>
      <c r="N1446" s="3"/>
      <c r="O1446" s="3"/>
      <c r="P1446" s="3"/>
      <c r="Q1446" s="3"/>
      <c r="R1446" s="3"/>
      <c r="S1446" s="3"/>
      <c r="T1446" s="3"/>
      <c r="U1446" s="3"/>
      <c r="V1446" s="3"/>
      <c r="W1446" s="3"/>
      <c r="X1446" s="3"/>
      <c r="Y1446" s="3"/>
      <c r="Z1446" s="3"/>
    </row>
    <row r="1447" ht="15.75" customHeight="1">
      <c r="A1447" s="53"/>
      <c r="B1447" s="54"/>
      <c r="C1447" s="54"/>
      <c r="D1447" s="54"/>
      <c r="E1447" s="54"/>
      <c r="F1447" s="54"/>
      <c r="G1447" s="54"/>
      <c r="H1447" s="1"/>
      <c r="I1447" s="3"/>
      <c r="J1447" s="3"/>
      <c r="K1447" s="3"/>
      <c r="L1447" s="3"/>
      <c r="M1447" s="3"/>
      <c r="N1447" s="3"/>
      <c r="O1447" s="3"/>
      <c r="P1447" s="3"/>
      <c r="Q1447" s="3"/>
      <c r="R1447" s="3"/>
      <c r="S1447" s="3"/>
      <c r="T1447" s="3"/>
      <c r="U1447" s="3"/>
      <c r="V1447" s="3"/>
      <c r="W1447" s="3"/>
      <c r="X1447" s="3"/>
      <c r="Y1447" s="3"/>
      <c r="Z1447" s="3"/>
    </row>
    <row r="1448" ht="15.75" customHeight="1">
      <c r="A1448" s="53"/>
      <c r="B1448" s="54"/>
      <c r="C1448" s="54"/>
      <c r="D1448" s="54"/>
      <c r="E1448" s="54"/>
      <c r="F1448" s="54"/>
      <c r="G1448" s="54"/>
      <c r="H1448" s="1"/>
      <c r="I1448" s="3"/>
      <c r="J1448" s="3"/>
      <c r="K1448" s="3"/>
      <c r="L1448" s="3"/>
      <c r="M1448" s="3"/>
      <c r="N1448" s="3"/>
      <c r="O1448" s="3"/>
      <c r="P1448" s="3"/>
      <c r="Q1448" s="3"/>
      <c r="R1448" s="3"/>
      <c r="S1448" s="3"/>
      <c r="T1448" s="3"/>
      <c r="U1448" s="3"/>
      <c r="V1448" s="3"/>
      <c r="W1448" s="3"/>
      <c r="X1448" s="3"/>
      <c r="Y1448" s="3"/>
      <c r="Z1448" s="3"/>
    </row>
    <row r="1449" ht="15.75" customHeight="1">
      <c r="A1449" s="53"/>
      <c r="B1449" s="54"/>
      <c r="C1449" s="54"/>
      <c r="D1449" s="54"/>
      <c r="E1449" s="54"/>
      <c r="F1449" s="54"/>
      <c r="G1449" s="54"/>
      <c r="H1449" s="1"/>
      <c r="I1449" s="3"/>
      <c r="J1449" s="3"/>
      <c r="K1449" s="3"/>
      <c r="L1449" s="3"/>
      <c r="M1449" s="3"/>
      <c r="N1449" s="3"/>
      <c r="O1449" s="3"/>
      <c r="P1449" s="3"/>
      <c r="Q1449" s="3"/>
      <c r="R1449" s="3"/>
      <c r="S1449" s="3"/>
      <c r="T1449" s="3"/>
      <c r="U1449" s="3"/>
      <c r="V1449" s="3"/>
      <c r="W1449" s="3"/>
      <c r="X1449" s="3"/>
      <c r="Y1449" s="3"/>
      <c r="Z1449" s="3"/>
    </row>
    <row r="1450" ht="15.75" customHeight="1">
      <c r="A1450" s="53"/>
      <c r="B1450" s="54"/>
      <c r="C1450" s="54"/>
      <c r="D1450" s="54"/>
      <c r="E1450" s="54"/>
      <c r="F1450" s="54"/>
      <c r="G1450" s="54"/>
      <c r="H1450" s="1"/>
      <c r="I1450" s="3"/>
      <c r="J1450" s="3"/>
      <c r="K1450" s="3"/>
      <c r="L1450" s="3"/>
      <c r="M1450" s="3"/>
      <c r="N1450" s="3"/>
      <c r="O1450" s="3"/>
      <c r="P1450" s="3"/>
      <c r="Q1450" s="3"/>
      <c r="R1450" s="3"/>
      <c r="S1450" s="3"/>
      <c r="T1450" s="3"/>
      <c r="U1450" s="3"/>
      <c r="V1450" s="3"/>
      <c r="W1450" s="3"/>
      <c r="X1450" s="3"/>
      <c r="Y1450" s="3"/>
      <c r="Z1450" s="3"/>
    </row>
    <row r="1451" ht="15.75" customHeight="1">
      <c r="A1451" s="53"/>
      <c r="B1451" s="54"/>
      <c r="C1451" s="54"/>
      <c r="D1451" s="54"/>
      <c r="E1451" s="54"/>
      <c r="F1451" s="54"/>
      <c r="G1451" s="54"/>
      <c r="H1451" s="1"/>
      <c r="I1451" s="3"/>
      <c r="J1451" s="3"/>
      <c r="K1451" s="3"/>
      <c r="L1451" s="3"/>
      <c r="M1451" s="3"/>
      <c r="N1451" s="3"/>
      <c r="O1451" s="3"/>
      <c r="P1451" s="3"/>
      <c r="Q1451" s="3"/>
      <c r="R1451" s="3"/>
      <c r="S1451" s="3"/>
      <c r="T1451" s="3"/>
      <c r="U1451" s="3"/>
      <c r="V1451" s="3"/>
      <c r="W1451" s="3"/>
      <c r="X1451" s="3"/>
      <c r="Y1451" s="3"/>
      <c r="Z1451" s="3"/>
    </row>
    <row r="1452" ht="15.75" customHeight="1">
      <c r="A1452" s="53"/>
      <c r="B1452" s="54"/>
      <c r="C1452" s="54"/>
      <c r="D1452" s="54"/>
      <c r="E1452" s="54"/>
      <c r="F1452" s="54"/>
      <c r="G1452" s="54"/>
      <c r="H1452" s="1"/>
      <c r="I1452" s="3"/>
      <c r="J1452" s="3"/>
      <c r="K1452" s="3"/>
      <c r="L1452" s="3"/>
      <c r="M1452" s="3"/>
      <c r="N1452" s="3"/>
      <c r="O1452" s="3"/>
      <c r="P1452" s="3"/>
      <c r="Q1452" s="3"/>
      <c r="R1452" s="3"/>
      <c r="S1452" s="3"/>
      <c r="T1452" s="3"/>
      <c r="U1452" s="3"/>
      <c r="V1452" s="3"/>
      <c r="W1452" s="3"/>
      <c r="X1452" s="3"/>
      <c r="Y1452" s="3"/>
      <c r="Z1452" s="3"/>
    </row>
    <row r="1453" ht="15.75" customHeight="1">
      <c r="A1453" s="53"/>
      <c r="B1453" s="54"/>
      <c r="C1453" s="54"/>
      <c r="D1453" s="54"/>
      <c r="E1453" s="54"/>
      <c r="F1453" s="54"/>
      <c r="G1453" s="54"/>
      <c r="H1453" s="1"/>
      <c r="I1453" s="3"/>
      <c r="J1453" s="3"/>
      <c r="K1453" s="3"/>
      <c r="L1453" s="3"/>
      <c r="M1453" s="3"/>
      <c r="N1453" s="3"/>
      <c r="O1453" s="3"/>
      <c r="P1453" s="3"/>
      <c r="Q1453" s="3"/>
      <c r="R1453" s="3"/>
      <c r="S1453" s="3"/>
      <c r="T1453" s="3"/>
      <c r="U1453" s="3"/>
      <c r="V1453" s="3"/>
      <c r="W1453" s="3"/>
      <c r="X1453" s="3"/>
      <c r="Y1453" s="3"/>
      <c r="Z1453" s="3"/>
    </row>
    <row r="1454" ht="15.75" customHeight="1">
      <c r="A1454" s="53"/>
      <c r="B1454" s="54"/>
      <c r="C1454" s="54"/>
      <c r="D1454" s="54"/>
      <c r="E1454" s="54"/>
      <c r="F1454" s="54"/>
      <c r="G1454" s="54"/>
      <c r="H1454" s="1"/>
      <c r="I1454" s="3"/>
      <c r="J1454" s="3"/>
      <c r="K1454" s="3"/>
      <c r="L1454" s="3"/>
      <c r="M1454" s="3"/>
      <c r="N1454" s="3"/>
      <c r="O1454" s="3"/>
      <c r="P1454" s="3"/>
      <c r="Q1454" s="3"/>
      <c r="R1454" s="3"/>
      <c r="S1454" s="3"/>
      <c r="T1454" s="3"/>
      <c r="U1454" s="3"/>
      <c r="V1454" s="3"/>
      <c r="W1454" s="3"/>
      <c r="X1454" s="3"/>
      <c r="Y1454" s="3"/>
      <c r="Z1454" s="3"/>
    </row>
    <row r="1455" ht="15.75" customHeight="1">
      <c r="A1455" s="53"/>
      <c r="B1455" s="54"/>
      <c r="C1455" s="54"/>
      <c r="D1455" s="54"/>
      <c r="E1455" s="54"/>
      <c r="F1455" s="54"/>
      <c r="G1455" s="54"/>
      <c r="H1455" s="1"/>
      <c r="I1455" s="3"/>
      <c r="J1455" s="3"/>
      <c r="K1455" s="3"/>
      <c r="L1455" s="3"/>
      <c r="M1455" s="3"/>
      <c r="N1455" s="3"/>
      <c r="O1455" s="3"/>
      <c r="P1455" s="3"/>
      <c r="Q1455" s="3"/>
      <c r="R1455" s="3"/>
      <c r="S1455" s="3"/>
      <c r="T1455" s="3"/>
      <c r="U1455" s="3"/>
      <c r="V1455" s="3"/>
      <c r="W1455" s="3"/>
      <c r="X1455" s="3"/>
      <c r="Y1455" s="3"/>
      <c r="Z1455" s="3"/>
    </row>
    <row r="1456" ht="15.75" customHeight="1">
      <c r="A1456" s="53"/>
      <c r="B1456" s="54"/>
      <c r="C1456" s="54"/>
      <c r="D1456" s="54"/>
      <c r="E1456" s="54"/>
      <c r="F1456" s="54"/>
      <c r="G1456" s="54"/>
      <c r="H1456" s="1"/>
      <c r="I1456" s="3"/>
      <c r="J1456" s="3"/>
      <c r="K1456" s="3"/>
      <c r="L1456" s="3"/>
      <c r="M1456" s="3"/>
      <c r="N1456" s="3"/>
      <c r="O1456" s="3"/>
      <c r="P1456" s="3"/>
      <c r="Q1456" s="3"/>
      <c r="R1456" s="3"/>
      <c r="S1456" s="3"/>
      <c r="T1456" s="3"/>
      <c r="U1456" s="3"/>
      <c r="V1456" s="3"/>
      <c r="W1456" s="3"/>
      <c r="X1456" s="3"/>
      <c r="Y1456" s="3"/>
      <c r="Z1456" s="3"/>
    </row>
    <row r="1457" ht="15.75" customHeight="1">
      <c r="A1457" s="53"/>
      <c r="B1457" s="54"/>
      <c r="C1457" s="54"/>
      <c r="D1457" s="54"/>
      <c r="E1457" s="54"/>
      <c r="F1457" s="54"/>
      <c r="G1457" s="54"/>
      <c r="H1457" s="1"/>
      <c r="I1457" s="3"/>
      <c r="J1457" s="3"/>
      <c r="K1457" s="3"/>
      <c r="L1457" s="3"/>
      <c r="M1457" s="3"/>
      <c r="N1457" s="3"/>
      <c r="O1457" s="3"/>
      <c r="P1457" s="3"/>
      <c r="Q1457" s="3"/>
      <c r="R1457" s="3"/>
      <c r="S1457" s="3"/>
      <c r="T1457" s="3"/>
      <c r="U1457" s="3"/>
      <c r="V1457" s="3"/>
      <c r="W1457" s="3"/>
      <c r="X1457" s="3"/>
      <c r="Y1457" s="3"/>
      <c r="Z1457" s="3"/>
    </row>
    <row r="1458" ht="15.75" customHeight="1">
      <c r="A1458" s="53"/>
      <c r="B1458" s="54"/>
      <c r="C1458" s="54"/>
      <c r="D1458" s="54"/>
      <c r="E1458" s="54"/>
      <c r="F1458" s="54"/>
      <c r="G1458" s="54"/>
      <c r="H1458" s="1"/>
      <c r="I1458" s="3"/>
      <c r="J1458" s="3"/>
      <c r="K1458" s="3"/>
      <c r="L1458" s="3"/>
      <c r="M1458" s="3"/>
      <c r="N1458" s="3"/>
      <c r="O1458" s="3"/>
      <c r="P1458" s="3"/>
      <c r="Q1458" s="3"/>
      <c r="R1458" s="3"/>
      <c r="S1458" s="3"/>
      <c r="T1458" s="3"/>
      <c r="U1458" s="3"/>
      <c r="V1458" s="3"/>
      <c r="W1458" s="3"/>
      <c r="X1458" s="3"/>
      <c r="Y1458" s="3"/>
      <c r="Z1458" s="3"/>
    </row>
    <row r="1459" ht="15.75" customHeight="1">
      <c r="A1459" s="53"/>
      <c r="B1459" s="54"/>
      <c r="C1459" s="54"/>
      <c r="D1459" s="54"/>
      <c r="E1459" s="54"/>
      <c r="F1459" s="54"/>
      <c r="G1459" s="54"/>
      <c r="H1459" s="1"/>
      <c r="I1459" s="3"/>
      <c r="J1459" s="3"/>
      <c r="K1459" s="3"/>
      <c r="L1459" s="3"/>
      <c r="M1459" s="3"/>
      <c r="N1459" s="3"/>
      <c r="O1459" s="3"/>
      <c r="P1459" s="3"/>
      <c r="Q1459" s="3"/>
      <c r="R1459" s="3"/>
      <c r="S1459" s="3"/>
      <c r="T1459" s="3"/>
      <c r="U1459" s="3"/>
      <c r="V1459" s="3"/>
      <c r="W1459" s="3"/>
      <c r="X1459" s="3"/>
      <c r="Y1459" s="3"/>
      <c r="Z1459" s="3"/>
    </row>
    <row r="1460" ht="15.75" customHeight="1">
      <c r="A1460" s="53"/>
      <c r="B1460" s="54"/>
      <c r="C1460" s="54"/>
      <c r="D1460" s="54"/>
      <c r="E1460" s="54"/>
      <c r="F1460" s="54"/>
      <c r="G1460" s="54"/>
      <c r="H1460" s="1"/>
      <c r="I1460" s="3"/>
      <c r="J1460" s="3"/>
      <c r="K1460" s="3"/>
      <c r="L1460" s="3"/>
      <c r="M1460" s="3"/>
      <c r="N1460" s="3"/>
      <c r="O1460" s="3"/>
      <c r="P1460" s="3"/>
      <c r="Q1460" s="3"/>
      <c r="R1460" s="3"/>
      <c r="S1460" s="3"/>
      <c r="T1460" s="3"/>
      <c r="U1460" s="3"/>
      <c r="V1460" s="3"/>
      <c r="W1460" s="3"/>
      <c r="X1460" s="3"/>
      <c r="Y1460" s="3"/>
      <c r="Z1460" s="3"/>
    </row>
    <row r="1461" ht="15.75" customHeight="1">
      <c r="A1461" s="53"/>
      <c r="B1461" s="54"/>
      <c r="C1461" s="54"/>
      <c r="D1461" s="54"/>
      <c r="E1461" s="54"/>
      <c r="F1461" s="54"/>
      <c r="G1461" s="54"/>
      <c r="H1461" s="1"/>
      <c r="I1461" s="3"/>
      <c r="J1461" s="3"/>
      <c r="K1461" s="3"/>
      <c r="L1461" s="3"/>
      <c r="M1461" s="3"/>
      <c r="N1461" s="3"/>
      <c r="O1461" s="3"/>
      <c r="P1461" s="3"/>
      <c r="Q1461" s="3"/>
      <c r="R1461" s="3"/>
      <c r="S1461" s="3"/>
      <c r="T1461" s="3"/>
      <c r="U1461" s="3"/>
      <c r="V1461" s="3"/>
      <c r="W1461" s="3"/>
      <c r="X1461" s="3"/>
      <c r="Y1461" s="3"/>
      <c r="Z1461" s="3"/>
    </row>
    <row r="1462" ht="15.75" customHeight="1">
      <c r="A1462" s="53"/>
      <c r="B1462" s="54"/>
      <c r="C1462" s="54"/>
      <c r="D1462" s="54"/>
      <c r="E1462" s="54"/>
      <c r="F1462" s="54"/>
      <c r="G1462" s="54"/>
      <c r="H1462" s="1"/>
      <c r="I1462" s="3"/>
      <c r="J1462" s="3"/>
      <c r="K1462" s="3"/>
      <c r="L1462" s="3"/>
      <c r="M1462" s="3"/>
      <c r="N1462" s="3"/>
      <c r="O1462" s="3"/>
      <c r="P1462" s="3"/>
      <c r="Q1462" s="3"/>
      <c r="R1462" s="3"/>
      <c r="S1462" s="3"/>
      <c r="T1462" s="3"/>
      <c r="U1462" s="3"/>
      <c r="V1462" s="3"/>
      <c r="W1462" s="3"/>
      <c r="X1462" s="3"/>
      <c r="Y1462" s="3"/>
      <c r="Z1462" s="3"/>
    </row>
    <row r="1463" ht="15.75" customHeight="1">
      <c r="A1463" s="53"/>
      <c r="B1463" s="54"/>
      <c r="C1463" s="54"/>
      <c r="D1463" s="54"/>
      <c r="E1463" s="54"/>
      <c r="F1463" s="54"/>
      <c r="G1463" s="54"/>
      <c r="H1463" s="1"/>
      <c r="I1463" s="3"/>
      <c r="J1463" s="3"/>
      <c r="K1463" s="3"/>
      <c r="L1463" s="3"/>
      <c r="M1463" s="3"/>
      <c r="N1463" s="3"/>
      <c r="O1463" s="3"/>
      <c r="P1463" s="3"/>
      <c r="Q1463" s="3"/>
      <c r="R1463" s="3"/>
      <c r="S1463" s="3"/>
      <c r="T1463" s="3"/>
      <c r="U1463" s="3"/>
      <c r="V1463" s="3"/>
      <c r="W1463" s="3"/>
      <c r="X1463" s="3"/>
      <c r="Y1463" s="3"/>
      <c r="Z1463" s="3"/>
    </row>
    <row r="1464" ht="15.75" customHeight="1">
      <c r="A1464" s="53"/>
      <c r="B1464" s="54"/>
      <c r="C1464" s="54"/>
      <c r="D1464" s="54"/>
      <c r="E1464" s="54"/>
      <c r="F1464" s="54"/>
      <c r="G1464" s="54"/>
      <c r="H1464" s="1"/>
      <c r="I1464" s="3"/>
      <c r="J1464" s="3"/>
      <c r="K1464" s="3"/>
      <c r="L1464" s="3"/>
      <c r="M1464" s="3"/>
      <c r="N1464" s="3"/>
      <c r="O1464" s="3"/>
      <c r="P1464" s="3"/>
      <c r="Q1464" s="3"/>
      <c r="R1464" s="3"/>
      <c r="S1464" s="3"/>
      <c r="T1464" s="3"/>
      <c r="U1464" s="3"/>
      <c r="V1464" s="3"/>
      <c r="W1464" s="3"/>
      <c r="X1464" s="3"/>
      <c r="Y1464" s="3"/>
      <c r="Z1464" s="3"/>
    </row>
    <row r="1465" ht="15.75" customHeight="1">
      <c r="A1465" s="53"/>
      <c r="B1465" s="54"/>
      <c r="C1465" s="54"/>
      <c r="D1465" s="54"/>
      <c r="E1465" s="54"/>
      <c r="F1465" s="54"/>
      <c r="G1465" s="54"/>
      <c r="H1465" s="1"/>
      <c r="I1465" s="3"/>
      <c r="J1465" s="3"/>
      <c r="K1465" s="3"/>
      <c r="L1465" s="3"/>
      <c r="M1465" s="3"/>
      <c r="N1465" s="3"/>
      <c r="O1465" s="3"/>
      <c r="P1465" s="3"/>
      <c r="Q1465" s="3"/>
      <c r="R1465" s="3"/>
      <c r="S1465" s="3"/>
      <c r="T1465" s="3"/>
      <c r="U1465" s="3"/>
      <c r="V1465" s="3"/>
      <c r="W1465" s="3"/>
      <c r="X1465" s="3"/>
      <c r="Y1465" s="3"/>
      <c r="Z1465" s="3"/>
    </row>
    <row r="1466" ht="15.75" customHeight="1">
      <c r="A1466" s="53"/>
      <c r="B1466" s="54"/>
      <c r="C1466" s="54"/>
      <c r="D1466" s="54"/>
      <c r="E1466" s="54"/>
      <c r="F1466" s="54"/>
      <c r="G1466" s="54"/>
      <c r="H1466" s="1"/>
      <c r="I1466" s="3"/>
      <c r="J1466" s="3"/>
      <c r="K1466" s="3"/>
      <c r="L1466" s="3"/>
      <c r="M1466" s="3"/>
      <c r="N1466" s="3"/>
      <c r="O1466" s="3"/>
      <c r="P1466" s="3"/>
      <c r="Q1466" s="3"/>
      <c r="R1466" s="3"/>
      <c r="S1466" s="3"/>
      <c r="T1466" s="3"/>
      <c r="U1466" s="3"/>
      <c r="V1466" s="3"/>
      <c r="W1466" s="3"/>
      <c r="X1466" s="3"/>
      <c r="Y1466" s="3"/>
      <c r="Z1466" s="3"/>
    </row>
    <row r="1467" ht="15.75" customHeight="1">
      <c r="A1467" s="53"/>
      <c r="B1467" s="54"/>
      <c r="C1467" s="54"/>
      <c r="D1467" s="54"/>
      <c r="E1467" s="54"/>
      <c r="F1467" s="54"/>
      <c r="G1467" s="54"/>
      <c r="H1467" s="1"/>
      <c r="I1467" s="3"/>
      <c r="J1467" s="3"/>
      <c r="K1467" s="3"/>
      <c r="L1467" s="3"/>
      <c r="M1467" s="3"/>
      <c r="N1467" s="3"/>
      <c r="O1467" s="3"/>
      <c r="P1467" s="3"/>
      <c r="Q1467" s="3"/>
      <c r="R1467" s="3"/>
      <c r="S1467" s="3"/>
      <c r="T1467" s="3"/>
      <c r="U1467" s="3"/>
      <c r="V1467" s="3"/>
      <c r="W1467" s="3"/>
      <c r="X1467" s="3"/>
      <c r="Y1467" s="3"/>
      <c r="Z1467" s="3"/>
    </row>
    <row r="1468" ht="15.75" customHeight="1">
      <c r="A1468" s="53"/>
      <c r="B1468" s="54"/>
      <c r="C1468" s="54"/>
      <c r="D1468" s="54"/>
      <c r="E1468" s="54"/>
      <c r="F1468" s="54"/>
      <c r="G1468" s="54"/>
      <c r="H1468" s="1"/>
      <c r="I1468" s="3"/>
      <c r="J1468" s="3"/>
      <c r="K1468" s="3"/>
      <c r="L1468" s="3"/>
      <c r="M1468" s="3"/>
      <c r="N1468" s="3"/>
      <c r="O1468" s="3"/>
      <c r="P1468" s="3"/>
      <c r="Q1468" s="3"/>
      <c r="R1468" s="3"/>
      <c r="S1468" s="3"/>
      <c r="T1468" s="3"/>
      <c r="U1468" s="3"/>
      <c r="V1468" s="3"/>
      <c r="W1468" s="3"/>
      <c r="X1468" s="3"/>
      <c r="Y1468" s="3"/>
      <c r="Z1468" s="3"/>
    </row>
    <row r="1469" ht="15.75" customHeight="1">
      <c r="A1469" s="53"/>
      <c r="B1469" s="54"/>
      <c r="C1469" s="54"/>
      <c r="D1469" s="54"/>
      <c r="E1469" s="54"/>
      <c r="F1469" s="54"/>
      <c r="G1469" s="54"/>
      <c r="H1469" s="1"/>
      <c r="I1469" s="3"/>
      <c r="J1469" s="3"/>
      <c r="K1469" s="3"/>
      <c r="L1469" s="3"/>
      <c r="M1469" s="3"/>
      <c r="N1469" s="3"/>
      <c r="O1469" s="3"/>
      <c r="P1469" s="3"/>
      <c r="Q1469" s="3"/>
      <c r="R1469" s="3"/>
      <c r="S1469" s="3"/>
      <c r="T1469" s="3"/>
      <c r="U1469" s="3"/>
      <c r="V1469" s="3"/>
      <c r="W1469" s="3"/>
      <c r="X1469" s="3"/>
      <c r="Y1469" s="3"/>
      <c r="Z1469" s="3"/>
    </row>
    <row r="1470" ht="15.75" customHeight="1">
      <c r="A1470" s="53"/>
      <c r="B1470" s="54"/>
      <c r="C1470" s="54"/>
      <c r="D1470" s="54"/>
      <c r="E1470" s="54"/>
      <c r="F1470" s="54"/>
      <c r="G1470" s="54"/>
      <c r="H1470" s="1"/>
      <c r="I1470" s="3"/>
      <c r="J1470" s="3"/>
      <c r="K1470" s="3"/>
      <c r="L1470" s="3"/>
      <c r="M1470" s="3"/>
      <c r="N1470" s="3"/>
      <c r="O1470" s="3"/>
      <c r="P1470" s="3"/>
      <c r="Q1470" s="3"/>
      <c r="R1470" s="3"/>
      <c r="S1470" s="3"/>
      <c r="T1470" s="3"/>
      <c r="U1470" s="3"/>
      <c r="V1470" s="3"/>
      <c r="W1470" s="3"/>
      <c r="X1470" s="3"/>
      <c r="Y1470" s="3"/>
      <c r="Z1470" s="3"/>
    </row>
    <row r="1471" ht="15.75" customHeight="1">
      <c r="A1471" s="53"/>
      <c r="B1471" s="54"/>
      <c r="C1471" s="54"/>
      <c r="D1471" s="54"/>
      <c r="E1471" s="54"/>
      <c r="F1471" s="54"/>
      <c r="G1471" s="54"/>
      <c r="H1471" s="1"/>
      <c r="I1471" s="3"/>
      <c r="J1471" s="3"/>
      <c r="K1471" s="3"/>
      <c r="L1471" s="3"/>
      <c r="M1471" s="3"/>
      <c r="N1471" s="3"/>
      <c r="O1471" s="3"/>
      <c r="P1471" s="3"/>
      <c r="Q1471" s="3"/>
      <c r="R1471" s="3"/>
      <c r="S1471" s="3"/>
      <c r="T1471" s="3"/>
      <c r="U1471" s="3"/>
      <c r="V1471" s="3"/>
      <c r="W1471" s="3"/>
      <c r="X1471" s="3"/>
      <c r="Y1471" s="3"/>
      <c r="Z1471" s="3"/>
    </row>
    <row r="1472" ht="15.75" customHeight="1">
      <c r="A1472" s="53"/>
      <c r="B1472" s="54"/>
      <c r="C1472" s="54"/>
      <c r="D1472" s="54"/>
      <c r="E1472" s="54"/>
      <c r="F1472" s="54"/>
      <c r="G1472" s="54"/>
      <c r="H1472" s="1"/>
      <c r="I1472" s="3"/>
      <c r="J1472" s="3"/>
      <c r="K1472" s="3"/>
      <c r="L1472" s="3"/>
      <c r="M1472" s="3"/>
      <c r="N1472" s="3"/>
      <c r="O1472" s="3"/>
      <c r="P1472" s="3"/>
      <c r="Q1472" s="3"/>
      <c r="R1472" s="3"/>
      <c r="S1472" s="3"/>
      <c r="T1472" s="3"/>
      <c r="U1472" s="3"/>
      <c r="V1472" s="3"/>
      <c r="W1472" s="3"/>
      <c r="X1472" s="3"/>
      <c r="Y1472" s="3"/>
      <c r="Z1472" s="3"/>
    </row>
    <row r="1473" ht="15.75" customHeight="1">
      <c r="A1473" s="53"/>
      <c r="B1473" s="54"/>
      <c r="C1473" s="54"/>
      <c r="D1473" s="54"/>
      <c r="E1473" s="54"/>
      <c r="F1473" s="54"/>
      <c r="G1473" s="54"/>
      <c r="H1473" s="1"/>
      <c r="I1473" s="3"/>
      <c r="J1473" s="3"/>
      <c r="K1473" s="3"/>
      <c r="L1473" s="3"/>
      <c r="M1473" s="3"/>
      <c r="N1473" s="3"/>
      <c r="O1473" s="3"/>
      <c r="P1473" s="3"/>
      <c r="Q1473" s="3"/>
      <c r="R1473" s="3"/>
      <c r="S1473" s="3"/>
      <c r="T1473" s="3"/>
      <c r="U1473" s="3"/>
      <c r="V1473" s="3"/>
      <c r="W1473" s="3"/>
      <c r="X1473" s="3"/>
      <c r="Y1473" s="3"/>
      <c r="Z1473" s="3"/>
    </row>
    <row r="1474" ht="15.75" customHeight="1">
      <c r="A1474" s="53"/>
      <c r="B1474" s="54"/>
      <c r="C1474" s="54"/>
      <c r="D1474" s="54"/>
      <c r="E1474" s="54"/>
      <c r="F1474" s="54"/>
      <c r="G1474" s="54"/>
      <c r="H1474" s="1"/>
      <c r="I1474" s="3"/>
      <c r="J1474" s="3"/>
      <c r="K1474" s="3"/>
      <c r="L1474" s="3"/>
      <c r="M1474" s="3"/>
      <c r="N1474" s="3"/>
      <c r="O1474" s="3"/>
      <c r="P1474" s="3"/>
      <c r="Q1474" s="3"/>
      <c r="R1474" s="3"/>
      <c r="S1474" s="3"/>
      <c r="T1474" s="3"/>
      <c r="U1474" s="3"/>
      <c r="V1474" s="3"/>
      <c r="W1474" s="3"/>
      <c r="X1474" s="3"/>
      <c r="Y1474" s="3"/>
      <c r="Z1474" s="3"/>
    </row>
    <row r="1475" ht="15.75" customHeight="1">
      <c r="A1475" s="53"/>
      <c r="B1475" s="54"/>
      <c r="C1475" s="54"/>
      <c r="D1475" s="54"/>
      <c r="E1475" s="54"/>
      <c r="F1475" s="54"/>
      <c r="G1475" s="54"/>
      <c r="H1475" s="1"/>
      <c r="I1475" s="3"/>
      <c r="J1475" s="3"/>
      <c r="K1475" s="3"/>
      <c r="L1475" s="3"/>
      <c r="M1475" s="3"/>
      <c r="N1475" s="3"/>
      <c r="O1475" s="3"/>
      <c r="P1475" s="3"/>
      <c r="Q1475" s="3"/>
      <c r="R1475" s="3"/>
      <c r="S1475" s="3"/>
      <c r="T1475" s="3"/>
      <c r="U1475" s="3"/>
      <c r="V1475" s="3"/>
      <c r="W1475" s="3"/>
      <c r="X1475" s="3"/>
      <c r="Y1475" s="3"/>
      <c r="Z1475" s="3"/>
    </row>
    <row r="1476" ht="15.75" customHeight="1">
      <c r="A1476" s="53"/>
      <c r="B1476" s="54"/>
      <c r="C1476" s="54"/>
      <c r="D1476" s="54"/>
      <c r="E1476" s="54"/>
      <c r="F1476" s="54"/>
      <c r="G1476" s="54"/>
      <c r="H1476" s="1"/>
      <c r="I1476" s="3"/>
      <c r="J1476" s="3"/>
      <c r="K1476" s="3"/>
      <c r="L1476" s="3"/>
      <c r="M1476" s="3"/>
      <c r="N1476" s="3"/>
      <c r="O1476" s="3"/>
      <c r="P1476" s="3"/>
      <c r="Q1476" s="3"/>
      <c r="R1476" s="3"/>
      <c r="S1476" s="3"/>
      <c r="T1476" s="3"/>
      <c r="U1476" s="3"/>
      <c r="V1476" s="3"/>
      <c r="W1476" s="3"/>
      <c r="X1476" s="3"/>
      <c r="Y1476" s="3"/>
      <c r="Z1476" s="3"/>
    </row>
    <row r="1477" ht="15.75" customHeight="1">
      <c r="A1477" s="53"/>
      <c r="B1477" s="54"/>
      <c r="C1477" s="54"/>
      <c r="D1477" s="54"/>
      <c r="E1477" s="54"/>
      <c r="F1477" s="54"/>
      <c r="G1477" s="54"/>
      <c r="H1477" s="1"/>
      <c r="I1477" s="3"/>
      <c r="J1477" s="3"/>
      <c r="K1477" s="3"/>
      <c r="L1477" s="3"/>
      <c r="M1477" s="3"/>
      <c r="N1477" s="3"/>
      <c r="O1477" s="3"/>
      <c r="P1477" s="3"/>
      <c r="Q1477" s="3"/>
      <c r="R1477" s="3"/>
      <c r="S1477" s="3"/>
      <c r="T1477" s="3"/>
      <c r="U1477" s="3"/>
      <c r="V1477" s="3"/>
      <c r="W1477" s="3"/>
      <c r="X1477" s="3"/>
      <c r="Y1477" s="3"/>
      <c r="Z1477" s="3"/>
    </row>
    <row r="1478" ht="15.75" customHeight="1">
      <c r="A1478" s="53"/>
      <c r="B1478" s="54"/>
      <c r="C1478" s="54"/>
      <c r="D1478" s="54"/>
      <c r="E1478" s="54"/>
      <c r="F1478" s="54"/>
      <c r="G1478" s="54"/>
      <c r="H1478" s="1"/>
      <c r="I1478" s="3"/>
      <c r="J1478" s="3"/>
      <c r="K1478" s="3"/>
      <c r="L1478" s="3"/>
      <c r="M1478" s="3"/>
      <c r="N1478" s="3"/>
      <c r="O1478" s="3"/>
      <c r="P1478" s="3"/>
      <c r="Q1478" s="3"/>
      <c r="R1478" s="3"/>
      <c r="S1478" s="3"/>
      <c r="T1478" s="3"/>
      <c r="U1478" s="3"/>
      <c r="V1478" s="3"/>
      <c r="W1478" s="3"/>
      <c r="X1478" s="3"/>
      <c r="Y1478" s="3"/>
      <c r="Z1478" s="3"/>
    </row>
    <row r="1479" ht="15.75" customHeight="1">
      <c r="A1479" s="53"/>
      <c r="B1479" s="54"/>
      <c r="C1479" s="54"/>
      <c r="D1479" s="54"/>
      <c r="E1479" s="54"/>
      <c r="F1479" s="54"/>
      <c r="G1479" s="54"/>
      <c r="H1479" s="1"/>
      <c r="I1479" s="3"/>
      <c r="J1479" s="3"/>
      <c r="K1479" s="3"/>
      <c r="L1479" s="3"/>
      <c r="M1479" s="3"/>
      <c r="N1479" s="3"/>
      <c r="O1479" s="3"/>
      <c r="P1479" s="3"/>
      <c r="Q1479" s="3"/>
      <c r="R1479" s="3"/>
      <c r="S1479" s="3"/>
      <c r="T1479" s="3"/>
      <c r="U1479" s="3"/>
      <c r="V1479" s="3"/>
      <c r="W1479" s="3"/>
      <c r="X1479" s="3"/>
      <c r="Y1479" s="3"/>
      <c r="Z1479" s="3"/>
    </row>
    <row r="1480" ht="15.75" customHeight="1">
      <c r="A1480" s="53"/>
      <c r="B1480" s="54"/>
      <c r="C1480" s="54"/>
      <c r="D1480" s="54"/>
      <c r="E1480" s="54"/>
      <c r="F1480" s="54"/>
      <c r="G1480" s="54"/>
      <c r="H1480" s="1"/>
      <c r="I1480" s="3"/>
      <c r="J1480" s="3"/>
      <c r="K1480" s="3"/>
      <c r="L1480" s="3"/>
      <c r="M1480" s="3"/>
      <c r="N1480" s="3"/>
      <c r="O1480" s="3"/>
      <c r="P1480" s="3"/>
      <c r="Q1480" s="3"/>
      <c r="R1480" s="3"/>
      <c r="S1480" s="3"/>
      <c r="T1480" s="3"/>
      <c r="U1480" s="3"/>
      <c r="V1480" s="3"/>
      <c r="W1480" s="3"/>
      <c r="X1480" s="3"/>
      <c r="Y1480" s="3"/>
      <c r="Z1480" s="3"/>
    </row>
    <row r="1481" ht="15.75" customHeight="1">
      <c r="A1481" s="53"/>
      <c r="B1481" s="54"/>
      <c r="C1481" s="54"/>
      <c r="D1481" s="54"/>
      <c r="E1481" s="54"/>
      <c r="F1481" s="54"/>
      <c r="G1481" s="54"/>
      <c r="H1481" s="1"/>
      <c r="I1481" s="3"/>
      <c r="J1481" s="3"/>
      <c r="K1481" s="3"/>
      <c r="L1481" s="3"/>
      <c r="M1481" s="3"/>
      <c r="N1481" s="3"/>
      <c r="O1481" s="3"/>
      <c r="P1481" s="3"/>
      <c r="Q1481" s="3"/>
      <c r="R1481" s="3"/>
      <c r="S1481" s="3"/>
      <c r="T1481" s="3"/>
      <c r="U1481" s="3"/>
      <c r="V1481" s="3"/>
      <c r="W1481" s="3"/>
      <c r="X1481" s="3"/>
      <c r="Y1481" s="3"/>
      <c r="Z1481" s="3"/>
    </row>
    <row r="1482" ht="15.75" customHeight="1">
      <c r="A1482" s="53"/>
      <c r="B1482" s="54"/>
      <c r="C1482" s="54"/>
      <c r="D1482" s="54"/>
      <c r="E1482" s="54"/>
      <c r="F1482" s="54"/>
      <c r="G1482" s="54"/>
      <c r="H1482" s="1"/>
      <c r="I1482" s="3"/>
      <c r="J1482" s="3"/>
      <c r="K1482" s="3"/>
      <c r="L1482" s="3"/>
      <c r="M1482" s="3"/>
      <c r="N1482" s="3"/>
      <c r="O1482" s="3"/>
      <c r="P1482" s="3"/>
      <c r="Q1482" s="3"/>
      <c r="R1482" s="3"/>
      <c r="S1482" s="3"/>
      <c r="T1482" s="3"/>
      <c r="U1482" s="3"/>
      <c r="V1482" s="3"/>
      <c r="W1482" s="3"/>
      <c r="X1482" s="3"/>
      <c r="Y1482" s="3"/>
      <c r="Z1482" s="3"/>
    </row>
    <row r="1483" ht="15.75" customHeight="1">
      <c r="A1483" s="53"/>
      <c r="B1483" s="54"/>
      <c r="C1483" s="54"/>
      <c r="D1483" s="54"/>
      <c r="E1483" s="54"/>
      <c r="F1483" s="54"/>
      <c r="G1483" s="54"/>
      <c r="H1483" s="1"/>
      <c r="I1483" s="3"/>
      <c r="J1483" s="3"/>
      <c r="K1483" s="3"/>
      <c r="L1483" s="3"/>
      <c r="M1483" s="3"/>
      <c r="N1483" s="3"/>
      <c r="O1483" s="3"/>
      <c r="P1483" s="3"/>
      <c r="Q1483" s="3"/>
      <c r="R1483" s="3"/>
      <c r="S1483" s="3"/>
      <c r="T1483" s="3"/>
      <c r="U1483" s="3"/>
      <c r="V1483" s="3"/>
      <c r="W1483" s="3"/>
      <c r="X1483" s="3"/>
      <c r="Y1483" s="3"/>
      <c r="Z1483" s="3"/>
    </row>
    <row r="1484" ht="15.75" customHeight="1">
      <c r="A1484" s="53"/>
      <c r="B1484" s="54"/>
      <c r="C1484" s="54"/>
      <c r="D1484" s="54"/>
      <c r="E1484" s="54"/>
      <c r="F1484" s="54"/>
      <c r="G1484" s="54"/>
      <c r="H1484" s="1"/>
      <c r="I1484" s="3"/>
      <c r="J1484" s="3"/>
      <c r="K1484" s="3"/>
      <c r="L1484" s="3"/>
      <c r="M1484" s="3"/>
      <c r="N1484" s="3"/>
      <c r="O1484" s="3"/>
      <c r="P1484" s="3"/>
      <c r="Q1484" s="3"/>
      <c r="R1484" s="3"/>
      <c r="S1484" s="3"/>
      <c r="T1484" s="3"/>
      <c r="U1484" s="3"/>
      <c r="V1484" s="3"/>
      <c r="W1484" s="3"/>
      <c r="X1484" s="3"/>
      <c r="Y1484" s="3"/>
      <c r="Z1484" s="3"/>
    </row>
    <row r="1485" ht="15.75" customHeight="1">
      <c r="A1485" s="53"/>
      <c r="B1485" s="54"/>
      <c r="C1485" s="54"/>
      <c r="D1485" s="54"/>
      <c r="E1485" s="54"/>
      <c r="F1485" s="54"/>
      <c r="G1485" s="54"/>
      <c r="H1485" s="1"/>
      <c r="I1485" s="3"/>
      <c r="J1485" s="3"/>
      <c r="K1485" s="3"/>
      <c r="L1485" s="3"/>
      <c r="M1485" s="3"/>
      <c r="N1485" s="3"/>
      <c r="O1485" s="3"/>
      <c r="P1485" s="3"/>
      <c r="Q1485" s="3"/>
      <c r="R1485" s="3"/>
      <c r="S1485" s="3"/>
      <c r="T1485" s="3"/>
      <c r="U1485" s="3"/>
      <c r="V1485" s="3"/>
      <c r="W1485" s="3"/>
      <c r="X1485" s="3"/>
      <c r="Y1485" s="3"/>
      <c r="Z1485" s="3"/>
    </row>
    <row r="1486" ht="15.75" customHeight="1">
      <c r="A1486" s="53"/>
      <c r="B1486" s="54"/>
      <c r="C1486" s="54"/>
      <c r="D1486" s="54"/>
      <c r="E1486" s="54"/>
      <c r="F1486" s="54"/>
      <c r="G1486" s="54"/>
      <c r="H1486" s="1"/>
      <c r="I1486" s="3"/>
      <c r="J1486" s="3"/>
      <c r="K1486" s="3"/>
      <c r="L1486" s="3"/>
      <c r="M1486" s="3"/>
      <c r="N1486" s="3"/>
      <c r="O1486" s="3"/>
      <c r="P1486" s="3"/>
      <c r="Q1486" s="3"/>
      <c r="R1486" s="3"/>
      <c r="S1486" s="3"/>
      <c r="T1486" s="3"/>
      <c r="U1486" s="3"/>
      <c r="V1486" s="3"/>
      <c r="W1486" s="3"/>
      <c r="X1486" s="3"/>
      <c r="Y1486" s="3"/>
      <c r="Z1486" s="3"/>
    </row>
    <row r="1487" ht="15.75" customHeight="1">
      <c r="A1487" s="53"/>
      <c r="B1487" s="54"/>
      <c r="C1487" s="54"/>
      <c r="D1487" s="54"/>
      <c r="E1487" s="54"/>
      <c r="F1487" s="54"/>
      <c r="G1487" s="54"/>
      <c r="H1487" s="1"/>
      <c r="I1487" s="3"/>
      <c r="J1487" s="3"/>
      <c r="K1487" s="3"/>
      <c r="L1487" s="3"/>
      <c r="M1487" s="3"/>
      <c r="N1487" s="3"/>
      <c r="O1487" s="3"/>
      <c r="P1487" s="3"/>
      <c r="Q1487" s="3"/>
      <c r="R1487" s="3"/>
      <c r="S1487" s="3"/>
      <c r="T1487" s="3"/>
      <c r="U1487" s="3"/>
      <c r="V1487" s="3"/>
      <c r="W1487" s="3"/>
      <c r="X1487" s="3"/>
      <c r="Y1487" s="3"/>
      <c r="Z1487" s="3"/>
    </row>
    <row r="1488" ht="15.75" customHeight="1">
      <c r="A1488" s="53"/>
      <c r="B1488" s="54"/>
      <c r="C1488" s="54"/>
      <c r="D1488" s="54"/>
      <c r="E1488" s="54"/>
      <c r="F1488" s="54"/>
      <c r="G1488" s="54"/>
      <c r="H1488" s="1"/>
      <c r="I1488" s="3"/>
      <c r="J1488" s="3"/>
      <c r="K1488" s="3"/>
      <c r="L1488" s="3"/>
      <c r="M1488" s="3"/>
      <c r="N1488" s="3"/>
      <c r="O1488" s="3"/>
      <c r="P1488" s="3"/>
      <c r="Q1488" s="3"/>
      <c r="R1488" s="3"/>
      <c r="S1488" s="3"/>
      <c r="T1488" s="3"/>
      <c r="U1488" s="3"/>
      <c r="V1488" s="3"/>
      <c r="W1488" s="3"/>
      <c r="X1488" s="3"/>
      <c r="Y1488" s="3"/>
      <c r="Z1488" s="3"/>
    </row>
    <row r="1489" ht="15.75" customHeight="1">
      <c r="A1489" s="53"/>
      <c r="B1489" s="54"/>
      <c r="C1489" s="54"/>
      <c r="D1489" s="54"/>
      <c r="E1489" s="54"/>
      <c r="F1489" s="54"/>
      <c r="G1489" s="54"/>
      <c r="H1489" s="1"/>
      <c r="I1489" s="3"/>
      <c r="J1489" s="3"/>
      <c r="K1489" s="3"/>
      <c r="L1489" s="3"/>
      <c r="M1489" s="3"/>
      <c r="N1489" s="3"/>
      <c r="O1489" s="3"/>
      <c r="P1489" s="3"/>
      <c r="Q1489" s="3"/>
      <c r="R1489" s="3"/>
      <c r="S1489" s="3"/>
      <c r="T1489" s="3"/>
      <c r="U1489" s="3"/>
      <c r="V1489" s="3"/>
      <c r="W1489" s="3"/>
      <c r="X1489" s="3"/>
      <c r="Y1489" s="3"/>
      <c r="Z1489" s="3"/>
    </row>
    <row r="1490" ht="15.75" customHeight="1">
      <c r="A1490" s="53"/>
      <c r="B1490" s="54"/>
      <c r="C1490" s="54"/>
      <c r="D1490" s="54"/>
      <c r="E1490" s="54"/>
      <c r="F1490" s="54"/>
      <c r="G1490" s="54"/>
      <c r="H1490" s="1"/>
      <c r="I1490" s="3"/>
      <c r="J1490" s="3"/>
      <c r="K1490" s="3"/>
      <c r="L1490" s="3"/>
      <c r="M1490" s="3"/>
      <c r="N1490" s="3"/>
      <c r="O1490" s="3"/>
      <c r="P1490" s="3"/>
      <c r="Q1490" s="3"/>
      <c r="R1490" s="3"/>
      <c r="S1490" s="3"/>
      <c r="T1490" s="3"/>
      <c r="U1490" s="3"/>
      <c r="V1490" s="3"/>
      <c r="W1490" s="3"/>
      <c r="X1490" s="3"/>
      <c r="Y1490" s="3"/>
      <c r="Z1490" s="3"/>
    </row>
    <row r="1491" ht="15.75" customHeight="1">
      <c r="A1491" s="53"/>
      <c r="B1491" s="54"/>
      <c r="C1491" s="54"/>
      <c r="D1491" s="54"/>
      <c r="E1491" s="54"/>
      <c r="F1491" s="54"/>
      <c r="G1491" s="54"/>
      <c r="H1491" s="1"/>
      <c r="I1491" s="3"/>
      <c r="J1491" s="3"/>
      <c r="K1491" s="3"/>
      <c r="L1491" s="3"/>
      <c r="M1491" s="3"/>
      <c r="N1491" s="3"/>
      <c r="O1491" s="3"/>
      <c r="P1491" s="3"/>
      <c r="Q1491" s="3"/>
      <c r="R1491" s="3"/>
      <c r="S1491" s="3"/>
      <c r="T1491" s="3"/>
      <c r="U1491" s="3"/>
      <c r="V1491" s="3"/>
      <c r="W1491" s="3"/>
      <c r="X1491" s="3"/>
      <c r="Y1491" s="3"/>
      <c r="Z1491" s="3"/>
    </row>
    <row r="1492" ht="15.75" customHeight="1">
      <c r="A1492" s="53"/>
      <c r="B1492" s="54"/>
      <c r="C1492" s="54"/>
      <c r="D1492" s="54"/>
      <c r="E1492" s="54"/>
      <c r="F1492" s="54"/>
      <c r="G1492" s="54"/>
      <c r="H1492" s="1"/>
      <c r="I1492" s="3"/>
      <c r="J1492" s="3"/>
      <c r="K1492" s="3"/>
      <c r="L1492" s="3"/>
      <c r="M1492" s="3"/>
      <c r="N1492" s="3"/>
      <c r="O1492" s="3"/>
      <c r="P1492" s="3"/>
      <c r="Q1492" s="3"/>
      <c r="R1492" s="3"/>
      <c r="S1492" s="3"/>
      <c r="T1492" s="3"/>
      <c r="U1492" s="3"/>
      <c r="V1492" s="3"/>
      <c r="W1492" s="3"/>
      <c r="X1492" s="3"/>
      <c r="Y1492" s="3"/>
      <c r="Z1492" s="3"/>
    </row>
    <row r="1493" ht="15.75" customHeight="1">
      <c r="A1493" s="53"/>
      <c r="B1493" s="54"/>
      <c r="C1493" s="54"/>
      <c r="D1493" s="54"/>
      <c r="E1493" s="54"/>
      <c r="F1493" s="54"/>
      <c r="G1493" s="54"/>
      <c r="H1493" s="1"/>
      <c r="I1493" s="3"/>
      <c r="J1493" s="3"/>
      <c r="K1493" s="3"/>
      <c r="L1493" s="3"/>
      <c r="M1493" s="3"/>
      <c r="N1493" s="3"/>
      <c r="O1493" s="3"/>
      <c r="P1493" s="3"/>
      <c r="Q1493" s="3"/>
      <c r="R1493" s="3"/>
      <c r="S1493" s="3"/>
      <c r="T1493" s="3"/>
      <c r="U1493" s="3"/>
      <c r="V1493" s="3"/>
      <c r="W1493" s="3"/>
      <c r="X1493" s="3"/>
      <c r="Y1493" s="3"/>
      <c r="Z1493" s="3"/>
    </row>
    <row r="1494" ht="15.75" customHeight="1">
      <c r="A1494" s="53"/>
      <c r="B1494" s="54"/>
      <c r="C1494" s="54"/>
      <c r="D1494" s="54"/>
      <c r="E1494" s="54"/>
      <c r="F1494" s="54"/>
      <c r="G1494" s="54"/>
      <c r="H1494" s="1"/>
      <c r="I1494" s="3"/>
      <c r="J1494" s="3"/>
      <c r="K1494" s="3"/>
      <c r="L1494" s="3"/>
      <c r="M1494" s="3"/>
      <c r="N1494" s="3"/>
      <c r="O1494" s="3"/>
      <c r="P1494" s="3"/>
      <c r="Q1494" s="3"/>
      <c r="R1494" s="3"/>
      <c r="S1494" s="3"/>
      <c r="T1494" s="3"/>
      <c r="U1494" s="3"/>
      <c r="V1494" s="3"/>
      <c r="W1494" s="3"/>
      <c r="X1494" s="3"/>
      <c r="Y1494" s="3"/>
      <c r="Z1494" s="3"/>
    </row>
    <row r="1495" ht="15.75" customHeight="1">
      <c r="A1495" s="53"/>
      <c r="B1495" s="54"/>
      <c r="C1495" s="54"/>
      <c r="D1495" s="54"/>
      <c r="E1495" s="54"/>
      <c r="F1495" s="54"/>
      <c r="G1495" s="54"/>
      <c r="H1495" s="1"/>
      <c r="I1495" s="3"/>
      <c r="J1495" s="3"/>
      <c r="K1495" s="3"/>
      <c r="L1495" s="3"/>
      <c r="M1495" s="3"/>
      <c r="N1495" s="3"/>
      <c r="O1495" s="3"/>
      <c r="P1495" s="3"/>
      <c r="Q1495" s="3"/>
      <c r="R1495" s="3"/>
      <c r="S1495" s="3"/>
      <c r="T1495" s="3"/>
      <c r="U1495" s="3"/>
      <c r="V1495" s="3"/>
      <c r="W1495" s="3"/>
      <c r="X1495" s="3"/>
      <c r="Y1495" s="3"/>
      <c r="Z1495" s="3"/>
    </row>
    <row r="1496" ht="15.75" customHeight="1">
      <c r="A1496" s="53"/>
      <c r="B1496" s="54"/>
      <c r="C1496" s="54"/>
      <c r="D1496" s="54"/>
      <c r="E1496" s="54"/>
      <c r="F1496" s="54"/>
      <c r="G1496" s="54"/>
      <c r="H1496" s="1"/>
      <c r="I1496" s="3"/>
      <c r="J1496" s="3"/>
      <c r="K1496" s="3"/>
      <c r="L1496" s="3"/>
      <c r="M1496" s="3"/>
      <c r="N1496" s="3"/>
      <c r="O1496" s="3"/>
      <c r="P1496" s="3"/>
      <c r="Q1496" s="3"/>
      <c r="R1496" s="3"/>
      <c r="S1496" s="3"/>
      <c r="T1496" s="3"/>
      <c r="U1496" s="3"/>
      <c r="V1496" s="3"/>
      <c r="W1496" s="3"/>
      <c r="X1496" s="3"/>
      <c r="Y1496" s="3"/>
      <c r="Z1496" s="3"/>
    </row>
    <row r="1497" ht="15.75" customHeight="1">
      <c r="A1497" s="53"/>
      <c r="B1497" s="54"/>
      <c r="C1497" s="54"/>
      <c r="D1497" s="54"/>
      <c r="E1497" s="54"/>
      <c r="F1497" s="54"/>
      <c r="G1497" s="54"/>
      <c r="H1497" s="1"/>
      <c r="I1497" s="3"/>
      <c r="J1497" s="3"/>
      <c r="K1497" s="3"/>
      <c r="L1497" s="3"/>
      <c r="M1497" s="3"/>
      <c r="N1497" s="3"/>
      <c r="O1497" s="3"/>
      <c r="P1497" s="3"/>
      <c r="Q1497" s="3"/>
      <c r="R1497" s="3"/>
      <c r="S1497" s="3"/>
      <c r="T1497" s="3"/>
      <c r="U1497" s="3"/>
      <c r="V1497" s="3"/>
      <c r="W1497" s="3"/>
      <c r="X1497" s="3"/>
      <c r="Y1497" s="3"/>
      <c r="Z1497" s="3"/>
    </row>
    <row r="1498" ht="15.75" customHeight="1">
      <c r="A1498" s="53"/>
      <c r="B1498" s="54"/>
      <c r="C1498" s="54"/>
      <c r="D1498" s="54"/>
      <c r="E1498" s="54"/>
      <c r="F1498" s="54"/>
      <c r="G1498" s="54"/>
      <c r="H1498" s="1"/>
      <c r="I1498" s="3"/>
      <c r="J1498" s="3"/>
      <c r="K1498" s="3"/>
      <c r="L1498" s="3"/>
      <c r="M1498" s="3"/>
      <c r="N1498" s="3"/>
      <c r="O1498" s="3"/>
      <c r="P1498" s="3"/>
      <c r="Q1498" s="3"/>
      <c r="R1498" s="3"/>
      <c r="S1498" s="3"/>
      <c r="T1498" s="3"/>
      <c r="U1498" s="3"/>
      <c r="V1498" s="3"/>
      <c r="W1498" s="3"/>
      <c r="X1498" s="3"/>
      <c r="Y1498" s="3"/>
      <c r="Z1498" s="3"/>
    </row>
    <row r="1499" ht="15.75" customHeight="1">
      <c r="A1499" s="53"/>
      <c r="B1499" s="54"/>
      <c r="C1499" s="54"/>
      <c r="D1499" s="54"/>
      <c r="E1499" s="54"/>
      <c r="F1499" s="54"/>
      <c r="G1499" s="54"/>
      <c r="H1499" s="1"/>
      <c r="I1499" s="3"/>
      <c r="J1499" s="3"/>
      <c r="K1499" s="3"/>
      <c r="L1499" s="3"/>
      <c r="M1499" s="3"/>
      <c r="N1499" s="3"/>
      <c r="O1499" s="3"/>
      <c r="P1499" s="3"/>
      <c r="Q1499" s="3"/>
      <c r="R1499" s="3"/>
      <c r="S1499" s="3"/>
      <c r="T1499" s="3"/>
      <c r="U1499" s="3"/>
      <c r="V1499" s="3"/>
      <c r="W1499" s="3"/>
      <c r="X1499" s="3"/>
      <c r="Y1499" s="3"/>
      <c r="Z1499" s="3"/>
    </row>
    <row r="1500" ht="15.75" customHeight="1">
      <c r="A1500" s="53"/>
      <c r="B1500" s="54"/>
      <c r="C1500" s="54"/>
      <c r="D1500" s="54"/>
      <c r="E1500" s="54"/>
      <c r="F1500" s="54"/>
      <c r="G1500" s="54"/>
      <c r="H1500" s="1"/>
      <c r="I1500" s="3"/>
      <c r="J1500" s="3"/>
      <c r="K1500" s="3"/>
      <c r="L1500" s="3"/>
      <c r="M1500" s="3"/>
      <c r="N1500" s="3"/>
      <c r="O1500" s="3"/>
      <c r="P1500" s="3"/>
      <c r="Q1500" s="3"/>
      <c r="R1500" s="3"/>
      <c r="S1500" s="3"/>
      <c r="T1500" s="3"/>
      <c r="U1500" s="3"/>
      <c r="V1500" s="3"/>
      <c r="W1500" s="3"/>
      <c r="X1500" s="3"/>
      <c r="Y1500" s="3"/>
      <c r="Z1500" s="3"/>
    </row>
    <row r="1501" ht="15.75" customHeight="1">
      <c r="A1501" s="53"/>
      <c r="B1501" s="54"/>
      <c r="C1501" s="54"/>
      <c r="D1501" s="54"/>
      <c r="E1501" s="54"/>
      <c r="F1501" s="54"/>
      <c r="G1501" s="54"/>
      <c r="H1501" s="1"/>
      <c r="I1501" s="3"/>
      <c r="J1501" s="3"/>
      <c r="K1501" s="3"/>
      <c r="L1501" s="3"/>
      <c r="M1501" s="3"/>
      <c r="N1501" s="3"/>
      <c r="O1501" s="3"/>
      <c r="P1501" s="3"/>
      <c r="Q1501" s="3"/>
      <c r="R1501" s="3"/>
      <c r="S1501" s="3"/>
      <c r="T1501" s="3"/>
      <c r="U1501" s="3"/>
      <c r="V1501" s="3"/>
      <c r="W1501" s="3"/>
      <c r="X1501" s="3"/>
      <c r="Y1501" s="3"/>
      <c r="Z1501" s="3"/>
    </row>
    <row r="1502" ht="15.75" customHeight="1">
      <c r="A1502" s="53"/>
      <c r="B1502" s="54"/>
      <c r="C1502" s="54"/>
      <c r="D1502" s="54"/>
      <c r="E1502" s="54"/>
      <c r="F1502" s="54"/>
      <c r="G1502" s="54"/>
      <c r="H1502" s="1"/>
      <c r="I1502" s="3"/>
      <c r="J1502" s="3"/>
      <c r="K1502" s="3"/>
      <c r="L1502" s="3"/>
      <c r="M1502" s="3"/>
      <c r="N1502" s="3"/>
      <c r="O1502" s="3"/>
      <c r="P1502" s="3"/>
      <c r="Q1502" s="3"/>
      <c r="R1502" s="3"/>
      <c r="S1502" s="3"/>
      <c r="T1502" s="3"/>
      <c r="U1502" s="3"/>
      <c r="V1502" s="3"/>
      <c r="W1502" s="3"/>
      <c r="X1502" s="3"/>
      <c r="Y1502" s="3"/>
      <c r="Z1502" s="3"/>
    </row>
    <row r="1503" ht="15.75" customHeight="1">
      <c r="A1503" s="53"/>
      <c r="B1503" s="54"/>
      <c r="C1503" s="54"/>
      <c r="D1503" s="54"/>
      <c r="E1503" s="54"/>
      <c r="F1503" s="54"/>
      <c r="G1503" s="54"/>
      <c r="H1503" s="1"/>
      <c r="I1503" s="3"/>
      <c r="J1503" s="3"/>
      <c r="K1503" s="3"/>
      <c r="L1503" s="3"/>
      <c r="M1503" s="3"/>
      <c r="N1503" s="3"/>
      <c r="O1503" s="3"/>
      <c r="P1503" s="3"/>
      <c r="Q1503" s="3"/>
      <c r="R1503" s="3"/>
      <c r="S1503" s="3"/>
      <c r="T1503" s="3"/>
      <c r="U1503" s="3"/>
      <c r="V1503" s="3"/>
      <c r="W1503" s="3"/>
      <c r="X1503" s="3"/>
      <c r="Y1503" s="3"/>
      <c r="Z1503" s="3"/>
    </row>
    <row r="1504" ht="15.75" customHeight="1">
      <c r="A1504" s="53"/>
      <c r="B1504" s="54"/>
      <c r="C1504" s="54"/>
      <c r="D1504" s="54"/>
      <c r="E1504" s="54"/>
      <c r="F1504" s="54"/>
      <c r="G1504" s="54"/>
      <c r="H1504" s="1"/>
      <c r="I1504" s="3"/>
      <c r="J1504" s="3"/>
      <c r="K1504" s="3"/>
      <c r="L1504" s="3"/>
      <c r="M1504" s="3"/>
      <c r="N1504" s="3"/>
      <c r="O1504" s="3"/>
      <c r="P1504" s="3"/>
      <c r="Q1504" s="3"/>
      <c r="R1504" s="3"/>
      <c r="S1504" s="3"/>
      <c r="T1504" s="3"/>
      <c r="U1504" s="3"/>
      <c r="V1504" s="3"/>
      <c r="W1504" s="3"/>
      <c r="X1504" s="3"/>
      <c r="Y1504" s="3"/>
      <c r="Z1504" s="3"/>
    </row>
    <row r="1505" ht="15.75" customHeight="1">
      <c r="A1505" s="53"/>
      <c r="B1505" s="54"/>
      <c r="C1505" s="54"/>
      <c r="D1505" s="54"/>
      <c r="E1505" s="54"/>
      <c r="F1505" s="54"/>
      <c r="G1505" s="54"/>
      <c r="H1505" s="1"/>
      <c r="I1505" s="3"/>
      <c r="J1505" s="3"/>
      <c r="K1505" s="3"/>
      <c r="L1505" s="3"/>
      <c r="M1505" s="3"/>
      <c r="N1505" s="3"/>
      <c r="O1505" s="3"/>
      <c r="P1505" s="3"/>
      <c r="Q1505" s="3"/>
      <c r="R1505" s="3"/>
      <c r="S1505" s="3"/>
      <c r="T1505" s="3"/>
      <c r="U1505" s="3"/>
      <c r="V1505" s="3"/>
      <c r="W1505" s="3"/>
      <c r="X1505" s="3"/>
      <c r="Y1505" s="3"/>
      <c r="Z1505" s="3"/>
    </row>
    <row r="1506" ht="15.75" customHeight="1">
      <c r="A1506" s="53"/>
      <c r="B1506" s="54"/>
      <c r="C1506" s="54"/>
      <c r="D1506" s="54"/>
      <c r="E1506" s="54"/>
      <c r="F1506" s="54"/>
      <c r="G1506" s="54"/>
      <c r="H1506" s="1"/>
      <c r="I1506" s="3"/>
      <c r="J1506" s="3"/>
      <c r="K1506" s="3"/>
      <c r="L1506" s="3"/>
      <c r="M1506" s="3"/>
      <c r="N1506" s="3"/>
      <c r="O1506" s="3"/>
      <c r="P1506" s="3"/>
      <c r="Q1506" s="3"/>
      <c r="R1506" s="3"/>
      <c r="S1506" s="3"/>
      <c r="T1506" s="3"/>
      <c r="U1506" s="3"/>
      <c r="V1506" s="3"/>
      <c r="W1506" s="3"/>
      <c r="X1506" s="3"/>
      <c r="Y1506" s="3"/>
      <c r="Z1506" s="3"/>
    </row>
    <row r="1507" ht="15.75" customHeight="1">
      <c r="A1507" s="53"/>
      <c r="B1507" s="54"/>
      <c r="C1507" s="54"/>
      <c r="D1507" s="54"/>
      <c r="E1507" s="54"/>
      <c r="F1507" s="54"/>
      <c r="G1507" s="54"/>
      <c r="H1507" s="1"/>
      <c r="I1507" s="3"/>
      <c r="J1507" s="3"/>
      <c r="K1507" s="3"/>
      <c r="L1507" s="3"/>
      <c r="M1507" s="3"/>
      <c r="N1507" s="3"/>
      <c r="O1507" s="3"/>
      <c r="P1507" s="3"/>
      <c r="Q1507" s="3"/>
      <c r="R1507" s="3"/>
      <c r="S1507" s="3"/>
      <c r="T1507" s="3"/>
      <c r="U1507" s="3"/>
      <c r="V1507" s="3"/>
      <c r="W1507" s="3"/>
      <c r="X1507" s="3"/>
      <c r="Y1507" s="3"/>
      <c r="Z1507" s="3"/>
    </row>
    <row r="1508" ht="15.75" customHeight="1">
      <c r="A1508" s="53"/>
      <c r="B1508" s="54"/>
      <c r="C1508" s="54"/>
      <c r="D1508" s="54"/>
      <c r="E1508" s="54"/>
      <c r="F1508" s="54"/>
      <c r="G1508" s="54"/>
      <c r="H1508" s="1"/>
      <c r="I1508" s="3"/>
      <c r="J1508" s="3"/>
      <c r="K1508" s="3"/>
      <c r="L1508" s="3"/>
      <c r="M1508" s="3"/>
      <c r="N1508" s="3"/>
      <c r="O1508" s="3"/>
      <c r="P1508" s="3"/>
      <c r="Q1508" s="3"/>
      <c r="R1508" s="3"/>
      <c r="S1508" s="3"/>
      <c r="T1508" s="3"/>
      <c r="U1508" s="3"/>
      <c r="V1508" s="3"/>
      <c r="W1508" s="3"/>
      <c r="X1508" s="3"/>
      <c r="Y1508" s="3"/>
      <c r="Z1508" s="3"/>
    </row>
    <row r="1509" ht="15.75" customHeight="1">
      <c r="A1509" s="53"/>
      <c r="B1509" s="54"/>
      <c r="C1509" s="54"/>
      <c r="D1509" s="54"/>
      <c r="E1509" s="54"/>
      <c r="F1509" s="54"/>
      <c r="G1509" s="54"/>
      <c r="H1509" s="1"/>
      <c r="I1509" s="3"/>
      <c r="J1509" s="3"/>
      <c r="K1509" s="3"/>
      <c r="L1509" s="3"/>
      <c r="M1509" s="3"/>
      <c r="N1509" s="3"/>
      <c r="O1509" s="3"/>
      <c r="P1509" s="3"/>
      <c r="Q1509" s="3"/>
      <c r="R1509" s="3"/>
      <c r="S1509" s="3"/>
      <c r="T1509" s="3"/>
      <c r="U1509" s="3"/>
      <c r="V1509" s="3"/>
      <c r="W1509" s="3"/>
      <c r="X1509" s="3"/>
      <c r="Y1509" s="3"/>
      <c r="Z1509" s="3"/>
    </row>
    <row r="1510" ht="15.75" customHeight="1">
      <c r="A1510" s="53"/>
      <c r="B1510" s="54"/>
      <c r="C1510" s="54"/>
      <c r="D1510" s="54"/>
      <c r="E1510" s="54"/>
      <c r="F1510" s="54"/>
      <c r="G1510" s="54"/>
      <c r="H1510" s="1"/>
      <c r="I1510" s="3"/>
      <c r="J1510" s="3"/>
      <c r="K1510" s="3"/>
      <c r="L1510" s="3"/>
      <c r="M1510" s="3"/>
      <c r="N1510" s="3"/>
      <c r="O1510" s="3"/>
      <c r="P1510" s="3"/>
      <c r="Q1510" s="3"/>
      <c r="R1510" s="3"/>
      <c r="S1510" s="3"/>
      <c r="T1510" s="3"/>
      <c r="U1510" s="3"/>
      <c r="V1510" s="3"/>
      <c r="W1510" s="3"/>
      <c r="X1510" s="3"/>
      <c r="Y1510" s="3"/>
      <c r="Z1510" s="3"/>
    </row>
    <row r="1511" ht="15.75" customHeight="1">
      <c r="A1511" s="53"/>
      <c r="B1511" s="54"/>
      <c r="C1511" s="54"/>
      <c r="D1511" s="54"/>
      <c r="E1511" s="54"/>
      <c r="F1511" s="54"/>
      <c r="G1511" s="54"/>
      <c r="H1511" s="1"/>
      <c r="I1511" s="3"/>
      <c r="J1511" s="3"/>
      <c r="K1511" s="3"/>
      <c r="L1511" s="3"/>
      <c r="M1511" s="3"/>
      <c r="N1511" s="3"/>
      <c r="O1511" s="3"/>
      <c r="P1511" s="3"/>
      <c r="Q1511" s="3"/>
      <c r="R1511" s="3"/>
      <c r="S1511" s="3"/>
      <c r="T1511" s="3"/>
      <c r="U1511" s="3"/>
      <c r="V1511" s="3"/>
      <c r="W1511" s="3"/>
      <c r="X1511" s="3"/>
      <c r="Y1511" s="3"/>
      <c r="Z1511" s="3"/>
    </row>
    <row r="1512" ht="15.75" customHeight="1">
      <c r="A1512" s="53"/>
      <c r="B1512" s="54"/>
      <c r="C1512" s="54"/>
      <c r="D1512" s="54"/>
      <c r="E1512" s="54"/>
      <c r="F1512" s="54"/>
      <c r="G1512" s="54"/>
      <c r="H1512" s="1"/>
      <c r="I1512" s="3"/>
      <c r="J1512" s="3"/>
      <c r="K1512" s="3"/>
      <c r="L1512" s="3"/>
      <c r="M1512" s="3"/>
      <c r="N1512" s="3"/>
      <c r="O1512" s="3"/>
      <c r="P1512" s="3"/>
      <c r="Q1512" s="3"/>
      <c r="R1512" s="3"/>
      <c r="S1512" s="3"/>
      <c r="T1512" s="3"/>
      <c r="U1512" s="3"/>
      <c r="V1512" s="3"/>
      <c r="W1512" s="3"/>
      <c r="X1512" s="3"/>
      <c r="Y1512" s="3"/>
      <c r="Z1512" s="3"/>
    </row>
    <row r="1513" ht="15.75" customHeight="1">
      <c r="A1513" s="53"/>
      <c r="B1513" s="54"/>
      <c r="C1513" s="54"/>
      <c r="D1513" s="54"/>
      <c r="E1513" s="54"/>
      <c r="F1513" s="54"/>
      <c r="G1513" s="54"/>
      <c r="H1513" s="1"/>
      <c r="I1513" s="3"/>
      <c r="J1513" s="3"/>
      <c r="K1513" s="3"/>
      <c r="L1513" s="3"/>
      <c r="M1513" s="3"/>
      <c r="N1513" s="3"/>
      <c r="O1513" s="3"/>
      <c r="P1513" s="3"/>
      <c r="Q1513" s="3"/>
      <c r="R1513" s="3"/>
      <c r="S1513" s="3"/>
      <c r="T1513" s="3"/>
      <c r="U1513" s="3"/>
      <c r="V1513" s="3"/>
      <c r="W1513" s="3"/>
      <c r="X1513" s="3"/>
      <c r="Y1513" s="3"/>
      <c r="Z1513" s="3"/>
    </row>
    <row r="1514" ht="15.75" customHeight="1">
      <c r="A1514" s="53"/>
      <c r="B1514" s="54"/>
      <c r="C1514" s="54"/>
      <c r="D1514" s="54"/>
      <c r="E1514" s="54"/>
      <c r="F1514" s="54"/>
      <c r="G1514" s="54"/>
      <c r="H1514" s="1"/>
      <c r="I1514" s="3"/>
      <c r="J1514" s="3"/>
      <c r="K1514" s="3"/>
      <c r="L1514" s="3"/>
      <c r="M1514" s="3"/>
      <c r="N1514" s="3"/>
      <c r="O1514" s="3"/>
      <c r="P1514" s="3"/>
      <c r="Q1514" s="3"/>
      <c r="R1514" s="3"/>
      <c r="S1514" s="3"/>
      <c r="T1514" s="3"/>
      <c r="U1514" s="3"/>
      <c r="V1514" s="3"/>
      <c r="W1514" s="3"/>
      <c r="X1514" s="3"/>
      <c r="Y1514" s="3"/>
      <c r="Z1514" s="3"/>
    </row>
    <row r="1515" ht="15.75" customHeight="1">
      <c r="A1515" s="53"/>
      <c r="B1515" s="54"/>
      <c r="C1515" s="54"/>
      <c r="D1515" s="54"/>
      <c r="E1515" s="54"/>
      <c r="F1515" s="54"/>
      <c r="G1515" s="54"/>
      <c r="H1515" s="1"/>
      <c r="I1515" s="3"/>
      <c r="J1515" s="3"/>
      <c r="K1515" s="3"/>
      <c r="L1515" s="3"/>
      <c r="M1515" s="3"/>
      <c r="N1515" s="3"/>
      <c r="O1515" s="3"/>
      <c r="P1515" s="3"/>
      <c r="Q1515" s="3"/>
      <c r="R1515" s="3"/>
      <c r="S1515" s="3"/>
      <c r="T1515" s="3"/>
      <c r="U1515" s="3"/>
      <c r="V1515" s="3"/>
      <c r="W1515" s="3"/>
      <c r="X1515" s="3"/>
      <c r="Y1515" s="3"/>
      <c r="Z1515" s="3"/>
    </row>
    <row r="1516" ht="15.75" customHeight="1">
      <c r="A1516" s="53"/>
      <c r="B1516" s="54"/>
      <c r="C1516" s="54"/>
      <c r="D1516" s="54"/>
      <c r="E1516" s="54"/>
      <c r="F1516" s="54"/>
      <c r="G1516" s="54"/>
      <c r="H1516" s="1"/>
      <c r="I1516" s="3"/>
      <c r="J1516" s="3"/>
      <c r="K1516" s="3"/>
      <c r="L1516" s="3"/>
      <c r="M1516" s="3"/>
      <c r="N1516" s="3"/>
      <c r="O1516" s="3"/>
      <c r="P1516" s="3"/>
      <c r="Q1516" s="3"/>
      <c r="R1516" s="3"/>
      <c r="S1516" s="3"/>
      <c r="T1516" s="3"/>
      <c r="U1516" s="3"/>
      <c r="V1516" s="3"/>
      <c r="W1516" s="3"/>
      <c r="X1516" s="3"/>
      <c r="Y1516" s="3"/>
      <c r="Z1516" s="3"/>
    </row>
    <row r="1517" ht="15.75" customHeight="1">
      <c r="A1517" s="53"/>
      <c r="B1517" s="54"/>
      <c r="C1517" s="54"/>
      <c r="D1517" s="54"/>
      <c r="E1517" s="54"/>
      <c r="F1517" s="54"/>
      <c r="G1517" s="54"/>
      <c r="H1517" s="1"/>
      <c r="I1517" s="3"/>
      <c r="J1517" s="3"/>
      <c r="K1517" s="3"/>
      <c r="L1517" s="3"/>
      <c r="M1517" s="3"/>
      <c r="N1517" s="3"/>
      <c r="O1517" s="3"/>
      <c r="P1517" s="3"/>
      <c r="Q1517" s="3"/>
      <c r="R1517" s="3"/>
      <c r="S1517" s="3"/>
      <c r="T1517" s="3"/>
      <c r="U1517" s="3"/>
      <c r="V1517" s="3"/>
      <c r="W1517" s="3"/>
      <c r="X1517" s="3"/>
      <c r="Y1517" s="3"/>
      <c r="Z1517" s="3"/>
    </row>
    <row r="1518" ht="15.75" customHeight="1">
      <c r="A1518" s="53"/>
      <c r="B1518" s="54"/>
      <c r="C1518" s="54"/>
      <c r="D1518" s="54"/>
      <c r="E1518" s="54"/>
      <c r="F1518" s="54"/>
      <c r="G1518" s="54"/>
      <c r="H1518" s="1"/>
      <c r="I1518" s="3"/>
      <c r="J1518" s="3"/>
      <c r="K1518" s="3"/>
      <c r="L1518" s="3"/>
      <c r="M1518" s="3"/>
      <c r="N1518" s="3"/>
      <c r="O1518" s="3"/>
      <c r="P1518" s="3"/>
      <c r="Q1518" s="3"/>
      <c r="R1518" s="3"/>
      <c r="S1518" s="3"/>
      <c r="T1518" s="3"/>
      <c r="U1518" s="3"/>
      <c r="V1518" s="3"/>
      <c r="W1518" s="3"/>
      <c r="X1518" s="3"/>
      <c r="Y1518" s="3"/>
      <c r="Z1518" s="3"/>
    </row>
    <row r="1519" ht="15.75" customHeight="1">
      <c r="A1519" s="53"/>
      <c r="B1519" s="54"/>
      <c r="C1519" s="54"/>
      <c r="D1519" s="54"/>
      <c r="E1519" s="54"/>
      <c r="F1519" s="54"/>
      <c r="G1519" s="54"/>
      <c r="H1519" s="1"/>
      <c r="I1519" s="3"/>
      <c r="J1519" s="3"/>
      <c r="K1519" s="3"/>
      <c r="L1519" s="3"/>
      <c r="M1519" s="3"/>
      <c r="N1519" s="3"/>
      <c r="O1519" s="3"/>
      <c r="P1519" s="3"/>
      <c r="Q1519" s="3"/>
      <c r="R1519" s="3"/>
      <c r="S1519" s="3"/>
      <c r="T1519" s="3"/>
      <c r="U1519" s="3"/>
      <c r="V1519" s="3"/>
      <c r="W1519" s="3"/>
      <c r="X1519" s="3"/>
      <c r="Y1519" s="3"/>
      <c r="Z1519" s="3"/>
    </row>
    <row r="1520" ht="15.75" customHeight="1">
      <c r="A1520" s="53"/>
      <c r="B1520" s="54"/>
      <c r="C1520" s="54"/>
      <c r="D1520" s="54"/>
      <c r="E1520" s="54"/>
      <c r="F1520" s="54"/>
      <c r="G1520" s="54"/>
      <c r="H1520" s="1"/>
      <c r="I1520" s="3"/>
      <c r="J1520" s="3"/>
      <c r="K1520" s="3"/>
      <c r="L1520" s="3"/>
      <c r="M1520" s="3"/>
      <c r="N1520" s="3"/>
      <c r="O1520" s="3"/>
      <c r="P1520" s="3"/>
      <c r="Q1520" s="3"/>
      <c r="R1520" s="3"/>
      <c r="S1520" s="3"/>
      <c r="T1520" s="3"/>
      <c r="U1520" s="3"/>
      <c r="V1520" s="3"/>
      <c r="W1520" s="3"/>
      <c r="X1520" s="3"/>
      <c r="Y1520" s="3"/>
      <c r="Z1520" s="3"/>
    </row>
    <row r="1521" ht="15.75" customHeight="1">
      <c r="A1521" s="53"/>
      <c r="B1521" s="54"/>
      <c r="C1521" s="54"/>
      <c r="D1521" s="54"/>
      <c r="E1521" s="54"/>
      <c r="F1521" s="54"/>
      <c r="G1521" s="54"/>
      <c r="H1521" s="1"/>
      <c r="I1521" s="3"/>
      <c r="J1521" s="3"/>
      <c r="K1521" s="3"/>
      <c r="L1521" s="3"/>
      <c r="M1521" s="3"/>
      <c r="N1521" s="3"/>
      <c r="O1521" s="3"/>
      <c r="P1521" s="3"/>
      <c r="Q1521" s="3"/>
      <c r="R1521" s="3"/>
      <c r="S1521" s="3"/>
      <c r="T1521" s="3"/>
      <c r="U1521" s="3"/>
      <c r="V1521" s="3"/>
      <c r="W1521" s="3"/>
      <c r="X1521" s="3"/>
      <c r="Y1521" s="3"/>
      <c r="Z1521" s="3"/>
    </row>
    <row r="1522" ht="15.75" customHeight="1">
      <c r="A1522" s="53"/>
      <c r="B1522" s="54"/>
      <c r="C1522" s="54"/>
      <c r="D1522" s="54"/>
      <c r="E1522" s="54"/>
      <c r="F1522" s="54"/>
      <c r="G1522" s="54"/>
      <c r="H1522" s="1"/>
      <c r="I1522" s="3"/>
      <c r="J1522" s="3"/>
      <c r="K1522" s="3"/>
      <c r="L1522" s="3"/>
      <c r="M1522" s="3"/>
      <c r="N1522" s="3"/>
      <c r="O1522" s="3"/>
      <c r="P1522" s="3"/>
      <c r="Q1522" s="3"/>
      <c r="R1522" s="3"/>
      <c r="S1522" s="3"/>
      <c r="T1522" s="3"/>
      <c r="U1522" s="3"/>
      <c r="V1522" s="3"/>
      <c r="W1522" s="3"/>
      <c r="X1522" s="3"/>
      <c r="Y1522" s="3"/>
      <c r="Z1522" s="3"/>
    </row>
    <row r="1523" ht="15.75" customHeight="1">
      <c r="A1523" s="53"/>
      <c r="B1523" s="54"/>
      <c r="C1523" s="54"/>
      <c r="D1523" s="54"/>
      <c r="E1523" s="54"/>
      <c r="F1523" s="54"/>
      <c r="G1523" s="54"/>
      <c r="H1523" s="1"/>
      <c r="I1523" s="3"/>
      <c r="J1523" s="3"/>
      <c r="K1523" s="3"/>
      <c r="L1523" s="3"/>
      <c r="M1523" s="3"/>
      <c r="N1523" s="3"/>
      <c r="O1523" s="3"/>
      <c r="P1523" s="3"/>
      <c r="Q1523" s="3"/>
      <c r="R1523" s="3"/>
      <c r="S1523" s="3"/>
      <c r="T1523" s="3"/>
      <c r="U1523" s="3"/>
      <c r="V1523" s="3"/>
      <c r="W1523" s="3"/>
      <c r="X1523" s="3"/>
      <c r="Y1523" s="3"/>
      <c r="Z1523" s="3"/>
    </row>
    <row r="1524" ht="15.75" customHeight="1">
      <c r="A1524" s="53"/>
      <c r="B1524" s="54"/>
      <c r="C1524" s="54"/>
      <c r="D1524" s="54"/>
      <c r="E1524" s="54"/>
      <c r="F1524" s="54"/>
      <c r="G1524" s="54"/>
      <c r="H1524" s="1"/>
      <c r="I1524" s="3"/>
      <c r="J1524" s="3"/>
      <c r="K1524" s="3"/>
      <c r="L1524" s="3"/>
      <c r="M1524" s="3"/>
      <c r="N1524" s="3"/>
      <c r="O1524" s="3"/>
      <c r="P1524" s="3"/>
      <c r="Q1524" s="3"/>
      <c r="R1524" s="3"/>
      <c r="S1524" s="3"/>
      <c r="T1524" s="3"/>
      <c r="U1524" s="3"/>
      <c r="V1524" s="3"/>
      <c r="W1524" s="3"/>
      <c r="X1524" s="3"/>
      <c r="Y1524" s="3"/>
      <c r="Z1524" s="3"/>
    </row>
    <row r="1525" ht="15.75" customHeight="1">
      <c r="A1525" s="53"/>
      <c r="B1525" s="54"/>
      <c r="C1525" s="54"/>
      <c r="D1525" s="54"/>
      <c r="E1525" s="54"/>
      <c r="F1525" s="54"/>
      <c r="G1525" s="54"/>
      <c r="H1525" s="1"/>
      <c r="I1525" s="3"/>
      <c r="J1525" s="3"/>
      <c r="K1525" s="3"/>
      <c r="L1525" s="3"/>
      <c r="M1525" s="3"/>
      <c r="N1525" s="3"/>
      <c r="O1525" s="3"/>
      <c r="P1525" s="3"/>
      <c r="Q1525" s="3"/>
      <c r="R1525" s="3"/>
      <c r="S1525" s="3"/>
      <c r="T1525" s="3"/>
      <c r="U1525" s="3"/>
      <c r="V1525" s="3"/>
      <c r="W1525" s="3"/>
      <c r="X1525" s="3"/>
      <c r="Y1525" s="3"/>
      <c r="Z1525" s="3"/>
    </row>
    <row r="1526" ht="15.75" customHeight="1">
      <c r="A1526" s="53"/>
      <c r="B1526" s="54"/>
      <c r="C1526" s="54"/>
      <c r="D1526" s="54"/>
      <c r="E1526" s="54"/>
      <c r="F1526" s="54"/>
      <c r="G1526" s="54"/>
      <c r="H1526" s="1"/>
      <c r="I1526" s="3"/>
      <c r="J1526" s="3"/>
      <c r="K1526" s="3"/>
      <c r="L1526" s="3"/>
      <c r="M1526" s="3"/>
      <c r="N1526" s="3"/>
      <c r="O1526" s="3"/>
      <c r="P1526" s="3"/>
      <c r="Q1526" s="3"/>
      <c r="R1526" s="3"/>
      <c r="S1526" s="3"/>
      <c r="T1526" s="3"/>
      <c r="U1526" s="3"/>
      <c r="V1526" s="3"/>
      <c r="W1526" s="3"/>
      <c r="X1526" s="3"/>
      <c r="Y1526" s="3"/>
      <c r="Z1526" s="3"/>
    </row>
    <row r="1527" ht="15.75" customHeight="1">
      <c r="A1527" s="53"/>
      <c r="B1527" s="54"/>
      <c r="C1527" s="54"/>
      <c r="D1527" s="54"/>
      <c r="E1527" s="54"/>
      <c r="F1527" s="54"/>
      <c r="G1527" s="54"/>
      <c r="H1527" s="1"/>
      <c r="I1527" s="3"/>
      <c r="J1527" s="3"/>
      <c r="K1527" s="3"/>
      <c r="L1527" s="3"/>
      <c r="M1527" s="3"/>
      <c r="N1527" s="3"/>
      <c r="O1527" s="3"/>
      <c r="P1527" s="3"/>
      <c r="Q1527" s="3"/>
      <c r="R1527" s="3"/>
      <c r="S1527" s="3"/>
      <c r="T1527" s="3"/>
      <c r="U1527" s="3"/>
      <c r="V1527" s="3"/>
      <c r="W1527" s="3"/>
      <c r="X1527" s="3"/>
      <c r="Y1527" s="3"/>
      <c r="Z1527" s="3"/>
    </row>
    <row r="1528" ht="15.75" customHeight="1">
      <c r="A1528" s="53"/>
      <c r="B1528" s="54"/>
      <c r="C1528" s="54"/>
      <c r="D1528" s="54"/>
      <c r="E1528" s="54"/>
      <c r="F1528" s="54"/>
      <c r="G1528" s="54"/>
      <c r="H1528" s="1"/>
      <c r="I1528" s="3"/>
      <c r="J1528" s="3"/>
      <c r="K1528" s="3"/>
      <c r="L1528" s="3"/>
      <c r="M1528" s="3"/>
      <c r="N1528" s="3"/>
      <c r="O1528" s="3"/>
      <c r="P1528" s="3"/>
      <c r="Q1528" s="3"/>
      <c r="R1528" s="3"/>
      <c r="S1528" s="3"/>
      <c r="T1528" s="3"/>
      <c r="U1528" s="3"/>
      <c r="V1528" s="3"/>
      <c r="W1528" s="3"/>
      <c r="X1528" s="3"/>
      <c r="Y1528" s="3"/>
      <c r="Z1528" s="3"/>
    </row>
    <row r="1529" ht="15.75" customHeight="1">
      <c r="A1529" s="53"/>
      <c r="B1529" s="54"/>
      <c r="C1529" s="54"/>
      <c r="D1529" s="54"/>
      <c r="E1529" s="54"/>
      <c r="F1529" s="54"/>
      <c r="G1529" s="54"/>
      <c r="H1529" s="1"/>
      <c r="I1529" s="3"/>
      <c r="J1529" s="3"/>
      <c r="K1529" s="3"/>
      <c r="L1529" s="3"/>
      <c r="M1529" s="3"/>
      <c r="N1529" s="3"/>
      <c r="O1529" s="3"/>
      <c r="P1529" s="3"/>
      <c r="Q1529" s="3"/>
      <c r="R1529" s="3"/>
      <c r="S1529" s="3"/>
      <c r="T1529" s="3"/>
      <c r="U1529" s="3"/>
      <c r="V1529" s="3"/>
      <c r="W1529" s="3"/>
      <c r="X1529" s="3"/>
      <c r="Y1529" s="3"/>
      <c r="Z1529" s="3"/>
    </row>
    <row r="1530" ht="15.75" customHeight="1">
      <c r="A1530" s="53"/>
      <c r="B1530" s="54"/>
      <c r="C1530" s="54"/>
      <c r="D1530" s="54"/>
      <c r="E1530" s="54"/>
      <c r="F1530" s="54"/>
      <c r="G1530" s="54"/>
      <c r="H1530" s="1"/>
      <c r="I1530" s="3"/>
      <c r="J1530" s="3"/>
      <c r="K1530" s="3"/>
      <c r="L1530" s="3"/>
      <c r="M1530" s="3"/>
      <c r="N1530" s="3"/>
      <c r="O1530" s="3"/>
      <c r="P1530" s="3"/>
      <c r="Q1530" s="3"/>
      <c r="R1530" s="3"/>
      <c r="S1530" s="3"/>
      <c r="T1530" s="3"/>
      <c r="U1530" s="3"/>
      <c r="V1530" s="3"/>
      <c r="W1530" s="3"/>
      <c r="X1530" s="3"/>
      <c r="Y1530" s="3"/>
      <c r="Z1530" s="3"/>
    </row>
    <row r="1531" ht="15.75" customHeight="1">
      <c r="A1531" s="53"/>
      <c r="B1531" s="54"/>
      <c r="C1531" s="54"/>
      <c r="D1531" s="54"/>
      <c r="E1531" s="54"/>
      <c r="F1531" s="54"/>
      <c r="G1531" s="54"/>
      <c r="H1531" s="1"/>
      <c r="I1531" s="3"/>
      <c r="J1531" s="3"/>
      <c r="K1531" s="3"/>
      <c r="L1531" s="3"/>
      <c r="M1531" s="3"/>
      <c r="N1531" s="3"/>
      <c r="O1531" s="3"/>
      <c r="P1531" s="3"/>
      <c r="Q1531" s="3"/>
      <c r="R1531" s="3"/>
      <c r="S1531" s="3"/>
      <c r="T1531" s="3"/>
      <c r="U1531" s="3"/>
      <c r="V1531" s="3"/>
      <c r="W1531" s="3"/>
      <c r="X1531" s="3"/>
      <c r="Y1531" s="3"/>
      <c r="Z1531" s="3"/>
    </row>
    <row r="1532" ht="15.75" customHeight="1">
      <c r="A1532" s="53"/>
      <c r="B1532" s="54"/>
      <c r="C1532" s="54"/>
      <c r="D1532" s="54"/>
      <c r="E1532" s="54"/>
      <c r="F1532" s="54"/>
      <c r="G1532" s="54"/>
      <c r="H1532" s="1"/>
      <c r="I1532" s="3"/>
      <c r="J1532" s="3"/>
      <c r="K1532" s="3"/>
      <c r="L1532" s="3"/>
      <c r="M1532" s="3"/>
      <c r="N1532" s="3"/>
      <c r="O1532" s="3"/>
      <c r="P1532" s="3"/>
      <c r="Q1532" s="3"/>
      <c r="R1532" s="3"/>
      <c r="S1532" s="3"/>
      <c r="T1532" s="3"/>
      <c r="U1532" s="3"/>
      <c r="V1532" s="3"/>
      <c r="W1532" s="3"/>
      <c r="X1532" s="3"/>
      <c r="Y1532" s="3"/>
      <c r="Z1532" s="3"/>
    </row>
    <row r="1533" ht="15.75" customHeight="1">
      <c r="A1533" s="53"/>
      <c r="B1533" s="54"/>
      <c r="C1533" s="54"/>
      <c r="D1533" s="54"/>
      <c r="E1533" s="54"/>
      <c r="F1533" s="54"/>
      <c r="G1533" s="54"/>
      <c r="H1533" s="1"/>
      <c r="I1533" s="3"/>
      <c r="J1533" s="3"/>
      <c r="K1533" s="3"/>
      <c r="L1533" s="3"/>
      <c r="M1533" s="3"/>
      <c r="N1533" s="3"/>
      <c r="O1533" s="3"/>
      <c r="P1533" s="3"/>
      <c r="Q1533" s="3"/>
      <c r="R1533" s="3"/>
      <c r="S1533" s="3"/>
      <c r="T1533" s="3"/>
      <c r="U1533" s="3"/>
      <c r="V1533" s="3"/>
      <c r="W1533" s="3"/>
      <c r="X1533" s="3"/>
      <c r="Y1533" s="3"/>
      <c r="Z1533" s="3"/>
    </row>
    <row r="1534" ht="15.75" customHeight="1">
      <c r="A1534" s="53"/>
      <c r="B1534" s="54"/>
      <c r="C1534" s="54"/>
      <c r="D1534" s="54"/>
      <c r="E1534" s="54"/>
      <c r="F1534" s="54"/>
      <c r="G1534" s="54"/>
      <c r="H1534" s="1"/>
      <c r="I1534" s="3"/>
      <c r="J1534" s="3"/>
      <c r="K1534" s="3"/>
      <c r="L1534" s="3"/>
      <c r="M1534" s="3"/>
      <c r="N1534" s="3"/>
      <c r="O1534" s="3"/>
      <c r="P1534" s="3"/>
      <c r="Q1534" s="3"/>
      <c r="R1534" s="3"/>
      <c r="S1534" s="3"/>
      <c r="T1534" s="3"/>
      <c r="U1534" s="3"/>
      <c r="V1534" s="3"/>
      <c r="W1534" s="3"/>
      <c r="X1534" s="3"/>
      <c r="Y1534" s="3"/>
      <c r="Z1534" s="3"/>
    </row>
    <row r="1535" ht="15.75" customHeight="1">
      <c r="A1535" s="53"/>
      <c r="B1535" s="54"/>
      <c r="C1535" s="54"/>
      <c r="D1535" s="54"/>
      <c r="E1535" s="54"/>
      <c r="F1535" s="54"/>
      <c r="G1535" s="54"/>
      <c r="H1535" s="1"/>
      <c r="I1535" s="3"/>
      <c r="J1535" s="3"/>
      <c r="K1535" s="3"/>
      <c r="L1535" s="3"/>
      <c r="M1535" s="3"/>
      <c r="N1535" s="3"/>
      <c r="O1535" s="3"/>
      <c r="P1535" s="3"/>
      <c r="Q1535" s="3"/>
      <c r="R1535" s="3"/>
      <c r="S1535" s="3"/>
      <c r="T1535" s="3"/>
      <c r="U1535" s="3"/>
      <c r="V1535" s="3"/>
      <c r="W1535" s="3"/>
      <c r="X1535" s="3"/>
      <c r="Y1535" s="3"/>
      <c r="Z1535" s="3"/>
    </row>
    <row r="1536" ht="15.75" customHeight="1">
      <c r="A1536" s="53"/>
      <c r="B1536" s="54"/>
      <c r="C1536" s="54"/>
      <c r="D1536" s="54"/>
      <c r="E1536" s="54"/>
      <c r="F1536" s="54"/>
      <c r="G1536" s="54"/>
      <c r="H1536" s="1"/>
      <c r="I1536" s="3"/>
      <c r="J1536" s="3"/>
      <c r="K1536" s="3"/>
      <c r="L1536" s="3"/>
      <c r="M1536" s="3"/>
      <c r="N1536" s="3"/>
      <c r="O1536" s="3"/>
      <c r="P1536" s="3"/>
      <c r="Q1536" s="3"/>
      <c r="R1536" s="3"/>
      <c r="S1536" s="3"/>
      <c r="T1536" s="3"/>
      <c r="U1536" s="3"/>
      <c r="V1536" s="3"/>
      <c r="W1536" s="3"/>
      <c r="X1536" s="3"/>
      <c r="Y1536" s="3"/>
      <c r="Z1536" s="3"/>
    </row>
    <row r="1537" ht="15.75" customHeight="1">
      <c r="A1537" s="53"/>
      <c r="B1537" s="54"/>
      <c r="C1537" s="54"/>
      <c r="D1537" s="54"/>
      <c r="E1537" s="54"/>
      <c r="F1537" s="54"/>
      <c r="G1537" s="54"/>
      <c r="H1537" s="1"/>
      <c r="I1537" s="3"/>
      <c r="J1537" s="3"/>
      <c r="K1537" s="3"/>
      <c r="L1537" s="3"/>
      <c r="M1537" s="3"/>
      <c r="N1537" s="3"/>
      <c r="O1537" s="3"/>
      <c r="P1537" s="3"/>
      <c r="Q1537" s="3"/>
      <c r="R1537" s="3"/>
      <c r="S1537" s="3"/>
      <c r="T1537" s="3"/>
      <c r="U1537" s="3"/>
      <c r="V1537" s="3"/>
      <c r="W1537" s="3"/>
      <c r="X1537" s="3"/>
      <c r="Y1537" s="3"/>
      <c r="Z1537" s="3"/>
    </row>
    <row r="1538" ht="15.75" customHeight="1">
      <c r="A1538" s="53"/>
      <c r="B1538" s="54"/>
      <c r="C1538" s="54"/>
      <c r="D1538" s="54"/>
      <c r="E1538" s="54"/>
      <c r="F1538" s="54"/>
      <c r="G1538" s="54"/>
      <c r="H1538" s="1"/>
      <c r="I1538" s="3"/>
      <c r="J1538" s="3"/>
      <c r="K1538" s="3"/>
      <c r="L1538" s="3"/>
      <c r="M1538" s="3"/>
      <c r="N1538" s="3"/>
      <c r="O1538" s="3"/>
      <c r="P1538" s="3"/>
      <c r="Q1538" s="3"/>
      <c r="R1538" s="3"/>
      <c r="S1538" s="3"/>
      <c r="T1538" s="3"/>
      <c r="U1538" s="3"/>
      <c r="V1538" s="3"/>
      <c r="W1538" s="3"/>
      <c r="X1538" s="3"/>
      <c r="Y1538" s="3"/>
      <c r="Z1538" s="3"/>
    </row>
    <row r="1539" ht="15.75" customHeight="1">
      <c r="A1539" s="53"/>
      <c r="B1539" s="54"/>
      <c r="C1539" s="54"/>
      <c r="D1539" s="54"/>
      <c r="E1539" s="54"/>
      <c r="F1539" s="54"/>
      <c r="G1539" s="54"/>
      <c r="H1539" s="1"/>
      <c r="I1539" s="3"/>
      <c r="J1539" s="3"/>
      <c r="K1539" s="3"/>
      <c r="L1539" s="3"/>
      <c r="M1539" s="3"/>
      <c r="N1539" s="3"/>
      <c r="O1539" s="3"/>
      <c r="P1539" s="3"/>
      <c r="Q1539" s="3"/>
      <c r="R1539" s="3"/>
      <c r="S1539" s="3"/>
      <c r="T1539" s="3"/>
      <c r="U1539" s="3"/>
      <c r="V1539" s="3"/>
      <c r="W1539" s="3"/>
      <c r="X1539" s="3"/>
      <c r="Y1539" s="3"/>
      <c r="Z1539" s="3"/>
    </row>
    <row r="1540" ht="15.75" customHeight="1">
      <c r="A1540" s="53"/>
      <c r="B1540" s="54"/>
      <c r="C1540" s="54"/>
      <c r="D1540" s="54"/>
      <c r="E1540" s="54"/>
      <c r="F1540" s="54"/>
      <c r="G1540" s="54"/>
      <c r="H1540" s="1"/>
      <c r="I1540" s="3"/>
      <c r="J1540" s="3"/>
      <c r="K1540" s="3"/>
      <c r="L1540" s="3"/>
      <c r="M1540" s="3"/>
      <c r="N1540" s="3"/>
      <c r="O1540" s="3"/>
      <c r="P1540" s="3"/>
      <c r="Q1540" s="3"/>
      <c r="R1540" s="3"/>
      <c r="S1540" s="3"/>
      <c r="T1540" s="3"/>
      <c r="U1540" s="3"/>
      <c r="V1540" s="3"/>
      <c r="W1540" s="3"/>
      <c r="X1540" s="3"/>
      <c r="Y1540" s="3"/>
      <c r="Z1540" s="3"/>
    </row>
    <row r="1541" ht="15.75" customHeight="1">
      <c r="A1541" s="53"/>
      <c r="B1541" s="54"/>
      <c r="C1541" s="54"/>
      <c r="D1541" s="54"/>
      <c r="E1541" s="54"/>
      <c r="F1541" s="54"/>
      <c r="G1541" s="54"/>
      <c r="H1541" s="1"/>
      <c r="I1541" s="3"/>
      <c r="J1541" s="3"/>
      <c r="K1541" s="3"/>
      <c r="L1541" s="3"/>
      <c r="M1541" s="3"/>
      <c r="N1541" s="3"/>
      <c r="O1541" s="3"/>
      <c r="P1541" s="3"/>
      <c r="Q1541" s="3"/>
      <c r="R1541" s="3"/>
      <c r="S1541" s="3"/>
      <c r="T1541" s="3"/>
      <c r="U1541" s="3"/>
      <c r="V1541" s="3"/>
      <c r="W1541" s="3"/>
      <c r="X1541" s="3"/>
      <c r="Y1541" s="3"/>
      <c r="Z1541" s="3"/>
    </row>
    <row r="1542" ht="15.75" customHeight="1">
      <c r="A1542" s="53"/>
      <c r="B1542" s="54"/>
      <c r="C1542" s="54"/>
      <c r="D1542" s="54"/>
      <c r="E1542" s="54"/>
      <c r="F1542" s="54"/>
      <c r="G1542" s="54"/>
      <c r="H1542" s="1"/>
      <c r="I1542" s="3"/>
      <c r="J1542" s="3"/>
      <c r="K1542" s="3"/>
      <c r="L1542" s="3"/>
      <c r="M1542" s="3"/>
      <c r="N1542" s="3"/>
      <c r="O1542" s="3"/>
      <c r="P1542" s="3"/>
      <c r="Q1542" s="3"/>
      <c r="R1542" s="3"/>
      <c r="S1542" s="3"/>
      <c r="T1542" s="3"/>
      <c r="U1542" s="3"/>
      <c r="V1542" s="3"/>
      <c r="W1542" s="3"/>
      <c r="X1542" s="3"/>
      <c r="Y1542" s="3"/>
      <c r="Z1542" s="3"/>
    </row>
    <row r="1543" ht="15.75" customHeight="1">
      <c r="A1543" s="53"/>
      <c r="B1543" s="54"/>
      <c r="C1543" s="54"/>
      <c r="D1543" s="54"/>
      <c r="E1543" s="54"/>
      <c r="F1543" s="54"/>
      <c r="G1543" s="54"/>
      <c r="H1543" s="1"/>
      <c r="I1543" s="3"/>
      <c r="J1543" s="3"/>
      <c r="K1543" s="3"/>
      <c r="L1543" s="3"/>
      <c r="M1543" s="3"/>
      <c r="N1543" s="3"/>
      <c r="O1543" s="3"/>
      <c r="P1543" s="3"/>
      <c r="Q1543" s="3"/>
      <c r="R1543" s="3"/>
      <c r="S1543" s="3"/>
      <c r="T1543" s="3"/>
      <c r="U1543" s="3"/>
      <c r="V1543" s="3"/>
      <c r="W1543" s="3"/>
      <c r="X1543" s="3"/>
      <c r="Y1543" s="3"/>
      <c r="Z1543" s="3"/>
    </row>
    <row r="1544" ht="15.75" customHeight="1">
      <c r="A1544" s="53"/>
      <c r="B1544" s="54"/>
      <c r="C1544" s="54"/>
      <c r="D1544" s="54"/>
      <c r="E1544" s="54"/>
      <c r="F1544" s="54"/>
      <c r="G1544" s="54"/>
      <c r="H1544" s="1"/>
      <c r="I1544" s="3"/>
      <c r="J1544" s="3"/>
      <c r="K1544" s="3"/>
      <c r="L1544" s="3"/>
      <c r="M1544" s="3"/>
      <c r="N1544" s="3"/>
      <c r="O1544" s="3"/>
      <c r="P1544" s="3"/>
      <c r="Q1544" s="3"/>
      <c r="R1544" s="3"/>
      <c r="S1544" s="3"/>
      <c r="T1544" s="3"/>
      <c r="U1544" s="3"/>
      <c r="V1544" s="3"/>
      <c r="W1544" s="3"/>
      <c r="X1544" s="3"/>
      <c r="Y1544" s="3"/>
      <c r="Z1544" s="3"/>
    </row>
    <row r="1545" ht="15.75" customHeight="1">
      <c r="A1545" s="53"/>
      <c r="B1545" s="54"/>
      <c r="C1545" s="54"/>
      <c r="D1545" s="54"/>
      <c r="E1545" s="54"/>
      <c r="F1545" s="54"/>
      <c r="G1545" s="54"/>
      <c r="H1545" s="1"/>
      <c r="I1545" s="3"/>
      <c r="J1545" s="3"/>
      <c r="K1545" s="3"/>
      <c r="L1545" s="3"/>
      <c r="M1545" s="3"/>
      <c r="N1545" s="3"/>
      <c r="O1545" s="3"/>
      <c r="P1545" s="3"/>
      <c r="Q1545" s="3"/>
      <c r="R1545" s="3"/>
      <c r="S1545" s="3"/>
      <c r="T1545" s="3"/>
      <c r="U1545" s="3"/>
      <c r="V1545" s="3"/>
      <c r="W1545" s="3"/>
      <c r="X1545" s="3"/>
      <c r="Y1545" s="3"/>
      <c r="Z1545" s="3"/>
    </row>
    <row r="1546" ht="15.75" customHeight="1">
      <c r="A1546" s="53"/>
      <c r="B1546" s="54"/>
      <c r="C1546" s="54"/>
      <c r="D1546" s="54"/>
      <c r="E1546" s="54"/>
      <c r="F1546" s="54"/>
      <c r="G1546" s="54"/>
      <c r="H1546" s="1"/>
      <c r="I1546" s="3"/>
      <c r="J1546" s="3"/>
      <c r="K1546" s="3"/>
      <c r="L1546" s="3"/>
      <c r="M1546" s="3"/>
      <c r="N1546" s="3"/>
      <c r="O1546" s="3"/>
      <c r="P1546" s="3"/>
      <c r="Q1546" s="3"/>
      <c r="R1546" s="3"/>
      <c r="S1546" s="3"/>
      <c r="T1546" s="3"/>
      <c r="U1546" s="3"/>
      <c r="V1546" s="3"/>
      <c r="W1546" s="3"/>
      <c r="X1546" s="3"/>
      <c r="Y1546" s="3"/>
      <c r="Z1546" s="3"/>
    </row>
    <row r="1547" ht="15.75" customHeight="1">
      <c r="A1547" s="53"/>
      <c r="B1547" s="54"/>
      <c r="C1547" s="54"/>
      <c r="D1547" s="54"/>
      <c r="E1547" s="54"/>
      <c r="F1547" s="54"/>
      <c r="G1547" s="54"/>
      <c r="H1547" s="1"/>
      <c r="I1547" s="3"/>
      <c r="J1547" s="3"/>
      <c r="K1547" s="3"/>
      <c r="L1547" s="3"/>
      <c r="M1547" s="3"/>
      <c r="N1547" s="3"/>
      <c r="O1547" s="3"/>
      <c r="P1547" s="3"/>
      <c r="Q1547" s="3"/>
      <c r="R1547" s="3"/>
      <c r="S1547" s="3"/>
      <c r="T1547" s="3"/>
      <c r="U1547" s="3"/>
      <c r="V1547" s="3"/>
      <c r="W1547" s="3"/>
      <c r="X1547" s="3"/>
      <c r="Y1547" s="3"/>
      <c r="Z1547" s="3"/>
    </row>
    <row r="1548" ht="15.75" customHeight="1">
      <c r="A1548" s="53"/>
      <c r="B1548" s="54"/>
      <c r="C1548" s="54"/>
      <c r="D1548" s="54"/>
      <c r="E1548" s="54"/>
      <c r="F1548" s="54"/>
      <c r="G1548" s="54"/>
      <c r="H1548" s="1"/>
      <c r="I1548" s="3"/>
      <c r="J1548" s="3"/>
      <c r="K1548" s="3"/>
      <c r="L1548" s="3"/>
      <c r="M1548" s="3"/>
      <c r="N1548" s="3"/>
      <c r="O1548" s="3"/>
      <c r="P1548" s="3"/>
      <c r="Q1548" s="3"/>
      <c r="R1548" s="3"/>
      <c r="S1548" s="3"/>
      <c r="T1548" s="3"/>
      <c r="U1548" s="3"/>
      <c r="V1548" s="3"/>
      <c r="W1548" s="3"/>
      <c r="X1548" s="3"/>
      <c r="Y1548" s="3"/>
      <c r="Z1548" s="3"/>
    </row>
    <row r="1549" ht="15.75" customHeight="1">
      <c r="A1549" s="53"/>
      <c r="B1549" s="54"/>
      <c r="C1549" s="54"/>
      <c r="D1549" s="54"/>
      <c r="E1549" s="54"/>
      <c r="F1549" s="54"/>
      <c r="G1549" s="54"/>
      <c r="H1549" s="1"/>
      <c r="I1549" s="3"/>
      <c r="J1549" s="3"/>
      <c r="K1549" s="3"/>
      <c r="L1549" s="3"/>
      <c r="M1549" s="3"/>
      <c r="N1549" s="3"/>
      <c r="O1549" s="3"/>
      <c r="P1549" s="3"/>
      <c r="Q1549" s="3"/>
      <c r="R1549" s="3"/>
      <c r="S1549" s="3"/>
      <c r="T1549" s="3"/>
      <c r="U1549" s="3"/>
      <c r="V1549" s="3"/>
      <c r="W1549" s="3"/>
      <c r="X1549" s="3"/>
      <c r="Y1549" s="3"/>
      <c r="Z1549" s="3"/>
    </row>
    <row r="1550" ht="15.75" customHeight="1">
      <c r="A1550" s="53"/>
      <c r="B1550" s="54"/>
      <c r="C1550" s="54"/>
      <c r="D1550" s="54"/>
      <c r="E1550" s="54"/>
      <c r="F1550" s="54"/>
      <c r="G1550" s="54"/>
      <c r="H1550" s="1"/>
      <c r="I1550" s="3"/>
      <c r="J1550" s="3"/>
      <c r="K1550" s="3"/>
      <c r="L1550" s="3"/>
      <c r="M1550" s="3"/>
      <c r="N1550" s="3"/>
      <c r="O1550" s="3"/>
      <c r="P1550" s="3"/>
      <c r="Q1550" s="3"/>
      <c r="R1550" s="3"/>
      <c r="S1550" s="3"/>
      <c r="T1550" s="3"/>
      <c r="U1550" s="3"/>
      <c r="V1550" s="3"/>
      <c r="W1550" s="3"/>
      <c r="X1550" s="3"/>
      <c r="Y1550" s="3"/>
      <c r="Z1550" s="3"/>
    </row>
    <row r="1551" ht="15.75" customHeight="1">
      <c r="A1551" s="53"/>
      <c r="B1551" s="54"/>
      <c r="C1551" s="54"/>
      <c r="D1551" s="54"/>
      <c r="E1551" s="54"/>
      <c r="F1551" s="54"/>
      <c r="G1551" s="54"/>
      <c r="H1551" s="1"/>
      <c r="I1551" s="3"/>
      <c r="J1551" s="3"/>
      <c r="K1551" s="3"/>
      <c r="L1551" s="3"/>
      <c r="M1551" s="3"/>
      <c r="N1551" s="3"/>
      <c r="O1551" s="3"/>
      <c r="P1551" s="3"/>
      <c r="Q1551" s="3"/>
      <c r="R1551" s="3"/>
      <c r="S1551" s="3"/>
      <c r="T1551" s="3"/>
      <c r="U1551" s="3"/>
      <c r="V1551" s="3"/>
      <c r="W1551" s="3"/>
      <c r="X1551" s="3"/>
      <c r="Y1551" s="3"/>
      <c r="Z1551" s="3"/>
    </row>
    <row r="1552" ht="15.75" customHeight="1">
      <c r="A1552" s="53"/>
      <c r="B1552" s="54"/>
      <c r="C1552" s="54"/>
      <c r="D1552" s="54"/>
      <c r="E1552" s="54"/>
      <c r="F1552" s="54"/>
      <c r="G1552" s="54"/>
      <c r="H1552" s="1"/>
      <c r="I1552" s="3"/>
      <c r="J1552" s="3"/>
      <c r="K1552" s="3"/>
      <c r="L1552" s="3"/>
      <c r="M1552" s="3"/>
      <c r="N1552" s="3"/>
      <c r="O1552" s="3"/>
      <c r="P1552" s="3"/>
      <c r="Q1552" s="3"/>
      <c r="R1552" s="3"/>
      <c r="S1552" s="3"/>
      <c r="T1552" s="3"/>
      <c r="U1552" s="3"/>
      <c r="V1552" s="3"/>
      <c r="W1552" s="3"/>
      <c r="X1552" s="3"/>
      <c r="Y1552" s="3"/>
      <c r="Z1552" s="3"/>
    </row>
    <row r="1553" ht="15.75" customHeight="1">
      <c r="A1553" s="53"/>
      <c r="B1553" s="54"/>
      <c r="C1553" s="54"/>
      <c r="D1553" s="54"/>
      <c r="E1553" s="54"/>
      <c r="F1553" s="54"/>
      <c r="G1553" s="54"/>
      <c r="H1553" s="1"/>
      <c r="I1553" s="3"/>
      <c r="J1553" s="3"/>
      <c r="K1553" s="3"/>
      <c r="L1553" s="3"/>
      <c r="M1553" s="3"/>
      <c r="N1553" s="3"/>
      <c r="O1553" s="3"/>
      <c r="P1553" s="3"/>
      <c r="Q1553" s="3"/>
      <c r="R1553" s="3"/>
      <c r="S1553" s="3"/>
      <c r="T1553" s="3"/>
      <c r="U1553" s="3"/>
      <c r="V1553" s="3"/>
      <c r="W1553" s="3"/>
      <c r="X1553" s="3"/>
      <c r="Y1553" s="3"/>
      <c r="Z1553" s="3"/>
    </row>
    <row r="1554" ht="15.75" customHeight="1">
      <c r="A1554" s="53"/>
      <c r="B1554" s="54"/>
      <c r="C1554" s="54"/>
      <c r="D1554" s="54"/>
      <c r="E1554" s="54"/>
      <c r="F1554" s="54"/>
      <c r="G1554" s="54"/>
      <c r="H1554" s="1"/>
      <c r="I1554" s="3"/>
      <c r="J1554" s="3"/>
      <c r="K1554" s="3"/>
      <c r="L1554" s="3"/>
      <c r="M1554" s="3"/>
      <c r="N1554" s="3"/>
      <c r="O1554" s="3"/>
      <c r="P1554" s="3"/>
      <c r="Q1554" s="3"/>
      <c r="R1554" s="3"/>
      <c r="S1554" s="3"/>
      <c r="T1554" s="3"/>
      <c r="U1554" s="3"/>
      <c r="V1554" s="3"/>
      <c r="W1554" s="3"/>
      <c r="X1554" s="3"/>
      <c r="Y1554" s="3"/>
      <c r="Z1554" s="3"/>
    </row>
    <row r="1555" ht="15.75" customHeight="1">
      <c r="A1555" s="53"/>
      <c r="B1555" s="54"/>
      <c r="C1555" s="54"/>
      <c r="D1555" s="54"/>
      <c r="E1555" s="54"/>
      <c r="F1555" s="54"/>
      <c r="G1555" s="54"/>
      <c r="H1555" s="1"/>
      <c r="I1555" s="3"/>
      <c r="J1555" s="3"/>
      <c r="K1555" s="3"/>
      <c r="L1555" s="3"/>
      <c r="M1555" s="3"/>
      <c r="N1555" s="3"/>
      <c r="O1555" s="3"/>
      <c r="P1555" s="3"/>
      <c r="Q1555" s="3"/>
      <c r="R1555" s="3"/>
      <c r="S1555" s="3"/>
      <c r="T1555" s="3"/>
      <c r="U1555" s="3"/>
      <c r="V1555" s="3"/>
      <c r="W1555" s="3"/>
      <c r="X1555" s="3"/>
      <c r="Y1555" s="3"/>
      <c r="Z1555" s="3"/>
    </row>
    <row r="1556" ht="15.75" customHeight="1">
      <c r="A1556" s="53"/>
      <c r="B1556" s="54"/>
      <c r="C1556" s="54"/>
      <c r="D1556" s="54"/>
      <c r="E1556" s="54"/>
      <c r="F1556" s="54"/>
      <c r="G1556" s="54"/>
      <c r="H1556" s="1"/>
      <c r="I1556" s="3"/>
      <c r="J1556" s="3"/>
      <c r="K1556" s="3"/>
      <c r="L1556" s="3"/>
      <c r="M1556" s="3"/>
      <c r="N1556" s="3"/>
      <c r="O1556" s="3"/>
      <c r="P1556" s="3"/>
      <c r="Q1556" s="3"/>
      <c r="R1556" s="3"/>
      <c r="S1556" s="3"/>
      <c r="T1556" s="3"/>
      <c r="U1556" s="3"/>
      <c r="V1556" s="3"/>
      <c r="W1556" s="3"/>
      <c r="X1556" s="3"/>
      <c r="Y1556" s="3"/>
      <c r="Z1556" s="3"/>
    </row>
    <row r="1557" ht="15.75" customHeight="1">
      <c r="A1557" s="53"/>
      <c r="B1557" s="54"/>
      <c r="C1557" s="54"/>
      <c r="D1557" s="54"/>
      <c r="E1557" s="54"/>
      <c r="F1557" s="54"/>
      <c r="G1557" s="54"/>
      <c r="H1557" s="1"/>
      <c r="I1557" s="3"/>
      <c r="J1557" s="3"/>
      <c r="K1557" s="3"/>
      <c r="L1557" s="3"/>
      <c r="M1557" s="3"/>
      <c r="N1557" s="3"/>
      <c r="O1557" s="3"/>
      <c r="P1557" s="3"/>
      <c r="Q1557" s="3"/>
      <c r="R1557" s="3"/>
      <c r="S1557" s="3"/>
      <c r="T1557" s="3"/>
      <c r="U1557" s="3"/>
      <c r="V1557" s="3"/>
      <c r="W1557" s="3"/>
      <c r="X1557" s="3"/>
      <c r="Y1557" s="3"/>
      <c r="Z1557" s="3"/>
    </row>
  </sheetData>
  <mergeCells count="44">
    <mergeCell ref="A2:K2"/>
    <mergeCell ref="A4:K4"/>
    <mergeCell ref="A5:K5"/>
    <mergeCell ref="A6:K6"/>
    <mergeCell ref="A7:K7"/>
    <mergeCell ref="A8:K8"/>
    <mergeCell ref="A9:K9"/>
    <mergeCell ref="A10:K10"/>
    <mergeCell ref="A11:K11"/>
    <mergeCell ref="A12:K12"/>
    <mergeCell ref="A294:A325"/>
    <mergeCell ref="B294:B325"/>
    <mergeCell ref="C294:C325"/>
    <mergeCell ref="A603:A625"/>
    <mergeCell ref="B603:B625"/>
    <mergeCell ref="C603:C625"/>
    <mergeCell ref="A626:A629"/>
    <mergeCell ref="B626:B629"/>
    <mergeCell ref="C626:C629"/>
    <mergeCell ref="B630:B631"/>
    <mergeCell ref="C630:C631"/>
    <mergeCell ref="A630:A631"/>
    <mergeCell ref="A632:A635"/>
    <mergeCell ref="B632:B635"/>
    <mergeCell ref="C632:C635"/>
    <mergeCell ref="A636:A640"/>
    <mergeCell ref="B636:B640"/>
    <mergeCell ref="C636:C640"/>
    <mergeCell ref="B653:B654"/>
    <mergeCell ref="C653:C654"/>
    <mergeCell ref="A656:A657"/>
    <mergeCell ref="B656:B657"/>
    <mergeCell ref="C656:C657"/>
    <mergeCell ref="A659:A660"/>
    <mergeCell ref="B659:B660"/>
    <mergeCell ref="C659:C660"/>
    <mergeCell ref="A1357:H1357"/>
    <mergeCell ref="A641:A648"/>
    <mergeCell ref="B641:B648"/>
    <mergeCell ref="C641:C648"/>
    <mergeCell ref="A649:A650"/>
    <mergeCell ref="B649:B650"/>
    <mergeCell ref="C649:C650"/>
    <mergeCell ref="A653:A654"/>
  </mergeCells>
  <hyperlinks>
    <hyperlink r:id="rId1" ref="E15"/>
    <hyperlink r:id="rId2" ref="E16"/>
    <hyperlink r:id="rId3" location="page=57" ref="E17"/>
    <hyperlink r:id="rId4" ref="E18"/>
    <hyperlink r:id="rId5" ref="E19"/>
    <hyperlink r:id="rId6" ref="E20"/>
    <hyperlink r:id="rId7" ref="E21"/>
    <hyperlink r:id="rId8" location="usercomments" ref="E22"/>
    <hyperlink r:id="rId9" ref="E23"/>
    <hyperlink r:id="rId10" ref="E24"/>
    <hyperlink r:id="rId11" ref="E25"/>
    <hyperlink r:id="rId12" ref="E26"/>
    <hyperlink r:id="rId13" ref="E27"/>
    <hyperlink r:id="rId14" ref="E28"/>
    <hyperlink r:id="rId15" ref="E29"/>
    <hyperlink r:id="rId16" location="page=101" ref="E30"/>
    <hyperlink r:id="rId17" ref="E31"/>
    <hyperlink r:id="rId18" ref="E32"/>
    <hyperlink r:id="rId19" ref="E33"/>
    <hyperlink r:id="rId20" ref="E34"/>
    <hyperlink r:id="rId21" ref="E35"/>
    <hyperlink r:id="rId22" ref="E36"/>
    <hyperlink r:id="rId23" ref="E37"/>
    <hyperlink r:id="rId24" ref="E38"/>
    <hyperlink r:id="rId25" ref="E39"/>
    <hyperlink r:id="rId26" ref="E86"/>
    <hyperlink r:id="rId27" ref="E87"/>
    <hyperlink r:id="rId28" ref="E88"/>
    <hyperlink r:id="rId29" location="page=81" ref="E89"/>
    <hyperlink r:id="rId30" ref="E90"/>
    <hyperlink r:id="rId31" ref="E91"/>
    <hyperlink r:id="rId32" ref="E116"/>
    <hyperlink r:id="rId33" ref="E148"/>
    <hyperlink r:id="rId34" ref="E149"/>
    <hyperlink r:id="rId35" ref="E150"/>
    <hyperlink r:id="rId36" ref="E156"/>
    <hyperlink r:id="rId37" ref="E197"/>
    <hyperlink r:id="rId38" ref="E198"/>
    <hyperlink r:id="rId39" ref="E199"/>
    <hyperlink r:id="rId40" ref="E200"/>
    <hyperlink r:id="rId41" location="cite" ref="E201"/>
    <hyperlink r:id="rId42" ref="E202"/>
    <hyperlink r:id="rId43" location="v=onepage&amp;q&amp;f=false" ref="E203"/>
    <hyperlink r:id="rId44" ref="E204"/>
    <hyperlink r:id="rId45" ref="E205"/>
    <hyperlink r:id="rId46" ref="E206"/>
    <hyperlink r:id="rId47" ref="E207"/>
    <hyperlink r:id="rId48" ref="E208"/>
    <hyperlink r:id="rId49" ref="E209"/>
    <hyperlink r:id="rId50" ref="E232"/>
    <hyperlink r:id="rId51" ref="E233"/>
    <hyperlink r:id="rId52" ref="E234"/>
    <hyperlink r:id="rId53" ref="E235"/>
    <hyperlink r:id="rId54" ref="E236"/>
    <hyperlink r:id="rId55" ref="E237"/>
    <hyperlink r:id="rId56" ref="E238"/>
    <hyperlink r:id="rId57" ref="E239"/>
    <hyperlink r:id="rId58" ref="E240"/>
    <hyperlink r:id="rId59" ref="E243"/>
    <hyperlink r:id="rId60" ref="E244"/>
    <hyperlink r:id="rId61" ref="E245"/>
    <hyperlink r:id="rId62" ref="E246"/>
    <hyperlink r:id="rId63" ref="E247"/>
    <hyperlink r:id="rId64" ref="E251"/>
    <hyperlink r:id="rId65" ref="E252"/>
    <hyperlink r:id="rId66" ref="E253"/>
    <hyperlink r:id="rId67" ref="E254"/>
    <hyperlink r:id="rId68" ref="E256"/>
    <hyperlink r:id="rId69" ref="E257"/>
    <hyperlink r:id="rId70" ref="E258"/>
    <hyperlink r:id="rId71" ref="E259"/>
    <hyperlink r:id="rId72" ref="E260"/>
    <hyperlink r:id="rId73" ref="E261"/>
    <hyperlink r:id="rId74" ref="E262"/>
    <hyperlink r:id="rId75" ref="E263"/>
    <hyperlink r:id="rId76" ref="E264"/>
    <hyperlink r:id="rId77" ref="E265"/>
    <hyperlink r:id="rId78" ref="E266"/>
    <hyperlink r:id="rId79" ref="E267"/>
    <hyperlink r:id="rId80" ref="E268"/>
    <hyperlink r:id="rId81" ref="E269"/>
    <hyperlink r:id="rId82" ref="E270"/>
    <hyperlink r:id="rId83" ref="E271"/>
    <hyperlink r:id="rId84" location="d=gs_cit&amp;t=1748707452539&amp;u=%2Fscholar%3Fq%3Dinfo%3AsxHVu6P-Bp0J%3Ascholar.google.com%2F%26output%3Dcite%26scirp%3D2%26hl%3Dro" ref="E272"/>
    <hyperlink r:id="rId85" location="d=gs_cit&amp;t=1748707452539&amp;u=%2Fscholar%3Fq%3Dinfo%3AsxHVu6P-Bp0J%3Ascholar.google.com%2F%26output%3Dcite%26scirp%3D2%26hl%3Dro" ref="E273"/>
    <hyperlink r:id="rId86" location="d=gs_cit&amp;t=1748707452539&amp;u=%2Fscholar%3Fq%3Dinfo%3AsxHVu6P-Bp0J%3Ascholar.google.com%2F%26output%3Dcite%26scirp%3D2%26hl%3Dro" ref="E274"/>
    <hyperlink r:id="rId87" location="d=gs_cit&amp;t=1748707951009&amp;u=%2Fscholar%3Fq%3Dinfo%3AuwBG2mPgb6UJ%3Ascholar.google.com%2F%26output%3Dcite%26scirp%3D0%26hl%3Dro" ref="E276"/>
    <hyperlink r:id="rId88" ref="E277"/>
    <hyperlink r:id="rId89" ref="F277"/>
    <hyperlink r:id="rId90" ref="E278"/>
    <hyperlink r:id="rId91" ref="F278"/>
    <hyperlink r:id="rId92" ref="E279"/>
    <hyperlink r:id="rId93" ref="F279"/>
    <hyperlink r:id="rId94" ref="E280"/>
    <hyperlink r:id="rId95" ref="F280"/>
    <hyperlink r:id="rId96" ref="E281"/>
    <hyperlink r:id="rId97" ref="F281"/>
    <hyperlink r:id="rId98" ref="E282"/>
    <hyperlink r:id="rId99" ref="F282"/>
    <hyperlink r:id="rId100" ref="E283"/>
    <hyperlink r:id="rId101" ref="F283"/>
    <hyperlink r:id="rId102" ref="E286"/>
    <hyperlink r:id="rId103" ref="F286"/>
    <hyperlink r:id="rId104" ref="E287"/>
    <hyperlink r:id="rId105" ref="F287"/>
    <hyperlink r:id="rId106" ref="E288"/>
    <hyperlink r:id="rId107" ref="F288"/>
    <hyperlink r:id="rId108" ref="E294"/>
    <hyperlink r:id="rId109" ref="E295"/>
    <hyperlink r:id="rId110" ref="E296"/>
    <hyperlink r:id="rId111" ref="E302"/>
    <hyperlink r:id="rId112" ref="E304"/>
    <hyperlink r:id="rId113" ref="E305"/>
    <hyperlink r:id="rId114" ref="E307"/>
    <hyperlink r:id="rId115" ref="E308"/>
    <hyperlink r:id="rId116" ref="E310"/>
    <hyperlink r:id="rId117" ref="E311"/>
    <hyperlink r:id="rId118" ref="E313"/>
    <hyperlink r:id="rId119" ref="E314"/>
    <hyperlink r:id="rId120" ref="E315"/>
    <hyperlink r:id="rId121" ref="E316"/>
    <hyperlink r:id="rId122" ref="E319"/>
    <hyperlink r:id="rId123" ref="E320"/>
    <hyperlink r:id="rId124" ref="E321"/>
    <hyperlink r:id="rId125" ref="E322"/>
    <hyperlink r:id="rId126" ref="E323"/>
    <hyperlink r:id="rId127" ref="E325"/>
    <hyperlink r:id="rId128" ref="E326"/>
    <hyperlink r:id="rId129" ref="E328"/>
    <hyperlink r:id="rId130" ref="E330"/>
    <hyperlink r:id="rId131" ref="E331"/>
    <hyperlink r:id="rId132" ref="E332"/>
    <hyperlink r:id="rId133" ref="E333"/>
    <hyperlink r:id="rId134" ref="E334"/>
    <hyperlink r:id="rId135" ref="E335"/>
    <hyperlink r:id="rId136" ref="E336"/>
    <hyperlink r:id="rId137" ref="E337"/>
    <hyperlink r:id="rId138" ref="E343"/>
    <hyperlink r:id="rId139" ref="E344"/>
    <hyperlink r:id="rId140" ref="E345"/>
    <hyperlink r:id="rId141" ref="E346"/>
    <hyperlink r:id="rId142" ref="E347"/>
    <hyperlink r:id="rId143" ref="E348"/>
    <hyperlink r:id="rId144" ref="E350"/>
    <hyperlink r:id="rId145" ref="E352"/>
    <hyperlink r:id="rId146" ref="E353"/>
    <hyperlink r:id="rId147" ref="E354"/>
    <hyperlink r:id="rId148" ref="E355"/>
    <hyperlink r:id="rId149" ref="E356"/>
    <hyperlink r:id="rId150" ref="E359"/>
    <hyperlink r:id="rId151" ref="E360"/>
    <hyperlink r:id="rId152" ref="E363"/>
    <hyperlink r:id="rId153" ref="D365"/>
    <hyperlink r:id="rId154" ref="F387"/>
    <hyperlink r:id="rId155" ref="E392"/>
    <hyperlink r:id="rId156" ref="E393"/>
    <hyperlink r:id="rId157" ref="E394"/>
    <hyperlink r:id="rId158" ref="E395"/>
    <hyperlink r:id="rId159" ref="B398"/>
    <hyperlink r:id="rId160" ref="E400"/>
    <hyperlink r:id="rId161" ref="E408"/>
    <hyperlink r:id="rId162" ref="E409"/>
    <hyperlink r:id="rId163" ref="E414"/>
    <hyperlink r:id="rId164" ref="E418"/>
    <hyperlink r:id="rId165" ref="E419"/>
    <hyperlink r:id="rId166" ref="E421"/>
    <hyperlink r:id="rId167" ref="E424"/>
    <hyperlink r:id="rId168" ref="B434"/>
    <hyperlink r:id="rId169" ref="B435"/>
    <hyperlink r:id="rId170" ref="F435"/>
    <hyperlink r:id="rId171" ref="B436"/>
    <hyperlink r:id="rId172" ref="B438"/>
    <hyperlink r:id="rId173" ref="E438"/>
    <hyperlink r:id="rId174" ref="B439"/>
    <hyperlink r:id="rId175" ref="B440"/>
    <hyperlink r:id="rId176" ref="B441"/>
    <hyperlink r:id="rId177" ref="B442"/>
    <hyperlink r:id="rId178" ref="B443"/>
    <hyperlink r:id="rId179" ref="E462"/>
    <hyperlink r:id="rId180" ref="E475"/>
    <hyperlink r:id="rId181" ref="E476"/>
    <hyperlink r:id="rId182" ref="E488"/>
    <hyperlink r:id="rId183" ref="E493"/>
    <hyperlink r:id="rId184" location="page=131" ref="E514"/>
    <hyperlink r:id="rId185" ref="E515"/>
    <hyperlink r:id="rId186" ref="E543"/>
    <hyperlink r:id="rId187" ref="E554"/>
    <hyperlink r:id="rId188" location="page=103" ref="E555"/>
    <hyperlink r:id="rId189" ref="E558"/>
    <hyperlink r:id="rId190" ref="E561"/>
    <hyperlink r:id="rId191" ref="E567"/>
    <hyperlink r:id="rId192" ref="E568"/>
    <hyperlink r:id="rId193" ref="E569"/>
    <hyperlink r:id="rId194" ref="E574"/>
    <hyperlink r:id="rId195" ref="E575"/>
    <hyperlink r:id="rId196" ref="E576"/>
    <hyperlink r:id="rId197" ref="E577"/>
    <hyperlink r:id="rId198" ref="E578"/>
    <hyperlink r:id="rId199" location="page=128" ref="E579"/>
    <hyperlink r:id="rId200" ref="E580"/>
    <hyperlink r:id="rId201" ref="E581"/>
    <hyperlink r:id="rId202" ref="E582"/>
    <hyperlink r:id="rId203" ref="E583"/>
    <hyperlink r:id="rId204" ref="E584"/>
    <hyperlink r:id="rId205" ref="E585"/>
    <hyperlink r:id="rId206" ref="E586"/>
    <hyperlink r:id="rId207" ref="E587"/>
    <hyperlink r:id="rId208" ref="E588"/>
    <hyperlink r:id="rId209" ref="E589"/>
    <hyperlink r:id="rId210" ref="E590"/>
    <hyperlink r:id="rId211" ref="E591"/>
    <hyperlink r:id="rId212" ref="E592"/>
    <hyperlink r:id="rId213" ref="E593"/>
    <hyperlink r:id="rId214" ref="E596"/>
    <hyperlink r:id="rId215" ref="E597"/>
    <hyperlink r:id="rId216" ref="E598"/>
    <hyperlink r:id="rId217" ref="E599"/>
    <hyperlink r:id="rId218" ref="E600"/>
    <hyperlink r:id="rId219" ref="E601"/>
    <hyperlink r:id="rId220" ref="E602"/>
    <hyperlink r:id="rId221" ref="E607"/>
    <hyperlink r:id="rId222" ref="E614"/>
    <hyperlink r:id="rId223" ref="E621"/>
    <hyperlink r:id="rId224" ref="E623"/>
    <hyperlink r:id="rId225" location="page=403" ref="E625"/>
    <hyperlink r:id="rId226" ref="E628"/>
    <hyperlink r:id="rId227" ref="E630"/>
    <hyperlink r:id="rId228" ref="E638"/>
    <hyperlink r:id="rId229" ref="E641"/>
    <hyperlink r:id="rId230" ref="E655"/>
    <hyperlink r:id="rId231" ref="E656"/>
    <hyperlink r:id="rId232" ref="E657"/>
    <hyperlink r:id="rId233" ref="B677"/>
    <hyperlink r:id="rId234" ref="E677"/>
    <hyperlink r:id="rId235" ref="B678"/>
    <hyperlink r:id="rId236" ref="F678"/>
    <hyperlink r:id="rId237" ref="E680"/>
    <hyperlink r:id="rId238" ref="E681"/>
    <hyperlink r:id="rId239" ref="E684"/>
    <hyperlink r:id="rId240" ref="E685"/>
    <hyperlink r:id="rId241" ref="E686"/>
    <hyperlink r:id="rId242" ref="E691"/>
    <hyperlink r:id="rId243" ref="E692"/>
    <hyperlink r:id="rId244" ref="B696"/>
    <hyperlink r:id="rId245" ref="E696"/>
    <hyperlink r:id="rId246" ref="B697"/>
    <hyperlink r:id="rId247" ref="D697"/>
    <hyperlink r:id="rId248" ref="E697"/>
    <hyperlink r:id="rId249" ref="B698"/>
    <hyperlink r:id="rId250" ref="D698"/>
    <hyperlink r:id="rId251" ref="E698"/>
    <hyperlink r:id="rId252" ref="B699"/>
    <hyperlink r:id="rId253" ref="E699"/>
    <hyperlink r:id="rId254" ref="B700"/>
    <hyperlink r:id="rId255" location="page=68" ref="E700"/>
    <hyperlink r:id="rId256" ref="B701"/>
    <hyperlink r:id="rId257" ref="E701"/>
    <hyperlink r:id="rId258" ref="B702"/>
    <hyperlink r:id="rId259" ref="E702"/>
    <hyperlink r:id="rId260" ref="B703"/>
    <hyperlink r:id="rId261" ref="D703"/>
    <hyperlink r:id="rId262" ref="E703"/>
    <hyperlink r:id="rId263" ref="E704"/>
    <hyperlink r:id="rId264" ref="E705"/>
    <hyperlink r:id="rId265" ref="E706"/>
    <hyperlink r:id="rId266" ref="E707"/>
    <hyperlink r:id="rId267" ref="E709"/>
    <hyperlink r:id="rId268" ref="E710"/>
    <hyperlink r:id="rId269" ref="E711"/>
    <hyperlink r:id="rId270" ref="E713"/>
    <hyperlink r:id="rId271" ref="E714"/>
    <hyperlink r:id="rId272" ref="E716"/>
    <hyperlink r:id="rId273" ref="E717"/>
    <hyperlink r:id="rId274" ref="E718"/>
    <hyperlink r:id="rId275" ref="E719"/>
    <hyperlink r:id="rId276" ref="E722"/>
    <hyperlink r:id="rId277" ref="E723"/>
    <hyperlink r:id="rId278" ref="E724"/>
    <hyperlink r:id="rId279" ref="E725"/>
    <hyperlink r:id="rId280" ref="E729"/>
    <hyperlink r:id="rId281" ref="E734"/>
    <hyperlink r:id="rId282" ref="E737"/>
    <hyperlink r:id="rId283" ref="E738"/>
    <hyperlink r:id="rId284" ref="E739"/>
    <hyperlink r:id="rId285" ref="E740"/>
    <hyperlink r:id="rId286" ref="E741"/>
    <hyperlink r:id="rId287" ref="E747"/>
    <hyperlink r:id="rId288" ref="E937"/>
    <hyperlink r:id="rId289" ref="E938"/>
    <hyperlink r:id="rId290" ref="E942"/>
    <hyperlink r:id="rId291" ref="E945"/>
    <hyperlink r:id="rId292" ref="E951"/>
    <hyperlink r:id="rId293" ref="E952"/>
    <hyperlink r:id="rId294" ref="E953"/>
    <hyperlink r:id="rId295" ref="E954"/>
    <hyperlink r:id="rId296" location="v=onepage&amp;q&amp;f=false" ref="E955"/>
    <hyperlink r:id="rId297" ref="E959"/>
    <hyperlink r:id="rId298" ref="E960"/>
    <hyperlink r:id="rId299" ref="E961"/>
    <hyperlink r:id="rId300" ref="E962"/>
    <hyperlink r:id="rId301" ref="E963"/>
    <hyperlink r:id="rId302" ref="E964"/>
    <hyperlink r:id="rId303" ref="E966"/>
    <hyperlink r:id="rId304" ref="E967"/>
    <hyperlink r:id="rId305" ref="E969"/>
    <hyperlink r:id="rId306" ref="E970"/>
    <hyperlink r:id="rId307" ref="E972"/>
    <hyperlink r:id="rId308" ref="E973"/>
    <hyperlink r:id="rId309" ref="E974"/>
    <hyperlink r:id="rId310" ref="E993"/>
    <hyperlink r:id="rId311" ref="E994"/>
    <hyperlink r:id="rId312" ref="E995"/>
    <hyperlink r:id="rId313" ref="E996"/>
    <hyperlink r:id="rId314" ref="E997"/>
    <hyperlink r:id="rId315" ref="E998"/>
    <hyperlink r:id="rId316" ref="E999"/>
    <hyperlink r:id="rId317" ref="E1000"/>
    <hyperlink r:id="rId318" ref="E1001"/>
    <hyperlink r:id="rId319" ref="E1002"/>
    <hyperlink r:id="rId320" ref="E1003"/>
    <hyperlink r:id="rId321" ref="E1004"/>
    <hyperlink r:id="rId322" ref="E1005"/>
    <hyperlink r:id="rId323" ref="E1006"/>
    <hyperlink r:id="rId324" ref="E1007"/>
    <hyperlink r:id="rId325" ref="E1008"/>
    <hyperlink r:id="rId326" ref="E1009"/>
    <hyperlink r:id="rId327" ref="E1010"/>
    <hyperlink r:id="rId328" ref="E1011"/>
    <hyperlink r:id="rId329" ref="E1012"/>
    <hyperlink r:id="rId330" ref="E1013"/>
    <hyperlink r:id="rId331" ref="E1014"/>
    <hyperlink r:id="rId332" ref="E1015"/>
    <hyperlink r:id="rId333" ref="E1016"/>
    <hyperlink r:id="rId334" ref="E1017"/>
    <hyperlink r:id="rId335" ref="E1018"/>
    <hyperlink r:id="rId336" ref="E1019"/>
    <hyperlink r:id="rId337" ref="E1020"/>
    <hyperlink r:id="rId338" ref="E1021"/>
    <hyperlink r:id="rId339" ref="E1022"/>
    <hyperlink r:id="rId340" ref="E1023"/>
    <hyperlink r:id="rId341" ref="E1024"/>
    <hyperlink r:id="rId342" ref="E1025"/>
    <hyperlink r:id="rId343" ref="E1026"/>
    <hyperlink r:id="rId344" ref="E1027"/>
    <hyperlink r:id="rId345" ref="E1028"/>
    <hyperlink r:id="rId346" ref="E1030"/>
    <hyperlink r:id="rId347" ref="E1031"/>
    <hyperlink r:id="rId348" ref="E1032"/>
    <hyperlink r:id="rId349" ref="E1033"/>
    <hyperlink r:id="rId350" ref="E1034"/>
    <hyperlink r:id="rId351" ref="E1035"/>
    <hyperlink r:id="rId352" ref="E1036"/>
    <hyperlink r:id="rId353" ref="E1037"/>
    <hyperlink r:id="rId354" ref="E1038"/>
    <hyperlink r:id="rId355" ref="E1039"/>
    <hyperlink r:id="rId356" ref="E1040"/>
    <hyperlink r:id="rId357" ref="E1041"/>
    <hyperlink r:id="rId358" ref="E1042"/>
    <hyperlink r:id="rId359" ref="E1043"/>
    <hyperlink r:id="rId360" ref="E1044"/>
    <hyperlink r:id="rId361" ref="E1045"/>
    <hyperlink r:id="rId362" ref="E1046"/>
    <hyperlink r:id="rId363" ref="E1047"/>
    <hyperlink r:id="rId364" ref="E1048"/>
    <hyperlink r:id="rId365" ref="E1049"/>
    <hyperlink r:id="rId366" ref="E1050"/>
    <hyperlink r:id="rId367" ref="E1052"/>
    <hyperlink r:id="rId368" ref="E1053"/>
    <hyperlink r:id="rId369" ref="E1054"/>
    <hyperlink r:id="rId370" ref="E1055"/>
    <hyperlink r:id="rId371" ref="E1056"/>
    <hyperlink r:id="rId372" ref="E1058"/>
    <hyperlink r:id="rId373" ref="E1059"/>
    <hyperlink r:id="rId374" ref="E1060"/>
    <hyperlink r:id="rId375" ref="E1061"/>
    <hyperlink r:id="rId376" ref="E1062"/>
    <hyperlink r:id="rId377" ref="E1063"/>
    <hyperlink r:id="rId378" ref="E1064"/>
    <hyperlink r:id="rId379" ref="E1065"/>
    <hyperlink r:id="rId380" ref="E1066"/>
    <hyperlink r:id="rId381" ref="E1067"/>
    <hyperlink r:id="rId382" ref="E1068"/>
    <hyperlink r:id="rId383" ref="E1069"/>
    <hyperlink r:id="rId384" ref="E1070"/>
    <hyperlink r:id="rId385" ref="E1071"/>
    <hyperlink r:id="rId386" ref="E1072"/>
    <hyperlink r:id="rId387" ref="E1073"/>
    <hyperlink r:id="rId388" location="v=onepage&amp;q&amp;f=false" ref="E1074"/>
    <hyperlink r:id="rId389" ref="E1075"/>
    <hyperlink r:id="rId390" ref="E1076"/>
    <hyperlink r:id="rId391" ref="E1077"/>
    <hyperlink r:id="rId392" ref="E1078"/>
    <hyperlink r:id="rId393" ref="E1080"/>
    <hyperlink r:id="rId394" ref="E1081"/>
    <hyperlink r:id="rId395" ref="E1082"/>
    <hyperlink r:id="rId396" ref="E1083"/>
    <hyperlink r:id="rId397" ref="E1084"/>
    <hyperlink r:id="rId398" ref="E1085"/>
    <hyperlink r:id="rId399" ref="E1086"/>
    <hyperlink r:id="rId400" ref="E1087"/>
    <hyperlink r:id="rId401" ref="E1088"/>
    <hyperlink r:id="rId402" ref="E1089"/>
    <hyperlink r:id="rId403" ref="E1090"/>
    <hyperlink r:id="rId404" ref="E1091"/>
    <hyperlink r:id="rId405" ref="E1092"/>
    <hyperlink r:id="rId406" ref="E1093"/>
    <hyperlink r:id="rId407" ref="E1094"/>
    <hyperlink r:id="rId408" ref="E1095"/>
    <hyperlink r:id="rId409" ref="E1096"/>
    <hyperlink r:id="rId410" ref="E1097"/>
    <hyperlink r:id="rId411" ref="E1098"/>
    <hyperlink r:id="rId412" location="v=onepage&amp;q&amp;f=false" ref="E1099"/>
    <hyperlink r:id="rId413" location="v=onepage&amp;q&amp;f=false" ref="E1100"/>
    <hyperlink r:id="rId414" location="v=onepage&amp;q&amp;f=false" ref="E1101"/>
    <hyperlink r:id="rId415" ref="E1102"/>
    <hyperlink r:id="rId416" ref="E1103"/>
    <hyperlink r:id="rId417" ref="F1103"/>
    <hyperlink r:id="rId418" ref="E1104"/>
    <hyperlink r:id="rId419" ref="F1104"/>
    <hyperlink r:id="rId420" ref="E1106"/>
    <hyperlink r:id="rId421" ref="F1106"/>
    <hyperlink r:id="rId422" ref="E1107"/>
    <hyperlink r:id="rId423" ref="F1107"/>
    <hyperlink r:id="rId424" ref="E1108"/>
    <hyperlink r:id="rId425" ref="F1108"/>
    <hyperlink r:id="rId426" ref="F1113"/>
    <hyperlink r:id="rId427" ref="F1114"/>
    <hyperlink r:id="rId428" ref="E1115"/>
    <hyperlink r:id="rId429" ref="E1116"/>
    <hyperlink r:id="rId430" ref="E1117"/>
    <hyperlink r:id="rId431" ref="F1117"/>
    <hyperlink r:id="rId432" ref="E1118"/>
    <hyperlink r:id="rId433" ref="F1118"/>
    <hyperlink r:id="rId434" ref="E1119"/>
    <hyperlink r:id="rId435" ref="F1119"/>
    <hyperlink r:id="rId436" ref="E1120"/>
    <hyperlink r:id="rId437" ref="E1123"/>
    <hyperlink r:id="rId438" ref="F1123"/>
    <hyperlink r:id="rId439" ref="E1124"/>
    <hyperlink r:id="rId440" ref="F1124"/>
    <hyperlink r:id="rId441" ref="E1125"/>
    <hyperlink r:id="rId442" ref="E1126"/>
    <hyperlink r:id="rId443" ref="E1127"/>
    <hyperlink r:id="rId444" ref="E1128"/>
    <hyperlink r:id="rId445" ref="E1129"/>
    <hyperlink r:id="rId446" ref="C1130"/>
    <hyperlink r:id="rId447" ref="E1130"/>
    <hyperlink r:id="rId448" ref="E1131"/>
    <hyperlink r:id="rId449" ref="B1132"/>
    <hyperlink r:id="rId450" ref="E1132"/>
    <hyperlink r:id="rId451" ref="B1133"/>
    <hyperlink r:id="rId452" ref="E1133"/>
    <hyperlink r:id="rId453" ref="E1135"/>
    <hyperlink r:id="rId454" ref="E1136"/>
    <hyperlink r:id="rId455" ref="E1137"/>
    <hyperlink r:id="rId456" ref="E1138"/>
    <hyperlink r:id="rId457" ref="E1139"/>
    <hyperlink r:id="rId458" ref="E1140"/>
    <hyperlink r:id="rId459" ref="E1141"/>
    <hyperlink r:id="rId460" ref="E1142"/>
    <hyperlink r:id="rId461" ref="E1143"/>
    <hyperlink r:id="rId462" ref="E1144"/>
    <hyperlink r:id="rId463" ref="E1145"/>
    <hyperlink r:id="rId464" ref="E1146"/>
    <hyperlink r:id="rId465" ref="E1147"/>
    <hyperlink r:id="rId466" ref="E1148"/>
    <hyperlink r:id="rId467" ref="E1149"/>
    <hyperlink r:id="rId468" ref="E1150"/>
    <hyperlink r:id="rId469" ref="E1151"/>
    <hyperlink r:id="rId470" ref="E1152"/>
    <hyperlink r:id="rId471" ref="E1153"/>
    <hyperlink r:id="rId472" ref="E1154"/>
    <hyperlink r:id="rId473" ref="E1155"/>
    <hyperlink r:id="rId474" ref="E1156"/>
    <hyperlink r:id="rId475" ref="E1157"/>
    <hyperlink r:id="rId476" ref="E1158"/>
    <hyperlink r:id="rId477" ref="E1159"/>
    <hyperlink r:id="rId478" ref="E1160"/>
    <hyperlink r:id="rId479" ref="E1161"/>
    <hyperlink r:id="rId480" ref="E1162"/>
    <hyperlink r:id="rId481" ref="E1163"/>
    <hyperlink r:id="rId482" ref="E1164"/>
    <hyperlink r:id="rId483" ref="E1165"/>
    <hyperlink r:id="rId484" ref="E1166"/>
    <hyperlink r:id="rId485" ref="E1167"/>
    <hyperlink r:id="rId486" ref="E1168"/>
    <hyperlink r:id="rId487" ref="E1169"/>
    <hyperlink r:id="rId488" ref="B1170"/>
    <hyperlink r:id="rId489" ref="E1170"/>
    <hyperlink r:id="rId490" ref="B1171"/>
    <hyperlink r:id="rId491" ref="E1171"/>
    <hyperlink r:id="rId492" ref="E1172"/>
    <hyperlink r:id="rId493" ref="E1173"/>
    <hyperlink r:id="rId494" ref="E1174"/>
    <hyperlink r:id="rId495" ref="E1175"/>
    <hyperlink r:id="rId496" ref="E1176"/>
    <hyperlink r:id="rId497" ref="E1177"/>
    <hyperlink r:id="rId498" ref="E1178"/>
    <hyperlink r:id="rId499" ref="E1179"/>
    <hyperlink r:id="rId500" ref="E1180"/>
    <hyperlink r:id="rId501" ref="B1181"/>
    <hyperlink r:id="rId502" ref="E1181"/>
    <hyperlink r:id="rId503" ref="B1182"/>
    <hyperlink r:id="rId504" ref="E1182"/>
    <hyperlink r:id="rId505" ref="B1183"/>
    <hyperlink r:id="rId506" ref="E1183"/>
    <hyperlink r:id="rId507" ref="E1184"/>
    <hyperlink r:id="rId508" location="page=208" ref="E1185"/>
    <hyperlink r:id="rId509" ref="E1186"/>
    <hyperlink r:id="rId510" ref="B1187"/>
    <hyperlink r:id="rId511" ref="E1187"/>
    <hyperlink r:id="rId512" ref="E1188"/>
    <hyperlink r:id="rId513" ref="D1189"/>
    <hyperlink r:id="rId514" ref="D1190"/>
    <hyperlink r:id="rId515" ref="D1191"/>
    <hyperlink r:id="rId516" ref="D1192"/>
    <hyperlink r:id="rId517" ref="D1193"/>
    <hyperlink r:id="rId518" ref="D1194"/>
    <hyperlink r:id="rId519" ref="D1195"/>
    <hyperlink r:id="rId520" ref="D1196"/>
    <hyperlink r:id="rId521" ref="D1197"/>
    <hyperlink r:id="rId522" ref="D1198"/>
    <hyperlink r:id="rId523" ref="D1199"/>
    <hyperlink r:id="rId524" ref="D1200"/>
    <hyperlink r:id="rId525" ref="D1201"/>
    <hyperlink r:id="rId526" ref="D1202"/>
    <hyperlink r:id="rId527" ref="D1203"/>
    <hyperlink r:id="rId528" ref="D1204"/>
    <hyperlink r:id="rId529" ref="D1205"/>
    <hyperlink r:id="rId530" ref="D1206"/>
    <hyperlink r:id="rId531" ref="D1207"/>
    <hyperlink r:id="rId532" ref="D1208"/>
    <hyperlink r:id="rId533" ref="D1209"/>
    <hyperlink r:id="rId534" ref="D1210"/>
    <hyperlink r:id="rId535" ref="D1211"/>
    <hyperlink r:id="rId536" ref="D1212"/>
    <hyperlink r:id="rId537" ref="D1213"/>
    <hyperlink r:id="rId538" ref="D1214"/>
    <hyperlink r:id="rId539" ref="D1215"/>
    <hyperlink r:id="rId540" ref="D1216"/>
    <hyperlink r:id="rId541" ref="D1217"/>
    <hyperlink r:id="rId542" ref="D1219"/>
    <hyperlink r:id="rId543" ref="D1220"/>
    <hyperlink r:id="rId544" ref="D1221"/>
    <hyperlink r:id="rId545" ref="E1222"/>
    <hyperlink r:id="rId546" ref="E1223"/>
    <hyperlink r:id="rId547" ref="D1224"/>
    <hyperlink r:id="rId548" ref="D1225"/>
    <hyperlink r:id="rId549" ref="D1226"/>
    <hyperlink r:id="rId550" ref="D1227"/>
    <hyperlink r:id="rId551" ref="D1228"/>
    <hyperlink r:id="rId552" ref="D1229"/>
    <hyperlink r:id="rId553" ref="D1230"/>
    <hyperlink r:id="rId554" ref="D1231"/>
    <hyperlink r:id="rId555" ref="D1232"/>
    <hyperlink r:id="rId556" ref="D1233"/>
    <hyperlink r:id="rId557" ref="D1234"/>
    <hyperlink r:id="rId558" ref="D1235"/>
    <hyperlink r:id="rId559" ref="D1236"/>
    <hyperlink r:id="rId560" ref="D1237"/>
    <hyperlink r:id="rId561" ref="D1238"/>
    <hyperlink r:id="rId562" ref="D1239"/>
    <hyperlink r:id="rId563" ref="E1240"/>
    <hyperlink r:id="rId564" ref="D1241"/>
    <hyperlink r:id="rId565" ref="D1242"/>
    <hyperlink r:id="rId566" ref="D1243"/>
    <hyperlink r:id="rId567" ref="D1244"/>
    <hyperlink r:id="rId568" ref="D1245"/>
    <hyperlink r:id="rId569" ref="D1246"/>
    <hyperlink r:id="rId570" ref="D1247"/>
    <hyperlink r:id="rId571" ref="D1249"/>
    <hyperlink r:id="rId572" ref="D1250"/>
    <hyperlink r:id="rId573" ref="D1251"/>
    <hyperlink r:id="rId574" ref="D1252"/>
    <hyperlink r:id="rId575" ref="D1253"/>
    <hyperlink r:id="rId576" ref="D1254"/>
    <hyperlink r:id="rId577" ref="D1255"/>
    <hyperlink r:id="rId578" ref="D1256"/>
    <hyperlink r:id="rId579" ref="D1257"/>
    <hyperlink r:id="rId580" ref="D1258"/>
    <hyperlink r:id="rId581" ref="D1259"/>
    <hyperlink r:id="rId582" ref="D1260"/>
    <hyperlink r:id="rId583" ref="D1261"/>
    <hyperlink r:id="rId584" ref="D1262"/>
    <hyperlink r:id="rId585" ref="D1263"/>
    <hyperlink r:id="rId586" ref="D1264"/>
    <hyperlink r:id="rId587" ref="D1265"/>
    <hyperlink r:id="rId588" ref="D1266"/>
    <hyperlink r:id="rId589" ref="E1266"/>
    <hyperlink r:id="rId590" location="page=121" ref="D1267"/>
    <hyperlink r:id="rId591" ref="D1268"/>
    <hyperlink r:id="rId592" ref="D1269"/>
    <hyperlink r:id="rId593" ref="D1270"/>
    <hyperlink r:id="rId594" ref="D1271"/>
    <hyperlink r:id="rId595" ref="D1272"/>
    <hyperlink r:id="rId596" ref="D1273"/>
    <hyperlink r:id="rId597" ref="D1274"/>
    <hyperlink r:id="rId598" ref="D1275"/>
    <hyperlink r:id="rId599" ref="D1276"/>
    <hyperlink r:id="rId600" ref="D1277"/>
    <hyperlink r:id="rId601" ref="D1278"/>
    <hyperlink r:id="rId602" ref="D1279"/>
    <hyperlink r:id="rId603" ref="D1280"/>
    <hyperlink r:id="rId604" ref="D1281"/>
    <hyperlink r:id="rId605" ref="D1282"/>
    <hyperlink r:id="rId606" ref="D1283"/>
    <hyperlink r:id="rId607" ref="D1284"/>
    <hyperlink r:id="rId608" ref="D1285"/>
    <hyperlink r:id="rId609" ref="D1286"/>
    <hyperlink r:id="rId610" ref="D1287"/>
    <hyperlink r:id="rId611" ref="D1288"/>
    <hyperlink r:id="rId612" ref="D1289"/>
    <hyperlink r:id="rId613" ref="D1290"/>
    <hyperlink r:id="rId614" ref="D1291"/>
    <hyperlink r:id="rId615" ref="D1292"/>
    <hyperlink r:id="rId616" ref="D1293"/>
    <hyperlink r:id="rId617" ref="D1294"/>
    <hyperlink r:id="rId618" ref="D1295"/>
    <hyperlink r:id="rId619" ref="D1296"/>
    <hyperlink r:id="rId620" ref="D1297"/>
    <hyperlink r:id="rId621" ref="D1298"/>
    <hyperlink r:id="rId622" location="page=7" ref="D1299"/>
    <hyperlink r:id="rId623" ref="D1300"/>
    <hyperlink r:id="rId624" ref="D1301"/>
    <hyperlink r:id="rId625" ref="D1302"/>
    <hyperlink r:id="rId626" ref="D1303"/>
    <hyperlink r:id="rId627" ref="D1304"/>
    <hyperlink r:id="rId628" ref="D1305"/>
    <hyperlink r:id="rId629" ref="E1306"/>
    <hyperlink r:id="rId630" ref="E1308"/>
    <hyperlink r:id="rId631" ref="E1311"/>
    <hyperlink r:id="rId632" ref="E1312"/>
    <hyperlink r:id="rId633" ref="D1315"/>
    <hyperlink r:id="rId634" ref="D1316"/>
    <hyperlink r:id="rId635" ref="E1316"/>
    <hyperlink r:id="rId636" ref="D1317"/>
    <hyperlink r:id="rId637" ref="E1319"/>
    <hyperlink r:id="rId638" ref="E1321"/>
    <hyperlink r:id="rId639" ref="E1339"/>
    <hyperlink r:id="rId640" ref="B1342"/>
    <hyperlink r:id="rId641" ref="B1343"/>
  </hyperlinks>
  <printOptions/>
  <pageMargins bottom="1.0" footer="0.0" header="0.0" left="0.75" right="0.75" top="1.0"/>
  <pageSetup orientation="landscape"/>
  <drawing r:id="rId64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27.29"/>
    <col customWidth="1" min="11" max="26" width="8.0"/>
  </cols>
  <sheetData>
    <row r="1">
      <c r="A1" s="53"/>
      <c r="B1" s="54"/>
      <c r="C1" s="54"/>
      <c r="D1" s="54"/>
      <c r="E1" s="54"/>
      <c r="F1" s="1"/>
      <c r="G1" s="1"/>
      <c r="H1" s="3"/>
      <c r="I1" s="3"/>
      <c r="J1" s="3"/>
      <c r="K1" s="3"/>
      <c r="L1" s="3"/>
      <c r="M1" s="3"/>
      <c r="N1" s="3"/>
      <c r="O1" s="3"/>
      <c r="P1" s="3"/>
      <c r="Q1" s="3"/>
      <c r="R1" s="3"/>
      <c r="S1" s="3"/>
      <c r="T1" s="3"/>
      <c r="U1" s="3"/>
      <c r="V1" s="3"/>
      <c r="W1" s="3"/>
      <c r="X1" s="3"/>
      <c r="Y1" s="3"/>
      <c r="Z1" s="3"/>
    </row>
    <row r="2" ht="14.25" customHeight="1">
      <c r="A2" s="462" t="s">
        <v>6956</v>
      </c>
      <c r="B2" s="173"/>
      <c r="C2" s="173"/>
      <c r="D2" s="173"/>
      <c r="E2" s="173"/>
      <c r="F2" s="173"/>
      <c r="G2" s="173"/>
      <c r="H2" s="173"/>
      <c r="I2" s="173"/>
      <c r="J2" s="59"/>
      <c r="K2" s="59"/>
      <c r="L2" s="59"/>
      <c r="M2" s="59"/>
      <c r="N2" s="59"/>
      <c r="O2" s="59"/>
      <c r="P2" s="59"/>
      <c r="Q2" s="59"/>
      <c r="R2" s="59"/>
      <c r="S2" s="59"/>
      <c r="T2" s="59"/>
      <c r="U2" s="59"/>
      <c r="V2" s="59"/>
      <c r="W2" s="59"/>
      <c r="X2" s="59"/>
      <c r="Y2" s="59"/>
      <c r="Z2" s="59"/>
    </row>
    <row r="3">
      <c r="A3" s="213"/>
      <c r="B3" s="213"/>
      <c r="C3" s="213"/>
      <c r="D3" s="213"/>
      <c r="E3" s="213"/>
      <c r="F3" s="213"/>
      <c r="G3" s="58"/>
      <c r="H3" s="59"/>
      <c r="I3" s="59"/>
      <c r="J3" s="59"/>
      <c r="K3" s="59"/>
      <c r="L3" s="59"/>
      <c r="M3" s="59"/>
      <c r="N3" s="59"/>
      <c r="O3" s="59"/>
      <c r="P3" s="59"/>
      <c r="Q3" s="59"/>
      <c r="R3" s="59"/>
      <c r="S3" s="59"/>
      <c r="T3" s="59"/>
      <c r="U3" s="59"/>
      <c r="V3" s="59"/>
      <c r="W3" s="59"/>
      <c r="X3" s="59"/>
      <c r="Y3" s="59"/>
      <c r="Z3" s="59"/>
    </row>
    <row r="4" ht="14.25" customHeight="1">
      <c r="A4" s="60" t="s">
        <v>6957</v>
      </c>
      <c r="B4" s="56"/>
      <c r="C4" s="56"/>
      <c r="D4" s="56"/>
      <c r="E4" s="56"/>
      <c r="F4" s="56"/>
      <c r="G4" s="56"/>
      <c r="H4" s="56"/>
      <c r="I4" s="57"/>
      <c r="J4" s="59"/>
      <c r="K4" s="59"/>
      <c r="L4" s="59"/>
      <c r="M4" s="59"/>
      <c r="N4" s="59"/>
      <c r="O4" s="59"/>
      <c r="P4" s="59"/>
      <c r="Q4" s="59"/>
      <c r="R4" s="59"/>
      <c r="S4" s="59"/>
      <c r="T4" s="59"/>
      <c r="U4" s="59"/>
      <c r="V4" s="59"/>
      <c r="W4" s="59"/>
      <c r="X4" s="59"/>
      <c r="Y4" s="59"/>
      <c r="Z4" s="59"/>
    </row>
    <row r="5" ht="27.0" customHeight="1">
      <c r="A5" s="60" t="s">
        <v>6958</v>
      </c>
      <c r="B5" s="56"/>
      <c r="C5" s="56"/>
      <c r="D5" s="56"/>
      <c r="E5" s="56"/>
      <c r="F5" s="56"/>
      <c r="G5" s="56"/>
      <c r="H5" s="56"/>
      <c r="I5" s="57"/>
      <c r="J5" s="59"/>
      <c r="K5" s="59"/>
      <c r="L5" s="59"/>
      <c r="M5" s="59"/>
      <c r="N5" s="59"/>
      <c r="O5" s="59"/>
      <c r="P5" s="59"/>
      <c r="Q5" s="59"/>
      <c r="R5" s="59"/>
      <c r="S5" s="59"/>
      <c r="T5" s="59"/>
      <c r="U5" s="59"/>
      <c r="V5" s="59"/>
      <c r="W5" s="59"/>
      <c r="X5" s="59"/>
      <c r="Y5" s="59"/>
      <c r="Z5" s="59"/>
    </row>
    <row r="6" ht="14.25" customHeight="1">
      <c r="A6" s="60" t="s">
        <v>6959</v>
      </c>
      <c r="B6" s="56"/>
      <c r="C6" s="56"/>
      <c r="D6" s="56"/>
      <c r="E6" s="56"/>
      <c r="F6" s="56"/>
      <c r="G6" s="56"/>
      <c r="H6" s="56"/>
      <c r="I6" s="57"/>
      <c r="J6" s="59"/>
      <c r="K6" s="59"/>
      <c r="L6" s="59"/>
      <c r="M6" s="59"/>
      <c r="N6" s="59"/>
      <c r="O6" s="59"/>
      <c r="P6" s="59"/>
      <c r="Q6" s="59"/>
      <c r="R6" s="59"/>
      <c r="S6" s="59"/>
      <c r="T6" s="59"/>
      <c r="U6" s="59"/>
      <c r="V6" s="59"/>
      <c r="W6" s="59"/>
      <c r="X6" s="59"/>
      <c r="Y6" s="59"/>
      <c r="Z6" s="59"/>
    </row>
    <row r="7" ht="17.25" customHeight="1">
      <c r="A7" s="60" t="s">
        <v>6960</v>
      </c>
      <c r="B7" s="56"/>
      <c r="C7" s="56"/>
      <c r="D7" s="56"/>
      <c r="E7" s="56"/>
      <c r="F7" s="56"/>
      <c r="G7" s="56"/>
      <c r="H7" s="56"/>
      <c r="I7" s="57"/>
      <c r="J7" s="59"/>
      <c r="K7" s="59"/>
      <c r="L7" s="59"/>
      <c r="M7" s="59"/>
      <c r="N7" s="59"/>
      <c r="O7" s="59"/>
      <c r="P7" s="59"/>
      <c r="Q7" s="59"/>
      <c r="R7" s="59"/>
      <c r="S7" s="59"/>
      <c r="T7" s="59"/>
      <c r="U7" s="59"/>
      <c r="V7" s="59"/>
      <c r="W7" s="59"/>
      <c r="X7" s="59"/>
      <c r="Y7" s="59"/>
      <c r="Z7" s="59"/>
    </row>
    <row r="8" ht="30.0" customHeight="1">
      <c r="A8" s="60" t="s">
        <v>6961</v>
      </c>
      <c r="B8" s="56"/>
      <c r="C8" s="56"/>
      <c r="D8" s="56"/>
      <c r="E8" s="56"/>
      <c r="F8" s="56"/>
      <c r="G8" s="56"/>
      <c r="H8" s="56"/>
      <c r="I8" s="57"/>
      <c r="J8" s="59"/>
      <c r="K8" s="59"/>
      <c r="L8" s="59"/>
      <c r="M8" s="59"/>
      <c r="N8" s="59"/>
      <c r="O8" s="59"/>
      <c r="P8" s="59"/>
      <c r="Q8" s="59"/>
      <c r="R8" s="59"/>
      <c r="S8" s="59"/>
      <c r="T8" s="59"/>
      <c r="U8" s="59"/>
      <c r="V8" s="59"/>
      <c r="W8" s="59"/>
      <c r="X8" s="59"/>
      <c r="Y8" s="59"/>
      <c r="Z8" s="59"/>
    </row>
    <row r="9" ht="15.0" customHeight="1">
      <c r="A9" s="60" t="s">
        <v>6962</v>
      </c>
      <c r="B9" s="56"/>
      <c r="C9" s="56"/>
      <c r="D9" s="56"/>
      <c r="E9" s="56"/>
      <c r="F9" s="56"/>
      <c r="G9" s="56"/>
      <c r="H9" s="56"/>
      <c r="I9" s="57"/>
      <c r="J9" s="59"/>
      <c r="K9" s="59"/>
      <c r="L9" s="59"/>
      <c r="M9" s="59"/>
      <c r="N9" s="59"/>
      <c r="O9" s="59"/>
      <c r="P9" s="59"/>
      <c r="Q9" s="59"/>
      <c r="R9" s="59"/>
      <c r="S9" s="59"/>
      <c r="T9" s="59"/>
      <c r="U9" s="59"/>
      <c r="V9" s="59"/>
      <c r="W9" s="59"/>
      <c r="X9" s="59"/>
      <c r="Y9" s="59"/>
      <c r="Z9" s="59"/>
    </row>
    <row r="10" ht="24.75" customHeight="1">
      <c r="A10" s="60" t="s">
        <v>6963</v>
      </c>
      <c r="B10" s="56"/>
      <c r="C10" s="56"/>
      <c r="D10" s="56"/>
      <c r="E10" s="56"/>
      <c r="F10" s="56"/>
      <c r="G10" s="56"/>
      <c r="H10" s="56"/>
      <c r="I10" s="57"/>
      <c r="J10" s="59"/>
      <c r="K10" s="59"/>
      <c r="L10" s="59"/>
      <c r="M10" s="59"/>
      <c r="N10" s="59"/>
      <c r="O10" s="59"/>
      <c r="P10" s="59"/>
      <c r="Q10" s="59"/>
      <c r="R10" s="59"/>
      <c r="S10" s="59"/>
      <c r="T10" s="59"/>
      <c r="U10" s="59"/>
      <c r="V10" s="59"/>
      <c r="W10" s="59"/>
      <c r="X10" s="59"/>
      <c r="Y10" s="59"/>
      <c r="Z10" s="59"/>
    </row>
    <row r="11" ht="14.25" customHeight="1">
      <c r="A11" s="60" t="s">
        <v>6964</v>
      </c>
      <c r="B11" s="56"/>
      <c r="C11" s="56"/>
      <c r="D11" s="56"/>
      <c r="E11" s="56"/>
      <c r="F11" s="56"/>
      <c r="G11" s="56"/>
      <c r="H11" s="56"/>
      <c r="I11" s="57"/>
      <c r="J11" s="59"/>
      <c r="K11" s="59"/>
      <c r="L11" s="59"/>
      <c r="M11" s="59"/>
      <c r="N11" s="59"/>
      <c r="O11" s="59"/>
      <c r="P11" s="59"/>
      <c r="Q11" s="59"/>
      <c r="R11" s="59"/>
      <c r="S11" s="59"/>
      <c r="T11" s="59"/>
      <c r="U11" s="59"/>
      <c r="V11" s="59"/>
      <c r="W11" s="59"/>
      <c r="X11" s="59"/>
      <c r="Y11" s="59"/>
      <c r="Z11" s="59"/>
    </row>
    <row r="12" ht="15.75" customHeight="1">
      <c r="A12" s="60" t="s">
        <v>6965</v>
      </c>
      <c r="B12" s="56"/>
      <c r="C12" s="56"/>
      <c r="D12" s="56"/>
      <c r="E12" s="56"/>
      <c r="F12" s="56"/>
      <c r="G12" s="56"/>
      <c r="H12" s="56"/>
      <c r="I12" s="57"/>
      <c r="J12" s="59"/>
      <c r="K12" s="59"/>
      <c r="L12" s="59"/>
      <c r="M12" s="59"/>
      <c r="N12" s="59"/>
      <c r="O12" s="59"/>
      <c r="P12" s="59"/>
      <c r="Q12" s="59"/>
      <c r="R12" s="59"/>
      <c r="S12" s="59"/>
      <c r="T12" s="59"/>
      <c r="U12" s="59"/>
      <c r="V12" s="59"/>
      <c r="W12" s="59"/>
      <c r="X12" s="59"/>
      <c r="Y12" s="59"/>
      <c r="Z12" s="59"/>
    </row>
    <row r="13" ht="213.0" customHeight="1">
      <c r="A13" s="63" t="s">
        <v>6966</v>
      </c>
      <c r="B13" s="56"/>
      <c r="C13" s="56"/>
      <c r="D13" s="56"/>
      <c r="E13" s="56"/>
      <c r="F13" s="56"/>
      <c r="G13" s="56"/>
      <c r="H13" s="56"/>
      <c r="I13" s="57"/>
      <c r="J13" s="59"/>
      <c r="K13" s="59"/>
      <c r="L13" s="59"/>
      <c r="M13" s="59"/>
      <c r="N13" s="59"/>
      <c r="O13" s="59"/>
      <c r="P13" s="59"/>
      <c r="Q13" s="59"/>
      <c r="R13" s="59"/>
      <c r="S13" s="59"/>
      <c r="T13" s="59"/>
      <c r="U13" s="59"/>
      <c r="V13" s="59"/>
      <c r="W13" s="59"/>
      <c r="X13" s="59"/>
      <c r="Y13" s="59"/>
      <c r="Z13" s="59"/>
    </row>
    <row r="14">
      <c r="A14" s="64"/>
      <c r="B14" s="65"/>
      <c r="C14" s="65"/>
      <c r="D14" s="65"/>
      <c r="E14" s="65"/>
      <c r="F14" s="64"/>
      <c r="G14" s="58"/>
      <c r="H14" s="59"/>
      <c r="I14" s="59"/>
      <c r="J14" s="59"/>
      <c r="K14" s="59"/>
      <c r="L14" s="59"/>
      <c r="M14" s="59"/>
      <c r="N14" s="59"/>
      <c r="O14" s="59"/>
      <c r="P14" s="59"/>
      <c r="Q14" s="59"/>
      <c r="R14" s="59"/>
      <c r="S14" s="59"/>
      <c r="T14" s="59"/>
      <c r="U14" s="59"/>
      <c r="V14" s="59"/>
      <c r="W14" s="59"/>
      <c r="X14" s="59"/>
      <c r="Y14" s="59"/>
      <c r="Z14" s="59"/>
    </row>
    <row r="15" ht="45.0" customHeight="1">
      <c r="A15" s="193" t="s">
        <v>7</v>
      </c>
      <c r="B15" s="194" t="s">
        <v>8</v>
      </c>
      <c r="C15" s="193" t="s">
        <v>6967</v>
      </c>
      <c r="D15" s="595" t="s">
        <v>6968</v>
      </c>
      <c r="E15" s="66" t="s">
        <v>6969</v>
      </c>
      <c r="F15" s="193" t="s">
        <v>6970</v>
      </c>
      <c r="G15" s="193" t="s">
        <v>6971</v>
      </c>
      <c r="H15" s="193" t="s">
        <v>6972</v>
      </c>
      <c r="I15" s="193" t="s">
        <v>143</v>
      </c>
      <c r="J15" s="196" t="s">
        <v>144</v>
      </c>
      <c r="K15" s="3"/>
      <c r="L15" s="3"/>
      <c r="M15" s="3"/>
      <c r="N15" s="3"/>
      <c r="O15" s="3"/>
      <c r="P15" s="3"/>
      <c r="Q15" s="3"/>
      <c r="R15" s="3"/>
      <c r="S15" s="3"/>
      <c r="T15" s="3"/>
      <c r="U15" s="3"/>
      <c r="V15" s="3"/>
      <c r="W15" s="3"/>
      <c r="X15" s="3"/>
      <c r="Y15" s="3"/>
      <c r="Z15" s="3"/>
    </row>
    <row r="16" ht="11.25" customHeight="1">
      <c r="A16" s="473" t="s">
        <v>51</v>
      </c>
      <c r="B16" s="474" t="s">
        <v>52</v>
      </c>
      <c r="C16" s="474" t="s">
        <v>3695</v>
      </c>
      <c r="D16" s="411" t="s">
        <v>3699</v>
      </c>
      <c r="E16" s="596" t="s">
        <v>6973</v>
      </c>
      <c r="F16" s="474" t="s">
        <v>158</v>
      </c>
      <c r="G16" s="597">
        <v>50.0</v>
      </c>
      <c r="H16" s="474" t="s">
        <v>6974</v>
      </c>
      <c r="I16" s="597">
        <f>G16*2</f>
        <v>100</v>
      </c>
      <c r="J16" s="478" t="s">
        <v>154</v>
      </c>
      <c r="K16" s="212"/>
      <c r="L16" s="212"/>
      <c r="M16" s="212"/>
      <c r="N16" s="212"/>
      <c r="O16" s="212"/>
      <c r="P16" s="212"/>
      <c r="Q16" s="212"/>
      <c r="R16" s="212"/>
      <c r="S16" s="212"/>
      <c r="T16" s="212"/>
      <c r="U16" s="212"/>
      <c r="V16" s="212"/>
      <c r="W16" s="212"/>
      <c r="X16" s="212"/>
      <c r="Y16" s="212"/>
      <c r="Z16" s="212"/>
    </row>
    <row r="17" ht="11.25" customHeight="1">
      <c r="A17" s="473" t="s">
        <v>51</v>
      </c>
      <c r="B17" s="474" t="s">
        <v>52</v>
      </c>
      <c r="C17" s="474" t="s">
        <v>6975</v>
      </c>
      <c r="D17" s="474" t="s">
        <v>6976</v>
      </c>
      <c r="E17" s="473"/>
      <c r="F17" s="474" t="s">
        <v>6977</v>
      </c>
      <c r="G17" s="597">
        <v>10.0</v>
      </c>
      <c r="H17" s="474"/>
      <c r="I17" s="597">
        <f t="shared" ref="I17:I22" si="1">G17*5</f>
        <v>50</v>
      </c>
      <c r="J17" s="478" t="s">
        <v>154</v>
      </c>
      <c r="K17" s="212"/>
      <c r="L17" s="212"/>
      <c r="M17" s="212"/>
      <c r="N17" s="212"/>
      <c r="O17" s="212"/>
      <c r="P17" s="212"/>
      <c r="Q17" s="212"/>
      <c r="R17" s="212"/>
      <c r="S17" s="212"/>
      <c r="T17" s="212"/>
      <c r="U17" s="212"/>
      <c r="V17" s="212"/>
      <c r="W17" s="212"/>
      <c r="X17" s="212"/>
      <c r="Y17" s="212"/>
      <c r="Z17" s="212"/>
    </row>
    <row r="18" ht="11.25" customHeight="1">
      <c r="A18" s="473" t="s">
        <v>51</v>
      </c>
      <c r="B18" s="474" t="s">
        <v>52</v>
      </c>
      <c r="C18" s="474" t="s">
        <v>6978</v>
      </c>
      <c r="D18" s="474" t="s">
        <v>6979</v>
      </c>
      <c r="E18" s="473"/>
      <c r="F18" s="474" t="s">
        <v>6980</v>
      </c>
      <c r="G18" s="597">
        <v>10.0</v>
      </c>
      <c r="H18" s="474"/>
      <c r="I18" s="597">
        <f t="shared" si="1"/>
        <v>50</v>
      </c>
      <c r="J18" s="478" t="s">
        <v>154</v>
      </c>
      <c r="K18" s="212"/>
      <c r="L18" s="212"/>
      <c r="M18" s="212"/>
      <c r="N18" s="212"/>
      <c r="O18" s="212"/>
      <c r="P18" s="212"/>
      <c r="Q18" s="212"/>
      <c r="R18" s="212"/>
      <c r="S18" s="212"/>
      <c r="T18" s="212"/>
      <c r="U18" s="212"/>
      <c r="V18" s="212"/>
      <c r="W18" s="212"/>
      <c r="X18" s="212"/>
      <c r="Y18" s="212"/>
      <c r="Z18" s="212"/>
    </row>
    <row r="19" ht="11.25" customHeight="1">
      <c r="A19" s="473" t="s">
        <v>51</v>
      </c>
      <c r="B19" s="474" t="s">
        <v>52</v>
      </c>
      <c r="C19" s="474" t="s">
        <v>6981</v>
      </c>
      <c r="D19" s="474" t="s">
        <v>6982</v>
      </c>
      <c r="E19" s="473"/>
      <c r="F19" s="474" t="s">
        <v>6983</v>
      </c>
      <c r="G19" s="597">
        <v>10.0</v>
      </c>
      <c r="H19" s="474"/>
      <c r="I19" s="597">
        <f t="shared" si="1"/>
        <v>50</v>
      </c>
      <c r="J19" s="478" t="s">
        <v>154</v>
      </c>
      <c r="K19" s="212"/>
      <c r="L19" s="212"/>
      <c r="M19" s="212"/>
      <c r="N19" s="212"/>
      <c r="O19" s="212"/>
      <c r="P19" s="212"/>
      <c r="Q19" s="212"/>
      <c r="R19" s="212"/>
      <c r="S19" s="212"/>
      <c r="T19" s="212"/>
      <c r="U19" s="212"/>
      <c r="V19" s="212"/>
      <c r="W19" s="212"/>
      <c r="X19" s="212"/>
      <c r="Y19" s="212"/>
      <c r="Z19" s="212"/>
    </row>
    <row r="20" ht="11.25" customHeight="1">
      <c r="A20" s="473" t="s">
        <v>51</v>
      </c>
      <c r="B20" s="474" t="s">
        <v>52</v>
      </c>
      <c r="C20" s="474" t="s">
        <v>6984</v>
      </c>
      <c r="D20" s="474" t="s">
        <v>6985</v>
      </c>
      <c r="E20" s="473"/>
      <c r="F20" s="474" t="s">
        <v>6986</v>
      </c>
      <c r="G20" s="597">
        <v>10.0</v>
      </c>
      <c r="H20" s="474"/>
      <c r="I20" s="597">
        <f t="shared" si="1"/>
        <v>50</v>
      </c>
      <c r="J20" s="478" t="s">
        <v>154</v>
      </c>
      <c r="K20" s="212"/>
      <c r="L20" s="212"/>
      <c r="M20" s="212"/>
      <c r="N20" s="212"/>
      <c r="O20" s="212"/>
      <c r="P20" s="212"/>
      <c r="Q20" s="212"/>
      <c r="R20" s="212"/>
      <c r="S20" s="212"/>
      <c r="T20" s="212"/>
      <c r="U20" s="212"/>
      <c r="V20" s="212"/>
      <c r="W20" s="212"/>
      <c r="X20" s="212"/>
      <c r="Y20" s="212"/>
      <c r="Z20" s="212"/>
    </row>
    <row r="21" ht="11.25" customHeight="1">
      <c r="A21" s="473" t="s">
        <v>51</v>
      </c>
      <c r="B21" s="474" t="s">
        <v>52</v>
      </c>
      <c r="C21" s="474" t="s">
        <v>6987</v>
      </c>
      <c r="D21" s="474" t="s">
        <v>6988</v>
      </c>
      <c r="E21" s="473"/>
      <c r="F21" s="474" t="s">
        <v>6989</v>
      </c>
      <c r="G21" s="597">
        <v>10.0</v>
      </c>
      <c r="H21" s="474"/>
      <c r="I21" s="597">
        <f t="shared" si="1"/>
        <v>50</v>
      </c>
      <c r="J21" s="478" t="s">
        <v>154</v>
      </c>
      <c r="K21" s="212"/>
      <c r="L21" s="212"/>
      <c r="M21" s="212"/>
      <c r="N21" s="212"/>
      <c r="O21" s="212"/>
      <c r="P21" s="212"/>
      <c r="Q21" s="212"/>
      <c r="R21" s="212"/>
      <c r="S21" s="212"/>
      <c r="T21" s="212"/>
      <c r="U21" s="212"/>
      <c r="V21" s="212"/>
      <c r="W21" s="212"/>
      <c r="X21" s="212"/>
      <c r="Y21" s="212"/>
      <c r="Z21" s="212"/>
    </row>
    <row r="22" ht="11.25" customHeight="1">
      <c r="A22" s="473" t="s">
        <v>51</v>
      </c>
      <c r="B22" s="474" t="s">
        <v>52</v>
      </c>
      <c r="C22" s="474" t="s">
        <v>6990</v>
      </c>
      <c r="D22" s="474" t="s">
        <v>6991</v>
      </c>
      <c r="E22" s="473"/>
      <c r="F22" s="474" t="s">
        <v>6992</v>
      </c>
      <c r="G22" s="597">
        <v>10.0</v>
      </c>
      <c r="H22" s="474"/>
      <c r="I22" s="597">
        <f t="shared" si="1"/>
        <v>50</v>
      </c>
      <c r="J22" s="478" t="s">
        <v>154</v>
      </c>
      <c r="K22" s="212"/>
      <c r="L22" s="212"/>
      <c r="M22" s="212"/>
      <c r="N22" s="212"/>
      <c r="O22" s="212"/>
      <c r="P22" s="212"/>
      <c r="Q22" s="212"/>
      <c r="R22" s="212"/>
      <c r="S22" s="212"/>
      <c r="T22" s="212"/>
      <c r="U22" s="212"/>
      <c r="V22" s="212"/>
      <c r="W22" s="212"/>
      <c r="X22" s="212"/>
      <c r="Y22" s="212"/>
      <c r="Z22" s="212"/>
    </row>
    <row r="23" ht="11.25" customHeight="1">
      <c r="A23" s="473" t="s">
        <v>51</v>
      </c>
      <c r="B23" s="474" t="s">
        <v>52</v>
      </c>
      <c r="C23" s="474" t="s">
        <v>6993</v>
      </c>
      <c r="D23" s="474" t="s">
        <v>6994</v>
      </c>
      <c r="E23" s="473"/>
      <c r="F23" s="474" t="s">
        <v>6995</v>
      </c>
      <c r="G23" s="597">
        <v>10.0</v>
      </c>
      <c r="H23" s="474"/>
      <c r="I23" s="597">
        <v>10.0</v>
      </c>
      <c r="J23" s="478" t="s">
        <v>154</v>
      </c>
      <c r="K23" s="212"/>
      <c r="L23" s="212"/>
      <c r="M23" s="212"/>
      <c r="N23" s="212"/>
      <c r="O23" s="212"/>
      <c r="P23" s="212"/>
      <c r="Q23" s="212"/>
      <c r="R23" s="212"/>
      <c r="S23" s="212"/>
      <c r="T23" s="212"/>
      <c r="U23" s="212"/>
      <c r="V23" s="212"/>
      <c r="W23" s="212"/>
      <c r="X23" s="212"/>
      <c r="Y23" s="212"/>
      <c r="Z23" s="212"/>
    </row>
    <row r="24" ht="11.25" customHeight="1">
      <c r="A24" s="473" t="s">
        <v>51</v>
      </c>
      <c r="B24" s="474" t="s">
        <v>52</v>
      </c>
      <c r="C24" s="474" t="s">
        <v>6996</v>
      </c>
      <c r="D24" s="474" t="s">
        <v>6997</v>
      </c>
      <c r="E24" s="473"/>
      <c r="F24" s="474" t="s">
        <v>6998</v>
      </c>
      <c r="G24" s="597">
        <v>10.0</v>
      </c>
      <c r="H24" s="474"/>
      <c r="I24" s="597">
        <f>G24*5</f>
        <v>50</v>
      </c>
      <c r="J24" s="478" t="s">
        <v>154</v>
      </c>
      <c r="K24" s="212"/>
      <c r="L24" s="212"/>
      <c r="M24" s="212"/>
      <c r="N24" s="212"/>
      <c r="O24" s="212"/>
      <c r="P24" s="212"/>
      <c r="Q24" s="212"/>
      <c r="R24" s="212"/>
      <c r="S24" s="212"/>
      <c r="T24" s="212"/>
      <c r="U24" s="212"/>
      <c r="V24" s="212"/>
      <c r="W24" s="212"/>
      <c r="X24" s="212"/>
      <c r="Y24" s="212"/>
      <c r="Z24" s="212"/>
    </row>
    <row r="25" ht="11.25" customHeight="1">
      <c r="A25" s="473" t="s">
        <v>6999</v>
      </c>
      <c r="B25" s="474" t="s">
        <v>52</v>
      </c>
      <c r="C25" s="474" t="s">
        <v>3872</v>
      </c>
      <c r="D25" s="483" t="s">
        <v>7000</v>
      </c>
      <c r="E25" s="475" t="s">
        <v>7001</v>
      </c>
      <c r="F25" s="474"/>
      <c r="G25" s="597">
        <v>50.0</v>
      </c>
      <c r="H25" s="598" t="s">
        <v>7002</v>
      </c>
      <c r="I25" s="599">
        <v>50.0</v>
      </c>
      <c r="J25" s="478" t="s">
        <v>164</v>
      </c>
      <c r="K25" s="212"/>
      <c r="L25" s="212"/>
      <c r="M25" s="212"/>
      <c r="N25" s="212"/>
      <c r="O25" s="212"/>
      <c r="P25" s="212"/>
      <c r="Q25" s="212"/>
      <c r="R25" s="212"/>
      <c r="S25" s="212"/>
      <c r="T25" s="212"/>
      <c r="U25" s="212"/>
      <c r="V25" s="212"/>
      <c r="W25" s="212"/>
      <c r="X25" s="212"/>
      <c r="Y25" s="212"/>
      <c r="Z25" s="212"/>
    </row>
    <row r="26" ht="11.25" customHeight="1">
      <c r="A26" s="473" t="s">
        <v>6999</v>
      </c>
      <c r="B26" s="474" t="s">
        <v>52</v>
      </c>
      <c r="C26" s="474" t="s">
        <v>7003</v>
      </c>
      <c r="D26" s="483" t="s">
        <v>7004</v>
      </c>
      <c r="E26" s="475" t="s">
        <v>7005</v>
      </c>
      <c r="F26" s="474"/>
      <c r="G26" s="597">
        <v>50.0</v>
      </c>
      <c r="H26" s="598" t="s">
        <v>7002</v>
      </c>
      <c r="I26" s="599">
        <v>50.0</v>
      </c>
      <c r="J26" s="478" t="s">
        <v>164</v>
      </c>
      <c r="K26" s="212"/>
      <c r="L26" s="212"/>
      <c r="M26" s="212"/>
      <c r="N26" s="212"/>
      <c r="O26" s="212"/>
      <c r="P26" s="212"/>
      <c r="Q26" s="212"/>
      <c r="R26" s="212"/>
      <c r="S26" s="212"/>
      <c r="T26" s="212"/>
      <c r="U26" s="212"/>
      <c r="V26" s="212"/>
      <c r="W26" s="212"/>
      <c r="X26" s="212"/>
      <c r="Y26" s="212"/>
      <c r="Z26" s="212"/>
    </row>
    <row r="27" ht="11.25" customHeight="1">
      <c r="A27" s="473" t="s">
        <v>6999</v>
      </c>
      <c r="B27" s="474" t="s">
        <v>52</v>
      </c>
      <c r="C27" s="474" t="s">
        <v>3695</v>
      </c>
      <c r="D27" s="474" t="s">
        <v>7006</v>
      </c>
      <c r="E27" s="475" t="s">
        <v>6973</v>
      </c>
      <c r="F27" s="474"/>
      <c r="G27" s="600">
        <v>50.0</v>
      </c>
      <c r="H27" s="598" t="s">
        <v>7007</v>
      </c>
      <c r="I27" s="599">
        <v>100.0</v>
      </c>
      <c r="J27" s="478" t="s">
        <v>164</v>
      </c>
      <c r="K27" s="212"/>
      <c r="L27" s="212"/>
      <c r="M27" s="212"/>
      <c r="N27" s="212"/>
      <c r="O27" s="212"/>
      <c r="P27" s="212"/>
      <c r="Q27" s="212"/>
      <c r="R27" s="212"/>
      <c r="S27" s="212"/>
      <c r="T27" s="212"/>
      <c r="U27" s="212"/>
      <c r="V27" s="212"/>
      <c r="W27" s="212"/>
      <c r="X27" s="212"/>
      <c r="Y27" s="212"/>
      <c r="Z27" s="212"/>
    </row>
    <row r="28" ht="11.25" customHeight="1">
      <c r="A28" s="473" t="s">
        <v>6999</v>
      </c>
      <c r="B28" s="474" t="s">
        <v>52</v>
      </c>
      <c r="C28" s="474" t="s">
        <v>3784</v>
      </c>
      <c r="D28" s="474" t="s">
        <v>3788</v>
      </c>
      <c r="E28" s="475" t="s">
        <v>3923</v>
      </c>
      <c r="F28" s="601" t="s">
        <v>7008</v>
      </c>
      <c r="G28" s="600">
        <v>50.0</v>
      </c>
      <c r="H28" s="598"/>
      <c r="I28" s="599">
        <v>50.0</v>
      </c>
      <c r="J28" s="478" t="s">
        <v>164</v>
      </c>
      <c r="K28" s="212"/>
      <c r="L28" s="212"/>
      <c r="M28" s="212"/>
      <c r="N28" s="212"/>
      <c r="O28" s="212"/>
      <c r="P28" s="212"/>
      <c r="Q28" s="212"/>
      <c r="R28" s="212"/>
      <c r="S28" s="212"/>
      <c r="T28" s="212"/>
      <c r="U28" s="212"/>
      <c r="V28" s="212"/>
      <c r="W28" s="212"/>
      <c r="X28" s="212"/>
      <c r="Y28" s="212"/>
      <c r="Z28" s="212"/>
    </row>
    <row r="29" ht="11.25" customHeight="1">
      <c r="A29" s="473" t="s">
        <v>6999</v>
      </c>
      <c r="B29" s="474" t="s">
        <v>52</v>
      </c>
      <c r="C29" s="474" t="s">
        <v>3784</v>
      </c>
      <c r="D29" s="474" t="s">
        <v>3788</v>
      </c>
      <c r="E29" s="475" t="s">
        <v>3923</v>
      </c>
      <c r="F29" s="601" t="s">
        <v>7009</v>
      </c>
      <c r="G29" s="600">
        <v>50.0</v>
      </c>
      <c r="H29" s="598"/>
      <c r="I29" s="599">
        <v>50.0</v>
      </c>
      <c r="J29" s="478" t="s">
        <v>164</v>
      </c>
      <c r="K29" s="212"/>
      <c r="L29" s="212"/>
      <c r="M29" s="212"/>
      <c r="N29" s="212"/>
      <c r="O29" s="212"/>
      <c r="P29" s="212"/>
      <c r="Q29" s="212"/>
      <c r="R29" s="212"/>
      <c r="S29" s="212"/>
      <c r="T29" s="212"/>
      <c r="U29" s="212"/>
      <c r="V29" s="212"/>
      <c r="W29" s="212"/>
      <c r="X29" s="212"/>
      <c r="Y29" s="212"/>
      <c r="Z29" s="212"/>
    </row>
    <row r="30" ht="11.25" customHeight="1">
      <c r="A30" s="473" t="s">
        <v>6999</v>
      </c>
      <c r="B30" s="474" t="s">
        <v>52</v>
      </c>
      <c r="C30" s="474" t="s">
        <v>3784</v>
      </c>
      <c r="D30" s="474" t="s">
        <v>3788</v>
      </c>
      <c r="E30" s="475" t="s">
        <v>3923</v>
      </c>
      <c r="F30" s="601" t="s">
        <v>7010</v>
      </c>
      <c r="G30" s="600">
        <v>50.0</v>
      </c>
      <c r="H30" s="598"/>
      <c r="I30" s="599">
        <v>50.0</v>
      </c>
      <c r="J30" s="478" t="s">
        <v>164</v>
      </c>
      <c r="K30" s="212"/>
      <c r="L30" s="212"/>
      <c r="M30" s="212"/>
      <c r="N30" s="212"/>
      <c r="O30" s="212"/>
      <c r="P30" s="212"/>
      <c r="Q30" s="212"/>
      <c r="R30" s="212"/>
      <c r="S30" s="212"/>
      <c r="T30" s="212"/>
      <c r="U30" s="212"/>
      <c r="V30" s="212"/>
      <c r="W30" s="212"/>
      <c r="X30" s="212"/>
      <c r="Y30" s="212"/>
      <c r="Z30" s="212"/>
    </row>
    <row r="31" ht="11.25" customHeight="1">
      <c r="A31" s="473" t="s">
        <v>56</v>
      </c>
      <c r="B31" s="474" t="s">
        <v>52</v>
      </c>
      <c r="C31" s="474" t="s">
        <v>3784</v>
      </c>
      <c r="D31" s="474" t="s">
        <v>3716</v>
      </c>
      <c r="E31" s="475" t="s">
        <v>7011</v>
      </c>
      <c r="F31" s="602" t="s">
        <v>158</v>
      </c>
      <c r="G31" s="597">
        <v>150.0</v>
      </c>
      <c r="H31" s="603">
        <v>2.0</v>
      </c>
      <c r="I31" s="599">
        <v>150.0</v>
      </c>
      <c r="J31" s="478" t="s">
        <v>173</v>
      </c>
      <c r="K31" s="212"/>
      <c r="L31" s="212"/>
      <c r="M31" s="212"/>
      <c r="N31" s="212"/>
      <c r="O31" s="212"/>
      <c r="P31" s="212"/>
      <c r="Q31" s="212"/>
      <c r="R31" s="212"/>
      <c r="S31" s="212"/>
      <c r="T31" s="212"/>
      <c r="U31" s="212"/>
      <c r="V31" s="212"/>
      <c r="W31" s="212"/>
      <c r="X31" s="212"/>
      <c r="Y31" s="212"/>
      <c r="Z31" s="212"/>
    </row>
    <row r="32" ht="11.25" customHeight="1">
      <c r="A32" s="473" t="s">
        <v>58</v>
      </c>
      <c r="B32" s="474" t="s">
        <v>52</v>
      </c>
      <c r="C32" s="474" t="s">
        <v>7012</v>
      </c>
      <c r="D32" s="474" t="s">
        <v>7013</v>
      </c>
      <c r="E32" s="475" t="s">
        <v>7014</v>
      </c>
      <c r="F32" s="474" t="s">
        <v>7015</v>
      </c>
      <c r="G32" s="597">
        <v>10.0</v>
      </c>
      <c r="H32" s="603"/>
      <c r="I32" s="599">
        <v>10.0</v>
      </c>
      <c r="J32" s="478" t="s">
        <v>184</v>
      </c>
      <c r="K32" s="212"/>
      <c r="L32" s="212"/>
      <c r="M32" s="212"/>
      <c r="N32" s="212"/>
      <c r="O32" s="212"/>
      <c r="P32" s="212"/>
      <c r="Q32" s="212"/>
      <c r="R32" s="212"/>
      <c r="S32" s="212"/>
      <c r="T32" s="212"/>
      <c r="U32" s="212"/>
      <c r="V32" s="212"/>
      <c r="W32" s="212"/>
      <c r="X32" s="212"/>
      <c r="Y32" s="212"/>
      <c r="Z32" s="212"/>
    </row>
    <row r="33" ht="11.25" customHeight="1">
      <c r="A33" s="473" t="s">
        <v>58</v>
      </c>
      <c r="B33" s="474" t="s">
        <v>52</v>
      </c>
      <c r="C33" s="474" t="s">
        <v>7016</v>
      </c>
      <c r="D33" s="474" t="s">
        <v>7017</v>
      </c>
      <c r="E33" s="475" t="s">
        <v>7018</v>
      </c>
      <c r="F33" s="474" t="s">
        <v>7019</v>
      </c>
      <c r="G33" s="600">
        <v>10.0</v>
      </c>
      <c r="H33" s="598"/>
      <c r="I33" s="599">
        <v>10.0</v>
      </c>
      <c r="J33" s="478" t="s">
        <v>184</v>
      </c>
      <c r="K33" s="212"/>
      <c r="L33" s="212"/>
      <c r="M33" s="212"/>
      <c r="N33" s="212"/>
      <c r="O33" s="212"/>
      <c r="P33" s="212"/>
      <c r="Q33" s="212"/>
      <c r="R33" s="212"/>
      <c r="S33" s="212"/>
      <c r="T33" s="212"/>
      <c r="U33" s="212"/>
      <c r="V33" s="212"/>
      <c r="W33" s="212"/>
      <c r="X33" s="212"/>
      <c r="Y33" s="212"/>
      <c r="Z33" s="212"/>
    </row>
    <row r="34" ht="11.25" customHeight="1">
      <c r="A34" s="473" t="s">
        <v>58</v>
      </c>
      <c r="B34" s="474" t="s">
        <v>52</v>
      </c>
      <c r="C34" s="474" t="s">
        <v>7020</v>
      </c>
      <c r="D34" s="474" t="s">
        <v>7021</v>
      </c>
      <c r="E34" s="475" t="s">
        <v>7022</v>
      </c>
      <c r="F34" s="474" t="s">
        <v>7023</v>
      </c>
      <c r="G34" s="600">
        <v>50.0</v>
      </c>
      <c r="H34" s="598"/>
      <c r="I34" s="599">
        <v>50.0</v>
      </c>
      <c r="J34" s="478" t="s">
        <v>184</v>
      </c>
      <c r="K34" s="212"/>
      <c r="L34" s="212"/>
      <c r="M34" s="212"/>
      <c r="N34" s="212"/>
      <c r="O34" s="212"/>
      <c r="P34" s="212"/>
      <c r="Q34" s="212"/>
      <c r="R34" s="212"/>
      <c r="S34" s="212"/>
      <c r="T34" s="212"/>
      <c r="U34" s="212"/>
      <c r="V34" s="212"/>
      <c r="W34" s="212"/>
      <c r="X34" s="212"/>
      <c r="Y34" s="212"/>
      <c r="Z34" s="212"/>
    </row>
    <row r="35" ht="11.25" customHeight="1">
      <c r="A35" s="473" t="s">
        <v>58</v>
      </c>
      <c r="B35" s="474" t="s">
        <v>52</v>
      </c>
      <c r="C35" s="474" t="s">
        <v>7024</v>
      </c>
      <c r="D35" s="474" t="s">
        <v>7021</v>
      </c>
      <c r="E35" s="475" t="s">
        <v>7025</v>
      </c>
      <c r="F35" s="474" t="s">
        <v>7019</v>
      </c>
      <c r="G35" s="600">
        <v>50.0</v>
      </c>
      <c r="H35" s="598"/>
      <c r="I35" s="599">
        <v>50.0</v>
      </c>
      <c r="J35" s="478" t="s">
        <v>184</v>
      </c>
      <c r="K35" s="212"/>
      <c r="L35" s="212"/>
      <c r="M35" s="212"/>
      <c r="N35" s="212"/>
      <c r="O35" s="212"/>
      <c r="P35" s="212"/>
      <c r="Q35" s="212"/>
      <c r="R35" s="212"/>
      <c r="S35" s="212"/>
      <c r="T35" s="212"/>
      <c r="U35" s="212"/>
      <c r="V35" s="212"/>
      <c r="W35" s="212"/>
      <c r="X35" s="212"/>
      <c r="Y35" s="212"/>
      <c r="Z35" s="212"/>
    </row>
    <row r="36" ht="11.25" customHeight="1">
      <c r="A36" s="473" t="s">
        <v>58</v>
      </c>
      <c r="B36" s="474" t="s">
        <v>52</v>
      </c>
      <c r="C36" s="474" t="s">
        <v>7026</v>
      </c>
      <c r="D36" s="474" t="s">
        <v>7021</v>
      </c>
      <c r="E36" s="475" t="s">
        <v>7027</v>
      </c>
      <c r="F36" s="474" t="s">
        <v>7028</v>
      </c>
      <c r="G36" s="600">
        <v>50.0</v>
      </c>
      <c r="H36" s="598"/>
      <c r="I36" s="599">
        <v>50.0</v>
      </c>
      <c r="J36" s="478" t="s">
        <v>184</v>
      </c>
      <c r="K36" s="212"/>
      <c r="L36" s="212"/>
      <c r="M36" s="212"/>
      <c r="N36" s="212"/>
      <c r="O36" s="212"/>
      <c r="P36" s="212"/>
      <c r="Q36" s="212"/>
      <c r="R36" s="212"/>
      <c r="S36" s="212"/>
      <c r="T36" s="212"/>
      <c r="U36" s="212"/>
      <c r="V36" s="212"/>
      <c r="W36" s="212"/>
      <c r="X36" s="212"/>
      <c r="Y36" s="212"/>
      <c r="Z36" s="212"/>
    </row>
    <row r="37" ht="11.25" customHeight="1">
      <c r="A37" s="473" t="s">
        <v>58</v>
      </c>
      <c r="B37" s="474" t="s">
        <v>52</v>
      </c>
      <c r="C37" s="474" t="s">
        <v>7029</v>
      </c>
      <c r="D37" s="474" t="s">
        <v>1007</v>
      </c>
      <c r="E37" s="475" t="s">
        <v>7030</v>
      </c>
      <c r="F37" s="474" t="s">
        <v>7031</v>
      </c>
      <c r="G37" s="600">
        <v>50.0</v>
      </c>
      <c r="H37" s="598"/>
      <c r="I37" s="599">
        <v>50.0</v>
      </c>
      <c r="J37" s="478" t="s">
        <v>184</v>
      </c>
      <c r="K37" s="212"/>
      <c r="L37" s="212"/>
      <c r="M37" s="212"/>
      <c r="N37" s="212"/>
      <c r="O37" s="212"/>
      <c r="P37" s="212"/>
      <c r="Q37" s="212"/>
      <c r="R37" s="212"/>
      <c r="S37" s="212"/>
      <c r="T37" s="212"/>
      <c r="U37" s="212"/>
      <c r="V37" s="212"/>
      <c r="W37" s="212"/>
      <c r="X37" s="212"/>
      <c r="Y37" s="212"/>
      <c r="Z37" s="212"/>
    </row>
    <row r="38" ht="11.25" customHeight="1">
      <c r="A38" s="473" t="s">
        <v>58</v>
      </c>
      <c r="B38" s="474" t="s">
        <v>52</v>
      </c>
      <c r="C38" s="474" t="s">
        <v>7032</v>
      </c>
      <c r="D38" s="474" t="s">
        <v>969</v>
      </c>
      <c r="E38" s="475" t="s">
        <v>7033</v>
      </c>
      <c r="F38" s="474" t="s">
        <v>7034</v>
      </c>
      <c r="G38" s="600">
        <v>50.0</v>
      </c>
      <c r="H38" s="598"/>
      <c r="I38" s="599">
        <v>50.0</v>
      </c>
      <c r="J38" s="478" t="s">
        <v>184</v>
      </c>
      <c r="K38" s="212"/>
      <c r="L38" s="212"/>
      <c r="M38" s="212"/>
      <c r="N38" s="212"/>
      <c r="O38" s="212"/>
      <c r="P38" s="212"/>
      <c r="Q38" s="212"/>
      <c r="R38" s="212"/>
      <c r="S38" s="212"/>
      <c r="T38" s="212"/>
      <c r="U38" s="212"/>
      <c r="V38" s="212"/>
      <c r="W38" s="212"/>
      <c r="X38" s="212"/>
      <c r="Y38" s="212"/>
      <c r="Z38" s="212"/>
    </row>
    <row r="39" ht="11.25" customHeight="1">
      <c r="A39" s="473" t="s">
        <v>58</v>
      </c>
      <c r="B39" s="474" t="s">
        <v>52</v>
      </c>
      <c r="C39" s="474" t="s">
        <v>7032</v>
      </c>
      <c r="D39" s="474" t="s">
        <v>969</v>
      </c>
      <c r="E39" s="473" t="s">
        <v>7033</v>
      </c>
      <c r="F39" s="474" t="s">
        <v>7035</v>
      </c>
      <c r="G39" s="600">
        <v>50.0</v>
      </c>
      <c r="H39" s="598"/>
      <c r="I39" s="599">
        <v>50.0</v>
      </c>
      <c r="J39" s="478" t="s">
        <v>184</v>
      </c>
      <c r="K39" s="212"/>
      <c r="L39" s="212"/>
      <c r="M39" s="212"/>
      <c r="N39" s="212"/>
      <c r="O39" s="212"/>
      <c r="P39" s="212"/>
      <c r="Q39" s="212"/>
      <c r="R39" s="212"/>
      <c r="S39" s="212"/>
      <c r="T39" s="212"/>
      <c r="U39" s="212"/>
      <c r="V39" s="212"/>
      <c r="W39" s="212"/>
      <c r="X39" s="212"/>
      <c r="Y39" s="212"/>
      <c r="Z39" s="212"/>
    </row>
    <row r="40" ht="11.25" customHeight="1">
      <c r="A40" s="473" t="s">
        <v>58</v>
      </c>
      <c r="B40" s="474" t="s">
        <v>52</v>
      </c>
      <c r="C40" s="474" t="s">
        <v>7032</v>
      </c>
      <c r="D40" s="474" t="s">
        <v>969</v>
      </c>
      <c r="E40" s="473" t="s">
        <v>7033</v>
      </c>
      <c r="F40" s="474" t="s">
        <v>6986</v>
      </c>
      <c r="G40" s="600">
        <v>50.0</v>
      </c>
      <c r="H40" s="598"/>
      <c r="I40" s="599">
        <v>50.0</v>
      </c>
      <c r="J40" s="478" t="s">
        <v>184</v>
      </c>
      <c r="K40" s="212"/>
      <c r="L40" s="212"/>
      <c r="M40" s="212"/>
      <c r="N40" s="212"/>
      <c r="O40" s="212"/>
      <c r="P40" s="212"/>
      <c r="Q40" s="212"/>
      <c r="R40" s="212"/>
      <c r="S40" s="212"/>
      <c r="T40" s="212"/>
      <c r="U40" s="212"/>
      <c r="V40" s="212"/>
      <c r="W40" s="212"/>
      <c r="X40" s="212"/>
      <c r="Y40" s="212"/>
      <c r="Z40" s="212"/>
    </row>
    <row r="41" ht="11.25" customHeight="1">
      <c r="A41" s="473" t="s">
        <v>58</v>
      </c>
      <c r="B41" s="474" t="s">
        <v>52</v>
      </c>
      <c r="C41" s="474" t="s">
        <v>3784</v>
      </c>
      <c r="D41" s="474" t="s">
        <v>3802</v>
      </c>
      <c r="E41" s="475" t="s">
        <v>3923</v>
      </c>
      <c r="F41" s="474" t="s">
        <v>7036</v>
      </c>
      <c r="G41" s="600">
        <v>50.0</v>
      </c>
      <c r="H41" s="598"/>
      <c r="I41" s="599">
        <v>50.0</v>
      </c>
      <c r="J41" s="478" t="s">
        <v>184</v>
      </c>
      <c r="K41" s="212"/>
      <c r="L41" s="212"/>
      <c r="M41" s="212"/>
      <c r="N41" s="212"/>
      <c r="O41" s="212"/>
      <c r="P41" s="212"/>
      <c r="Q41" s="212"/>
      <c r="R41" s="212"/>
      <c r="S41" s="212"/>
      <c r="T41" s="212"/>
      <c r="U41" s="212"/>
      <c r="V41" s="212"/>
      <c r="W41" s="212"/>
      <c r="X41" s="212"/>
      <c r="Y41" s="212"/>
      <c r="Z41" s="212"/>
    </row>
    <row r="42" ht="11.25" customHeight="1">
      <c r="A42" s="473" t="s">
        <v>58</v>
      </c>
      <c r="B42" s="474" t="s">
        <v>52</v>
      </c>
      <c r="C42" s="474" t="s">
        <v>7037</v>
      </c>
      <c r="D42" s="474" t="s">
        <v>1007</v>
      </c>
      <c r="E42" s="475" t="s">
        <v>7038</v>
      </c>
      <c r="F42" s="474" t="s">
        <v>7039</v>
      </c>
      <c r="G42" s="600">
        <v>50.0</v>
      </c>
      <c r="H42" s="598"/>
      <c r="I42" s="599">
        <v>50.0</v>
      </c>
      <c r="J42" s="478" t="s">
        <v>184</v>
      </c>
      <c r="K42" s="212"/>
      <c r="L42" s="212"/>
      <c r="M42" s="212"/>
      <c r="N42" s="212"/>
      <c r="O42" s="212"/>
      <c r="P42" s="212"/>
      <c r="Q42" s="212"/>
      <c r="R42" s="212"/>
      <c r="S42" s="212"/>
      <c r="T42" s="212"/>
      <c r="U42" s="212"/>
      <c r="V42" s="212"/>
      <c r="W42" s="212"/>
      <c r="X42" s="212"/>
      <c r="Y42" s="212"/>
      <c r="Z42" s="212"/>
    </row>
    <row r="43" ht="11.25" customHeight="1">
      <c r="A43" s="473" t="s">
        <v>58</v>
      </c>
      <c r="B43" s="474" t="s">
        <v>52</v>
      </c>
      <c r="C43" s="474" t="s">
        <v>7037</v>
      </c>
      <c r="D43" s="474" t="s">
        <v>1007</v>
      </c>
      <c r="E43" s="475" t="s">
        <v>7038</v>
      </c>
      <c r="F43" s="474" t="s">
        <v>7040</v>
      </c>
      <c r="G43" s="600">
        <v>50.0</v>
      </c>
      <c r="H43" s="598"/>
      <c r="I43" s="599">
        <v>50.0</v>
      </c>
      <c r="J43" s="478" t="s">
        <v>184</v>
      </c>
      <c r="K43" s="212"/>
      <c r="L43" s="212"/>
      <c r="M43" s="212"/>
      <c r="N43" s="212"/>
      <c r="O43" s="212"/>
      <c r="P43" s="212"/>
      <c r="Q43" s="212"/>
      <c r="R43" s="212"/>
      <c r="S43" s="212"/>
      <c r="T43" s="212"/>
      <c r="U43" s="212"/>
      <c r="V43" s="212"/>
      <c r="W43" s="212"/>
      <c r="X43" s="212"/>
      <c r="Y43" s="212"/>
      <c r="Z43" s="212"/>
    </row>
    <row r="44" ht="11.25" customHeight="1">
      <c r="A44" s="473" t="s">
        <v>58</v>
      </c>
      <c r="B44" s="474" t="s">
        <v>52</v>
      </c>
      <c r="C44" s="474" t="s">
        <v>405</v>
      </c>
      <c r="D44" s="474" t="s">
        <v>1007</v>
      </c>
      <c r="E44" s="475" t="s">
        <v>7041</v>
      </c>
      <c r="F44" s="474" t="s">
        <v>7042</v>
      </c>
      <c r="G44" s="600">
        <v>50.0</v>
      </c>
      <c r="H44" s="598"/>
      <c r="I44" s="599">
        <v>50.0</v>
      </c>
      <c r="J44" s="478" t="s">
        <v>184</v>
      </c>
      <c r="K44" s="212"/>
      <c r="L44" s="212"/>
      <c r="M44" s="212"/>
      <c r="N44" s="212"/>
      <c r="O44" s="212"/>
      <c r="P44" s="212"/>
      <c r="Q44" s="212"/>
      <c r="R44" s="212"/>
      <c r="S44" s="212"/>
      <c r="T44" s="212"/>
      <c r="U44" s="212"/>
      <c r="V44" s="212"/>
      <c r="W44" s="212"/>
      <c r="X44" s="212"/>
      <c r="Y44" s="212"/>
      <c r="Z44" s="212"/>
    </row>
    <row r="45" ht="11.25" customHeight="1">
      <c r="A45" s="473" t="s">
        <v>58</v>
      </c>
      <c r="B45" s="474" t="s">
        <v>52</v>
      </c>
      <c r="C45" s="474" t="s">
        <v>7043</v>
      </c>
      <c r="D45" s="474" t="s">
        <v>974</v>
      </c>
      <c r="E45" s="475" t="s">
        <v>7044</v>
      </c>
      <c r="F45" s="474" t="s">
        <v>7036</v>
      </c>
      <c r="G45" s="600">
        <v>50.0</v>
      </c>
      <c r="H45" s="598"/>
      <c r="I45" s="599">
        <v>50.0</v>
      </c>
      <c r="J45" s="478" t="s">
        <v>184</v>
      </c>
      <c r="K45" s="212"/>
      <c r="L45" s="212"/>
      <c r="M45" s="212"/>
      <c r="N45" s="212"/>
      <c r="O45" s="212"/>
      <c r="P45" s="212"/>
      <c r="Q45" s="212"/>
      <c r="R45" s="212"/>
      <c r="S45" s="212"/>
      <c r="T45" s="212"/>
      <c r="U45" s="212"/>
      <c r="V45" s="212"/>
      <c r="W45" s="212"/>
      <c r="X45" s="212"/>
      <c r="Y45" s="212"/>
      <c r="Z45" s="212"/>
    </row>
    <row r="46" ht="11.25" customHeight="1">
      <c r="A46" s="473" t="s">
        <v>58</v>
      </c>
      <c r="B46" s="474" t="s">
        <v>52</v>
      </c>
      <c r="C46" s="474" t="s">
        <v>7045</v>
      </c>
      <c r="D46" s="474" t="s">
        <v>7046</v>
      </c>
      <c r="E46" s="475" t="s">
        <v>7047</v>
      </c>
      <c r="F46" s="474" t="s">
        <v>7015</v>
      </c>
      <c r="G46" s="600">
        <v>10.0</v>
      </c>
      <c r="H46" s="598"/>
      <c r="I46" s="599">
        <v>10.0</v>
      </c>
      <c r="J46" s="478" t="s">
        <v>184</v>
      </c>
      <c r="K46" s="212"/>
      <c r="L46" s="212"/>
      <c r="M46" s="212"/>
      <c r="N46" s="212"/>
      <c r="O46" s="212"/>
      <c r="P46" s="212"/>
      <c r="Q46" s="212"/>
      <c r="R46" s="212"/>
      <c r="S46" s="212"/>
      <c r="T46" s="212"/>
      <c r="U46" s="212"/>
      <c r="V46" s="212"/>
      <c r="W46" s="212"/>
      <c r="X46" s="212"/>
      <c r="Y46" s="212"/>
      <c r="Z46" s="212"/>
    </row>
    <row r="47" ht="11.25" customHeight="1">
      <c r="A47" s="473" t="s">
        <v>58</v>
      </c>
      <c r="B47" s="474" t="s">
        <v>52</v>
      </c>
      <c r="C47" s="474" t="s">
        <v>7045</v>
      </c>
      <c r="D47" s="474" t="s">
        <v>7046</v>
      </c>
      <c r="E47" s="475" t="s">
        <v>7047</v>
      </c>
      <c r="F47" s="474" t="s">
        <v>7048</v>
      </c>
      <c r="G47" s="600">
        <v>10.0</v>
      </c>
      <c r="H47" s="598"/>
      <c r="I47" s="599">
        <v>10.0</v>
      </c>
      <c r="J47" s="478" t="s">
        <v>184</v>
      </c>
      <c r="K47" s="212"/>
      <c r="L47" s="212"/>
      <c r="M47" s="212"/>
      <c r="N47" s="212"/>
      <c r="O47" s="212"/>
      <c r="P47" s="212"/>
      <c r="Q47" s="212"/>
      <c r="R47" s="212"/>
      <c r="S47" s="212"/>
      <c r="T47" s="212"/>
      <c r="U47" s="212"/>
      <c r="V47" s="212"/>
      <c r="W47" s="212"/>
      <c r="X47" s="212"/>
      <c r="Y47" s="212"/>
      <c r="Z47" s="212"/>
    </row>
    <row r="48" ht="11.25" customHeight="1">
      <c r="A48" s="473" t="s">
        <v>58</v>
      </c>
      <c r="B48" s="474" t="s">
        <v>52</v>
      </c>
      <c r="C48" s="474" t="s">
        <v>7049</v>
      </c>
      <c r="D48" s="474" t="s">
        <v>7021</v>
      </c>
      <c r="E48" s="475" t="s">
        <v>7050</v>
      </c>
      <c r="F48" s="474" t="s">
        <v>7051</v>
      </c>
      <c r="G48" s="600">
        <v>50.0</v>
      </c>
      <c r="H48" s="598"/>
      <c r="I48" s="599">
        <v>50.0</v>
      </c>
      <c r="J48" s="478" t="s">
        <v>184</v>
      </c>
      <c r="K48" s="212"/>
      <c r="L48" s="212"/>
      <c r="M48" s="212"/>
      <c r="N48" s="212"/>
      <c r="O48" s="212"/>
      <c r="P48" s="212"/>
      <c r="Q48" s="212"/>
      <c r="R48" s="212"/>
      <c r="S48" s="212"/>
      <c r="T48" s="212"/>
      <c r="U48" s="212"/>
      <c r="V48" s="212"/>
      <c r="W48" s="212"/>
      <c r="X48" s="212"/>
      <c r="Y48" s="212"/>
      <c r="Z48" s="212"/>
    </row>
    <row r="49" ht="11.25" customHeight="1">
      <c r="A49" s="473" t="s">
        <v>58</v>
      </c>
      <c r="B49" s="474" t="s">
        <v>52</v>
      </c>
      <c r="C49" s="474" t="s">
        <v>147</v>
      </c>
      <c r="D49" s="474" t="s">
        <v>1007</v>
      </c>
      <c r="E49" s="473" t="s">
        <v>7052</v>
      </c>
      <c r="F49" s="474" t="s">
        <v>7051</v>
      </c>
      <c r="G49" s="600">
        <v>50.0</v>
      </c>
      <c r="H49" s="598"/>
      <c r="I49" s="599">
        <v>50.0</v>
      </c>
      <c r="J49" s="478" t="s">
        <v>184</v>
      </c>
      <c r="K49" s="212"/>
      <c r="L49" s="212"/>
      <c r="M49" s="212"/>
      <c r="N49" s="212"/>
      <c r="O49" s="212"/>
      <c r="P49" s="212"/>
      <c r="Q49" s="212"/>
      <c r="R49" s="212"/>
      <c r="S49" s="212"/>
      <c r="T49" s="212"/>
      <c r="U49" s="212"/>
      <c r="V49" s="212"/>
      <c r="W49" s="212"/>
      <c r="X49" s="212"/>
      <c r="Y49" s="212"/>
      <c r="Z49" s="212"/>
    </row>
    <row r="50" ht="11.25" customHeight="1">
      <c r="A50" s="473" t="s">
        <v>58</v>
      </c>
      <c r="B50" s="474" t="s">
        <v>52</v>
      </c>
      <c r="C50" s="474" t="s">
        <v>147</v>
      </c>
      <c r="D50" s="474" t="s">
        <v>1007</v>
      </c>
      <c r="E50" s="473" t="s">
        <v>7052</v>
      </c>
      <c r="F50" s="474" t="s">
        <v>7053</v>
      </c>
      <c r="G50" s="600">
        <v>50.0</v>
      </c>
      <c r="H50" s="598"/>
      <c r="I50" s="599">
        <v>50.0</v>
      </c>
      <c r="J50" s="478" t="s">
        <v>184</v>
      </c>
      <c r="K50" s="212"/>
      <c r="L50" s="212"/>
      <c r="M50" s="212"/>
      <c r="N50" s="212"/>
      <c r="O50" s="212"/>
      <c r="P50" s="212"/>
      <c r="Q50" s="212"/>
      <c r="R50" s="212"/>
      <c r="S50" s="212"/>
      <c r="T50" s="212"/>
      <c r="U50" s="212"/>
      <c r="V50" s="212"/>
      <c r="W50" s="212"/>
      <c r="X50" s="212"/>
      <c r="Y50" s="212"/>
      <c r="Z50" s="212"/>
    </row>
    <row r="51" ht="11.25" customHeight="1">
      <c r="A51" s="473" t="s">
        <v>58</v>
      </c>
      <c r="B51" s="474" t="s">
        <v>52</v>
      </c>
      <c r="C51" s="474" t="s">
        <v>147</v>
      </c>
      <c r="D51" s="474" t="s">
        <v>1007</v>
      </c>
      <c r="E51" s="473" t="s">
        <v>7052</v>
      </c>
      <c r="F51" s="474" t="s">
        <v>7054</v>
      </c>
      <c r="G51" s="600">
        <v>50.0</v>
      </c>
      <c r="H51" s="598"/>
      <c r="I51" s="599">
        <v>50.0</v>
      </c>
      <c r="J51" s="478" t="s">
        <v>184</v>
      </c>
      <c r="K51" s="212"/>
      <c r="L51" s="212"/>
      <c r="M51" s="212"/>
      <c r="N51" s="212"/>
      <c r="O51" s="212"/>
      <c r="P51" s="212"/>
      <c r="Q51" s="212"/>
      <c r="R51" s="212"/>
      <c r="S51" s="212"/>
      <c r="T51" s="212"/>
      <c r="U51" s="212"/>
      <c r="V51" s="212"/>
      <c r="W51" s="212"/>
      <c r="X51" s="212"/>
      <c r="Y51" s="212"/>
      <c r="Z51" s="212"/>
    </row>
    <row r="52" ht="11.25" customHeight="1">
      <c r="A52" s="473" t="s">
        <v>58</v>
      </c>
      <c r="B52" s="474" t="s">
        <v>52</v>
      </c>
      <c r="C52" s="474" t="s">
        <v>147</v>
      </c>
      <c r="D52" s="474" t="s">
        <v>1007</v>
      </c>
      <c r="E52" s="473" t="s">
        <v>7052</v>
      </c>
      <c r="F52" s="474" t="s">
        <v>7055</v>
      </c>
      <c r="G52" s="600">
        <v>50.0</v>
      </c>
      <c r="H52" s="598"/>
      <c r="I52" s="599">
        <v>50.0</v>
      </c>
      <c r="J52" s="478" t="s">
        <v>184</v>
      </c>
      <c r="K52" s="212"/>
      <c r="L52" s="212"/>
      <c r="M52" s="212"/>
      <c r="N52" s="212"/>
      <c r="O52" s="212"/>
      <c r="P52" s="212"/>
      <c r="Q52" s="212"/>
      <c r="R52" s="212"/>
      <c r="S52" s="212"/>
      <c r="T52" s="212"/>
      <c r="U52" s="212"/>
      <c r="V52" s="212"/>
      <c r="W52" s="212"/>
      <c r="X52" s="212"/>
      <c r="Y52" s="212"/>
      <c r="Z52" s="212"/>
    </row>
    <row r="53" ht="11.25" customHeight="1">
      <c r="A53" s="473" t="s">
        <v>58</v>
      </c>
      <c r="B53" s="474" t="s">
        <v>52</v>
      </c>
      <c r="C53" s="474" t="s">
        <v>147</v>
      </c>
      <c r="D53" s="474" t="s">
        <v>1007</v>
      </c>
      <c r="E53" s="473" t="s">
        <v>7052</v>
      </c>
      <c r="F53" s="474" t="s">
        <v>7056</v>
      </c>
      <c r="G53" s="600">
        <v>50.0</v>
      </c>
      <c r="H53" s="598"/>
      <c r="I53" s="599">
        <v>50.0</v>
      </c>
      <c r="J53" s="478" t="s">
        <v>184</v>
      </c>
      <c r="K53" s="212"/>
      <c r="L53" s="212"/>
      <c r="M53" s="212"/>
      <c r="N53" s="212"/>
      <c r="O53" s="212"/>
      <c r="P53" s="212"/>
      <c r="Q53" s="212"/>
      <c r="R53" s="212"/>
      <c r="S53" s="212"/>
      <c r="T53" s="212"/>
      <c r="U53" s="212"/>
      <c r="V53" s="212"/>
      <c r="W53" s="212"/>
      <c r="X53" s="212"/>
      <c r="Y53" s="212"/>
      <c r="Z53" s="212"/>
    </row>
    <row r="54" ht="11.25" customHeight="1">
      <c r="A54" s="473" t="s">
        <v>58</v>
      </c>
      <c r="B54" s="474" t="s">
        <v>52</v>
      </c>
      <c r="C54" s="474" t="s">
        <v>147</v>
      </c>
      <c r="D54" s="474" t="s">
        <v>1007</v>
      </c>
      <c r="E54" s="473" t="s">
        <v>7052</v>
      </c>
      <c r="F54" s="474" t="s">
        <v>7057</v>
      </c>
      <c r="G54" s="600">
        <v>50.0</v>
      </c>
      <c r="H54" s="598"/>
      <c r="I54" s="599">
        <v>50.0</v>
      </c>
      <c r="J54" s="478" t="s">
        <v>184</v>
      </c>
      <c r="K54" s="212"/>
      <c r="L54" s="212"/>
      <c r="M54" s="212"/>
      <c r="N54" s="212"/>
      <c r="O54" s="212"/>
      <c r="P54" s="212"/>
      <c r="Q54" s="212"/>
      <c r="R54" s="212"/>
      <c r="S54" s="212"/>
      <c r="T54" s="212"/>
      <c r="U54" s="212"/>
      <c r="V54" s="212"/>
      <c r="W54" s="212"/>
      <c r="X54" s="212"/>
      <c r="Y54" s="212"/>
      <c r="Z54" s="212"/>
    </row>
    <row r="55" ht="11.25" customHeight="1">
      <c r="A55" s="473" t="s">
        <v>58</v>
      </c>
      <c r="B55" s="474" t="s">
        <v>52</v>
      </c>
      <c r="C55" s="474" t="s">
        <v>147</v>
      </c>
      <c r="D55" s="474" t="s">
        <v>1007</v>
      </c>
      <c r="E55" s="473" t="s">
        <v>7052</v>
      </c>
      <c r="F55" s="474" t="s">
        <v>7055</v>
      </c>
      <c r="G55" s="600">
        <v>50.0</v>
      </c>
      <c r="H55" s="598"/>
      <c r="I55" s="599">
        <v>50.0</v>
      </c>
      <c r="J55" s="478" t="s">
        <v>184</v>
      </c>
      <c r="K55" s="212"/>
      <c r="L55" s="212"/>
      <c r="M55" s="212"/>
      <c r="N55" s="212"/>
      <c r="O55" s="212"/>
      <c r="P55" s="212"/>
      <c r="Q55" s="212"/>
      <c r="R55" s="212"/>
      <c r="S55" s="212"/>
      <c r="T55" s="212"/>
      <c r="U55" s="212"/>
      <c r="V55" s="212"/>
      <c r="W55" s="212"/>
      <c r="X55" s="212"/>
      <c r="Y55" s="212"/>
      <c r="Z55" s="212"/>
    </row>
    <row r="56" ht="11.25" customHeight="1">
      <c r="A56" s="473" t="s">
        <v>59</v>
      </c>
      <c r="B56" s="603" t="s">
        <v>52</v>
      </c>
      <c r="C56" s="474" t="s">
        <v>7058</v>
      </c>
      <c r="D56" s="604" t="s">
        <v>7059</v>
      </c>
      <c r="E56" s="475" t="s">
        <v>7060</v>
      </c>
      <c r="F56" s="474"/>
      <c r="G56" s="605" t="s">
        <v>7061</v>
      </c>
      <c r="H56" s="606" t="s">
        <v>7062</v>
      </c>
      <c r="I56" s="605">
        <v>200.0</v>
      </c>
      <c r="J56" s="478" t="s">
        <v>1018</v>
      </c>
      <c r="K56" s="212"/>
      <c r="L56" s="212"/>
      <c r="M56" s="212"/>
      <c r="N56" s="212"/>
      <c r="O56" s="212"/>
      <c r="P56" s="212"/>
      <c r="Q56" s="212"/>
      <c r="R56" s="212"/>
      <c r="S56" s="212"/>
      <c r="T56" s="212"/>
      <c r="U56" s="212"/>
      <c r="V56" s="212"/>
      <c r="W56" s="212"/>
      <c r="X56" s="212"/>
      <c r="Y56" s="212"/>
      <c r="Z56" s="212"/>
    </row>
    <row r="57" ht="11.25" customHeight="1">
      <c r="A57" s="473" t="s">
        <v>59</v>
      </c>
      <c r="B57" s="603" t="s">
        <v>52</v>
      </c>
      <c r="C57" s="474" t="s">
        <v>7063</v>
      </c>
      <c r="D57" s="474" t="s">
        <v>7064</v>
      </c>
      <c r="E57" s="475" t="s">
        <v>7065</v>
      </c>
      <c r="F57" s="474"/>
      <c r="G57" s="600" t="s">
        <v>7066</v>
      </c>
      <c r="H57" s="598" t="s">
        <v>7062</v>
      </c>
      <c r="I57" s="599">
        <v>100.0</v>
      </c>
      <c r="J57" s="478" t="s">
        <v>1018</v>
      </c>
      <c r="K57" s="212"/>
      <c r="L57" s="212"/>
      <c r="M57" s="212"/>
      <c r="N57" s="212"/>
      <c r="O57" s="212"/>
      <c r="P57" s="212"/>
      <c r="Q57" s="212"/>
      <c r="R57" s="212"/>
      <c r="S57" s="212"/>
      <c r="T57" s="212"/>
      <c r="U57" s="212"/>
      <c r="V57" s="212"/>
      <c r="W57" s="212"/>
      <c r="X57" s="212"/>
      <c r="Y57" s="212"/>
      <c r="Z57" s="212"/>
    </row>
    <row r="58" ht="11.25" customHeight="1">
      <c r="A58" s="473" t="s">
        <v>59</v>
      </c>
      <c r="B58" s="474" t="s">
        <v>52</v>
      </c>
      <c r="C58" s="607" t="s">
        <v>7067</v>
      </c>
      <c r="D58" s="608" t="s">
        <v>7068</v>
      </c>
      <c r="E58" s="475" t="s">
        <v>7069</v>
      </c>
      <c r="F58" s="474"/>
      <c r="G58" s="609" t="s">
        <v>7070</v>
      </c>
      <c r="H58" s="610" t="s">
        <v>7071</v>
      </c>
      <c r="I58" s="611">
        <v>75.0</v>
      </c>
      <c r="J58" s="478" t="s">
        <v>1018</v>
      </c>
      <c r="K58" s="212"/>
      <c r="L58" s="212"/>
      <c r="M58" s="212"/>
      <c r="N58" s="212"/>
      <c r="O58" s="212"/>
      <c r="P58" s="212"/>
      <c r="Q58" s="212"/>
      <c r="R58" s="212"/>
      <c r="S58" s="212"/>
      <c r="T58" s="212"/>
      <c r="U58" s="212"/>
      <c r="V58" s="212"/>
      <c r="W58" s="212"/>
      <c r="X58" s="212"/>
      <c r="Y58" s="212"/>
      <c r="Z58" s="212"/>
    </row>
    <row r="59" ht="11.25" customHeight="1">
      <c r="A59" s="612" t="s">
        <v>59</v>
      </c>
      <c r="B59" s="606" t="s">
        <v>52</v>
      </c>
      <c r="C59" s="608" t="s">
        <v>7072</v>
      </c>
      <c r="D59" s="608" t="s">
        <v>7073</v>
      </c>
      <c r="E59" s="475" t="s">
        <v>7074</v>
      </c>
      <c r="F59" s="474"/>
      <c r="G59" s="609" t="s">
        <v>7075</v>
      </c>
      <c r="H59" s="613" t="s">
        <v>7062</v>
      </c>
      <c r="I59" s="611">
        <v>100.0</v>
      </c>
      <c r="J59" s="478" t="s">
        <v>1018</v>
      </c>
      <c r="K59" s="212"/>
      <c r="L59" s="212"/>
      <c r="M59" s="212"/>
      <c r="N59" s="212"/>
      <c r="O59" s="212"/>
      <c r="P59" s="212"/>
      <c r="Q59" s="212"/>
      <c r="R59" s="212"/>
      <c r="S59" s="212"/>
      <c r="T59" s="212"/>
      <c r="U59" s="212"/>
      <c r="V59" s="212"/>
      <c r="W59" s="212"/>
      <c r="X59" s="212"/>
      <c r="Y59" s="212"/>
      <c r="Z59" s="212"/>
    </row>
    <row r="60" ht="11.25" customHeight="1">
      <c r="A60" s="473" t="s">
        <v>747</v>
      </c>
      <c r="B60" s="474" t="s">
        <v>52</v>
      </c>
      <c r="C60" s="474" t="s">
        <v>7076</v>
      </c>
      <c r="D60" s="483" t="s">
        <v>7077</v>
      </c>
      <c r="E60" s="475" t="s">
        <v>7078</v>
      </c>
      <c r="F60" s="476"/>
      <c r="G60" s="597" t="s">
        <v>7079</v>
      </c>
      <c r="H60" s="474">
        <v>4.0</v>
      </c>
      <c r="I60" s="599">
        <v>100.0</v>
      </c>
      <c r="J60" s="478" t="s">
        <v>214</v>
      </c>
      <c r="K60" s="212"/>
      <c r="L60" s="212"/>
      <c r="M60" s="212"/>
      <c r="N60" s="212"/>
      <c r="O60" s="212"/>
      <c r="P60" s="212"/>
      <c r="Q60" s="212"/>
      <c r="R60" s="212"/>
      <c r="S60" s="212"/>
      <c r="T60" s="212"/>
      <c r="U60" s="212"/>
      <c r="V60" s="212"/>
      <c r="W60" s="212"/>
      <c r="X60" s="212"/>
      <c r="Y60" s="212"/>
      <c r="Z60" s="212"/>
    </row>
    <row r="61" ht="11.25" customHeight="1">
      <c r="A61" s="473" t="s">
        <v>747</v>
      </c>
      <c r="B61" s="474" t="s">
        <v>52</v>
      </c>
      <c r="C61" s="474" t="s">
        <v>7080</v>
      </c>
      <c r="D61" s="483" t="s">
        <v>7081</v>
      </c>
      <c r="E61" s="475" t="s">
        <v>7082</v>
      </c>
      <c r="F61" s="476"/>
      <c r="G61" s="597" t="s">
        <v>7083</v>
      </c>
      <c r="H61" s="614">
        <v>2.0</v>
      </c>
      <c r="I61" s="597">
        <v>75.0</v>
      </c>
      <c r="J61" s="478" t="s">
        <v>214</v>
      </c>
      <c r="K61" s="212"/>
      <c r="L61" s="212"/>
      <c r="M61" s="212"/>
      <c r="N61" s="212"/>
      <c r="O61" s="212"/>
      <c r="P61" s="212"/>
      <c r="Q61" s="212"/>
      <c r="R61" s="212"/>
      <c r="S61" s="212"/>
      <c r="T61" s="212"/>
      <c r="U61" s="212"/>
      <c r="V61" s="212"/>
      <c r="W61" s="212"/>
      <c r="X61" s="212"/>
      <c r="Y61" s="212"/>
      <c r="Z61" s="212"/>
    </row>
    <row r="62" ht="11.25" customHeight="1">
      <c r="A62" s="473" t="s">
        <v>747</v>
      </c>
      <c r="B62" s="474" t="s">
        <v>52</v>
      </c>
      <c r="C62" s="474" t="s">
        <v>7084</v>
      </c>
      <c r="D62" s="483" t="s">
        <v>7085</v>
      </c>
      <c r="E62" s="475" t="s">
        <v>7086</v>
      </c>
      <c r="F62" s="615"/>
      <c r="G62" s="597" t="s">
        <v>7083</v>
      </c>
      <c r="H62" s="614">
        <v>2.0</v>
      </c>
      <c r="I62" s="597">
        <v>75.0</v>
      </c>
      <c r="J62" s="478" t="s">
        <v>214</v>
      </c>
      <c r="K62" s="212"/>
      <c r="L62" s="212"/>
      <c r="M62" s="212"/>
      <c r="N62" s="212"/>
      <c r="O62" s="212"/>
      <c r="P62" s="212"/>
      <c r="Q62" s="212"/>
      <c r="R62" s="212"/>
      <c r="S62" s="212"/>
      <c r="T62" s="212"/>
      <c r="U62" s="212"/>
      <c r="V62" s="212"/>
      <c r="W62" s="212"/>
      <c r="X62" s="212"/>
      <c r="Y62" s="212"/>
      <c r="Z62" s="212"/>
    </row>
    <row r="63" ht="11.25" customHeight="1">
      <c r="A63" s="473" t="s">
        <v>747</v>
      </c>
      <c r="B63" s="474" t="s">
        <v>52</v>
      </c>
      <c r="C63" s="474" t="s">
        <v>7087</v>
      </c>
      <c r="D63" s="483" t="s">
        <v>7088</v>
      </c>
      <c r="E63" s="475" t="s">
        <v>7089</v>
      </c>
      <c r="F63" s="474"/>
      <c r="G63" s="597" t="s">
        <v>7079</v>
      </c>
      <c r="H63" s="474">
        <v>4.0</v>
      </c>
      <c r="I63" s="599">
        <v>100.0</v>
      </c>
      <c r="J63" s="478" t="s">
        <v>214</v>
      </c>
      <c r="K63" s="212"/>
      <c r="L63" s="212"/>
      <c r="M63" s="212"/>
      <c r="N63" s="212"/>
      <c r="O63" s="212"/>
      <c r="P63" s="212"/>
      <c r="Q63" s="212"/>
      <c r="R63" s="212"/>
      <c r="S63" s="212"/>
      <c r="T63" s="212"/>
      <c r="U63" s="212"/>
      <c r="V63" s="212"/>
      <c r="W63" s="212"/>
      <c r="X63" s="212"/>
      <c r="Y63" s="212"/>
      <c r="Z63" s="212"/>
    </row>
    <row r="64" ht="11.25" customHeight="1">
      <c r="A64" s="473" t="s">
        <v>747</v>
      </c>
      <c r="B64" s="474" t="s">
        <v>52</v>
      </c>
      <c r="C64" s="474" t="s">
        <v>7090</v>
      </c>
      <c r="D64" s="483" t="s">
        <v>7091</v>
      </c>
      <c r="E64" s="473" t="s">
        <v>7092</v>
      </c>
      <c r="F64" s="476"/>
      <c r="G64" s="597" t="s">
        <v>7079</v>
      </c>
      <c r="H64" s="474">
        <v>4.0</v>
      </c>
      <c r="I64" s="599">
        <v>100.0</v>
      </c>
      <c r="J64" s="478" t="s">
        <v>214</v>
      </c>
      <c r="K64" s="212"/>
      <c r="L64" s="212"/>
      <c r="M64" s="212"/>
      <c r="N64" s="212"/>
      <c r="O64" s="212"/>
      <c r="P64" s="212"/>
      <c r="Q64" s="212"/>
      <c r="R64" s="212"/>
      <c r="S64" s="212"/>
      <c r="T64" s="212"/>
      <c r="U64" s="212"/>
      <c r="V64" s="212"/>
      <c r="W64" s="212"/>
      <c r="X64" s="212"/>
      <c r="Y64" s="212"/>
      <c r="Z64" s="212"/>
    </row>
    <row r="65" ht="11.25" customHeight="1">
      <c r="A65" s="473" t="s">
        <v>7093</v>
      </c>
      <c r="B65" s="474" t="s">
        <v>52</v>
      </c>
      <c r="C65" s="474" t="s">
        <v>7094</v>
      </c>
      <c r="D65" s="474" t="s">
        <v>7095</v>
      </c>
      <c r="E65" s="473" t="s">
        <v>7096</v>
      </c>
      <c r="F65" s="474"/>
      <c r="G65" s="600">
        <v>50.0</v>
      </c>
      <c r="H65" s="598"/>
      <c r="I65" s="600">
        <v>50.0</v>
      </c>
      <c r="J65" s="478" t="s">
        <v>214</v>
      </c>
      <c r="K65" s="212"/>
      <c r="L65" s="212"/>
      <c r="M65" s="212"/>
      <c r="N65" s="212"/>
      <c r="O65" s="212"/>
      <c r="P65" s="212"/>
      <c r="Q65" s="212"/>
      <c r="R65" s="212"/>
      <c r="S65" s="212"/>
      <c r="T65" s="212"/>
      <c r="U65" s="212"/>
      <c r="V65" s="212"/>
      <c r="W65" s="212"/>
      <c r="X65" s="212"/>
      <c r="Y65" s="212"/>
      <c r="Z65" s="212"/>
    </row>
    <row r="66" ht="11.25" customHeight="1">
      <c r="A66" s="473" t="s">
        <v>747</v>
      </c>
      <c r="B66" s="474" t="s">
        <v>52</v>
      </c>
      <c r="C66" s="474" t="s">
        <v>7090</v>
      </c>
      <c r="D66" s="483" t="s">
        <v>7091</v>
      </c>
      <c r="E66" s="473" t="s">
        <v>7092</v>
      </c>
      <c r="F66" s="476"/>
      <c r="G66" s="597" t="s">
        <v>7079</v>
      </c>
      <c r="H66" s="474">
        <v>4.0</v>
      </c>
      <c r="I66" s="599">
        <v>100.0</v>
      </c>
      <c r="J66" s="478" t="s">
        <v>214</v>
      </c>
      <c r="K66" s="212"/>
      <c r="L66" s="212"/>
      <c r="M66" s="212"/>
      <c r="N66" s="212"/>
      <c r="O66" s="212"/>
      <c r="P66" s="212"/>
      <c r="Q66" s="212"/>
      <c r="R66" s="212"/>
      <c r="S66" s="212"/>
      <c r="T66" s="212"/>
      <c r="U66" s="212"/>
      <c r="V66" s="212"/>
      <c r="W66" s="212"/>
      <c r="X66" s="212"/>
      <c r="Y66" s="212"/>
      <c r="Z66" s="212"/>
    </row>
    <row r="67" ht="11.25" customHeight="1">
      <c r="A67" s="473" t="s">
        <v>747</v>
      </c>
      <c r="B67" s="474" t="s">
        <v>52</v>
      </c>
      <c r="C67" s="474" t="s">
        <v>7097</v>
      </c>
      <c r="D67" s="483" t="s">
        <v>922</v>
      </c>
      <c r="E67" s="473" t="s">
        <v>7098</v>
      </c>
      <c r="F67" s="476"/>
      <c r="G67" s="597" t="s">
        <v>7099</v>
      </c>
      <c r="H67" s="474">
        <v>24.0</v>
      </c>
      <c r="I67" s="599">
        <v>100.0</v>
      </c>
      <c r="J67" s="478" t="s">
        <v>214</v>
      </c>
      <c r="K67" s="212"/>
      <c r="L67" s="212"/>
      <c r="M67" s="212"/>
      <c r="N67" s="212"/>
      <c r="O67" s="212"/>
      <c r="P67" s="212"/>
      <c r="Q67" s="212"/>
      <c r="R67" s="212"/>
      <c r="S67" s="212"/>
      <c r="T67" s="212"/>
      <c r="U67" s="212"/>
      <c r="V67" s="212"/>
      <c r="W67" s="212"/>
      <c r="X67" s="212"/>
      <c r="Y67" s="212"/>
      <c r="Z67" s="212"/>
    </row>
    <row r="68" ht="11.25" customHeight="1">
      <c r="A68" s="473" t="s">
        <v>7093</v>
      </c>
      <c r="B68" s="474" t="s">
        <v>52</v>
      </c>
      <c r="C68" s="474" t="s">
        <v>7100</v>
      </c>
      <c r="D68" s="474" t="s">
        <v>922</v>
      </c>
      <c r="E68" s="473"/>
      <c r="F68" s="602">
        <v>45489.0</v>
      </c>
      <c r="G68" s="600" t="s">
        <v>7101</v>
      </c>
      <c r="H68" s="598"/>
      <c r="I68" s="600">
        <v>50.0</v>
      </c>
      <c r="J68" s="478" t="s">
        <v>214</v>
      </c>
      <c r="K68" s="212"/>
      <c r="L68" s="212"/>
      <c r="M68" s="212"/>
      <c r="N68" s="212"/>
      <c r="O68" s="212"/>
      <c r="P68" s="212"/>
      <c r="Q68" s="212"/>
      <c r="R68" s="212"/>
      <c r="S68" s="212"/>
      <c r="T68" s="212"/>
      <c r="U68" s="212"/>
      <c r="V68" s="212"/>
      <c r="W68" s="212"/>
      <c r="X68" s="212"/>
      <c r="Y68" s="212"/>
      <c r="Z68" s="212"/>
    </row>
    <row r="69" ht="11.25" customHeight="1">
      <c r="A69" s="473" t="s">
        <v>7093</v>
      </c>
      <c r="B69" s="474" t="s">
        <v>52</v>
      </c>
      <c r="C69" s="474" t="s">
        <v>7102</v>
      </c>
      <c r="D69" s="474" t="s">
        <v>922</v>
      </c>
      <c r="E69" s="473"/>
      <c r="F69" s="602">
        <v>45317.0</v>
      </c>
      <c r="G69" s="600" t="s">
        <v>7101</v>
      </c>
      <c r="H69" s="598"/>
      <c r="I69" s="600">
        <v>50.0</v>
      </c>
      <c r="J69" s="478" t="s">
        <v>214</v>
      </c>
      <c r="K69" s="212"/>
      <c r="L69" s="212"/>
      <c r="M69" s="212"/>
      <c r="N69" s="212"/>
      <c r="O69" s="212"/>
      <c r="P69" s="212"/>
      <c r="Q69" s="212"/>
      <c r="R69" s="212"/>
      <c r="S69" s="212"/>
      <c r="T69" s="212"/>
      <c r="U69" s="212"/>
      <c r="V69" s="212"/>
      <c r="W69" s="212"/>
      <c r="X69" s="212"/>
      <c r="Y69" s="212"/>
      <c r="Z69" s="212"/>
    </row>
    <row r="70" ht="11.25" customHeight="1">
      <c r="A70" s="473" t="s">
        <v>7093</v>
      </c>
      <c r="B70" s="474" t="s">
        <v>52</v>
      </c>
      <c r="C70" s="474" t="s">
        <v>7103</v>
      </c>
      <c r="D70" s="474" t="s">
        <v>922</v>
      </c>
      <c r="E70" s="473"/>
      <c r="F70" s="602">
        <v>45334.0</v>
      </c>
      <c r="G70" s="600" t="s">
        <v>7101</v>
      </c>
      <c r="H70" s="598"/>
      <c r="I70" s="600">
        <v>50.0</v>
      </c>
      <c r="J70" s="478" t="s">
        <v>214</v>
      </c>
      <c r="K70" s="212"/>
      <c r="L70" s="212"/>
      <c r="M70" s="212"/>
      <c r="N70" s="212"/>
      <c r="O70" s="212"/>
      <c r="P70" s="212"/>
      <c r="Q70" s="212"/>
      <c r="R70" s="212"/>
      <c r="S70" s="212"/>
      <c r="T70" s="212"/>
      <c r="U70" s="212"/>
      <c r="V70" s="212"/>
      <c r="W70" s="212"/>
      <c r="X70" s="212"/>
      <c r="Y70" s="212"/>
      <c r="Z70" s="212"/>
    </row>
    <row r="71" ht="11.25" customHeight="1">
      <c r="A71" s="473" t="s">
        <v>7093</v>
      </c>
      <c r="B71" s="474" t="s">
        <v>52</v>
      </c>
      <c r="C71" s="474" t="s">
        <v>7104</v>
      </c>
      <c r="D71" s="474" t="s">
        <v>922</v>
      </c>
      <c r="E71" s="473"/>
      <c r="F71" s="602">
        <v>45381.0</v>
      </c>
      <c r="G71" s="600" t="s">
        <v>7101</v>
      </c>
      <c r="H71" s="598"/>
      <c r="I71" s="600">
        <v>50.0</v>
      </c>
      <c r="J71" s="478" t="s">
        <v>214</v>
      </c>
      <c r="K71" s="212"/>
      <c r="L71" s="212"/>
      <c r="M71" s="212"/>
      <c r="N71" s="212"/>
      <c r="O71" s="212"/>
      <c r="P71" s="212"/>
      <c r="Q71" s="212"/>
      <c r="R71" s="212"/>
      <c r="S71" s="212"/>
      <c r="T71" s="212"/>
      <c r="U71" s="212"/>
      <c r="V71" s="212"/>
      <c r="W71" s="212"/>
      <c r="X71" s="212"/>
      <c r="Y71" s="212"/>
      <c r="Z71" s="212"/>
    </row>
    <row r="72" ht="11.25" customHeight="1">
      <c r="A72" s="473" t="s">
        <v>7093</v>
      </c>
      <c r="B72" s="474" t="s">
        <v>52</v>
      </c>
      <c r="C72" s="474" t="s">
        <v>7105</v>
      </c>
      <c r="D72" s="474" t="s">
        <v>922</v>
      </c>
      <c r="E72" s="473"/>
      <c r="F72" s="602">
        <v>45419.0</v>
      </c>
      <c r="G72" s="600" t="s">
        <v>7101</v>
      </c>
      <c r="H72" s="598"/>
      <c r="I72" s="600">
        <v>50.0</v>
      </c>
      <c r="J72" s="478" t="s">
        <v>214</v>
      </c>
      <c r="K72" s="212"/>
      <c r="L72" s="212"/>
      <c r="M72" s="212"/>
      <c r="N72" s="212"/>
      <c r="O72" s="212"/>
      <c r="P72" s="212"/>
      <c r="Q72" s="212"/>
      <c r="R72" s="212"/>
      <c r="S72" s="212"/>
      <c r="T72" s="212"/>
      <c r="U72" s="212"/>
      <c r="V72" s="212"/>
      <c r="W72" s="212"/>
      <c r="X72" s="212"/>
      <c r="Y72" s="212"/>
      <c r="Z72" s="212"/>
    </row>
    <row r="73" ht="11.25" customHeight="1">
      <c r="A73" s="473" t="s">
        <v>7093</v>
      </c>
      <c r="B73" s="474" t="s">
        <v>52</v>
      </c>
      <c r="C73" s="474" t="s">
        <v>7106</v>
      </c>
      <c r="D73" s="474" t="s">
        <v>922</v>
      </c>
      <c r="E73" s="473"/>
      <c r="F73" s="602">
        <v>45458.0</v>
      </c>
      <c r="G73" s="600" t="s">
        <v>7101</v>
      </c>
      <c r="H73" s="598"/>
      <c r="I73" s="600">
        <v>50.0</v>
      </c>
      <c r="J73" s="478" t="s">
        <v>214</v>
      </c>
      <c r="K73" s="212"/>
      <c r="L73" s="212"/>
      <c r="M73" s="212"/>
      <c r="N73" s="212"/>
      <c r="O73" s="212"/>
      <c r="P73" s="212"/>
      <c r="Q73" s="212"/>
      <c r="R73" s="212"/>
      <c r="S73" s="212"/>
      <c r="T73" s="212"/>
      <c r="U73" s="212"/>
      <c r="V73" s="212"/>
      <c r="W73" s="212"/>
      <c r="X73" s="212"/>
      <c r="Y73" s="212"/>
      <c r="Z73" s="212"/>
    </row>
    <row r="74" ht="11.25" customHeight="1">
      <c r="A74" s="473" t="s">
        <v>7093</v>
      </c>
      <c r="B74" s="474" t="s">
        <v>52</v>
      </c>
      <c r="C74" s="474" t="s">
        <v>7107</v>
      </c>
      <c r="D74" s="474" t="s">
        <v>922</v>
      </c>
      <c r="E74" s="473"/>
      <c r="F74" s="602">
        <v>45547.0</v>
      </c>
      <c r="G74" s="600" t="s">
        <v>7101</v>
      </c>
      <c r="H74" s="598"/>
      <c r="I74" s="600">
        <v>50.0</v>
      </c>
      <c r="J74" s="478" t="s">
        <v>214</v>
      </c>
      <c r="K74" s="212"/>
      <c r="L74" s="212"/>
      <c r="M74" s="212"/>
      <c r="N74" s="212"/>
      <c r="O74" s="212"/>
      <c r="P74" s="212"/>
      <c r="Q74" s="212"/>
      <c r="R74" s="212"/>
      <c r="S74" s="212"/>
      <c r="T74" s="212"/>
      <c r="U74" s="212"/>
      <c r="V74" s="212"/>
      <c r="W74" s="212"/>
      <c r="X74" s="212"/>
      <c r="Y74" s="212"/>
      <c r="Z74" s="212"/>
    </row>
    <row r="75" ht="11.25" customHeight="1">
      <c r="A75" s="473" t="s">
        <v>7093</v>
      </c>
      <c r="B75" s="474" t="s">
        <v>52</v>
      </c>
      <c r="C75" s="474" t="s">
        <v>7103</v>
      </c>
      <c r="D75" s="474" t="s">
        <v>922</v>
      </c>
      <c r="E75" s="473"/>
      <c r="F75" s="602">
        <v>45386.0</v>
      </c>
      <c r="G75" s="600" t="s">
        <v>7101</v>
      </c>
      <c r="H75" s="598"/>
      <c r="I75" s="600">
        <v>50.0</v>
      </c>
      <c r="J75" s="478" t="s">
        <v>214</v>
      </c>
      <c r="K75" s="212"/>
      <c r="L75" s="212"/>
      <c r="M75" s="212"/>
      <c r="N75" s="212"/>
      <c r="O75" s="212"/>
      <c r="P75" s="212"/>
      <c r="Q75" s="212"/>
      <c r="R75" s="212"/>
      <c r="S75" s="212"/>
      <c r="T75" s="212"/>
      <c r="U75" s="212"/>
      <c r="V75" s="212"/>
      <c r="W75" s="212"/>
      <c r="X75" s="212"/>
      <c r="Y75" s="212"/>
      <c r="Z75" s="212"/>
    </row>
    <row r="76" ht="11.25" customHeight="1">
      <c r="A76" s="473" t="s">
        <v>7093</v>
      </c>
      <c r="B76" s="474" t="s">
        <v>52</v>
      </c>
      <c r="C76" s="474" t="s">
        <v>7108</v>
      </c>
      <c r="D76" s="474" t="s">
        <v>922</v>
      </c>
      <c r="E76" s="473"/>
      <c r="F76" s="602">
        <v>45412.0</v>
      </c>
      <c r="G76" s="600" t="s">
        <v>7101</v>
      </c>
      <c r="H76" s="598"/>
      <c r="I76" s="600">
        <v>50.0</v>
      </c>
      <c r="J76" s="478" t="s">
        <v>214</v>
      </c>
      <c r="K76" s="212"/>
      <c r="L76" s="212"/>
      <c r="M76" s="212"/>
      <c r="N76" s="212"/>
      <c r="O76" s="212"/>
      <c r="P76" s="212"/>
      <c r="Q76" s="212"/>
      <c r="R76" s="212"/>
      <c r="S76" s="212"/>
      <c r="T76" s="212"/>
      <c r="U76" s="212"/>
      <c r="V76" s="212"/>
      <c r="W76" s="212"/>
      <c r="X76" s="212"/>
      <c r="Y76" s="212"/>
      <c r="Z76" s="212"/>
    </row>
    <row r="77" ht="11.25" customHeight="1">
      <c r="A77" s="473" t="s">
        <v>7093</v>
      </c>
      <c r="B77" s="474" t="s">
        <v>52</v>
      </c>
      <c r="C77" s="474" t="s">
        <v>7109</v>
      </c>
      <c r="D77" s="474" t="s">
        <v>922</v>
      </c>
      <c r="E77" s="473"/>
      <c r="F77" s="602">
        <v>45555.0</v>
      </c>
      <c r="G77" s="600" t="s">
        <v>7101</v>
      </c>
      <c r="H77" s="598"/>
      <c r="I77" s="600">
        <v>50.0</v>
      </c>
      <c r="J77" s="478" t="s">
        <v>214</v>
      </c>
      <c r="K77" s="212"/>
      <c r="L77" s="212"/>
      <c r="M77" s="212"/>
      <c r="N77" s="212"/>
      <c r="O77" s="212"/>
      <c r="P77" s="212"/>
      <c r="Q77" s="212"/>
      <c r="R77" s="212"/>
      <c r="S77" s="212"/>
      <c r="T77" s="212"/>
      <c r="U77" s="212"/>
      <c r="V77" s="212"/>
      <c r="W77" s="212"/>
      <c r="X77" s="212"/>
      <c r="Y77" s="212"/>
      <c r="Z77" s="212"/>
    </row>
    <row r="78" ht="11.25" customHeight="1">
      <c r="A78" s="473" t="s">
        <v>7093</v>
      </c>
      <c r="B78" s="474" t="s">
        <v>52</v>
      </c>
      <c r="C78" s="474" t="s">
        <v>7110</v>
      </c>
      <c r="D78" s="474" t="s">
        <v>922</v>
      </c>
      <c r="E78" s="473"/>
      <c r="F78" s="602">
        <v>45565.0</v>
      </c>
      <c r="G78" s="600" t="s">
        <v>7101</v>
      </c>
      <c r="H78" s="598"/>
      <c r="I78" s="600">
        <v>50.0</v>
      </c>
      <c r="J78" s="478" t="s">
        <v>214</v>
      </c>
      <c r="K78" s="212"/>
      <c r="L78" s="212"/>
      <c r="M78" s="212"/>
      <c r="N78" s="212"/>
      <c r="O78" s="212"/>
      <c r="P78" s="212"/>
      <c r="Q78" s="212"/>
      <c r="R78" s="212"/>
      <c r="S78" s="212"/>
      <c r="T78" s="212"/>
      <c r="U78" s="212"/>
      <c r="V78" s="212"/>
      <c r="W78" s="212"/>
      <c r="X78" s="212"/>
      <c r="Y78" s="212"/>
      <c r="Z78" s="212"/>
    </row>
    <row r="79" ht="11.25" customHeight="1">
      <c r="A79" s="473" t="s">
        <v>7093</v>
      </c>
      <c r="B79" s="474" t="s">
        <v>52</v>
      </c>
      <c r="C79" s="474" t="s">
        <v>7111</v>
      </c>
      <c r="D79" s="474" t="s">
        <v>922</v>
      </c>
      <c r="E79" s="473"/>
      <c r="F79" s="602">
        <v>45574.0</v>
      </c>
      <c r="G79" s="600" t="s">
        <v>7101</v>
      </c>
      <c r="H79" s="598"/>
      <c r="I79" s="600">
        <v>50.0</v>
      </c>
      <c r="J79" s="478" t="s">
        <v>214</v>
      </c>
      <c r="K79" s="212"/>
      <c r="L79" s="212"/>
      <c r="M79" s="212"/>
      <c r="N79" s="212"/>
      <c r="O79" s="212"/>
      <c r="P79" s="212"/>
      <c r="Q79" s="212"/>
      <c r="R79" s="212"/>
      <c r="S79" s="212"/>
      <c r="T79" s="212"/>
      <c r="U79" s="212"/>
      <c r="V79" s="212"/>
      <c r="W79" s="212"/>
      <c r="X79" s="212"/>
      <c r="Y79" s="212"/>
      <c r="Z79" s="212"/>
    </row>
    <row r="80" ht="11.25" customHeight="1">
      <c r="A80" s="473" t="s">
        <v>7093</v>
      </c>
      <c r="B80" s="474" t="s">
        <v>52</v>
      </c>
      <c r="C80" s="474" t="s">
        <v>7112</v>
      </c>
      <c r="D80" s="474" t="s">
        <v>922</v>
      </c>
      <c r="E80" s="473"/>
      <c r="F80" s="602">
        <v>45636.0</v>
      </c>
      <c r="G80" s="600" t="s">
        <v>7101</v>
      </c>
      <c r="H80" s="598"/>
      <c r="I80" s="600">
        <v>50.0</v>
      </c>
      <c r="J80" s="478" t="s">
        <v>214</v>
      </c>
      <c r="K80" s="212"/>
      <c r="L80" s="212"/>
      <c r="M80" s="212"/>
      <c r="N80" s="212"/>
      <c r="O80" s="212"/>
      <c r="P80" s="212"/>
      <c r="Q80" s="212"/>
      <c r="R80" s="212"/>
      <c r="S80" s="212"/>
      <c r="T80" s="212"/>
      <c r="U80" s="212"/>
      <c r="V80" s="212"/>
      <c r="W80" s="212"/>
      <c r="X80" s="212"/>
      <c r="Y80" s="212"/>
      <c r="Z80" s="212"/>
    </row>
    <row r="81" ht="11.25" customHeight="1">
      <c r="A81" s="473" t="s">
        <v>7093</v>
      </c>
      <c r="B81" s="474" t="s">
        <v>52</v>
      </c>
      <c r="C81" s="474" t="s">
        <v>7113</v>
      </c>
      <c r="D81" s="474" t="s">
        <v>922</v>
      </c>
      <c r="E81" s="473"/>
      <c r="F81" s="602">
        <v>45645.0</v>
      </c>
      <c r="G81" s="600" t="s">
        <v>7101</v>
      </c>
      <c r="H81" s="598"/>
      <c r="I81" s="600">
        <v>50.0</v>
      </c>
      <c r="J81" s="478" t="s">
        <v>214</v>
      </c>
      <c r="K81" s="212"/>
      <c r="L81" s="212"/>
      <c r="M81" s="212"/>
      <c r="N81" s="212"/>
      <c r="O81" s="212"/>
      <c r="P81" s="212"/>
      <c r="Q81" s="212"/>
      <c r="R81" s="212"/>
      <c r="S81" s="212"/>
      <c r="T81" s="212"/>
      <c r="U81" s="212"/>
      <c r="V81" s="212"/>
      <c r="W81" s="212"/>
      <c r="X81" s="212"/>
      <c r="Y81" s="212"/>
      <c r="Z81" s="212"/>
    </row>
    <row r="82" ht="11.25" customHeight="1">
      <c r="A82" s="473" t="s">
        <v>7093</v>
      </c>
      <c r="B82" s="474" t="s">
        <v>52</v>
      </c>
      <c r="C82" s="474" t="s">
        <v>7114</v>
      </c>
      <c r="D82" s="474" t="s">
        <v>922</v>
      </c>
      <c r="E82" s="473"/>
      <c r="F82" s="602">
        <v>45645.0</v>
      </c>
      <c r="G82" s="600" t="s">
        <v>7101</v>
      </c>
      <c r="H82" s="598"/>
      <c r="I82" s="600">
        <v>50.0</v>
      </c>
      <c r="J82" s="478" t="s">
        <v>214</v>
      </c>
      <c r="K82" s="212"/>
      <c r="L82" s="212"/>
      <c r="M82" s="212"/>
      <c r="N82" s="212"/>
      <c r="O82" s="212"/>
      <c r="P82" s="212"/>
      <c r="Q82" s="212"/>
      <c r="R82" s="212"/>
      <c r="S82" s="212"/>
      <c r="T82" s="212"/>
      <c r="U82" s="212"/>
      <c r="V82" s="212"/>
      <c r="W82" s="212"/>
      <c r="X82" s="212"/>
      <c r="Y82" s="212"/>
      <c r="Z82" s="212"/>
    </row>
    <row r="83" ht="11.25" customHeight="1">
      <c r="A83" s="473" t="s">
        <v>7093</v>
      </c>
      <c r="B83" s="474" t="s">
        <v>52</v>
      </c>
      <c r="C83" s="474" t="s">
        <v>7115</v>
      </c>
      <c r="D83" s="474" t="s">
        <v>922</v>
      </c>
      <c r="E83" s="473"/>
      <c r="F83" s="602">
        <v>45643.0</v>
      </c>
      <c r="G83" s="600" t="s">
        <v>7101</v>
      </c>
      <c r="H83" s="598"/>
      <c r="I83" s="600">
        <v>50.0</v>
      </c>
      <c r="J83" s="478" t="s">
        <v>214</v>
      </c>
      <c r="K83" s="212"/>
      <c r="L83" s="212"/>
      <c r="M83" s="212"/>
      <c r="N83" s="212"/>
      <c r="O83" s="212"/>
      <c r="P83" s="212"/>
      <c r="Q83" s="212"/>
      <c r="R83" s="212"/>
      <c r="S83" s="212"/>
      <c r="T83" s="212"/>
      <c r="U83" s="212"/>
      <c r="V83" s="212"/>
      <c r="W83" s="212"/>
      <c r="X83" s="212"/>
      <c r="Y83" s="212"/>
      <c r="Z83" s="212"/>
    </row>
    <row r="84" ht="11.25" customHeight="1">
      <c r="A84" s="473" t="s">
        <v>7093</v>
      </c>
      <c r="B84" s="474" t="s">
        <v>52</v>
      </c>
      <c r="C84" s="474" t="s">
        <v>7116</v>
      </c>
      <c r="D84" s="474" t="s">
        <v>922</v>
      </c>
      <c r="E84" s="473"/>
      <c r="F84" s="602">
        <v>45610.0</v>
      </c>
      <c r="G84" s="600" t="s">
        <v>7101</v>
      </c>
      <c r="H84" s="598"/>
      <c r="I84" s="600">
        <v>50.0</v>
      </c>
      <c r="J84" s="478" t="s">
        <v>214</v>
      </c>
      <c r="K84" s="212"/>
      <c r="L84" s="212"/>
      <c r="M84" s="212"/>
      <c r="N84" s="212"/>
      <c r="O84" s="212"/>
      <c r="P84" s="212"/>
      <c r="Q84" s="212"/>
      <c r="R84" s="212"/>
      <c r="S84" s="212"/>
      <c r="T84" s="212"/>
      <c r="U84" s="212"/>
      <c r="V84" s="212"/>
      <c r="W84" s="212"/>
      <c r="X84" s="212"/>
      <c r="Y84" s="212"/>
      <c r="Z84" s="212"/>
    </row>
    <row r="85" ht="11.25" customHeight="1">
      <c r="A85" s="473" t="s">
        <v>7093</v>
      </c>
      <c r="B85" s="474" t="s">
        <v>52</v>
      </c>
      <c r="C85" s="474" t="s">
        <v>7117</v>
      </c>
      <c r="D85" s="474" t="s">
        <v>922</v>
      </c>
      <c r="E85" s="473"/>
      <c r="F85" s="602">
        <v>45590.0</v>
      </c>
      <c r="G85" s="600" t="s">
        <v>7101</v>
      </c>
      <c r="H85" s="598"/>
      <c r="I85" s="600">
        <v>50.0</v>
      </c>
      <c r="J85" s="478" t="s">
        <v>214</v>
      </c>
      <c r="K85" s="212"/>
      <c r="L85" s="212"/>
      <c r="M85" s="212"/>
      <c r="N85" s="212"/>
      <c r="O85" s="212"/>
      <c r="P85" s="212"/>
      <c r="Q85" s="212"/>
      <c r="R85" s="212"/>
      <c r="S85" s="212"/>
      <c r="T85" s="212"/>
      <c r="U85" s="212"/>
      <c r="V85" s="212"/>
      <c r="W85" s="212"/>
      <c r="X85" s="212"/>
      <c r="Y85" s="212"/>
      <c r="Z85" s="212"/>
    </row>
    <row r="86" ht="11.25" customHeight="1">
      <c r="A86" s="473" t="s">
        <v>7093</v>
      </c>
      <c r="B86" s="474" t="s">
        <v>52</v>
      </c>
      <c r="C86" s="474" t="s">
        <v>7118</v>
      </c>
      <c r="D86" s="474" t="s">
        <v>922</v>
      </c>
      <c r="E86" s="473"/>
      <c r="F86" s="602">
        <v>45300.0</v>
      </c>
      <c r="G86" s="600" t="s">
        <v>7101</v>
      </c>
      <c r="H86" s="598"/>
      <c r="I86" s="600">
        <v>50.0</v>
      </c>
      <c r="J86" s="478" t="s">
        <v>214</v>
      </c>
      <c r="K86" s="212"/>
      <c r="L86" s="212"/>
      <c r="M86" s="212"/>
      <c r="N86" s="212"/>
      <c r="O86" s="212"/>
      <c r="P86" s="212"/>
      <c r="Q86" s="212"/>
      <c r="R86" s="212"/>
      <c r="S86" s="212"/>
      <c r="T86" s="212"/>
      <c r="U86" s="212"/>
      <c r="V86" s="212"/>
      <c r="W86" s="212"/>
      <c r="X86" s="212"/>
      <c r="Y86" s="212"/>
      <c r="Z86" s="212"/>
    </row>
    <row r="87" ht="11.25" customHeight="1">
      <c r="A87" s="473" t="s">
        <v>7093</v>
      </c>
      <c r="B87" s="474" t="s">
        <v>52</v>
      </c>
      <c r="C87" s="474" t="s">
        <v>7119</v>
      </c>
      <c r="D87" s="474" t="s">
        <v>922</v>
      </c>
      <c r="E87" s="473"/>
      <c r="F87" s="602">
        <v>45373.0</v>
      </c>
      <c r="G87" s="600" t="s">
        <v>7101</v>
      </c>
      <c r="H87" s="598"/>
      <c r="I87" s="600">
        <v>50.0</v>
      </c>
      <c r="J87" s="478" t="s">
        <v>214</v>
      </c>
      <c r="K87" s="212"/>
      <c r="L87" s="212"/>
      <c r="M87" s="212"/>
      <c r="N87" s="212"/>
      <c r="O87" s="212"/>
      <c r="P87" s="212"/>
      <c r="Q87" s="212"/>
      <c r="R87" s="212"/>
      <c r="S87" s="212"/>
      <c r="T87" s="212"/>
      <c r="U87" s="212"/>
      <c r="V87" s="212"/>
      <c r="W87" s="212"/>
      <c r="X87" s="212"/>
      <c r="Y87" s="212"/>
      <c r="Z87" s="212"/>
    </row>
    <row r="88" ht="11.25" customHeight="1">
      <c r="A88" s="473" t="s">
        <v>7093</v>
      </c>
      <c r="B88" s="474" t="s">
        <v>52</v>
      </c>
      <c r="C88" s="474" t="s">
        <v>7120</v>
      </c>
      <c r="D88" s="474" t="s">
        <v>922</v>
      </c>
      <c r="E88" s="473"/>
      <c r="F88" s="602">
        <v>45526.0</v>
      </c>
      <c r="G88" s="600" t="s">
        <v>7101</v>
      </c>
      <c r="H88" s="598"/>
      <c r="I88" s="600">
        <v>50.0</v>
      </c>
      <c r="J88" s="478" t="s">
        <v>214</v>
      </c>
      <c r="K88" s="212"/>
      <c r="L88" s="212"/>
      <c r="M88" s="212"/>
      <c r="N88" s="212"/>
      <c r="O88" s="212"/>
      <c r="P88" s="212"/>
      <c r="Q88" s="212"/>
      <c r="R88" s="212"/>
      <c r="S88" s="212"/>
      <c r="T88" s="212"/>
      <c r="U88" s="212"/>
      <c r="V88" s="212"/>
      <c r="W88" s="212"/>
      <c r="X88" s="212"/>
      <c r="Y88" s="212"/>
      <c r="Z88" s="212"/>
    </row>
    <row r="89" ht="11.25" customHeight="1">
      <c r="A89" s="473" t="s">
        <v>7093</v>
      </c>
      <c r="B89" s="474" t="s">
        <v>52</v>
      </c>
      <c r="C89" s="474" t="s">
        <v>7121</v>
      </c>
      <c r="D89" s="474" t="s">
        <v>922</v>
      </c>
      <c r="E89" s="473"/>
      <c r="F89" s="602">
        <v>45657.0</v>
      </c>
      <c r="G89" s="600" t="s">
        <v>7101</v>
      </c>
      <c r="H89" s="598"/>
      <c r="I89" s="600">
        <v>50.0</v>
      </c>
      <c r="J89" s="478" t="s">
        <v>214</v>
      </c>
      <c r="K89" s="212"/>
      <c r="L89" s="212"/>
      <c r="M89" s="212"/>
      <c r="N89" s="212"/>
      <c r="O89" s="212"/>
      <c r="P89" s="212"/>
      <c r="Q89" s="212"/>
      <c r="R89" s="212"/>
      <c r="S89" s="212"/>
      <c r="T89" s="212"/>
      <c r="U89" s="212"/>
      <c r="V89" s="212"/>
      <c r="W89" s="212"/>
      <c r="X89" s="212"/>
      <c r="Y89" s="212"/>
      <c r="Z89" s="212"/>
    </row>
    <row r="90" ht="11.25" customHeight="1">
      <c r="A90" s="473" t="s">
        <v>7093</v>
      </c>
      <c r="B90" s="474" t="s">
        <v>52</v>
      </c>
      <c r="C90" s="474" t="s">
        <v>7122</v>
      </c>
      <c r="D90" s="474" t="s">
        <v>922</v>
      </c>
      <c r="E90" s="473"/>
      <c r="F90" s="602">
        <v>45530.0</v>
      </c>
      <c r="G90" s="600" t="s">
        <v>7101</v>
      </c>
      <c r="H90" s="598"/>
      <c r="I90" s="600">
        <v>50.0</v>
      </c>
      <c r="J90" s="478" t="s">
        <v>214</v>
      </c>
      <c r="K90" s="212"/>
      <c r="L90" s="212"/>
      <c r="M90" s="212"/>
      <c r="N90" s="212"/>
      <c r="O90" s="212"/>
      <c r="P90" s="212"/>
      <c r="Q90" s="212"/>
      <c r="R90" s="212"/>
      <c r="S90" s="212"/>
      <c r="T90" s="212"/>
      <c r="U90" s="212"/>
      <c r="V90" s="212"/>
      <c r="W90" s="212"/>
      <c r="X90" s="212"/>
      <c r="Y90" s="212"/>
      <c r="Z90" s="212"/>
    </row>
    <row r="91" ht="11.25" customHeight="1">
      <c r="A91" s="473" t="s">
        <v>7093</v>
      </c>
      <c r="B91" s="474" t="s">
        <v>52</v>
      </c>
      <c r="C91" s="474" t="s">
        <v>7123</v>
      </c>
      <c r="D91" s="474" t="s">
        <v>922</v>
      </c>
      <c r="E91" s="473"/>
      <c r="F91" s="602">
        <v>45601.0</v>
      </c>
      <c r="G91" s="600" t="s">
        <v>7101</v>
      </c>
      <c r="H91" s="598"/>
      <c r="I91" s="600">
        <v>50.0</v>
      </c>
      <c r="J91" s="478" t="s">
        <v>214</v>
      </c>
      <c r="K91" s="212"/>
      <c r="L91" s="212"/>
      <c r="M91" s="212"/>
      <c r="N91" s="212"/>
      <c r="O91" s="212"/>
      <c r="P91" s="212"/>
      <c r="Q91" s="212"/>
      <c r="R91" s="212"/>
      <c r="S91" s="212"/>
      <c r="T91" s="212"/>
      <c r="U91" s="212"/>
      <c r="V91" s="212"/>
      <c r="W91" s="212"/>
      <c r="X91" s="212"/>
      <c r="Y91" s="212"/>
      <c r="Z91" s="212"/>
    </row>
    <row r="92" ht="11.25" customHeight="1">
      <c r="A92" s="473" t="s">
        <v>7093</v>
      </c>
      <c r="B92" s="474" t="s">
        <v>52</v>
      </c>
      <c r="C92" s="474" t="s">
        <v>7124</v>
      </c>
      <c r="D92" s="474" t="s">
        <v>922</v>
      </c>
      <c r="E92" s="473"/>
      <c r="F92" s="602">
        <v>45495.0</v>
      </c>
      <c r="G92" s="600" t="s">
        <v>7101</v>
      </c>
      <c r="H92" s="598"/>
      <c r="I92" s="600">
        <v>50.0</v>
      </c>
      <c r="J92" s="478" t="s">
        <v>214</v>
      </c>
      <c r="K92" s="212"/>
      <c r="L92" s="212"/>
      <c r="M92" s="212"/>
      <c r="N92" s="212"/>
      <c r="O92" s="212"/>
      <c r="P92" s="212"/>
      <c r="Q92" s="212"/>
      <c r="R92" s="212"/>
      <c r="S92" s="212"/>
      <c r="T92" s="212"/>
      <c r="U92" s="212"/>
      <c r="V92" s="212"/>
      <c r="W92" s="212"/>
      <c r="X92" s="212"/>
      <c r="Y92" s="212"/>
      <c r="Z92" s="212"/>
    </row>
    <row r="93" ht="11.25" customHeight="1">
      <c r="A93" s="473" t="s">
        <v>7093</v>
      </c>
      <c r="B93" s="474" t="s">
        <v>52</v>
      </c>
      <c r="C93" s="474" t="s">
        <v>7125</v>
      </c>
      <c r="D93" s="474" t="s">
        <v>922</v>
      </c>
      <c r="E93" s="473"/>
      <c r="F93" s="602">
        <v>45309.0</v>
      </c>
      <c r="G93" s="600" t="s">
        <v>7101</v>
      </c>
      <c r="H93" s="598"/>
      <c r="I93" s="600">
        <v>50.0</v>
      </c>
      <c r="J93" s="478" t="s">
        <v>214</v>
      </c>
      <c r="K93" s="212"/>
      <c r="L93" s="212"/>
      <c r="M93" s="212"/>
      <c r="N93" s="212"/>
      <c r="O93" s="212"/>
      <c r="P93" s="212"/>
      <c r="Q93" s="212"/>
      <c r="R93" s="212"/>
      <c r="S93" s="212"/>
      <c r="T93" s="212"/>
      <c r="U93" s="212"/>
      <c r="V93" s="212"/>
      <c r="W93" s="212"/>
      <c r="X93" s="212"/>
      <c r="Y93" s="212"/>
      <c r="Z93" s="212"/>
    </row>
    <row r="94" ht="11.25" customHeight="1">
      <c r="A94" s="473" t="s">
        <v>7093</v>
      </c>
      <c r="B94" s="474" t="s">
        <v>52</v>
      </c>
      <c r="C94" s="474" t="s">
        <v>7126</v>
      </c>
      <c r="D94" s="474" t="s">
        <v>922</v>
      </c>
      <c r="E94" s="473"/>
      <c r="F94" s="602">
        <v>45342.0</v>
      </c>
      <c r="G94" s="600" t="s">
        <v>7101</v>
      </c>
      <c r="H94" s="598"/>
      <c r="I94" s="600">
        <v>50.0</v>
      </c>
      <c r="J94" s="478" t="s">
        <v>214</v>
      </c>
      <c r="K94" s="212"/>
      <c r="L94" s="212"/>
      <c r="M94" s="212"/>
      <c r="N94" s="212"/>
      <c r="O94" s="212"/>
      <c r="P94" s="212"/>
      <c r="Q94" s="212"/>
      <c r="R94" s="212"/>
      <c r="S94" s="212"/>
      <c r="T94" s="212"/>
      <c r="U94" s="212"/>
      <c r="V94" s="212"/>
      <c r="W94" s="212"/>
      <c r="X94" s="212"/>
      <c r="Y94" s="212"/>
      <c r="Z94" s="212"/>
    </row>
    <row r="95" ht="11.25" customHeight="1">
      <c r="A95" s="473" t="s">
        <v>7093</v>
      </c>
      <c r="B95" s="474" t="s">
        <v>52</v>
      </c>
      <c r="C95" s="474" t="s">
        <v>7127</v>
      </c>
      <c r="D95" s="474" t="s">
        <v>922</v>
      </c>
      <c r="E95" s="473"/>
      <c r="F95" s="602">
        <v>45377.0</v>
      </c>
      <c r="G95" s="600" t="s">
        <v>7101</v>
      </c>
      <c r="H95" s="598"/>
      <c r="I95" s="600">
        <v>50.0</v>
      </c>
      <c r="J95" s="478" t="s">
        <v>214</v>
      </c>
      <c r="K95" s="212"/>
      <c r="L95" s="212"/>
      <c r="M95" s="212"/>
      <c r="N95" s="212"/>
      <c r="O95" s="212"/>
      <c r="P95" s="212"/>
      <c r="Q95" s="212"/>
      <c r="R95" s="212"/>
      <c r="S95" s="212"/>
      <c r="T95" s="212"/>
      <c r="U95" s="212"/>
      <c r="V95" s="212"/>
      <c r="W95" s="212"/>
      <c r="X95" s="212"/>
      <c r="Y95" s="212"/>
      <c r="Z95" s="212"/>
    </row>
    <row r="96" ht="11.25" customHeight="1">
      <c r="A96" s="473" t="s">
        <v>7093</v>
      </c>
      <c r="B96" s="474" t="s">
        <v>52</v>
      </c>
      <c r="C96" s="474" t="s">
        <v>7128</v>
      </c>
      <c r="D96" s="474" t="s">
        <v>922</v>
      </c>
      <c r="E96" s="473"/>
      <c r="F96" s="602">
        <v>45357.0</v>
      </c>
      <c r="G96" s="600" t="s">
        <v>7101</v>
      </c>
      <c r="H96" s="598"/>
      <c r="I96" s="600">
        <v>50.0</v>
      </c>
      <c r="J96" s="478" t="s">
        <v>214</v>
      </c>
      <c r="K96" s="212"/>
      <c r="L96" s="212"/>
      <c r="M96" s="212"/>
      <c r="N96" s="212"/>
      <c r="O96" s="212"/>
      <c r="P96" s="212"/>
      <c r="Q96" s="212"/>
      <c r="R96" s="212"/>
      <c r="S96" s="212"/>
      <c r="T96" s="212"/>
      <c r="U96" s="212"/>
      <c r="V96" s="212"/>
      <c r="W96" s="212"/>
      <c r="X96" s="212"/>
      <c r="Y96" s="212"/>
      <c r="Z96" s="212"/>
    </row>
    <row r="97" ht="11.25" customHeight="1">
      <c r="A97" s="473" t="s">
        <v>7093</v>
      </c>
      <c r="B97" s="474" t="s">
        <v>52</v>
      </c>
      <c r="C97" s="474" t="s">
        <v>7129</v>
      </c>
      <c r="D97" s="474" t="s">
        <v>922</v>
      </c>
      <c r="E97" s="473"/>
      <c r="F97" s="602">
        <v>45432.0</v>
      </c>
      <c r="G97" s="600" t="s">
        <v>7101</v>
      </c>
      <c r="H97" s="598"/>
      <c r="I97" s="600">
        <v>50.0</v>
      </c>
      <c r="J97" s="478" t="s">
        <v>214</v>
      </c>
      <c r="K97" s="212"/>
      <c r="L97" s="212"/>
      <c r="M97" s="212"/>
      <c r="N97" s="212"/>
      <c r="O97" s="212"/>
      <c r="P97" s="212"/>
      <c r="Q97" s="212"/>
      <c r="R97" s="212"/>
      <c r="S97" s="212"/>
      <c r="T97" s="212"/>
      <c r="U97" s="212"/>
      <c r="V97" s="212"/>
      <c r="W97" s="212"/>
      <c r="X97" s="212"/>
      <c r="Y97" s="212"/>
      <c r="Z97" s="212"/>
    </row>
    <row r="98" ht="11.25" customHeight="1">
      <c r="A98" s="473" t="s">
        <v>7093</v>
      </c>
      <c r="B98" s="474" t="s">
        <v>52</v>
      </c>
      <c r="C98" s="474" t="s">
        <v>7130</v>
      </c>
      <c r="D98" s="474" t="s">
        <v>922</v>
      </c>
      <c r="E98" s="473"/>
      <c r="F98" s="602">
        <v>45442.0</v>
      </c>
      <c r="G98" s="600" t="s">
        <v>7101</v>
      </c>
      <c r="H98" s="598"/>
      <c r="I98" s="600">
        <v>50.0</v>
      </c>
      <c r="J98" s="478" t="s">
        <v>214</v>
      </c>
      <c r="K98" s="212"/>
      <c r="L98" s="212"/>
      <c r="M98" s="212"/>
      <c r="N98" s="212"/>
      <c r="O98" s="212"/>
      <c r="P98" s="212"/>
      <c r="Q98" s="212"/>
      <c r="R98" s="212"/>
      <c r="S98" s="212"/>
      <c r="T98" s="212"/>
      <c r="U98" s="212"/>
      <c r="V98" s="212"/>
      <c r="W98" s="212"/>
      <c r="X98" s="212"/>
      <c r="Y98" s="212"/>
      <c r="Z98" s="212"/>
    </row>
    <row r="99" ht="11.25" customHeight="1">
      <c r="A99" s="473" t="s">
        <v>7093</v>
      </c>
      <c r="B99" s="474" t="s">
        <v>52</v>
      </c>
      <c r="C99" s="474" t="s">
        <v>7131</v>
      </c>
      <c r="D99" s="474" t="s">
        <v>922</v>
      </c>
      <c r="E99" s="473"/>
      <c r="F99" s="602">
        <v>45477.0</v>
      </c>
      <c r="G99" s="600" t="s">
        <v>7101</v>
      </c>
      <c r="H99" s="598"/>
      <c r="I99" s="600">
        <v>50.0</v>
      </c>
      <c r="J99" s="478" t="s">
        <v>214</v>
      </c>
      <c r="K99" s="212"/>
      <c r="L99" s="212"/>
      <c r="M99" s="212"/>
      <c r="N99" s="212"/>
      <c r="O99" s="212"/>
      <c r="P99" s="212"/>
      <c r="Q99" s="212"/>
      <c r="R99" s="212"/>
      <c r="S99" s="212"/>
      <c r="T99" s="212"/>
      <c r="U99" s="212"/>
      <c r="V99" s="212"/>
      <c r="W99" s="212"/>
      <c r="X99" s="212"/>
      <c r="Y99" s="212"/>
      <c r="Z99" s="212"/>
    </row>
    <row r="100" ht="11.25" customHeight="1">
      <c r="A100" s="473" t="s">
        <v>7093</v>
      </c>
      <c r="B100" s="474" t="s">
        <v>52</v>
      </c>
      <c r="C100" s="474" t="s">
        <v>7132</v>
      </c>
      <c r="D100" s="474" t="s">
        <v>922</v>
      </c>
      <c r="E100" s="473"/>
      <c r="F100" s="602">
        <v>45475.0</v>
      </c>
      <c r="G100" s="600" t="s">
        <v>7101</v>
      </c>
      <c r="H100" s="598"/>
      <c r="I100" s="600">
        <v>50.0</v>
      </c>
      <c r="J100" s="478" t="s">
        <v>214</v>
      </c>
      <c r="K100" s="212"/>
      <c r="L100" s="212"/>
      <c r="M100" s="212"/>
      <c r="N100" s="212"/>
      <c r="O100" s="212"/>
      <c r="P100" s="212"/>
      <c r="Q100" s="212"/>
      <c r="R100" s="212"/>
      <c r="S100" s="212"/>
      <c r="T100" s="212"/>
      <c r="U100" s="212"/>
      <c r="V100" s="212"/>
      <c r="W100" s="212"/>
      <c r="X100" s="212"/>
      <c r="Y100" s="212"/>
      <c r="Z100" s="212"/>
    </row>
    <row r="101" ht="11.25" customHeight="1">
      <c r="A101" s="473" t="s">
        <v>7093</v>
      </c>
      <c r="B101" s="474" t="s">
        <v>52</v>
      </c>
      <c r="C101" s="474" t="s">
        <v>7132</v>
      </c>
      <c r="D101" s="474" t="s">
        <v>922</v>
      </c>
      <c r="E101" s="473"/>
      <c r="F101" s="602">
        <v>45475.0</v>
      </c>
      <c r="G101" s="600" t="s">
        <v>7101</v>
      </c>
      <c r="H101" s="598"/>
      <c r="I101" s="600">
        <v>50.0</v>
      </c>
      <c r="J101" s="478" t="s">
        <v>214</v>
      </c>
      <c r="K101" s="212"/>
      <c r="L101" s="212"/>
      <c r="M101" s="212"/>
      <c r="N101" s="212"/>
      <c r="O101" s="212"/>
      <c r="P101" s="212"/>
      <c r="Q101" s="212"/>
      <c r="R101" s="212"/>
      <c r="S101" s="212"/>
      <c r="T101" s="212"/>
      <c r="U101" s="212"/>
      <c r="V101" s="212"/>
      <c r="W101" s="212"/>
      <c r="X101" s="212"/>
      <c r="Y101" s="212"/>
      <c r="Z101" s="212"/>
    </row>
    <row r="102" ht="11.25" customHeight="1">
      <c r="A102" s="473" t="s">
        <v>7093</v>
      </c>
      <c r="B102" s="474" t="s">
        <v>52</v>
      </c>
      <c r="C102" s="474" t="s">
        <v>7133</v>
      </c>
      <c r="D102" s="474" t="s">
        <v>922</v>
      </c>
      <c r="E102" s="473"/>
      <c r="F102" s="602">
        <v>45502.0</v>
      </c>
      <c r="G102" s="600" t="s">
        <v>7101</v>
      </c>
      <c r="H102" s="598"/>
      <c r="I102" s="600">
        <v>50.0</v>
      </c>
      <c r="J102" s="478" t="s">
        <v>214</v>
      </c>
      <c r="K102" s="212"/>
      <c r="L102" s="212"/>
      <c r="M102" s="212"/>
      <c r="N102" s="212"/>
      <c r="O102" s="212"/>
      <c r="P102" s="212"/>
      <c r="Q102" s="212"/>
      <c r="R102" s="212"/>
      <c r="S102" s="212"/>
      <c r="T102" s="212"/>
      <c r="U102" s="212"/>
      <c r="V102" s="212"/>
      <c r="W102" s="212"/>
      <c r="X102" s="212"/>
      <c r="Y102" s="212"/>
      <c r="Z102" s="212"/>
    </row>
    <row r="103" ht="11.25" customHeight="1">
      <c r="A103" s="473" t="s">
        <v>7093</v>
      </c>
      <c r="B103" s="474" t="s">
        <v>52</v>
      </c>
      <c r="C103" s="474" t="s">
        <v>7134</v>
      </c>
      <c r="D103" s="474" t="s">
        <v>922</v>
      </c>
      <c r="E103" s="473"/>
      <c r="F103" s="602">
        <v>45516.0</v>
      </c>
      <c r="G103" s="600" t="s">
        <v>7101</v>
      </c>
      <c r="H103" s="598"/>
      <c r="I103" s="600">
        <v>50.0</v>
      </c>
      <c r="J103" s="478" t="s">
        <v>214</v>
      </c>
      <c r="K103" s="212"/>
      <c r="L103" s="212"/>
      <c r="M103" s="212"/>
      <c r="N103" s="212"/>
      <c r="O103" s="212"/>
      <c r="P103" s="212"/>
      <c r="Q103" s="212"/>
      <c r="R103" s="212"/>
      <c r="S103" s="212"/>
      <c r="T103" s="212"/>
      <c r="U103" s="212"/>
      <c r="V103" s="212"/>
      <c r="W103" s="212"/>
      <c r="X103" s="212"/>
      <c r="Y103" s="212"/>
      <c r="Z103" s="212"/>
    </row>
    <row r="104" ht="11.25" customHeight="1">
      <c r="A104" s="473" t="s">
        <v>7093</v>
      </c>
      <c r="B104" s="474" t="s">
        <v>52</v>
      </c>
      <c r="C104" s="474" t="s">
        <v>7135</v>
      </c>
      <c r="D104" s="474" t="s">
        <v>922</v>
      </c>
      <c r="E104" s="473"/>
      <c r="F104" s="602">
        <v>45540.0</v>
      </c>
      <c r="G104" s="600" t="s">
        <v>7101</v>
      </c>
      <c r="H104" s="598"/>
      <c r="I104" s="600">
        <v>50.0</v>
      </c>
      <c r="J104" s="478" t="s">
        <v>214</v>
      </c>
      <c r="K104" s="212"/>
      <c r="L104" s="212"/>
      <c r="M104" s="212"/>
      <c r="N104" s="212"/>
      <c r="O104" s="212"/>
      <c r="P104" s="212"/>
      <c r="Q104" s="212"/>
      <c r="R104" s="212"/>
      <c r="S104" s="212"/>
      <c r="T104" s="212"/>
      <c r="U104" s="212"/>
      <c r="V104" s="212"/>
      <c r="W104" s="212"/>
      <c r="X104" s="212"/>
      <c r="Y104" s="212"/>
      <c r="Z104" s="212"/>
    </row>
    <row r="105" ht="11.25" customHeight="1">
      <c r="A105" s="473" t="s">
        <v>7093</v>
      </c>
      <c r="B105" s="474" t="s">
        <v>52</v>
      </c>
      <c r="C105" s="474" t="s">
        <v>7136</v>
      </c>
      <c r="D105" s="474" t="s">
        <v>922</v>
      </c>
      <c r="E105" s="473"/>
      <c r="F105" s="602">
        <v>45537.0</v>
      </c>
      <c r="G105" s="600" t="s">
        <v>7101</v>
      </c>
      <c r="H105" s="598"/>
      <c r="I105" s="600">
        <v>50.0</v>
      </c>
      <c r="J105" s="478" t="s">
        <v>214</v>
      </c>
      <c r="K105" s="212"/>
      <c r="L105" s="212"/>
      <c r="M105" s="212"/>
      <c r="N105" s="212"/>
      <c r="O105" s="212"/>
      <c r="P105" s="212"/>
      <c r="Q105" s="212"/>
      <c r="R105" s="212"/>
      <c r="S105" s="212"/>
      <c r="T105" s="212"/>
      <c r="U105" s="212"/>
      <c r="V105" s="212"/>
      <c r="W105" s="212"/>
      <c r="X105" s="212"/>
      <c r="Y105" s="212"/>
      <c r="Z105" s="212"/>
    </row>
    <row r="106" ht="11.25" customHeight="1">
      <c r="A106" s="473" t="s">
        <v>7093</v>
      </c>
      <c r="B106" s="474" t="s">
        <v>52</v>
      </c>
      <c r="C106" s="474" t="s">
        <v>7137</v>
      </c>
      <c r="D106" s="474" t="s">
        <v>922</v>
      </c>
      <c r="E106" s="473"/>
      <c r="F106" s="602">
        <v>45596.0</v>
      </c>
      <c r="G106" s="600" t="s">
        <v>7101</v>
      </c>
      <c r="H106" s="598"/>
      <c r="I106" s="600">
        <v>50.0</v>
      </c>
      <c r="J106" s="478" t="s">
        <v>214</v>
      </c>
      <c r="K106" s="212"/>
      <c r="L106" s="212"/>
      <c r="M106" s="212"/>
      <c r="N106" s="212"/>
      <c r="O106" s="212"/>
      <c r="P106" s="212"/>
      <c r="Q106" s="212"/>
      <c r="R106" s="212"/>
      <c r="S106" s="212"/>
      <c r="T106" s="212"/>
      <c r="U106" s="212"/>
      <c r="V106" s="212"/>
      <c r="W106" s="212"/>
      <c r="X106" s="212"/>
      <c r="Y106" s="212"/>
      <c r="Z106" s="212"/>
    </row>
    <row r="107" ht="11.25" customHeight="1">
      <c r="A107" s="473" t="s">
        <v>7093</v>
      </c>
      <c r="B107" s="474" t="s">
        <v>52</v>
      </c>
      <c r="C107" s="474" t="s">
        <v>7138</v>
      </c>
      <c r="D107" s="474" t="s">
        <v>922</v>
      </c>
      <c r="E107" s="473"/>
      <c r="F107" s="602">
        <v>45624.0</v>
      </c>
      <c r="G107" s="600" t="s">
        <v>7101</v>
      </c>
      <c r="H107" s="598"/>
      <c r="I107" s="600">
        <v>50.0</v>
      </c>
      <c r="J107" s="478" t="s">
        <v>214</v>
      </c>
      <c r="K107" s="212"/>
      <c r="L107" s="212"/>
      <c r="M107" s="212"/>
      <c r="N107" s="212"/>
      <c r="O107" s="212"/>
      <c r="P107" s="212"/>
      <c r="Q107" s="212"/>
      <c r="R107" s="212"/>
      <c r="S107" s="212"/>
      <c r="T107" s="212"/>
      <c r="U107" s="212"/>
      <c r="V107" s="212"/>
      <c r="W107" s="212"/>
      <c r="X107" s="212"/>
      <c r="Y107" s="212"/>
      <c r="Z107" s="212"/>
    </row>
    <row r="108" ht="11.25" customHeight="1">
      <c r="A108" s="473" t="s">
        <v>7093</v>
      </c>
      <c r="B108" s="474" t="s">
        <v>52</v>
      </c>
      <c r="C108" s="474" t="s">
        <v>7139</v>
      </c>
      <c r="D108" s="474" t="s">
        <v>922</v>
      </c>
      <c r="E108" s="473"/>
      <c r="F108" s="602">
        <v>45642.0</v>
      </c>
      <c r="G108" s="600" t="s">
        <v>7101</v>
      </c>
      <c r="H108" s="598"/>
      <c r="I108" s="600">
        <v>50.0</v>
      </c>
      <c r="J108" s="478" t="s">
        <v>214</v>
      </c>
      <c r="K108" s="212"/>
      <c r="L108" s="212"/>
      <c r="M108" s="212"/>
      <c r="N108" s="212"/>
      <c r="O108" s="212"/>
      <c r="P108" s="212"/>
      <c r="Q108" s="212"/>
      <c r="R108" s="212"/>
      <c r="S108" s="212"/>
      <c r="T108" s="212"/>
      <c r="U108" s="212"/>
      <c r="V108" s="212"/>
      <c r="W108" s="212"/>
      <c r="X108" s="212"/>
      <c r="Y108" s="212"/>
      <c r="Z108" s="212"/>
    </row>
    <row r="109" ht="11.25" customHeight="1">
      <c r="A109" s="473" t="s">
        <v>7093</v>
      </c>
      <c r="B109" s="474" t="s">
        <v>52</v>
      </c>
      <c r="C109" s="474" t="s">
        <v>7140</v>
      </c>
      <c r="D109" s="474" t="s">
        <v>922</v>
      </c>
      <c r="E109" s="473"/>
      <c r="F109" s="602">
        <v>45650.0</v>
      </c>
      <c r="G109" s="600" t="s">
        <v>7101</v>
      </c>
      <c r="H109" s="598"/>
      <c r="I109" s="600">
        <v>50.0</v>
      </c>
      <c r="J109" s="478" t="s">
        <v>214</v>
      </c>
      <c r="K109" s="212"/>
      <c r="L109" s="212"/>
      <c r="M109" s="212"/>
      <c r="N109" s="212"/>
      <c r="O109" s="212"/>
      <c r="P109" s="212"/>
      <c r="Q109" s="212"/>
      <c r="R109" s="212"/>
      <c r="S109" s="212"/>
      <c r="T109" s="212"/>
      <c r="U109" s="212"/>
      <c r="V109" s="212"/>
      <c r="W109" s="212"/>
      <c r="X109" s="212"/>
      <c r="Y109" s="212"/>
      <c r="Z109" s="212"/>
    </row>
    <row r="110" ht="11.25" customHeight="1">
      <c r="A110" s="473" t="s">
        <v>7093</v>
      </c>
      <c r="B110" s="474" t="s">
        <v>52</v>
      </c>
      <c r="C110" s="474" t="s">
        <v>7141</v>
      </c>
      <c r="D110" s="474" t="s">
        <v>922</v>
      </c>
      <c r="E110" s="473"/>
      <c r="F110" s="602">
        <v>45327.0</v>
      </c>
      <c r="G110" s="600" t="s">
        <v>7101</v>
      </c>
      <c r="H110" s="598"/>
      <c r="I110" s="600">
        <v>50.0</v>
      </c>
      <c r="J110" s="478" t="s">
        <v>214</v>
      </c>
      <c r="K110" s="212"/>
      <c r="L110" s="212"/>
      <c r="M110" s="212"/>
      <c r="N110" s="212"/>
      <c r="O110" s="212"/>
      <c r="P110" s="212"/>
      <c r="Q110" s="212"/>
      <c r="R110" s="212"/>
      <c r="S110" s="212"/>
      <c r="T110" s="212"/>
      <c r="U110" s="212"/>
      <c r="V110" s="212"/>
      <c r="W110" s="212"/>
      <c r="X110" s="212"/>
      <c r="Y110" s="212"/>
      <c r="Z110" s="212"/>
    </row>
    <row r="111" ht="11.25" customHeight="1">
      <c r="A111" s="473" t="s">
        <v>7093</v>
      </c>
      <c r="B111" s="474" t="s">
        <v>52</v>
      </c>
      <c r="C111" s="474" t="s">
        <v>7142</v>
      </c>
      <c r="D111" s="474" t="s">
        <v>922</v>
      </c>
      <c r="E111" s="473"/>
      <c r="F111" s="602">
        <v>45315.0</v>
      </c>
      <c r="G111" s="600" t="s">
        <v>7101</v>
      </c>
      <c r="H111" s="598"/>
      <c r="I111" s="600">
        <v>50.0</v>
      </c>
      <c r="J111" s="478" t="s">
        <v>214</v>
      </c>
      <c r="K111" s="212"/>
      <c r="L111" s="212"/>
      <c r="M111" s="212"/>
      <c r="N111" s="212"/>
      <c r="O111" s="212"/>
      <c r="P111" s="212"/>
      <c r="Q111" s="212"/>
      <c r="R111" s="212"/>
      <c r="S111" s="212"/>
      <c r="T111" s="212"/>
      <c r="U111" s="212"/>
      <c r="V111" s="212"/>
      <c r="W111" s="212"/>
      <c r="X111" s="212"/>
      <c r="Y111" s="212"/>
      <c r="Z111" s="212"/>
    </row>
    <row r="112" ht="11.25" customHeight="1">
      <c r="A112" s="473" t="s">
        <v>7093</v>
      </c>
      <c r="B112" s="474" t="s">
        <v>52</v>
      </c>
      <c r="C112" s="474" t="s">
        <v>7143</v>
      </c>
      <c r="D112" s="474" t="s">
        <v>922</v>
      </c>
      <c r="E112" s="473"/>
      <c r="F112" s="602">
        <v>45302.0</v>
      </c>
      <c r="G112" s="600" t="s">
        <v>7101</v>
      </c>
      <c r="H112" s="598"/>
      <c r="I112" s="600">
        <v>50.0</v>
      </c>
      <c r="J112" s="478" t="s">
        <v>214</v>
      </c>
      <c r="K112" s="212"/>
      <c r="L112" s="212"/>
      <c r="M112" s="212"/>
      <c r="N112" s="212"/>
      <c r="O112" s="212"/>
      <c r="P112" s="212"/>
      <c r="Q112" s="212"/>
      <c r="R112" s="212"/>
      <c r="S112" s="212"/>
      <c r="T112" s="212"/>
      <c r="U112" s="212"/>
      <c r="V112" s="212"/>
      <c r="W112" s="212"/>
      <c r="X112" s="212"/>
      <c r="Y112" s="212"/>
      <c r="Z112" s="212"/>
    </row>
    <row r="113" ht="11.25" customHeight="1">
      <c r="A113" s="473" t="s">
        <v>7093</v>
      </c>
      <c r="B113" s="474" t="s">
        <v>52</v>
      </c>
      <c r="C113" s="474" t="s">
        <v>7144</v>
      </c>
      <c r="D113" s="474" t="s">
        <v>922</v>
      </c>
      <c r="E113" s="473"/>
      <c r="F113" s="602">
        <v>45434.0</v>
      </c>
      <c r="G113" s="600" t="s">
        <v>7101</v>
      </c>
      <c r="H113" s="598"/>
      <c r="I113" s="600">
        <v>50.0</v>
      </c>
      <c r="J113" s="478" t="s">
        <v>214</v>
      </c>
      <c r="K113" s="212"/>
      <c r="L113" s="212"/>
      <c r="M113" s="212"/>
      <c r="N113" s="212"/>
      <c r="O113" s="212"/>
      <c r="P113" s="212"/>
      <c r="Q113" s="212"/>
      <c r="R113" s="212"/>
      <c r="S113" s="212"/>
      <c r="T113" s="212"/>
      <c r="U113" s="212"/>
      <c r="V113" s="212"/>
      <c r="W113" s="212"/>
      <c r="X113" s="212"/>
      <c r="Y113" s="212"/>
      <c r="Z113" s="212"/>
    </row>
    <row r="114" ht="11.25" customHeight="1">
      <c r="A114" s="473" t="s">
        <v>7093</v>
      </c>
      <c r="B114" s="474" t="s">
        <v>52</v>
      </c>
      <c r="C114" s="474" t="s">
        <v>7144</v>
      </c>
      <c r="D114" s="474" t="s">
        <v>922</v>
      </c>
      <c r="E114" s="473"/>
      <c r="F114" s="602">
        <v>45434.0</v>
      </c>
      <c r="G114" s="600" t="s">
        <v>7101</v>
      </c>
      <c r="H114" s="598"/>
      <c r="I114" s="600">
        <v>50.0</v>
      </c>
      <c r="J114" s="478" t="s">
        <v>214</v>
      </c>
      <c r="K114" s="212"/>
      <c r="L114" s="212"/>
      <c r="M114" s="212"/>
      <c r="N114" s="212"/>
      <c r="O114" s="212"/>
      <c r="P114" s="212"/>
      <c r="Q114" s="212"/>
      <c r="R114" s="212"/>
      <c r="S114" s="212"/>
      <c r="T114" s="212"/>
      <c r="U114" s="212"/>
      <c r="V114" s="212"/>
      <c r="W114" s="212"/>
      <c r="X114" s="212"/>
      <c r="Y114" s="212"/>
      <c r="Z114" s="212"/>
    </row>
    <row r="115" ht="11.25" customHeight="1">
      <c r="A115" s="473" t="s">
        <v>7093</v>
      </c>
      <c r="B115" s="474" t="s">
        <v>52</v>
      </c>
      <c r="C115" s="474" t="s">
        <v>7145</v>
      </c>
      <c r="D115" s="474" t="s">
        <v>922</v>
      </c>
      <c r="E115" s="473"/>
      <c r="F115" s="602">
        <v>45396.0</v>
      </c>
      <c r="G115" s="600" t="s">
        <v>7101</v>
      </c>
      <c r="H115" s="598"/>
      <c r="I115" s="600">
        <v>50.0</v>
      </c>
      <c r="J115" s="478" t="s">
        <v>214</v>
      </c>
      <c r="K115" s="212"/>
      <c r="L115" s="212"/>
      <c r="M115" s="212"/>
      <c r="N115" s="212"/>
      <c r="O115" s="212"/>
      <c r="P115" s="212"/>
      <c r="Q115" s="212"/>
      <c r="R115" s="212"/>
      <c r="S115" s="212"/>
      <c r="T115" s="212"/>
      <c r="U115" s="212"/>
      <c r="V115" s="212"/>
      <c r="W115" s="212"/>
      <c r="X115" s="212"/>
      <c r="Y115" s="212"/>
      <c r="Z115" s="212"/>
    </row>
    <row r="116" ht="11.25" customHeight="1">
      <c r="A116" s="473" t="s">
        <v>7093</v>
      </c>
      <c r="B116" s="474" t="s">
        <v>52</v>
      </c>
      <c r="C116" s="474" t="s">
        <v>7146</v>
      </c>
      <c r="D116" s="474" t="s">
        <v>922</v>
      </c>
      <c r="E116" s="473"/>
      <c r="F116" s="602">
        <v>45422.0</v>
      </c>
      <c r="G116" s="600" t="s">
        <v>7101</v>
      </c>
      <c r="H116" s="598"/>
      <c r="I116" s="600">
        <v>50.0</v>
      </c>
      <c r="J116" s="478" t="s">
        <v>214</v>
      </c>
      <c r="K116" s="212"/>
      <c r="L116" s="212"/>
      <c r="M116" s="212"/>
      <c r="N116" s="212"/>
      <c r="O116" s="212"/>
      <c r="P116" s="212"/>
      <c r="Q116" s="212"/>
      <c r="R116" s="212"/>
      <c r="S116" s="212"/>
      <c r="T116" s="212"/>
      <c r="U116" s="212"/>
      <c r="V116" s="212"/>
      <c r="W116" s="212"/>
      <c r="X116" s="212"/>
      <c r="Y116" s="212"/>
      <c r="Z116" s="212"/>
    </row>
    <row r="117" ht="11.25" customHeight="1">
      <c r="A117" s="473" t="s">
        <v>7093</v>
      </c>
      <c r="B117" s="474" t="s">
        <v>52</v>
      </c>
      <c r="C117" s="474" t="s">
        <v>7147</v>
      </c>
      <c r="D117" s="474" t="s">
        <v>922</v>
      </c>
      <c r="E117" s="473"/>
      <c r="F117" s="602">
        <v>45455.0</v>
      </c>
      <c r="G117" s="600" t="s">
        <v>7101</v>
      </c>
      <c r="H117" s="598"/>
      <c r="I117" s="600">
        <v>50.0</v>
      </c>
      <c r="J117" s="478" t="s">
        <v>214</v>
      </c>
      <c r="K117" s="212"/>
      <c r="L117" s="212"/>
      <c r="M117" s="212"/>
      <c r="N117" s="212"/>
      <c r="O117" s="212"/>
      <c r="P117" s="212"/>
      <c r="Q117" s="212"/>
      <c r="R117" s="212"/>
      <c r="S117" s="212"/>
      <c r="T117" s="212"/>
      <c r="U117" s="212"/>
      <c r="V117" s="212"/>
      <c r="W117" s="212"/>
      <c r="X117" s="212"/>
      <c r="Y117" s="212"/>
      <c r="Z117" s="212"/>
    </row>
    <row r="118" ht="11.25" customHeight="1">
      <c r="A118" s="473" t="s">
        <v>7093</v>
      </c>
      <c r="B118" s="474" t="s">
        <v>52</v>
      </c>
      <c r="C118" s="474" t="s">
        <v>7148</v>
      </c>
      <c r="D118" s="474" t="s">
        <v>922</v>
      </c>
      <c r="E118" s="473"/>
      <c r="F118" s="602">
        <v>45496.0</v>
      </c>
      <c r="G118" s="600" t="s">
        <v>7101</v>
      </c>
      <c r="H118" s="598"/>
      <c r="I118" s="600">
        <v>50.0</v>
      </c>
      <c r="J118" s="478" t="s">
        <v>214</v>
      </c>
      <c r="K118" s="212"/>
      <c r="L118" s="212"/>
      <c r="M118" s="212"/>
      <c r="N118" s="212"/>
      <c r="O118" s="212"/>
      <c r="P118" s="212"/>
      <c r="Q118" s="212"/>
      <c r="R118" s="212"/>
      <c r="S118" s="212"/>
      <c r="T118" s="212"/>
      <c r="U118" s="212"/>
      <c r="V118" s="212"/>
      <c r="W118" s="212"/>
      <c r="X118" s="212"/>
      <c r="Y118" s="212"/>
      <c r="Z118" s="212"/>
    </row>
    <row r="119" ht="11.25" customHeight="1">
      <c r="A119" s="473" t="s">
        <v>7093</v>
      </c>
      <c r="B119" s="474" t="s">
        <v>52</v>
      </c>
      <c r="C119" s="474" t="s">
        <v>7149</v>
      </c>
      <c r="D119" s="474" t="s">
        <v>922</v>
      </c>
      <c r="E119" s="473"/>
      <c r="F119" s="602">
        <v>45545.0</v>
      </c>
      <c r="G119" s="600" t="s">
        <v>7101</v>
      </c>
      <c r="H119" s="598"/>
      <c r="I119" s="600">
        <v>50.0</v>
      </c>
      <c r="J119" s="478" t="s">
        <v>214</v>
      </c>
      <c r="K119" s="212"/>
      <c r="L119" s="212"/>
      <c r="M119" s="212"/>
      <c r="N119" s="212"/>
      <c r="O119" s="212"/>
      <c r="P119" s="212"/>
      <c r="Q119" s="212"/>
      <c r="R119" s="212"/>
      <c r="S119" s="212"/>
      <c r="T119" s="212"/>
      <c r="U119" s="212"/>
      <c r="V119" s="212"/>
      <c r="W119" s="212"/>
      <c r="X119" s="212"/>
      <c r="Y119" s="212"/>
      <c r="Z119" s="212"/>
    </row>
    <row r="120" ht="11.25" customHeight="1">
      <c r="A120" s="473" t="s">
        <v>7093</v>
      </c>
      <c r="B120" s="474" t="s">
        <v>52</v>
      </c>
      <c r="C120" s="474" t="s">
        <v>7150</v>
      </c>
      <c r="D120" s="474" t="s">
        <v>922</v>
      </c>
      <c r="E120" s="473"/>
      <c r="F120" s="602">
        <v>45526.0</v>
      </c>
      <c r="G120" s="600" t="s">
        <v>7101</v>
      </c>
      <c r="H120" s="598"/>
      <c r="I120" s="600">
        <v>50.0</v>
      </c>
      <c r="J120" s="478" t="s">
        <v>214</v>
      </c>
      <c r="K120" s="212"/>
      <c r="L120" s="212"/>
      <c r="M120" s="212"/>
      <c r="N120" s="212"/>
      <c r="O120" s="212"/>
      <c r="P120" s="212"/>
      <c r="Q120" s="212"/>
      <c r="R120" s="212"/>
      <c r="S120" s="212"/>
      <c r="T120" s="212"/>
      <c r="U120" s="212"/>
      <c r="V120" s="212"/>
      <c r="W120" s="212"/>
      <c r="X120" s="212"/>
      <c r="Y120" s="212"/>
      <c r="Z120" s="212"/>
    </row>
    <row r="121" ht="11.25" customHeight="1">
      <c r="A121" s="473" t="s">
        <v>7093</v>
      </c>
      <c r="B121" s="474" t="s">
        <v>52</v>
      </c>
      <c r="C121" s="474" t="s">
        <v>7151</v>
      </c>
      <c r="D121" s="474" t="s">
        <v>922</v>
      </c>
      <c r="E121" s="473"/>
      <c r="F121" s="602">
        <v>45516.0</v>
      </c>
      <c r="G121" s="600" t="s">
        <v>7101</v>
      </c>
      <c r="H121" s="598"/>
      <c r="I121" s="600">
        <v>50.0</v>
      </c>
      <c r="J121" s="478" t="s">
        <v>214</v>
      </c>
      <c r="K121" s="212"/>
      <c r="L121" s="212"/>
      <c r="M121" s="212"/>
      <c r="N121" s="212"/>
      <c r="O121" s="212"/>
      <c r="P121" s="212"/>
      <c r="Q121" s="212"/>
      <c r="R121" s="212"/>
      <c r="S121" s="212"/>
      <c r="T121" s="212"/>
      <c r="U121" s="212"/>
      <c r="V121" s="212"/>
      <c r="W121" s="212"/>
      <c r="X121" s="212"/>
      <c r="Y121" s="212"/>
      <c r="Z121" s="212"/>
    </row>
    <row r="122" ht="11.25" customHeight="1">
      <c r="A122" s="473" t="s">
        <v>7093</v>
      </c>
      <c r="B122" s="474" t="s">
        <v>52</v>
      </c>
      <c r="C122" s="474" t="s">
        <v>7152</v>
      </c>
      <c r="D122" s="474" t="s">
        <v>922</v>
      </c>
      <c r="E122" s="473"/>
      <c r="F122" s="602">
        <v>45610.0</v>
      </c>
      <c r="G122" s="600" t="s">
        <v>7101</v>
      </c>
      <c r="H122" s="598"/>
      <c r="I122" s="600">
        <v>50.0</v>
      </c>
      <c r="J122" s="478" t="s">
        <v>214</v>
      </c>
      <c r="K122" s="212"/>
      <c r="L122" s="212"/>
      <c r="M122" s="212"/>
      <c r="N122" s="212"/>
      <c r="O122" s="212"/>
      <c r="P122" s="212"/>
      <c r="Q122" s="212"/>
      <c r="R122" s="212"/>
      <c r="S122" s="212"/>
      <c r="T122" s="212"/>
      <c r="U122" s="212"/>
      <c r="V122" s="212"/>
      <c r="W122" s="212"/>
      <c r="X122" s="212"/>
      <c r="Y122" s="212"/>
      <c r="Z122" s="212"/>
    </row>
    <row r="123" ht="11.25" customHeight="1">
      <c r="A123" s="473" t="s">
        <v>7093</v>
      </c>
      <c r="B123" s="474" t="s">
        <v>52</v>
      </c>
      <c r="C123" s="474" t="s">
        <v>7153</v>
      </c>
      <c r="D123" s="474" t="s">
        <v>922</v>
      </c>
      <c r="E123" s="473"/>
      <c r="F123" s="602">
        <v>45511.0</v>
      </c>
      <c r="G123" s="600" t="s">
        <v>7101</v>
      </c>
      <c r="H123" s="598"/>
      <c r="I123" s="600">
        <v>50.0</v>
      </c>
      <c r="J123" s="478" t="s">
        <v>214</v>
      </c>
      <c r="K123" s="212"/>
      <c r="L123" s="212"/>
      <c r="M123" s="212"/>
      <c r="N123" s="212"/>
      <c r="O123" s="212"/>
      <c r="P123" s="212"/>
      <c r="Q123" s="212"/>
      <c r="R123" s="212"/>
      <c r="S123" s="212"/>
      <c r="T123" s="212"/>
      <c r="U123" s="212"/>
      <c r="V123" s="212"/>
      <c r="W123" s="212"/>
      <c r="X123" s="212"/>
      <c r="Y123" s="212"/>
      <c r="Z123" s="212"/>
    </row>
    <row r="124" ht="11.25" customHeight="1">
      <c r="A124" s="473" t="s">
        <v>7093</v>
      </c>
      <c r="B124" s="474" t="s">
        <v>52</v>
      </c>
      <c r="C124" s="474" t="s">
        <v>7154</v>
      </c>
      <c r="D124" s="474" t="s">
        <v>922</v>
      </c>
      <c r="E124" s="473"/>
      <c r="F124" s="602">
        <v>45544.0</v>
      </c>
      <c r="G124" s="600" t="s">
        <v>7101</v>
      </c>
      <c r="H124" s="598"/>
      <c r="I124" s="600">
        <v>50.0</v>
      </c>
      <c r="J124" s="478" t="s">
        <v>214</v>
      </c>
      <c r="K124" s="212"/>
      <c r="L124" s="212"/>
      <c r="M124" s="212"/>
      <c r="N124" s="212"/>
      <c r="O124" s="212"/>
      <c r="P124" s="212"/>
      <c r="Q124" s="212"/>
      <c r="R124" s="212"/>
      <c r="S124" s="212"/>
      <c r="T124" s="212"/>
      <c r="U124" s="212"/>
      <c r="V124" s="212"/>
      <c r="W124" s="212"/>
      <c r="X124" s="212"/>
      <c r="Y124" s="212"/>
      <c r="Z124" s="212"/>
    </row>
    <row r="125" ht="11.25" customHeight="1">
      <c r="A125" s="473" t="s">
        <v>7093</v>
      </c>
      <c r="B125" s="474" t="s">
        <v>52</v>
      </c>
      <c r="C125" s="474" t="s">
        <v>7155</v>
      </c>
      <c r="D125" s="474" t="s">
        <v>922</v>
      </c>
      <c r="E125" s="473"/>
      <c r="F125" s="602">
        <v>45555.0</v>
      </c>
      <c r="G125" s="600" t="s">
        <v>7101</v>
      </c>
      <c r="H125" s="598"/>
      <c r="I125" s="600">
        <v>50.0</v>
      </c>
      <c r="J125" s="478" t="s">
        <v>214</v>
      </c>
      <c r="K125" s="212"/>
      <c r="L125" s="212"/>
      <c r="M125" s="212"/>
      <c r="N125" s="212"/>
      <c r="O125" s="212"/>
      <c r="P125" s="212"/>
      <c r="Q125" s="212"/>
      <c r="R125" s="212"/>
      <c r="S125" s="212"/>
      <c r="T125" s="212"/>
      <c r="U125" s="212"/>
      <c r="V125" s="212"/>
      <c r="W125" s="212"/>
      <c r="X125" s="212"/>
      <c r="Y125" s="212"/>
      <c r="Z125" s="212"/>
    </row>
    <row r="126" ht="11.25" customHeight="1">
      <c r="A126" s="473" t="s">
        <v>7093</v>
      </c>
      <c r="B126" s="474" t="s">
        <v>52</v>
      </c>
      <c r="C126" s="474" t="s">
        <v>7156</v>
      </c>
      <c r="D126" s="474" t="s">
        <v>922</v>
      </c>
      <c r="E126" s="473"/>
      <c r="F126" s="602">
        <v>45573.0</v>
      </c>
      <c r="G126" s="600" t="s">
        <v>7101</v>
      </c>
      <c r="H126" s="598"/>
      <c r="I126" s="600">
        <v>50.0</v>
      </c>
      <c r="J126" s="478" t="s">
        <v>214</v>
      </c>
      <c r="K126" s="212"/>
      <c r="L126" s="212"/>
      <c r="M126" s="212"/>
      <c r="N126" s="212"/>
      <c r="O126" s="212"/>
      <c r="P126" s="212"/>
      <c r="Q126" s="212"/>
      <c r="R126" s="212"/>
      <c r="S126" s="212"/>
      <c r="T126" s="212"/>
      <c r="U126" s="212"/>
      <c r="V126" s="212"/>
      <c r="W126" s="212"/>
      <c r="X126" s="212"/>
      <c r="Y126" s="212"/>
      <c r="Z126" s="212"/>
    </row>
    <row r="127" ht="11.25" customHeight="1">
      <c r="A127" s="473" t="s">
        <v>7093</v>
      </c>
      <c r="B127" s="474" t="s">
        <v>52</v>
      </c>
      <c r="C127" s="474" t="s">
        <v>7157</v>
      </c>
      <c r="D127" s="474" t="s">
        <v>922</v>
      </c>
      <c r="E127" s="473"/>
      <c r="F127" s="602">
        <v>45575.0</v>
      </c>
      <c r="G127" s="600" t="s">
        <v>7101</v>
      </c>
      <c r="H127" s="598"/>
      <c r="I127" s="600">
        <v>50.0</v>
      </c>
      <c r="J127" s="478" t="s">
        <v>214</v>
      </c>
      <c r="K127" s="212"/>
      <c r="L127" s="212"/>
      <c r="M127" s="212"/>
      <c r="N127" s="212"/>
      <c r="O127" s="212"/>
      <c r="P127" s="212"/>
      <c r="Q127" s="212"/>
      <c r="R127" s="212"/>
      <c r="S127" s="212"/>
      <c r="T127" s="212"/>
      <c r="U127" s="212"/>
      <c r="V127" s="212"/>
      <c r="W127" s="212"/>
      <c r="X127" s="212"/>
      <c r="Y127" s="212"/>
      <c r="Z127" s="212"/>
    </row>
    <row r="128" ht="11.25" customHeight="1">
      <c r="A128" s="473" t="s">
        <v>7093</v>
      </c>
      <c r="B128" s="474" t="s">
        <v>52</v>
      </c>
      <c r="C128" s="474" t="s">
        <v>7158</v>
      </c>
      <c r="D128" s="474" t="s">
        <v>922</v>
      </c>
      <c r="E128" s="473"/>
      <c r="F128" s="602">
        <v>45629.0</v>
      </c>
      <c r="G128" s="600" t="s">
        <v>7101</v>
      </c>
      <c r="H128" s="598"/>
      <c r="I128" s="600">
        <v>50.0</v>
      </c>
      <c r="J128" s="478" t="s">
        <v>214</v>
      </c>
      <c r="K128" s="212"/>
      <c r="L128" s="212"/>
      <c r="M128" s="212"/>
      <c r="N128" s="212"/>
      <c r="O128" s="212"/>
      <c r="P128" s="212"/>
      <c r="Q128" s="212"/>
      <c r="R128" s="212"/>
      <c r="S128" s="212"/>
      <c r="T128" s="212"/>
      <c r="U128" s="212"/>
      <c r="V128" s="212"/>
      <c r="W128" s="212"/>
      <c r="X128" s="212"/>
      <c r="Y128" s="212"/>
      <c r="Z128" s="212"/>
    </row>
    <row r="129" ht="11.25" customHeight="1">
      <c r="A129" s="473" t="s">
        <v>7093</v>
      </c>
      <c r="B129" s="474" t="s">
        <v>52</v>
      </c>
      <c r="C129" s="474" t="s">
        <v>7159</v>
      </c>
      <c r="D129" s="474" t="s">
        <v>922</v>
      </c>
      <c r="E129" s="473"/>
      <c r="F129" s="602">
        <v>45601.0</v>
      </c>
      <c r="G129" s="600" t="s">
        <v>7101</v>
      </c>
      <c r="H129" s="598"/>
      <c r="I129" s="600">
        <v>50.0</v>
      </c>
      <c r="J129" s="478" t="s">
        <v>214</v>
      </c>
      <c r="K129" s="212"/>
      <c r="L129" s="212"/>
      <c r="M129" s="212"/>
      <c r="N129" s="212"/>
      <c r="O129" s="212"/>
      <c r="P129" s="212"/>
      <c r="Q129" s="212"/>
      <c r="R129" s="212"/>
      <c r="S129" s="212"/>
      <c r="T129" s="212"/>
      <c r="U129" s="212"/>
      <c r="V129" s="212"/>
      <c r="W129" s="212"/>
      <c r="X129" s="212"/>
      <c r="Y129" s="212"/>
      <c r="Z129" s="212"/>
    </row>
    <row r="130" ht="11.25" customHeight="1">
      <c r="A130" s="473" t="s">
        <v>7093</v>
      </c>
      <c r="B130" s="474" t="s">
        <v>52</v>
      </c>
      <c r="C130" s="474" t="s">
        <v>7160</v>
      </c>
      <c r="D130" s="474" t="s">
        <v>922</v>
      </c>
      <c r="E130" s="473"/>
      <c r="F130" s="602">
        <v>45619.0</v>
      </c>
      <c r="G130" s="600" t="s">
        <v>7101</v>
      </c>
      <c r="H130" s="598"/>
      <c r="I130" s="600">
        <v>50.0</v>
      </c>
      <c r="J130" s="478" t="s">
        <v>214</v>
      </c>
      <c r="K130" s="212"/>
      <c r="L130" s="212"/>
      <c r="M130" s="212"/>
      <c r="N130" s="212"/>
      <c r="O130" s="212"/>
      <c r="P130" s="212"/>
      <c r="Q130" s="212"/>
      <c r="R130" s="212"/>
      <c r="S130" s="212"/>
      <c r="T130" s="212"/>
      <c r="U130" s="212"/>
      <c r="V130" s="212"/>
      <c r="W130" s="212"/>
      <c r="X130" s="212"/>
      <c r="Y130" s="212"/>
      <c r="Z130" s="212"/>
    </row>
    <row r="131" ht="11.25" customHeight="1">
      <c r="A131" s="473" t="s">
        <v>7093</v>
      </c>
      <c r="B131" s="474" t="s">
        <v>52</v>
      </c>
      <c r="C131" s="474" t="s">
        <v>7161</v>
      </c>
      <c r="D131" s="474" t="s">
        <v>922</v>
      </c>
      <c r="E131" s="473"/>
      <c r="F131" s="602">
        <v>45615.0</v>
      </c>
      <c r="G131" s="600" t="s">
        <v>7101</v>
      </c>
      <c r="H131" s="598"/>
      <c r="I131" s="600">
        <v>50.0</v>
      </c>
      <c r="J131" s="478" t="s">
        <v>214</v>
      </c>
      <c r="K131" s="212"/>
      <c r="L131" s="212"/>
      <c r="M131" s="212"/>
      <c r="N131" s="212"/>
      <c r="O131" s="212"/>
      <c r="P131" s="212"/>
      <c r="Q131" s="212"/>
      <c r="R131" s="212"/>
      <c r="S131" s="212"/>
      <c r="T131" s="212"/>
      <c r="U131" s="212"/>
      <c r="V131" s="212"/>
      <c r="W131" s="212"/>
      <c r="X131" s="212"/>
      <c r="Y131" s="212"/>
      <c r="Z131" s="212"/>
    </row>
    <row r="132" ht="11.25" customHeight="1">
      <c r="A132" s="473" t="s">
        <v>7093</v>
      </c>
      <c r="B132" s="474" t="s">
        <v>52</v>
      </c>
      <c r="C132" s="474" t="s">
        <v>7162</v>
      </c>
      <c r="D132" s="474" t="s">
        <v>922</v>
      </c>
      <c r="E132" s="473"/>
      <c r="F132" s="602">
        <v>45631.0</v>
      </c>
      <c r="G132" s="600" t="s">
        <v>7101</v>
      </c>
      <c r="H132" s="598"/>
      <c r="I132" s="600">
        <v>50.0</v>
      </c>
      <c r="J132" s="478" t="s">
        <v>214</v>
      </c>
      <c r="K132" s="212"/>
      <c r="L132" s="212"/>
      <c r="M132" s="212"/>
      <c r="N132" s="212"/>
      <c r="O132" s="212"/>
      <c r="P132" s="212"/>
      <c r="Q132" s="212"/>
      <c r="R132" s="212"/>
      <c r="S132" s="212"/>
      <c r="T132" s="212"/>
      <c r="U132" s="212"/>
      <c r="V132" s="212"/>
      <c r="W132" s="212"/>
      <c r="X132" s="212"/>
      <c r="Y132" s="212"/>
      <c r="Z132" s="212"/>
    </row>
    <row r="133" ht="11.25" customHeight="1">
      <c r="A133" s="473" t="s">
        <v>7093</v>
      </c>
      <c r="B133" s="474" t="s">
        <v>52</v>
      </c>
      <c r="C133" s="474" t="s">
        <v>7163</v>
      </c>
      <c r="D133" s="474" t="s">
        <v>922</v>
      </c>
      <c r="E133" s="473"/>
      <c r="F133" s="602">
        <v>45624.0</v>
      </c>
      <c r="G133" s="600" t="s">
        <v>7101</v>
      </c>
      <c r="H133" s="598"/>
      <c r="I133" s="600">
        <v>50.0</v>
      </c>
      <c r="J133" s="478" t="s">
        <v>214</v>
      </c>
      <c r="K133" s="212"/>
      <c r="L133" s="212"/>
      <c r="M133" s="212"/>
      <c r="N133" s="212"/>
      <c r="O133" s="212"/>
      <c r="P133" s="212"/>
      <c r="Q133" s="212"/>
      <c r="R133" s="212"/>
      <c r="S133" s="212"/>
      <c r="T133" s="212"/>
      <c r="U133" s="212"/>
      <c r="V133" s="212"/>
      <c r="W133" s="212"/>
      <c r="X133" s="212"/>
      <c r="Y133" s="212"/>
      <c r="Z133" s="212"/>
    </row>
    <row r="134" ht="11.25" customHeight="1">
      <c r="A134" s="473" t="s">
        <v>7093</v>
      </c>
      <c r="B134" s="474" t="s">
        <v>52</v>
      </c>
      <c r="C134" s="474" t="s">
        <v>7164</v>
      </c>
      <c r="D134" s="474" t="s">
        <v>922</v>
      </c>
      <c r="E134" s="473"/>
      <c r="F134" s="602">
        <v>45657.0</v>
      </c>
      <c r="G134" s="600" t="s">
        <v>7101</v>
      </c>
      <c r="H134" s="598"/>
      <c r="I134" s="600">
        <v>50.0</v>
      </c>
      <c r="J134" s="478" t="s">
        <v>214</v>
      </c>
      <c r="K134" s="212"/>
      <c r="L134" s="212"/>
      <c r="M134" s="212"/>
      <c r="N134" s="212"/>
      <c r="O134" s="212"/>
      <c r="P134" s="212"/>
      <c r="Q134" s="212"/>
      <c r="R134" s="212"/>
      <c r="S134" s="212"/>
      <c r="T134" s="212"/>
      <c r="U134" s="212"/>
      <c r="V134" s="212"/>
      <c r="W134" s="212"/>
      <c r="X134" s="212"/>
      <c r="Y134" s="212"/>
      <c r="Z134" s="212"/>
    </row>
    <row r="135" ht="11.25" customHeight="1">
      <c r="A135" s="473" t="s">
        <v>7093</v>
      </c>
      <c r="B135" s="474" t="s">
        <v>52</v>
      </c>
      <c r="C135" s="474" t="s">
        <v>7165</v>
      </c>
      <c r="D135" s="474" t="s">
        <v>922</v>
      </c>
      <c r="E135" s="473"/>
      <c r="F135" s="602">
        <v>45625.0</v>
      </c>
      <c r="G135" s="600" t="s">
        <v>7101</v>
      </c>
      <c r="H135" s="598"/>
      <c r="I135" s="600">
        <v>50.0</v>
      </c>
      <c r="J135" s="478" t="s">
        <v>214</v>
      </c>
      <c r="K135" s="212"/>
      <c r="L135" s="212"/>
      <c r="M135" s="212"/>
      <c r="N135" s="212"/>
      <c r="O135" s="212"/>
      <c r="P135" s="212"/>
      <c r="Q135" s="212"/>
      <c r="R135" s="212"/>
      <c r="S135" s="212"/>
      <c r="T135" s="212"/>
      <c r="U135" s="212"/>
      <c r="V135" s="212"/>
      <c r="W135" s="212"/>
      <c r="X135" s="212"/>
      <c r="Y135" s="212"/>
      <c r="Z135" s="212"/>
    </row>
    <row r="136" ht="11.25" customHeight="1">
      <c r="A136" s="473" t="s">
        <v>7093</v>
      </c>
      <c r="B136" s="474" t="s">
        <v>52</v>
      </c>
      <c r="C136" s="474" t="s">
        <v>7166</v>
      </c>
      <c r="D136" s="474" t="s">
        <v>922</v>
      </c>
      <c r="E136" s="473"/>
      <c r="F136" s="602">
        <v>45637.0</v>
      </c>
      <c r="G136" s="600" t="s">
        <v>7101</v>
      </c>
      <c r="H136" s="598"/>
      <c r="I136" s="600">
        <v>50.0</v>
      </c>
      <c r="J136" s="478" t="s">
        <v>214</v>
      </c>
      <c r="K136" s="212"/>
      <c r="L136" s="212"/>
      <c r="M136" s="212"/>
      <c r="N136" s="212"/>
      <c r="O136" s="212"/>
      <c r="P136" s="212"/>
      <c r="Q136" s="212"/>
      <c r="R136" s="212"/>
      <c r="S136" s="212"/>
      <c r="T136" s="212"/>
      <c r="U136" s="212"/>
      <c r="V136" s="212"/>
      <c r="W136" s="212"/>
      <c r="X136" s="212"/>
      <c r="Y136" s="212"/>
      <c r="Z136" s="212"/>
    </row>
    <row r="137" ht="11.25" customHeight="1">
      <c r="A137" s="473" t="s">
        <v>7093</v>
      </c>
      <c r="B137" s="474" t="s">
        <v>52</v>
      </c>
      <c r="C137" s="474" t="s">
        <v>7167</v>
      </c>
      <c r="D137" s="474" t="s">
        <v>922</v>
      </c>
      <c r="E137" s="473"/>
      <c r="F137" s="602">
        <v>45624.0</v>
      </c>
      <c r="G137" s="600" t="s">
        <v>7101</v>
      </c>
      <c r="H137" s="598"/>
      <c r="I137" s="600">
        <v>50.0</v>
      </c>
      <c r="J137" s="478" t="s">
        <v>214</v>
      </c>
      <c r="K137" s="212"/>
      <c r="L137" s="212"/>
      <c r="M137" s="212"/>
      <c r="N137" s="212"/>
      <c r="O137" s="212"/>
      <c r="P137" s="212"/>
      <c r="Q137" s="212"/>
      <c r="R137" s="212"/>
      <c r="S137" s="212"/>
      <c r="T137" s="212"/>
      <c r="U137" s="212"/>
      <c r="V137" s="212"/>
      <c r="W137" s="212"/>
      <c r="X137" s="212"/>
      <c r="Y137" s="212"/>
      <c r="Z137" s="212"/>
    </row>
    <row r="138" ht="11.25" customHeight="1">
      <c r="A138" s="473" t="s">
        <v>7093</v>
      </c>
      <c r="B138" s="474" t="s">
        <v>52</v>
      </c>
      <c r="C138" s="474" t="s">
        <v>7168</v>
      </c>
      <c r="D138" s="474" t="s">
        <v>922</v>
      </c>
      <c r="E138" s="473"/>
      <c r="F138" s="602">
        <v>45465.0</v>
      </c>
      <c r="G138" s="600" t="s">
        <v>7101</v>
      </c>
      <c r="H138" s="598"/>
      <c r="I138" s="600">
        <v>50.0</v>
      </c>
      <c r="J138" s="478" t="s">
        <v>214</v>
      </c>
      <c r="K138" s="212"/>
      <c r="L138" s="212"/>
      <c r="M138" s="212"/>
      <c r="N138" s="212"/>
      <c r="O138" s="212"/>
      <c r="P138" s="212"/>
      <c r="Q138" s="212"/>
      <c r="R138" s="212"/>
      <c r="S138" s="212"/>
      <c r="T138" s="212"/>
      <c r="U138" s="212"/>
      <c r="V138" s="212"/>
      <c r="W138" s="212"/>
      <c r="X138" s="212"/>
      <c r="Y138" s="212"/>
      <c r="Z138" s="212"/>
    </row>
    <row r="139" ht="11.25" customHeight="1">
      <c r="A139" s="473" t="s">
        <v>7093</v>
      </c>
      <c r="B139" s="474" t="s">
        <v>52</v>
      </c>
      <c r="C139" s="474" t="s">
        <v>7169</v>
      </c>
      <c r="D139" s="474" t="s">
        <v>922</v>
      </c>
      <c r="E139" s="473"/>
      <c r="F139" s="602">
        <v>45596.0</v>
      </c>
      <c r="G139" s="600" t="s">
        <v>7101</v>
      </c>
      <c r="H139" s="598"/>
      <c r="I139" s="600">
        <v>50.0</v>
      </c>
      <c r="J139" s="478" t="s">
        <v>214</v>
      </c>
      <c r="K139" s="212"/>
      <c r="L139" s="212"/>
      <c r="M139" s="212"/>
      <c r="N139" s="212"/>
      <c r="O139" s="212"/>
      <c r="P139" s="212"/>
      <c r="Q139" s="212"/>
      <c r="R139" s="212"/>
      <c r="S139" s="212"/>
      <c r="T139" s="212"/>
      <c r="U139" s="212"/>
      <c r="V139" s="212"/>
      <c r="W139" s="212"/>
      <c r="X139" s="212"/>
      <c r="Y139" s="212"/>
      <c r="Z139" s="212"/>
    </row>
    <row r="140" ht="11.25" customHeight="1">
      <c r="A140" s="473" t="s">
        <v>7093</v>
      </c>
      <c r="B140" s="474" t="s">
        <v>52</v>
      </c>
      <c r="C140" s="474" t="s">
        <v>7170</v>
      </c>
      <c r="D140" s="474" t="s">
        <v>922</v>
      </c>
      <c r="E140" s="473"/>
      <c r="F140" s="602">
        <v>45533.0</v>
      </c>
      <c r="G140" s="600" t="s">
        <v>7101</v>
      </c>
      <c r="H140" s="598"/>
      <c r="I140" s="600">
        <v>50.0</v>
      </c>
      <c r="J140" s="478" t="s">
        <v>214</v>
      </c>
      <c r="K140" s="212"/>
      <c r="L140" s="212"/>
      <c r="M140" s="212"/>
      <c r="N140" s="212"/>
      <c r="O140" s="212"/>
      <c r="P140" s="212"/>
      <c r="Q140" s="212"/>
      <c r="R140" s="212"/>
      <c r="S140" s="212"/>
      <c r="T140" s="212"/>
      <c r="U140" s="212"/>
      <c r="V140" s="212"/>
      <c r="W140" s="212"/>
      <c r="X140" s="212"/>
      <c r="Y140" s="212"/>
      <c r="Z140" s="212"/>
    </row>
    <row r="141" ht="11.25" customHeight="1">
      <c r="A141" s="473" t="s">
        <v>7093</v>
      </c>
      <c r="B141" s="474" t="s">
        <v>52</v>
      </c>
      <c r="C141" s="474" t="s">
        <v>7171</v>
      </c>
      <c r="D141" s="474" t="s">
        <v>922</v>
      </c>
      <c r="E141" s="473"/>
      <c r="F141" s="602">
        <v>45574.0</v>
      </c>
      <c r="G141" s="600" t="s">
        <v>7101</v>
      </c>
      <c r="H141" s="598"/>
      <c r="I141" s="600">
        <v>50.0</v>
      </c>
      <c r="J141" s="478" t="s">
        <v>214</v>
      </c>
      <c r="K141" s="212"/>
      <c r="L141" s="212"/>
      <c r="M141" s="212"/>
      <c r="N141" s="212"/>
      <c r="O141" s="212"/>
      <c r="P141" s="212"/>
      <c r="Q141" s="212"/>
      <c r="R141" s="212"/>
      <c r="S141" s="212"/>
      <c r="T141" s="212"/>
      <c r="U141" s="212"/>
      <c r="V141" s="212"/>
      <c r="W141" s="212"/>
      <c r="X141" s="212"/>
      <c r="Y141" s="212"/>
      <c r="Z141" s="212"/>
    </row>
    <row r="142" ht="11.25" customHeight="1">
      <c r="A142" s="473" t="s">
        <v>7093</v>
      </c>
      <c r="B142" s="474" t="s">
        <v>52</v>
      </c>
      <c r="C142" s="474" t="s">
        <v>7172</v>
      </c>
      <c r="D142" s="474" t="s">
        <v>922</v>
      </c>
      <c r="E142" s="473"/>
      <c r="F142" s="602">
        <v>45314.0</v>
      </c>
      <c r="G142" s="600" t="s">
        <v>7101</v>
      </c>
      <c r="H142" s="598"/>
      <c r="I142" s="600">
        <v>50.0</v>
      </c>
      <c r="J142" s="478" t="s">
        <v>214</v>
      </c>
      <c r="K142" s="212"/>
      <c r="L142" s="212"/>
      <c r="M142" s="212"/>
      <c r="N142" s="212"/>
      <c r="O142" s="212"/>
      <c r="P142" s="212"/>
      <c r="Q142" s="212"/>
      <c r="R142" s="212"/>
      <c r="S142" s="212"/>
      <c r="T142" s="212"/>
      <c r="U142" s="212"/>
      <c r="V142" s="212"/>
      <c r="W142" s="212"/>
      <c r="X142" s="212"/>
      <c r="Y142" s="212"/>
      <c r="Z142" s="212"/>
    </row>
    <row r="143" ht="11.25" customHeight="1">
      <c r="A143" s="473" t="s">
        <v>7093</v>
      </c>
      <c r="B143" s="474" t="s">
        <v>52</v>
      </c>
      <c r="C143" s="474" t="s">
        <v>7173</v>
      </c>
      <c r="D143" s="474" t="s">
        <v>922</v>
      </c>
      <c r="E143" s="473"/>
      <c r="F143" s="602">
        <v>45521.0</v>
      </c>
      <c r="G143" s="600" t="s">
        <v>7101</v>
      </c>
      <c r="H143" s="598"/>
      <c r="I143" s="600">
        <v>50.0</v>
      </c>
      <c r="J143" s="478" t="s">
        <v>214</v>
      </c>
      <c r="K143" s="212"/>
      <c r="L143" s="212"/>
      <c r="M143" s="212"/>
      <c r="N143" s="212"/>
      <c r="O143" s="212"/>
      <c r="P143" s="212"/>
      <c r="Q143" s="212"/>
      <c r="R143" s="212"/>
      <c r="S143" s="212"/>
      <c r="T143" s="212"/>
      <c r="U143" s="212"/>
      <c r="V143" s="212"/>
      <c r="W143" s="212"/>
      <c r="X143" s="212"/>
      <c r="Y143" s="212"/>
      <c r="Z143" s="212"/>
    </row>
    <row r="144" ht="11.25" customHeight="1">
      <c r="A144" s="473" t="s">
        <v>7093</v>
      </c>
      <c r="B144" s="474" t="s">
        <v>52</v>
      </c>
      <c r="C144" s="474" t="s">
        <v>7174</v>
      </c>
      <c r="D144" s="474" t="s">
        <v>922</v>
      </c>
      <c r="E144" s="473"/>
      <c r="F144" s="602">
        <v>45608.0</v>
      </c>
      <c r="G144" s="600" t="s">
        <v>7101</v>
      </c>
      <c r="H144" s="598"/>
      <c r="I144" s="600">
        <v>50.0</v>
      </c>
      <c r="J144" s="478" t="s">
        <v>214</v>
      </c>
      <c r="K144" s="212"/>
      <c r="L144" s="212"/>
      <c r="M144" s="212"/>
      <c r="N144" s="212"/>
      <c r="O144" s="212"/>
      <c r="P144" s="212"/>
      <c r="Q144" s="212"/>
      <c r="R144" s="212"/>
      <c r="S144" s="212"/>
      <c r="T144" s="212"/>
      <c r="U144" s="212"/>
      <c r="V144" s="212"/>
      <c r="W144" s="212"/>
      <c r="X144" s="212"/>
      <c r="Y144" s="212"/>
      <c r="Z144" s="212"/>
    </row>
    <row r="145" ht="11.25" customHeight="1">
      <c r="A145" s="473" t="s">
        <v>7093</v>
      </c>
      <c r="B145" s="474" t="s">
        <v>52</v>
      </c>
      <c r="C145" s="474" t="s">
        <v>7175</v>
      </c>
      <c r="D145" s="474" t="s">
        <v>922</v>
      </c>
      <c r="E145" s="473"/>
      <c r="F145" s="602">
        <v>45357.0</v>
      </c>
      <c r="G145" s="600" t="s">
        <v>7101</v>
      </c>
      <c r="H145" s="598"/>
      <c r="I145" s="600">
        <v>50.0</v>
      </c>
      <c r="J145" s="478" t="s">
        <v>214</v>
      </c>
      <c r="K145" s="212"/>
      <c r="L145" s="212"/>
      <c r="M145" s="212"/>
      <c r="N145" s="212"/>
      <c r="O145" s="212"/>
      <c r="P145" s="212"/>
      <c r="Q145" s="212"/>
      <c r="R145" s="212"/>
      <c r="S145" s="212"/>
      <c r="T145" s="212"/>
      <c r="U145" s="212"/>
      <c r="V145" s="212"/>
      <c r="W145" s="212"/>
      <c r="X145" s="212"/>
      <c r="Y145" s="212"/>
      <c r="Z145" s="212"/>
    </row>
    <row r="146" ht="11.25" customHeight="1">
      <c r="A146" s="473" t="s">
        <v>7093</v>
      </c>
      <c r="B146" s="474" t="s">
        <v>52</v>
      </c>
      <c r="C146" s="474" t="s">
        <v>7176</v>
      </c>
      <c r="D146" s="474" t="s">
        <v>4546</v>
      </c>
      <c r="E146" s="473"/>
      <c r="F146" s="602">
        <v>45377.0</v>
      </c>
      <c r="G146" s="600" t="s">
        <v>7101</v>
      </c>
      <c r="H146" s="598"/>
      <c r="I146" s="600">
        <v>50.0</v>
      </c>
      <c r="J146" s="478" t="s">
        <v>214</v>
      </c>
      <c r="K146" s="212"/>
      <c r="L146" s="212"/>
      <c r="M146" s="212"/>
      <c r="N146" s="212"/>
      <c r="O146" s="212"/>
      <c r="P146" s="212"/>
      <c r="Q146" s="212"/>
      <c r="R146" s="212"/>
      <c r="S146" s="212"/>
      <c r="T146" s="212"/>
      <c r="U146" s="212"/>
      <c r="V146" s="212"/>
      <c r="W146" s="212"/>
      <c r="X146" s="212"/>
      <c r="Y146" s="212"/>
      <c r="Z146" s="212"/>
    </row>
    <row r="147" ht="11.25" customHeight="1">
      <c r="A147" s="473" t="s">
        <v>7093</v>
      </c>
      <c r="B147" s="474" t="s">
        <v>52</v>
      </c>
      <c r="C147" s="474" t="s">
        <v>7177</v>
      </c>
      <c r="D147" s="474" t="s">
        <v>4546</v>
      </c>
      <c r="E147" s="473"/>
      <c r="F147" s="602">
        <v>45649.0</v>
      </c>
      <c r="G147" s="600" t="s">
        <v>7101</v>
      </c>
      <c r="H147" s="598"/>
      <c r="I147" s="600">
        <v>50.0</v>
      </c>
      <c r="J147" s="478" t="s">
        <v>214</v>
      </c>
      <c r="K147" s="212"/>
      <c r="L147" s="212"/>
      <c r="M147" s="212"/>
      <c r="N147" s="212"/>
      <c r="O147" s="212"/>
      <c r="P147" s="212"/>
      <c r="Q147" s="212"/>
      <c r="R147" s="212"/>
      <c r="S147" s="212"/>
      <c r="T147" s="212"/>
      <c r="U147" s="212"/>
      <c r="V147" s="212"/>
      <c r="W147" s="212"/>
      <c r="X147" s="212"/>
      <c r="Y147" s="212"/>
      <c r="Z147" s="212"/>
    </row>
    <row r="148" ht="11.25" customHeight="1">
      <c r="A148" s="473" t="s">
        <v>7093</v>
      </c>
      <c r="B148" s="474" t="s">
        <v>52</v>
      </c>
      <c r="C148" s="474" t="s">
        <v>7178</v>
      </c>
      <c r="D148" s="474" t="s">
        <v>922</v>
      </c>
      <c r="E148" s="473"/>
      <c r="F148" s="602">
        <v>45329.0</v>
      </c>
      <c r="G148" s="600" t="s">
        <v>7101</v>
      </c>
      <c r="H148" s="598"/>
      <c r="I148" s="600">
        <v>50.0</v>
      </c>
      <c r="J148" s="478" t="s">
        <v>214</v>
      </c>
      <c r="K148" s="212"/>
      <c r="L148" s="212"/>
      <c r="M148" s="212"/>
      <c r="N148" s="212"/>
      <c r="O148" s="212"/>
      <c r="P148" s="212"/>
      <c r="Q148" s="212"/>
      <c r="R148" s="212"/>
      <c r="S148" s="212"/>
      <c r="T148" s="212"/>
      <c r="U148" s="212"/>
      <c r="V148" s="212"/>
      <c r="W148" s="212"/>
      <c r="X148" s="212"/>
      <c r="Y148" s="212"/>
      <c r="Z148" s="212"/>
    </row>
    <row r="149" ht="11.25" customHeight="1">
      <c r="A149" s="473" t="s">
        <v>7093</v>
      </c>
      <c r="B149" s="474" t="s">
        <v>52</v>
      </c>
      <c r="C149" s="474" t="s">
        <v>7179</v>
      </c>
      <c r="D149" s="474" t="s">
        <v>922</v>
      </c>
      <c r="E149" s="473"/>
      <c r="F149" s="602">
        <v>45348.0</v>
      </c>
      <c r="G149" s="600" t="s">
        <v>7101</v>
      </c>
      <c r="H149" s="598"/>
      <c r="I149" s="600">
        <v>50.0</v>
      </c>
      <c r="J149" s="478" t="s">
        <v>214</v>
      </c>
      <c r="K149" s="212"/>
      <c r="L149" s="212"/>
      <c r="M149" s="212"/>
      <c r="N149" s="212"/>
      <c r="O149" s="212"/>
      <c r="P149" s="212"/>
      <c r="Q149" s="212"/>
      <c r="R149" s="212"/>
      <c r="S149" s="212"/>
      <c r="T149" s="212"/>
      <c r="U149" s="212"/>
      <c r="V149" s="212"/>
      <c r="W149" s="212"/>
      <c r="X149" s="212"/>
      <c r="Y149" s="212"/>
      <c r="Z149" s="212"/>
    </row>
    <row r="150" ht="11.25" customHeight="1">
      <c r="A150" s="473" t="s">
        <v>7093</v>
      </c>
      <c r="B150" s="474" t="s">
        <v>52</v>
      </c>
      <c r="C150" s="474" t="s">
        <v>7180</v>
      </c>
      <c r="D150" s="474" t="s">
        <v>922</v>
      </c>
      <c r="E150" s="473"/>
      <c r="F150" s="602">
        <v>45607.0</v>
      </c>
      <c r="G150" s="600" t="s">
        <v>7101</v>
      </c>
      <c r="H150" s="598"/>
      <c r="I150" s="600">
        <v>50.0</v>
      </c>
      <c r="J150" s="478" t="s">
        <v>214</v>
      </c>
      <c r="K150" s="212"/>
      <c r="L150" s="212"/>
      <c r="M150" s="212"/>
      <c r="N150" s="212"/>
      <c r="O150" s="212"/>
      <c r="P150" s="212"/>
      <c r="Q150" s="212"/>
      <c r="R150" s="212"/>
      <c r="S150" s="212"/>
      <c r="T150" s="212"/>
      <c r="U150" s="212"/>
      <c r="V150" s="212"/>
      <c r="W150" s="212"/>
      <c r="X150" s="212"/>
      <c r="Y150" s="212"/>
      <c r="Z150" s="212"/>
    </row>
    <row r="151" ht="11.25" customHeight="1">
      <c r="A151" s="473" t="s">
        <v>7093</v>
      </c>
      <c r="B151" s="474" t="s">
        <v>52</v>
      </c>
      <c r="C151" s="474" t="s">
        <v>7181</v>
      </c>
      <c r="D151" s="474" t="s">
        <v>922</v>
      </c>
      <c r="E151" s="473"/>
      <c r="F151" s="602">
        <v>45628.0</v>
      </c>
      <c r="G151" s="600" t="s">
        <v>7101</v>
      </c>
      <c r="H151" s="598"/>
      <c r="I151" s="600">
        <v>50.0</v>
      </c>
      <c r="J151" s="478" t="s">
        <v>214</v>
      </c>
      <c r="K151" s="212"/>
      <c r="L151" s="212"/>
      <c r="M151" s="212"/>
      <c r="N151" s="212"/>
      <c r="O151" s="212"/>
      <c r="P151" s="212"/>
      <c r="Q151" s="212"/>
      <c r="R151" s="212"/>
      <c r="S151" s="212"/>
      <c r="T151" s="212"/>
      <c r="U151" s="212"/>
      <c r="V151" s="212"/>
      <c r="W151" s="212"/>
      <c r="X151" s="212"/>
      <c r="Y151" s="212"/>
      <c r="Z151" s="212"/>
    </row>
    <row r="152" ht="11.25" customHeight="1">
      <c r="A152" s="473" t="s">
        <v>7093</v>
      </c>
      <c r="B152" s="474" t="s">
        <v>52</v>
      </c>
      <c r="C152" s="474" t="s">
        <v>7182</v>
      </c>
      <c r="D152" s="474" t="s">
        <v>922</v>
      </c>
      <c r="E152" s="473"/>
      <c r="F152" s="602">
        <v>45520.0</v>
      </c>
      <c r="G152" s="600" t="s">
        <v>7101</v>
      </c>
      <c r="H152" s="598"/>
      <c r="I152" s="600">
        <v>50.0</v>
      </c>
      <c r="J152" s="478" t="s">
        <v>214</v>
      </c>
      <c r="K152" s="212"/>
      <c r="L152" s="212"/>
      <c r="M152" s="212"/>
      <c r="N152" s="212"/>
      <c r="O152" s="212"/>
      <c r="P152" s="212"/>
      <c r="Q152" s="212"/>
      <c r="R152" s="212"/>
      <c r="S152" s="212"/>
      <c r="T152" s="212"/>
      <c r="U152" s="212"/>
      <c r="V152" s="212"/>
      <c r="W152" s="212"/>
      <c r="X152" s="212"/>
      <c r="Y152" s="212"/>
      <c r="Z152" s="212"/>
    </row>
    <row r="153" ht="11.25" customHeight="1">
      <c r="A153" s="473" t="s">
        <v>7093</v>
      </c>
      <c r="B153" s="474" t="s">
        <v>52</v>
      </c>
      <c r="C153" s="474" t="s">
        <v>7183</v>
      </c>
      <c r="D153" s="474" t="s">
        <v>922</v>
      </c>
      <c r="E153" s="473"/>
      <c r="F153" s="602">
        <v>45506.0</v>
      </c>
      <c r="G153" s="600" t="s">
        <v>7101</v>
      </c>
      <c r="H153" s="598"/>
      <c r="I153" s="600">
        <v>50.0</v>
      </c>
      <c r="J153" s="478" t="s">
        <v>214</v>
      </c>
      <c r="K153" s="212"/>
      <c r="L153" s="212"/>
      <c r="M153" s="212"/>
      <c r="N153" s="212"/>
      <c r="O153" s="212"/>
      <c r="P153" s="212"/>
      <c r="Q153" s="212"/>
      <c r="R153" s="212"/>
      <c r="S153" s="212"/>
      <c r="T153" s="212"/>
      <c r="U153" s="212"/>
      <c r="V153" s="212"/>
      <c r="W153" s="212"/>
      <c r="X153" s="212"/>
      <c r="Y153" s="212"/>
      <c r="Z153" s="212"/>
    </row>
    <row r="154" ht="11.25" customHeight="1">
      <c r="A154" s="473" t="s">
        <v>7093</v>
      </c>
      <c r="B154" s="474" t="s">
        <v>52</v>
      </c>
      <c r="C154" s="474" t="s">
        <v>7184</v>
      </c>
      <c r="D154" s="474" t="s">
        <v>922</v>
      </c>
      <c r="E154" s="473"/>
      <c r="F154" s="602">
        <v>45359.0</v>
      </c>
      <c r="G154" s="600" t="s">
        <v>7101</v>
      </c>
      <c r="H154" s="598"/>
      <c r="I154" s="600">
        <v>50.0</v>
      </c>
      <c r="J154" s="478" t="s">
        <v>214</v>
      </c>
      <c r="K154" s="212"/>
      <c r="L154" s="212"/>
      <c r="M154" s="212"/>
      <c r="N154" s="212"/>
      <c r="O154" s="212"/>
      <c r="P154" s="212"/>
      <c r="Q154" s="212"/>
      <c r="R154" s="212"/>
      <c r="S154" s="212"/>
      <c r="T154" s="212"/>
      <c r="U154" s="212"/>
      <c r="V154" s="212"/>
      <c r="W154" s="212"/>
      <c r="X154" s="212"/>
      <c r="Y154" s="212"/>
      <c r="Z154" s="212"/>
    </row>
    <row r="155" ht="11.25" customHeight="1">
      <c r="A155" s="473" t="s">
        <v>7093</v>
      </c>
      <c r="B155" s="474" t="s">
        <v>52</v>
      </c>
      <c r="C155" s="474" t="s">
        <v>7185</v>
      </c>
      <c r="D155" s="474" t="s">
        <v>172</v>
      </c>
      <c r="E155" s="473"/>
      <c r="F155" s="602">
        <v>45334.0</v>
      </c>
      <c r="G155" s="600" t="s">
        <v>7101</v>
      </c>
      <c r="H155" s="598"/>
      <c r="I155" s="600">
        <v>50.0</v>
      </c>
      <c r="J155" s="478" t="s">
        <v>214</v>
      </c>
      <c r="K155" s="212"/>
      <c r="L155" s="212"/>
      <c r="M155" s="212"/>
      <c r="N155" s="212"/>
      <c r="O155" s="212"/>
      <c r="P155" s="212"/>
      <c r="Q155" s="212"/>
      <c r="R155" s="212"/>
      <c r="S155" s="212"/>
      <c r="T155" s="212"/>
      <c r="U155" s="212"/>
      <c r="V155" s="212"/>
      <c r="W155" s="212"/>
      <c r="X155" s="212"/>
      <c r="Y155" s="212"/>
      <c r="Z155" s="212"/>
    </row>
    <row r="156" ht="11.25" customHeight="1">
      <c r="A156" s="473" t="s">
        <v>7093</v>
      </c>
      <c r="B156" s="474" t="s">
        <v>52</v>
      </c>
      <c r="C156" s="474" t="s">
        <v>7186</v>
      </c>
      <c r="D156" s="474" t="s">
        <v>922</v>
      </c>
      <c r="E156" s="473"/>
      <c r="F156" s="602">
        <v>45395.0</v>
      </c>
      <c r="G156" s="600" t="s">
        <v>7101</v>
      </c>
      <c r="H156" s="598"/>
      <c r="I156" s="600">
        <v>50.0</v>
      </c>
      <c r="J156" s="478" t="s">
        <v>214</v>
      </c>
      <c r="K156" s="212"/>
      <c r="L156" s="212"/>
      <c r="M156" s="212"/>
      <c r="N156" s="212"/>
      <c r="O156" s="212"/>
      <c r="P156" s="212"/>
      <c r="Q156" s="212"/>
      <c r="R156" s="212"/>
      <c r="S156" s="212"/>
      <c r="T156" s="212"/>
      <c r="U156" s="212"/>
      <c r="V156" s="212"/>
      <c r="W156" s="212"/>
      <c r="X156" s="212"/>
      <c r="Y156" s="212"/>
      <c r="Z156" s="212"/>
    </row>
    <row r="157" ht="11.25" customHeight="1">
      <c r="A157" s="473" t="s">
        <v>7093</v>
      </c>
      <c r="B157" s="474" t="s">
        <v>52</v>
      </c>
      <c r="C157" s="474" t="s">
        <v>7187</v>
      </c>
      <c r="D157" s="474" t="s">
        <v>922</v>
      </c>
      <c r="E157" s="473"/>
      <c r="F157" s="602">
        <v>45566.0</v>
      </c>
      <c r="G157" s="600" t="s">
        <v>7101</v>
      </c>
      <c r="H157" s="598"/>
      <c r="I157" s="600">
        <v>50.0</v>
      </c>
      <c r="J157" s="478" t="s">
        <v>214</v>
      </c>
      <c r="K157" s="212"/>
      <c r="L157" s="212"/>
      <c r="M157" s="212"/>
      <c r="N157" s="212"/>
      <c r="O157" s="212"/>
      <c r="P157" s="212"/>
      <c r="Q157" s="212"/>
      <c r="R157" s="212"/>
      <c r="S157" s="212"/>
      <c r="T157" s="212"/>
      <c r="U157" s="212"/>
      <c r="V157" s="212"/>
      <c r="W157" s="212"/>
      <c r="X157" s="212"/>
      <c r="Y157" s="212"/>
      <c r="Z157" s="212"/>
    </row>
    <row r="158" ht="11.25" customHeight="1">
      <c r="A158" s="473" t="s">
        <v>7093</v>
      </c>
      <c r="B158" s="474" t="s">
        <v>52</v>
      </c>
      <c r="C158" s="474" t="s">
        <v>7188</v>
      </c>
      <c r="D158" s="474" t="s">
        <v>922</v>
      </c>
      <c r="E158" s="473"/>
      <c r="F158" s="602">
        <v>45555.0</v>
      </c>
      <c r="G158" s="600" t="s">
        <v>7101</v>
      </c>
      <c r="H158" s="598"/>
      <c r="I158" s="600">
        <v>50.0</v>
      </c>
      <c r="J158" s="478" t="s">
        <v>214</v>
      </c>
      <c r="K158" s="212"/>
      <c r="L158" s="212"/>
      <c r="M158" s="212"/>
      <c r="N158" s="212"/>
      <c r="O158" s="212"/>
      <c r="P158" s="212"/>
      <c r="Q158" s="212"/>
      <c r="R158" s="212"/>
      <c r="S158" s="212"/>
      <c r="T158" s="212"/>
      <c r="U158" s="212"/>
      <c r="V158" s="212"/>
      <c r="W158" s="212"/>
      <c r="X158" s="212"/>
      <c r="Y158" s="212"/>
      <c r="Z158" s="212"/>
    </row>
    <row r="159" ht="11.25" customHeight="1">
      <c r="A159" s="473" t="s">
        <v>7093</v>
      </c>
      <c r="B159" s="474" t="s">
        <v>52</v>
      </c>
      <c r="C159" s="474" t="s">
        <v>7189</v>
      </c>
      <c r="D159" s="474" t="s">
        <v>922</v>
      </c>
      <c r="E159" s="473"/>
      <c r="F159" s="602">
        <v>45609.0</v>
      </c>
      <c r="G159" s="600" t="s">
        <v>7101</v>
      </c>
      <c r="H159" s="598"/>
      <c r="I159" s="600">
        <v>50.0</v>
      </c>
      <c r="J159" s="478" t="s">
        <v>214</v>
      </c>
      <c r="K159" s="212"/>
      <c r="L159" s="212"/>
      <c r="M159" s="212"/>
      <c r="N159" s="212"/>
      <c r="O159" s="212"/>
      <c r="P159" s="212"/>
      <c r="Q159" s="212"/>
      <c r="R159" s="212"/>
      <c r="S159" s="212"/>
      <c r="T159" s="212"/>
      <c r="U159" s="212"/>
      <c r="V159" s="212"/>
      <c r="W159" s="212"/>
      <c r="X159" s="212"/>
      <c r="Y159" s="212"/>
      <c r="Z159" s="212"/>
    </row>
    <row r="160" ht="11.25" customHeight="1">
      <c r="A160" s="473" t="s">
        <v>62</v>
      </c>
      <c r="B160" s="474" t="s">
        <v>52</v>
      </c>
      <c r="C160" s="474" t="s">
        <v>290</v>
      </c>
      <c r="D160" s="474" t="s">
        <v>7190</v>
      </c>
      <c r="E160" s="475" t="s">
        <v>7191</v>
      </c>
      <c r="F160" s="474"/>
      <c r="G160" s="597">
        <v>400.0</v>
      </c>
      <c r="H160" s="603">
        <v>3.0</v>
      </c>
      <c r="I160" s="599">
        <v>400.0</v>
      </c>
      <c r="J160" s="478" t="s">
        <v>297</v>
      </c>
      <c r="K160" s="212"/>
      <c r="L160" s="212"/>
      <c r="M160" s="212"/>
      <c r="N160" s="212"/>
      <c r="O160" s="212"/>
      <c r="P160" s="212"/>
      <c r="Q160" s="212"/>
      <c r="R160" s="212"/>
      <c r="S160" s="212"/>
      <c r="T160" s="212"/>
      <c r="U160" s="212"/>
      <c r="V160" s="212"/>
      <c r="W160" s="212"/>
      <c r="X160" s="212"/>
      <c r="Y160" s="212"/>
      <c r="Z160" s="212"/>
    </row>
    <row r="161" ht="11.25" customHeight="1">
      <c r="A161" s="473" t="s">
        <v>62</v>
      </c>
      <c r="B161" s="474" t="s">
        <v>52</v>
      </c>
      <c r="C161" s="474" t="s">
        <v>7192</v>
      </c>
      <c r="D161" s="474" t="s">
        <v>842</v>
      </c>
      <c r="E161" s="475"/>
      <c r="F161" s="474" t="s">
        <v>7193</v>
      </c>
      <c r="G161" s="600">
        <v>50.0</v>
      </c>
      <c r="H161" s="598"/>
      <c r="I161" s="599">
        <v>50.0</v>
      </c>
      <c r="J161" s="478" t="s">
        <v>297</v>
      </c>
      <c r="K161" s="212"/>
      <c r="L161" s="212"/>
      <c r="M161" s="212"/>
      <c r="N161" s="212"/>
      <c r="O161" s="212"/>
      <c r="P161" s="212"/>
      <c r="Q161" s="212"/>
      <c r="R161" s="212"/>
      <c r="S161" s="212"/>
      <c r="T161" s="212"/>
      <c r="U161" s="212"/>
      <c r="V161" s="212"/>
      <c r="W161" s="212"/>
      <c r="X161" s="212"/>
      <c r="Y161" s="212"/>
      <c r="Z161" s="212"/>
    </row>
    <row r="162" ht="11.25" customHeight="1">
      <c r="A162" s="473" t="s">
        <v>62</v>
      </c>
      <c r="B162" s="474" t="s">
        <v>52</v>
      </c>
      <c r="C162" s="474" t="s">
        <v>176</v>
      </c>
      <c r="D162" s="474" t="s">
        <v>842</v>
      </c>
      <c r="E162" s="475"/>
      <c r="F162" s="474" t="s">
        <v>7194</v>
      </c>
      <c r="G162" s="600">
        <v>50.0</v>
      </c>
      <c r="H162" s="598"/>
      <c r="I162" s="599">
        <v>50.0</v>
      </c>
      <c r="J162" s="478" t="s">
        <v>297</v>
      </c>
      <c r="K162" s="212"/>
      <c r="L162" s="212"/>
      <c r="M162" s="212"/>
      <c r="N162" s="212"/>
      <c r="O162" s="212"/>
      <c r="P162" s="212"/>
      <c r="Q162" s="212"/>
      <c r="R162" s="212"/>
      <c r="S162" s="212"/>
      <c r="T162" s="212"/>
      <c r="U162" s="212"/>
      <c r="V162" s="212"/>
      <c r="W162" s="212"/>
      <c r="X162" s="212"/>
      <c r="Y162" s="212"/>
      <c r="Z162" s="212"/>
    </row>
    <row r="163" ht="11.25" customHeight="1">
      <c r="A163" s="473" t="s">
        <v>62</v>
      </c>
      <c r="B163" s="474" t="s">
        <v>52</v>
      </c>
      <c r="C163" s="474" t="s">
        <v>7195</v>
      </c>
      <c r="D163" s="474" t="s">
        <v>842</v>
      </c>
      <c r="E163" s="473"/>
      <c r="F163" s="474" t="s">
        <v>7196</v>
      </c>
      <c r="G163" s="600">
        <v>50.0</v>
      </c>
      <c r="H163" s="598"/>
      <c r="I163" s="599">
        <v>50.0</v>
      </c>
      <c r="J163" s="478" t="s">
        <v>297</v>
      </c>
      <c r="K163" s="212"/>
      <c r="L163" s="212"/>
      <c r="M163" s="212"/>
      <c r="N163" s="212"/>
      <c r="O163" s="212"/>
      <c r="P163" s="212"/>
      <c r="Q163" s="212"/>
      <c r="R163" s="212"/>
      <c r="S163" s="212"/>
      <c r="T163" s="212"/>
      <c r="U163" s="212"/>
      <c r="V163" s="212"/>
      <c r="W163" s="212"/>
      <c r="X163" s="212"/>
      <c r="Y163" s="212"/>
      <c r="Z163" s="212"/>
    </row>
    <row r="164" ht="11.25" customHeight="1">
      <c r="A164" s="473" t="s">
        <v>62</v>
      </c>
      <c r="B164" s="474" t="s">
        <v>52</v>
      </c>
      <c r="C164" s="474" t="s">
        <v>7197</v>
      </c>
      <c r="D164" s="474" t="s">
        <v>842</v>
      </c>
      <c r="E164" s="473"/>
      <c r="F164" s="474" t="s">
        <v>7198</v>
      </c>
      <c r="G164" s="600">
        <v>50.0</v>
      </c>
      <c r="H164" s="598"/>
      <c r="I164" s="599">
        <v>50.0</v>
      </c>
      <c r="J164" s="478" t="s">
        <v>297</v>
      </c>
      <c r="K164" s="212"/>
      <c r="L164" s="212"/>
      <c r="M164" s="212"/>
      <c r="N164" s="212"/>
      <c r="O164" s="212"/>
      <c r="P164" s="212"/>
      <c r="Q164" s="212"/>
      <c r="R164" s="212"/>
      <c r="S164" s="212"/>
      <c r="T164" s="212"/>
      <c r="U164" s="212"/>
      <c r="V164" s="212"/>
      <c r="W164" s="212"/>
      <c r="X164" s="212"/>
      <c r="Y164" s="212"/>
      <c r="Z164" s="212"/>
    </row>
    <row r="165" ht="11.25" customHeight="1">
      <c r="A165" s="473" t="s">
        <v>62</v>
      </c>
      <c r="B165" s="474" t="s">
        <v>52</v>
      </c>
      <c r="C165" s="474" t="s">
        <v>7199</v>
      </c>
      <c r="D165" s="474" t="s">
        <v>7200</v>
      </c>
      <c r="E165" s="475" t="s">
        <v>7201</v>
      </c>
      <c r="F165" s="474" t="s">
        <v>7202</v>
      </c>
      <c r="G165" s="600">
        <v>50.0</v>
      </c>
      <c r="H165" s="598"/>
      <c r="I165" s="599">
        <v>50.0</v>
      </c>
      <c r="J165" s="478" t="s">
        <v>297</v>
      </c>
      <c r="K165" s="212"/>
      <c r="L165" s="212"/>
      <c r="M165" s="212"/>
      <c r="N165" s="212"/>
      <c r="O165" s="212"/>
      <c r="P165" s="212"/>
      <c r="Q165" s="212"/>
      <c r="R165" s="212"/>
      <c r="S165" s="212"/>
      <c r="T165" s="212"/>
      <c r="U165" s="212"/>
      <c r="V165" s="212"/>
      <c r="W165" s="212"/>
      <c r="X165" s="212"/>
      <c r="Y165" s="212"/>
      <c r="Z165" s="212"/>
    </row>
    <row r="166" ht="11.25" customHeight="1">
      <c r="A166" s="473" t="s">
        <v>7203</v>
      </c>
      <c r="B166" s="474" t="s">
        <v>52</v>
      </c>
      <c r="C166" s="474" t="s">
        <v>7204</v>
      </c>
      <c r="D166" s="474" t="s">
        <v>7205</v>
      </c>
      <c r="E166" s="475" t="s">
        <v>6973</v>
      </c>
      <c r="F166" s="474" t="s">
        <v>158</v>
      </c>
      <c r="G166" s="597">
        <v>100.0</v>
      </c>
      <c r="H166" s="616" t="s">
        <v>6974</v>
      </c>
      <c r="I166" s="599">
        <v>100.0</v>
      </c>
      <c r="J166" s="478" t="s">
        <v>1384</v>
      </c>
      <c r="K166" s="212"/>
      <c r="L166" s="212"/>
      <c r="M166" s="212"/>
      <c r="N166" s="212"/>
      <c r="O166" s="212"/>
      <c r="P166" s="212"/>
      <c r="Q166" s="212"/>
      <c r="R166" s="212"/>
      <c r="S166" s="212"/>
      <c r="T166" s="212"/>
      <c r="U166" s="212"/>
      <c r="V166" s="212"/>
      <c r="W166" s="212"/>
      <c r="X166" s="212"/>
      <c r="Y166" s="212"/>
      <c r="Z166" s="212"/>
    </row>
    <row r="167" ht="11.25" customHeight="1">
      <c r="A167" s="473" t="s">
        <v>7203</v>
      </c>
      <c r="B167" s="474" t="s">
        <v>52</v>
      </c>
      <c r="C167" s="474" t="s">
        <v>7206</v>
      </c>
      <c r="D167" s="474" t="s">
        <v>7207</v>
      </c>
      <c r="E167" s="475" t="s">
        <v>7208</v>
      </c>
      <c r="F167" s="602">
        <v>45332.0</v>
      </c>
      <c r="G167" s="599">
        <v>10.0</v>
      </c>
      <c r="H167" s="483"/>
      <c r="I167" s="599">
        <v>50.0</v>
      </c>
      <c r="J167" s="478" t="s">
        <v>1384</v>
      </c>
      <c r="K167" s="212"/>
      <c r="L167" s="212"/>
      <c r="M167" s="212"/>
      <c r="N167" s="212"/>
      <c r="O167" s="212"/>
      <c r="P167" s="212"/>
      <c r="Q167" s="212"/>
      <c r="R167" s="212"/>
      <c r="S167" s="212"/>
      <c r="T167" s="212"/>
      <c r="U167" s="212"/>
      <c r="V167" s="212"/>
      <c r="W167" s="212"/>
      <c r="X167" s="212"/>
      <c r="Y167" s="212"/>
      <c r="Z167" s="212"/>
    </row>
    <row r="168" ht="11.25" customHeight="1">
      <c r="A168" s="473" t="s">
        <v>7203</v>
      </c>
      <c r="B168" s="474" t="s">
        <v>52</v>
      </c>
      <c r="C168" s="474" t="s">
        <v>7206</v>
      </c>
      <c r="D168" s="474" t="s">
        <v>7207</v>
      </c>
      <c r="E168" s="475" t="s">
        <v>7208</v>
      </c>
      <c r="F168" s="602">
        <v>45513.0</v>
      </c>
      <c r="G168" s="599">
        <v>10.0</v>
      </c>
      <c r="H168" s="483"/>
      <c r="I168" s="599">
        <v>50.0</v>
      </c>
      <c r="J168" s="478" t="s">
        <v>1384</v>
      </c>
      <c r="K168" s="212"/>
      <c r="L168" s="212"/>
      <c r="M168" s="212"/>
      <c r="N168" s="212"/>
      <c r="O168" s="212"/>
      <c r="P168" s="212"/>
      <c r="Q168" s="212"/>
      <c r="R168" s="212"/>
      <c r="S168" s="212"/>
      <c r="T168" s="212"/>
      <c r="U168" s="212"/>
      <c r="V168" s="212"/>
      <c r="W168" s="212"/>
      <c r="X168" s="212"/>
      <c r="Y168" s="212"/>
      <c r="Z168" s="212"/>
    </row>
    <row r="169" ht="11.25" customHeight="1">
      <c r="A169" s="473" t="s">
        <v>7203</v>
      </c>
      <c r="B169" s="474" t="s">
        <v>52</v>
      </c>
      <c r="C169" s="474" t="s">
        <v>7206</v>
      </c>
      <c r="D169" s="474" t="s">
        <v>7207</v>
      </c>
      <c r="E169" s="475" t="s">
        <v>7208</v>
      </c>
      <c r="F169" s="602">
        <v>45594.0</v>
      </c>
      <c r="G169" s="599">
        <v>10.0</v>
      </c>
      <c r="H169" s="483"/>
      <c r="I169" s="599">
        <v>50.0</v>
      </c>
      <c r="J169" s="478" t="s">
        <v>1384</v>
      </c>
      <c r="K169" s="212"/>
      <c r="L169" s="212"/>
      <c r="M169" s="212"/>
      <c r="N169" s="212"/>
      <c r="O169" s="212"/>
      <c r="P169" s="212"/>
      <c r="Q169" s="212"/>
      <c r="R169" s="212"/>
      <c r="S169" s="212"/>
      <c r="T169" s="212"/>
      <c r="U169" s="212"/>
      <c r="V169" s="212"/>
      <c r="W169" s="212"/>
      <c r="X169" s="212"/>
      <c r="Y169" s="212"/>
      <c r="Z169" s="212"/>
    </row>
    <row r="170" ht="11.25" customHeight="1">
      <c r="A170" s="473" t="s">
        <v>7203</v>
      </c>
      <c r="B170" s="474" t="s">
        <v>52</v>
      </c>
      <c r="C170" s="474" t="s">
        <v>7209</v>
      </c>
      <c r="D170" s="474" t="s">
        <v>7210</v>
      </c>
      <c r="E170" s="475"/>
      <c r="F170" s="602">
        <v>45309.0</v>
      </c>
      <c r="G170" s="599">
        <v>10.0</v>
      </c>
      <c r="H170" s="483"/>
      <c r="I170" s="599">
        <v>50.0</v>
      </c>
      <c r="J170" s="478" t="s">
        <v>1384</v>
      </c>
      <c r="K170" s="212"/>
      <c r="L170" s="212"/>
      <c r="M170" s="212"/>
      <c r="N170" s="212"/>
      <c r="O170" s="212"/>
      <c r="P170" s="212"/>
      <c r="Q170" s="212"/>
      <c r="R170" s="212"/>
      <c r="S170" s="212"/>
      <c r="T170" s="212"/>
      <c r="U170" s="212"/>
      <c r="V170" s="212"/>
      <c r="W170" s="212"/>
      <c r="X170" s="212"/>
      <c r="Y170" s="212"/>
      <c r="Z170" s="212"/>
    </row>
    <row r="171" ht="11.25" customHeight="1">
      <c r="A171" s="473" t="s">
        <v>7203</v>
      </c>
      <c r="B171" s="474" t="s">
        <v>52</v>
      </c>
      <c r="C171" s="474" t="s">
        <v>6981</v>
      </c>
      <c r="D171" s="474" t="s">
        <v>6982</v>
      </c>
      <c r="E171" s="473"/>
      <c r="F171" s="602">
        <v>45314.0</v>
      </c>
      <c r="G171" s="599">
        <v>10.0</v>
      </c>
      <c r="H171" s="483"/>
      <c r="I171" s="599">
        <v>50.0</v>
      </c>
      <c r="J171" s="478" t="s">
        <v>1384</v>
      </c>
      <c r="K171" s="212"/>
      <c r="L171" s="212"/>
      <c r="M171" s="212"/>
      <c r="N171" s="212"/>
      <c r="O171" s="212"/>
      <c r="P171" s="212"/>
      <c r="Q171" s="212"/>
      <c r="R171" s="212"/>
      <c r="S171" s="212"/>
      <c r="T171" s="212"/>
      <c r="U171" s="212"/>
      <c r="V171" s="212"/>
      <c r="W171" s="212"/>
      <c r="X171" s="212"/>
      <c r="Y171" s="212"/>
      <c r="Z171" s="212"/>
    </row>
    <row r="172" ht="11.25" customHeight="1">
      <c r="A172" s="473" t="s">
        <v>7203</v>
      </c>
      <c r="B172" s="474" t="s">
        <v>52</v>
      </c>
      <c r="C172" s="474" t="s">
        <v>7211</v>
      </c>
      <c r="D172" s="474" t="s">
        <v>7212</v>
      </c>
      <c r="E172" s="475"/>
      <c r="F172" s="602">
        <v>45364.0</v>
      </c>
      <c r="G172" s="599">
        <v>10.0</v>
      </c>
      <c r="H172" s="483"/>
      <c r="I172" s="599">
        <v>50.0</v>
      </c>
      <c r="J172" s="478" t="s">
        <v>1384</v>
      </c>
      <c r="K172" s="212"/>
      <c r="L172" s="212"/>
      <c r="M172" s="212"/>
      <c r="N172" s="212"/>
      <c r="O172" s="212"/>
      <c r="P172" s="212"/>
      <c r="Q172" s="212"/>
      <c r="R172" s="212"/>
      <c r="S172" s="212"/>
      <c r="T172" s="212"/>
      <c r="U172" s="212"/>
      <c r="V172" s="212"/>
      <c r="W172" s="212"/>
      <c r="X172" s="212"/>
      <c r="Y172" s="212"/>
      <c r="Z172" s="212"/>
    </row>
    <row r="173" ht="11.25" customHeight="1">
      <c r="A173" s="473" t="s">
        <v>7203</v>
      </c>
      <c r="B173" s="474" t="s">
        <v>52</v>
      </c>
      <c r="C173" s="474" t="s">
        <v>7213</v>
      </c>
      <c r="D173" s="474" t="s">
        <v>7214</v>
      </c>
      <c r="E173" s="473"/>
      <c r="F173" s="602">
        <v>45407.0</v>
      </c>
      <c r="G173" s="599">
        <v>10.0</v>
      </c>
      <c r="H173" s="483"/>
      <c r="I173" s="599">
        <v>50.0</v>
      </c>
      <c r="J173" s="478" t="s">
        <v>1384</v>
      </c>
      <c r="K173" s="212"/>
      <c r="L173" s="212"/>
      <c r="M173" s="212"/>
      <c r="N173" s="212"/>
      <c r="O173" s="212"/>
      <c r="P173" s="212"/>
      <c r="Q173" s="212"/>
      <c r="R173" s="212"/>
      <c r="S173" s="212"/>
      <c r="T173" s="212"/>
      <c r="U173" s="212"/>
      <c r="V173" s="212"/>
      <c r="W173" s="212"/>
      <c r="X173" s="212"/>
      <c r="Y173" s="212"/>
      <c r="Z173" s="212"/>
    </row>
    <row r="174" ht="11.25" customHeight="1">
      <c r="A174" s="473" t="s">
        <v>7203</v>
      </c>
      <c r="B174" s="474" t="s">
        <v>52</v>
      </c>
      <c r="C174" s="474" t="s">
        <v>7215</v>
      </c>
      <c r="D174" s="474" t="s">
        <v>7216</v>
      </c>
      <c r="E174" s="473"/>
      <c r="F174" s="602">
        <v>45523.0</v>
      </c>
      <c r="G174" s="599">
        <v>10.0</v>
      </c>
      <c r="H174" s="483"/>
      <c r="I174" s="599">
        <v>50.0</v>
      </c>
      <c r="J174" s="478" t="s">
        <v>1384</v>
      </c>
      <c r="K174" s="212"/>
      <c r="L174" s="212"/>
      <c r="M174" s="212"/>
      <c r="N174" s="212"/>
      <c r="O174" s="212"/>
      <c r="P174" s="212"/>
      <c r="Q174" s="212"/>
      <c r="R174" s="212"/>
      <c r="S174" s="212"/>
      <c r="T174" s="212"/>
      <c r="U174" s="212"/>
      <c r="V174" s="212"/>
      <c r="W174" s="212"/>
      <c r="X174" s="212"/>
      <c r="Y174" s="212"/>
      <c r="Z174" s="212"/>
    </row>
    <row r="175" ht="11.25" customHeight="1">
      <c r="A175" s="473" t="s">
        <v>7203</v>
      </c>
      <c r="B175" s="474" t="s">
        <v>52</v>
      </c>
      <c r="C175" s="474" t="s">
        <v>7215</v>
      </c>
      <c r="D175" s="474" t="s">
        <v>7216</v>
      </c>
      <c r="E175" s="473"/>
      <c r="F175" s="602">
        <v>45546.0</v>
      </c>
      <c r="G175" s="599">
        <v>10.0</v>
      </c>
      <c r="H175" s="483"/>
      <c r="I175" s="599">
        <v>50.0</v>
      </c>
      <c r="J175" s="478" t="s">
        <v>1384</v>
      </c>
      <c r="K175" s="212"/>
      <c r="L175" s="212"/>
      <c r="M175" s="212"/>
      <c r="N175" s="212"/>
      <c r="O175" s="212"/>
      <c r="P175" s="212"/>
      <c r="Q175" s="212"/>
      <c r="R175" s="212"/>
      <c r="S175" s="212"/>
      <c r="T175" s="212"/>
      <c r="U175" s="212"/>
      <c r="V175" s="212"/>
      <c r="W175" s="212"/>
      <c r="X175" s="212"/>
      <c r="Y175" s="212"/>
      <c r="Z175" s="212"/>
    </row>
    <row r="176" ht="11.25" customHeight="1">
      <c r="A176" s="473" t="s">
        <v>7203</v>
      </c>
      <c r="B176" s="474" t="s">
        <v>52</v>
      </c>
      <c r="C176" s="474" t="s">
        <v>6981</v>
      </c>
      <c r="D176" s="474" t="s">
        <v>6982</v>
      </c>
      <c r="E176" s="473"/>
      <c r="F176" s="602">
        <v>45588.0</v>
      </c>
      <c r="G176" s="599">
        <v>10.0</v>
      </c>
      <c r="H176" s="483"/>
      <c r="I176" s="599">
        <v>50.0</v>
      </c>
      <c r="J176" s="478" t="s">
        <v>1384</v>
      </c>
      <c r="K176" s="212"/>
      <c r="L176" s="212"/>
      <c r="M176" s="212"/>
      <c r="N176" s="212"/>
      <c r="O176" s="212"/>
      <c r="P176" s="212"/>
      <c r="Q176" s="212"/>
      <c r="R176" s="212"/>
      <c r="S176" s="212"/>
      <c r="T176" s="212"/>
      <c r="U176" s="212"/>
      <c r="V176" s="212"/>
      <c r="W176" s="212"/>
      <c r="X176" s="212"/>
      <c r="Y176" s="212"/>
      <c r="Z176" s="212"/>
    </row>
    <row r="177" ht="11.25" customHeight="1">
      <c r="A177" s="473" t="s">
        <v>64</v>
      </c>
      <c r="B177" s="474" t="s">
        <v>52</v>
      </c>
      <c r="C177" s="474" t="s">
        <v>3695</v>
      </c>
      <c r="D177" s="474" t="s">
        <v>3716</v>
      </c>
      <c r="E177" s="475" t="s">
        <v>6973</v>
      </c>
      <c r="F177" s="474" t="s">
        <v>158</v>
      </c>
      <c r="G177" s="597">
        <v>50.0</v>
      </c>
      <c r="H177" s="603">
        <v>4.0</v>
      </c>
      <c r="I177" s="599">
        <v>100.0</v>
      </c>
      <c r="J177" s="478" t="s">
        <v>319</v>
      </c>
      <c r="K177" s="212"/>
      <c r="L177" s="212"/>
      <c r="M177" s="212"/>
      <c r="N177" s="212"/>
      <c r="O177" s="212"/>
      <c r="P177" s="212"/>
      <c r="Q177" s="212"/>
      <c r="R177" s="212"/>
      <c r="S177" s="212"/>
      <c r="T177" s="212"/>
      <c r="U177" s="212"/>
      <c r="V177" s="212"/>
      <c r="W177" s="212"/>
      <c r="X177" s="212"/>
      <c r="Y177" s="212"/>
      <c r="Z177" s="212"/>
    </row>
    <row r="178" ht="11.25" customHeight="1">
      <c r="A178" s="473" t="s">
        <v>64</v>
      </c>
      <c r="B178" s="474" t="s">
        <v>52</v>
      </c>
      <c r="C178" s="474" t="s">
        <v>3784</v>
      </c>
      <c r="D178" s="474" t="s">
        <v>3716</v>
      </c>
      <c r="E178" s="475" t="s">
        <v>7011</v>
      </c>
      <c r="F178" s="602" t="s">
        <v>158</v>
      </c>
      <c r="G178" s="597">
        <v>150.0</v>
      </c>
      <c r="H178" s="603">
        <v>2.0</v>
      </c>
      <c r="I178" s="599">
        <v>150.0</v>
      </c>
      <c r="J178" s="478" t="s">
        <v>319</v>
      </c>
      <c r="K178" s="212"/>
      <c r="L178" s="212"/>
      <c r="M178" s="212"/>
      <c r="N178" s="212"/>
      <c r="O178" s="212"/>
      <c r="P178" s="212"/>
      <c r="Q178" s="212"/>
      <c r="R178" s="212"/>
      <c r="S178" s="212"/>
      <c r="T178" s="212"/>
      <c r="U178" s="212"/>
      <c r="V178" s="212"/>
      <c r="W178" s="212"/>
      <c r="X178" s="212"/>
      <c r="Y178" s="212"/>
      <c r="Z178" s="212"/>
    </row>
    <row r="179" ht="11.25" customHeight="1">
      <c r="A179" s="473" t="s">
        <v>1511</v>
      </c>
      <c r="B179" s="474" t="s">
        <v>52</v>
      </c>
      <c r="C179" s="474" t="s">
        <v>290</v>
      </c>
      <c r="D179" s="474" t="s">
        <v>922</v>
      </c>
      <c r="E179" s="475"/>
      <c r="F179" s="602">
        <v>45612.0</v>
      </c>
      <c r="G179" s="597">
        <f>10*5</f>
        <v>50</v>
      </c>
      <c r="H179" s="603" t="s">
        <v>7217</v>
      </c>
      <c r="I179" s="599">
        <f>G179</f>
        <v>50</v>
      </c>
      <c r="J179" s="478" t="s">
        <v>767</v>
      </c>
      <c r="K179" s="212"/>
      <c r="L179" s="212"/>
      <c r="M179" s="212"/>
      <c r="N179" s="212"/>
      <c r="O179" s="212"/>
      <c r="P179" s="212"/>
      <c r="Q179" s="212"/>
      <c r="R179" s="212"/>
      <c r="S179" s="212"/>
      <c r="T179" s="212"/>
      <c r="U179" s="212"/>
      <c r="V179" s="212"/>
      <c r="W179" s="212"/>
      <c r="X179" s="212"/>
      <c r="Y179" s="212"/>
      <c r="Z179" s="212"/>
    </row>
    <row r="180" ht="11.25" customHeight="1">
      <c r="A180" s="473" t="s">
        <v>65</v>
      </c>
      <c r="B180" s="474" t="s">
        <v>52</v>
      </c>
      <c r="C180" s="474" t="s">
        <v>7218</v>
      </c>
      <c r="D180" s="483" t="s">
        <v>7219</v>
      </c>
      <c r="E180" s="475" t="s">
        <v>7005</v>
      </c>
      <c r="F180" s="474"/>
      <c r="G180" s="597">
        <v>50.0</v>
      </c>
      <c r="H180" s="603">
        <v>1.0</v>
      </c>
      <c r="I180" s="599">
        <v>50.0</v>
      </c>
      <c r="J180" s="478" t="s">
        <v>767</v>
      </c>
      <c r="K180" s="212"/>
      <c r="L180" s="212"/>
      <c r="M180" s="212"/>
      <c r="N180" s="212"/>
      <c r="O180" s="212"/>
      <c r="P180" s="212"/>
      <c r="Q180" s="212"/>
      <c r="R180" s="212"/>
      <c r="S180" s="212"/>
      <c r="T180" s="212"/>
      <c r="U180" s="212"/>
      <c r="V180" s="212"/>
      <c r="W180" s="212"/>
      <c r="X180" s="212"/>
      <c r="Y180" s="212"/>
      <c r="Z180" s="212"/>
    </row>
    <row r="181" ht="11.25" customHeight="1">
      <c r="A181" s="473" t="s">
        <v>65</v>
      </c>
      <c r="B181" s="474" t="s">
        <v>52</v>
      </c>
      <c r="C181" s="474" t="s">
        <v>176</v>
      </c>
      <c r="D181" s="474" t="s">
        <v>842</v>
      </c>
      <c r="E181" s="473"/>
      <c r="F181" s="474" t="s">
        <v>7220</v>
      </c>
      <c r="G181" s="600">
        <v>50.0</v>
      </c>
      <c r="H181" s="598"/>
      <c r="I181" s="599">
        <v>50.0</v>
      </c>
      <c r="J181" s="478" t="s">
        <v>767</v>
      </c>
      <c r="K181" s="212"/>
      <c r="L181" s="212"/>
      <c r="M181" s="212"/>
      <c r="N181" s="212"/>
      <c r="O181" s="212"/>
      <c r="P181" s="212"/>
      <c r="Q181" s="212"/>
      <c r="R181" s="212"/>
      <c r="S181" s="212"/>
      <c r="T181" s="212"/>
      <c r="U181" s="212"/>
      <c r="V181" s="212"/>
      <c r="W181" s="212"/>
      <c r="X181" s="212"/>
      <c r="Y181" s="212"/>
      <c r="Z181" s="212"/>
    </row>
    <row r="182" ht="11.25" customHeight="1">
      <c r="A182" s="473" t="s">
        <v>65</v>
      </c>
      <c r="B182" s="474" t="s">
        <v>52</v>
      </c>
      <c r="C182" s="474" t="s">
        <v>147</v>
      </c>
      <c r="D182" s="474" t="s">
        <v>842</v>
      </c>
      <c r="E182" s="473"/>
      <c r="F182" s="474" t="s">
        <v>7220</v>
      </c>
      <c r="G182" s="600">
        <v>50.0</v>
      </c>
      <c r="H182" s="598"/>
      <c r="I182" s="599">
        <v>50.0</v>
      </c>
      <c r="J182" s="478" t="s">
        <v>767</v>
      </c>
      <c r="K182" s="212"/>
      <c r="L182" s="212"/>
      <c r="M182" s="212"/>
      <c r="N182" s="212"/>
      <c r="O182" s="212"/>
      <c r="P182" s="212"/>
      <c r="Q182" s="212"/>
      <c r="R182" s="212"/>
      <c r="S182" s="212"/>
      <c r="T182" s="212"/>
      <c r="U182" s="212"/>
      <c r="V182" s="212"/>
      <c r="W182" s="212"/>
      <c r="X182" s="212"/>
      <c r="Y182" s="212"/>
      <c r="Z182" s="212"/>
    </row>
    <row r="183" ht="11.25" customHeight="1">
      <c r="A183" s="473" t="s">
        <v>65</v>
      </c>
      <c r="B183" s="474" t="s">
        <v>52</v>
      </c>
      <c r="C183" s="474" t="s">
        <v>7221</v>
      </c>
      <c r="D183" s="474" t="s">
        <v>1373</v>
      </c>
      <c r="E183" s="473"/>
      <c r="F183" s="474" t="s">
        <v>7222</v>
      </c>
      <c r="G183" s="600">
        <v>50.0</v>
      </c>
      <c r="H183" s="598"/>
      <c r="I183" s="599">
        <v>50.0</v>
      </c>
      <c r="J183" s="478" t="s">
        <v>767</v>
      </c>
      <c r="K183" s="212"/>
      <c r="L183" s="212"/>
      <c r="M183" s="212"/>
      <c r="N183" s="212"/>
      <c r="O183" s="212"/>
      <c r="P183" s="212"/>
      <c r="Q183" s="212"/>
      <c r="R183" s="212"/>
      <c r="S183" s="212"/>
      <c r="T183" s="212"/>
      <c r="U183" s="212"/>
      <c r="V183" s="212"/>
      <c r="W183" s="212"/>
      <c r="X183" s="212"/>
      <c r="Y183" s="212"/>
      <c r="Z183" s="212"/>
    </row>
    <row r="184" ht="11.25" customHeight="1">
      <c r="A184" s="473" t="s">
        <v>66</v>
      </c>
      <c r="B184" s="474" t="s">
        <v>52</v>
      </c>
      <c r="C184" s="474" t="s">
        <v>7223</v>
      </c>
      <c r="D184" s="474" t="s">
        <v>7224</v>
      </c>
      <c r="E184" s="475" t="s">
        <v>7225</v>
      </c>
      <c r="F184" s="474"/>
      <c r="G184" s="597">
        <v>50.0</v>
      </c>
      <c r="H184" s="603">
        <v>4.0</v>
      </c>
      <c r="I184" s="599">
        <v>100.0</v>
      </c>
      <c r="J184" s="478" t="s">
        <v>1533</v>
      </c>
      <c r="K184" s="212"/>
      <c r="L184" s="212"/>
      <c r="M184" s="212"/>
      <c r="N184" s="212"/>
      <c r="O184" s="212"/>
      <c r="P184" s="212"/>
      <c r="Q184" s="212"/>
      <c r="R184" s="212"/>
      <c r="S184" s="212"/>
      <c r="T184" s="212"/>
      <c r="U184" s="212"/>
      <c r="V184" s="212"/>
      <c r="W184" s="212"/>
      <c r="X184" s="212"/>
      <c r="Y184" s="212"/>
      <c r="Z184" s="212"/>
    </row>
    <row r="185" ht="11.25" customHeight="1">
      <c r="A185" s="473" t="s">
        <v>66</v>
      </c>
      <c r="B185" s="474" t="s">
        <v>52</v>
      </c>
      <c r="C185" s="474" t="s">
        <v>7226</v>
      </c>
      <c r="D185" s="474" t="s">
        <v>7227</v>
      </c>
      <c r="E185" s="475" t="s">
        <v>7228</v>
      </c>
      <c r="F185" s="474"/>
      <c r="G185" s="600">
        <v>50.0</v>
      </c>
      <c r="H185" s="603">
        <v>4.0</v>
      </c>
      <c r="I185" s="599">
        <v>100.0</v>
      </c>
      <c r="J185" s="478" t="s">
        <v>1533</v>
      </c>
      <c r="K185" s="212"/>
      <c r="L185" s="212"/>
      <c r="M185" s="212"/>
      <c r="N185" s="212"/>
      <c r="O185" s="212"/>
      <c r="P185" s="212"/>
      <c r="Q185" s="212"/>
      <c r="R185" s="212"/>
      <c r="S185" s="212"/>
      <c r="T185" s="212"/>
      <c r="U185" s="212"/>
      <c r="V185" s="212"/>
      <c r="W185" s="212"/>
      <c r="X185" s="212"/>
      <c r="Y185" s="212"/>
      <c r="Z185" s="212"/>
    </row>
    <row r="186" ht="11.25" customHeight="1">
      <c r="A186" s="473" t="s">
        <v>67</v>
      </c>
      <c r="B186" s="474" t="s">
        <v>52</v>
      </c>
      <c r="C186" s="474" t="s">
        <v>7229</v>
      </c>
      <c r="D186" s="474" t="s">
        <v>7230</v>
      </c>
      <c r="E186" s="475" t="s">
        <v>7011</v>
      </c>
      <c r="F186" s="474" t="s">
        <v>7231</v>
      </c>
      <c r="G186" s="597" t="s">
        <v>7232</v>
      </c>
      <c r="H186" s="603">
        <v>2.0</v>
      </c>
      <c r="I186" s="599">
        <v>300.0</v>
      </c>
      <c r="J186" s="478" t="s">
        <v>329</v>
      </c>
      <c r="K186" s="212"/>
      <c r="L186" s="212"/>
      <c r="M186" s="212"/>
      <c r="N186" s="212"/>
      <c r="O186" s="212"/>
      <c r="P186" s="212"/>
      <c r="Q186" s="212"/>
      <c r="R186" s="212"/>
      <c r="S186" s="212"/>
      <c r="T186" s="212"/>
      <c r="U186" s="212"/>
      <c r="V186" s="212"/>
      <c r="W186" s="212"/>
      <c r="X186" s="212"/>
      <c r="Y186" s="212"/>
      <c r="Z186" s="212"/>
    </row>
    <row r="187" ht="11.25" customHeight="1">
      <c r="A187" s="473" t="s">
        <v>67</v>
      </c>
      <c r="B187" s="474" t="s">
        <v>52</v>
      </c>
      <c r="C187" s="474" t="s">
        <v>7233</v>
      </c>
      <c r="D187" s="474" t="s">
        <v>1038</v>
      </c>
      <c r="E187" s="475" t="s">
        <v>7234</v>
      </c>
      <c r="F187" s="474" t="s">
        <v>7235</v>
      </c>
      <c r="G187" s="600" t="s">
        <v>7236</v>
      </c>
      <c r="H187" s="598"/>
      <c r="I187" s="599">
        <v>100.0</v>
      </c>
      <c r="J187" s="478" t="s">
        <v>329</v>
      </c>
      <c r="K187" s="212"/>
      <c r="L187" s="212"/>
      <c r="M187" s="212"/>
      <c r="N187" s="212"/>
      <c r="O187" s="212"/>
      <c r="P187" s="212"/>
      <c r="Q187" s="212"/>
      <c r="R187" s="212"/>
      <c r="S187" s="212"/>
      <c r="T187" s="212"/>
      <c r="U187" s="212"/>
      <c r="V187" s="212"/>
      <c r="W187" s="212"/>
      <c r="X187" s="212"/>
      <c r="Y187" s="212"/>
      <c r="Z187" s="212"/>
    </row>
    <row r="188" ht="11.25" customHeight="1">
      <c r="A188" s="473" t="s">
        <v>67</v>
      </c>
      <c r="B188" s="474" t="s">
        <v>52</v>
      </c>
      <c r="C188" s="474" t="s">
        <v>7237</v>
      </c>
      <c r="D188" s="474" t="s">
        <v>7238</v>
      </c>
      <c r="E188" s="475" t="s">
        <v>7239</v>
      </c>
      <c r="F188" s="474" t="s">
        <v>7240</v>
      </c>
      <c r="G188" s="600" t="s">
        <v>7241</v>
      </c>
      <c r="H188" s="598">
        <v>2.0</v>
      </c>
      <c r="I188" s="599">
        <v>75.0</v>
      </c>
      <c r="J188" s="478" t="s">
        <v>329</v>
      </c>
      <c r="K188" s="212"/>
      <c r="L188" s="212"/>
      <c r="M188" s="212"/>
      <c r="N188" s="212"/>
      <c r="O188" s="212"/>
      <c r="P188" s="212"/>
      <c r="Q188" s="212"/>
      <c r="R188" s="212"/>
      <c r="S188" s="212"/>
      <c r="T188" s="212"/>
      <c r="U188" s="212"/>
      <c r="V188" s="212"/>
      <c r="W188" s="212"/>
      <c r="X188" s="212"/>
      <c r="Y188" s="212"/>
      <c r="Z188" s="212"/>
    </row>
    <row r="189" ht="11.25" customHeight="1">
      <c r="A189" s="473" t="s">
        <v>67</v>
      </c>
      <c r="B189" s="474" t="s">
        <v>52</v>
      </c>
      <c r="C189" s="474" t="s">
        <v>7242</v>
      </c>
      <c r="D189" s="474" t="s">
        <v>3860</v>
      </c>
      <c r="E189" s="475" t="s">
        <v>7243</v>
      </c>
      <c r="F189" s="474" t="s">
        <v>7240</v>
      </c>
      <c r="G189" s="600" t="s">
        <v>7236</v>
      </c>
      <c r="H189" s="598">
        <v>4.0</v>
      </c>
      <c r="I189" s="599">
        <v>100.0</v>
      </c>
      <c r="J189" s="478" t="s">
        <v>329</v>
      </c>
      <c r="K189" s="212"/>
      <c r="L189" s="212"/>
      <c r="M189" s="212"/>
      <c r="N189" s="212"/>
      <c r="O189" s="212"/>
      <c r="P189" s="212"/>
      <c r="Q189" s="212"/>
      <c r="R189" s="212"/>
      <c r="S189" s="212"/>
      <c r="T189" s="212"/>
      <c r="U189" s="212"/>
      <c r="V189" s="212"/>
      <c r="W189" s="212"/>
      <c r="X189" s="212"/>
      <c r="Y189" s="212"/>
      <c r="Z189" s="212"/>
    </row>
    <row r="190" ht="11.25" customHeight="1">
      <c r="A190" s="473" t="s">
        <v>67</v>
      </c>
      <c r="B190" s="474" t="s">
        <v>52</v>
      </c>
      <c r="C190" s="474" t="s">
        <v>7018</v>
      </c>
      <c r="D190" s="474"/>
      <c r="E190" s="475" t="s">
        <v>7244</v>
      </c>
      <c r="F190" s="474" t="s">
        <v>7245</v>
      </c>
      <c r="G190" s="600">
        <v>50.0</v>
      </c>
      <c r="H190" s="598"/>
      <c r="I190" s="599">
        <v>50.0</v>
      </c>
      <c r="J190" s="478" t="s">
        <v>329</v>
      </c>
      <c r="K190" s="212"/>
      <c r="L190" s="212"/>
      <c r="M190" s="212"/>
      <c r="N190" s="212"/>
      <c r="O190" s="212"/>
      <c r="P190" s="212"/>
      <c r="Q190" s="212"/>
      <c r="R190" s="212"/>
      <c r="S190" s="212"/>
      <c r="T190" s="212"/>
      <c r="U190" s="212"/>
      <c r="V190" s="212"/>
      <c r="W190" s="212"/>
      <c r="X190" s="212"/>
      <c r="Y190" s="212"/>
      <c r="Z190" s="212"/>
    </row>
    <row r="191" ht="11.25" customHeight="1">
      <c r="A191" s="473" t="s">
        <v>67</v>
      </c>
      <c r="B191" s="474" t="s">
        <v>52</v>
      </c>
      <c r="C191" s="474" t="s">
        <v>7020</v>
      </c>
      <c r="D191" s="474" t="s">
        <v>1038</v>
      </c>
      <c r="E191" s="473" t="s">
        <v>7246</v>
      </c>
      <c r="F191" s="602">
        <v>45505.0</v>
      </c>
      <c r="G191" s="600">
        <v>50.0</v>
      </c>
      <c r="H191" s="598"/>
      <c r="I191" s="617">
        <f t="shared" ref="I191:I192" si="2">G191</f>
        <v>50</v>
      </c>
      <c r="J191" s="478" t="s">
        <v>329</v>
      </c>
      <c r="K191" s="212"/>
      <c r="L191" s="212"/>
      <c r="M191" s="212"/>
      <c r="N191" s="212"/>
      <c r="O191" s="212"/>
      <c r="P191" s="212"/>
      <c r="Q191" s="212"/>
      <c r="R191" s="212"/>
      <c r="S191" s="212"/>
      <c r="T191" s="212"/>
      <c r="U191" s="212"/>
      <c r="V191" s="212"/>
      <c r="W191" s="212"/>
      <c r="X191" s="212"/>
      <c r="Y191" s="212"/>
      <c r="Z191" s="212"/>
    </row>
    <row r="192" ht="11.25" customHeight="1">
      <c r="A192" s="473" t="s">
        <v>67</v>
      </c>
      <c r="B192" s="474" t="s">
        <v>52</v>
      </c>
      <c r="C192" s="474" t="s">
        <v>147</v>
      </c>
      <c r="D192" s="474" t="s">
        <v>1038</v>
      </c>
      <c r="E192" s="473" t="s">
        <v>7247</v>
      </c>
      <c r="F192" s="602">
        <v>45538.0</v>
      </c>
      <c r="G192" s="600">
        <v>50.0</v>
      </c>
      <c r="H192" s="598"/>
      <c r="I192" s="617">
        <f t="shared" si="2"/>
        <v>50</v>
      </c>
      <c r="J192" s="478" t="s">
        <v>329</v>
      </c>
      <c r="K192" s="212"/>
      <c r="L192" s="212"/>
      <c r="M192" s="212"/>
      <c r="N192" s="212"/>
      <c r="O192" s="212"/>
      <c r="P192" s="212"/>
      <c r="Q192" s="212"/>
      <c r="R192" s="212"/>
      <c r="S192" s="212"/>
      <c r="T192" s="212"/>
      <c r="U192" s="212"/>
      <c r="V192" s="212"/>
      <c r="W192" s="212"/>
      <c r="X192" s="212"/>
      <c r="Y192" s="212"/>
      <c r="Z192" s="212"/>
    </row>
    <row r="193" ht="11.25" customHeight="1">
      <c r="A193" s="473" t="s">
        <v>67</v>
      </c>
      <c r="B193" s="474" t="s">
        <v>52</v>
      </c>
      <c r="C193" s="474" t="s">
        <v>147</v>
      </c>
      <c r="D193" s="474" t="s">
        <v>1038</v>
      </c>
      <c r="E193" s="473" t="s">
        <v>7247</v>
      </c>
      <c r="F193" s="602" t="s">
        <v>7248</v>
      </c>
      <c r="G193" s="600">
        <v>50.0</v>
      </c>
      <c r="H193" s="598"/>
      <c r="I193" s="617">
        <v>50.0</v>
      </c>
      <c r="J193" s="478" t="s">
        <v>329</v>
      </c>
      <c r="K193" s="212"/>
      <c r="L193" s="212"/>
      <c r="M193" s="212"/>
      <c r="N193" s="212"/>
      <c r="O193" s="212"/>
      <c r="P193" s="212"/>
      <c r="Q193" s="212"/>
      <c r="R193" s="212"/>
      <c r="S193" s="212"/>
      <c r="T193" s="212"/>
      <c r="U193" s="212"/>
      <c r="V193" s="212"/>
      <c r="W193" s="212"/>
      <c r="X193" s="212"/>
      <c r="Y193" s="212"/>
      <c r="Z193" s="212"/>
    </row>
    <row r="194" ht="11.25" customHeight="1">
      <c r="A194" s="473" t="s">
        <v>67</v>
      </c>
      <c r="B194" s="474" t="s">
        <v>52</v>
      </c>
      <c r="C194" s="474" t="s">
        <v>147</v>
      </c>
      <c r="D194" s="474" t="s">
        <v>1038</v>
      </c>
      <c r="E194" s="473" t="s">
        <v>7247</v>
      </c>
      <c r="F194" s="602" t="s">
        <v>7249</v>
      </c>
      <c r="G194" s="600">
        <v>50.0</v>
      </c>
      <c r="H194" s="598"/>
      <c r="I194" s="617">
        <v>50.0</v>
      </c>
      <c r="J194" s="478" t="s">
        <v>329</v>
      </c>
      <c r="K194" s="212"/>
      <c r="L194" s="212"/>
      <c r="M194" s="212"/>
      <c r="N194" s="212"/>
      <c r="O194" s="212"/>
      <c r="P194" s="212"/>
      <c r="Q194" s="212"/>
      <c r="R194" s="212"/>
      <c r="S194" s="212"/>
      <c r="T194" s="212"/>
      <c r="U194" s="212"/>
      <c r="V194" s="212"/>
      <c r="W194" s="212"/>
      <c r="X194" s="212"/>
      <c r="Y194" s="212"/>
      <c r="Z194" s="212"/>
    </row>
    <row r="195" ht="11.25" customHeight="1">
      <c r="A195" s="473" t="s">
        <v>67</v>
      </c>
      <c r="B195" s="474" t="s">
        <v>52</v>
      </c>
      <c r="C195" s="474" t="s">
        <v>147</v>
      </c>
      <c r="D195" s="474" t="s">
        <v>1038</v>
      </c>
      <c r="E195" s="473" t="s">
        <v>7247</v>
      </c>
      <c r="F195" s="602" t="s">
        <v>7250</v>
      </c>
      <c r="G195" s="600">
        <v>50.0</v>
      </c>
      <c r="H195" s="598"/>
      <c r="I195" s="617">
        <v>50.0</v>
      </c>
      <c r="J195" s="478" t="s">
        <v>329</v>
      </c>
      <c r="K195" s="212"/>
      <c r="L195" s="212"/>
      <c r="M195" s="212"/>
      <c r="N195" s="212"/>
      <c r="O195" s="212"/>
      <c r="P195" s="212"/>
      <c r="Q195" s="212"/>
      <c r="R195" s="212"/>
      <c r="S195" s="212"/>
      <c r="T195" s="212"/>
      <c r="U195" s="212"/>
      <c r="V195" s="212"/>
      <c r="W195" s="212"/>
      <c r="X195" s="212"/>
      <c r="Y195" s="212"/>
      <c r="Z195" s="212"/>
    </row>
    <row r="196" ht="11.25" customHeight="1">
      <c r="A196" s="473" t="s">
        <v>67</v>
      </c>
      <c r="B196" s="474" t="s">
        <v>52</v>
      </c>
      <c r="C196" s="474" t="s">
        <v>7251</v>
      </c>
      <c r="D196" s="474" t="s">
        <v>1038</v>
      </c>
      <c r="E196" s="473" t="s">
        <v>7252</v>
      </c>
      <c r="F196" s="602">
        <v>45599.0</v>
      </c>
      <c r="G196" s="600">
        <v>50.0</v>
      </c>
      <c r="H196" s="598"/>
      <c r="I196" s="617">
        <v>50.0</v>
      </c>
      <c r="J196" s="478" t="s">
        <v>329</v>
      </c>
      <c r="K196" s="212"/>
      <c r="L196" s="212"/>
      <c r="M196" s="212"/>
      <c r="N196" s="212"/>
      <c r="O196" s="212"/>
      <c r="P196" s="212"/>
      <c r="Q196" s="212"/>
      <c r="R196" s="212"/>
      <c r="S196" s="212"/>
      <c r="T196" s="212"/>
      <c r="U196" s="212"/>
      <c r="V196" s="212"/>
      <c r="W196" s="212"/>
      <c r="X196" s="212"/>
      <c r="Y196" s="212"/>
      <c r="Z196" s="212"/>
    </row>
    <row r="197" ht="11.25" customHeight="1">
      <c r="A197" s="473" t="s">
        <v>67</v>
      </c>
      <c r="B197" s="474" t="s">
        <v>52</v>
      </c>
      <c r="C197" s="474" t="s">
        <v>7253</v>
      </c>
      <c r="D197" s="474" t="s">
        <v>172</v>
      </c>
      <c r="E197" s="473" t="s">
        <v>7254</v>
      </c>
      <c r="F197" s="602">
        <v>45386.0</v>
      </c>
      <c r="G197" s="600">
        <v>50.0</v>
      </c>
      <c r="H197" s="598"/>
      <c r="I197" s="617">
        <v>50.0</v>
      </c>
      <c r="J197" s="478" t="s">
        <v>329</v>
      </c>
      <c r="K197" s="212"/>
      <c r="L197" s="212"/>
      <c r="M197" s="212"/>
      <c r="N197" s="212"/>
      <c r="O197" s="212"/>
      <c r="P197" s="212"/>
      <c r="Q197" s="212"/>
      <c r="R197" s="212"/>
      <c r="S197" s="212"/>
      <c r="T197" s="212"/>
      <c r="U197" s="212"/>
      <c r="V197" s="212"/>
      <c r="W197" s="212"/>
      <c r="X197" s="212"/>
      <c r="Y197" s="212"/>
      <c r="Z197" s="212"/>
    </row>
    <row r="198" ht="11.25" customHeight="1">
      <c r="A198" s="473" t="s">
        <v>67</v>
      </c>
      <c r="B198" s="474" t="s">
        <v>52</v>
      </c>
      <c r="C198" s="474" t="s">
        <v>7253</v>
      </c>
      <c r="D198" s="474" t="s">
        <v>172</v>
      </c>
      <c r="E198" s="473" t="s">
        <v>7254</v>
      </c>
      <c r="F198" s="602" t="s">
        <v>7255</v>
      </c>
      <c r="G198" s="600">
        <v>50.0</v>
      </c>
      <c r="H198" s="598"/>
      <c r="I198" s="617">
        <v>50.0</v>
      </c>
      <c r="J198" s="478" t="s">
        <v>329</v>
      </c>
      <c r="K198" s="212"/>
      <c r="L198" s="212"/>
      <c r="M198" s="212"/>
      <c r="N198" s="212"/>
      <c r="O198" s="212"/>
      <c r="P198" s="212"/>
      <c r="Q198" s="212"/>
      <c r="R198" s="212"/>
      <c r="S198" s="212"/>
      <c r="T198" s="212"/>
      <c r="U198" s="212"/>
      <c r="V198" s="212"/>
      <c r="W198" s="212"/>
      <c r="X198" s="212"/>
      <c r="Y198" s="212"/>
      <c r="Z198" s="212"/>
    </row>
    <row r="199" ht="11.25" customHeight="1">
      <c r="A199" s="473" t="s">
        <v>67</v>
      </c>
      <c r="B199" s="474" t="s">
        <v>52</v>
      </c>
      <c r="C199" s="474" t="s">
        <v>7253</v>
      </c>
      <c r="D199" s="474" t="s">
        <v>172</v>
      </c>
      <c r="E199" s="473" t="s">
        <v>7254</v>
      </c>
      <c r="F199" s="602" t="s">
        <v>7256</v>
      </c>
      <c r="G199" s="600">
        <v>50.0</v>
      </c>
      <c r="H199" s="598"/>
      <c r="I199" s="617">
        <v>50.0</v>
      </c>
      <c r="J199" s="478" t="s">
        <v>329</v>
      </c>
      <c r="K199" s="212"/>
      <c r="L199" s="212"/>
      <c r="M199" s="212"/>
      <c r="N199" s="212"/>
      <c r="O199" s="212"/>
      <c r="P199" s="212"/>
      <c r="Q199" s="212"/>
      <c r="R199" s="212"/>
      <c r="S199" s="212"/>
      <c r="T199" s="212"/>
      <c r="U199" s="212"/>
      <c r="V199" s="212"/>
      <c r="W199" s="212"/>
      <c r="X199" s="212"/>
      <c r="Y199" s="212"/>
      <c r="Z199" s="212"/>
    </row>
    <row r="200" ht="11.25" customHeight="1">
      <c r="A200" s="473" t="s">
        <v>67</v>
      </c>
      <c r="B200" s="474" t="s">
        <v>52</v>
      </c>
      <c r="C200" s="474" t="s">
        <v>7257</v>
      </c>
      <c r="D200" s="474" t="s">
        <v>1038</v>
      </c>
      <c r="E200" s="473" t="s">
        <v>7258</v>
      </c>
      <c r="F200" s="602" t="s">
        <v>7259</v>
      </c>
      <c r="G200" s="600">
        <v>50.0</v>
      </c>
      <c r="H200" s="598"/>
      <c r="I200" s="617">
        <v>50.0</v>
      </c>
      <c r="J200" s="478" t="s">
        <v>329</v>
      </c>
      <c r="K200" s="212"/>
      <c r="L200" s="212"/>
      <c r="M200" s="212"/>
      <c r="N200" s="212"/>
      <c r="O200" s="212"/>
      <c r="P200" s="212"/>
      <c r="Q200" s="212"/>
      <c r="R200" s="212"/>
      <c r="S200" s="212"/>
      <c r="T200" s="212"/>
      <c r="U200" s="212"/>
      <c r="V200" s="212"/>
      <c r="W200" s="212"/>
      <c r="X200" s="212"/>
      <c r="Y200" s="212"/>
      <c r="Z200" s="212"/>
    </row>
    <row r="201" ht="11.25" customHeight="1">
      <c r="A201" s="473" t="s">
        <v>67</v>
      </c>
      <c r="B201" s="474" t="s">
        <v>52</v>
      </c>
      <c r="C201" s="474" t="s">
        <v>7260</v>
      </c>
      <c r="D201" s="474" t="s">
        <v>922</v>
      </c>
      <c r="E201" s="473" t="s">
        <v>7261</v>
      </c>
      <c r="F201" s="602" t="s">
        <v>7249</v>
      </c>
      <c r="G201" s="600">
        <v>50.0</v>
      </c>
      <c r="H201" s="598"/>
      <c r="I201" s="617">
        <v>50.0</v>
      </c>
      <c r="J201" s="478" t="s">
        <v>329</v>
      </c>
      <c r="K201" s="212"/>
      <c r="L201" s="212"/>
      <c r="M201" s="212"/>
      <c r="N201" s="212"/>
      <c r="O201" s="212"/>
      <c r="P201" s="212"/>
      <c r="Q201" s="212"/>
      <c r="R201" s="212"/>
      <c r="S201" s="212"/>
      <c r="T201" s="212"/>
      <c r="U201" s="212"/>
      <c r="V201" s="212"/>
      <c r="W201" s="212"/>
      <c r="X201" s="212"/>
      <c r="Y201" s="212"/>
      <c r="Z201" s="212"/>
    </row>
    <row r="202" ht="11.25" customHeight="1">
      <c r="A202" s="473" t="s">
        <v>67</v>
      </c>
      <c r="B202" s="474" t="s">
        <v>52</v>
      </c>
      <c r="C202" s="474" t="s">
        <v>7262</v>
      </c>
      <c r="D202" s="474" t="s">
        <v>922</v>
      </c>
      <c r="E202" s="473" t="s">
        <v>7263</v>
      </c>
      <c r="F202" s="602" t="s">
        <v>7264</v>
      </c>
      <c r="G202" s="600">
        <v>50.0</v>
      </c>
      <c r="H202" s="598"/>
      <c r="I202" s="617">
        <v>50.0</v>
      </c>
      <c r="J202" s="478" t="s">
        <v>329</v>
      </c>
      <c r="K202" s="212"/>
      <c r="L202" s="212"/>
      <c r="M202" s="212"/>
      <c r="N202" s="212"/>
      <c r="O202" s="212"/>
      <c r="P202" s="212"/>
      <c r="Q202" s="212"/>
      <c r="R202" s="212"/>
      <c r="S202" s="212"/>
      <c r="T202" s="212"/>
      <c r="U202" s="212"/>
      <c r="V202" s="212"/>
      <c r="W202" s="212"/>
      <c r="X202" s="212"/>
      <c r="Y202" s="212"/>
      <c r="Z202" s="212"/>
    </row>
    <row r="203" ht="11.25" customHeight="1">
      <c r="A203" s="473" t="s">
        <v>67</v>
      </c>
      <c r="B203" s="474" t="s">
        <v>52</v>
      </c>
      <c r="C203" s="474" t="s">
        <v>7265</v>
      </c>
      <c r="D203" s="474" t="s">
        <v>922</v>
      </c>
      <c r="E203" s="473" t="s">
        <v>7266</v>
      </c>
      <c r="F203" s="602" t="s">
        <v>7264</v>
      </c>
      <c r="G203" s="600">
        <v>50.0</v>
      </c>
      <c r="H203" s="598"/>
      <c r="I203" s="617">
        <v>50.0</v>
      </c>
      <c r="J203" s="478" t="s">
        <v>329</v>
      </c>
      <c r="K203" s="212"/>
      <c r="L203" s="212"/>
      <c r="M203" s="212"/>
      <c r="N203" s="212"/>
      <c r="O203" s="212"/>
      <c r="P203" s="212"/>
      <c r="Q203" s="212"/>
      <c r="R203" s="212"/>
      <c r="S203" s="212"/>
      <c r="T203" s="212"/>
      <c r="U203" s="212"/>
      <c r="V203" s="212"/>
      <c r="W203" s="212"/>
      <c r="X203" s="212"/>
      <c r="Y203" s="212"/>
      <c r="Z203" s="212"/>
    </row>
    <row r="204" ht="11.25" customHeight="1">
      <c r="A204" s="473" t="s">
        <v>67</v>
      </c>
      <c r="B204" s="474" t="s">
        <v>52</v>
      </c>
      <c r="C204" s="474" t="s">
        <v>7265</v>
      </c>
      <c r="D204" s="474" t="s">
        <v>922</v>
      </c>
      <c r="E204" s="473" t="s">
        <v>7266</v>
      </c>
      <c r="F204" s="602">
        <v>45482.0</v>
      </c>
      <c r="G204" s="600">
        <v>50.0</v>
      </c>
      <c r="H204" s="598"/>
      <c r="I204" s="617">
        <v>50.0</v>
      </c>
      <c r="J204" s="478" t="s">
        <v>329</v>
      </c>
      <c r="K204" s="212"/>
      <c r="L204" s="212"/>
      <c r="M204" s="212"/>
      <c r="N204" s="212"/>
      <c r="O204" s="212"/>
      <c r="P204" s="212"/>
      <c r="Q204" s="212"/>
      <c r="R204" s="212"/>
      <c r="S204" s="212"/>
      <c r="T204" s="212"/>
      <c r="U204" s="212"/>
      <c r="V204" s="212"/>
      <c r="W204" s="212"/>
      <c r="X204" s="212"/>
      <c r="Y204" s="212"/>
      <c r="Z204" s="212"/>
    </row>
    <row r="205" ht="11.25" customHeight="1">
      <c r="A205" s="473" t="s">
        <v>67</v>
      </c>
      <c r="B205" s="474" t="s">
        <v>52</v>
      </c>
      <c r="C205" s="474" t="s">
        <v>7267</v>
      </c>
      <c r="D205" s="474" t="s">
        <v>1038</v>
      </c>
      <c r="E205" s="473" t="s">
        <v>7268</v>
      </c>
      <c r="F205" s="602" t="s">
        <v>7269</v>
      </c>
      <c r="G205" s="600">
        <v>50.0</v>
      </c>
      <c r="H205" s="598"/>
      <c r="I205" s="617">
        <v>50.0</v>
      </c>
      <c r="J205" s="478" t="s">
        <v>329</v>
      </c>
      <c r="K205" s="212"/>
      <c r="L205" s="212"/>
      <c r="M205" s="212"/>
      <c r="N205" s="212"/>
      <c r="O205" s="212"/>
      <c r="P205" s="212"/>
      <c r="Q205" s="212"/>
      <c r="R205" s="212"/>
      <c r="S205" s="212"/>
      <c r="T205" s="212"/>
      <c r="U205" s="212"/>
      <c r="V205" s="212"/>
      <c r="W205" s="212"/>
      <c r="X205" s="212"/>
      <c r="Y205" s="212"/>
      <c r="Z205" s="212"/>
    </row>
    <row r="206" ht="11.25" customHeight="1">
      <c r="A206" s="473" t="s">
        <v>67</v>
      </c>
      <c r="B206" s="474" t="s">
        <v>52</v>
      </c>
      <c r="C206" s="474" t="s">
        <v>7270</v>
      </c>
      <c r="D206" s="474" t="s">
        <v>715</v>
      </c>
      <c r="E206" s="473" t="s">
        <v>7271</v>
      </c>
      <c r="F206" s="602" t="s">
        <v>7272</v>
      </c>
      <c r="G206" s="600">
        <v>50.0</v>
      </c>
      <c r="H206" s="598"/>
      <c r="I206" s="617">
        <v>50.0</v>
      </c>
      <c r="J206" s="478" t="s">
        <v>329</v>
      </c>
      <c r="K206" s="212"/>
      <c r="L206" s="212"/>
      <c r="M206" s="212"/>
      <c r="N206" s="212"/>
      <c r="O206" s="212"/>
      <c r="P206" s="212"/>
      <c r="Q206" s="212"/>
      <c r="R206" s="212"/>
      <c r="S206" s="212"/>
      <c r="T206" s="212"/>
      <c r="U206" s="212"/>
      <c r="V206" s="212"/>
      <c r="W206" s="212"/>
      <c r="X206" s="212"/>
      <c r="Y206" s="212"/>
      <c r="Z206" s="212"/>
    </row>
    <row r="207" ht="11.25" customHeight="1">
      <c r="A207" s="473" t="s">
        <v>67</v>
      </c>
      <c r="B207" s="474" t="s">
        <v>52</v>
      </c>
      <c r="C207" s="474" t="s">
        <v>7273</v>
      </c>
      <c r="D207" s="474" t="s">
        <v>1038</v>
      </c>
      <c r="E207" s="473" t="s">
        <v>7274</v>
      </c>
      <c r="F207" s="602" t="s">
        <v>7259</v>
      </c>
      <c r="G207" s="600">
        <v>50.0</v>
      </c>
      <c r="H207" s="598"/>
      <c r="I207" s="617">
        <v>50.0</v>
      </c>
      <c r="J207" s="478" t="s">
        <v>329</v>
      </c>
      <c r="K207" s="212"/>
      <c r="L207" s="212"/>
      <c r="M207" s="212"/>
      <c r="N207" s="212"/>
      <c r="O207" s="212"/>
      <c r="P207" s="212"/>
      <c r="Q207" s="212"/>
      <c r="R207" s="212"/>
      <c r="S207" s="212"/>
      <c r="T207" s="212"/>
      <c r="U207" s="212"/>
      <c r="V207" s="212"/>
      <c r="W207" s="212"/>
      <c r="X207" s="212"/>
      <c r="Y207" s="212"/>
      <c r="Z207" s="212"/>
    </row>
    <row r="208" ht="11.25" customHeight="1">
      <c r="A208" s="473" t="s">
        <v>67</v>
      </c>
      <c r="B208" s="474" t="s">
        <v>52</v>
      </c>
      <c r="C208" s="474" t="s">
        <v>7275</v>
      </c>
      <c r="D208" s="474" t="s">
        <v>172</v>
      </c>
      <c r="E208" s="473" t="s">
        <v>7276</v>
      </c>
      <c r="F208" s="602" t="s">
        <v>7277</v>
      </c>
      <c r="G208" s="600">
        <v>50.0</v>
      </c>
      <c r="H208" s="598"/>
      <c r="I208" s="617">
        <v>50.0</v>
      </c>
      <c r="J208" s="478" t="s">
        <v>329</v>
      </c>
      <c r="K208" s="212"/>
      <c r="L208" s="212"/>
      <c r="M208" s="212"/>
      <c r="N208" s="212"/>
      <c r="O208" s="212"/>
      <c r="P208" s="212"/>
      <c r="Q208" s="212"/>
      <c r="R208" s="212"/>
      <c r="S208" s="212"/>
      <c r="T208" s="212"/>
      <c r="U208" s="212"/>
      <c r="V208" s="212"/>
      <c r="W208" s="212"/>
      <c r="X208" s="212"/>
      <c r="Y208" s="212"/>
      <c r="Z208" s="212"/>
    </row>
    <row r="209" ht="11.25" customHeight="1">
      <c r="A209" s="473" t="s">
        <v>7278</v>
      </c>
      <c r="B209" s="474" t="s">
        <v>52</v>
      </c>
      <c r="C209" s="608" t="s">
        <v>7279</v>
      </c>
      <c r="D209" s="613" t="s">
        <v>7280</v>
      </c>
      <c r="E209" s="475" t="s">
        <v>7281</v>
      </c>
      <c r="F209" s="474"/>
      <c r="G209" s="597">
        <v>50.0</v>
      </c>
      <c r="H209" s="603" t="s">
        <v>7282</v>
      </c>
      <c r="I209" s="597">
        <v>100.0</v>
      </c>
      <c r="J209" s="478" t="s">
        <v>344</v>
      </c>
      <c r="K209" s="212"/>
      <c r="L209" s="212"/>
      <c r="M209" s="212"/>
      <c r="N209" s="212"/>
      <c r="O209" s="212"/>
      <c r="P209" s="212"/>
      <c r="Q209" s="212"/>
      <c r="R209" s="212"/>
      <c r="S209" s="212"/>
      <c r="T209" s="212"/>
      <c r="U209" s="212"/>
      <c r="V209" s="212"/>
      <c r="W209" s="212"/>
      <c r="X209" s="212"/>
      <c r="Y209" s="212"/>
      <c r="Z209" s="212"/>
    </row>
    <row r="210" ht="11.25" customHeight="1">
      <c r="A210" s="473" t="s">
        <v>7278</v>
      </c>
      <c r="B210" s="474" t="s">
        <v>52</v>
      </c>
      <c r="C210" s="474" t="s">
        <v>7283</v>
      </c>
      <c r="D210" s="483" t="s">
        <v>7284</v>
      </c>
      <c r="E210" s="475" t="s">
        <v>7285</v>
      </c>
      <c r="F210" s="474"/>
      <c r="G210" s="600">
        <v>50.0</v>
      </c>
      <c r="H210" s="598" t="s">
        <v>7286</v>
      </c>
      <c r="I210" s="597">
        <v>75.0</v>
      </c>
      <c r="J210" s="478" t="s">
        <v>344</v>
      </c>
      <c r="K210" s="212"/>
      <c r="L210" s="212"/>
      <c r="M210" s="212"/>
      <c r="N210" s="212"/>
      <c r="O210" s="212"/>
      <c r="P210" s="212"/>
      <c r="Q210" s="212"/>
      <c r="R210" s="212"/>
      <c r="S210" s="212"/>
      <c r="T210" s="212"/>
      <c r="U210" s="212"/>
      <c r="V210" s="212"/>
      <c r="W210" s="212"/>
      <c r="X210" s="212"/>
      <c r="Y210" s="212"/>
      <c r="Z210" s="212"/>
    </row>
    <row r="211" ht="11.25" customHeight="1">
      <c r="A211" s="473" t="s">
        <v>7278</v>
      </c>
      <c r="B211" s="474" t="s">
        <v>52</v>
      </c>
      <c r="C211" s="474" t="s">
        <v>7287</v>
      </c>
      <c r="D211" s="483" t="s">
        <v>7288</v>
      </c>
      <c r="E211" s="475" t="s">
        <v>7289</v>
      </c>
      <c r="F211" s="474"/>
      <c r="G211" s="600">
        <v>50.0</v>
      </c>
      <c r="H211" s="598" t="s">
        <v>7286</v>
      </c>
      <c r="I211" s="597">
        <v>75.0</v>
      </c>
      <c r="J211" s="478" t="s">
        <v>344</v>
      </c>
      <c r="K211" s="212"/>
      <c r="L211" s="212"/>
      <c r="M211" s="212"/>
      <c r="N211" s="212"/>
      <c r="O211" s="212"/>
      <c r="P211" s="212"/>
      <c r="Q211" s="212"/>
      <c r="R211" s="212"/>
      <c r="S211" s="212"/>
      <c r="T211" s="212"/>
      <c r="U211" s="212"/>
      <c r="V211" s="212"/>
      <c r="W211" s="212"/>
      <c r="X211" s="212"/>
      <c r="Y211" s="212"/>
      <c r="Z211" s="212"/>
    </row>
    <row r="212" ht="11.25" customHeight="1">
      <c r="A212" s="473" t="s">
        <v>7278</v>
      </c>
      <c r="B212" s="474" t="s">
        <v>52</v>
      </c>
      <c r="C212" s="474" t="s">
        <v>7290</v>
      </c>
      <c r="D212" s="483" t="s">
        <v>7291</v>
      </c>
      <c r="E212" s="475" t="s">
        <v>7292</v>
      </c>
      <c r="F212" s="474"/>
      <c r="G212" s="600">
        <v>50.0</v>
      </c>
      <c r="H212" s="598" t="s">
        <v>7286</v>
      </c>
      <c r="I212" s="597">
        <v>75.0</v>
      </c>
      <c r="J212" s="478" t="s">
        <v>344</v>
      </c>
      <c r="K212" s="212"/>
      <c r="L212" s="212"/>
      <c r="M212" s="212"/>
      <c r="N212" s="212"/>
      <c r="O212" s="212"/>
      <c r="P212" s="212"/>
      <c r="Q212" s="212"/>
      <c r="R212" s="212"/>
      <c r="S212" s="212"/>
      <c r="T212" s="212"/>
      <c r="U212" s="212"/>
      <c r="V212" s="212"/>
      <c r="W212" s="212"/>
      <c r="X212" s="212"/>
      <c r="Y212" s="212"/>
      <c r="Z212" s="212"/>
    </row>
    <row r="213" ht="11.25" customHeight="1">
      <c r="A213" s="473" t="s">
        <v>7278</v>
      </c>
      <c r="B213" s="474" t="s">
        <v>52</v>
      </c>
      <c r="C213" s="474" t="s">
        <v>7293</v>
      </c>
      <c r="D213" s="483" t="s">
        <v>7294</v>
      </c>
      <c r="E213" s="475" t="s">
        <v>7295</v>
      </c>
      <c r="F213" s="474"/>
      <c r="G213" s="600">
        <v>50.0</v>
      </c>
      <c r="H213" s="598" t="s">
        <v>7286</v>
      </c>
      <c r="I213" s="597">
        <v>75.0</v>
      </c>
      <c r="J213" s="478" t="s">
        <v>344</v>
      </c>
      <c r="K213" s="212"/>
      <c r="L213" s="212"/>
      <c r="M213" s="212"/>
      <c r="N213" s="212"/>
      <c r="O213" s="212"/>
      <c r="P213" s="212"/>
      <c r="Q213" s="212"/>
      <c r="R213" s="212"/>
      <c r="S213" s="212"/>
      <c r="T213" s="212"/>
      <c r="U213" s="212"/>
      <c r="V213" s="212"/>
      <c r="W213" s="212"/>
      <c r="X213" s="212"/>
      <c r="Y213" s="212"/>
      <c r="Z213" s="212"/>
    </row>
    <row r="214" ht="11.25" customHeight="1">
      <c r="A214" s="473" t="s">
        <v>7278</v>
      </c>
      <c r="B214" s="474" t="s">
        <v>52</v>
      </c>
      <c r="C214" s="474" t="s">
        <v>3695</v>
      </c>
      <c r="D214" s="483" t="s">
        <v>7296</v>
      </c>
      <c r="E214" s="475" t="s">
        <v>6973</v>
      </c>
      <c r="F214" s="474"/>
      <c r="G214" s="600">
        <v>50.0</v>
      </c>
      <c r="H214" s="603" t="s">
        <v>7282</v>
      </c>
      <c r="I214" s="597">
        <v>100.0</v>
      </c>
      <c r="J214" s="478" t="s">
        <v>344</v>
      </c>
      <c r="K214" s="212"/>
      <c r="L214" s="212"/>
      <c r="M214" s="212"/>
      <c r="N214" s="212"/>
      <c r="O214" s="212"/>
      <c r="P214" s="212"/>
      <c r="Q214" s="212"/>
      <c r="R214" s="212"/>
      <c r="S214" s="212"/>
      <c r="T214" s="212"/>
      <c r="U214" s="212"/>
      <c r="V214" s="212"/>
      <c r="W214" s="212"/>
      <c r="X214" s="212"/>
      <c r="Y214" s="212"/>
      <c r="Z214" s="212"/>
    </row>
    <row r="215" ht="11.25" customHeight="1">
      <c r="A215" s="473" t="s">
        <v>7278</v>
      </c>
      <c r="B215" s="474" t="s">
        <v>52</v>
      </c>
      <c r="C215" s="618" t="s">
        <v>7297</v>
      </c>
      <c r="D215" s="483" t="s">
        <v>922</v>
      </c>
      <c r="E215" s="475" t="s">
        <v>7298</v>
      </c>
      <c r="F215" s="474"/>
      <c r="G215" s="600">
        <v>50.0</v>
      </c>
      <c r="H215" s="603" t="s">
        <v>7282</v>
      </c>
      <c r="I215" s="597">
        <v>200.0</v>
      </c>
      <c r="J215" s="478" t="s">
        <v>344</v>
      </c>
      <c r="K215" s="212"/>
      <c r="L215" s="212"/>
      <c r="M215" s="212"/>
      <c r="N215" s="212"/>
      <c r="O215" s="212"/>
      <c r="P215" s="212"/>
      <c r="Q215" s="212"/>
      <c r="R215" s="212"/>
      <c r="S215" s="212"/>
      <c r="T215" s="212"/>
      <c r="U215" s="212"/>
      <c r="V215" s="212"/>
      <c r="W215" s="212"/>
      <c r="X215" s="212"/>
      <c r="Y215" s="212"/>
      <c r="Z215" s="212"/>
    </row>
    <row r="216" ht="11.25" customHeight="1">
      <c r="A216" s="473" t="s">
        <v>7278</v>
      </c>
      <c r="B216" s="474" t="s">
        <v>52</v>
      </c>
      <c r="C216" s="618" t="s">
        <v>7299</v>
      </c>
      <c r="D216" s="483" t="s">
        <v>922</v>
      </c>
      <c r="E216" s="475" t="s">
        <v>7300</v>
      </c>
      <c r="F216" s="602" t="s">
        <v>7301</v>
      </c>
      <c r="G216" s="600">
        <v>10.0</v>
      </c>
      <c r="H216" s="603"/>
      <c r="I216" s="597">
        <v>50.0</v>
      </c>
      <c r="J216" s="478" t="s">
        <v>344</v>
      </c>
      <c r="K216" s="212"/>
      <c r="L216" s="212"/>
      <c r="M216" s="212"/>
      <c r="N216" s="212"/>
      <c r="O216" s="212"/>
      <c r="P216" s="212"/>
      <c r="Q216" s="212"/>
      <c r="R216" s="212"/>
      <c r="S216" s="212"/>
      <c r="T216" s="212"/>
      <c r="U216" s="212"/>
      <c r="V216" s="212"/>
      <c r="W216" s="212"/>
      <c r="X216" s="212"/>
      <c r="Y216" s="212"/>
      <c r="Z216" s="212"/>
    </row>
    <row r="217" ht="11.25" customHeight="1">
      <c r="A217" s="473" t="s">
        <v>7278</v>
      </c>
      <c r="B217" s="474" t="s">
        <v>52</v>
      </c>
      <c r="C217" s="618" t="s">
        <v>7299</v>
      </c>
      <c r="D217" s="483" t="s">
        <v>922</v>
      </c>
      <c r="E217" s="475" t="s">
        <v>7300</v>
      </c>
      <c r="F217" s="602" t="s">
        <v>7302</v>
      </c>
      <c r="G217" s="600">
        <v>10.0</v>
      </c>
      <c r="H217" s="603"/>
      <c r="I217" s="597">
        <v>50.0</v>
      </c>
      <c r="J217" s="478" t="s">
        <v>344</v>
      </c>
      <c r="K217" s="212"/>
      <c r="L217" s="212"/>
      <c r="M217" s="212"/>
      <c r="N217" s="212"/>
      <c r="O217" s="212"/>
      <c r="P217" s="212"/>
      <c r="Q217" s="212"/>
      <c r="R217" s="212"/>
      <c r="S217" s="212"/>
      <c r="T217" s="212"/>
      <c r="U217" s="212"/>
      <c r="V217" s="212"/>
      <c r="W217" s="212"/>
      <c r="X217" s="212"/>
      <c r="Y217" s="212"/>
      <c r="Z217" s="212"/>
    </row>
    <row r="218" ht="11.25" customHeight="1">
      <c r="A218" s="473" t="s">
        <v>7278</v>
      </c>
      <c r="B218" s="474" t="s">
        <v>52</v>
      </c>
      <c r="C218" s="618" t="s">
        <v>7303</v>
      </c>
      <c r="D218" s="483" t="s">
        <v>7304</v>
      </c>
      <c r="E218" s="475" t="s">
        <v>7305</v>
      </c>
      <c r="F218" s="602" t="s">
        <v>7306</v>
      </c>
      <c r="G218" s="600">
        <v>10.0</v>
      </c>
      <c r="H218" s="603"/>
      <c r="I218" s="597">
        <v>50.0</v>
      </c>
      <c r="J218" s="478" t="s">
        <v>344</v>
      </c>
      <c r="K218" s="212"/>
      <c r="L218" s="212"/>
      <c r="M218" s="212"/>
      <c r="N218" s="212"/>
      <c r="O218" s="212"/>
      <c r="P218" s="212"/>
      <c r="Q218" s="212"/>
      <c r="R218" s="212"/>
      <c r="S218" s="212"/>
      <c r="T218" s="212"/>
      <c r="U218" s="212"/>
      <c r="V218" s="212"/>
      <c r="W218" s="212"/>
      <c r="X218" s="212"/>
      <c r="Y218" s="212"/>
      <c r="Z218" s="212"/>
    </row>
    <row r="219" ht="11.25" customHeight="1">
      <c r="A219" s="473" t="s">
        <v>7278</v>
      </c>
      <c r="B219" s="474" t="s">
        <v>52</v>
      </c>
      <c r="C219" s="618" t="s">
        <v>147</v>
      </c>
      <c r="D219" s="483" t="s">
        <v>922</v>
      </c>
      <c r="E219" s="475" t="s">
        <v>7247</v>
      </c>
      <c r="F219" s="602" t="s">
        <v>7307</v>
      </c>
      <c r="G219" s="600">
        <v>10.0</v>
      </c>
      <c r="H219" s="603"/>
      <c r="I219" s="597">
        <v>50.0</v>
      </c>
      <c r="J219" s="478" t="s">
        <v>344</v>
      </c>
      <c r="K219" s="212"/>
      <c r="L219" s="212"/>
      <c r="M219" s="212"/>
      <c r="N219" s="212"/>
      <c r="O219" s="212"/>
      <c r="P219" s="212"/>
      <c r="Q219" s="212"/>
      <c r="R219" s="212"/>
      <c r="S219" s="212"/>
      <c r="T219" s="212"/>
      <c r="U219" s="212"/>
      <c r="V219" s="212"/>
      <c r="W219" s="212"/>
      <c r="X219" s="212"/>
      <c r="Y219" s="212"/>
      <c r="Z219" s="212"/>
    </row>
    <row r="220" ht="11.25" customHeight="1">
      <c r="A220" s="473" t="s">
        <v>7278</v>
      </c>
      <c r="B220" s="474" t="s">
        <v>52</v>
      </c>
      <c r="C220" s="618" t="s">
        <v>7308</v>
      </c>
      <c r="D220" s="619" t="s">
        <v>969</v>
      </c>
      <c r="E220" s="475" t="s">
        <v>7309</v>
      </c>
      <c r="F220" s="602">
        <v>45522.0</v>
      </c>
      <c r="G220" s="600">
        <v>10.0</v>
      </c>
      <c r="H220" s="603"/>
      <c r="I220" s="597">
        <v>50.0</v>
      </c>
      <c r="J220" s="478" t="s">
        <v>344</v>
      </c>
      <c r="K220" s="212"/>
      <c r="L220" s="212"/>
      <c r="M220" s="212"/>
      <c r="N220" s="212"/>
      <c r="O220" s="212"/>
      <c r="P220" s="212"/>
      <c r="Q220" s="212"/>
      <c r="R220" s="212"/>
      <c r="S220" s="212"/>
      <c r="T220" s="212"/>
      <c r="U220" s="212"/>
      <c r="V220" s="212"/>
      <c r="W220" s="212"/>
      <c r="X220" s="212"/>
      <c r="Y220" s="212"/>
      <c r="Z220" s="212"/>
    </row>
    <row r="221" ht="11.25" customHeight="1">
      <c r="A221" s="473" t="s">
        <v>7278</v>
      </c>
      <c r="B221" s="474" t="s">
        <v>52</v>
      </c>
      <c r="C221" s="618" t="s">
        <v>147</v>
      </c>
      <c r="D221" s="483" t="s">
        <v>922</v>
      </c>
      <c r="E221" s="475" t="s">
        <v>7247</v>
      </c>
      <c r="F221" s="602" t="s">
        <v>7310</v>
      </c>
      <c r="G221" s="600">
        <v>10.0</v>
      </c>
      <c r="H221" s="603"/>
      <c r="I221" s="597">
        <v>50.0</v>
      </c>
      <c r="J221" s="478" t="s">
        <v>344</v>
      </c>
      <c r="K221" s="212"/>
      <c r="L221" s="212"/>
      <c r="M221" s="212"/>
      <c r="N221" s="212"/>
      <c r="O221" s="212"/>
      <c r="P221" s="212"/>
      <c r="Q221" s="212"/>
      <c r="R221" s="212"/>
      <c r="S221" s="212"/>
      <c r="T221" s="212"/>
      <c r="U221" s="212"/>
      <c r="V221" s="212"/>
      <c r="W221" s="212"/>
      <c r="X221" s="212"/>
      <c r="Y221" s="212"/>
      <c r="Z221" s="212"/>
    </row>
    <row r="222" ht="11.25" customHeight="1">
      <c r="A222" s="473" t="s">
        <v>7278</v>
      </c>
      <c r="B222" s="474" t="s">
        <v>52</v>
      </c>
      <c r="C222" s="618" t="s">
        <v>7299</v>
      </c>
      <c r="D222" s="483" t="s">
        <v>922</v>
      </c>
      <c r="E222" s="475" t="s">
        <v>7300</v>
      </c>
      <c r="F222" s="602" t="s">
        <v>7311</v>
      </c>
      <c r="G222" s="600">
        <v>10.0</v>
      </c>
      <c r="H222" s="603"/>
      <c r="I222" s="597">
        <v>50.0</v>
      </c>
      <c r="J222" s="478" t="s">
        <v>344</v>
      </c>
      <c r="K222" s="212"/>
      <c r="L222" s="212"/>
      <c r="M222" s="212"/>
      <c r="N222" s="212"/>
      <c r="O222" s="212"/>
      <c r="P222" s="212"/>
      <c r="Q222" s="212"/>
      <c r="R222" s="212"/>
      <c r="S222" s="212"/>
      <c r="T222" s="212"/>
      <c r="U222" s="212"/>
      <c r="V222" s="212"/>
      <c r="W222" s="212"/>
      <c r="X222" s="212"/>
      <c r="Y222" s="212"/>
      <c r="Z222" s="212"/>
    </row>
    <row r="223" ht="11.25" customHeight="1">
      <c r="A223" s="473" t="s">
        <v>7278</v>
      </c>
      <c r="B223" s="474" t="s">
        <v>52</v>
      </c>
      <c r="C223" s="618" t="s">
        <v>147</v>
      </c>
      <c r="D223" s="483" t="s">
        <v>922</v>
      </c>
      <c r="E223" s="475" t="s">
        <v>7247</v>
      </c>
      <c r="F223" s="602" t="s">
        <v>7312</v>
      </c>
      <c r="G223" s="600">
        <v>10.0</v>
      </c>
      <c r="H223" s="603"/>
      <c r="I223" s="597">
        <v>50.0</v>
      </c>
      <c r="J223" s="478" t="s">
        <v>344</v>
      </c>
      <c r="K223" s="212"/>
      <c r="L223" s="212"/>
      <c r="M223" s="212"/>
      <c r="N223" s="212"/>
      <c r="O223" s="212"/>
      <c r="P223" s="212"/>
      <c r="Q223" s="212"/>
      <c r="R223" s="212"/>
      <c r="S223" s="212"/>
      <c r="T223" s="212"/>
      <c r="U223" s="212"/>
      <c r="V223" s="212"/>
      <c r="W223" s="212"/>
      <c r="X223" s="212"/>
      <c r="Y223" s="212"/>
      <c r="Z223" s="212"/>
    </row>
    <row r="224" ht="11.25" customHeight="1">
      <c r="A224" s="473" t="s">
        <v>7278</v>
      </c>
      <c r="B224" s="474" t="s">
        <v>52</v>
      </c>
      <c r="C224" s="618" t="s">
        <v>147</v>
      </c>
      <c r="D224" s="483" t="s">
        <v>922</v>
      </c>
      <c r="E224" s="475" t="s">
        <v>7247</v>
      </c>
      <c r="F224" s="602" t="s">
        <v>7313</v>
      </c>
      <c r="G224" s="600">
        <v>10.0</v>
      </c>
      <c r="H224" s="603"/>
      <c r="I224" s="597">
        <v>50.0</v>
      </c>
      <c r="J224" s="478" t="s">
        <v>344</v>
      </c>
      <c r="K224" s="212"/>
      <c r="L224" s="212"/>
      <c r="M224" s="212"/>
      <c r="N224" s="212"/>
      <c r="O224" s="212"/>
      <c r="P224" s="212"/>
      <c r="Q224" s="212"/>
      <c r="R224" s="212"/>
      <c r="S224" s="212"/>
      <c r="T224" s="212"/>
      <c r="U224" s="212"/>
      <c r="V224" s="212"/>
      <c r="W224" s="212"/>
      <c r="X224" s="212"/>
      <c r="Y224" s="212"/>
      <c r="Z224" s="212"/>
    </row>
    <row r="225" ht="11.25" customHeight="1">
      <c r="A225" s="473" t="s">
        <v>7278</v>
      </c>
      <c r="B225" s="474" t="s">
        <v>52</v>
      </c>
      <c r="C225" s="618" t="s">
        <v>7299</v>
      </c>
      <c r="D225" s="483" t="s">
        <v>922</v>
      </c>
      <c r="E225" s="475" t="s">
        <v>7300</v>
      </c>
      <c r="F225" s="602" t="s">
        <v>7314</v>
      </c>
      <c r="G225" s="600">
        <v>10.0</v>
      </c>
      <c r="H225" s="603"/>
      <c r="I225" s="597">
        <v>50.0</v>
      </c>
      <c r="J225" s="478" t="s">
        <v>344</v>
      </c>
      <c r="K225" s="212"/>
      <c r="L225" s="212"/>
      <c r="M225" s="212"/>
      <c r="N225" s="212"/>
      <c r="O225" s="212"/>
      <c r="P225" s="212"/>
      <c r="Q225" s="212"/>
      <c r="R225" s="212"/>
      <c r="S225" s="212"/>
      <c r="T225" s="212"/>
      <c r="U225" s="212"/>
      <c r="V225" s="212"/>
      <c r="W225" s="212"/>
      <c r="X225" s="212"/>
      <c r="Y225" s="212"/>
      <c r="Z225" s="212"/>
    </row>
    <row r="226" ht="11.25" customHeight="1">
      <c r="A226" s="473" t="s">
        <v>7278</v>
      </c>
      <c r="B226" s="474" t="s">
        <v>52</v>
      </c>
      <c r="C226" s="618" t="s">
        <v>147</v>
      </c>
      <c r="D226" s="483" t="s">
        <v>922</v>
      </c>
      <c r="E226" s="475" t="s">
        <v>7247</v>
      </c>
      <c r="F226" s="602" t="s">
        <v>7314</v>
      </c>
      <c r="G226" s="600">
        <v>10.0</v>
      </c>
      <c r="H226" s="603"/>
      <c r="I226" s="597">
        <v>50.0</v>
      </c>
      <c r="J226" s="478" t="s">
        <v>344</v>
      </c>
      <c r="K226" s="212"/>
      <c r="L226" s="212"/>
      <c r="M226" s="212"/>
      <c r="N226" s="212"/>
      <c r="O226" s="212"/>
      <c r="P226" s="212"/>
      <c r="Q226" s="212"/>
      <c r="R226" s="212"/>
      <c r="S226" s="212"/>
      <c r="T226" s="212"/>
      <c r="U226" s="212"/>
      <c r="V226" s="212"/>
      <c r="W226" s="212"/>
      <c r="X226" s="212"/>
      <c r="Y226" s="212"/>
      <c r="Z226" s="212"/>
    </row>
    <row r="227" ht="11.25" customHeight="1">
      <c r="A227" s="473" t="s">
        <v>7278</v>
      </c>
      <c r="B227" s="474" t="s">
        <v>52</v>
      </c>
      <c r="C227" s="618" t="s">
        <v>7032</v>
      </c>
      <c r="D227" s="618" t="s">
        <v>969</v>
      </c>
      <c r="E227" s="620" t="s">
        <v>7315</v>
      </c>
      <c r="F227" s="618" t="s">
        <v>7316</v>
      </c>
      <c r="G227" s="600">
        <v>10.0</v>
      </c>
      <c r="H227" s="603"/>
      <c r="I227" s="597">
        <v>50.0</v>
      </c>
      <c r="J227" s="478" t="s">
        <v>344</v>
      </c>
      <c r="K227" s="212"/>
      <c r="L227" s="212"/>
      <c r="M227" s="212"/>
      <c r="N227" s="212"/>
      <c r="O227" s="212"/>
      <c r="P227" s="212"/>
      <c r="Q227" s="212"/>
      <c r="R227" s="212"/>
      <c r="S227" s="212"/>
      <c r="T227" s="212"/>
      <c r="U227" s="212"/>
      <c r="V227" s="212"/>
      <c r="W227" s="212"/>
      <c r="X227" s="212"/>
      <c r="Y227" s="212"/>
      <c r="Z227" s="212"/>
    </row>
    <row r="228" ht="11.25" customHeight="1">
      <c r="A228" s="473" t="s">
        <v>7278</v>
      </c>
      <c r="B228" s="474" t="s">
        <v>52</v>
      </c>
      <c r="C228" s="618" t="s">
        <v>7273</v>
      </c>
      <c r="D228" s="619" t="s">
        <v>922</v>
      </c>
      <c r="E228" s="475" t="s">
        <v>7317</v>
      </c>
      <c r="F228" s="602" t="s">
        <v>7318</v>
      </c>
      <c r="G228" s="600">
        <v>10.0</v>
      </c>
      <c r="H228" s="603"/>
      <c r="I228" s="597">
        <v>50.0</v>
      </c>
      <c r="J228" s="478" t="s">
        <v>344</v>
      </c>
      <c r="K228" s="212"/>
      <c r="L228" s="212"/>
      <c r="M228" s="212"/>
      <c r="N228" s="212"/>
      <c r="O228" s="212"/>
      <c r="P228" s="212"/>
      <c r="Q228" s="212"/>
      <c r="R228" s="212"/>
      <c r="S228" s="212"/>
      <c r="T228" s="212"/>
      <c r="U228" s="212"/>
      <c r="V228" s="212"/>
      <c r="W228" s="212"/>
      <c r="X228" s="212"/>
      <c r="Y228" s="212"/>
      <c r="Z228" s="212"/>
    </row>
    <row r="229" ht="11.25" customHeight="1">
      <c r="A229" s="473" t="s">
        <v>7319</v>
      </c>
      <c r="B229" s="474" t="s">
        <v>52</v>
      </c>
      <c r="C229" s="474" t="s">
        <v>3695</v>
      </c>
      <c r="D229" s="474" t="s">
        <v>7320</v>
      </c>
      <c r="E229" s="473" t="s">
        <v>6973</v>
      </c>
      <c r="F229" s="474"/>
      <c r="G229" s="597">
        <v>50.0</v>
      </c>
      <c r="H229" s="603">
        <v>4.0</v>
      </c>
      <c r="I229" s="599">
        <v>100.0</v>
      </c>
      <c r="J229" s="478" t="s">
        <v>356</v>
      </c>
      <c r="K229" s="212"/>
      <c r="L229" s="212"/>
      <c r="M229" s="212"/>
      <c r="N229" s="212"/>
      <c r="O229" s="212"/>
      <c r="P229" s="212"/>
      <c r="Q229" s="212"/>
      <c r="R229" s="212"/>
      <c r="S229" s="212"/>
      <c r="T229" s="212"/>
      <c r="U229" s="212"/>
      <c r="V229" s="212"/>
      <c r="W229" s="212"/>
      <c r="X229" s="212"/>
      <c r="Y229" s="212"/>
      <c r="Z229" s="212"/>
    </row>
    <row r="230" ht="11.25" customHeight="1">
      <c r="A230" s="473" t="s">
        <v>73</v>
      </c>
      <c r="B230" s="474" t="s">
        <v>52</v>
      </c>
      <c r="C230" s="474" t="s">
        <v>3695</v>
      </c>
      <c r="D230" s="614" t="s">
        <v>3699</v>
      </c>
      <c r="E230" s="473" t="s">
        <v>6973</v>
      </c>
      <c r="F230" s="474"/>
      <c r="G230" s="597">
        <v>100.0</v>
      </c>
      <c r="H230" s="603" t="s">
        <v>7062</v>
      </c>
      <c r="I230" s="599">
        <v>200.0</v>
      </c>
      <c r="J230" s="478" t="s">
        <v>366</v>
      </c>
      <c r="K230" s="212"/>
      <c r="L230" s="212"/>
      <c r="M230" s="212"/>
      <c r="N230" s="212"/>
      <c r="O230" s="212"/>
      <c r="P230" s="212"/>
      <c r="Q230" s="212"/>
      <c r="R230" s="212"/>
      <c r="S230" s="212"/>
      <c r="T230" s="212"/>
      <c r="U230" s="212"/>
      <c r="V230" s="212"/>
      <c r="W230" s="212"/>
      <c r="X230" s="212"/>
      <c r="Y230" s="212"/>
      <c r="Z230" s="212"/>
    </row>
    <row r="231" ht="11.25" customHeight="1">
      <c r="A231" s="473" t="s">
        <v>73</v>
      </c>
      <c r="B231" s="474" t="s">
        <v>52</v>
      </c>
      <c r="C231" s="474" t="s">
        <v>7321</v>
      </c>
      <c r="D231" s="598" t="s">
        <v>7322</v>
      </c>
      <c r="E231" s="473" t="s">
        <v>7323</v>
      </c>
      <c r="F231" s="474"/>
      <c r="G231" s="597">
        <v>50.0</v>
      </c>
      <c r="H231" s="603" t="s">
        <v>7062</v>
      </c>
      <c r="I231" s="599">
        <v>0.0</v>
      </c>
      <c r="J231" s="478" t="s">
        <v>366</v>
      </c>
      <c r="K231" s="212"/>
      <c r="L231" s="212"/>
      <c r="M231" s="212"/>
      <c r="N231" s="212"/>
      <c r="O231" s="212"/>
      <c r="P231" s="212"/>
      <c r="Q231" s="212"/>
      <c r="R231" s="212"/>
      <c r="S231" s="212"/>
      <c r="T231" s="212"/>
      <c r="U231" s="212"/>
      <c r="V231" s="212"/>
      <c r="W231" s="212"/>
      <c r="X231" s="212"/>
      <c r="Y231" s="212"/>
      <c r="Z231" s="212"/>
    </row>
    <row r="232" ht="11.25" customHeight="1">
      <c r="A232" s="473" t="s">
        <v>73</v>
      </c>
      <c r="B232" s="474" t="s">
        <v>52</v>
      </c>
      <c r="C232" s="474" t="s">
        <v>7324</v>
      </c>
      <c r="D232" s="474" t="s">
        <v>7325</v>
      </c>
      <c r="E232" s="621" t="s">
        <v>7326</v>
      </c>
      <c r="F232" s="622"/>
      <c r="G232" s="597">
        <v>50.0</v>
      </c>
      <c r="H232" s="603" t="s">
        <v>7071</v>
      </c>
      <c r="I232" s="599">
        <v>75.0</v>
      </c>
      <c r="J232" s="478" t="s">
        <v>366</v>
      </c>
      <c r="K232" s="212"/>
      <c r="L232" s="212"/>
      <c r="M232" s="212"/>
      <c r="N232" s="212"/>
      <c r="O232" s="212"/>
      <c r="P232" s="212"/>
      <c r="Q232" s="212"/>
      <c r="R232" s="212"/>
      <c r="S232" s="212"/>
      <c r="T232" s="212"/>
      <c r="U232" s="212"/>
      <c r="V232" s="212"/>
      <c r="W232" s="212"/>
      <c r="X232" s="212"/>
      <c r="Y232" s="212"/>
      <c r="Z232" s="212"/>
    </row>
    <row r="233" ht="11.25" customHeight="1">
      <c r="A233" s="612" t="s">
        <v>73</v>
      </c>
      <c r="B233" s="608" t="s">
        <v>52</v>
      </c>
      <c r="C233" s="608" t="s">
        <v>7327</v>
      </c>
      <c r="D233" s="604" t="s">
        <v>7328</v>
      </c>
      <c r="E233" s="473" t="s">
        <v>7329</v>
      </c>
      <c r="F233" s="474"/>
      <c r="G233" s="605">
        <v>50.0</v>
      </c>
      <c r="H233" s="606" t="s">
        <v>7062</v>
      </c>
      <c r="I233" s="611">
        <v>200.0</v>
      </c>
      <c r="J233" s="478" t="s">
        <v>366</v>
      </c>
      <c r="K233" s="212"/>
      <c r="L233" s="212"/>
      <c r="M233" s="212"/>
      <c r="N233" s="212"/>
      <c r="O233" s="212"/>
      <c r="P233" s="212"/>
      <c r="Q233" s="212"/>
      <c r="R233" s="212"/>
      <c r="S233" s="212"/>
      <c r="T233" s="212"/>
      <c r="U233" s="212"/>
      <c r="V233" s="212"/>
      <c r="W233" s="212"/>
      <c r="X233" s="212"/>
      <c r="Y233" s="212"/>
      <c r="Z233" s="212"/>
    </row>
    <row r="234" ht="11.25" customHeight="1">
      <c r="A234" s="612" t="s">
        <v>73</v>
      </c>
      <c r="B234" s="608" t="s">
        <v>52</v>
      </c>
      <c r="C234" s="608" t="s">
        <v>7330</v>
      </c>
      <c r="D234" s="606" t="s">
        <v>7331</v>
      </c>
      <c r="E234" s="473" t="s">
        <v>7332</v>
      </c>
      <c r="F234" s="474"/>
      <c r="G234" s="605">
        <v>50.0</v>
      </c>
      <c r="H234" s="606" t="s">
        <v>7062</v>
      </c>
      <c r="I234" s="611">
        <v>100.0</v>
      </c>
      <c r="J234" s="478" t="s">
        <v>366</v>
      </c>
      <c r="K234" s="212"/>
      <c r="L234" s="212"/>
      <c r="M234" s="212"/>
      <c r="N234" s="212"/>
      <c r="O234" s="212"/>
      <c r="P234" s="212"/>
      <c r="Q234" s="212"/>
      <c r="R234" s="212"/>
      <c r="S234" s="212"/>
      <c r="T234" s="212"/>
      <c r="U234" s="212"/>
      <c r="V234" s="212"/>
      <c r="W234" s="212"/>
      <c r="X234" s="212"/>
      <c r="Y234" s="212"/>
      <c r="Z234" s="212"/>
    </row>
    <row r="235" ht="11.25" customHeight="1">
      <c r="A235" s="612" t="s">
        <v>73</v>
      </c>
      <c r="B235" s="608" t="s">
        <v>52</v>
      </c>
      <c r="C235" s="608" t="s">
        <v>7333</v>
      </c>
      <c r="D235" s="608" t="s">
        <v>7334</v>
      </c>
      <c r="E235" s="612" t="s">
        <v>7335</v>
      </c>
      <c r="F235" s="608"/>
      <c r="G235" s="605">
        <v>50.0</v>
      </c>
      <c r="H235" s="608" t="s">
        <v>7062</v>
      </c>
      <c r="I235" s="605">
        <v>200.0</v>
      </c>
      <c r="J235" s="478" t="s">
        <v>366</v>
      </c>
      <c r="K235" s="212"/>
      <c r="L235" s="212"/>
      <c r="M235" s="212"/>
      <c r="N235" s="212"/>
      <c r="O235" s="212"/>
      <c r="P235" s="212"/>
      <c r="Q235" s="212"/>
      <c r="R235" s="212"/>
      <c r="S235" s="212"/>
      <c r="T235" s="212"/>
      <c r="U235" s="212"/>
      <c r="V235" s="212"/>
      <c r="W235" s="212"/>
      <c r="X235" s="212"/>
      <c r="Y235" s="212"/>
      <c r="Z235" s="212"/>
    </row>
    <row r="236" ht="11.25" customHeight="1">
      <c r="A236" s="612" t="s">
        <v>73</v>
      </c>
      <c r="B236" s="608" t="s">
        <v>52</v>
      </c>
      <c r="C236" s="474" t="s">
        <v>7336</v>
      </c>
      <c r="D236" s="608" t="s">
        <v>7334</v>
      </c>
      <c r="E236" s="623" t="s">
        <v>7337</v>
      </c>
      <c r="F236" s="474"/>
      <c r="G236" s="605">
        <v>50.0</v>
      </c>
      <c r="H236" s="598"/>
      <c r="I236" s="605">
        <v>100.0</v>
      </c>
      <c r="J236" s="478" t="s">
        <v>366</v>
      </c>
      <c r="K236" s="212"/>
      <c r="L236" s="212"/>
      <c r="M236" s="212"/>
      <c r="N236" s="212"/>
      <c r="O236" s="212"/>
      <c r="P236" s="212"/>
      <c r="Q236" s="212"/>
      <c r="R236" s="212"/>
      <c r="S236" s="212"/>
      <c r="T236" s="212"/>
      <c r="U236" s="212"/>
      <c r="V236" s="212"/>
      <c r="W236" s="212"/>
      <c r="X236" s="212"/>
      <c r="Y236" s="212"/>
      <c r="Z236" s="212"/>
    </row>
    <row r="237" ht="11.25" customHeight="1">
      <c r="A237" s="612" t="s">
        <v>73</v>
      </c>
      <c r="B237" s="608" t="s">
        <v>52</v>
      </c>
      <c r="C237" s="474" t="s">
        <v>7233</v>
      </c>
      <c r="D237" s="608" t="s">
        <v>922</v>
      </c>
      <c r="E237" s="473"/>
      <c r="F237" s="601">
        <v>45295.0</v>
      </c>
      <c r="G237" s="600">
        <v>10.0</v>
      </c>
      <c r="H237" s="598"/>
      <c r="I237" s="605">
        <v>50.0</v>
      </c>
      <c r="J237" s="478" t="s">
        <v>366</v>
      </c>
      <c r="K237" s="212"/>
      <c r="L237" s="212"/>
      <c r="M237" s="212"/>
      <c r="N237" s="212"/>
      <c r="O237" s="212"/>
      <c r="P237" s="212"/>
      <c r="Q237" s="212"/>
      <c r="R237" s="212"/>
      <c r="S237" s="212"/>
      <c r="T237" s="212"/>
      <c r="U237" s="212"/>
      <c r="V237" s="212"/>
      <c r="W237" s="212"/>
      <c r="X237" s="212"/>
      <c r="Y237" s="212"/>
      <c r="Z237" s="212"/>
    </row>
    <row r="238" ht="11.25" customHeight="1">
      <c r="A238" s="612" t="s">
        <v>73</v>
      </c>
      <c r="B238" s="608" t="s">
        <v>52</v>
      </c>
      <c r="C238" s="474" t="s">
        <v>7338</v>
      </c>
      <c r="D238" s="608" t="s">
        <v>922</v>
      </c>
      <c r="E238" s="473"/>
      <c r="F238" s="601">
        <v>45354.0</v>
      </c>
      <c r="G238" s="600">
        <v>10.0</v>
      </c>
      <c r="H238" s="598"/>
      <c r="I238" s="605">
        <v>50.0</v>
      </c>
      <c r="J238" s="478" t="s">
        <v>366</v>
      </c>
      <c r="K238" s="212"/>
      <c r="L238" s="212"/>
      <c r="M238" s="212"/>
      <c r="N238" s="212"/>
      <c r="O238" s="212"/>
      <c r="P238" s="212"/>
      <c r="Q238" s="212"/>
      <c r="R238" s="212"/>
      <c r="S238" s="212"/>
      <c r="T238" s="212"/>
      <c r="U238" s="212"/>
      <c r="V238" s="212"/>
      <c r="W238" s="212"/>
      <c r="X238" s="212"/>
      <c r="Y238" s="212"/>
      <c r="Z238" s="212"/>
    </row>
    <row r="239" ht="11.25" customHeight="1">
      <c r="A239" s="612" t="s">
        <v>73</v>
      </c>
      <c r="B239" s="608" t="s">
        <v>52</v>
      </c>
      <c r="C239" s="474" t="s">
        <v>7339</v>
      </c>
      <c r="D239" s="608" t="s">
        <v>922</v>
      </c>
      <c r="E239" s="473"/>
      <c r="F239" s="601">
        <v>45357.0</v>
      </c>
      <c r="G239" s="600">
        <v>10.0</v>
      </c>
      <c r="H239" s="598"/>
      <c r="I239" s="605">
        <v>50.0</v>
      </c>
      <c r="J239" s="478" t="s">
        <v>366</v>
      </c>
      <c r="K239" s="212"/>
      <c r="L239" s="212"/>
      <c r="M239" s="212"/>
      <c r="N239" s="212"/>
      <c r="O239" s="212"/>
      <c r="P239" s="212"/>
      <c r="Q239" s="212"/>
      <c r="R239" s="212"/>
      <c r="S239" s="212"/>
      <c r="T239" s="212"/>
      <c r="U239" s="212"/>
      <c r="V239" s="212"/>
      <c r="W239" s="212"/>
      <c r="X239" s="212"/>
      <c r="Y239" s="212"/>
      <c r="Z239" s="212"/>
    </row>
    <row r="240" ht="11.25" customHeight="1">
      <c r="A240" s="612" t="s">
        <v>73</v>
      </c>
      <c r="B240" s="608" t="s">
        <v>52</v>
      </c>
      <c r="C240" s="474" t="s">
        <v>7339</v>
      </c>
      <c r="D240" s="608" t="s">
        <v>922</v>
      </c>
      <c r="E240" s="473"/>
      <c r="F240" s="601">
        <v>45382.0</v>
      </c>
      <c r="G240" s="600">
        <v>10.0</v>
      </c>
      <c r="H240" s="598"/>
      <c r="I240" s="605">
        <v>50.0</v>
      </c>
      <c r="J240" s="478" t="s">
        <v>366</v>
      </c>
      <c r="K240" s="212"/>
      <c r="L240" s="212"/>
      <c r="M240" s="212"/>
      <c r="N240" s="212"/>
      <c r="O240" s="212"/>
      <c r="P240" s="212"/>
      <c r="Q240" s="212"/>
      <c r="R240" s="212"/>
      <c r="S240" s="212"/>
      <c r="T240" s="212"/>
      <c r="U240" s="212"/>
      <c r="V240" s="212"/>
      <c r="W240" s="212"/>
      <c r="X240" s="212"/>
      <c r="Y240" s="212"/>
      <c r="Z240" s="212"/>
    </row>
    <row r="241" ht="11.25" customHeight="1">
      <c r="A241" s="612" t="s">
        <v>73</v>
      </c>
      <c r="B241" s="608" t="s">
        <v>52</v>
      </c>
      <c r="C241" s="474" t="s">
        <v>147</v>
      </c>
      <c r="D241" s="608" t="s">
        <v>922</v>
      </c>
      <c r="E241" s="473"/>
      <c r="F241" s="601">
        <v>45382.0</v>
      </c>
      <c r="G241" s="600">
        <v>10.0</v>
      </c>
      <c r="H241" s="598"/>
      <c r="I241" s="605">
        <v>50.0</v>
      </c>
      <c r="J241" s="478" t="s">
        <v>366</v>
      </c>
      <c r="K241" s="212"/>
      <c r="L241" s="212"/>
      <c r="M241" s="212"/>
      <c r="N241" s="212"/>
      <c r="O241" s="212"/>
      <c r="P241" s="212"/>
      <c r="Q241" s="212"/>
      <c r="R241" s="212"/>
      <c r="S241" s="212"/>
      <c r="T241" s="212"/>
      <c r="U241" s="212"/>
      <c r="V241" s="212"/>
      <c r="W241" s="212"/>
      <c r="X241" s="212"/>
      <c r="Y241" s="212"/>
      <c r="Z241" s="212"/>
    </row>
    <row r="242" ht="11.25" customHeight="1">
      <c r="A242" s="112" t="s">
        <v>76</v>
      </c>
      <c r="B242" s="98" t="s">
        <v>77</v>
      </c>
      <c r="C242" s="98" t="s">
        <v>7340</v>
      </c>
      <c r="D242" s="98" t="s">
        <v>7341</v>
      </c>
      <c r="E242" s="313" t="s">
        <v>7342</v>
      </c>
      <c r="F242" s="98"/>
      <c r="G242" s="391">
        <v>50.0</v>
      </c>
      <c r="H242" s="301">
        <v>2.0</v>
      </c>
      <c r="I242" s="624">
        <v>100.0</v>
      </c>
      <c r="J242" s="478" t="s">
        <v>394</v>
      </c>
      <c r="K242" s="212"/>
      <c r="L242" s="212"/>
      <c r="M242" s="212"/>
      <c r="N242" s="212"/>
      <c r="O242" s="212"/>
      <c r="P242" s="212"/>
      <c r="Q242" s="212"/>
      <c r="R242" s="212"/>
      <c r="S242" s="212"/>
      <c r="T242" s="212"/>
      <c r="U242" s="212"/>
      <c r="V242" s="212"/>
      <c r="W242" s="212"/>
      <c r="X242" s="212"/>
      <c r="Y242" s="212"/>
      <c r="Z242" s="212"/>
    </row>
    <row r="243" ht="11.25" customHeight="1">
      <c r="A243" s="236" t="s">
        <v>76</v>
      </c>
      <c r="B243" s="150" t="s">
        <v>77</v>
      </c>
      <c r="C243" s="150" t="s">
        <v>7343</v>
      </c>
      <c r="D243" s="98" t="s">
        <v>842</v>
      </c>
      <c r="E243" s="112"/>
      <c r="F243" s="625">
        <v>45617.0</v>
      </c>
      <c r="G243" s="119">
        <v>50.0</v>
      </c>
      <c r="H243" s="466"/>
      <c r="I243" s="624">
        <v>50.0</v>
      </c>
      <c r="J243" s="478" t="s">
        <v>394</v>
      </c>
      <c r="K243" s="212"/>
      <c r="L243" s="212"/>
      <c r="M243" s="212"/>
      <c r="N243" s="212"/>
      <c r="O243" s="212"/>
      <c r="P243" s="212"/>
      <c r="Q243" s="212"/>
      <c r="R243" s="212"/>
      <c r="S243" s="212"/>
      <c r="T243" s="212"/>
      <c r="U243" s="212"/>
      <c r="V243" s="212"/>
      <c r="W243" s="212"/>
      <c r="X243" s="212"/>
      <c r="Y243" s="212"/>
      <c r="Z243" s="212"/>
    </row>
    <row r="244" ht="11.25" customHeight="1">
      <c r="A244" s="236" t="s">
        <v>76</v>
      </c>
      <c r="B244" s="150" t="s">
        <v>77</v>
      </c>
      <c r="C244" s="150" t="s">
        <v>7343</v>
      </c>
      <c r="D244" s="98" t="s">
        <v>842</v>
      </c>
      <c r="E244" s="112"/>
      <c r="F244" s="626">
        <v>45569.0</v>
      </c>
      <c r="G244" s="119">
        <v>50.0</v>
      </c>
      <c r="H244" s="466"/>
      <c r="I244" s="624">
        <v>50.0</v>
      </c>
      <c r="J244" s="478" t="s">
        <v>394</v>
      </c>
      <c r="K244" s="212"/>
      <c r="L244" s="212"/>
      <c r="M244" s="212"/>
      <c r="N244" s="212"/>
      <c r="O244" s="212"/>
      <c r="P244" s="212"/>
      <c r="Q244" s="212"/>
      <c r="R244" s="212"/>
      <c r="S244" s="212"/>
      <c r="T244" s="212"/>
      <c r="U244" s="212"/>
      <c r="V244" s="212"/>
      <c r="W244" s="212"/>
      <c r="X244" s="212"/>
      <c r="Y244" s="212"/>
      <c r="Z244" s="212"/>
    </row>
    <row r="245" ht="11.25" customHeight="1">
      <c r="A245" s="236" t="s">
        <v>76</v>
      </c>
      <c r="B245" s="150" t="s">
        <v>77</v>
      </c>
      <c r="C245" s="150" t="s">
        <v>7343</v>
      </c>
      <c r="D245" s="150" t="s">
        <v>842</v>
      </c>
      <c r="E245" s="236"/>
      <c r="F245" s="626">
        <v>45411.0</v>
      </c>
      <c r="G245" s="426">
        <v>50.0</v>
      </c>
      <c r="H245" s="522"/>
      <c r="I245" s="624">
        <v>50.0</v>
      </c>
      <c r="J245" s="478" t="s">
        <v>394</v>
      </c>
      <c r="K245" s="212"/>
      <c r="L245" s="212"/>
      <c r="M245" s="212"/>
      <c r="N245" s="212"/>
      <c r="O245" s="212"/>
      <c r="P245" s="212"/>
      <c r="Q245" s="212"/>
      <c r="R245" s="212"/>
      <c r="S245" s="212"/>
      <c r="T245" s="212"/>
      <c r="U245" s="212"/>
      <c r="V245" s="212"/>
      <c r="W245" s="212"/>
      <c r="X245" s="212"/>
      <c r="Y245" s="212"/>
      <c r="Z245" s="212"/>
    </row>
    <row r="246" ht="11.25" customHeight="1">
      <c r="A246" s="236" t="s">
        <v>76</v>
      </c>
      <c r="B246" s="150" t="s">
        <v>77</v>
      </c>
      <c r="C246" s="150" t="s">
        <v>7343</v>
      </c>
      <c r="D246" s="150" t="s">
        <v>842</v>
      </c>
      <c r="E246" s="236"/>
      <c r="F246" s="626">
        <v>45354.0</v>
      </c>
      <c r="G246" s="426">
        <v>50.0</v>
      </c>
      <c r="H246" s="522"/>
      <c r="I246" s="624">
        <v>50.0</v>
      </c>
      <c r="J246" s="478" t="s">
        <v>394</v>
      </c>
      <c r="K246" s="212"/>
      <c r="L246" s="212"/>
      <c r="M246" s="212"/>
      <c r="N246" s="212"/>
      <c r="O246" s="212"/>
      <c r="P246" s="212"/>
      <c r="Q246" s="212"/>
      <c r="R246" s="212"/>
      <c r="S246" s="212"/>
      <c r="T246" s="212"/>
      <c r="U246" s="212"/>
      <c r="V246" s="212"/>
      <c r="W246" s="212"/>
      <c r="X246" s="212"/>
      <c r="Y246" s="212"/>
      <c r="Z246" s="212"/>
    </row>
    <row r="247" ht="11.25" customHeight="1">
      <c r="A247" s="236" t="s">
        <v>76</v>
      </c>
      <c r="B247" s="150" t="s">
        <v>77</v>
      </c>
      <c r="C247" s="150" t="s">
        <v>7343</v>
      </c>
      <c r="D247" s="150" t="s">
        <v>842</v>
      </c>
      <c r="E247" s="236"/>
      <c r="F247" s="626">
        <v>45303.0</v>
      </c>
      <c r="G247" s="426">
        <v>50.0</v>
      </c>
      <c r="H247" s="522"/>
      <c r="I247" s="624">
        <v>50.0</v>
      </c>
      <c r="J247" s="478" t="s">
        <v>394</v>
      </c>
      <c r="K247" s="212"/>
      <c r="L247" s="212"/>
      <c r="M247" s="212"/>
      <c r="N247" s="212"/>
      <c r="O247" s="212"/>
      <c r="P247" s="212"/>
      <c r="Q247" s="212"/>
      <c r="R247" s="212"/>
      <c r="S247" s="212"/>
      <c r="T247" s="212"/>
      <c r="U247" s="212"/>
      <c r="V247" s="212"/>
      <c r="W247" s="212"/>
      <c r="X247" s="212"/>
      <c r="Y247" s="212"/>
      <c r="Z247" s="212"/>
    </row>
    <row r="248" ht="11.25" customHeight="1">
      <c r="A248" s="236" t="s">
        <v>76</v>
      </c>
      <c r="B248" s="150" t="s">
        <v>77</v>
      </c>
      <c r="C248" s="150" t="s">
        <v>147</v>
      </c>
      <c r="D248" s="150" t="s">
        <v>842</v>
      </c>
      <c r="E248" s="236"/>
      <c r="F248" s="627" t="s">
        <v>7344</v>
      </c>
      <c r="G248" s="426">
        <v>50.0</v>
      </c>
      <c r="H248" s="522"/>
      <c r="I248" s="624">
        <v>50.0</v>
      </c>
      <c r="J248" s="478" t="s">
        <v>394</v>
      </c>
      <c r="K248" s="212"/>
      <c r="L248" s="212"/>
      <c r="M248" s="212"/>
      <c r="N248" s="212"/>
      <c r="O248" s="212"/>
      <c r="P248" s="212"/>
      <c r="Q248" s="212"/>
      <c r="R248" s="212"/>
      <c r="S248" s="212"/>
      <c r="T248" s="212"/>
      <c r="U248" s="212"/>
      <c r="V248" s="212"/>
      <c r="W248" s="212"/>
      <c r="X248" s="212"/>
      <c r="Y248" s="212"/>
      <c r="Z248" s="212"/>
    </row>
    <row r="249" ht="11.25" customHeight="1">
      <c r="A249" s="236" t="s">
        <v>76</v>
      </c>
      <c r="B249" s="150" t="s">
        <v>77</v>
      </c>
      <c r="C249" s="150" t="s">
        <v>147</v>
      </c>
      <c r="D249" s="150" t="s">
        <v>842</v>
      </c>
      <c r="E249" s="236"/>
      <c r="F249" s="627" t="s">
        <v>7345</v>
      </c>
      <c r="G249" s="426">
        <v>50.0</v>
      </c>
      <c r="H249" s="522"/>
      <c r="I249" s="624">
        <v>50.0</v>
      </c>
      <c r="J249" s="478" t="s">
        <v>394</v>
      </c>
      <c r="K249" s="212"/>
      <c r="L249" s="212"/>
      <c r="M249" s="212"/>
      <c r="N249" s="212"/>
      <c r="O249" s="212"/>
      <c r="P249" s="212"/>
      <c r="Q249" s="212"/>
      <c r="R249" s="212"/>
      <c r="S249" s="212"/>
      <c r="T249" s="212"/>
      <c r="U249" s="212"/>
      <c r="V249" s="212"/>
      <c r="W249" s="212"/>
      <c r="X249" s="212"/>
      <c r="Y249" s="212"/>
      <c r="Z249" s="212"/>
    </row>
    <row r="250" ht="11.25" customHeight="1">
      <c r="A250" s="236" t="s">
        <v>76</v>
      </c>
      <c r="B250" s="150" t="s">
        <v>77</v>
      </c>
      <c r="C250" s="150" t="s">
        <v>147</v>
      </c>
      <c r="D250" s="150" t="s">
        <v>842</v>
      </c>
      <c r="E250" s="236"/>
      <c r="F250" s="627">
        <v>45510.0</v>
      </c>
      <c r="G250" s="426">
        <v>50.0</v>
      </c>
      <c r="H250" s="522"/>
      <c r="I250" s="624">
        <v>50.0</v>
      </c>
      <c r="J250" s="478" t="s">
        <v>394</v>
      </c>
      <c r="K250" s="212"/>
      <c r="L250" s="212"/>
      <c r="M250" s="212"/>
      <c r="N250" s="212"/>
      <c r="O250" s="212"/>
      <c r="P250" s="212"/>
      <c r="Q250" s="212"/>
      <c r="R250" s="212"/>
      <c r="S250" s="212"/>
      <c r="T250" s="212"/>
      <c r="U250" s="212"/>
      <c r="V250" s="212"/>
      <c r="W250" s="212"/>
      <c r="X250" s="212"/>
      <c r="Y250" s="212"/>
      <c r="Z250" s="212"/>
    </row>
    <row r="251" ht="11.25" customHeight="1">
      <c r="A251" s="236" t="s">
        <v>76</v>
      </c>
      <c r="B251" s="150" t="s">
        <v>77</v>
      </c>
      <c r="C251" s="150" t="s">
        <v>7346</v>
      </c>
      <c r="D251" s="150" t="s">
        <v>842</v>
      </c>
      <c r="E251" s="236"/>
      <c r="F251" s="627">
        <v>45596.0</v>
      </c>
      <c r="G251" s="426">
        <v>50.0</v>
      </c>
      <c r="H251" s="522"/>
      <c r="I251" s="624">
        <v>50.0</v>
      </c>
      <c r="J251" s="478" t="s">
        <v>394</v>
      </c>
      <c r="K251" s="212"/>
      <c r="L251" s="212"/>
      <c r="M251" s="212"/>
      <c r="N251" s="212"/>
      <c r="O251" s="212"/>
      <c r="P251" s="212"/>
      <c r="Q251" s="212"/>
      <c r="R251" s="212"/>
      <c r="S251" s="212"/>
      <c r="T251" s="212"/>
      <c r="U251" s="212"/>
      <c r="V251" s="212"/>
      <c r="W251" s="212"/>
      <c r="X251" s="212"/>
      <c r="Y251" s="212"/>
      <c r="Z251" s="212"/>
    </row>
    <row r="252" ht="11.25" customHeight="1">
      <c r="A252" s="236" t="s">
        <v>76</v>
      </c>
      <c r="B252" s="150" t="s">
        <v>77</v>
      </c>
      <c r="C252" s="150" t="s">
        <v>3784</v>
      </c>
      <c r="D252" s="150" t="s">
        <v>7347</v>
      </c>
      <c r="E252" s="236"/>
      <c r="F252" s="627">
        <v>45356.0</v>
      </c>
      <c r="G252" s="426">
        <v>50.0</v>
      </c>
      <c r="H252" s="522"/>
      <c r="I252" s="624">
        <v>50.0</v>
      </c>
      <c r="J252" s="478" t="s">
        <v>394</v>
      </c>
      <c r="K252" s="212"/>
      <c r="L252" s="212"/>
      <c r="M252" s="212"/>
      <c r="N252" s="212"/>
      <c r="O252" s="212"/>
      <c r="P252" s="212"/>
      <c r="Q252" s="212"/>
      <c r="R252" s="212"/>
      <c r="S252" s="212"/>
      <c r="T252" s="212"/>
      <c r="U252" s="212"/>
      <c r="V252" s="212"/>
      <c r="W252" s="212"/>
      <c r="X252" s="212"/>
      <c r="Y252" s="212"/>
      <c r="Z252" s="212"/>
    </row>
    <row r="253" ht="11.25" customHeight="1">
      <c r="A253" s="236" t="s">
        <v>76</v>
      </c>
      <c r="B253" s="150" t="s">
        <v>77</v>
      </c>
      <c r="C253" s="150" t="s">
        <v>3784</v>
      </c>
      <c r="D253" s="150" t="s">
        <v>7348</v>
      </c>
      <c r="E253" s="236"/>
      <c r="F253" s="628">
        <v>45568.0</v>
      </c>
      <c r="G253" s="426">
        <v>50.0</v>
      </c>
      <c r="H253" s="522"/>
      <c r="I253" s="624">
        <v>50.0</v>
      </c>
      <c r="J253" s="478" t="s">
        <v>394</v>
      </c>
      <c r="K253" s="212"/>
      <c r="L253" s="212"/>
      <c r="M253" s="212"/>
      <c r="N253" s="212"/>
      <c r="O253" s="212"/>
      <c r="P253" s="212"/>
      <c r="Q253" s="212"/>
      <c r="R253" s="212"/>
      <c r="S253" s="212"/>
      <c r="T253" s="212"/>
      <c r="U253" s="212"/>
      <c r="V253" s="212"/>
      <c r="W253" s="212"/>
      <c r="X253" s="212"/>
      <c r="Y253" s="212"/>
      <c r="Z253" s="212"/>
    </row>
    <row r="254" ht="11.25" customHeight="1">
      <c r="A254" s="112" t="s">
        <v>7349</v>
      </c>
      <c r="B254" s="98" t="s">
        <v>77</v>
      </c>
      <c r="C254" s="150" t="s">
        <v>3888</v>
      </c>
      <c r="D254" s="98" t="s">
        <v>7350</v>
      </c>
      <c r="E254" s="496" t="s">
        <v>7351</v>
      </c>
      <c r="F254" s="98" t="s">
        <v>7352</v>
      </c>
      <c r="G254" s="391">
        <v>50.0</v>
      </c>
      <c r="H254" s="301" t="s">
        <v>7071</v>
      </c>
      <c r="I254" s="391">
        <f>G254*1.5</f>
        <v>75</v>
      </c>
      <c r="J254" s="78" t="s">
        <v>412</v>
      </c>
      <c r="K254" s="212"/>
      <c r="L254" s="212"/>
      <c r="M254" s="212"/>
      <c r="N254" s="212"/>
      <c r="O254" s="212"/>
      <c r="P254" s="212"/>
      <c r="Q254" s="212"/>
      <c r="R254" s="212"/>
      <c r="S254" s="212"/>
      <c r="T254" s="212"/>
      <c r="U254" s="212"/>
      <c r="V254" s="212"/>
      <c r="W254" s="212"/>
      <c r="X254" s="212"/>
      <c r="Y254" s="212"/>
      <c r="Z254" s="212"/>
    </row>
    <row r="255" ht="11.25" customHeight="1">
      <c r="A255" s="112" t="s">
        <v>7349</v>
      </c>
      <c r="B255" s="98" t="s">
        <v>77</v>
      </c>
      <c r="C255" s="150" t="s">
        <v>3872</v>
      </c>
      <c r="D255" s="98" t="s">
        <v>7350</v>
      </c>
      <c r="E255" s="515" t="s">
        <v>7353</v>
      </c>
      <c r="F255" s="98" t="s">
        <v>7352</v>
      </c>
      <c r="G255" s="391">
        <v>50.0</v>
      </c>
      <c r="H255" s="629" t="s">
        <v>7354</v>
      </c>
      <c r="I255" s="391">
        <v>50.0</v>
      </c>
      <c r="J255" s="78" t="s">
        <v>412</v>
      </c>
      <c r="K255" s="212"/>
      <c r="L255" s="212"/>
      <c r="M255" s="212"/>
      <c r="N255" s="212"/>
      <c r="O255" s="212"/>
      <c r="P255" s="212"/>
      <c r="Q255" s="212"/>
      <c r="R255" s="212"/>
      <c r="S255" s="212"/>
      <c r="T255" s="212"/>
      <c r="U255" s="212"/>
      <c r="V255" s="212"/>
      <c r="W255" s="212"/>
      <c r="X255" s="212"/>
      <c r="Y255" s="212"/>
      <c r="Z255" s="212"/>
    </row>
    <row r="256" ht="11.25" customHeight="1">
      <c r="A256" s="112" t="s">
        <v>7349</v>
      </c>
      <c r="B256" s="98" t="s">
        <v>77</v>
      </c>
      <c r="C256" s="150" t="s">
        <v>7355</v>
      </c>
      <c r="D256" s="98" t="s">
        <v>7356</v>
      </c>
      <c r="E256" s="313" t="s">
        <v>7357</v>
      </c>
      <c r="F256" s="98" t="s">
        <v>7358</v>
      </c>
      <c r="G256" s="391">
        <v>50.0</v>
      </c>
      <c r="H256" s="630" t="s">
        <v>7071</v>
      </c>
      <c r="I256" s="391">
        <v>75.0</v>
      </c>
      <c r="J256" s="78" t="s">
        <v>412</v>
      </c>
      <c r="K256" s="212"/>
      <c r="L256" s="212"/>
      <c r="M256" s="212"/>
      <c r="N256" s="212"/>
      <c r="O256" s="212"/>
      <c r="P256" s="212"/>
      <c r="Q256" s="212"/>
      <c r="R256" s="212"/>
      <c r="S256" s="212"/>
      <c r="T256" s="212"/>
      <c r="U256" s="212"/>
      <c r="V256" s="212"/>
      <c r="W256" s="212"/>
      <c r="X256" s="212"/>
      <c r="Y256" s="212"/>
      <c r="Z256" s="212"/>
    </row>
    <row r="257" ht="11.25" customHeight="1">
      <c r="A257" s="112" t="s">
        <v>7349</v>
      </c>
      <c r="B257" s="98" t="s">
        <v>77</v>
      </c>
      <c r="C257" s="98" t="s">
        <v>7032</v>
      </c>
      <c r="D257" s="301" t="s">
        <v>974</v>
      </c>
      <c r="E257" s="313" t="s">
        <v>7359</v>
      </c>
      <c r="F257" s="128" t="s">
        <v>7360</v>
      </c>
      <c r="G257" s="119">
        <v>50.0</v>
      </c>
      <c r="H257" s="466" t="s">
        <v>7361</v>
      </c>
      <c r="I257" s="391">
        <f>G257*2*3</f>
        <v>300</v>
      </c>
      <c r="J257" s="78" t="s">
        <v>412</v>
      </c>
      <c r="K257" s="212"/>
      <c r="L257" s="212"/>
      <c r="M257" s="212"/>
      <c r="N257" s="212"/>
      <c r="O257" s="212"/>
      <c r="P257" s="212"/>
      <c r="Q257" s="212"/>
      <c r="R257" s="212"/>
      <c r="S257" s="212"/>
      <c r="T257" s="212"/>
      <c r="U257" s="212"/>
      <c r="V257" s="212"/>
      <c r="W257" s="212"/>
      <c r="X257" s="212"/>
      <c r="Y257" s="212"/>
      <c r="Z257" s="212"/>
    </row>
    <row r="258" ht="11.25" customHeight="1">
      <c r="A258" s="112" t="s">
        <v>7349</v>
      </c>
      <c r="B258" s="98" t="s">
        <v>77</v>
      </c>
      <c r="C258" s="150" t="s">
        <v>7362</v>
      </c>
      <c r="D258" s="301" t="s">
        <v>7363</v>
      </c>
      <c r="E258" s="313" t="s">
        <v>7364</v>
      </c>
      <c r="F258" s="128" t="s">
        <v>7360</v>
      </c>
      <c r="G258" s="426">
        <v>50.0</v>
      </c>
      <c r="H258" s="301" t="s">
        <v>7071</v>
      </c>
      <c r="I258" s="391">
        <f>G258*2*1.5</f>
        <v>150</v>
      </c>
      <c r="J258" s="78" t="s">
        <v>412</v>
      </c>
      <c r="K258" s="212"/>
      <c r="L258" s="212"/>
      <c r="M258" s="212"/>
      <c r="N258" s="212"/>
      <c r="O258" s="212"/>
      <c r="P258" s="212"/>
      <c r="Q258" s="212"/>
      <c r="R258" s="212"/>
      <c r="S258" s="212"/>
      <c r="T258" s="212"/>
      <c r="U258" s="212"/>
      <c r="V258" s="212"/>
      <c r="W258" s="212"/>
      <c r="X258" s="212"/>
      <c r="Y258" s="212"/>
      <c r="Z258" s="212"/>
    </row>
    <row r="259" ht="11.25" customHeight="1">
      <c r="A259" s="112" t="s">
        <v>7349</v>
      </c>
      <c r="B259" s="98" t="s">
        <v>77</v>
      </c>
      <c r="C259" s="150" t="s">
        <v>7365</v>
      </c>
      <c r="D259" s="98" t="s">
        <v>7366</v>
      </c>
      <c r="E259" s="125" t="s">
        <v>7367</v>
      </c>
      <c r="F259" s="128" t="s">
        <v>7368</v>
      </c>
      <c r="G259" s="391">
        <v>50.0</v>
      </c>
      <c r="H259" s="466" t="s">
        <v>7369</v>
      </c>
      <c r="I259" s="391">
        <v>100.0</v>
      </c>
      <c r="J259" s="78" t="s">
        <v>412</v>
      </c>
      <c r="K259" s="212"/>
      <c r="L259" s="212"/>
      <c r="M259" s="212"/>
      <c r="N259" s="212"/>
      <c r="O259" s="212"/>
      <c r="P259" s="212"/>
      <c r="Q259" s="212"/>
      <c r="R259" s="212"/>
      <c r="S259" s="212"/>
      <c r="T259" s="212"/>
      <c r="U259" s="212"/>
      <c r="V259" s="212"/>
      <c r="W259" s="212"/>
      <c r="X259" s="212"/>
      <c r="Y259" s="212"/>
      <c r="Z259" s="212"/>
    </row>
    <row r="260" ht="11.25" customHeight="1">
      <c r="A260" s="112" t="s">
        <v>7349</v>
      </c>
      <c r="B260" s="98" t="s">
        <v>77</v>
      </c>
      <c r="C260" s="150" t="s">
        <v>3734</v>
      </c>
      <c r="D260" s="99" t="s">
        <v>7370</v>
      </c>
      <c r="E260" s="125" t="s">
        <v>7371</v>
      </c>
      <c r="F260" s="128" t="s">
        <v>7360</v>
      </c>
      <c r="G260" s="391">
        <v>50.0</v>
      </c>
      <c r="H260" s="466" t="s">
        <v>7062</v>
      </c>
      <c r="I260" s="391">
        <v>200.0</v>
      </c>
      <c r="J260" s="78" t="s">
        <v>412</v>
      </c>
      <c r="K260" s="212"/>
      <c r="L260" s="212"/>
      <c r="M260" s="212"/>
      <c r="N260" s="212"/>
      <c r="O260" s="212"/>
      <c r="P260" s="212"/>
      <c r="Q260" s="212"/>
      <c r="R260" s="212"/>
      <c r="S260" s="212"/>
      <c r="T260" s="212"/>
      <c r="U260" s="212"/>
      <c r="V260" s="212"/>
      <c r="W260" s="212"/>
      <c r="X260" s="212"/>
      <c r="Y260" s="212"/>
      <c r="Z260" s="212"/>
    </row>
    <row r="261" ht="11.25" customHeight="1">
      <c r="A261" s="112" t="s">
        <v>7349</v>
      </c>
      <c r="B261" s="98" t="s">
        <v>77</v>
      </c>
      <c r="C261" s="98" t="s">
        <v>7233</v>
      </c>
      <c r="D261" s="98" t="s">
        <v>7366</v>
      </c>
      <c r="E261" s="125" t="s">
        <v>7372</v>
      </c>
      <c r="F261" s="128" t="s">
        <v>7373</v>
      </c>
      <c r="G261" s="391">
        <v>50.0</v>
      </c>
      <c r="H261" s="466" t="s">
        <v>7369</v>
      </c>
      <c r="I261" s="391">
        <v>100.0</v>
      </c>
      <c r="J261" s="78" t="s">
        <v>412</v>
      </c>
      <c r="K261" s="212"/>
      <c r="L261" s="212"/>
      <c r="M261" s="212"/>
      <c r="N261" s="212"/>
      <c r="O261" s="212"/>
      <c r="P261" s="212"/>
      <c r="Q261" s="212"/>
      <c r="R261" s="212"/>
      <c r="S261" s="212"/>
      <c r="T261" s="212"/>
      <c r="U261" s="212"/>
      <c r="V261" s="212"/>
      <c r="W261" s="212"/>
      <c r="X261" s="212"/>
      <c r="Y261" s="212"/>
      <c r="Z261" s="212"/>
    </row>
    <row r="262" ht="11.25" customHeight="1">
      <c r="A262" s="112" t="s">
        <v>7349</v>
      </c>
      <c r="B262" s="98" t="s">
        <v>77</v>
      </c>
      <c r="C262" s="98" t="s">
        <v>7374</v>
      </c>
      <c r="D262" s="98" t="s">
        <v>7366</v>
      </c>
      <c r="E262" s="125"/>
      <c r="F262" s="128" t="s">
        <v>7375</v>
      </c>
      <c r="G262" s="391">
        <v>50.0</v>
      </c>
      <c r="H262" s="466"/>
      <c r="I262" s="391">
        <v>50.0</v>
      </c>
      <c r="J262" s="78" t="s">
        <v>412</v>
      </c>
      <c r="K262" s="212"/>
      <c r="L262" s="212"/>
      <c r="M262" s="212"/>
      <c r="N262" s="212"/>
      <c r="O262" s="212"/>
      <c r="P262" s="212"/>
      <c r="Q262" s="212"/>
      <c r="R262" s="212"/>
      <c r="S262" s="212"/>
      <c r="T262" s="212"/>
      <c r="U262" s="212"/>
      <c r="V262" s="212"/>
      <c r="W262" s="212"/>
      <c r="X262" s="212"/>
      <c r="Y262" s="212"/>
      <c r="Z262" s="212"/>
    </row>
    <row r="263" ht="11.25" customHeight="1">
      <c r="A263" s="112" t="s">
        <v>7349</v>
      </c>
      <c r="B263" s="98" t="s">
        <v>77</v>
      </c>
      <c r="C263" s="98" t="s">
        <v>7376</v>
      </c>
      <c r="D263" s="98" t="s">
        <v>7366</v>
      </c>
      <c r="E263" s="125"/>
      <c r="F263" s="128" t="s">
        <v>7377</v>
      </c>
      <c r="G263" s="391">
        <v>50.0</v>
      </c>
      <c r="H263" s="466"/>
      <c r="I263" s="391">
        <v>50.0</v>
      </c>
      <c r="J263" s="78" t="s">
        <v>412</v>
      </c>
      <c r="K263" s="212"/>
      <c r="L263" s="212"/>
      <c r="M263" s="212"/>
      <c r="N263" s="212"/>
      <c r="O263" s="212"/>
      <c r="P263" s="212"/>
      <c r="Q263" s="212"/>
      <c r="R263" s="212"/>
      <c r="S263" s="212"/>
      <c r="T263" s="212"/>
      <c r="U263" s="212"/>
      <c r="V263" s="212"/>
      <c r="W263" s="212"/>
      <c r="X263" s="212"/>
      <c r="Y263" s="212"/>
      <c r="Z263" s="212"/>
    </row>
    <row r="264" ht="11.25" customHeight="1">
      <c r="A264" s="112" t="s">
        <v>7349</v>
      </c>
      <c r="B264" s="98" t="s">
        <v>77</v>
      </c>
      <c r="C264" s="98" t="s">
        <v>7374</v>
      </c>
      <c r="D264" s="98" t="s">
        <v>7366</v>
      </c>
      <c r="E264" s="125"/>
      <c r="F264" s="128" t="s">
        <v>7378</v>
      </c>
      <c r="G264" s="391">
        <v>50.0</v>
      </c>
      <c r="H264" s="466"/>
      <c r="I264" s="391">
        <v>50.0</v>
      </c>
      <c r="J264" s="78" t="s">
        <v>412</v>
      </c>
      <c r="K264" s="212"/>
      <c r="L264" s="212"/>
      <c r="M264" s="212"/>
      <c r="N264" s="212"/>
      <c r="O264" s="212"/>
      <c r="P264" s="212"/>
      <c r="Q264" s="212"/>
      <c r="R264" s="212"/>
      <c r="S264" s="212"/>
      <c r="T264" s="212"/>
      <c r="U264" s="212"/>
      <c r="V264" s="212"/>
      <c r="W264" s="212"/>
      <c r="X264" s="212"/>
      <c r="Y264" s="212"/>
      <c r="Z264" s="212"/>
    </row>
    <row r="265" ht="11.25" customHeight="1">
      <c r="A265" s="112" t="s">
        <v>7349</v>
      </c>
      <c r="B265" s="98" t="s">
        <v>77</v>
      </c>
      <c r="C265" s="98" t="s">
        <v>7374</v>
      </c>
      <c r="D265" s="98" t="s">
        <v>7366</v>
      </c>
      <c r="E265" s="125"/>
      <c r="F265" s="128" t="s">
        <v>7379</v>
      </c>
      <c r="G265" s="391">
        <v>50.0</v>
      </c>
      <c r="H265" s="466"/>
      <c r="I265" s="391">
        <v>50.0</v>
      </c>
      <c r="J265" s="78" t="s">
        <v>412</v>
      </c>
      <c r="K265" s="212"/>
      <c r="L265" s="212"/>
      <c r="M265" s="212"/>
      <c r="N265" s="212"/>
      <c r="O265" s="212"/>
      <c r="P265" s="212"/>
      <c r="Q265" s="212"/>
      <c r="R265" s="212"/>
      <c r="S265" s="212"/>
      <c r="T265" s="212"/>
      <c r="U265" s="212"/>
      <c r="V265" s="212"/>
      <c r="W265" s="212"/>
      <c r="X265" s="212"/>
      <c r="Y265" s="212"/>
      <c r="Z265" s="212"/>
    </row>
    <row r="266" ht="11.25" customHeight="1">
      <c r="A266" s="112" t="s">
        <v>7349</v>
      </c>
      <c r="B266" s="98" t="s">
        <v>77</v>
      </c>
      <c r="C266" s="98" t="s">
        <v>7374</v>
      </c>
      <c r="D266" s="98" t="s">
        <v>7366</v>
      </c>
      <c r="E266" s="125"/>
      <c r="F266" s="128" t="s">
        <v>7380</v>
      </c>
      <c r="G266" s="391">
        <v>50.0</v>
      </c>
      <c r="H266" s="466"/>
      <c r="I266" s="391">
        <v>50.0</v>
      </c>
      <c r="J266" s="78" t="s">
        <v>412</v>
      </c>
      <c r="K266" s="212"/>
      <c r="L266" s="212"/>
      <c r="M266" s="212"/>
      <c r="N266" s="212"/>
      <c r="O266" s="212"/>
      <c r="P266" s="212"/>
      <c r="Q266" s="212"/>
      <c r="R266" s="212"/>
      <c r="S266" s="212"/>
      <c r="T266" s="212"/>
      <c r="U266" s="212"/>
      <c r="V266" s="212"/>
      <c r="W266" s="212"/>
      <c r="X266" s="212"/>
      <c r="Y266" s="212"/>
      <c r="Z266" s="212"/>
    </row>
    <row r="267" ht="11.25" customHeight="1">
      <c r="A267" s="112" t="s">
        <v>7349</v>
      </c>
      <c r="B267" s="98" t="s">
        <v>77</v>
      </c>
      <c r="C267" s="98" t="s">
        <v>7374</v>
      </c>
      <c r="D267" s="98" t="s">
        <v>7366</v>
      </c>
      <c r="E267" s="125"/>
      <c r="F267" s="128" t="s">
        <v>7381</v>
      </c>
      <c r="G267" s="391">
        <v>50.0</v>
      </c>
      <c r="H267" s="466"/>
      <c r="I267" s="391">
        <v>50.0</v>
      </c>
      <c r="J267" s="78" t="s">
        <v>412</v>
      </c>
      <c r="K267" s="212"/>
      <c r="L267" s="212"/>
      <c r="M267" s="212"/>
      <c r="N267" s="212"/>
      <c r="O267" s="212"/>
      <c r="P267" s="212"/>
      <c r="Q267" s="212"/>
      <c r="R267" s="212"/>
      <c r="S267" s="212"/>
      <c r="T267" s="212"/>
      <c r="U267" s="212"/>
      <c r="V267" s="212"/>
      <c r="W267" s="212"/>
      <c r="X267" s="212"/>
      <c r="Y267" s="212"/>
      <c r="Z267" s="212"/>
    </row>
    <row r="268" ht="11.25" customHeight="1">
      <c r="A268" s="112" t="s">
        <v>7349</v>
      </c>
      <c r="B268" s="98" t="s">
        <v>77</v>
      </c>
      <c r="C268" s="98" t="s">
        <v>7382</v>
      </c>
      <c r="D268" s="98" t="s">
        <v>7366</v>
      </c>
      <c r="E268" s="125"/>
      <c r="F268" s="128" t="s">
        <v>7378</v>
      </c>
      <c r="G268" s="391">
        <v>50.0</v>
      </c>
      <c r="H268" s="466"/>
      <c r="I268" s="391">
        <v>50.0</v>
      </c>
      <c r="J268" s="78" t="s">
        <v>412</v>
      </c>
      <c r="K268" s="212"/>
      <c r="L268" s="212"/>
      <c r="M268" s="212"/>
      <c r="N268" s="212"/>
      <c r="O268" s="212"/>
      <c r="P268" s="212"/>
      <c r="Q268" s="212"/>
      <c r="R268" s="212"/>
      <c r="S268" s="212"/>
      <c r="T268" s="212"/>
      <c r="U268" s="212"/>
      <c r="V268" s="212"/>
      <c r="W268" s="212"/>
      <c r="X268" s="212"/>
      <c r="Y268" s="212"/>
      <c r="Z268" s="212"/>
    </row>
    <row r="269" ht="11.25" customHeight="1">
      <c r="A269" s="112" t="s">
        <v>7349</v>
      </c>
      <c r="B269" s="98" t="s">
        <v>77</v>
      </c>
      <c r="C269" s="150" t="s">
        <v>176</v>
      </c>
      <c r="D269" s="98" t="s">
        <v>7366</v>
      </c>
      <c r="E269" s="125"/>
      <c r="F269" s="128" t="s">
        <v>7383</v>
      </c>
      <c r="G269" s="391">
        <v>50.0</v>
      </c>
      <c r="H269" s="466"/>
      <c r="I269" s="391">
        <v>50.0</v>
      </c>
      <c r="J269" s="78" t="s">
        <v>412</v>
      </c>
      <c r="K269" s="212"/>
      <c r="L269" s="212"/>
      <c r="M269" s="212"/>
      <c r="N269" s="212"/>
      <c r="O269" s="212"/>
      <c r="P269" s="212"/>
      <c r="Q269" s="212"/>
      <c r="R269" s="212"/>
      <c r="S269" s="212"/>
      <c r="T269" s="212"/>
      <c r="U269" s="212"/>
      <c r="V269" s="212"/>
      <c r="W269" s="212"/>
      <c r="X269" s="212"/>
      <c r="Y269" s="212"/>
      <c r="Z269" s="212"/>
    </row>
    <row r="270" ht="11.25" customHeight="1">
      <c r="A270" s="112" t="s">
        <v>7349</v>
      </c>
      <c r="B270" s="98" t="s">
        <v>77</v>
      </c>
      <c r="C270" s="150" t="s">
        <v>7384</v>
      </c>
      <c r="D270" s="98" t="s">
        <v>7366</v>
      </c>
      <c r="E270" s="125"/>
      <c r="F270" s="128" t="s">
        <v>7385</v>
      </c>
      <c r="G270" s="391">
        <v>50.0</v>
      </c>
      <c r="H270" s="466"/>
      <c r="I270" s="391">
        <v>50.0</v>
      </c>
      <c r="J270" s="78" t="s">
        <v>412</v>
      </c>
      <c r="K270" s="212"/>
      <c r="L270" s="212"/>
      <c r="M270" s="212"/>
      <c r="N270" s="212"/>
      <c r="O270" s="212"/>
      <c r="P270" s="212"/>
      <c r="Q270" s="212"/>
      <c r="R270" s="212"/>
      <c r="S270" s="212"/>
      <c r="T270" s="212"/>
      <c r="U270" s="212"/>
      <c r="V270" s="212"/>
      <c r="W270" s="212"/>
      <c r="X270" s="212"/>
      <c r="Y270" s="212"/>
      <c r="Z270" s="212"/>
    </row>
    <row r="271" ht="11.25" customHeight="1">
      <c r="A271" s="112" t="s">
        <v>7349</v>
      </c>
      <c r="B271" s="98" t="s">
        <v>77</v>
      </c>
      <c r="C271" s="150" t="s">
        <v>7267</v>
      </c>
      <c r="D271" s="98" t="s">
        <v>7366</v>
      </c>
      <c r="E271" s="125"/>
      <c r="F271" s="128" t="s">
        <v>7386</v>
      </c>
      <c r="G271" s="391">
        <v>50.0</v>
      </c>
      <c r="H271" s="466"/>
      <c r="I271" s="391">
        <v>50.0</v>
      </c>
      <c r="J271" s="78" t="s">
        <v>412</v>
      </c>
      <c r="K271" s="212"/>
      <c r="L271" s="212"/>
      <c r="M271" s="212"/>
      <c r="N271" s="212"/>
      <c r="O271" s="212"/>
      <c r="P271" s="212"/>
      <c r="Q271" s="212"/>
      <c r="R271" s="212"/>
      <c r="S271" s="212"/>
      <c r="T271" s="212"/>
      <c r="U271" s="212"/>
      <c r="V271" s="212"/>
      <c r="W271" s="212"/>
      <c r="X271" s="212"/>
      <c r="Y271" s="212"/>
      <c r="Z271" s="212"/>
    </row>
    <row r="272" ht="11.25" customHeight="1">
      <c r="A272" s="112" t="s">
        <v>7349</v>
      </c>
      <c r="B272" s="98" t="s">
        <v>77</v>
      </c>
      <c r="C272" s="150" t="s">
        <v>322</v>
      </c>
      <c r="D272" s="98" t="s">
        <v>7366</v>
      </c>
      <c r="E272" s="125"/>
      <c r="F272" s="128" t="s">
        <v>7387</v>
      </c>
      <c r="G272" s="391">
        <v>50.0</v>
      </c>
      <c r="H272" s="466"/>
      <c r="I272" s="391">
        <v>50.0</v>
      </c>
      <c r="J272" s="78" t="s">
        <v>412</v>
      </c>
      <c r="K272" s="212"/>
      <c r="L272" s="212"/>
      <c r="M272" s="212"/>
      <c r="N272" s="212"/>
      <c r="O272" s="212"/>
      <c r="P272" s="212"/>
      <c r="Q272" s="212"/>
      <c r="R272" s="212"/>
      <c r="S272" s="212"/>
      <c r="T272" s="212"/>
      <c r="U272" s="212"/>
      <c r="V272" s="212"/>
      <c r="W272" s="212"/>
      <c r="X272" s="212"/>
      <c r="Y272" s="212"/>
      <c r="Z272" s="212"/>
    </row>
    <row r="273" ht="11.25" customHeight="1">
      <c r="A273" s="112" t="s">
        <v>7349</v>
      </c>
      <c r="B273" s="98" t="s">
        <v>77</v>
      </c>
      <c r="C273" s="150" t="s">
        <v>7388</v>
      </c>
      <c r="D273" s="98" t="s">
        <v>7366</v>
      </c>
      <c r="E273" s="125"/>
      <c r="F273" s="128" t="s">
        <v>7389</v>
      </c>
      <c r="G273" s="391">
        <v>50.0</v>
      </c>
      <c r="H273" s="466"/>
      <c r="I273" s="391">
        <v>50.0</v>
      </c>
      <c r="J273" s="78" t="s">
        <v>412</v>
      </c>
      <c r="K273" s="212"/>
      <c r="L273" s="212"/>
      <c r="M273" s="212"/>
      <c r="N273" s="212"/>
      <c r="O273" s="212"/>
      <c r="P273" s="212"/>
      <c r="Q273" s="212"/>
      <c r="R273" s="212"/>
      <c r="S273" s="212"/>
      <c r="T273" s="212"/>
      <c r="U273" s="212"/>
      <c r="V273" s="212"/>
      <c r="W273" s="212"/>
      <c r="X273" s="212"/>
      <c r="Y273" s="212"/>
      <c r="Z273" s="212"/>
    </row>
    <row r="274" ht="11.25" customHeight="1">
      <c r="A274" s="112" t="s">
        <v>7349</v>
      </c>
      <c r="B274" s="98" t="s">
        <v>77</v>
      </c>
      <c r="C274" s="150" t="s">
        <v>7390</v>
      </c>
      <c r="D274" s="98" t="s">
        <v>7366</v>
      </c>
      <c r="E274" s="125"/>
      <c r="F274" s="128" t="s">
        <v>7391</v>
      </c>
      <c r="G274" s="391">
        <v>50.0</v>
      </c>
      <c r="H274" s="466"/>
      <c r="I274" s="391">
        <v>50.0</v>
      </c>
      <c r="J274" s="78" t="s">
        <v>412</v>
      </c>
      <c r="K274" s="212"/>
      <c r="L274" s="212"/>
      <c r="M274" s="212"/>
      <c r="N274" s="212"/>
      <c r="O274" s="212"/>
      <c r="P274" s="212"/>
      <c r="Q274" s="212"/>
      <c r="R274" s="212"/>
      <c r="S274" s="212"/>
      <c r="T274" s="212"/>
      <c r="U274" s="212"/>
      <c r="V274" s="212"/>
      <c r="W274" s="212"/>
      <c r="X274" s="212"/>
      <c r="Y274" s="212"/>
      <c r="Z274" s="212"/>
    </row>
    <row r="275" ht="11.25" customHeight="1">
      <c r="A275" s="112" t="s">
        <v>7349</v>
      </c>
      <c r="B275" s="98" t="s">
        <v>77</v>
      </c>
      <c r="C275" s="150" t="s">
        <v>7390</v>
      </c>
      <c r="D275" s="98" t="s">
        <v>7366</v>
      </c>
      <c r="E275" s="125"/>
      <c r="F275" s="128" t="s">
        <v>7392</v>
      </c>
      <c r="G275" s="391">
        <v>50.0</v>
      </c>
      <c r="H275" s="466"/>
      <c r="I275" s="391">
        <v>50.0</v>
      </c>
      <c r="J275" s="78" t="s">
        <v>412</v>
      </c>
      <c r="K275" s="212"/>
      <c r="L275" s="212"/>
      <c r="M275" s="212"/>
      <c r="N275" s="212"/>
      <c r="O275" s="212"/>
      <c r="P275" s="212"/>
      <c r="Q275" s="212"/>
      <c r="R275" s="212"/>
      <c r="S275" s="212"/>
      <c r="T275" s="212"/>
      <c r="U275" s="212"/>
      <c r="V275" s="212"/>
      <c r="W275" s="212"/>
      <c r="X275" s="212"/>
      <c r="Y275" s="212"/>
      <c r="Z275" s="212"/>
    </row>
    <row r="276" ht="11.25" customHeight="1">
      <c r="A276" s="112" t="s">
        <v>7349</v>
      </c>
      <c r="B276" s="98" t="s">
        <v>77</v>
      </c>
      <c r="C276" s="150" t="s">
        <v>7267</v>
      </c>
      <c r="D276" s="98" t="s">
        <v>7366</v>
      </c>
      <c r="E276" s="125"/>
      <c r="F276" s="128" t="s">
        <v>7393</v>
      </c>
      <c r="G276" s="391">
        <v>50.0</v>
      </c>
      <c r="H276" s="466"/>
      <c r="I276" s="391">
        <v>50.0</v>
      </c>
      <c r="J276" s="78" t="s">
        <v>412</v>
      </c>
      <c r="K276" s="212"/>
      <c r="L276" s="212"/>
      <c r="M276" s="212"/>
      <c r="N276" s="212"/>
      <c r="O276" s="212"/>
      <c r="P276" s="212"/>
      <c r="Q276" s="212"/>
      <c r="R276" s="212"/>
      <c r="S276" s="212"/>
      <c r="T276" s="212"/>
      <c r="U276" s="212"/>
      <c r="V276" s="212"/>
      <c r="W276" s="212"/>
      <c r="X276" s="212"/>
      <c r="Y276" s="212"/>
      <c r="Z276" s="212"/>
    </row>
    <row r="277" ht="11.25" customHeight="1">
      <c r="A277" s="112" t="s">
        <v>7349</v>
      </c>
      <c r="B277" s="98" t="s">
        <v>77</v>
      </c>
      <c r="C277" s="98" t="s">
        <v>7376</v>
      </c>
      <c r="D277" s="98" t="s">
        <v>7366</v>
      </c>
      <c r="E277" s="125"/>
      <c r="F277" s="128" t="s">
        <v>7394</v>
      </c>
      <c r="G277" s="391">
        <v>50.0</v>
      </c>
      <c r="H277" s="466"/>
      <c r="I277" s="391">
        <v>50.0</v>
      </c>
      <c r="J277" s="78" t="s">
        <v>412</v>
      </c>
      <c r="K277" s="212"/>
      <c r="L277" s="212"/>
      <c r="M277" s="212"/>
      <c r="N277" s="212"/>
      <c r="O277" s="212"/>
      <c r="P277" s="212"/>
      <c r="Q277" s="212"/>
      <c r="R277" s="212"/>
      <c r="S277" s="212"/>
      <c r="T277" s="212"/>
      <c r="U277" s="212"/>
      <c r="V277" s="212"/>
      <c r="W277" s="212"/>
      <c r="X277" s="212"/>
      <c r="Y277" s="212"/>
      <c r="Z277" s="212"/>
    </row>
    <row r="278" ht="11.25" customHeight="1">
      <c r="A278" s="631" t="s">
        <v>7349</v>
      </c>
      <c r="B278" s="155" t="s">
        <v>77</v>
      </c>
      <c r="C278" s="98" t="s">
        <v>7395</v>
      </c>
      <c r="D278" s="98" t="s">
        <v>7366</v>
      </c>
      <c r="E278" s="125"/>
      <c r="F278" s="128" t="s">
        <v>7396</v>
      </c>
      <c r="G278" s="391">
        <v>50.0</v>
      </c>
      <c r="H278" s="466"/>
      <c r="I278" s="391">
        <v>50.0</v>
      </c>
      <c r="J278" s="78" t="s">
        <v>412</v>
      </c>
      <c r="K278" s="212"/>
      <c r="L278" s="212"/>
      <c r="M278" s="212"/>
      <c r="N278" s="212"/>
      <c r="O278" s="212"/>
      <c r="P278" s="212"/>
      <c r="Q278" s="212"/>
      <c r="R278" s="212"/>
      <c r="S278" s="212"/>
      <c r="T278" s="212"/>
      <c r="U278" s="212"/>
      <c r="V278" s="212"/>
      <c r="W278" s="212"/>
      <c r="X278" s="212"/>
      <c r="Y278" s="212"/>
      <c r="Z278" s="212"/>
    </row>
    <row r="279" ht="11.25" customHeight="1">
      <c r="A279" s="112" t="s">
        <v>7349</v>
      </c>
      <c r="B279" s="98" t="s">
        <v>77</v>
      </c>
      <c r="C279" s="150" t="s">
        <v>7267</v>
      </c>
      <c r="D279" s="98" t="s">
        <v>7366</v>
      </c>
      <c r="E279" s="125"/>
      <c r="F279" s="128" t="s">
        <v>7394</v>
      </c>
      <c r="G279" s="391">
        <v>50.0</v>
      </c>
      <c r="H279" s="466"/>
      <c r="I279" s="391">
        <v>50.0</v>
      </c>
      <c r="J279" s="78" t="s">
        <v>412</v>
      </c>
      <c r="K279" s="212"/>
      <c r="L279" s="212"/>
      <c r="M279" s="212"/>
      <c r="N279" s="212"/>
      <c r="O279" s="212"/>
      <c r="P279" s="212"/>
      <c r="Q279" s="212"/>
      <c r="R279" s="212"/>
      <c r="S279" s="212"/>
      <c r="T279" s="212"/>
      <c r="U279" s="212"/>
      <c r="V279" s="212"/>
      <c r="W279" s="212"/>
      <c r="X279" s="212"/>
      <c r="Y279" s="212"/>
      <c r="Z279" s="212"/>
    </row>
    <row r="280" ht="11.25" customHeight="1">
      <c r="A280" s="112" t="s">
        <v>7349</v>
      </c>
      <c r="B280" s="98" t="s">
        <v>77</v>
      </c>
      <c r="C280" s="150" t="s">
        <v>7384</v>
      </c>
      <c r="D280" s="98" t="s">
        <v>7366</v>
      </c>
      <c r="E280" s="125"/>
      <c r="F280" s="128" t="s">
        <v>7397</v>
      </c>
      <c r="G280" s="391">
        <v>50.0</v>
      </c>
      <c r="H280" s="466"/>
      <c r="I280" s="391">
        <v>50.0</v>
      </c>
      <c r="J280" s="78" t="s">
        <v>412</v>
      </c>
      <c r="K280" s="212"/>
      <c r="L280" s="212"/>
      <c r="M280" s="212"/>
      <c r="N280" s="212"/>
      <c r="O280" s="212"/>
      <c r="P280" s="212"/>
      <c r="Q280" s="212"/>
      <c r="R280" s="212"/>
      <c r="S280" s="212"/>
      <c r="T280" s="212"/>
      <c r="U280" s="212"/>
      <c r="V280" s="212"/>
      <c r="W280" s="212"/>
      <c r="X280" s="212"/>
      <c r="Y280" s="212"/>
      <c r="Z280" s="212"/>
    </row>
    <row r="281" ht="11.25" customHeight="1">
      <c r="A281" s="236" t="s">
        <v>79</v>
      </c>
      <c r="B281" s="150" t="s">
        <v>77</v>
      </c>
      <c r="C281" s="150" t="s">
        <v>3695</v>
      </c>
      <c r="D281" s="632" t="s">
        <v>7398</v>
      </c>
      <c r="E281" s="633" t="s">
        <v>6973</v>
      </c>
      <c r="F281" s="107" t="s">
        <v>7399</v>
      </c>
      <c r="G281" s="634">
        <v>50.0</v>
      </c>
      <c r="H281" s="301" t="s">
        <v>7400</v>
      </c>
      <c r="I281" s="624">
        <v>100.0</v>
      </c>
      <c r="J281" s="78" t="s">
        <v>539</v>
      </c>
      <c r="K281" s="212"/>
      <c r="L281" s="212"/>
      <c r="M281" s="212"/>
      <c r="N281" s="212"/>
      <c r="O281" s="212"/>
      <c r="P281" s="212"/>
      <c r="Q281" s="212"/>
      <c r="R281" s="212"/>
      <c r="S281" s="212"/>
      <c r="T281" s="212"/>
      <c r="U281" s="212"/>
      <c r="V281" s="212"/>
      <c r="W281" s="212"/>
      <c r="X281" s="212"/>
      <c r="Y281" s="212"/>
      <c r="Z281" s="212"/>
    </row>
    <row r="282" ht="11.25" customHeight="1">
      <c r="A282" s="236" t="s">
        <v>79</v>
      </c>
      <c r="B282" s="150" t="s">
        <v>77</v>
      </c>
      <c r="C282" s="142" t="s">
        <v>7401</v>
      </c>
      <c r="D282" s="138" t="s">
        <v>7402</v>
      </c>
      <c r="E282" s="284" t="s">
        <v>7403</v>
      </c>
      <c r="F282" s="138" t="s">
        <v>6995</v>
      </c>
      <c r="G282" s="145">
        <v>10.0</v>
      </c>
      <c r="H282" s="329" t="s">
        <v>7404</v>
      </c>
      <c r="I282" s="635">
        <v>50.0</v>
      </c>
      <c r="J282" s="78" t="s">
        <v>539</v>
      </c>
      <c r="K282" s="212"/>
      <c r="L282" s="212"/>
      <c r="M282" s="212"/>
      <c r="N282" s="212"/>
      <c r="O282" s="212"/>
      <c r="P282" s="212"/>
      <c r="Q282" s="212"/>
      <c r="R282" s="212"/>
      <c r="S282" s="212"/>
      <c r="T282" s="212"/>
      <c r="U282" s="212"/>
      <c r="V282" s="212"/>
      <c r="W282" s="212"/>
      <c r="X282" s="212"/>
      <c r="Y282" s="212"/>
      <c r="Z282" s="212"/>
    </row>
    <row r="283" ht="11.25" customHeight="1">
      <c r="A283" s="236" t="s">
        <v>79</v>
      </c>
      <c r="B283" s="150" t="s">
        <v>77</v>
      </c>
      <c r="C283" s="142" t="s">
        <v>7405</v>
      </c>
      <c r="D283" s="138" t="s">
        <v>922</v>
      </c>
      <c r="E283" s="284" t="s">
        <v>7038</v>
      </c>
      <c r="F283" s="138" t="s">
        <v>7406</v>
      </c>
      <c r="G283" s="145">
        <v>10.0</v>
      </c>
      <c r="H283" s="329" t="s">
        <v>7404</v>
      </c>
      <c r="I283" s="635">
        <v>50.0</v>
      </c>
      <c r="J283" s="78" t="s">
        <v>539</v>
      </c>
      <c r="K283" s="212"/>
      <c r="L283" s="212"/>
      <c r="M283" s="212"/>
      <c r="N283" s="212"/>
      <c r="O283" s="212"/>
      <c r="P283" s="212"/>
      <c r="Q283" s="212"/>
      <c r="R283" s="212"/>
      <c r="S283" s="212"/>
      <c r="T283" s="212"/>
      <c r="U283" s="212"/>
      <c r="V283" s="212"/>
      <c r="W283" s="212"/>
      <c r="X283" s="212"/>
      <c r="Y283" s="212"/>
      <c r="Z283" s="212"/>
    </row>
    <row r="284" ht="11.25" customHeight="1">
      <c r="A284" s="112" t="s">
        <v>80</v>
      </c>
      <c r="B284" s="98" t="s">
        <v>77</v>
      </c>
      <c r="C284" s="98" t="s">
        <v>3695</v>
      </c>
      <c r="D284" s="98" t="s">
        <v>3812</v>
      </c>
      <c r="E284" s="313" t="s">
        <v>6973</v>
      </c>
      <c r="F284" s="636"/>
      <c r="G284" s="391" t="s">
        <v>7236</v>
      </c>
      <c r="H284" s="301" t="s">
        <v>7062</v>
      </c>
      <c r="I284" s="624">
        <v>100.0</v>
      </c>
      <c r="J284" s="478" t="s">
        <v>549</v>
      </c>
      <c r="K284" s="212"/>
      <c r="L284" s="212"/>
      <c r="M284" s="212"/>
      <c r="N284" s="212"/>
      <c r="O284" s="212"/>
      <c r="P284" s="212"/>
      <c r="Q284" s="212"/>
      <c r="R284" s="212"/>
      <c r="S284" s="212"/>
      <c r="T284" s="212"/>
      <c r="U284" s="212"/>
      <c r="V284" s="212"/>
      <c r="W284" s="212"/>
      <c r="X284" s="212"/>
      <c r="Y284" s="212"/>
      <c r="Z284" s="212"/>
    </row>
    <row r="285" ht="11.25" customHeight="1">
      <c r="A285" s="70" t="s">
        <v>82</v>
      </c>
      <c r="B285" s="18" t="s">
        <v>77</v>
      </c>
      <c r="C285" s="18" t="s">
        <v>7407</v>
      </c>
      <c r="D285" s="18" t="s">
        <v>7408</v>
      </c>
      <c r="E285" s="429" t="s">
        <v>7074</v>
      </c>
      <c r="F285" s="18" t="s">
        <v>7409</v>
      </c>
      <c r="G285" s="153">
        <v>50.0</v>
      </c>
      <c r="H285" s="250" t="s">
        <v>7410</v>
      </c>
      <c r="I285" s="170">
        <v>100.0</v>
      </c>
      <c r="J285" s="78" t="s">
        <v>558</v>
      </c>
      <c r="K285" s="212"/>
      <c r="L285" s="212"/>
      <c r="M285" s="212"/>
      <c r="N285" s="212"/>
      <c r="O285" s="212"/>
      <c r="P285" s="212"/>
      <c r="Q285" s="212"/>
      <c r="R285" s="212"/>
      <c r="S285" s="212"/>
      <c r="T285" s="212"/>
      <c r="U285" s="212"/>
      <c r="V285" s="212"/>
      <c r="W285" s="212"/>
      <c r="X285" s="212"/>
      <c r="Y285" s="212"/>
      <c r="Z285" s="212"/>
    </row>
    <row r="286" ht="11.25" customHeight="1">
      <c r="A286" s="215" t="s">
        <v>82</v>
      </c>
      <c r="B286" s="18" t="s">
        <v>77</v>
      </c>
      <c r="C286" s="204" t="s">
        <v>7411</v>
      </c>
      <c r="D286" s="71" t="s">
        <v>842</v>
      </c>
      <c r="E286" s="468" t="s">
        <v>7412</v>
      </c>
      <c r="F286" s="71" t="s">
        <v>7413</v>
      </c>
      <c r="G286" s="637">
        <v>10.0</v>
      </c>
      <c r="H286" s="638"/>
      <c r="I286" s="170">
        <v>50.0</v>
      </c>
      <c r="J286" s="78" t="s">
        <v>558</v>
      </c>
      <c r="K286" s="212"/>
      <c r="L286" s="212"/>
      <c r="M286" s="212"/>
      <c r="N286" s="212"/>
      <c r="O286" s="212"/>
      <c r="P286" s="212"/>
      <c r="Q286" s="212"/>
      <c r="R286" s="212"/>
      <c r="S286" s="212"/>
      <c r="T286" s="212"/>
      <c r="U286" s="212"/>
      <c r="V286" s="212"/>
      <c r="W286" s="212"/>
      <c r="X286" s="212"/>
      <c r="Y286" s="212"/>
      <c r="Z286" s="212"/>
    </row>
    <row r="287" ht="11.25" customHeight="1">
      <c r="A287" s="215" t="s">
        <v>82</v>
      </c>
      <c r="B287" s="18" t="s">
        <v>77</v>
      </c>
      <c r="C287" s="204" t="s">
        <v>7414</v>
      </c>
      <c r="D287" s="71" t="s">
        <v>842</v>
      </c>
      <c r="E287" s="429" t="s">
        <v>7415</v>
      </c>
      <c r="F287" s="18" t="s">
        <v>7416</v>
      </c>
      <c r="G287" s="637">
        <v>10.0</v>
      </c>
      <c r="H287" s="638"/>
      <c r="I287" s="170">
        <v>50.0</v>
      </c>
      <c r="J287" s="78" t="s">
        <v>558</v>
      </c>
      <c r="K287" s="212"/>
      <c r="L287" s="212"/>
      <c r="M287" s="212"/>
      <c r="N287" s="212"/>
      <c r="O287" s="212"/>
      <c r="P287" s="212"/>
      <c r="Q287" s="212"/>
      <c r="R287" s="212"/>
      <c r="S287" s="212"/>
      <c r="T287" s="212"/>
      <c r="U287" s="212"/>
      <c r="V287" s="212"/>
      <c r="W287" s="212"/>
      <c r="X287" s="212"/>
      <c r="Y287" s="212"/>
      <c r="Z287" s="212"/>
    </row>
    <row r="288" ht="11.25" customHeight="1">
      <c r="A288" s="215" t="s">
        <v>82</v>
      </c>
      <c r="B288" s="18" t="s">
        <v>77</v>
      </c>
      <c r="C288" s="204" t="s">
        <v>7414</v>
      </c>
      <c r="D288" s="71" t="s">
        <v>842</v>
      </c>
      <c r="E288" s="429" t="s">
        <v>7415</v>
      </c>
      <c r="F288" s="18" t="s">
        <v>7417</v>
      </c>
      <c r="G288" s="637">
        <v>10.0</v>
      </c>
      <c r="H288" s="638"/>
      <c r="I288" s="170">
        <v>50.0</v>
      </c>
      <c r="J288" s="78" t="s">
        <v>558</v>
      </c>
      <c r="K288" s="212"/>
      <c r="L288" s="212"/>
      <c r="M288" s="212"/>
      <c r="N288" s="212"/>
      <c r="O288" s="212"/>
      <c r="P288" s="212"/>
      <c r="Q288" s="212"/>
      <c r="R288" s="212"/>
      <c r="S288" s="212"/>
      <c r="T288" s="212"/>
      <c r="U288" s="212"/>
      <c r="V288" s="212"/>
      <c r="W288" s="212"/>
      <c r="X288" s="212"/>
      <c r="Y288" s="212"/>
      <c r="Z288" s="212"/>
    </row>
    <row r="289" ht="11.25" customHeight="1">
      <c r="A289" s="215" t="s">
        <v>82</v>
      </c>
      <c r="B289" s="18" t="s">
        <v>77</v>
      </c>
      <c r="C289" s="204" t="s">
        <v>7414</v>
      </c>
      <c r="D289" s="71" t="s">
        <v>842</v>
      </c>
      <c r="E289" s="429" t="s">
        <v>7415</v>
      </c>
      <c r="F289" s="18" t="s">
        <v>7418</v>
      </c>
      <c r="G289" s="637">
        <v>10.0</v>
      </c>
      <c r="H289" s="638"/>
      <c r="I289" s="170">
        <v>50.0</v>
      </c>
      <c r="J289" s="78" t="s">
        <v>558</v>
      </c>
      <c r="K289" s="212"/>
      <c r="L289" s="212"/>
      <c r="M289" s="212"/>
      <c r="N289" s="212"/>
      <c r="O289" s="212"/>
      <c r="P289" s="212"/>
      <c r="Q289" s="212"/>
      <c r="R289" s="212"/>
      <c r="S289" s="212"/>
      <c r="T289" s="212"/>
      <c r="U289" s="212"/>
      <c r="V289" s="212"/>
      <c r="W289" s="212"/>
      <c r="X289" s="212"/>
      <c r="Y289" s="212"/>
      <c r="Z289" s="212"/>
    </row>
    <row r="290" ht="11.25" customHeight="1">
      <c r="A290" s="215" t="s">
        <v>82</v>
      </c>
      <c r="B290" s="18" t="s">
        <v>77</v>
      </c>
      <c r="C290" s="204" t="s">
        <v>7419</v>
      </c>
      <c r="D290" s="71" t="s">
        <v>842</v>
      </c>
      <c r="E290" s="429" t="s">
        <v>7420</v>
      </c>
      <c r="F290" s="18" t="s">
        <v>7421</v>
      </c>
      <c r="G290" s="637">
        <v>10.0</v>
      </c>
      <c r="H290" s="638"/>
      <c r="I290" s="170">
        <v>50.0</v>
      </c>
      <c r="J290" s="78" t="s">
        <v>558</v>
      </c>
      <c r="K290" s="212"/>
      <c r="L290" s="212"/>
      <c r="M290" s="212"/>
      <c r="N290" s="212"/>
      <c r="O290" s="212"/>
      <c r="P290" s="212"/>
      <c r="Q290" s="212"/>
      <c r="R290" s="212"/>
      <c r="S290" s="212"/>
      <c r="T290" s="212"/>
      <c r="U290" s="212"/>
      <c r="V290" s="212"/>
      <c r="W290" s="212"/>
      <c r="X290" s="212"/>
      <c r="Y290" s="212"/>
      <c r="Z290" s="212"/>
    </row>
    <row r="291" ht="11.25" customHeight="1">
      <c r="A291" s="215" t="s">
        <v>82</v>
      </c>
      <c r="B291" s="18" t="s">
        <v>77</v>
      </c>
      <c r="C291" s="204" t="s">
        <v>7419</v>
      </c>
      <c r="D291" s="71" t="s">
        <v>842</v>
      </c>
      <c r="E291" s="429" t="s">
        <v>7420</v>
      </c>
      <c r="F291" s="18" t="s">
        <v>7422</v>
      </c>
      <c r="G291" s="637">
        <v>10.0</v>
      </c>
      <c r="H291" s="638"/>
      <c r="I291" s="170">
        <v>50.0</v>
      </c>
      <c r="J291" s="78" t="s">
        <v>558</v>
      </c>
      <c r="K291" s="212"/>
      <c r="L291" s="212"/>
      <c r="M291" s="212"/>
      <c r="N291" s="212"/>
      <c r="O291" s="212"/>
      <c r="P291" s="212"/>
      <c r="Q291" s="212"/>
      <c r="R291" s="212"/>
      <c r="S291" s="212"/>
      <c r="T291" s="212"/>
      <c r="U291" s="212"/>
      <c r="V291" s="212"/>
      <c r="W291" s="212"/>
      <c r="X291" s="212"/>
      <c r="Y291" s="212"/>
      <c r="Z291" s="212"/>
    </row>
    <row r="292" ht="11.25" customHeight="1">
      <c r="A292" s="215" t="s">
        <v>82</v>
      </c>
      <c r="B292" s="18" t="s">
        <v>77</v>
      </c>
      <c r="C292" s="204" t="s">
        <v>7423</v>
      </c>
      <c r="D292" s="18" t="s">
        <v>842</v>
      </c>
      <c r="E292" s="429" t="s">
        <v>7424</v>
      </c>
      <c r="F292" s="18" t="s">
        <v>7425</v>
      </c>
      <c r="G292" s="637">
        <v>10.0</v>
      </c>
      <c r="H292" s="638"/>
      <c r="I292" s="170">
        <v>50.0</v>
      </c>
      <c r="J292" s="78" t="s">
        <v>558</v>
      </c>
      <c r="K292" s="212"/>
      <c r="L292" s="212"/>
      <c r="M292" s="212"/>
      <c r="N292" s="212"/>
      <c r="O292" s="212"/>
      <c r="P292" s="212"/>
      <c r="Q292" s="212"/>
      <c r="R292" s="212"/>
      <c r="S292" s="212"/>
      <c r="T292" s="212"/>
      <c r="U292" s="212"/>
      <c r="V292" s="212"/>
      <c r="W292" s="212"/>
      <c r="X292" s="212"/>
      <c r="Y292" s="212"/>
      <c r="Z292" s="212"/>
    </row>
    <row r="293" ht="11.25" customHeight="1">
      <c r="A293" s="112" t="s">
        <v>79</v>
      </c>
      <c r="B293" s="98" t="s">
        <v>77</v>
      </c>
      <c r="C293" s="98" t="s">
        <v>3695</v>
      </c>
      <c r="D293" s="98" t="s">
        <v>7398</v>
      </c>
      <c r="E293" s="112" t="s">
        <v>6973</v>
      </c>
      <c r="F293" s="98" t="s">
        <v>7399</v>
      </c>
      <c r="G293" s="391">
        <v>50.0</v>
      </c>
      <c r="H293" s="301" t="s">
        <v>7400</v>
      </c>
      <c r="I293" s="624">
        <v>100.0</v>
      </c>
      <c r="J293" s="78" t="s">
        <v>560</v>
      </c>
      <c r="K293" s="212"/>
      <c r="L293" s="212"/>
      <c r="M293" s="212"/>
      <c r="N293" s="212"/>
      <c r="O293" s="212"/>
      <c r="P293" s="212"/>
      <c r="Q293" s="212"/>
      <c r="R293" s="212"/>
      <c r="S293" s="212"/>
      <c r="T293" s="212"/>
      <c r="U293" s="212"/>
      <c r="V293" s="212"/>
      <c r="W293" s="212"/>
      <c r="X293" s="212"/>
      <c r="Y293" s="212"/>
      <c r="Z293" s="212"/>
    </row>
    <row r="294" ht="11.25" customHeight="1">
      <c r="A294" s="236" t="s">
        <v>85</v>
      </c>
      <c r="B294" s="150" t="s">
        <v>77</v>
      </c>
      <c r="C294" s="639" t="s">
        <v>3695</v>
      </c>
      <c r="D294" s="98" t="s">
        <v>2897</v>
      </c>
      <c r="E294" s="313" t="s">
        <v>7074</v>
      </c>
      <c r="F294" s="98" t="s">
        <v>7360</v>
      </c>
      <c r="G294" s="391">
        <v>50.0</v>
      </c>
      <c r="H294" s="301" t="s">
        <v>7062</v>
      </c>
      <c r="I294" s="640">
        <v>100.0</v>
      </c>
      <c r="J294" s="78" t="s">
        <v>572</v>
      </c>
      <c r="K294" s="212"/>
      <c r="L294" s="212"/>
      <c r="M294" s="212"/>
      <c r="N294" s="212"/>
      <c r="O294" s="212"/>
      <c r="P294" s="212"/>
      <c r="Q294" s="212"/>
      <c r="R294" s="212"/>
      <c r="S294" s="212"/>
      <c r="T294" s="212"/>
      <c r="U294" s="212"/>
      <c r="V294" s="212"/>
      <c r="W294" s="212"/>
      <c r="X294" s="212"/>
      <c r="Y294" s="212"/>
      <c r="Z294" s="212"/>
    </row>
    <row r="295" ht="11.25" customHeight="1">
      <c r="A295" s="236" t="s">
        <v>85</v>
      </c>
      <c r="B295" s="150" t="s">
        <v>77</v>
      </c>
      <c r="C295" s="150" t="s">
        <v>7026</v>
      </c>
      <c r="D295" s="98" t="s">
        <v>7426</v>
      </c>
      <c r="E295" s="112" t="s">
        <v>7258</v>
      </c>
      <c r="F295" s="117" t="s">
        <v>7427</v>
      </c>
      <c r="G295" s="634">
        <v>10.0</v>
      </c>
      <c r="H295" s="321"/>
      <c r="I295" s="624">
        <v>50.0</v>
      </c>
      <c r="J295" s="78" t="s">
        <v>572</v>
      </c>
      <c r="K295" s="212"/>
      <c r="L295" s="212"/>
      <c r="M295" s="212"/>
      <c r="N295" s="212"/>
      <c r="O295" s="212"/>
      <c r="P295" s="212"/>
      <c r="Q295" s="212"/>
      <c r="R295" s="212"/>
      <c r="S295" s="212"/>
      <c r="T295" s="212"/>
      <c r="U295" s="212"/>
      <c r="V295" s="212"/>
      <c r="W295" s="212"/>
      <c r="X295" s="212"/>
      <c r="Y295" s="212"/>
      <c r="Z295" s="212"/>
    </row>
    <row r="296" ht="11.25" customHeight="1">
      <c r="A296" s="236" t="s">
        <v>85</v>
      </c>
      <c r="B296" s="150" t="s">
        <v>77</v>
      </c>
      <c r="C296" s="150" t="s">
        <v>147</v>
      </c>
      <c r="D296" s="98" t="s">
        <v>7428</v>
      </c>
      <c r="E296" s="112" t="s">
        <v>7247</v>
      </c>
      <c r="F296" s="98" t="s">
        <v>7220</v>
      </c>
      <c r="G296" s="119">
        <v>10.0</v>
      </c>
      <c r="H296" s="466"/>
      <c r="I296" s="624">
        <v>50.0</v>
      </c>
      <c r="J296" s="78" t="s">
        <v>572</v>
      </c>
      <c r="K296" s="212"/>
      <c r="L296" s="212"/>
      <c r="M296" s="212"/>
      <c r="N296" s="212"/>
      <c r="O296" s="212"/>
      <c r="P296" s="212"/>
      <c r="Q296" s="212"/>
      <c r="R296" s="212"/>
      <c r="S296" s="212"/>
      <c r="T296" s="212"/>
      <c r="U296" s="212"/>
      <c r="V296" s="212"/>
      <c r="W296" s="212"/>
      <c r="X296" s="212"/>
      <c r="Y296" s="212"/>
      <c r="Z296" s="212"/>
    </row>
    <row r="297" ht="11.25" customHeight="1">
      <c r="A297" s="112" t="s">
        <v>85</v>
      </c>
      <c r="B297" s="98" t="s">
        <v>77</v>
      </c>
      <c r="C297" s="98" t="s">
        <v>7429</v>
      </c>
      <c r="D297" s="98" t="s">
        <v>715</v>
      </c>
      <c r="E297" s="112" t="s">
        <v>7430</v>
      </c>
      <c r="F297" s="98" t="s">
        <v>7427</v>
      </c>
      <c r="G297" s="119">
        <v>10.0</v>
      </c>
      <c r="H297" s="466"/>
      <c r="I297" s="624">
        <v>50.0</v>
      </c>
      <c r="J297" s="78" t="s">
        <v>572</v>
      </c>
      <c r="K297" s="212"/>
      <c r="L297" s="212"/>
      <c r="M297" s="212"/>
      <c r="N297" s="212"/>
      <c r="O297" s="212"/>
      <c r="P297" s="212"/>
      <c r="Q297" s="212"/>
      <c r="R297" s="212"/>
      <c r="S297" s="212"/>
      <c r="T297" s="212"/>
      <c r="U297" s="212"/>
      <c r="V297" s="212"/>
      <c r="W297" s="212"/>
      <c r="X297" s="212"/>
      <c r="Y297" s="212"/>
      <c r="Z297" s="212"/>
    </row>
    <row r="298" ht="11.25" customHeight="1">
      <c r="A298" s="112" t="s">
        <v>5552</v>
      </c>
      <c r="B298" s="98" t="s">
        <v>77</v>
      </c>
      <c r="C298" s="107" t="s">
        <v>7431</v>
      </c>
      <c r="D298" s="98" t="s">
        <v>7432</v>
      </c>
      <c r="E298" s="300" t="s">
        <v>7433</v>
      </c>
      <c r="F298" s="98"/>
      <c r="G298" s="153">
        <v>50.0</v>
      </c>
      <c r="H298" s="250">
        <v>3.0</v>
      </c>
      <c r="I298" s="170">
        <v>50.0</v>
      </c>
      <c r="J298" s="478" t="s">
        <v>5548</v>
      </c>
      <c r="K298" s="212"/>
      <c r="L298" s="212"/>
      <c r="M298" s="212"/>
      <c r="N298" s="212"/>
      <c r="O298" s="212"/>
      <c r="P298" s="212"/>
      <c r="Q298" s="212"/>
      <c r="R298" s="212"/>
      <c r="S298" s="212"/>
      <c r="T298" s="212"/>
      <c r="U298" s="212"/>
      <c r="V298" s="212"/>
      <c r="W298" s="212"/>
      <c r="X298" s="212"/>
      <c r="Y298" s="212"/>
      <c r="Z298" s="212"/>
    </row>
    <row r="299" ht="11.25" customHeight="1">
      <c r="A299" s="112" t="s">
        <v>5552</v>
      </c>
      <c r="B299" s="98" t="s">
        <v>77</v>
      </c>
      <c r="C299" s="107" t="s">
        <v>7434</v>
      </c>
      <c r="D299" s="98" t="s">
        <v>7432</v>
      </c>
      <c r="E299" s="312" t="s">
        <v>7435</v>
      </c>
      <c r="F299" s="98"/>
      <c r="G299" s="75">
        <v>50.0</v>
      </c>
      <c r="H299" s="250">
        <v>3.0</v>
      </c>
      <c r="I299" s="170"/>
      <c r="J299" s="478" t="s">
        <v>5548</v>
      </c>
      <c r="K299" s="212"/>
      <c r="L299" s="212"/>
      <c r="M299" s="212"/>
      <c r="N299" s="212"/>
      <c r="O299" s="212"/>
      <c r="P299" s="212"/>
      <c r="Q299" s="212"/>
      <c r="R299" s="212"/>
      <c r="S299" s="212"/>
      <c r="T299" s="212"/>
      <c r="U299" s="212"/>
      <c r="V299" s="212"/>
      <c r="W299" s="212"/>
      <c r="X299" s="212"/>
      <c r="Y299" s="212"/>
      <c r="Z299" s="212"/>
    </row>
    <row r="300" ht="11.25" customHeight="1">
      <c r="A300" s="245" t="s">
        <v>5552</v>
      </c>
      <c r="B300" s="261" t="s">
        <v>77</v>
      </c>
      <c r="C300" s="107" t="s">
        <v>7436</v>
      </c>
      <c r="D300" s="261" t="s">
        <v>7432</v>
      </c>
      <c r="E300" s="316" t="s">
        <v>7437</v>
      </c>
      <c r="F300" s="261"/>
      <c r="G300" s="641">
        <v>50.0</v>
      </c>
      <c r="H300" s="250">
        <v>3.0</v>
      </c>
      <c r="I300" s="170"/>
      <c r="J300" s="478" t="s">
        <v>5548</v>
      </c>
      <c r="K300" s="212"/>
      <c r="L300" s="212"/>
      <c r="M300" s="212"/>
      <c r="N300" s="212"/>
      <c r="O300" s="212"/>
      <c r="P300" s="212"/>
      <c r="Q300" s="212"/>
      <c r="R300" s="212"/>
      <c r="S300" s="212"/>
      <c r="T300" s="212"/>
      <c r="U300" s="212"/>
      <c r="V300" s="212"/>
      <c r="W300" s="212"/>
      <c r="X300" s="212"/>
      <c r="Y300" s="212"/>
      <c r="Z300" s="212"/>
    </row>
    <row r="301" ht="11.25" customHeight="1">
      <c r="A301" s="112" t="s">
        <v>5552</v>
      </c>
      <c r="B301" s="98" t="s">
        <v>77</v>
      </c>
      <c r="C301" s="98" t="s">
        <v>7438</v>
      </c>
      <c r="D301" s="98" t="s">
        <v>7439</v>
      </c>
      <c r="E301" s="300" t="s">
        <v>7440</v>
      </c>
      <c r="F301" s="98"/>
      <c r="G301" s="75">
        <v>50.0</v>
      </c>
      <c r="H301" s="221">
        <v>4.0</v>
      </c>
      <c r="I301" s="170">
        <v>100.0</v>
      </c>
      <c r="J301" s="478" t="s">
        <v>5548</v>
      </c>
      <c r="K301" s="212"/>
      <c r="L301" s="212"/>
      <c r="M301" s="212"/>
      <c r="N301" s="212"/>
      <c r="O301" s="212"/>
      <c r="P301" s="212"/>
      <c r="Q301" s="212"/>
      <c r="R301" s="212"/>
      <c r="S301" s="212"/>
      <c r="T301" s="212"/>
      <c r="U301" s="212"/>
      <c r="V301" s="212"/>
      <c r="W301" s="212"/>
      <c r="X301" s="212"/>
      <c r="Y301" s="212"/>
      <c r="Z301" s="212"/>
    </row>
    <row r="302" ht="11.25" customHeight="1">
      <c r="A302" s="85" t="s">
        <v>5552</v>
      </c>
      <c r="B302" s="77" t="s">
        <v>77</v>
      </c>
      <c r="C302" s="18" t="s">
        <v>7441</v>
      </c>
      <c r="D302" s="642" t="s">
        <v>7442</v>
      </c>
      <c r="E302" s="222" t="s">
        <v>7443</v>
      </c>
      <c r="F302" s="98"/>
      <c r="G302" s="75">
        <v>50.0</v>
      </c>
      <c r="H302" s="221">
        <v>4.0</v>
      </c>
      <c r="I302" s="170">
        <v>200.0</v>
      </c>
      <c r="J302" s="478" t="s">
        <v>5548</v>
      </c>
      <c r="K302" s="212"/>
      <c r="L302" s="212"/>
      <c r="M302" s="212"/>
      <c r="N302" s="212"/>
      <c r="O302" s="212"/>
      <c r="P302" s="212"/>
      <c r="Q302" s="212"/>
      <c r="R302" s="212"/>
      <c r="S302" s="212"/>
      <c r="T302" s="212"/>
      <c r="U302" s="212"/>
      <c r="V302" s="212"/>
      <c r="W302" s="212"/>
      <c r="X302" s="212"/>
      <c r="Y302" s="212"/>
      <c r="Z302" s="212"/>
    </row>
    <row r="303" ht="11.25" customHeight="1">
      <c r="A303" s="85" t="s">
        <v>7444</v>
      </c>
      <c r="B303" s="18" t="s">
        <v>77</v>
      </c>
      <c r="C303" s="18" t="s">
        <v>7445</v>
      </c>
      <c r="D303" s="18" t="s">
        <v>7446</v>
      </c>
      <c r="E303" s="222" t="s">
        <v>7447</v>
      </c>
      <c r="F303" s="98"/>
      <c r="G303" s="75">
        <v>50.0</v>
      </c>
      <c r="H303" s="221">
        <v>4.0</v>
      </c>
      <c r="I303" s="170">
        <v>100.0</v>
      </c>
      <c r="J303" s="478" t="s">
        <v>5548</v>
      </c>
      <c r="K303" s="212"/>
      <c r="L303" s="212"/>
      <c r="M303" s="212"/>
      <c r="N303" s="212"/>
      <c r="O303" s="212"/>
      <c r="P303" s="212"/>
      <c r="Q303" s="212"/>
      <c r="R303" s="212"/>
      <c r="S303" s="212"/>
      <c r="T303" s="212"/>
      <c r="U303" s="212"/>
      <c r="V303" s="212"/>
      <c r="W303" s="212"/>
      <c r="X303" s="212"/>
      <c r="Y303" s="212"/>
      <c r="Z303" s="212"/>
    </row>
    <row r="304" ht="11.25" customHeight="1">
      <c r="A304" s="112" t="s">
        <v>87</v>
      </c>
      <c r="B304" s="98" t="s">
        <v>77</v>
      </c>
      <c r="C304" s="98" t="s">
        <v>7448</v>
      </c>
      <c r="D304" s="98" t="s">
        <v>7449</v>
      </c>
      <c r="E304" s="313" t="s">
        <v>7450</v>
      </c>
      <c r="F304" s="98"/>
      <c r="G304" s="391">
        <v>50.0</v>
      </c>
      <c r="H304" s="301" t="s">
        <v>7071</v>
      </c>
      <c r="I304" s="624">
        <v>50.0</v>
      </c>
      <c r="J304" s="78" t="s">
        <v>583</v>
      </c>
      <c r="K304" s="212"/>
      <c r="L304" s="212"/>
      <c r="M304" s="212"/>
      <c r="N304" s="212"/>
      <c r="O304" s="212"/>
      <c r="P304" s="212"/>
      <c r="Q304" s="212"/>
      <c r="R304" s="212"/>
      <c r="S304" s="212"/>
      <c r="T304" s="212"/>
      <c r="U304" s="212"/>
      <c r="V304" s="212"/>
      <c r="W304" s="212"/>
      <c r="X304" s="212"/>
      <c r="Y304" s="212"/>
      <c r="Z304" s="212"/>
    </row>
    <row r="305" ht="11.25" customHeight="1">
      <c r="A305" s="236" t="s">
        <v>87</v>
      </c>
      <c r="B305" s="150" t="s">
        <v>77</v>
      </c>
      <c r="C305" s="150" t="s">
        <v>7451</v>
      </c>
      <c r="D305" s="92" t="s">
        <v>974</v>
      </c>
      <c r="E305" s="515" t="s">
        <v>7452</v>
      </c>
      <c r="F305" s="92"/>
      <c r="G305" s="634">
        <v>50.0</v>
      </c>
      <c r="H305" s="321" t="s">
        <v>7453</v>
      </c>
      <c r="I305" s="624">
        <f>50*(2+2)</f>
        <v>200</v>
      </c>
      <c r="J305" s="78" t="s">
        <v>583</v>
      </c>
      <c r="K305" s="212"/>
      <c r="L305" s="212"/>
      <c r="M305" s="212"/>
      <c r="N305" s="212"/>
      <c r="O305" s="212"/>
      <c r="P305" s="212"/>
      <c r="Q305" s="212"/>
      <c r="R305" s="212"/>
      <c r="S305" s="212"/>
      <c r="T305" s="212"/>
      <c r="U305" s="212"/>
      <c r="V305" s="212"/>
      <c r="W305" s="212"/>
      <c r="X305" s="212"/>
      <c r="Y305" s="212"/>
      <c r="Z305" s="212"/>
    </row>
    <row r="306" ht="11.25" customHeight="1">
      <c r="A306" s="236" t="s">
        <v>87</v>
      </c>
      <c r="B306" s="150" t="s">
        <v>77</v>
      </c>
      <c r="C306" s="150" t="s">
        <v>575</v>
      </c>
      <c r="D306" s="98" t="s">
        <v>7454</v>
      </c>
      <c r="E306" s="313" t="s">
        <v>7455</v>
      </c>
      <c r="F306" s="98"/>
      <c r="G306" s="119">
        <v>50.0</v>
      </c>
      <c r="H306" s="466" t="s">
        <v>7456</v>
      </c>
      <c r="I306" s="624">
        <f>50*2</f>
        <v>100</v>
      </c>
      <c r="J306" s="78" t="s">
        <v>583</v>
      </c>
      <c r="K306" s="212"/>
      <c r="L306" s="212"/>
      <c r="M306" s="212"/>
      <c r="N306" s="212"/>
      <c r="O306" s="212"/>
      <c r="P306" s="212"/>
      <c r="Q306" s="212"/>
      <c r="R306" s="212"/>
      <c r="S306" s="212"/>
      <c r="T306" s="212"/>
      <c r="U306" s="212"/>
      <c r="V306" s="212"/>
      <c r="W306" s="212"/>
      <c r="X306" s="212"/>
      <c r="Y306" s="212"/>
      <c r="Z306" s="212"/>
    </row>
    <row r="307" ht="11.25" customHeight="1">
      <c r="A307" s="236" t="s">
        <v>87</v>
      </c>
      <c r="B307" s="150" t="s">
        <v>77</v>
      </c>
      <c r="C307" s="150" t="s">
        <v>7457</v>
      </c>
      <c r="D307" s="98" t="s">
        <v>974</v>
      </c>
      <c r="E307" s="313" t="s">
        <v>7458</v>
      </c>
      <c r="F307" s="98"/>
      <c r="G307" s="119">
        <v>50.0</v>
      </c>
      <c r="H307" s="466" t="s">
        <v>7062</v>
      </c>
      <c r="I307" s="624">
        <v>200.0</v>
      </c>
      <c r="J307" s="78" t="s">
        <v>583</v>
      </c>
      <c r="K307" s="212"/>
      <c r="L307" s="212"/>
      <c r="M307" s="212"/>
      <c r="N307" s="212"/>
      <c r="O307" s="212"/>
      <c r="P307" s="212"/>
      <c r="Q307" s="212"/>
      <c r="R307" s="212"/>
      <c r="S307" s="212"/>
      <c r="T307" s="212"/>
      <c r="U307" s="212"/>
      <c r="V307" s="212"/>
      <c r="W307" s="212"/>
      <c r="X307" s="212"/>
      <c r="Y307" s="212"/>
      <c r="Z307" s="212"/>
    </row>
    <row r="308" ht="11.25" customHeight="1">
      <c r="A308" s="236" t="s">
        <v>87</v>
      </c>
      <c r="B308" s="150" t="s">
        <v>77</v>
      </c>
      <c r="C308" s="150" t="s">
        <v>7459</v>
      </c>
      <c r="D308" s="150" t="s">
        <v>974</v>
      </c>
      <c r="E308" s="313" t="s">
        <v>7460</v>
      </c>
      <c r="F308" s="150"/>
      <c r="G308" s="426">
        <v>50.0</v>
      </c>
      <c r="H308" s="522" t="s">
        <v>7062</v>
      </c>
      <c r="I308" s="624">
        <v>200.0</v>
      </c>
      <c r="J308" s="78" t="s">
        <v>583</v>
      </c>
      <c r="K308" s="212"/>
      <c r="L308" s="212"/>
      <c r="M308" s="212"/>
      <c r="N308" s="212"/>
      <c r="O308" s="212"/>
      <c r="P308" s="212"/>
      <c r="Q308" s="212"/>
      <c r="R308" s="212"/>
      <c r="S308" s="212"/>
      <c r="T308" s="212"/>
      <c r="U308" s="212"/>
      <c r="V308" s="212"/>
      <c r="W308" s="212"/>
      <c r="X308" s="212"/>
      <c r="Y308" s="212"/>
      <c r="Z308" s="212"/>
    </row>
    <row r="309" ht="11.25" customHeight="1">
      <c r="A309" s="236" t="s">
        <v>87</v>
      </c>
      <c r="B309" s="150" t="s">
        <v>77</v>
      </c>
      <c r="C309" s="150" t="s">
        <v>7461</v>
      </c>
      <c r="D309" s="150" t="s">
        <v>974</v>
      </c>
      <c r="E309" s="313" t="s">
        <v>7462</v>
      </c>
      <c r="F309" s="150"/>
      <c r="G309" s="426">
        <v>50.0</v>
      </c>
      <c r="H309" s="522" t="s">
        <v>7071</v>
      </c>
      <c r="I309" s="624">
        <f>50*(2+1.5)</f>
        <v>175</v>
      </c>
      <c r="J309" s="78" t="s">
        <v>583</v>
      </c>
      <c r="K309" s="212"/>
      <c r="L309" s="212"/>
      <c r="M309" s="212"/>
      <c r="N309" s="212"/>
      <c r="O309" s="212"/>
      <c r="P309" s="212"/>
      <c r="Q309" s="212"/>
      <c r="R309" s="212"/>
      <c r="S309" s="212"/>
      <c r="T309" s="212"/>
      <c r="U309" s="212"/>
      <c r="V309" s="212"/>
      <c r="W309" s="212"/>
      <c r="X309" s="212"/>
      <c r="Y309" s="212"/>
      <c r="Z309" s="212"/>
    </row>
    <row r="310" ht="11.25" customHeight="1">
      <c r="A310" s="236" t="s">
        <v>87</v>
      </c>
      <c r="B310" s="150" t="s">
        <v>77</v>
      </c>
      <c r="C310" s="150" t="s">
        <v>7463</v>
      </c>
      <c r="D310" s="150" t="s">
        <v>7464</v>
      </c>
      <c r="E310" s="313" t="s">
        <v>7465</v>
      </c>
      <c r="F310" s="150"/>
      <c r="G310" s="426">
        <v>100.0</v>
      </c>
      <c r="H310" s="522"/>
      <c r="I310" s="624">
        <v>200.0</v>
      </c>
      <c r="J310" s="78" t="s">
        <v>583</v>
      </c>
      <c r="K310" s="212"/>
      <c r="L310" s="212"/>
      <c r="M310" s="212"/>
      <c r="N310" s="212"/>
      <c r="O310" s="212"/>
      <c r="P310" s="212"/>
      <c r="Q310" s="212"/>
      <c r="R310" s="212"/>
      <c r="S310" s="212"/>
      <c r="T310" s="212"/>
      <c r="U310" s="212"/>
      <c r="V310" s="212"/>
      <c r="W310" s="212"/>
      <c r="X310" s="212"/>
      <c r="Y310" s="212"/>
      <c r="Z310" s="212"/>
    </row>
    <row r="311" ht="11.25" customHeight="1">
      <c r="A311" s="112" t="s">
        <v>7466</v>
      </c>
      <c r="B311" s="98"/>
      <c r="C311" s="98" t="s">
        <v>7467</v>
      </c>
      <c r="D311" s="98"/>
      <c r="E311" s="112" t="s">
        <v>7468</v>
      </c>
      <c r="F311" s="98"/>
      <c r="G311" s="391">
        <v>50.0</v>
      </c>
      <c r="H311" s="301" t="s">
        <v>7469</v>
      </c>
      <c r="I311" s="624">
        <v>75.0</v>
      </c>
      <c r="J311" s="78" t="s">
        <v>594</v>
      </c>
      <c r="K311" s="212"/>
      <c r="L311" s="212"/>
      <c r="M311" s="212"/>
      <c r="N311" s="212"/>
      <c r="O311" s="212"/>
      <c r="P311" s="212"/>
      <c r="Q311" s="212"/>
      <c r="R311" s="212"/>
      <c r="S311" s="212"/>
      <c r="T311" s="212"/>
      <c r="U311" s="212"/>
      <c r="V311" s="212"/>
      <c r="W311" s="212"/>
      <c r="X311" s="212"/>
      <c r="Y311" s="212"/>
      <c r="Z311" s="212"/>
    </row>
    <row r="312" ht="11.25" customHeight="1">
      <c r="A312" s="236" t="s">
        <v>7470</v>
      </c>
      <c r="B312" s="150"/>
      <c r="C312" s="150" t="s">
        <v>147</v>
      </c>
      <c r="D312" s="98" t="s">
        <v>7471</v>
      </c>
      <c r="E312" s="112" t="s">
        <v>7472</v>
      </c>
      <c r="F312" s="98" t="s">
        <v>7473</v>
      </c>
      <c r="G312" s="119"/>
      <c r="H312" s="466">
        <v>50.0</v>
      </c>
      <c r="I312" s="624">
        <v>50.0</v>
      </c>
      <c r="J312" s="78" t="s">
        <v>594</v>
      </c>
      <c r="K312" s="212"/>
      <c r="L312" s="212"/>
      <c r="M312" s="212"/>
      <c r="N312" s="212"/>
      <c r="O312" s="212"/>
      <c r="P312" s="212"/>
      <c r="Q312" s="212"/>
      <c r="R312" s="212"/>
      <c r="S312" s="212"/>
      <c r="T312" s="212"/>
      <c r="U312" s="212"/>
      <c r="V312" s="212"/>
      <c r="W312" s="212"/>
      <c r="X312" s="212"/>
      <c r="Y312" s="212"/>
      <c r="Z312" s="212"/>
    </row>
    <row r="313" ht="11.25" customHeight="1">
      <c r="A313" s="236" t="s">
        <v>7470</v>
      </c>
      <c r="B313" s="150"/>
      <c r="C313" s="150"/>
      <c r="D313" s="98" t="s">
        <v>7471</v>
      </c>
      <c r="E313" s="112" t="s">
        <v>7472</v>
      </c>
      <c r="F313" s="98" t="s">
        <v>7474</v>
      </c>
      <c r="G313" s="119"/>
      <c r="H313" s="466">
        <v>50.0</v>
      </c>
      <c r="I313" s="624">
        <v>50.0</v>
      </c>
      <c r="J313" s="78" t="s">
        <v>594</v>
      </c>
      <c r="K313" s="212"/>
      <c r="L313" s="212"/>
      <c r="M313" s="212"/>
      <c r="N313" s="212"/>
      <c r="O313" s="212"/>
      <c r="P313" s="212"/>
      <c r="Q313" s="212"/>
      <c r="R313" s="212"/>
      <c r="S313" s="212"/>
      <c r="T313" s="212"/>
      <c r="U313" s="212"/>
      <c r="V313" s="212"/>
      <c r="W313" s="212"/>
      <c r="X313" s="212"/>
      <c r="Y313" s="212"/>
      <c r="Z313" s="212"/>
    </row>
    <row r="314" ht="11.25" customHeight="1">
      <c r="A314" s="236" t="s">
        <v>7470</v>
      </c>
      <c r="B314" s="150"/>
      <c r="C314" s="150" t="s">
        <v>147</v>
      </c>
      <c r="D314" s="98" t="s">
        <v>7471</v>
      </c>
      <c r="E314" s="112" t="s">
        <v>7472</v>
      </c>
      <c r="F314" s="98" t="s">
        <v>7475</v>
      </c>
      <c r="G314" s="119"/>
      <c r="H314" s="466">
        <v>50.0</v>
      </c>
      <c r="I314" s="624">
        <v>50.0</v>
      </c>
      <c r="J314" s="78" t="s">
        <v>594</v>
      </c>
      <c r="K314" s="212"/>
      <c r="L314" s="212"/>
      <c r="M314" s="212"/>
      <c r="N314" s="212"/>
      <c r="O314" s="212"/>
      <c r="P314" s="212"/>
      <c r="Q314" s="212"/>
      <c r="R314" s="212"/>
      <c r="S314" s="212"/>
      <c r="T314" s="212"/>
      <c r="U314" s="212"/>
      <c r="V314" s="212"/>
      <c r="W314" s="212"/>
      <c r="X314" s="212"/>
      <c r="Y314" s="212"/>
      <c r="Z314" s="212"/>
    </row>
    <row r="315" ht="11.25" customHeight="1">
      <c r="A315" s="236" t="s">
        <v>7470</v>
      </c>
      <c r="B315" s="150"/>
      <c r="C315" s="150" t="s">
        <v>147</v>
      </c>
      <c r="D315" s="98" t="s">
        <v>7471</v>
      </c>
      <c r="E315" s="112" t="s">
        <v>7472</v>
      </c>
      <c r="F315" s="150" t="s">
        <v>7476</v>
      </c>
      <c r="G315" s="426"/>
      <c r="H315" s="522">
        <v>50.0</v>
      </c>
      <c r="I315" s="624">
        <v>50.0</v>
      </c>
      <c r="J315" s="78" t="s">
        <v>594</v>
      </c>
      <c r="K315" s="212"/>
      <c r="L315" s="212"/>
      <c r="M315" s="212"/>
      <c r="N315" s="212"/>
      <c r="O315" s="212"/>
      <c r="P315" s="212"/>
      <c r="Q315" s="212"/>
      <c r="R315" s="212"/>
      <c r="S315" s="212"/>
      <c r="T315" s="212"/>
      <c r="U315" s="212"/>
      <c r="V315" s="212"/>
      <c r="W315" s="212"/>
      <c r="X315" s="212"/>
      <c r="Y315" s="212"/>
      <c r="Z315" s="212"/>
    </row>
    <row r="316" ht="11.25" customHeight="1">
      <c r="A316" s="236" t="s">
        <v>7470</v>
      </c>
      <c r="B316" s="128"/>
      <c r="C316" s="128" t="s">
        <v>7477</v>
      </c>
      <c r="D316" s="128"/>
      <c r="E316" s="125" t="s">
        <v>7478</v>
      </c>
      <c r="F316" s="128" t="s">
        <v>7479</v>
      </c>
      <c r="G316" s="643"/>
      <c r="H316" s="540">
        <v>10.0</v>
      </c>
      <c r="I316" s="644">
        <v>10.0</v>
      </c>
      <c r="J316" s="78" t="s">
        <v>594</v>
      </c>
      <c r="K316" s="212"/>
      <c r="L316" s="212"/>
      <c r="M316" s="212"/>
      <c r="N316" s="212"/>
      <c r="O316" s="212"/>
      <c r="P316" s="212"/>
      <c r="Q316" s="212"/>
      <c r="R316" s="212"/>
      <c r="S316" s="212"/>
      <c r="T316" s="212"/>
      <c r="U316" s="212"/>
      <c r="V316" s="212"/>
      <c r="W316" s="212"/>
      <c r="X316" s="212"/>
      <c r="Y316" s="212"/>
      <c r="Z316" s="212"/>
    </row>
    <row r="317" ht="11.25" customHeight="1">
      <c r="A317" s="236" t="s">
        <v>7470</v>
      </c>
      <c r="B317" s="150"/>
      <c r="C317" s="128" t="s">
        <v>7477</v>
      </c>
      <c r="D317" s="150"/>
      <c r="E317" s="125" t="s">
        <v>7478</v>
      </c>
      <c r="F317" s="150" t="s">
        <v>7480</v>
      </c>
      <c r="G317" s="426"/>
      <c r="H317" s="545">
        <v>10.0</v>
      </c>
      <c r="I317" s="624">
        <v>10.0</v>
      </c>
      <c r="J317" s="78" t="s">
        <v>594</v>
      </c>
      <c r="K317" s="212"/>
      <c r="L317" s="212"/>
      <c r="M317" s="212"/>
      <c r="N317" s="212"/>
      <c r="O317" s="212"/>
      <c r="P317" s="212"/>
      <c r="Q317" s="212"/>
      <c r="R317" s="212"/>
      <c r="S317" s="212"/>
      <c r="T317" s="212"/>
      <c r="U317" s="212"/>
      <c r="V317" s="212"/>
      <c r="W317" s="212"/>
      <c r="X317" s="212"/>
      <c r="Y317" s="212"/>
      <c r="Z317" s="212"/>
    </row>
    <row r="318" ht="11.25" customHeight="1">
      <c r="A318" s="236" t="s">
        <v>7470</v>
      </c>
      <c r="B318" s="150"/>
      <c r="C318" s="150" t="s">
        <v>7477</v>
      </c>
      <c r="D318" s="150"/>
      <c r="E318" s="236" t="s">
        <v>7478</v>
      </c>
      <c r="F318" s="150" t="s">
        <v>7481</v>
      </c>
      <c r="G318" s="426"/>
      <c r="H318" s="545">
        <v>10.0</v>
      </c>
      <c r="I318" s="624">
        <v>10.0</v>
      </c>
      <c r="J318" s="78" t="s">
        <v>594</v>
      </c>
      <c r="K318" s="212"/>
      <c r="L318" s="212"/>
      <c r="M318" s="212"/>
      <c r="N318" s="212"/>
      <c r="O318" s="212"/>
      <c r="P318" s="212"/>
      <c r="Q318" s="212"/>
      <c r="R318" s="212"/>
      <c r="S318" s="212"/>
      <c r="T318" s="212"/>
      <c r="U318" s="212"/>
      <c r="V318" s="212"/>
      <c r="W318" s="212"/>
      <c r="X318" s="212"/>
      <c r="Y318" s="212"/>
      <c r="Z318" s="212"/>
    </row>
    <row r="319" ht="11.25" customHeight="1">
      <c r="A319" s="286" t="s">
        <v>89</v>
      </c>
      <c r="B319" s="156" t="s">
        <v>77</v>
      </c>
      <c r="C319" s="645" t="s">
        <v>7482</v>
      </c>
      <c r="D319" s="156" t="s">
        <v>842</v>
      </c>
      <c r="E319" s="309" t="s">
        <v>7483</v>
      </c>
      <c r="F319" s="156" t="s">
        <v>7484</v>
      </c>
      <c r="G319" s="467" t="s">
        <v>7404</v>
      </c>
      <c r="H319" s="646"/>
      <c r="I319" s="467">
        <v>50.0</v>
      </c>
      <c r="J319" s="78" t="s">
        <v>598</v>
      </c>
      <c r="K319" s="212"/>
      <c r="L319" s="212"/>
      <c r="M319" s="212"/>
      <c r="N319" s="212"/>
      <c r="O319" s="212"/>
      <c r="P319" s="212"/>
      <c r="Q319" s="212"/>
      <c r="R319" s="212"/>
      <c r="S319" s="212"/>
      <c r="T319" s="212"/>
      <c r="U319" s="212"/>
      <c r="V319" s="212"/>
      <c r="W319" s="212"/>
      <c r="X319" s="212"/>
      <c r="Y319" s="212"/>
      <c r="Z319" s="212"/>
    </row>
    <row r="320" ht="11.25" customHeight="1">
      <c r="A320" s="286" t="s">
        <v>89</v>
      </c>
      <c r="B320" s="115" t="s">
        <v>77</v>
      </c>
      <c r="C320" s="115" t="s">
        <v>7485</v>
      </c>
      <c r="D320" s="156" t="s">
        <v>842</v>
      </c>
      <c r="E320" s="286" t="s">
        <v>7486</v>
      </c>
      <c r="F320" s="588" t="s">
        <v>7487</v>
      </c>
      <c r="G320" s="647" t="s">
        <v>7236</v>
      </c>
      <c r="H320" s="648"/>
      <c r="I320" s="467">
        <v>100.0</v>
      </c>
      <c r="J320" s="78" t="s">
        <v>598</v>
      </c>
      <c r="K320" s="212"/>
      <c r="L320" s="212"/>
      <c r="M320" s="212"/>
      <c r="N320" s="212"/>
      <c r="O320" s="212"/>
      <c r="P320" s="212"/>
      <c r="Q320" s="212"/>
      <c r="R320" s="212"/>
      <c r="S320" s="212"/>
      <c r="T320" s="212"/>
      <c r="U320" s="212"/>
      <c r="V320" s="212"/>
      <c r="W320" s="212"/>
      <c r="X320" s="212"/>
      <c r="Y320" s="212"/>
      <c r="Z320" s="212"/>
    </row>
    <row r="321" ht="11.25" customHeight="1">
      <c r="A321" s="286" t="s">
        <v>89</v>
      </c>
      <c r="B321" s="115" t="s">
        <v>77</v>
      </c>
      <c r="C321" s="649" t="s">
        <v>7488</v>
      </c>
      <c r="D321" s="156" t="s">
        <v>842</v>
      </c>
      <c r="E321" s="286" t="s">
        <v>7489</v>
      </c>
      <c r="F321" s="156" t="s">
        <v>7490</v>
      </c>
      <c r="G321" s="647" t="s">
        <v>7404</v>
      </c>
      <c r="H321" s="648"/>
      <c r="I321" s="467">
        <v>50.0</v>
      </c>
      <c r="J321" s="78" t="s">
        <v>598</v>
      </c>
      <c r="K321" s="212"/>
      <c r="L321" s="212"/>
      <c r="M321" s="212"/>
      <c r="N321" s="212"/>
      <c r="O321" s="212"/>
      <c r="P321" s="212"/>
      <c r="Q321" s="212"/>
      <c r="R321" s="212"/>
      <c r="S321" s="212"/>
      <c r="T321" s="212"/>
      <c r="U321" s="212"/>
      <c r="V321" s="212"/>
      <c r="W321" s="212"/>
      <c r="X321" s="212"/>
      <c r="Y321" s="212"/>
      <c r="Z321" s="212"/>
    </row>
    <row r="322" ht="11.25" customHeight="1">
      <c r="A322" s="286" t="s">
        <v>89</v>
      </c>
      <c r="B322" s="115" t="s">
        <v>77</v>
      </c>
      <c r="C322" s="115" t="s">
        <v>378</v>
      </c>
      <c r="D322" s="156" t="s">
        <v>842</v>
      </c>
      <c r="E322" s="286" t="s">
        <v>7491</v>
      </c>
      <c r="F322" s="156" t="s">
        <v>7492</v>
      </c>
      <c r="G322" s="647" t="s">
        <v>7493</v>
      </c>
      <c r="H322" s="648">
        <v>3.0</v>
      </c>
      <c r="I322" s="467">
        <v>400.0</v>
      </c>
      <c r="J322" s="78" t="s">
        <v>598</v>
      </c>
      <c r="K322" s="212"/>
      <c r="L322" s="212"/>
      <c r="M322" s="212"/>
      <c r="N322" s="212"/>
      <c r="O322" s="212"/>
      <c r="P322" s="212"/>
      <c r="Q322" s="212"/>
      <c r="R322" s="212"/>
      <c r="S322" s="212"/>
      <c r="T322" s="212"/>
      <c r="U322" s="212"/>
      <c r="V322" s="212"/>
      <c r="W322" s="212"/>
      <c r="X322" s="212"/>
      <c r="Y322" s="212"/>
      <c r="Z322" s="212"/>
    </row>
    <row r="323" ht="11.25" customHeight="1">
      <c r="A323" s="286" t="s">
        <v>89</v>
      </c>
      <c r="B323" s="115" t="s">
        <v>77</v>
      </c>
      <c r="C323" s="115" t="s">
        <v>7494</v>
      </c>
      <c r="D323" s="156" t="s">
        <v>842</v>
      </c>
      <c r="E323" s="286" t="s">
        <v>7247</v>
      </c>
      <c r="F323" s="156" t="s">
        <v>7495</v>
      </c>
      <c r="G323" s="647" t="s">
        <v>7404</v>
      </c>
      <c r="H323" s="648"/>
      <c r="I323" s="467">
        <v>50.0</v>
      </c>
      <c r="J323" s="78" t="s">
        <v>598</v>
      </c>
      <c r="K323" s="212"/>
      <c r="L323" s="212"/>
      <c r="M323" s="212"/>
      <c r="N323" s="212"/>
      <c r="O323" s="212"/>
      <c r="P323" s="212"/>
      <c r="Q323" s="212"/>
      <c r="R323" s="212"/>
      <c r="S323" s="212"/>
      <c r="T323" s="212"/>
      <c r="U323" s="212"/>
      <c r="V323" s="212"/>
      <c r="W323" s="212"/>
      <c r="X323" s="212"/>
      <c r="Y323" s="212"/>
      <c r="Z323" s="212"/>
    </row>
    <row r="324" ht="11.25" customHeight="1">
      <c r="A324" s="286" t="s">
        <v>89</v>
      </c>
      <c r="B324" s="115" t="s">
        <v>77</v>
      </c>
      <c r="C324" s="650" t="s">
        <v>7496</v>
      </c>
      <c r="D324" s="156" t="s">
        <v>842</v>
      </c>
      <c r="E324" s="286" t="s">
        <v>7497</v>
      </c>
      <c r="F324" s="156" t="s">
        <v>7498</v>
      </c>
      <c r="G324" s="647" t="s">
        <v>7404</v>
      </c>
      <c r="H324" s="648"/>
      <c r="I324" s="467">
        <v>50.0</v>
      </c>
      <c r="J324" s="78" t="s">
        <v>598</v>
      </c>
      <c r="K324" s="212"/>
      <c r="L324" s="212"/>
      <c r="M324" s="212"/>
      <c r="N324" s="212"/>
      <c r="O324" s="212"/>
      <c r="P324" s="212"/>
      <c r="Q324" s="212"/>
      <c r="R324" s="212"/>
      <c r="S324" s="212"/>
      <c r="T324" s="212"/>
      <c r="U324" s="212"/>
      <c r="V324" s="212"/>
      <c r="W324" s="212"/>
      <c r="X324" s="212"/>
      <c r="Y324" s="212"/>
      <c r="Z324" s="212"/>
    </row>
    <row r="325" ht="11.25" customHeight="1">
      <c r="A325" s="286" t="s">
        <v>89</v>
      </c>
      <c r="B325" s="115" t="s">
        <v>77</v>
      </c>
      <c r="C325" s="115" t="s">
        <v>7499</v>
      </c>
      <c r="D325" s="156" t="s">
        <v>7500</v>
      </c>
      <c r="E325" s="286" t="s">
        <v>7501</v>
      </c>
      <c r="F325" s="156" t="s">
        <v>7502</v>
      </c>
      <c r="G325" s="647" t="s">
        <v>7503</v>
      </c>
      <c r="H325" s="648">
        <v>2.0</v>
      </c>
      <c r="I325" s="467">
        <v>150.0</v>
      </c>
      <c r="J325" s="78" t="s">
        <v>598</v>
      </c>
      <c r="K325" s="212"/>
      <c r="L325" s="212"/>
      <c r="M325" s="212"/>
      <c r="N325" s="212"/>
      <c r="O325" s="212"/>
      <c r="P325" s="212"/>
      <c r="Q325" s="212"/>
      <c r="R325" s="212"/>
      <c r="S325" s="212"/>
      <c r="T325" s="212"/>
      <c r="U325" s="212"/>
      <c r="V325" s="212"/>
      <c r="W325" s="212"/>
      <c r="X325" s="212"/>
      <c r="Y325" s="212"/>
      <c r="Z325" s="212"/>
    </row>
    <row r="326" ht="11.25" customHeight="1">
      <c r="A326" s="286" t="s">
        <v>89</v>
      </c>
      <c r="B326" s="115" t="s">
        <v>77</v>
      </c>
      <c r="C326" s="115" t="s">
        <v>7504</v>
      </c>
      <c r="D326" s="156" t="s">
        <v>7505</v>
      </c>
      <c r="E326" s="286" t="s">
        <v>7506</v>
      </c>
      <c r="F326" s="156" t="s">
        <v>7507</v>
      </c>
      <c r="G326" s="647" t="s">
        <v>7236</v>
      </c>
      <c r="H326" s="648">
        <v>4.0</v>
      </c>
      <c r="I326" s="467">
        <v>100.0</v>
      </c>
      <c r="J326" s="78" t="s">
        <v>598</v>
      </c>
      <c r="K326" s="212"/>
      <c r="L326" s="212"/>
      <c r="M326" s="212"/>
      <c r="N326" s="212"/>
      <c r="O326" s="212"/>
      <c r="P326" s="212"/>
      <c r="Q326" s="212"/>
      <c r="R326" s="212"/>
      <c r="S326" s="212"/>
      <c r="T326" s="212"/>
      <c r="U326" s="212"/>
      <c r="V326" s="212"/>
      <c r="W326" s="212"/>
      <c r="X326" s="212"/>
      <c r="Y326" s="212"/>
      <c r="Z326" s="212"/>
    </row>
    <row r="327" ht="11.25" customHeight="1">
      <c r="A327" s="286" t="s">
        <v>89</v>
      </c>
      <c r="B327" s="115" t="s">
        <v>77</v>
      </c>
      <c r="C327" s="115" t="s">
        <v>3734</v>
      </c>
      <c r="D327" s="156" t="s">
        <v>7508</v>
      </c>
      <c r="E327" s="286" t="s">
        <v>7074</v>
      </c>
      <c r="F327" s="651" t="s">
        <v>7509</v>
      </c>
      <c r="G327" s="647" t="s">
        <v>7236</v>
      </c>
      <c r="H327" s="648">
        <v>4.0</v>
      </c>
      <c r="I327" s="467">
        <v>100.0</v>
      </c>
      <c r="J327" s="78" t="s">
        <v>598</v>
      </c>
      <c r="K327" s="212"/>
      <c r="L327" s="212"/>
      <c r="M327" s="212"/>
      <c r="N327" s="212"/>
      <c r="O327" s="212"/>
      <c r="P327" s="212"/>
      <c r="Q327" s="212"/>
      <c r="R327" s="212"/>
      <c r="S327" s="212"/>
      <c r="T327" s="212"/>
      <c r="U327" s="212"/>
      <c r="V327" s="212"/>
      <c r="W327" s="212"/>
      <c r="X327" s="212"/>
      <c r="Y327" s="212"/>
      <c r="Z327" s="212"/>
    </row>
    <row r="328" ht="11.25" customHeight="1">
      <c r="A328" s="112" t="s">
        <v>773</v>
      </c>
      <c r="B328" s="98" t="s">
        <v>77</v>
      </c>
      <c r="C328" s="98" t="s">
        <v>3872</v>
      </c>
      <c r="D328" s="98" t="s">
        <v>7510</v>
      </c>
      <c r="E328" s="112" t="s">
        <v>7511</v>
      </c>
      <c r="F328" s="98"/>
      <c r="G328" s="391">
        <v>100.0</v>
      </c>
      <c r="H328" s="301">
        <v>1.0</v>
      </c>
      <c r="I328" s="624">
        <v>100.0</v>
      </c>
      <c r="J328" s="78" t="s">
        <v>775</v>
      </c>
      <c r="K328" s="212"/>
      <c r="L328" s="212"/>
      <c r="M328" s="212"/>
      <c r="N328" s="212"/>
      <c r="O328" s="212"/>
      <c r="P328" s="212"/>
      <c r="Q328" s="212"/>
      <c r="R328" s="212"/>
      <c r="S328" s="212"/>
      <c r="T328" s="212"/>
      <c r="U328" s="212"/>
      <c r="V328" s="212"/>
      <c r="W328" s="212"/>
      <c r="X328" s="212"/>
      <c r="Y328" s="212"/>
      <c r="Z328" s="212"/>
    </row>
    <row r="329" ht="11.25" customHeight="1">
      <c r="A329" s="112" t="s">
        <v>773</v>
      </c>
      <c r="B329" s="150" t="s">
        <v>77</v>
      </c>
      <c r="C329" s="150" t="s">
        <v>3856</v>
      </c>
      <c r="D329" s="92" t="s">
        <v>7512</v>
      </c>
      <c r="E329" s="91" t="s">
        <v>7513</v>
      </c>
      <c r="F329" s="92"/>
      <c r="G329" s="634">
        <v>100.0</v>
      </c>
      <c r="H329" s="321">
        <v>2.0</v>
      </c>
      <c r="I329" s="624">
        <v>150.0</v>
      </c>
      <c r="J329" s="78" t="s">
        <v>775</v>
      </c>
      <c r="K329" s="212"/>
      <c r="L329" s="212"/>
      <c r="M329" s="212"/>
      <c r="N329" s="212"/>
      <c r="O329" s="212"/>
      <c r="P329" s="212"/>
      <c r="Q329" s="212"/>
      <c r="R329" s="212"/>
      <c r="S329" s="212"/>
      <c r="T329" s="212"/>
      <c r="U329" s="212"/>
      <c r="V329" s="212"/>
      <c r="W329" s="212"/>
      <c r="X329" s="212"/>
      <c r="Y329" s="212"/>
      <c r="Z329" s="212"/>
    </row>
    <row r="330" ht="11.25" customHeight="1">
      <c r="A330" s="112" t="s">
        <v>773</v>
      </c>
      <c r="B330" s="150" t="s">
        <v>77</v>
      </c>
      <c r="C330" s="150" t="s">
        <v>3888</v>
      </c>
      <c r="D330" s="98" t="s">
        <v>7512</v>
      </c>
      <c r="E330" s="112" t="s">
        <v>7514</v>
      </c>
      <c r="F330" s="98"/>
      <c r="G330" s="119">
        <v>100.0</v>
      </c>
      <c r="H330" s="466">
        <v>2.0</v>
      </c>
      <c r="I330" s="624">
        <v>150.0</v>
      </c>
      <c r="J330" s="78" t="s">
        <v>775</v>
      </c>
      <c r="K330" s="212"/>
      <c r="L330" s="212"/>
      <c r="M330" s="212"/>
      <c r="N330" s="212"/>
      <c r="O330" s="212"/>
      <c r="P330" s="212"/>
      <c r="Q330" s="212"/>
      <c r="R330" s="212"/>
      <c r="S330" s="212"/>
      <c r="T330" s="212"/>
      <c r="U330" s="212"/>
      <c r="V330" s="212"/>
      <c r="W330" s="212"/>
      <c r="X330" s="212"/>
      <c r="Y330" s="212"/>
      <c r="Z330" s="212"/>
    </row>
    <row r="331" ht="11.25" customHeight="1">
      <c r="A331" s="112" t="s">
        <v>98</v>
      </c>
      <c r="B331" s="98" t="s">
        <v>77</v>
      </c>
      <c r="C331" s="98" t="s">
        <v>3695</v>
      </c>
      <c r="D331" s="98" t="s">
        <v>2897</v>
      </c>
      <c r="E331" s="300" t="s">
        <v>6973</v>
      </c>
      <c r="F331" s="98" t="s">
        <v>158</v>
      </c>
      <c r="G331" s="391" t="s">
        <v>7236</v>
      </c>
      <c r="H331" s="301">
        <v>4.0</v>
      </c>
      <c r="I331" s="467">
        <v>100.0</v>
      </c>
      <c r="J331" s="78" t="s">
        <v>625</v>
      </c>
      <c r="K331" s="212"/>
      <c r="L331" s="212"/>
      <c r="M331" s="212"/>
      <c r="N331" s="212"/>
      <c r="O331" s="212"/>
      <c r="P331" s="212"/>
      <c r="Q331" s="212"/>
      <c r="R331" s="212"/>
      <c r="S331" s="212"/>
      <c r="T331" s="212"/>
      <c r="U331" s="212"/>
      <c r="V331" s="212"/>
      <c r="W331" s="212"/>
      <c r="X331" s="212"/>
      <c r="Y331" s="212"/>
      <c r="Z331" s="212"/>
    </row>
    <row r="332" ht="11.25" customHeight="1">
      <c r="A332" s="112" t="s">
        <v>98</v>
      </c>
      <c r="B332" s="98" t="s">
        <v>77</v>
      </c>
      <c r="C332" s="98" t="s">
        <v>7321</v>
      </c>
      <c r="D332" s="92" t="s">
        <v>2897</v>
      </c>
      <c r="E332" s="319" t="s">
        <v>7323</v>
      </c>
      <c r="F332" s="92"/>
      <c r="G332" s="634" t="s">
        <v>7236</v>
      </c>
      <c r="H332" s="652">
        <v>4.0</v>
      </c>
      <c r="I332" s="467"/>
      <c r="J332" s="78" t="s">
        <v>625</v>
      </c>
      <c r="K332" s="212"/>
      <c r="L332" s="212"/>
      <c r="M332" s="212"/>
      <c r="N332" s="212"/>
      <c r="O332" s="212"/>
      <c r="P332" s="212"/>
      <c r="Q332" s="212"/>
      <c r="R332" s="212"/>
      <c r="S332" s="212"/>
      <c r="T332" s="212"/>
      <c r="U332" s="212"/>
      <c r="V332" s="212"/>
      <c r="W332" s="212"/>
      <c r="X332" s="212"/>
      <c r="Y332" s="212"/>
      <c r="Z332" s="212"/>
    </row>
    <row r="333" ht="11.25" customHeight="1">
      <c r="A333" s="112" t="s">
        <v>98</v>
      </c>
      <c r="B333" s="98" t="s">
        <v>77</v>
      </c>
      <c r="C333" s="98" t="s">
        <v>7515</v>
      </c>
      <c r="D333" s="98" t="s">
        <v>2897</v>
      </c>
      <c r="E333" s="300" t="s">
        <v>7516</v>
      </c>
      <c r="F333" s="98"/>
      <c r="G333" s="119" t="s">
        <v>7236</v>
      </c>
      <c r="H333" s="443">
        <v>3.0</v>
      </c>
      <c r="I333" s="467">
        <v>100.0</v>
      </c>
      <c r="J333" s="78" t="s">
        <v>625</v>
      </c>
      <c r="K333" s="212"/>
      <c r="L333" s="212"/>
      <c r="M333" s="212"/>
      <c r="N333" s="212"/>
      <c r="O333" s="212"/>
      <c r="P333" s="212"/>
      <c r="Q333" s="212"/>
      <c r="R333" s="212"/>
      <c r="S333" s="212"/>
      <c r="T333" s="212"/>
      <c r="U333" s="212"/>
      <c r="V333" s="212"/>
      <c r="W333" s="212"/>
      <c r="X333" s="212"/>
      <c r="Y333" s="212"/>
      <c r="Z333" s="212"/>
    </row>
    <row r="334" ht="11.25" customHeight="1">
      <c r="A334" s="112" t="s">
        <v>98</v>
      </c>
      <c r="B334" s="98" t="s">
        <v>77</v>
      </c>
      <c r="C334" s="98" t="s">
        <v>147</v>
      </c>
      <c r="D334" s="98" t="s">
        <v>842</v>
      </c>
      <c r="E334" s="312"/>
      <c r="F334" s="636">
        <v>45374.0</v>
      </c>
      <c r="G334" s="119" t="s">
        <v>7404</v>
      </c>
      <c r="H334" s="443">
        <v>5.0</v>
      </c>
      <c r="I334" s="467">
        <v>50.0</v>
      </c>
      <c r="J334" s="78" t="s">
        <v>625</v>
      </c>
      <c r="K334" s="212"/>
      <c r="L334" s="212"/>
      <c r="M334" s="212"/>
      <c r="N334" s="212"/>
      <c r="O334" s="212"/>
      <c r="P334" s="212"/>
      <c r="Q334" s="212"/>
      <c r="R334" s="212"/>
      <c r="S334" s="212"/>
      <c r="T334" s="212"/>
      <c r="U334" s="212"/>
      <c r="V334" s="212"/>
      <c r="W334" s="212"/>
      <c r="X334" s="212"/>
      <c r="Y334" s="212"/>
      <c r="Z334" s="212"/>
    </row>
    <row r="335" ht="11.25" customHeight="1">
      <c r="A335" s="112" t="s">
        <v>98</v>
      </c>
      <c r="B335" s="98" t="s">
        <v>77</v>
      </c>
      <c r="C335" s="98" t="s">
        <v>147</v>
      </c>
      <c r="D335" s="98" t="s">
        <v>842</v>
      </c>
      <c r="E335" s="312"/>
      <c r="F335" s="636">
        <v>45393.0</v>
      </c>
      <c r="G335" s="119" t="s">
        <v>7404</v>
      </c>
      <c r="H335" s="443">
        <v>5.0</v>
      </c>
      <c r="I335" s="467">
        <v>50.0</v>
      </c>
      <c r="J335" s="78" t="s">
        <v>625</v>
      </c>
      <c r="K335" s="212"/>
      <c r="L335" s="212"/>
      <c r="M335" s="212"/>
      <c r="N335" s="212"/>
      <c r="O335" s="212"/>
      <c r="P335" s="212"/>
      <c r="Q335" s="212"/>
      <c r="R335" s="212"/>
      <c r="S335" s="212"/>
      <c r="T335" s="212"/>
      <c r="U335" s="212"/>
      <c r="V335" s="212"/>
      <c r="W335" s="212"/>
      <c r="X335" s="212"/>
      <c r="Y335" s="212"/>
      <c r="Z335" s="212"/>
    </row>
    <row r="336" ht="11.25" customHeight="1">
      <c r="A336" s="112" t="s">
        <v>98</v>
      </c>
      <c r="B336" s="98" t="s">
        <v>77</v>
      </c>
      <c r="C336" s="98" t="s">
        <v>7517</v>
      </c>
      <c r="D336" s="98" t="s">
        <v>842</v>
      </c>
      <c r="E336" s="312"/>
      <c r="F336" s="636">
        <v>45464.0</v>
      </c>
      <c r="G336" s="119" t="s">
        <v>7404</v>
      </c>
      <c r="H336" s="443">
        <v>5.0</v>
      </c>
      <c r="I336" s="467">
        <v>50.0</v>
      </c>
      <c r="J336" s="78" t="s">
        <v>625</v>
      </c>
      <c r="K336" s="212"/>
      <c r="L336" s="212"/>
      <c r="M336" s="212"/>
      <c r="N336" s="212"/>
      <c r="O336" s="212"/>
      <c r="P336" s="212"/>
      <c r="Q336" s="212"/>
      <c r="R336" s="212"/>
      <c r="S336" s="212"/>
      <c r="T336" s="212"/>
      <c r="U336" s="212"/>
      <c r="V336" s="212"/>
      <c r="W336" s="212"/>
      <c r="X336" s="212"/>
      <c r="Y336" s="212"/>
      <c r="Z336" s="212"/>
    </row>
    <row r="337" ht="11.25" customHeight="1">
      <c r="A337" s="112" t="s">
        <v>98</v>
      </c>
      <c r="B337" s="98" t="s">
        <v>77</v>
      </c>
      <c r="C337" s="98" t="s">
        <v>7518</v>
      </c>
      <c r="D337" s="98" t="s">
        <v>842</v>
      </c>
      <c r="E337" s="312"/>
      <c r="F337" s="636">
        <v>45304.0</v>
      </c>
      <c r="G337" s="119" t="s">
        <v>7404</v>
      </c>
      <c r="H337" s="443">
        <v>5.0</v>
      </c>
      <c r="I337" s="467">
        <v>50.0</v>
      </c>
      <c r="J337" s="78" t="s">
        <v>625</v>
      </c>
      <c r="K337" s="212"/>
      <c r="L337" s="212"/>
      <c r="M337" s="212"/>
      <c r="N337" s="212"/>
      <c r="O337" s="212"/>
      <c r="P337" s="212"/>
      <c r="Q337" s="212"/>
      <c r="R337" s="212"/>
      <c r="S337" s="212"/>
      <c r="T337" s="212"/>
      <c r="U337" s="212"/>
      <c r="V337" s="212"/>
      <c r="W337" s="212"/>
      <c r="X337" s="212"/>
      <c r="Y337" s="212"/>
      <c r="Z337" s="212"/>
    </row>
    <row r="338" ht="11.25" customHeight="1">
      <c r="A338" s="85" t="s">
        <v>3129</v>
      </c>
      <c r="B338" s="71" t="s">
        <v>77</v>
      </c>
      <c r="C338" s="18" t="s">
        <v>290</v>
      </c>
      <c r="D338" s="18" t="s">
        <v>922</v>
      </c>
      <c r="E338" s="429" t="s">
        <v>7519</v>
      </c>
      <c r="F338" s="653">
        <v>45604.0</v>
      </c>
      <c r="G338" s="153">
        <v>50.0</v>
      </c>
      <c r="H338" s="250" t="s">
        <v>7217</v>
      </c>
      <c r="I338" s="170">
        <v>50.0</v>
      </c>
      <c r="J338" s="78" t="s">
        <v>3133</v>
      </c>
      <c r="K338" s="212"/>
      <c r="L338" s="212"/>
      <c r="M338" s="212"/>
      <c r="N338" s="212"/>
      <c r="O338" s="212"/>
      <c r="P338" s="212"/>
      <c r="Q338" s="212"/>
      <c r="R338" s="212"/>
      <c r="S338" s="212"/>
      <c r="T338" s="212"/>
      <c r="U338" s="212"/>
      <c r="V338" s="212"/>
      <c r="W338" s="212"/>
      <c r="X338" s="212"/>
      <c r="Y338" s="212"/>
      <c r="Z338" s="212"/>
    </row>
    <row r="339" ht="11.25" customHeight="1">
      <c r="A339" s="215" t="s">
        <v>3129</v>
      </c>
      <c r="B339" s="71" t="s">
        <v>77</v>
      </c>
      <c r="C339" s="18" t="s">
        <v>290</v>
      </c>
      <c r="D339" s="18" t="s">
        <v>922</v>
      </c>
      <c r="E339" s="468" t="s">
        <v>7519</v>
      </c>
      <c r="F339" s="653">
        <v>45604.0</v>
      </c>
      <c r="G339" s="153">
        <v>50.0</v>
      </c>
      <c r="H339" s="250" t="s">
        <v>7217</v>
      </c>
      <c r="I339" s="170">
        <v>50.0</v>
      </c>
      <c r="J339" s="78" t="s">
        <v>3133</v>
      </c>
      <c r="K339" s="212"/>
      <c r="L339" s="212"/>
      <c r="M339" s="212"/>
      <c r="N339" s="212"/>
      <c r="O339" s="212"/>
      <c r="P339" s="212"/>
      <c r="Q339" s="212"/>
      <c r="R339" s="212"/>
      <c r="S339" s="212"/>
      <c r="T339" s="212"/>
      <c r="U339" s="212"/>
      <c r="V339" s="212"/>
      <c r="W339" s="212"/>
      <c r="X339" s="212"/>
      <c r="Y339" s="212"/>
      <c r="Z339" s="212"/>
    </row>
    <row r="340" ht="11.25" customHeight="1">
      <c r="A340" s="112" t="s">
        <v>7520</v>
      </c>
      <c r="B340" s="98" t="s">
        <v>77</v>
      </c>
      <c r="C340" s="98" t="s">
        <v>7229</v>
      </c>
      <c r="D340" s="98" t="s">
        <v>7521</v>
      </c>
      <c r="E340" s="112" t="s">
        <v>7011</v>
      </c>
      <c r="F340" s="98" t="s">
        <v>7522</v>
      </c>
      <c r="G340" s="391">
        <v>50.0</v>
      </c>
      <c r="H340" s="301">
        <v>2.0</v>
      </c>
      <c r="I340" s="624">
        <v>150.0</v>
      </c>
      <c r="J340" s="78" t="s">
        <v>649</v>
      </c>
      <c r="K340" s="212"/>
      <c r="L340" s="212"/>
      <c r="M340" s="212"/>
      <c r="N340" s="212"/>
      <c r="O340" s="212"/>
      <c r="P340" s="212"/>
      <c r="Q340" s="212"/>
      <c r="R340" s="212"/>
      <c r="S340" s="212"/>
      <c r="T340" s="212"/>
      <c r="U340" s="212"/>
      <c r="V340" s="212"/>
      <c r="W340" s="212"/>
      <c r="X340" s="212"/>
      <c r="Y340" s="212"/>
      <c r="Z340" s="212"/>
    </row>
    <row r="341" ht="11.25" customHeight="1">
      <c r="A341" s="236" t="s">
        <v>7520</v>
      </c>
      <c r="B341" s="150" t="s">
        <v>77</v>
      </c>
      <c r="C341" s="150" t="s">
        <v>7026</v>
      </c>
      <c r="D341" s="92" t="s">
        <v>922</v>
      </c>
      <c r="E341" s="515" t="s">
        <v>7523</v>
      </c>
      <c r="F341" s="92" t="s">
        <v>7524</v>
      </c>
      <c r="G341" s="634">
        <v>100.0</v>
      </c>
      <c r="H341" s="321"/>
      <c r="I341" s="624">
        <v>100.0</v>
      </c>
      <c r="J341" s="78" t="s">
        <v>649</v>
      </c>
      <c r="K341" s="212"/>
      <c r="L341" s="212"/>
      <c r="M341" s="212"/>
      <c r="N341" s="212"/>
      <c r="O341" s="212"/>
      <c r="P341" s="212"/>
      <c r="Q341" s="212"/>
      <c r="R341" s="212"/>
      <c r="S341" s="212"/>
      <c r="T341" s="212"/>
      <c r="U341" s="212"/>
      <c r="V341" s="212"/>
      <c r="W341" s="212"/>
      <c r="X341" s="212"/>
      <c r="Y341" s="212"/>
      <c r="Z341" s="212"/>
    </row>
    <row r="342" ht="11.25" customHeight="1">
      <c r="A342" s="236" t="s">
        <v>7520</v>
      </c>
      <c r="B342" s="150" t="s">
        <v>77</v>
      </c>
      <c r="C342" s="150" t="s">
        <v>7525</v>
      </c>
      <c r="D342" s="98" t="s">
        <v>3802</v>
      </c>
      <c r="E342" s="112" t="s">
        <v>7526</v>
      </c>
      <c r="F342" s="98" t="s">
        <v>7527</v>
      </c>
      <c r="G342" s="119">
        <v>50.0</v>
      </c>
      <c r="H342" s="466"/>
      <c r="I342" s="624">
        <v>50.0</v>
      </c>
      <c r="J342" s="78" t="s">
        <v>649</v>
      </c>
      <c r="K342" s="212"/>
      <c r="L342" s="212"/>
      <c r="M342" s="212"/>
      <c r="N342" s="212"/>
      <c r="O342" s="212"/>
      <c r="P342" s="212"/>
      <c r="Q342" s="212"/>
      <c r="R342" s="212"/>
      <c r="S342" s="212"/>
      <c r="T342" s="212"/>
      <c r="U342" s="212"/>
      <c r="V342" s="212"/>
      <c r="W342" s="212"/>
      <c r="X342" s="212"/>
      <c r="Y342" s="212"/>
      <c r="Z342" s="212"/>
    </row>
    <row r="343" ht="11.25" customHeight="1">
      <c r="A343" s="236" t="s">
        <v>7520</v>
      </c>
      <c r="B343" s="150" t="s">
        <v>77</v>
      </c>
      <c r="C343" s="150" t="s">
        <v>7525</v>
      </c>
      <c r="D343" s="98" t="s">
        <v>3802</v>
      </c>
      <c r="E343" s="112" t="s">
        <v>7526</v>
      </c>
      <c r="F343" s="654" t="s">
        <v>7528</v>
      </c>
      <c r="G343" s="119">
        <v>50.0</v>
      </c>
      <c r="H343" s="466"/>
      <c r="I343" s="624">
        <v>50.0</v>
      </c>
      <c r="J343" s="78" t="s">
        <v>649</v>
      </c>
      <c r="K343" s="212"/>
      <c r="L343" s="212"/>
      <c r="M343" s="212"/>
      <c r="N343" s="212"/>
      <c r="O343" s="212"/>
      <c r="P343" s="212"/>
      <c r="Q343" s="212"/>
      <c r="R343" s="212"/>
      <c r="S343" s="212"/>
      <c r="T343" s="212"/>
      <c r="U343" s="212"/>
      <c r="V343" s="212"/>
      <c r="W343" s="212"/>
      <c r="X343" s="212"/>
      <c r="Y343" s="212"/>
      <c r="Z343" s="212"/>
    </row>
    <row r="344" ht="11.25" customHeight="1">
      <c r="A344" s="236" t="s">
        <v>7520</v>
      </c>
      <c r="B344" s="150" t="s">
        <v>77</v>
      </c>
      <c r="C344" s="150" t="s">
        <v>7525</v>
      </c>
      <c r="D344" s="98" t="s">
        <v>3802</v>
      </c>
      <c r="E344" s="112" t="s">
        <v>7526</v>
      </c>
      <c r="F344" s="98" t="s">
        <v>7529</v>
      </c>
      <c r="G344" s="119">
        <v>50.0</v>
      </c>
      <c r="H344" s="466"/>
      <c r="I344" s="624">
        <v>50.0</v>
      </c>
      <c r="J344" s="78" t="s">
        <v>649</v>
      </c>
      <c r="K344" s="212"/>
      <c r="L344" s="212"/>
      <c r="M344" s="212"/>
      <c r="N344" s="212"/>
      <c r="O344" s="212"/>
      <c r="P344" s="212"/>
      <c r="Q344" s="212"/>
      <c r="R344" s="212"/>
      <c r="S344" s="212"/>
      <c r="T344" s="212"/>
      <c r="U344" s="212"/>
      <c r="V344" s="212"/>
      <c r="W344" s="212"/>
      <c r="X344" s="212"/>
      <c r="Y344" s="212"/>
      <c r="Z344" s="212"/>
    </row>
    <row r="345" ht="11.25" customHeight="1">
      <c r="A345" s="236" t="s">
        <v>7520</v>
      </c>
      <c r="B345" s="150" t="s">
        <v>77</v>
      </c>
      <c r="C345" s="150" t="s">
        <v>3695</v>
      </c>
      <c r="D345" s="98" t="s">
        <v>7398</v>
      </c>
      <c r="E345" s="112" t="s">
        <v>6973</v>
      </c>
      <c r="F345" s="98" t="s">
        <v>7530</v>
      </c>
      <c r="G345" s="119">
        <v>50.0</v>
      </c>
      <c r="H345" s="466" t="s">
        <v>7062</v>
      </c>
      <c r="I345" s="624">
        <v>100.0</v>
      </c>
      <c r="J345" s="78" t="s">
        <v>649</v>
      </c>
      <c r="K345" s="212"/>
      <c r="L345" s="212"/>
      <c r="M345" s="212"/>
      <c r="N345" s="212"/>
      <c r="O345" s="212"/>
      <c r="P345" s="212"/>
      <c r="Q345" s="212"/>
      <c r="R345" s="212"/>
      <c r="S345" s="212"/>
      <c r="T345" s="212"/>
      <c r="U345" s="212"/>
      <c r="V345" s="212"/>
      <c r="W345" s="212"/>
      <c r="X345" s="212"/>
      <c r="Y345" s="212"/>
      <c r="Z345" s="212"/>
    </row>
    <row r="346" ht="11.25" customHeight="1">
      <c r="A346" s="236" t="s">
        <v>7520</v>
      </c>
      <c r="B346" s="150" t="s">
        <v>77</v>
      </c>
      <c r="C346" s="150" t="s">
        <v>7531</v>
      </c>
      <c r="D346" s="150"/>
      <c r="E346" s="236"/>
      <c r="F346" s="150" t="s">
        <v>7532</v>
      </c>
      <c r="G346" s="426">
        <v>10.0</v>
      </c>
      <c r="H346" s="522"/>
      <c r="I346" s="624">
        <v>10.0</v>
      </c>
      <c r="J346" s="78" t="s">
        <v>649</v>
      </c>
      <c r="K346" s="212"/>
      <c r="L346" s="212"/>
      <c r="M346" s="212"/>
      <c r="N346" s="212"/>
      <c r="O346" s="212"/>
      <c r="P346" s="212"/>
      <c r="Q346" s="212"/>
      <c r="R346" s="212"/>
      <c r="S346" s="212"/>
      <c r="T346" s="212"/>
      <c r="U346" s="212"/>
      <c r="V346" s="212"/>
      <c r="W346" s="212"/>
      <c r="X346" s="212"/>
      <c r="Y346" s="212"/>
      <c r="Z346" s="212"/>
    </row>
    <row r="347" ht="11.25" customHeight="1">
      <c r="A347" s="236" t="s">
        <v>7520</v>
      </c>
      <c r="B347" s="150" t="s">
        <v>77</v>
      </c>
      <c r="C347" s="150" t="s">
        <v>7533</v>
      </c>
      <c r="D347" s="150" t="s">
        <v>1007</v>
      </c>
      <c r="E347" s="313" t="s">
        <v>7534</v>
      </c>
      <c r="F347" s="150" t="s">
        <v>7535</v>
      </c>
      <c r="G347" s="426">
        <v>50.0</v>
      </c>
      <c r="H347" s="522"/>
      <c r="I347" s="624">
        <v>50.0</v>
      </c>
      <c r="J347" s="78" t="s">
        <v>649</v>
      </c>
      <c r="K347" s="212"/>
      <c r="L347" s="212"/>
      <c r="M347" s="212"/>
      <c r="N347" s="212"/>
      <c r="O347" s="212"/>
      <c r="P347" s="212"/>
      <c r="Q347" s="212"/>
      <c r="R347" s="212"/>
      <c r="S347" s="212"/>
      <c r="T347" s="212"/>
      <c r="U347" s="212"/>
      <c r="V347" s="212"/>
      <c r="W347" s="212"/>
      <c r="X347" s="212"/>
      <c r="Y347" s="212"/>
      <c r="Z347" s="212"/>
    </row>
    <row r="348" ht="11.25" customHeight="1">
      <c r="A348" s="236" t="s">
        <v>7520</v>
      </c>
      <c r="B348" s="150" t="s">
        <v>77</v>
      </c>
      <c r="C348" s="150" t="s">
        <v>7533</v>
      </c>
      <c r="D348" s="150" t="s">
        <v>1007</v>
      </c>
      <c r="E348" s="313" t="s">
        <v>7534</v>
      </c>
      <c r="F348" s="150" t="s">
        <v>7536</v>
      </c>
      <c r="G348" s="426">
        <v>50.0</v>
      </c>
      <c r="H348" s="522"/>
      <c r="I348" s="624">
        <v>50.0</v>
      </c>
      <c r="J348" s="78" t="s">
        <v>649</v>
      </c>
      <c r="K348" s="212"/>
      <c r="L348" s="212"/>
      <c r="M348" s="212"/>
      <c r="N348" s="212"/>
      <c r="O348" s="212"/>
      <c r="P348" s="212"/>
      <c r="Q348" s="212"/>
      <c r="R348" s="212"/>
      <c r="S348" s="212"/>
      <c r="T348" s="212"/>
      <c r="U348" s="212"/>
      <c r="V348" s="212"/>
      <c r="W348" s="212"/>
      <c r="X348" s="212"/>
      <c r="Y348" s="212"/>
      <c r="Z348" s="212"/>
    </row>
    <row r="349" ht="11.25" customHeight="1">
      <c r="A349" s="236" t="s">
        <v>7520</v>
      </c>
      <c r="B349" s="150" t="s">
        <v>77</v>
      </c>
      <c r="C349" s="150" t="s">
        <v>7026</v>
      </c>
      <c r="D349" s="150" t="s">
        <v>922</v>
      </c>
      <c r="E349" s="313" t="s">
        <v>7258</v>
      </c>
      <c r="F349" s="150" t="s">
        <v>7537</v>
      </c>
      <c r="G349" s="426">
        <v>50.0</v>
      </c>
      <c r="H349" s="522"/>
      <c r="I349" s="624"/>
      <c r="J349" s="78" t="s">
        <v>649</v>
      </c>
      <c r="K349" s="212"/>
      <c r="L349" s="212"/>
      <c r="M349" s="212"/>
      <c r="N349" s="212"/>
      <c r="O349" s="212"/>
      <c r="P349" s="212"/>
      <c r="Q349" s="212"/>
      <c r="R349" s="212"/>
      <c r="S349" s="212"/>
      <c r="T349" s="212"/>
      <c r="U349" s="212"/>
      <c r="V349" s="212"/>
      <c r="W349" s="212"/>
      <c r="X349" s="212"/>
      <c r="Y349" s="212"/>
      <c r="Z349" s="212"/>
    </row>
    <row r="350" ht="11.25" customHeight="1">
      <c r="A350" s="236" t="s">
        <v>7520</v>
      </c>
      <c r="B350" s="150" t="s">
        <v>77</v>
      </c>
      <c r="C350" s="150" t="s">
        <v>7012</v>
      </c>
      <c r="D350" s="150" t="s">
        <v>922</v>
      </c>
      <c r="E350" s="313" t="s">
        <v>7538</v>
      </c>
      <c r="F350" s="150" t="s">
        <v>7539</v>
      </c>
      <c r="G350" s="426">
        <v>50.0</v>
      </c>
      <c r="H350" s="522"/>
      <c r="I350" s="624">
        <v>50.0</v>
      </c>
      <c r="J350" s="78" t="s">
        <v>649</v>
      </c>
      <c r="K350" s="212"/>
      <c r="L350" s="212"/>
      <c r="M350" s="212"/>
      <c r="N350" s="212"/>
      <c r="O350" s="212"/>
      <c r="P350" s="212"/>
      <c r="Q350" s="212"/>
      <c r="R350" s="212"/>
      <c r="S350" s="212"/>
      <c r="T350" s="212"/>
      <c r="U350" s="212"/>
      <c r="V350" s="212"/>
      <c r="W350" s="212"/>
      <c r="X350" s="212"/>
      <c r="Y350" s="212"/>
      <c r="Z350" s="212"/>
    </row>
    <row r="351" ht="11.25" customHeight="1">
      <c r="A351" s="236" t="s">
        <v>7520</v>
      </c>
      <c r="B351" s="150" t="s">
        <v>77</v>
      </c>
      <c r="C351" s="150" t="s">
        <v>7339</v>
      </c>
      <c r="D351" s="150" t="s">
        <v>922</v>
      </c>
      <c r="E351" s="313" t="s">
        <v>7540</v>
      </c>
      <c r="F351" s="628">
        <v>45540.0</v>
      </c>
      <c r="G351" s="426">
        <v>50.0</v>
      </c>
      <c r="H351" s="522"/>
      <c r="I351" s="624">
        <v>50.0</v>
      </c>
      <c r="J351" s="78" t="s">
        <v>649</v>
      </c>
      <c r="K351" s="212"/>
      <c r="L351" s="212"/>
      <c r="M351" s="212"/>
      <c r="N351" s="212"/>
      <c r="O351" s="212"/>
      <c r="P351" s="212"/>
      <c r="Q351" s="212"/>
      <c r="R351" s="212"/>
      <c r="S351" s="212"/>
      <c r="T351" s="212"/>
      <c r="U351" s="212"/>
      <c r="V351" s="212"/>
      <c r="W351" s="212"/>
      <c r="X351" s="212"/>
      <c r="Y351" s="212"/>
      <c r="Z351" s="212"/>
    </row>
    <row r="352" ht="11.25" customHeight="1">
      <c r="A352" s="236" t="s">
        <v>7520</v>
      </c>
      <c r="B352" s="150" t="s">
        <v>77</v>
      </c>
      <c r="C352" s="150" t="s">
        <v>322</v>
      </c>
      <c r="D352" s="150" t="s">
        <v>922</v>
      </c>
      <c r="E352" s="313" t="s">
        <v>7541</v>
      </c>
      <c r="F352" s="628" t="s">
        <v>7542</v>
      </c>
      <c r="G352" s="426">
        <v>50.0</v>
      </c>
      <c r="H352" s="522"/>
      <c r="I352" s="624">
        <v>50.0</v>
      </c>
      <c r="J352" s="78" t="s">
        <v>649</v>
      </c>
      <c r="K352" s="212"/>
      <c r="L352" s="212"/>
      <c r="M352" s="212"/>
      <c r="N352" s="212"/>
      <c r="O352" s="212"/>
      <c r="P352" s="212"/>
      <c r="Q352" s="212"/>
      <c r="R352" s="212"/>
      <c r="S352" s="212"/>
      <c r="T352" s="212"/>
      <c r="U352" s="212"/>
      <c r="V352" s="212"/>
      <c r="W352" s="212"/>
      <c r="X352" s="212"/>
      <c r="Y352" s="212"/>
      <c r="Z352" s="212"/>
    </row>
    <row r="353" ht="11.25" customHeight="1">
      <c r="A353" s="236" t="s">
        <v>7520</v>
      </c>
      <c r="B353" s="150" t="s">
        <v>77</v>
      </c>
      <c r="C353" s="150" t="s">
        <v>7543</v>
      </c>
      <c r="D353" s="150" t="s">
        <v>974</v>
      </c>
      <c r="E353" s="313" t="s">
        <v>7544</v>
      </c>
      <c r="F353" s="628" t="s">
        <v>7545</v>
      </c>
      <c r="G353" s="426">
        <v>50.0</v>
      </c>
      <c r="H353" s="522"/>
      <c r="I353" s="624">
        <v>50.0</v>
      </c>
      <c r="J353" s="78" t="s">
        <v>649</v>
      </c>
      <c r="K353" s="212"/>
      <c r="L353" s="212"/>
      <c r="M353" s="212"/>
      <c r="N353" s="212"/>
      <c r="O353" s="212"/>
      <c r="P353" s="212"/>
      <c r="Q353" s="212"/>
      <c r="R353" s="212"/>
      <c r="S353" s="212"/>
      <c r="T353" s="212"/>
      <c r="U353" s="212"/>
      <c r="V353" s="212"/>
      <c r="W353" s="212"/>
      <c r="X353" s="212"/>
      <c r="Y353" s="212"/>
      <c r="Z353" s="212"/>
    </row>
    <row r="354" ht="11.25" customHeight="1">
      <c r="A354" s="236" t="s">
        <v>7520</v>
      </c>
      <c r="B354" s="150" t="s">
        <v>77</v>
      </c>
      <c r="C354" s="150" t="s">
        <v>7546</v>
      </c>
      <c r="D354" s="150" t="s">
        <v>1007</v>
      </c>
      <c r="E354" s="313" t="s">
        <v>7547</v>
      </c>
      <c r="F354" s="628" t="s">
        <v>7548</v>
      </c>
      <c r="G354" s="426">
        <v>50.0</v>
      </c>
      <c r="H354" s="522"/>
      <c r="I354" s="624">
        <v>50.0</v>
      </c>
      <c r="J354" s="78" t="s">
        <v>649</v>
      </c>
      <c r="K354" s="212"/>
      <c r="L354" s="212"/>
      <c r="M354" s="212"/>
      <c r="N354" s="212"/>
      <c r="O354" s="212"/>
      <c r="P354" s="212"/>
      <c r="Q354" s="212"/>
      <c r="R354" s="212"/>
      <c r="S354" s="212"/>
      <c r="T354" s="212"/>
      <c r="U354" s="212"/>
      <c r="V354" s="212"/>
      <c r="W354" s="212"/>
      <c r="X354" s="212"/>
      <c r="Y354" s="212"/>
      <c r="Z354" s="212"/>
    </row>
    <row r="355" ht="11.25" customHeight="1">
      <c r="A355" s="236" t="s">
        <v>7520</v>
      </c>
      <c r="B355" s="150" t="s">
        <v>77</v>
      </c>
      <c r="C355" s="150" t="s">
        <v>7012</v>
      </c>
      <c r="D355" s="150" t="s">
        <v>922</v>
      </c>
      <c r="E355" s="313" t="s">
        <v>7538</v>
      </c>
      <c r="F355" s="628" t="s">
        <v>7549</v>
      </c>
      <c r="G355" s="426">
        <v>50.0</v>
      </c>
      <c r="H355" s="522"/>
      <c r="I355" s="624">
        <v>50.0</v>
      </c>
      <c r="J355" s="78" t="s">
        <v>649</v>
      </c>
      <c r="K355" s="212"/>
      <c r="L355" s="212"/>
      <c r="M355" s="212"/>
      <c r="N355" s="212"/>
      <c r="O355" s="212"/>
      <c r="P355" s="212"/>
      <c r="Q355" s="212"/>
      <c r="R355" s="212"/>
      <c r="S355" s="212"/>
      <c r="T355" s="212"/>
      <c r="U355" s="212"/>
      <c r="V355" s="212"/>
      <c r="W355" s="212"/>
      <c r="X355" s="212"/>
      <c r="Y355" s="212"/>
      <c r="Z355" s="212"/>
    </row>
    <row r="356" ht="11.25" customHeight="1">
      <c r="A356" s="236" t="s">
        <v>7520</v>
      </c>
      <c r="B356" s="150" t="s">
        <v>77</v>
      </c>
      <c r="C356" s="150" t="s">
        <v>147</v>
      </c>
      <c r="D356" s="150" t="s">
        <v>922</v>
      </c>
      <c r="E356" s="313" t="s">
        <v>7247</v>
      </c>
      <c r="F356" s="628" t="s">
        <v>7550</v>
      </c>
      <c r="G356" s="426">
        <v>50.0</v>
      </c>
      <c r="H356" s="522"/>
      <c r="I356" s="624">
        <v>50.0</v>
      </c>
      <c r="J356" s="78" t="s">
        <v>649</v>
      </c>
      <c r="K356" s="212"/>
      <c r="L356" s="212"/>
      <c r="M356" s="212"/>
      <c r="N356" s="212"/>
      <c r="O356" s="212"/>
      <c r="P356" s="212"/>
      <c r="Q356" s="212"/>
      <c r="R356" s="212"/>
      <c r="S356" s="212"/>
      <c r="T356" s="212"/>
      <c r="U356" s="212"/>
      <c r="V356" s="212"/>
      <c r="W356" s="212"/>
      <c r="X356" s="212"/>
      <c r="Y356" s="212"/>
      <c r="Z356" s="212"/>
    </row>
    <row r="357" ht="11.25" customHeight="1">
      <c r="A357" s="236" t="s">
        <v>7520</v>
      </c>
      <c r="B357" s="150" t="s">
        <v>77</v>
      </c>
      <c r="C357" s="150" t="s">
        <v>7551</v>
      </c>
      <c r="D357" s="150" t="s">
        <v>922</v>
      </c>
      <c r="E357" s="313" t="s">
        <v>7552</v>
      </c>
      <c r="F357" s="150" t="s">
        <v>7553</v>
      </c>
      <c r="G357" s="426">
        <v>50.0</v>
      </c>
      <c r="H357" s="522"/>
      <c r="I357" s="624">
        <v>50.0</v>
      </c>
      <c r="J357" s="78" t="s">
        <v>649</v>
      </c>
      <c r="K357" s="212"/>
      <c r="L357" s="212"/>
      <c r="M357" s="212"/>
      <c r="N357" s="212"/>
      <c r="O357" s="212"/>
      <c r="P357" s="212"/>
      <c r="Q357" s="212"/>
      <c r="R357" s="212"/>
      <c r="S357" s="212"/>
      <c r="T357" s="212"/>
      <c r="U357" s="212"/>
      <c r="V357" s="212"/>
      <c r="W357" s="212"/>
      <c r="X357" s="212"/>
      <c r="Y357" s="212"/>
      <c r="Z357" s="212"/>
    </row>
    <row r="358" ht="11.25" customHeight="1">
      <c r="A358" s="112" t="s">
        <v>3960</v>
      </c>
      <c r="B358" s="98" t="s">
        <v>77</v>
      </c>
      <c r="C358" s="98" t="s">
        <v>7554</v>
      </c>
      <c r="D358" s="98" t="s">
        <v>7432</v>
      </c>
      <c r="E358" s="313" t="s">
        <v>7555</v>
      </c>
      <c r="F358" s="98"/>
      <c r="G358" s="391">
        <v>50.0</v>
      </c>
      <c r="H358" s="301">
        <v>4.0</v>
      </c>
      <c r="I358" s="467">
        <v>100.0</v>
      </c>
      <c r="J358" s="78" t="s">
        <v>3249</v>
      </c>
      <c r="K358" s="212"/>
      <c r="L358" s="212"/>
      <c r="M358" s="212"/>
      <c r="N358" s="212"/>
      <c r="O358" s="212"/>
      <c r="P358" s="212"/>
      <c r="Q358" s="212"/>
      <c r="R358" s="212"/>
      <c r="S358" s="212"/>
      <c r="T358" s="212"/>
      <c r="U358" s="212"/>
      <c r="V358" s="212"/>
      <c r="W358" s="212"/>
      <c r="X358" s="212"/>
      <c r="Y358" s="212"/>
      <c r="Z358" s="212"/>
    </row>
    <row r="359" ht="11.25" customHeight="1">
      <c r="A359" s="5" t="s">
        <v>102</v>
      </c>
      <c r="B359" s="77" t="s">
        <v>77</v>
      </c>
      <c r="C359" s="77" t="s">
        <v>3856</v>
      </c>
      <c r="D359" s="162" t="s">
        <v>7556</v>
      </c>
      <c r="E359" s="163" t="s">
        <v>7557</v>
      </c>
      <c r="F359" s="77" t="s">
        <v>7558</v>
      </c>
      <c r="G359" s="170">
        <v>50.0</v>
      </c>
      <c r="H359" s="77">
        <v>1.5</v>
      </c>
      <c r="I359" s="170">
        <v>75.0</v>
      </c>
      <c r="J359" s="78" t="s">
        <v>677</v>
      </c>
      <c r="K359" s="212"/>
      <c r="L359" s="212"/>
      <c r="M359" s="212"/>
      <c r="N359" s="212"/>
      <c r="O359" s="212"/>
      <c r="P359" s="212"/>
      <c r="Q359" s="212"/>
      <c r="R359" s="212"/>
      <c r="S359" s="212"/>
      <c r="T359" s="212"/>
      <c r="U359" s="212"/>
      <c r="V359" s="212"/>
      <c r="W359" s="212"/>
      <c r="X359" s="212"/>
      <c r="Y359" s="212"/>
      <c r="Z359" s="212"/>
    </row>
    <row r="360" ht="11.25" customHeight="1">
      <c r="A360" s="5" t="s">
        <v>102</v>
      </c>
      <c r="B360" s="77" t="s">
        <v>77</v>
      </c>
      <c r="C360" s="77" t="s">
        <v>7559</v>
      </c>
      <c r="D360" s="162" t="s">
        <v>7556</v>
      </c>
      <c r="E360" s="655" t="s">
        <v>7560</v>
      </c>
      <c r="F360" s="162" t="s">
        <v>7409</v>
      </c>
      <c r="G360" s="656">
        <v>50.0</v>
      </c>
      <c r="H360" s="657">
        <v>1.5</v>
      </c>
      <c r="I360" s="170">
        <v>75.0</v>
      </c>
      <c r="J360" s="78" t="s">
        <v>677</v>
      </c>
      <c r="K360" s="212"/>
      <c r="L360" s="212"/>
      <c r="M360" s="212"/>
      <c r="N360" s="212"/>
      <c r="O360" s="212"/>
      <c r="P360" s="212"/>
      <c r="Q360" s="212"/>
      <c r="R360" s="212"/>
      <c r="S360" s="212"/>
      <c r="T360" s="212"/>
      <c r="U360" s="212"/>
      <c r="V360" s="212"/>
      <c r="W360" s="212"/>
      <c r="X360" s="212"/>
      <c r="Y360" s="212"/>
      <c r="Z360" s="212"/>
    </row>
    <row r="361" ht="11.25" customHeight="1">
      <c r="A361" s="5" t="s">
        <v>102</v>
      </c>
      <c r="B361" s="77" t="s">
        <v>77</v>
      </c>
      <c r="C361" s="77" t="s">
        <v>7561</v>
      </c>
      <c r="D361" s="162" t="s">
        <v>4017</v>
      </c>
      <c r="E361" s="655" t="s">
        <v>7516</v>
      </c>
      <c r="F361" s="162" t="s">
        <v>7562</v>
      </c>
      <c r="G361" s="656">
        <v>50.0</v>
      </c>
      <c r="H361" s="657">
        <v>2.0</v>
      </c>
      <c r="I361" s="170">
        <v>100.0</v>
      </c>
      <c r="J361" s="78" t="s">
        <v>677</v>
      </c>
      <c r="K361" s="212"/>
      <c r="L361" s="212"/>
      <c r="M361" s="212"/>
      <c r="N361" s="212"/>
      <c r="O361" s="212"/>
      <c r="P361" s="212"/>
      <c r="Q361" s="212"/>
      <c r="R361" s="212"/>
      <c r="S361" s="212"/>
      <c r="T361" s="212"/>
      <c r="U361" s="212"/>
      <c r="V361" s="212"/>
      <c r="W361" s="212"/>
      <c r="X361" s="212"/>
      <c r="Y361" s="212"/>
      <c r="Z361" s="212"/>
    </row>
    <row r="362" ht="11.25" customHeight="1">
      <c r="A362" s="5" t="s">
        <v>102</v>
      </c>
      <c r="B362" s="77" t="s">
        <v>77</v>
      </c>
      <c r="C362" s="77" t="s">
        <v>7563</v>
      </c>
      <c r="D362" s="77" t="s">
        <v>842</v>
      </c>
      <c r="E362" s="5" t="s">
        <v>7564</v>
      </c>
      <c r="F362" s="77" t="s">
        <v>7565</v>
      </c>
      <c r="G362" s="166">
        <v>10.0</v>
      </c>
      <c r="H362" s="226">
        <v>5.0</v>
      </c>
      <c r="I362" s="170">
        <v>50.0</v>
      </c>
      <c r="J362" s="78" t="s">
        <v>677</v>
      </c>
      <c r="K362" s="212"/>
      <c r="L362" s="212"/>
      <c r="M362" s="212"/>
      <c r="N362" s="212"/>
      <c r="O362" s="212"/>
      <c r="P362" s="212"/>
      <c r="Q362" s="212"/>
      <c r="R362" s="212"/>
      <c r="S362" s="212"/>
      <c r="T362" s="212"/>
      <c r="U362" s="212"/>
      <c r="V362" s="212"/>
      <c r="W362" s="212"/>
      <c r="X362" s="212"/>
      <c r="Y362" s="212"/>
      <c r="Z362" s="212"/>
    </row>
    <row r="363" ht="11.25" customHeight="1">
      <c r="A363" s="5" t="s">
        <v>102</v>
      </c>
      <c r="B363" s="77" t="s">
        <v>77</v>
      </c>
      <c r="C363" s="77" t="s">
        <v>7566</v>
      </c>
      <c r="D363" s="77" t="s">
        <v>842</v>
      </c>
      <c r="E363" s="5" t="s">
        <v>7564</v>
      </c>
      <c r="F363" s="77" t="s">
        <v>7498</v>
      </c>
      <c r="G363" s="166">
        <v>10.0</v>
      </c>
      <c r="H363" s="226">
        <v>5.0</v>
      </c>
      <c r="I363" s="170">
        <v>50.0</v>
      </c>
      <c r="J363" s="78" t="s">
        <v>677</v>
      </c>
      <c r="K363" s="212"/>
      <c r="L363" s="212"/>
      <c r="M363" s="212"/>
      <c r="N363" s="212"/>
      <c r="O363" s="212"/>
      <c r="P363" s="212"/>
      <c r="Q363" s="212"/>
      <c r="R363" s="212"/>
      <c r="S363" s="212"/>
      <c r="T363" s="212"/>
      <c r="U363" s="212"/>
      <c r="V363" s="212"/>
      <c r="W363" s="212"/>
      <c r="X363" s="212"/>
      <c r="Y363" s="212"/>
      <c r="Z363" s="212"/>
    </row>
    <row r="364" ht="11.25" customHeight="1">
      <c r="A364" s="5" t="s">
        <v>102</v>
      </c>
      <c r="B364" s="77" t="s">
        <v>77</v>
      </c>
      <c r="C364" s="77" t="s">
        <v>147</v>
      </c>
      <c r="D364" s="77" t="s">
        <v>842</v>
      </c>
      <c r="E364" s="5" t="s">
        <v>7564</v>
      </c>
      <c r="F364" s="77" t="s">
        <v>7567</v>
      </c>
      <c r="G364" s="166">
        <v>10.0</v>
      </c>
      <c r="H364" s="226">
        <v>5.0</v>
      </c>
      <c r="I364" s="170">
        <v>50.0</v>
      </c>
      <c r="J364" s="78" t="s">
        <v>677</v>
      </c>
      <c r="K364" s="212"/>
      <c r="L364" s="212"/>
      <c r="M364" s="212"/>
      <c r="N364" s="212"/>
      <c r="O364" s="212"/>
      <c r="P364" s="212"/>
      <c r="Q364" s="212"/>
      <c r="R364" s="212"/>
      <c r="S364" s="212"/>
      <c r="T364" s="212"/>
      <c r="U364" s="212"/>
      <c r="V364" s="212"/>
      <c r="W364" s="212"/>
      <c r="X364" s="212"/>
      <c r="Y364" s="212"/>
      <c r="Z364" s="212"/>
    </row>
    <row r="365" ht="11.25" customHeight="1">
      <c r="A365" s="5" t="s">
        <v>102</v>
      </c>
      <c r="B365" s="77" t="s">
        <v>77</v>
      </c>
      <c r="C365" s="77" t="s">
        <v>7568</v>
      </c>
      <c r="D365" s="77" t="s">
        <v>842</v>
      </c>
      <c r="E365" s="5" t="s">
        <v>7564</v>
      </c>
      <c r="F365" s="77" t="s">
        <v>7569</v>
      </c>
      <c r="G365" s="166">
        <v>10.0</v>
      </c>
      <c r="H365" s="226">
        <v>5.0</v>
      </c>
      <c r="I365" s="170">
        <v>50.0</v>
      </c>
      <c r="J365" s="78" t="s">
        <v>677</v>
      </c>
      <c r="K365" s="212"/>
      <c r="L365" s="212"/>
      <c r="M365" s="212"/>
      <c r="N365" s="212"/>
      <c r="O365" s="212"/>
      <c r="P365" s="212"/>
      <c r="Q365" s="212"/>
      <c r="R365" s="212"/>
      <c r="S365" s="212"/>
      <c r="T365" s="212"/>
      <c r="U365" s="212"/>
      <c r="V365" s="212"/>
      <c r="W365" s="212"/>
      <c r="X365" s="212"/>
      <c r="Y365" s="212"/>
      <c r="Z365" s="212"/>
    </row>
    <row r="366" ht="11.25" customHeight="1">
      <c r="A366" s="267" t="s">
        <v>102</v>
      </c>
      <c r="B366" s="658" t="s">
        <v>77</v>
      </c>
      <c r="C366" s="658" t="s">
        <v>7570</v>
      </c>
      <c r="D366" s="658"/>
      <c r="E366" s="267" t="s">
        <v>7571</v>
      </c>
      <c r="F366" s="658" t="s">
        <v>7572</v>
      </c>
      <c r="G366" s="413">
        <v>10.0</v>
      </c>
      <c r="H366" s="659"/>
      <c r="I366" s="660">
        <v>10.0</v>
      </c>
      <c r="J366" s="78" t="s">
        <v>677</v>
      </c>
      <c r="K366" s="212"/>
      <c r="L366" s="212"/>
      <c r="M366" s="212"/>
      <c r="N366" s="212"/>
      <c r="O366" s="212"/>
      <c r="P366" s="212"/>
      <c r="Q366" s="212"/>
      <c r="R366" s="212"/>
      <c r="S366" s="212"/>
      <c r="T366" s="212"/>
      <c r="U366" s="212"/>
      <c r="V366" s="212"/>
      <c r="W366" s="212"/>
      <c r="X366" s="212"/>
      <c r="Y366" s="212"/>
      <c r="Z366" s="212"/>
    </row>
    <row r="367" ht="11.25" customHeight="1">
      <c r="A367" s="112" t="s">
        <v>7573</v>
      </c>
      <c r="B367" s="98" t="s">
        <v>77</v>
      </c>
      <c r="C367" s="98" t="s">
        <v>3872</v>
      </c>
      <c r="D367" s="98" t="s">
        <v>7510</v>
      </c>
      <c r="E367" s="313" t="s">
        <v>7511</v>
      </c>
      <c r="F367" s="98"/>
      <c r="G367" s="153">
        <v>100.0</v>
      </c>
      <c r="H367" s="18">
        <v>1.0</v>
      </c>
      <c r="I367" s="624">
        <v>100.0</v>
      </c>
      <c r="J367" s="78" t="s">
        <v>689</v>
      </c>
      <c r="K367" s="212"/>
      <c r="L367" s="212"/>
      <c r="M367" s="212"/>
      <c r="N367" s="212"/>
      <c r="O367" s="212"/>
      <c r="P367" s="212"/>
      <c r="Q367" s="212"/>
      <c r="R367" s="212"/>
      <c r="S367" s="212"/>
      <c r="T367" s="212"/>
      <c r="U367" s="212"/>
      <c r="V367" s="212"/>
      <c r="W367" s="212"/>
      <c r="X367" s="212"/>
      <c r="Y367" s="212"/>
      <c r="Z367" s="212"/>
    </row>
    <row r="368" ht="11.25" customHeight="1">
      <c r="A368" s="112" t="s">
        <v>7573</v>
      </c>
      <c r="B368" s="98" t="s">
        <v>77</v>
      </c>
      <c r="C368" s="98" t="s">
        <v>3856</v>
      </c>
      <c r="D368" s="98" t="s">
        <v>7512</v>
      </c>
      <c r="E368" s="313" t="s">
        <v>7513</v>
      </c>
      <c r="F368" s="98"/>
      <c r="G368" s="75">
        <v>100.0</v>
      </c>
      <c r="H368" s="221">
        <v>2.0</v>
      </c>
      <c r="I368" s="624">
        <v>150.0</v>
      </c>
      <c r="J368" s="78" t="s">
        <v>689</v>
      </c>
      <c r="K368" s="212"/>
      <c r="L368" s="212"/>
      <c r="M368" s="212"/>
      <c r="N368" s="212"/>
      <c r="O368" s="212"/>
      <c r="P368" s="212"/>
      <c r="Q368" s="212"/>
      <c r="R368" s="212"/>
      <c r="S368" s="212"/>
      <c r="T368" s="212"/>
      <c r="U368" s="212"/>
      <c r="V368" s="212"/>
      <c r="W368" s="212"/>
      <c r="X368" s="212"/>
      <c r="Y368" s="212"/>
      <c r="Z368" s="212"/>
    </row>
    <row r="369" ht="11.25" customHeight="1">
      <c r="A369" s="112" t="s">
        <v>7573</v>
      </c>
      <c r="B369" s="98" t="s">
        <v>77</v>
      </c>
      <c r="C369" s="98" t="s">
        <v>3888</v>
      </c>
      <c r="D369" s="98" t="s">
        <v>7512</v>
      </c>
      <c r="E369" s="313" t="s">
        <v>7514</v>
      </c>
      <c r="F369" s="98"/>
      <c r="G369" s="75">
        <v>100.0</v>
      </c>
      <c r="H369" s="221">
        <v>2.0</v>
      </c>
      <c r="I369" s="624">
        <v>150.0</v>
      </c>
      <c r="J369" s="78" t="s">
        <v>689</v>
      </c>
      <c r="K369" s="212"/>
      <c r="L369" s="212"/>
      <c r="M369" s="212"/>
      <c r="N369" s="212"/>
      <c r="O369" s="212"/>
      <c r="P369" s="212"/>
      <c r="Q369" s="212"/>
      <c r="R369" s="212"/>
      <c r="S369" s="212"/>
      <c r="T369" s="212"/>
      <c r="U369" s="212"/>
      <c r="V369" s="212"/>
      <c r="W369" s="212"/>
      <c r="X369" s="212"/>
      <c r="Y369" s="212"/>
      <c r="Z369" s="212"/>
    </row>
    <row r="370" ht="11.25" customHeight="1">
      <c r="A370" s="112" t="s">
        <v>7573</v>
      </c>
      <c r="B370" s="98" t="s">
        <v>77</v>
      </c>
      <c r="C370" s="98" t="s">
        <v>7574</v>
      </c>
      <c r="D370" s="98" t="s">
        <v>842</v>
      </c>
      <c r="E370" s="313" t="s">
        <v>7575</v>
      </c>
      <c r="F370" s="98"/>
      <c r="G370" s="75" t="s">
        <v>7576</v>
      </c>
      <c r="H370" s="221"/>
      <c r="I370" s="624">
        <v>200.0</v>
      </c>
      <c r="J370" s="78" t="s">
        <v>689</v>
      </c>
      <c r="K370" s="212"/>
      <c r="L370" s="212"/>
      <c r="M370" s="212"/>
      <c r="N370" s="212"/>
      <c r="O370" s="212"/>
      <c r="P370" s="212"/>
      <c r="Q370" s="212"/>
      <c r="R370" s="212"/>
      <c r="S370" s="212"/>
      <c r="T370" s="212"/>
      <c r="U370" s="212"/>
      <c r="V370" s="212"/>
      <c r="W370" s="212"/>
      <c r="X370" s="212"/>
      <c r="Y370" s="212"/>
      <c r="Z370" s="212"/>
    </row>
    <row r="371" ht="11.25" customHeight="1">
      <c r="A371" s="112" t="s">
        <v>7573</v>
      </c>
      <c r="B371" s="98" t="s">
        <v>77</v>
      </c>
      <c r="C371" s="98" t="s">
        <v>7577</v>
      </c>
      <c r="D371" s="98" t="s">
        <v>7578</v>
      </c>
      <c r="E371" s="313" t="s">
        <v>7579</v>
      </c>
      <c r="F371" s="661">
        <v>45404.0</v>
      </c>
      <c r="G371" s="75">
        <v>50.0</v>
      </c>
      <c r="H371" s="221"/>
      <c r="I371" s="624">
        <v>50.0</v>
      </c>
      <c r="J371" s="78" t="s">
        <v>689</v>
      </c>
      <c r="K371" s="212"/>
      <c r="L371" s="212"/>
      <c r="M371" s="212"/>
      <c r="N371" s="212"/>
      <c r="O371" s="212"/>
      <c r="P371" s="212"/>
      <c r="Q371" s="212"/>
      <c r="R371" s="212"/>
      <c r="S371" s="212"/>
      <c r="T371" s="212"/>
      <c r="U371" s="212"/>
      <c r="V371" s="212"/>
      <c r="W371" s="212"/>
      <c r="X371" s="212"/>
      <c r="Y371" s="212"/>
      <c r="Z371" s="212"/>
    </row>
    <row r="372" ht="11.25" customHeight="1">
      <c r="A372" s="112" t="s">
        <v>7573</v>
      </c>
      <c r="B372" s="98" t="s">
        <v>77</v>
      </c>
      <c r="C372" s="98" t="s">
        <v>7577</v>
      </c>
      <c r="D372" s="98" t="s">
        <v>7578</v>
      </c>
      <c r="E372" s="313" t="s">
        <v>7579</v>
      </c>
      <c r="F372" s="661">
        <v>45586.0</v>
      </c>
      <c r="G372" s="75">
        <v>50.0</v>
      </c>
      <c r="H372" s="221"/>
      <c r="I372" s="624">
        <v>50.0</v>
      </c>
      <c r="J372" s="78" t="s">
        <v>689</v>
      </c>
      <c r="K372" s="212"/>
      <c r="L372" s="212"/>
      <c r="M372" s="212"/>
      <c r="N372" s="212"/>
      <c r="O372" s="212"/>
      <c r="P372" s="212"/>
      <c r="Q372" s="212"/>
      <c r="R372" s="212"/>
      <c r="S372" s="212"/>
      <c r="T372" s="212"/>
      <c r="U372" s="212"/>
      <c r="V372" s="212"/>
      <c r="W372" s="212"/>
      <c r="X372" s="212"/>
      <c r="Y372" s="212"/>
      <c r="Z372" s="212"/>
    </row>
    <row r="373" ht="11.25" customHeight="1">
      <c r="A373" s="112" t="s">
        <v>7573</v>
      </c>
      <c r="B373" s="98" t="s">
        <v>77</v>
      </c>
      <c r="C373" s="98" t="s">
        <v>7580</v>
      </c>
      <c r="D373" s="98" t="s">
        <v>974</v>
      </c>
      <c r="E373" s="313" t="s">
        <v>7581</v>
      </c>
      <c r="F373" s="661">
        <v>45385.0</v>
      </c>
      <c r="G373" s="75">
        <v>50.0</v>
      </c>
      <c r="H373" s="221"/>
      <c r="I373" s="624">
        <v>50.0</v>
      </c>
      <c r="J373" s="78" t="s">
        <v>689</v>
      </c>
      <c r="K373" s="212"/>
      <c r="L373" s="212"/>
      <c r="M373" s="212"/>
      <c r="N373" s="212"/>
      <c r="O373" s="212"/>
      <c r="P373" s="212"/>
      <c r="Q373" s="212"/>
      <c r="R373" s="212"/>
      <c r="S373" s="212"/>
      <c r="T373" s="212"/>
      <c r="U373" s="212"/>
      <c r="V373" s="212"/>
      <c r="W373" s="212"/>
      <c r="X373" s="212"/>
      <c r="Y373" s="212"/>
      <c r="Z373" s="212"/>
    </row>
    <row r="374" ht="11.25" customHeight="1">
      <c r="A374" s="112" t="s">
        <v>7573</v>
      </c>
      <c r="B374" s="98" t="s">
        <v>77</v>
      </c>
      <c r="C374" s="98" t="s">
        <v>7582</v>
      </c>
      <c r="D374" s="98" t="s">
        <v>974</v>
      </c>
      <c r="E374" s="313" t="s">
        <v>7583</v>
      </c>
      <c r="F374" s="661">
        <v>45500.0</v>
      </c>
      <c r="G374" s="75">
        <v>50.0</v>
      </c>
      <c r="H374" s="221"/>
      <c r="I374" s="624">
        <v>50.0</v>
      </c>
      <c r="J374" s="78" t="s">
        <v>689</v>
      </c>
      <c r="K374" s="212"/>
      <c r="L374" s="212"/>
      <c r="M374" s="212"/>
      <c r="N374" s="212"/>
      <c r="O374" s="212"/>
      <c r="P374" s="212"/>
      <c r="Q374" s="212"/>
      <c r="R374" s="212"/>
      <c r="S374" s="212"/>
      <c r="T374" s="212"/>
      <c r="U374" s="212"/>
      <c r="V374" s="212"/>
      <c r="W374" s="212"/>
      <c r="X374" s="212"/>
      <c r="Y374" s="212"/>
      <c r="Z374" s="212"/>
    </row>
    <row r="375" ht="11.25" customHeight="1">
      <c r="A375" s="112" t="s">
        <v>7573</v>
      </c>
      <c r="B375" s="98" t="s">
        <v>77</v>
      </c>
      <c r="C375" s="98" t="s">
        <v>7584</v>
      </c>
      <c r="D375" s="98" t="s">
        <v>7578</v>
      </c>
      <c r="E375" s="313" t="s">
        <v>7585</v>
      </c>
      <c r="F375" s="661">
        <v>45643.0</v>
      </c>
      <c r="G375" s="75">
        <v>50.0</v>
      </c>
      <c r="H375" s="221"/>
      <c r="I375" s="624">
        <v>50.0</v>
      </c>
      <c r="J375" s="78" t="s">
        <v>689</v>
      </c>
      <c r="K375" s="212"/>
      <c r="L375" s="212"/>
      <c r="M375" s="212"/>
      <c r="N375" s="212"/>
      <c r="O375" s="212"/>
      <c r="P375" s="212"/>
      <c r="Q375" s="212"/>
      <c r="R375" s="212"/>
      <c r="S375" s="212"/>
      <c r="T375" s="212"/>
      <c r="U375" s="212"/>
      <c r="V375" s="212"/>
      <c r="W375" s="212"/>
      <c r="X375" s="212"/>
      <c r="Y375" s="212"/>
      <c r="Z375" s="212"/>
    </row>
    <row r="376" ht="11.25" customHeight="1">
      <c r="A376" s="112" t="s">
        <v>7573</v>
      </c>
      <c r="B376" s="98" t="s">
        <v>77</v>
      </c>
      <c r="C376" s="98" t="s">
        <v>7584</v>
      </c>
      <c r="D376" s="98" t="s">
        <v>7578</v>
      </c>
      <c r="E376" s="313" t="s">
        <v>7585</v>
      </c>
      <c r="F376" s="661">
        <v>45626.0</v>
      </c>
      <c r="G376" s="75">
        <v>50.0</v>
      </c>
      <c r="H376" s="221"/>
      <c r="I376" s="624">
        <v>50.0</v>
      </c>
      <c r="J376" s="78" t="s">
        <v>689</v>
      </c>
      <c r="K376" s="212"/>
      <c r="L376" s="212"/>
      <c r="M376" s="212"/>
      <c r="N376" s="212"/>
      <c r="O376" s="212"/>
      <c r="P376" s="212"/>
      <c r="Q376" s="212"/>
      <c r="R376" s="212"/>
      <c r="S376" s="212"/>
      <c r="T376" s="212"/>
      <c r="U376" s="212"/>
      <c r="V376" s="212"/>
      <c r="W376" s="212"/>
      <c r="X376" s="212"/>
      <c r="Y376" s="212"/>
      <c r="Z376" s="212"/>
    </row>
    <row r="377" ht="11.25" customHeight="1">
      <c r="A377" s="112" t="s">
        <v>7573</v>
      </c>
      <c r="B377" s="98" t="s">
        <v>77</v>
      </c>
      <c r="C377" s="98" t="s">
        <v>7584</v>
      </c>
      <c r="D377" s="98" t="s">
        <v>7578</v>
      </c>
      <c r="E377" s="313" t="s">
        <v>7585</v>
      </c>
      <c r="F377" s="661">
        <v>45568.0</v>
      </c>
      <c r="G377" s="75">
        <v>50.0</v>
      </c>
      <c r="H377" s="221"/>
      <c r="I377" s="624">
        <v>50.0</v>
      </c>
      <c r="J377" s="78" t="s">
        <v>689</v>
      </c>
      <c r="K377" s="212"/>
      <c r="L377" s="212"/>
      <c r="M377" s="212"/>
      <c r="N377" s="212"/>
      <c r="O377" s="212"/>
      <c r="P377" s="212"/>
      <c r="Q377" s="212"/>
      <c r="R377" s="212"/>
      <c r="S377" s="212"/>
      <c r="T377" s="212"/>
      <c r="U377" s="212"/>
      <c r="V377" s="212"/>
      <c r="W377" s="212"/>
      <c r="X377" s="212"/>
      <c r="Y377" s="212"/>
      <c r="Z377" s="212"/>
    </row>
    <row r="378" ht="11.25" customHeight="1">
      <c r="A378" s="112" t="s">
        <v>7573</v>
      </c>
      <c r="B378" s="98" t="s">
        <v>77</v>
      </c>
      <c r="C378" s="98" t="s">
        <v>7584</v>
      </c>
      <c r="D378" s="98" t="s">
        <v>7578</v>
      </c>
      <c r="E378" s="313" t="s">
        <v>7585</v>
      </c>
      <c r="F378" s="661">
        <v>45537.0</v>
      </c>
      <c r="G378" s="75">
        <v>50.0</v>
      </c>
      <c r="H378" s="221"/>
      <c r="I378" s="624">
        <v>50.0</v>
      </c>
      <c r="J378" s="78" t="s">
        <v>689</v>
      </c>
      <c r="K378" s="212"/>
      <c r="L378" s="212"/>
      <c r="M378" s="212"/>
      <c r="N378" s="212"/>
      <c r="O378" s="212"/>
      <c r="P378" s="212"/>
      <c r="Q378" s="212"/>
      <c r="R378" s="212"/>
      <c r="S378" s="212"/>
      <c r="T378" s="212"/>
      <c r="U378" s="212"/>
      <c r="V378" s="212"/>
      <c r="W378" s="212"/>
      <c r="X378" s="212"/>
      <c r="Y378" s="212"/>
      <c r="Z378" s="212"/>
    </row>
    <row r="379" ht="11.25" customHeight="1">
      <c r="A379" s="112" t="s">
        <v>7573</v>
      </c>
      <c r="B379" s="98" t="s">
        <v>77</v>
      </c>
      <c r="C379" s="98" t="s">
        <v>7584</v>
      </c>
      <c r="D379" s="98" t="s">
        <v>7578</v>
      </c>
      <c r="E379" s="313" t="s">
        <v>7585</v>
      </c>
      <c r="F379" s="661">
        <v>45532.0</v>
      </c>
      <c r="G379" s="75">
        <v>50.0</v>
      </c>
      <c r="H379" s="221"/>
      <c r="I379" s="624">
        <v>50.0</v>
      </c>
      <c r="J379" s="78" t="s">
        <v>689</v>
      </c>
      <c r="K379" s="212"/>
      <c r="L379" s="212"/>
      <c r="M379" s="212"/>
      <c r="N379" s="212"/>
      <c r="O379" s="212"/>
      <c r="P379" s="212"/>
      <c r="Q379" s="212"/>
      <c r="R379" s="212"/>
      <c r="S379" s="212"/>
      <c r="T379" s="212"/>
      <c r="U379" s="212"/>
      <c r="V379" s="212"/>
      <c r="W379" s="212"/>
      <c r="X379" s="212"/>
      <c r="Y379" s="212"/>
      <c r="Z379" s="212"/>
    </row>
    <row r="380" ht="11.25" customHeight="1">
      <c r="A380" s="112" t="s">
        <v>7573</v>
      </c>
      <c r="B380" s="98" t="s">
        <v>77</v>
      </c>
      <c r="C380" s="98" t="s">
        <v>7584</v>
      </c>
      <c r="D380" s="98" t="s">
        <v>7578</v>
      </c>
      <c r="E380" s="313" t="s">
        <v>7585</v>
      </c>
      <c r="F380" s="661">
        <v>45428.0</v>
      </c>
      <c r="G380" s="75">
        <v>50.0</v>
      </c>
      <c r="H380" s="221"/>
      <c r="I380" s="624">
        <v>50.0</v>
      </c>
      <c r="J380" s="78" t="s">
        <v>689</v>
      </c>
      <c r="K380" s="212"/>
      <c r="L380" s="212"/>
      <c r="M380" s="212"/>
      <c r="N380" s="212"/>
      <c r="O380" s="212"/>
      <c r="P380" s="212"/>
      <c r="Q380" s="212"/>
      <c r="R380" s="212"/>
      <c r="S380" s="212"/>
      <c r="T380" s="212"/>
      <c r="U380" s="212"/>
      <c r="V380" s="212"/>
      <c r="W380" s="212"/>
      <c r="X380" s="212"/>
      <c r="Y380" s="212"/>
      <c r="Z380" s="212"/>
    </row>
    <row r="381" ht="11.25" customHeight="1">
      <c r="A381" s="112" t="s">
        <v>7573</v>
      </c>
      <c r="B381" s="98" t="s">
        <v>77</v>
      </c>
      <c r="C381" s="98" t="s">
        <v>7584</v>
      </c>
      <c r="D381" s="98" t="s">
        <v>7578</v>
      </c>
      <c r="E381" s="313" t="s">
        <v>7585</v>
      </c>
      <c r="F381" s="661">
        <v>45428.0</v>
      </c>
      <c r="G381" s="75">
        <v>50.0</v>
      </c>
      <c r="H381" s="221"/>
      <c r="I381" s="624">
        <v>50.0</v>
      </c>
      <c r="J381" s="78" t="s">
        <v>689</v>
      </c>
      <c r="K381" s="212"/>
      <c r="L381" s="212"/>
      <c r="M381" s="212"/>
      <c r="N381" s="212"/>
      <c r="O381" s="212"/>
      <c r="P381" s="212"/>
      <c r="Q381" s="212"/>
      <c r="R381" s="212"/>
      <c r="S381" s="212"/>
      <c r="T381" s="212"/>
      <c r="U381" s="212"/>
      <c r="V381" s="212"/>
      <c r="W381" s="212"/>
      <c r="X381" s="212"/>
      <c r="Y381" s="212"/>
      <c r="Z381" s="212"/>
    </row>
    <row r="382" ht="11.25" customHeight="1">
      <c r="A382" s="112" t="s">
        <v>7573</v>
      </c>
      <c r="B382" s="98" t="s">
        <v>77</v>
      </c>
      <c r="C382" s="157" t="s">
        <v>7586</v>
      </c>
      <c r="D382" s="98" t="s">
        <v>974</v>
      </c>
      <c r="E382" s="313" t="s">
        <v>7587</v>
      </c>
      <c r="F382" s="661">
        <v>45334.0</v>
      </c>
      <c r="G382" s="75">
        <v>50.0</v>
      </c>
      <c r="H382" s="221"/>
      <c r="I382" s="624">
        <v>50.0</v>
      </c>
      <c r="J382" s="78" t="s">
        <v>689</v>
      </c>
      <c r="K382" s="212"/>
      <c r="L382" s="212"/>
      <c r="M382" s="212"/>
      <c r="N382" s="212"/>
      <c r="O382" s="212"/>
      <c r="P382" s="212"/>
      <c r="Q382" s="212"/>
      <c r="R382" s="212"/>
      <c r="S382" s="212"/>
      <c r="T382" s="212"/>
      <c r="U382" s="212"/>
      <c r="V382" s="212"/>
      <c r="W382" s="212"/>
      <c r="X382" s="212"/>
      <c r="Y382" s="212"/>
      <c r="Z382" s="212"/>
    </row>
    <row r="383" ht="11.25" customHeight="1">
      <c r="A383" s="112" t="s">
        <v>7573</v>
      </c>
      <c r="B383" s="98" t="s">
        <v>77</v>
      </c>
      <c r="C383" s="98" t="s">
        <v>7588</v>
      </c>
      <c r="D383" s="98" t="s">
        <v>974</v>
      </c>
      <c r="E383" s="313" t="s">
        <v>7589</v>
      </c>
      <c r="F383" s="661">
        <v>45305.0</v>
      </c>
      <c r="G383" s="75">
        <v>50.0</v>
      </c>
      <c r="H383" s="221"/>
      <c r="I383" s="624">
        <v>50.0</v>
      </c>
      <c r="J383" s="78" t="s">
        <v>689</v>
      </c>
      <c r="K383" s="212"/>
      <c r="L383" s="212"/>
      <c r="M383" s="212"/>
      <c r="N383" s="212"/>
      <c r="O383" s="212"/>
      <c r="P383" s="212"/>
      <c r="Q383" s="212"/>
      <c r="R383" s="212"/>
      <c r="S383" s="212"/>
      <c r="T383" s="212"/>
      <c r="U383" s="212"/>
      <c r="V383" s="212"/>
      <c r="W383" s="212"/>
      <c r="X383" s="212"/>
      <c r="Y383" s="212"/>
      <c r="Z383" s="212"/>
    </row>
    <row r="384" ht="11.25" customHeight="1">
      <c r="A384" s="112" t="s">
        <v>7573</v>
      </c>
      <c r="B384" s="98" t="s">
        <v>77</v>
      </c>
      <c r="C384" s="98" t="s">
        <v>7590</v>
      </c>
      <c r="D384" s="98" t="s">
        <v>7578</v>
      </c>
      <c r="E384" s="313" t="s">
        <v>7591</v>
      </c>
      <c r="F384" s="661">
        <v>45540.0</v>
      </c>
      <c r="G384" s="75">
        <v>50.0</v>
      </c>
      <c r="H384" s="221"/>
      <c r="I384" s="624">
        <v>50.0</v>
      </c>
      <c r="J384" s="78" t="s">
        <v>689</v>
      </c>
      <c r="K384" s="212"/>
      <c r="L384" s="212"/>
      <c r="M384" s="212"/>
      <c r="N384" s="212"/>
      <c r="O384" s="212"/>
      <c r="P384" s="212"/>
      <c r="Q384" s="212"/>
      <c r="R384" s="212"/>
      <c r="S384" s="212"/>
      <c r="T384" s="212"/>
      <c r="U384" s="212"/>
      <c r="V384" s="212"/>
      <c r="W384" s="212"/>
      <c r="X384" s="212"/>
      <c r="Y384" s="212"/>
      <c r="Z384" s="212"/>
    </row>
    <row r="385" ht="11.25" customHeight="1">
      <c r="A385" s="112" t="s">
        <v>7573</v>
      </c>
      <c r="B385" s="98" t="s">
        <v>77</v>
      </c>
      <c r="C385" s="156" t="s">
        <v>7592</v>
      </c>
      <c r="D385" s="98" t="s">
        <v>974</v>
      </c>
      <c r="E385" s="313" t="s">
        <v>7593</v>
      </c>
      <c r="F385" s="661">
        <v>45524.0</v>
      </c>
      <c r="G385" s="75">
        <v>50.0</v>
      </c>
      <c r="H385" s="221"/>
      <c r="I385" s="624">
        <v>50.0</v>
      </c>
      <c r="J385" s="78" t="s">
        <v>689</v>
      </c>
      <c r="K385" s="212"/>
      <c r="L385" s="212"/>
      <c r="M385" s="212"/>
      <c r="N385" s="212"/>
      <c r="O385" s="212"/>
      <c r="P385" s="212"/>
      <c r="Q385" s="212"/>
      <c r="R385" s="212"/>
      <c r="S385" s="212"/>
      <c r="T385" s="212"/>
      <c r="U385" s="212"/>
      <c r="V385" s="212"/>
      <c r="W385" s="212"/>
      <c r="X385" s="212"/>
      <c r="Y385" s="212"/>
      <c r="Z385" s="212"/>
    </row>
    <row r="386" ht="11.25" customHeight="1">
      <c r="A386" s="112" t="s">
        <v>7573</v>
      </c>
      <c r="B386" s="98" t="s">
        <v>77</v>
      </c>
      <c r="C386" s="156" t="s">
        <v>7574</v>
      </c>
      <c r="D386" s="98" t="s">
        <v>7578</v>
      </c>
      <c r="E386" s="313" t="s">
        <v>7594</v>
      </c>
      <c r="F386" s="661">
        <v>45365.0</v>
      </c>
      <c r="G386" s="426">
        <v>50.0</v>
      </c>
      <c r="H386" s="545"/>
      <c r="I386" s="157"/>
      <c r="J386" s="78" t="s">
        <v>689</v>
      </c>
      <c r="K386" s="212"/>
      <c r="L386" s="212"/>
      <c r="M386" s="212"/>
      <c r="N386" s="212"/>
      <c r="O386" s="212"/>
      <c r="P386" s="212"/>
      <c r="Q386" s="212"/>
      <c r="R386" s="212"/>
      <c r="S386" s="212"/>
      <c r="T386" s="212"/>
      <c r="U386" s="212"/>
      <c r="V386" s="212"/>
      <c r="W386" s="212"/>
      <c r="X386" s="212"/>
      <c r="Y386" s="212"/>
      <c r="Z386" s="212"/>
    </row>
    <row r="387" ht="11.25" customHeight="1">
      <c r="A387" s="112" t="s">
        <v>7573</v>
      </c>
      <c r="B387" s="98" t="s">
        <v>77</v>
      </c>
      <c r="C387" s="156" t="s">
        <v>7574</v>
      </c>
      <c r="D387" s="98" t="s">
        <v>7578</v>
      </c>
      <c r="E387" s="313" t="s">
        <v>7594</v>
      </c>
      <c r="F387" s="661">
        <v>45489.0</v>
      </c>
      <c r="G387" s="426">
        <v>50.0</v>
      </c>
      <c r="H387" s="545"/>
      <c r="I387" s="157"/>
      <c r="J387" s="78" t="s">
        <v>689</v>
      </c>
      <c r="K387" s="212"/>
      <c r="L387" s="212"/>
      <c r="M387" s="212"/>
      <c r="N387" s="212"/>
      <c r="O387" s="212"/>
      <c r="P387" s="212"/>
      <c r="Q387" s="212"/>
      <c r="R387" s="212"/>
      <c r="S387" s="212"/>
      <c r="T387" s="212"/>
      <c r="U387" s="212"/>
      <c r="V387" s="212"/>
      <c r="W387" s="212"/>
      <c r="X387" s="212"/>
      <c r="Y387" s="212"/>
      <c r="Z387" s="212"/>
    </row>
    <row r="388" ht="11.25" customHeight="1">
      <c r="A388" s="473"/>
      <c r="B388" s="474"/>
      <c r="C388" s="473"/>
      <c r="D388" s="474"/>
      <c r="E388" s="473"/>
      <c r="F388" s="601"/>
      <c r="G388" s="411"/>
      <c r="H388" s="483"/>
      <c r="I388" s="474"/>
      <c r="J388" s="478"/>
      <c r="K388" s="212"/>
      <c r="L388" s="212"/>
      <c r="M388" s="212"/>
      <c r="N388" s="212"/>
      <c r="O388" s="212"/>
      <c r="P388" s="212"/>
      <c r="Q388" s="212"/>
      <c r="R388" s="212"/>
      <c r="S388" s="212"/>
      <c r="T388" s="212"/>
      <c r="U388" s="212"/>
      <c r="V388" s="212"/>
      <c r="W388" s="212"/>
      <c r="X388" s="212"/>
      <c r="Y388" s="212"/>
      <c r="Z388" s="212"/>
    </row>
    <row r="389" ht="11.25" customHeight="1">
      <c r="A389" s="184" t="s">
        <v>107</v>
      </c>
      <c r="B389" s="54"/>
      <c r="C389" s="54"/>
      <c r="D389" s="54"/>
      <c r="E389" s="54"/>
      <c r="F389" s="54"/>
      <c r="G389" s="65"/>
      <c r="H389" s="212"/>
      <c r="I389" s="470">
        <f>SUM(I16:I388)</f>
        <v>24325</v>
      </c>
      <c r="J389" s="212"/>
      <c r="K389" s="212"/>
      <c r="L389" s="212"/>
      <c r="M389" s="212"/>
      <c r="N389" s="212"/>
      <c r="O389" s="212"/>
      <c r="P389" s="212"/>
      <c r="Q389" s="212"/>
      <c r="R389" s="212"/>
      <c r="S389" s="212"/>
      <c r="T389" s="212"/>
      <c r="U389" s="212"/>
      <c r="V389" s="212"/>
      <c r="W389" s="212"/>
      <c r="X389" s="212"/>
      <c r="Y389" s="212"/>
      <c r="Z389" s="212"/>
    </row>
    <row r="390" ht="11.25" customHeight="1">
      <c r="A390" s="53"/>
      <c r="B390" s="54"/>
      <c r="C390" s="54"/>
      <c r="D390" s="54"/>
      <c r="E390" s="54"/>
      <c r="F390" s="54"/>
      <c r="G390" s="54"/>
      <c r="H390" s="1"/>
      <c r="I390" s="212"/>
      <c r="J390" s="212"/>
      <c r="K390" s="212"/>
      <c r="L390" s="212"/>
      <c r="M390" s="212"/>
      <c r="N390" s="212"/>
      <c r="O390" s="212"/>
      <c r="P390" s="212"/>
      <c r="Q390" s="212"/>
      <c r="R390" s="212"/>
      <c r="S390" s="212"/>
      <c r="T390" s="212"/>
      <c r="U390" s="212"/>
      <c r="V390" s="212"/>
      <c r="W390" s="212"/>
      <c r="X390" s="212"/>
      <c r="Y390" s="212"/>
      <c r="Z390" s="212"/>
    </row>
    <row r="391" ht="11.25" customHeight="1">
      <c r="A391" s="471" t="s">
        <v>690</v>
      </c>
      <c r="B391" s="173"/>
      <c r="C391" s="173"/>
      <c r="D391" s="173"/>
      <c r="E391" s="173"/>
      <c r="F391" s="173"/>
      <c r="G391" s="173"/>
      <c r="H391" s="173"/>
      <c r="I391" s="212"/>
      <c r="J391" s="212"/>
      <c r="K391" s="212"/>
      <c r="L391" s="212"/>
      <c r="M391" s="212"/>
      <c r="N391" s="212"/>
      <c r="O391" s="212"/>
      <c r="P391" s="212"/>
      <c r="Q391" s="212"/>
      <c r="R391" s="212"/>
      <c r="S391" s="212"/>
      <c r="T391" s="212"/>
      <c r="U391" s="212"/>
      <c r="V391" s="212"/>
      <c r="W391" s="212"/>
      <c r="X391" s="212"/>
      <c r="Y391" s="212"/>
      <c r="Z391" s="212"/>
    </row>
    <row r="392" ht="15.75" customHeight="1">
      <c r="A392" s="53"/>
      <c r="B392" s="54"/>
      <c r="C392" s="54"/>
      <c r="D392" s="54"/>
      <c r="E392" s="54"/>
      <c r="F392" s="54"/>
      <c r="G392" s="54"/>
      <c r="H392" s="1"/>
      <c r="I392" s="3"/>
      <c r="J392" s="3"/>
      <c r="K392" s="3"/>
      <c r="L392" s="3"/>
      <c r="M392" s="3"/>
      <c r="N392" s="3"/>
      <c r="O392" s="3"/>
      <c r="P392" s="3"/>
      <c r="Q392" s="3"/>
      <c r="R392" s="3"/>
      <c r="S392" s="3"/>
      <c r="T392" s="3"/>
      <c r="U392" s="3"/>
      <c r="V392" s="3"/>
      <c r="W392" s="3"/>
      <c r="X392" s="3"/>
      <c r="Y392" s="3"/>
      <c r="Z392" s="3"/>
    </row>
    <row r="393" ht="15.75" customHeight="1">
      <c r="A393" s="53"/>
      <c r="B393" s="54"/>
      <c r="C393" s="54"/>
      <c r="D393" s="54"/>
      <c r="E393" s="54"/>
      <c r="F393" s="1"/>
      <c r="G393" s="1"/>
      <c r="H393" s="3"/>
      <c r="I393" s="3"/>
      <c r="J393" s="3"/>
      <c r="K393" s="3"/>
      <c r="L393" s="3"/>
      <c r="M393" s="3"/>
      <c r="N393" s="3"/>
      <c r="O393" s="3"/>
      <c r="P393" s="3"/>
      <c r="Q393" s="3"/>
      <c r="R393" s="3"/>
      <c r="S393" s="3"/>
      <c r="T393" s="3"/>
      <c r="U393" s="3"/>
      <c r="V393" s="3"/>
      <c r="W393" s="3"/>
      <c r="X393" s="3"/>
      <c r="Y393" s="3"/>
      <c r="Z393" s="3"/>
    </row>
    <row r="394" ht="15.75" customHeight="1">
      <c r="A394" s="53"/>
      <c r="B394" s="54"/>
      <c r="C394" s="54"/>
      <c r="D394" s="54"/>
      <c r="E394" s="54"/>
      <c r="F394" s="1"/>
      <c r="G394" s="1"/>
      <c r="H394" s="3"/>
      <c r="I394" s="3"/>
      <c r="J394" s="3"/>
      <c r="K394" s="3"/>
      <c r="L394" s="3"/>
      <c r="M394" s="3"/>
      <c r="N394" s="3"/>
      <c r="O394" s="3"/>
      <c r="P394" s="3"/>
      <c r="Q394" s="3"/>
      <c r="R394" s="3"/>
      <c r="S394" s="3"/>
      <c r="T394" s="3"/>
      <c r="U394" s="3"/>
      <c r="V394" s="3"/>
      <c r="W394" s="3"/>
      <c r="X394" s="3"/>
      <c r="Y394" s="3"/>
      <c r="Z394" s="3"/>
    </row>
    <row r="395" ht="15.75" customHeight="1">
      <c r="A395" s="53"/>
      <c r="B395" s="54"/>
      <c r="C395" s="54"/>
      <c r="D395" s="54"/>
      <c r="E395" s="54"/>
      <c r="F395" s="1"/>
      <c r="G395" s="1"/>
      <c r="H395" s="3"/>
      <c r="I395" s="3"/>
      <c r="J395" s="3"/>
      <c r="K395" s="3"/>
      <c r="L395" s="3"/>
      <c r="M395" s="3"/>
      <c r="N395" s="3"/>
      <c r="O395" s="3"/>
      <c r="P395" s="3"/>
      <c r="Q395" s="3"/>
      <c r="R395" s="3"/>
      <c r="S395" s="3"/>
      <c r="T395" s="3"/>
      <c r="U395" s="3"/>
      <c r="V395" s="3"/>
      <c r="W395" s="3"/>
      <c r="X395" s="3"/>
      <c r="Y395" s="3"/>
      <c r="Z395" s="3"/>
    </row>
    <row r="396" ht="15.75" customHeight="1">
      <c r="A396" s="53"/>
      <c r="B396" s="54"/>
      <c r="C396" s="54"/>
      <c r="D396" s="54"/>
      <c r="E396" s="54"/>
      <c r="F396" s="1"/>
      <c r="G396" s="1"/>
      <c r="H396" s="3"/>
      <c r="I396" s="3"/>
      <c r="J396" s="3"/>
      <c r="K396" s="3"/>
      <c r="L396" s="3"/>
      <c r="M396" s="3"/>
      <c r="N396" s="3"/>
      <c r="O396" s="3"/>
      <c r="P396" s="3"/>
      <c r="Q396" s="3"/>
      <c r="R396" s="3"/>
      <c r="S396" s="3"/>
      <c r="T396" s="3"/>
      <c r="U396" s="3"/>
      <c r="V396" s="3"/>
      <c r="W396" s="3"/>
      <c r="X396" s="3"/>
      <c r="Y396" s="3"/>
      <c r="Z396" s="3"/>
    </row>
    <row r="397" ht="15.75" customHeight="1">
      <c r="A397" s="53"/>
      <c r="B397" s="54"/>
      <c r="C397" s="54"/>
      <c r="D397" s="54"/>
      <c r="E397" s="54"/>
      <c r="F397" s="1"/>
      <c r="G397" s="1"/>
      <c r="H397" s="3"/>
      <c r="I397" s="3"/>
      <c r="J397" s="3"/>
      <c r="K397" s="3"/>
      <c r="L397" s="3"/>
      <c r="M397" s="3"/>
      <c r="N397" s="3"/>
      <c r="O397" s="3"/>
      <c r="P397" s="3"/>
      <c r="Q397" s="3"/>
      <c r="R397" s="3"/>
      <c r="S397" s="3"/>
      <c r="T397" s="3"/>
      <c r="U397" s="3"/>
      <c r="V397" s="3"/>
      <c r="W397" s="3"/>
      <c r="X397" s="3"/>
      <c r="Y397" s="3"/>
      <c r="Z397" s="3"/>
    </row>
    <row r="398" ht="15.75" customHeight="1">
      <c r="A398" s="53"/>
      <c r="B398" s="54"/>
      <c r="C398" s="54"/>
      <c r="D398" s="54"/>
      <c r="E398" s="54"/>
      <c r="F398" s="1"/>
      <c r="G398" s="1"/>
      <c r="H398" s="3"/>
      <c r="I398" s="3"/>
      <c r="J398" s="3"/>
      <c r="K398" s="3"/>
      <c r="L398" s="3"/>
      <c r="M398" s="3"/>
      <c r="N398" s="3"/>
      <c r="O398" s="3"/>
      <c r="P398" s="3"/>
      <c r="Q398" s="3"/>
      <c r="R398" s="3"/>
      <c r="S398" s="3"/>
      <c r="T398" s="3"/>
      <c r="U398" s="3"/>
      <c r="V398" s="3"/>
      <c r="W398" s="3"/>
      <c r="X398" s="3"/>
      <c r="Y398" s="3"/>
      <c r="Z398" s="3"/>
    </row>
    <row r="399" ht="15.75" customHeight="1">
      <c r="A399" s="53"/>
      <c r="B399" s="54"/>
      <c r="C399" s="54"/>
      <c r="D399" s="54"/>
      <c r="E399" s="54"/>
      <c r="F399" s="1"/>
      <c r="G399" s="1"/>
      <c r="H399" s="3"/>
      <c r="I399" s="3"/>
      <c r="J399" s="3"/>
      <c r="K399" s="3"/>
      <c r="L399" s="3"/>
      <c r="M399" s="3"/>
      <c r="N399" s="3"/>
      <c r="O399" s="3"/>
      <c r="P399" s="3"/>
      <c r="Q399" s="3"/>
      <c r="R399" s="3"/>
      <c r="S399" s="3"/>
      <c r="T399" s="3"/>
      <c r="U399" s="3"/>
      <c r="V399" s="3"/>
      <c r="W399" s="3"/>
      <c r="X399" s="3"/>
      <c r="Y399" s="3"/>
      <c r="Z399" s="3"/>
    </row>
    <row r="400" ht="15.75" customHeight="1">
      <c r="A400" s="53"/>
      <c r="B400" s="54"/>
      <c r="C400" s="54"/>
      <c r="D400" s="54"/>
      <c r="E400" s="54"/>
      <c r="F400" s="1"/>
      <c r="G400" s="1"/>
      <c r="H400" s="3"/>
      <c r="I400" s="3"/>
      <c r="J400" s="3"/>
      <c r="K400" s="3"/>
      <c r="L400" s="3"/>
      <c r="M400" s="3"/>
      <c r="N400" s="3"/>
      <c r="O400" s="3"/>
      <c r="P400" s="3"/>
      <c r="Q400" s="3"/>
      <c r="R400" s="3"/>
      <c r="S400" s="3"/>
      <c r="T400" s="3"/>
      <c r="U400" s="3"/>
      <c r="V400" s="3"/>
      <c r="W400" s="3"/>
      <c r="X400" s="3"/>
      <c r="Y400" s="3"/>
      <c r="Z400" s="3"/>
    </row>
    <row r="401" ht="15.75" customHeight="1">
      <c r="A401" s="53"/>
      <c r="B401" s="54"/>
      <c r="C401" s="54"/>
      <c r="D401" s="54"/>
      <c r="E401" s="54"/>
      <c r="F401" s="1"/>
      <c r="G401" s="1"/>
      <c r="H401" s="3"/>
      <c r="I401" s="3"/>
      <c r="J401" s="3"/>
      <c r="K401" s="3"/>
      <c r="L401" s="3"/>
      <c r="M401" s="3"/>
      <c r="N401" s="3"/>
      <c r="O401" s="3"/>
      <c r="P401" s="3"/>
      <c r="Q401" s="3"/>
      <c r="R401" s="3"/>
      <c r="S401" s="3"/>
      <c r="T401" s="3"/>
      <c r="U401" s="3"/>
      <c r="V401" s="3"/>
      <c r="W401" s="3"/>
      <c r="X401" s="3"/>
      <c r="Y401" s="3"/>
      <c r="Z401" s="3"/>
    </row>
    <row r="402" ht="15.75" customHeight="1">
      <c r="A402" s="53"/>
      <c r="B402" s="54"/>
      <c r="C402" s="54"/>
      <c r="D402" s="54"/>
      <c r="E402" s="54"/>
      <c r="F402" s="1"/>
      <c r="G402" s="1"/>
      <c r="H402" s="3"/>
      <c r="I402" s="3"/>
      <c r="J402" s="3"/>
      <c r="K402" s="3"/>
      <c r="L402" s="3"/>
      <c r="M402" s="3"/>
      <c r="N402" s="3"/>
      <c r="O402" s="3"/>
      <c r="P402" s="3"/>
      <c r="Q402" s="3"/>
      <c r="R402" s="3"/>
      <c r="S402" s="3"/>
      <c r="T402" s="3"/>
      <c r="U402" s="3"/>
      <c r="V402" s="3"/>
      <c r="W402" s="3"/>
      <c r="X402" s="3"/>
      <c r="Y402" s="3"/>
      <c r="Z402" s="3"/>
    </row>
    <row r="403" ht="15.75" customHeight="1">
      <c r="A403" s="53"/>
      <c r="B403" s="54"/>
      <c r="C403" s="54"/>
      <c r="D403" s="54"/>
      <c r="E403" s="54"/>
      <c r="F403" s="1"/>
      <c r="G403" s="1"/>
      <c r="H403" s="3"/>
      <c r="I403" s="3"/>
      <c r="J403" s="3"/>
      <c r="K403" s="3"/>
      <c r="L403" s="3"/>
      <c r="M403" s="3"/>
      <c r="N403" s="3"/>
      <c r="O403" s="3"/>
      <c r="P403" s="3"/>
      <c r="Q403" s="3"/>
      <c r="R403" s="3"/>
      <c r="S403" s="3"/>
      <c r="T403" s="3"/>
      <c r="U403" s="3"/>
      <c r="V403" s="3"/>
      <c r="W403" s="3"/>
      <c r="X403" s="3"/>
      <c r="Y403" s="3"/>
      <c r="Z403" s="3"/>
    </row>
    <row r="404" ht="15.75" customHeight="1">
      <c r="A404" s="53"/>
      <c r="B404" s="54"/>
      <c r="C404" s="54"/>
      <c r="D404" s="54"/>
      <c r="E404" s="54"/>
      <c r="F404" s="1"/>
      <c r="G404" s="1"/>
      <c r="H404" s="3"/>
      <c r="I404" s="3"/>
      <c r="J404" s="3"/>
      <c r="K404" s="3"/>
      <c r="L404" s="3"/>
      <c r="M404" s="3"/>
      <c r="N404" s="3"/>
      <c r="O404" s="3"/>
      <c r="P404" s="3"/>
      <c r="Q404" s="3"/>
      <c r="R404" s="3"/>
      <c r="S404" s="3"/>
      <c r="T404" s="3"/>
      <c r="U404" s="3"/>
      <c r="V404" s="3"/>
      <c r="W404" s="3"/>
      <c r="X404" s="3"/>
      <c r="Y404" s="3"/>
      <c r="Z404" s="3"/>
    </row>
    <row r="405" ht="15.75" customHeight="1">
      <c r="A405" s="53"/>
      <c r="B405" s="54"/>
      <c r="C405" s="54"/>
      <c r="D405" s="54"/>
      <c r="E405" s="54"/>
      <c r="F405" s="1"/>
      <c r="G405" s="1"/>
      <c r="H405" s="3"/>
      <c r="I405" s="3"/>
      <c r="J405" s="3"/>
      <c r="K405" s="3"/>
      <c r="L405" s="3"/>
      <c r="M405" s="3"/>
      <c r="N405" s="3"/>
      <c r="O405" s="3"/>
      <c r="P405" s="3"/>
      <c r="Q405" s="3"/>
      <c r="R405" s="3"/>
      <c r="S405" s="3"/>
      <c r="T405" s="3"/>
      <c r="U405" s="3"/>
      <c r="V405" s="3"/>
      <c r="W405" s="3"/>
      <c r="X405" s="3"/>
      <c r="Y405" s="3"/>
      <c r="Z405" s="3"/>
    </row>
    <row r="406" ht="15.75" customHeight="1">
      <c r="A406" s="53"/>
      <c r="B406" s="54"/>
      <c r="C406" s="54"/>
      <c r="D406" s="54"/>
      <c r="E406" s="54"/>
      <c r="F406" s="1"/>
      <c r="G406" s="1"/>
      <c r="H406" s="3"/>
      <c r="I406" s="3"/>
      <c r="J406" s="3"/>
      <c r="K406" s="3"/>
      <c r="L406" s="3"/>
      <c r="M406" s="3"/>
      <c r="N406" s="3"/>
      <c r="O406" s="3"/>
      <c r="P406" s="3"/>
      <c r="Q406" s="3"/>
      <c r="R406" s="3"/>
      <c r="S406" s="3"/>
      <c r="T406" s="3"/>
      <c r="U406" s="3"/>
      <c r="V406" s="3"/>
      <c r="W406" s="3"/>
      <c r="X406" s="3"/>
      <c r="Y406" s="3"/>
      <c r="Z406" s="3"/>
    </row>
    <row r="407" ht="15.75" customHeight="1">
      <c r="A407" s="53"/>
      <c r="B407" s="54"/>
      <c r="C407" s="54"/>
      <c r="D407" s="54"/>
      <c r="E407" s="54"/>
      <c r="F407" s="1"/>
      <c r="G407" s="1"/>
      <c r="H407" s="3"/>
      <c r="I407" s="3"/>
      <c r="J407" s="3"/>
      <c r="K407" s="3"/>
      <c r="L407" s="3"/>
      <c r="M407" s="3"/>
      <c r="N407" s="3"/>
      <c r="O407" s="3"/>
      <c r="P407" s="3"/>
      <c r="Q407" s="3"/>
      <c r="R407" s="3"/>
      <c r="S407" s="3"/>
      <c r="T407" s="3"/>
      <c r="U407" s="3"/>
      <c r="V407" s="3"/>
      <c r="W407" s="3"/>
      <c r="X407" s="3"/>
      <c r="Y407" s="3"/>
      <c r="Z407" s="3"/>
    </row>
    <row r="408" ht="15.75" customHeight="1">
      <c r="A408" s="53"/>
      <c r="B408" s="54"/>
      <c r="C408" s="54"/>
      <c r="D408" s="54"/>
      <c r="E408" s="54"/>
      <c r="F408" s="1"/>
      <c r="G408" s="1"/>
      <c r="H408" s="3"/>
      <c r="I408" s="3"/>
      <c r="J408" s="3"/>
      <c r="K408" s="3"/>
      <c r="L408" s="3"/>
      <c r="M408" s="3"/>
      <c r="N408" s="3"/>
      <c r="O408" s="3"/>
      <c r="P408" s="3"/>
      <c r="Q408" s="3"/>
      <c r="R408" s="3"/>
      <c r="S408" s="3"/>
      <c r="T408" s="3"/>
      <c r="U408" s="3"/>
      <c r="V408" s="3"/>
      <c r="W408" s="3"/>
      <c r="X408" s="3"/>
      <c r="Y408" s="3"/>
      <c r="Z408" s="3"/>
    </row>
    <row r="409" ht="15.75" customHeight="1">
      <c r="A409" s="53"/>
      <c r="B409" s="54"/>
      <c r="C409" s="54"/>
      <c r="D409" s="54"/>
      <c r="E409" s="54"/>
      <c r="F409" s="1"/>
      <c r="G409" s="1"/>
      <c r="H409" s="3"/>
      <c r="I409" s="3"/>
      <c r="J409" s="3"/>
      <c r="K409" s="3"/>
      <c r="L409" s="3"/>
      <c r="M409" s="3"/>
      <c r="N409" s="3"/>
      <c r="O409" s="3"/>
      <c r="P409" s="3"/>
      <c r="Q409" s="3"/>
      <c r="R409" s="3"/>
      <c r="S409" s="3"/>
      <c r="T409" s="3"/>
      <c r="U409" s="3"/>
      <c r="V409" s="3"/>
      <c r="W409" s="3"/>
      <c r="X409" s="3"/>
      <c r="Y409" s="3"/>
      <c r="Z409" s="3"/>
    </row>
    <row r="410" ht="15.75" customHeight="1">
      <c r="A410" s="53"/>
      <c r="B410" s="54"/>
      <c r="C410" s="54"/>
      <c r="D410" s="54"/>
      <c r="E410" s="54"/>
      <c r="F410" s="1"/>
      <c r="G410" s="1"/>
      <c r="H410" s="3"/>
      <c r="I410" s="3"/>
      <c r="J410" s="3"/>
      <c r="K410" s="3"/>
      <c r="L410" s="3"/>
      <c r="M410" s="3"/>
      <c r="N410" s="3"/>
      <c r="O410" s="3"/>
      <c r="P410" s="3"/>
      <c r="Q410" s="3"/>
      <c r="R410" s="3"/>
      <c r="S410" s="3"/>
      <c r="T410" s="3"/>
      <c r="U410" s="3"/>
      <c r="V410" s="3"/>
      <c r="W410" s="3"/>
      <c r="X410" s="3"/>
      <c r="Y410" s="3"/>
      <c r="Z410" s="3"/>
    </row>
    <row r="411" ht="15.75" customHeight="1">
      <c r="A411" s="53"/>
      <c r="B411" s="54"/>
      <c r="C411" s="54"/>
      <c r="D411" s="54"/>
      <c r="E411" s="54"/>
      <c r="F411" s="1"/>
      <c r="G411" s="1"/>
      <c r="H411" s="3"/>
      <c r="I411" s="3"/>
      <c r="J411" s="3"/>
      <c r="K411" s="3"/>
      <c r="L411" s="3"/>
      <c r="M411" s="3"/>
      <c r="N411" s="3"/>
      <c r="O411" s="3"/>
      <c r="P411" s="3"/>
      <c r="Q411" s="3"/>
      <c r="R411" s="3"/>
      <c r="S411" s="3"/>
      <c r="T411" s="3"/>
      <c r="U411" s="3"/>
      <c r="V411" s="3"/>
      <c r="W411" s="3"/>
      <c r="X411" s="3"/>
      <c r="Y411" s="3"/>
      <c r="Z411" s="3"/>
    </row>
    <row r="412" ht="15.75" customHeight="1">
      <c r="A412" s="53"/>
      <c r="B412" s="54"/>
      <c r="C412" s="54"/>
      <c r="D412" s="54"/>
      <c r="E412" s="54"/>
      <c r="F412" s="1"/>
      <c r="G412" s="1"/>
      <c r="H412" s="3"/>
      <c r="I412" s="3"/>
      <c r="J412" s="3"/>
      <c r="K412" s="3"/>
      <c r="L412" s="3"/>
      <c r="M412" s="3"/>
      <c r="N412" s="3"/>
      <c r="O412" s="3"/>
      <c r="P412" s="3"/>
      <c r="Q412" s="3"/>
      <c r="R412" s="3"/>
      <c r="S412" s="3"/>
      <c r="T412" s="3"/>
      <c r="U412" s="3"/>
      <c r="V412" s="3"/>
      <c r="W412" s="3"/>
      <c r="X412" s="3"/>
      <c r="Y412" s="3"/>
      <c r="Z412" s="3"/>
    </row>
    <row r="413" ht="15.75" customHeight="1">
      <c r="A413" s="53"/>
      <c r="B413" s="54"/>
      <c r="C413" s="54"/>
      <c r="D413" s="54"/>
      <c r="E413" s="54"/>
      <c r="F413" s="1"/>
      <c r="G413" s="1"/>
      <c r="H413" s="3"/>
      <c r="I413" s="3"/>
      <c r="J413" s="3"/>
      <c r="K413" s="3"/>
      <c r="L413" s="3"/>
      <c r="M413" s="3"/>
      <c r="N413" s="3"/>
      <c r="O413" s="3"/>
      <c r="P413" s="3"/>
      <c r="Q413" s="3"/>
      <c r="R413" s="3"/>
      <c r="S413" s="3"/>
      <c r="T413" s="3"/>
      <c r="U413" s="3"/>
      <c r="V413" s="3"/>
      <c r="W413" s="3"/>
      <c r="X413" s="3"/>
      <c r="Y413" s="3"/>
      <c r="Z413" s="3"/>
    </row>
    <row r="414" ht="15.75" customHeight="1">
      <c r="A414" s="53"/>
      <c r="B414" s="54"/>
      <c r="C414" s="54"/>
      <c r="D414" s="54"/>
      <c r="E414" s="54"/>
      <c r="F414" s="1"/>
      <c r="G414" s="1"/>
      <c r="H414" s="3"/>
      <c r="I414" s="3"/>
      <c r="J414" s="3"/>
      <c r="K414" s="3"/>
      <c r="L414" s="3"/>
      <c r="M414" s="3"/>
      <c r="N414" s="3"/>
      <c r="O414" s="3"/>
      <c r="P414" s="3"/>
      <c r="Q414" s="3"/>
      <c r="R414" s="3"/>
      <c r="S414" s="3"/>
      <c r="T414" s="3"/>
      <c r="U414" s="3"/>
      <c r="V414" s="3"/>
      <c r="W414" s="3"/>
      <c r="X414" s="3"/>
      <c r="Y414" s="3"/>
      <c r="Z414" s="3"/>
    </row>
    <row r="415" ht="15.75" customHeight="1">
      <c r="A415" s="53"/>
      <c r="B415" s="54"/>
      <c r="C415" s="54"/>
      <c r="D415" s="54"/>
      <c r="E415" s="54"/>
      <c r="F415" s="1"/>
      <c r="G415" s="1"/>
      <c r="H415" s="3"/>
      <c r="I415" s="3"/>
      <c r="J415" s="3"/>
      <c r="K415" s="3"/>
      <c r="L415" s="3"/>
      <c r="M415" s="3"/>
      <c r="N415" s="3"/>
      <c r="O415" s="3"/>
      <c r="P415" s="3"/>
      <c r="Q415" s="3"/>
      <c r="R415" s="3"/>
      <c r="S415" s="3"/>
      <c r="T415" s="3"/>
      <c r="U415" s="3"/>
      <c r="V415" s="3"/>
      <c r="W415" s="3"/>
      <c r="X415" s="3"/>
      <c r="Y415" s="3"/>
      <c r="Z415" s="3"/>
    </row>
    <row r="416" ht="15.75" customHeight="1">
      <c r="A416" s="53"/>
      <c r="B416" s="54"/>
      <c r="C416" s="54"/>
      <c r="D416" s="54"/>
      <c r="E416" s="54"/>
      <c r="F416" s="1"/>
      <c r="G416" s="1"/>
      <c r="H416" s="3"/>
      <c r="I416" s="3"/>
      <c r="J416" s="3"/>
      <c r="K416" s="3"/>
      <c r="L416" s="3"/>
      <c r="M416" s="3"/>
      <c r="N416" s="3"/>
      <c r="O416" s="3"/>
      <c r="P416" s="3"/>
      <c r="Q416" s="3"/>
      <c r="R416" s="3"/>
      <c r="S416" s="3"/>
      <c r="T416" s="3"/>
      <c r="U416" s="3"/>
      <c r="V416" s="3"/>
      <c r="W416" s="3"/>
      <c r="X416" s="3"/>
      <c r="Y416" s="3"/>
      <c r="Z416" s="3"/>
    </row>
    <row r="417" ht="15.75" customHeight="1">
      <c r="A417" s="53"/>
      <c r="B417" s="54"/>
      <c r="C417" s="54"/>
      <c r="D417" s="54"/>
      <c r="E417" s="54"/>
      <c r="F417" s="1"/>
      <c r="G417" s="1"/>
      <c r="H417" s="3"/>
      <c r="I417" s="3"/>
      <c r="J417" s="3"/>
      <c r="K417" s="3"/>
      <c r="L417" s="3"/>
      <c r="M417" s="3"/>
      <c r="N417" s="3"/>
      <c r="O417" s="3"/>
      <c r="P417" s="3"/>
      <c r="Q417" s="3"/>
      <c r="R417" s="3"/>
      <c r="S417" s="3"/>
      <c r="T417" s="3"/>
      <c r="U417" s="3"/>
      <c r="V417" s="3"/>
      <c r="W417" s="3"/>
      <c r="X417" s="3"/>
      <c r="Y417" s="3"/>
      <c r="Z417" s="3"/>
    </row>
    <row r="418" ht="15.75" customHeight="1">
      <c r="A418" s="53"/>
      <c r="B418" s="54"/>
      <c r="C418" s="54"/>
      <c r="D418" s="54"/>
      <c r="E418" s="54"/>
      <c r="F418" s="1"/>
      <c r="G418" s="1"/>
      <c r="H418" s="3"/>
      <c r="I418" s="3"/>
      <c r="J418" s="3"/>
      <c r="K418" s="3"/>
      <c r="L418" s="3"/>
      <c r="M418" s="3"/>
      <c r="N418" s="3"/>
      <c r="O418" s="3"/>
      <c r="P418" s="3"/>
      <c r="Q418" s="3"/>
      <c r="R418" s="3"/>
      <c r="S418" s="3"/>
      <c r="T418" s="3"/>
      <c r="U418" s="3"/>
      <c r="V418" s="3"/>
      <c r="W418" s="3"/>
      <c r="X418" s="3"/>
      <c r="Y418" s="3"/>
      <c r="Z418" s="3"/>
    </row>
    <row r="419" ht="15.75" customHeight="1">
      <c r="A419" s="53"/>
      <c r="B419" s="54"/>
      <c r="C419" s="54"/>
      <c r="D419" s="54"/>
      <c r="E419" s="54"/>
      <c r="F419" s="1"/>
      <c r="G419" s="1"/>
      <c r="H419" s="3"/>
      <c r="I419" s="3"/>
      <c r="J419" s="3"/>
      <c r="K419" s="3"/>
      <c r="L419" s="3"/>
      <c r="M419" s="3"/>
      <c r="N419" s="3"/>
      <c r="O419" s="3"/>
      <c r="P419" s="3"/>
      <c r="Q419" s="3"/>
      <c r="R419" s="3"/>
      <c r="S419" s="3"/>
      <c r="T419" s="3"/>
      <c r="U419" s="3"/>
      <c r="V419" s="3"/>
      <c r="W419" s="3"/>
      <c r="X419" s="3"/>
      <c r="Y419" s="3"/>
      <c r="Z419" s="3"/>
    </row>
    <row r="420" ht="15.75" customHeight="1">
      <c r="A420" s="53"/>
      <c r="B420" s="54"/>
      <c r="C420" s="54"/>
      <c r="D420" s="54"/>
      <c r="E420" s="54"/>
      <c r="F420" s="1"/>
      <c r="G420" s="1"/>
      <c r="H420" s="3"/>
      <c r="I420" s="3"/>
      <c r="J420" s="3"/>
      <c r="K420" s="3"/>
      <c r="L420" s="3"/>
      <c r="M420" s="3"/>
      <c r="N420" s="3"/>
      <c r="O420" s="3"/>
      <c r="P420" s="3"/>
      <c r="Q420" s="3"/>
      <c r="R420" s="3"/>
      <c r="S420" s="3"/>
      <c r="T420" s="3"/>
      <c r="U420" s="3"/>
      <c r="V420" s="3"/>
      <c r="W420" s="3"/>
      <c r="X420" s="3"/>
      <c r="Y420" s="3"/>
      <c r="Z420" s="3"/>
    </row>
    <row r="421" ht="15.75" customHeight="1">
      <c r="A421" s="53"/>
      <c r="B421" s="54"/>
      <c r="C421" s="54"/>
      <c r="D421" s="54"/>
      <c r="E421" s="54"/>
      <c r="F421" s="1"/>
      <c r="G421" s="1"/>
      <c r="H421" s="3"/>
      <c r="I421" s="3"/>
      <c r="J421" s="3"/>
      <c r="K421" s="3"/>
      <c r="L421" s="3"/>
      <c r="M421" s="3"/>
      <c r="N421" s="3"/>
      <c r="O421" s="3"/>
      <c r="P421" s="3"/>
      <c r="Q421" s="3"/>
      <c r="R421" s="3"/>
      <c r="S421" s="3"/>
      <c r="T421" s="3"/>
      <c r="U421" s="3"/>
      <c r="V421" s="3"/>
      <c r="W421" s="3"/>
      <c r="X421" s="3"/>
      <c r="Y421" s="3"/>
      <c r="Z421" s="3"/>
    </row>
    <row r="422" ht="15.75" customHeight="1">
      <c r="A422" s="53"/>
      <c r="B422" s="54"/>
      <c r="C422" s="54"/>
      <c r="D422" s="54"/>
      <c r="E422" s="54"/>
      <c r="F422" s="1"/>
      <c r="G422" s="1"/>
      <c r="H422" s="3"/>
      <c r="I422" s="3"/>
      <c r="J422" s="3"/>
      <c r="K422" s="3"/>
      <c r="L422" s="3"/>
      <c r="M422" s="3"/>
      <c r="N422" s="3"/>
      <c r="O422" s="3"/>
      <c r="P422" s="3"/>
      <c r="Q422" s="3"/>
      <c r="R422" s="3"/>
      <c r="S422" s="3"/>
      <c r="T422" s="3"/>
      <c r="U422" s="3"/>
      <c r="V422" s="3"/>
      <c r="W422" s="3"/>
      <c r="X422" s="3"/>
      <c r="Y422" s="3"/>
      <c r="Z422" s="3"/>
    </row>
    <row r="423" ht="15.75" customHeight="1">
      <c r="A423" s="53"/>
      <c r="B423" s="54"/>
      <c r="C423" s="54"/>
      <c r="D423" s="54"/>
      <c r="E423" s="54"/>
      <c r="F423" s="1"/>
      <c r="G423" s="1"/>
      <c r="H423" s="3"/>
      <c r="I423" s="3"/>
      <c r="J423" s="3"/>
      <c r="K423" s="3"/>
      <c r="L423" s="3"/>
      <c r="M423" s="3"/>
      <c r="N423" s="3"/>
      <c r="O423" s="3"/>
      <c r="P423" s="3"/>
      <c r="Q423" s="3"/>
      <c r="R423" s="3"/>
      <c r="S423" s="3"/>
      <c r="T423" s="3"/>
      <c r="U423" s="3"/>
      <c r="V423" s="3"/>
      <c r="W423" s="3"/>
      <c r="X423" s="3"/>
      <c r="Y423" s="3"/>
      <c r="Z423" s="3"/>
    </row>
    <row r="424" ht="15.75" customHeight="1">
      <c r="A424" s="53"/>
      <c r="B424" s="54"/>
      <c r="C424" s="54"/>
      <c r="D424" s="54"/>
      <c r="E424" s="54"/>
      <c r="F424" s="1"/>
      <c r="G424" s="1"/>
      <c r="H424" s="3"/>
      <c r="I424" s="3"/>
      <c r="J424" s="3"/>
      <c r="K424" s="3"/>
      <c r="L424" s="3"/>
      <c r="M424" s="3"/>
      <c r="N424" s="3"/>
      <c r="O424" s="3"/>
      <c r="P424" s="3"/>
      <c r="Q424" s="3"/>
      <c r="R424" s="3"/>
      <c r="S424" s="3"/>
      <c r="T424" s="3"/>
      <c r="U424" s="3"/>
      <c r="V424" s="3"/>
      <c r="W424" s="3"/>
      <c r="X424" s="3"/>
      <c r="Y424" s="3"/>
      <c r="Z424" s="3"/>
    </row>
    <row r="425" ht="15.75" customHeight="1">
      <c r="A425" s="53"/>
      <c r="B425" s="54"/>
      <c r="C425" s="54"/>
      <c r="D425" s="54"/>
      <c r="E425" s="54"/>
      <c r="F425" s="1"/>
      <c r="G425" s="1"/>
      <c r="H425" s="3"/>
      <c r="I425" s="3"/>
      <c r="J425" s="3"/>
      <c r="K425" s="3"/>
      <c r="L425" s="3"/>
      <c r="M425" s="3"/>
      <c r="N425" s="3"/>
      <c r="O425" s="3"/>
      <c r="P425" s="3"/>
      <c r="Q425" s="3"/>
      <c r="R425" s="3"/>
      <c r="S425" s="3"/>
      <c r="T425" s="3"/>
      <c r="U425" s="3"/>
      <c r="V425" s="3"/>
      <c r="W425" s="3"/>
      <c r="X425" s="3"/>
      <c r="Y425" s="3"/>
      <c r="Z425" s="3"/>
    </row>
    <row r="426" ht="15.75" customHeight="1">
      <c r="A426" s="53"/>
      <c r="B426" s="54"/>
      <c r="C426" s="54"/>
      <c r="D426" s="54"/>
      <c r="E426" s="54"/>
      <c r="F426" s="1"/>
      <c r="G426" s="1"/>
      <c r="H426" s="3"/>
      <c r="I426" s="3"/>
      <c r="J426" s="3"/>
      <c r="K426" s="3"/>
      <c r="L426" s="3"/>
      <c r="M426" s="3"/>
      <c r="N426" s="3"/>
      <c r="O426" s="3"/>
      <c r="P426" s="3"/>
      <c r="Q426" s="3"/>
      <c r="R426" s="3"/>
      <c r="S426" s="3"/>
      <c r="T426" s="3"/>
      <c r="U426" s="3"/>
      <c r="V426" s="3"/>
      <c r="W426" s="3"/>
      <c r="X426" s="3"/>
      <c r="Y426" s="3"/>
      <c r="Z426" s="3"/>
    </row>
    <row r="427" ht="15.75" customHeight="1">
      <c r="A427" s="53"/>
      <c r="B427" s="54"/>
      <c r="C427" s="54"/>
      <c r="D427" s="54"/>
      <c r="E427" s="54"/>
      <c r="F427" s="1"/>
      <c r="G427" s="1"/>
      <c r="H427" s="3"/>
      <c r="I427" s="3"/>
      <c r="J427" s="3"/>
      <c r="K427" s="3"/>
      <c r="L427" s="3"/>
      <c r="M427" s="3"/>
      <c r="N427" s="3"/>
      <c r="O427" s="3"/>
      <c r="P427" s="3"/>
      <c r="Q427" s="3"/>
      <c r="R427" s="3"/>
      <c r="S427" s="3"/>
      <c r="T427" s="3"/>
      <c r="U427" s="3"/>
      <c r="V427" s="3"/>
      <c r="W427" s="3"/>
      <c r="X427" s="3"/>
      <c r="Y427" s="3"/>
      <c r="Z427" s="3"/>
    </row>
    <row r="428" ht="15.75" customHeight="1">
      <c r="A428" s="53"/>
      <c r="B428" s="54"/>
      <c r="C428" s="54"/>
      <c r="D428" s="54"/>
      <c r="E428" s="54"/>
      <c r="F428" s="1"/>
      <c r="G428" s="1"/>
      <c r="H428" s="3"/>
      <c r="I428" s="3"/>
      <c r="J428" s="3"/>
      <c r="K428" s="3"/>
      <c r="L428" s="3"/>
      <c r="M428" s="3"/>
      <c r="N428" s="3"/>
      <c r="O428" s="3"/>
      <c r="P428" s="3"/>
      <c r="Q428" s="3"/>
      <c r="R428" s="3"/>
      <c r="S428" s="3"/>
      <c r="T428" s="3"/>
      <c r="U428" s="3"/>
      <c r="V428" s="3"/>
      <c r="W428" s="3"/>
      <c r="X428" s="3"/>
      <c r="Y428" s="3"/>
      <c r="Z428" s="3"/>
    </row>
    <row r="429" ht="15.75" customHeight="1">
      <c r="A429" s="53"/>
      <c r="B429" s="54"/>
      <c r="C429" s="54"/>
      <c r="D429" s="54"/>
      <c r="E429" s="54"/>
      <c r="F429" s="1"/>
      <c r="G429" s="1"/>
      <c r="H429" s="3"/>
      <c r="I429" s="3"/>
      <c r="J429" s="3"/>
      <c r="K429" s="3"/>
      <c r="L429" s="3"/>
      <c r="M429" s="3"/>
      <c r="N429" s="3"/>
      <c r="O429" s="3"/>
      <c r="P429" s="3"/>
      <c r="Q429" s="3"/>
      <c r="R429" s="3"/>
      <c r="S429" s="3"/>
      <c r="T429" s="3"/>
      <c r="U429" s="3"/>
      <c r="V429" s="3"/>
      <c r="W429" s="3"/>
      <c r="X429" s="3"/>
      <c r="Y429" s="3"/>
      <c r="Z429" s="3"/>
    </row>
    <row r="430" ht="15.75" customHeight="1">
      <c r="A430" s="53"/>
      <c r="B430" s="54"/>
      <c r="C430" s="54"/>
      <c r="D430" s="54"/>
      <c r="E430" s="54"/>
      <c r="F430" s="1"/>
      <c r="G430" s="1"/>
      <c r="H430" s="3"/>
      <c r="I430" s="3"/>
      <c r="J430" s="3"/>
      <c r="K430" s="3"/>
      <c r="L430" s="3"/>
      <c r="M430" s="3"/>
      <c r="N430" s="3"/>
      <c r="O430" s="3"/>
      <c r="P430" s="3"/>
      <c r="Q430" s="3"/>
      <c r="R430" s="3"/>
      <c r="S430" s="3"/>
      <c r="T430" s="3"/>
      <c r="U430" s="3"/>
      <c r="V430" s="3"/>
      <c r="W430" s="3"/>
      <c r="X430" s="3"/>
      <c r="Y430" s="3"/>
      <c r="Z430" s="3"/>
    </row>
    <row r="431" ht="15.75" customHeight="1">
      <c r="A431" s="53"/>
      <c r="B431" s="54"/>
      <c r="C431" s="54"/>
      <c r="D431" s="54"/>
      <c r="E431" s="54"/>
      <c r="F431" s="1"/>
      <c r="G431" s="1"/>
      <c r="H431" s="3"/>
      <c r="I431" s="3"/>
      <c r="J431" s="3"/>
      <c r="K431" s="3"/>
      <c r="L431" s="3"/>
      <c r="M431" s="3"/>
      <c r="N431" s="3"/>
      <c r="O431" s="3"/>
      <c r="P431" s="3"/>
      <c r="Q431" s="3"/>
      <c r="R431" s="3"/>
      <c r="S431" s="3"/>
      <c r="T431" s="3"/>
      <c r="U431" s="3"/>
      <c r="V431" s="3"/>
      <c r="W431" s="3"/>
      <c r="X431" s="3"/>
      <c r="Y431" s="3"/>
      <c r="Z431" s="3"/>
    </row>
    <row r="432" ht="15.75" customHeight="1">
      <c r="A432" s="53"/>
      <c r="B432" s="54"/>
      <c r="C432" s="54"/>
      <c r="D432" s="54"/>
      <c r="E432" s="54"/>
      <c r="F432" s="1"/>
      <c r="G432" s="1"/>
      <c r="H432" s="3"/>
      <c r="I432" s="3"/>
      <c r="J432" s="3"/>
      <c r="K432" s="3"/>
      <c r="L432" s="3"/>
      <c r="M432" s="3"/>
      <c r="N432" s="3"/>
      <c r="O432" s="3"/>
      <c r="P432" s="3"/>
      <c r="Q432" s="3"/>
      <c r="R432" s="3"/>
      <c r="S432" s="3"/>
      <c r="T432" s="3"/>
      <c r="U432" s="3"/>
      <c r="V432" s="3"/>
      <c r="W432" s="3"/>
      <c r="X432" s="3"/>
      <c r="Y432" s="3"/>
      <c r="Z432" s="3"/>
    </row>
    <row r="433" ht="15.75" customHeight="1">
      <c r="A433" s="53"/>
      <c r="B433" s="54"/>
      <c r="C433" s="54"/>
      <c r="D433" s="54"/>
      <c r="E433" s="54"/>
      <c r="F433" s="1"/>
      <c r="G433" s="1"/>
      <c r="H433" s="3"/>
      <c r="I433" s="3"/>
      <c r="J433" s="3"/>
      <c r="K433" s="3"/>
      <c r="L433" s="3"/>
      <c r="M433" s="3"/>
      <c r="N433" s="3"/>
      <c r="O433" s="3"/>
      <c r="P433" s="3"/>
      <c r="Q433" s="3"/>
      <c r="R433" s="3"/>
      <c r="S433" s="3"/>
      <c r="T433" s="3"/>
      <c r="U433" s="3"/>
      <c r="V433" s="3"/>
      <c r="W433" s="3"/>
      <c r="X433" s="3"/>
      <c r="Y433" s="3"/>
      <c r="Z433" s="3"/>
    </row>
    <row r="434" ht="15.75" customHeight="1">
      <c r="A434" s="53"/>
      <c r="B434" s="54"/>
      <c r="C434" s="54"/>
      <c r="D434" s="54"/>
      <c r="E434" s="54"/>
      <c r="F434" s="1"/>
      <c r="G434" s="1"/>
      <c r="H434" s="3"/>
      <c r="I434" s="3"/>
      <c r="J434" s="3"/>
      <c r="K434" s="3"/>
      <c r="L434" s="3"/>
      <c r="M434" s="3"/>
      <c r="N434" s="3"/>
      <c r="O434" s="3"/>
      <c r="P434" s="3"/>
      <c r="Q434" s="3"/>
      <c r="R434" s="3"/>
      <c r="S434" s="3"/>
      <c r="T434" s="3"/>
      <c r="U434" s="3"/>
      <c r="V434" s="3"/>
      <c r="W434" s="3"/>
      <c r="X434" s="3"/>
      <c r="Y434" s="3"/>
      <c r="Z434" s="3"/>
    </row>
    <row r="435" ht="15.75" customHeight="1">
      <c r="A435" s="53"/>
      <c r="B435" s="54"/>
      <c r="C435" s="54"/>
      <c r="D435" s="54"/>
      <c r="E435" s="54"/>
      <c r="F435" s="1"/>
      <c r="G435" s="1"/>
      <c r="H435" s="3"/>
      <c r="I435" s="3"/>
      <c r="J435" s="3"/>
      <c r="K435" s="3"/>
      <c r="L435" s="3"/>
      <c r="M435" s="3"/>
      <c r="N435" s="3"/>
      <c r="O435" s="3"/>
      <c r="P435" s="3"/>
      <c r="Q435" s="3"/>
      <c r="R435" s="3"/>
      <c r="S435" s="3"/>
      <c r="T435" s="3"/>
      <c r="U435" s="3"/>
      <c r="V435" s="3"/>
      <c r="W435" s="3"/>
      <c r="X435" s="3"/>
      <c r="Y435" s="3"/>
      <c r="Z435" s="3"/>
    </row>
    <row r="436" ht="15.75" customHeight="1">
      <c r="A436" s="53"/>
      <c r="B436" s="54"/>
      <c r="C436" s="54"/>
      <c r="D436" s="54"/>
      <c r="E436" s="54"/>
      <c r="F436" s="1"/>
      <c r="G436" s="1"/>
      <c r="H436" s="3"/>
      <c r="I436" s="3"/>
      <c r="J436" s="3"/>
      <c r="K436" s="3"/>
      <c r="L436" s="3"/>
      <c r="M436" s="3"/>
      <c r="N436" s="3"/>
      <c r="O436" s="3"/>
      <c r="P436" s="3"/>
      <c r="Q436" s="3"/>
      <c r="R436" s="3"/>
      <c r="S436" s="3"/>
      <c r="T436" s="3"/>
      <c r="U436" s="3"/>
      <c r="V436" s="3"/>
      <c r="W436" s="3"/>
      <c r="X436" s="3"/>
      <c r="Y436" s="3"/>
      <c r="Z436" s="3"/>
    </row>
    <row r="437" ht="15.75" customHeight="1">
      <c r="A437" s="53"/>
      <c r="B437" s="54"/>
      <c r="C437" s="54"/>
      <c r="D437" s="54"/>
      <c r="E437" s="54"/>
      <c r="F437" s="1"/>
      <c r="G437" s="1"/>
      <c r="H437" s="3"/>
      <c r="I437" s="3"/>
      <c r="J437" s="3"/>
      <c r="K437" s="3"/>
      <c r="L437" s="3"/>
      <c r="M437" s="3"/>
      <c r="N437" s="3"/>
      <c r="O437" s="3"/>
      <c r="P437" s="3"/>
      <c r="Q437" s="3"/>
      <c r="R437" s="3"/>
      <c r="S437" s="3"/>
      <c r="T437" s="3"/>
      <c r="U437" s="3"/>
      <c r="V437" s="3"/>
      <c r="W437" s="3"/>
      <c r="X437" s="3"/>
      <c r="Y437" s="3"/>
      <c r="Z437" s="3"/>
    </row>
    <row r="438" ht="15.75" customHeight="1">
      <c r="A438" s="53"/>
      <c r="B438" s="54"/>
      <c r="C438" s="54"/>
      <c r="D438" s="54"/>
      <c r="E438" s="54"/>
      <c r="F438" s="1"/>
      <c r="G438" s="1"/>
      <c r="H438" s="3"/>
      <c r="I438" s="3"/>
      <c r="J438" s="3"/>
      <c r="K438" s="3"/>
      <c r="L438" s="3"/>
      <c r="M438" s="3"/>
      <c r="N438" s="3"/>
      <c r="O438" s="3"/>
      <c r="P438" s="3"/>
      <c r="Q438" s="3"/>
      <c r="R438" s="3"/>
      <c r="S438" s="3"/>
      <c r="T438" s="3"/>
      <c r="U438" s="3"/>
      <c r="V438" s="3"/>
      <c r="W438" s="3"/>
      <c r="X438" s="3"/>
      <c r="Y438" s="3"/>
      <c r="Z438" s="3"/>
    </row>
    <row r="439" ht="15.75" customHeight="1">
      <c r="A439" s="53"/>
      <c r="B439" s="54"/>
      <c r="C439" s="54"/>
      <c r="D439" s="54"/>
      <c r="E439" s="54"/>
      <c r="F439" s="1"/>
      <c r="G439" s="1"/>
      <c r="H439" s="3"/>
      <c r="I439" s="3"/>
      <c r="J439" s="3"/>
      <c r="K439" s="3"/>
      <c r="L439" s="3"/>
      <c r="M439" s="3"/>
      <c r="N439" s="3"/>
      <c r="O439" s="3"/>
      <c r="P439" s="3"/>
      <c r="Q439" s="3"/>
      <c r="R439" s="3"/>
      <c r="S439" s="3"/>
      <c r="T439" s="3"/>
      <c r="U439" s="3"/>
      <c r="V439" s="3"/>
      <c r="W439" s="3"/>
      <c r="X439" s="3"/>
      <c r="Y439" s="3"/>
      <c r="Z439" s="3"/>
    </row>
    <row r="440" ht="15.75" customHeight="1">
      <c r="A440" s="53"/>
      <c r="B440" s="54"/>
      <c r="C440" s="54"/>
      <c r="D440" s="54"/>
      <c r="E440" s="54"/>
      <c r="F440" s="1"/>
      <c r="G440" s="1"/>
      <c r="H440" s="3"/>
      <c r="I440" s="3"/>
      <c r="J440" s="3"/>
      <c r="K440" s="3"/>
      <c r="L440" s="3"/>
      <c r="M440" s="3"/>
      <c r="N440" s="3"/>
      <c r="O440" s="3"/>
      <c r="P440" s="3"/>
      <c r="Q440" s="3"/>
      <c r="R440" s="3"/>
      <c r="S440" s="3"/>
      <c r="T440" s="3"/>
      <c r="U440" s="3"/>
      <c r="V440" s="3"/>
      <c r="W440" s="3"/>
      <c r="X440" s="3"/>
      <c r="Y440" s="3"/>
      <c r="Z440" s="3"/>
    </row>
    <row r="441" ht="15.75" customHeight="1">
      <c r="A441" s="53"/>
      <c r="B441" s="54"/>
      <c r="C441" s="54"/>
      <c r="D441" s="54"/>
      <c r="E441" s="54"/>
      <c r="F441" s="1"/>
      <c r="G441" s="1"/>
      <c r="H441" s="3"/>
      <c r="I441" s="3"/>
      <c r="J441" s="3"/>
      <c r="K441" s="3"/>
      <c r="L441" s="3"/>
      <c r="M441" s="3"/>
      <c r="N441" s="3"/>
      <c r="O441" s="3"/>
      <c r="P441" s="3"/>
      <c r="Q441" s="3"/>
      <c r="R441" s="3"/>
      <c r="S441" s="3"/>
      <c r="T441" s="3"/>
      <c r="U441" s="3"/>
      <c r="V441" s="3"/>
      <c r="W441" s="3"/>
      <c r="X441" s="3"/>
      <c r="Y441" s="3"/>
      <c r="Z441" s="3"/>
    </row>
    <row r="442" ht="15.75" customHeight="1">
      <c r="A442" s="53"/>
      <c r="B442" s="54"/>
      <c r="C442" s="54"/>
      <c r="D442" s="54"/>
      <c r="E442" s="54"/>
      <c r="F442" s="1"/>
      <c r="G442" s="1"/>
      <c r="H442" s="3"/>
      <c r="I442" s="3"/>
      <c r="J442" s="3"/>
      <c r="K442" s="3"/>
      <c r="L442" s="3"/>
      <c r="M442" s="3"/>
      <c r="N442" s="3"/>
      <c r="O442" s="3"/>
      <c r="P442" s="3"/>
      <c r="Q442" s="3"/>
      <c r="R442" s="3"/>
      <c r="S442" s="3"/>
      <c r="T442" s="3"/>
      <c r="U442" s="3"/>
      <c r="V442" s="3"/>
      <c r="W442" s="3"/>
      <c r="X442" s="3"/>
      <c r="Y442" s="3"/>
      <c r="Z442" s="3"/>
    </row>
    <row r="443" ht="15.75" customHeight="1">
      <c r="A443" s="53"/>
      <c r="B443" s="54"/>
      <c r="C443" s="54"/>
      <c r="D443" s="54"/>
      <c r="E443" s="54"/>
      <c r="F443" s="1"/>
      <c r="G443" s="1"/>
      <c r="H443" s="3"/>
      <c r="I443" s="3"/>
      <c r="J443" s="3"/>
      <c r="K443" s="3"/>
      <c r="L443" s="3"/>
      <c r="M443" s="3"/>
      <c r="N443" s="3"/>
      <c r="O443" s="3"/>
      <c r="P443" s="3"/>
      <c r="Q443" s="3"/>
      <c r="R443" s="3"/>
      <c r="S443" s="3"/>
      <c r="T443" s="3"/>
      <c r="U443" s="3"/>
      <c r="V443" s="3"/>
      <c r="W443" s="3"/>
      <c r="X443" s="3"/>
      <c r="Y443" s="3"/>
      <c r="Z443" s="3"/>
    </row>
    <row r="444" ht="15.75" customHeight="1">
      <c r="A444" s="53"/>
      <c r="B444" s="54"/>
      <c r="C444" s="54"/>
      <c r="D444" s="54"/>
      <c r="E444" s="54"/>
      <c r="F444" s="1"/>
      <c r="G444" s="1"/>
      <c r="H444" s="3"/>
      <c r="I444" s="3"/>
      <c r="J444" s="3"/>
      <c r="K444" s="3"/>
      <c r="L444" s="3"/>
      <c r="M444" s="3"/>
      <c r="N444" s="3"/>
      <c r="O444" s="3"/>
      <c r="P444" s="3"/>
      <c r="Q444" s="3"/>
      <c r="R444" s="3"/>
      <c r="S444" s="3"/>
      <c r="T444" s="3"/>
      <c r="U444" s="3"/>
      <c r="V444" s="3"/>
      <c r="W444" s="3"/>
      <c r="X444" s="3"/>
      <c r="Y444" s="3"/>
      <c r="Z444" s="3"/>
    </row>
    <row r="445" ht="15.75" customHeight="1">
      <c r="A445" s="53"/>
      <c r="B445" s="54"/>
      <c r="C445" s="54"/>
      <c r="D445" s="54"/>
      <c r="E445" s="54"/>
      <c r="F445" s="1"/>
      <c r="G445" s="1"/>
      <c r="H445" s="3"/>
      <c r="I445" s="3"/>
      <c r="J445" s="3"/>
      <c r="K445" s="3"/>
      <c r="L445" s="3"/>
      <c r="M445" s="3"/>
      <c r="N445" s="3"/>
      <c r="O445" s="3"/>
      <c r="P445" s="3"/>
      <c r="Q445" s="3"/>
      <c r="R445" s="3"/>
      <c r="S445" s="3"/>
      <c r="T445" s="3"/>
      <c r="U445" s="3"/>
      <c r="V445" s="3"/>
      <c r="W445" s="3"/>
      <c r="X445" s="3"/>
      <c r="Y445" s="3"/>
      <c r="Z445" s="3"/>
    </row>
    <row r="446" ht="15.75" customHeight="1">
      <c r="A446" s="53"/>
      <c r="B446" s="54"/>
      <c r="C446" s="54"/>
      <c r="D446" s="54"/>
      <c r="E446" s="54"/>
      <c r="F446" s="1"/>
      <c r="G446" s="1"/>
      <c r="H446" s="3"/>
      <c r="I446" s="3"/>
      <c r="J446" s="3"/>
      <c r="K446" s="3"/>
      <c r="L446" s="3"/>
      <c r="M446" s="3"/>
      <c r="N446" s="3"/>
      <c r="O446" s="3"/>
      <c r="P446" s="3"/>
      <c r="Q446" s="3"/>
      <c r="R446" s="3"/>
      <c r="S446" s="3"/>
      <c r="T446" s="3"/>
      <c r="U446" s="3"/>
      <c r="V446" s="3"/>
      <c r="W446" s="3"/>
      <c r="X446" s="3"/>
      <c r="Y446" s="3"/>
      <c r="Z446" s="3"/>
    </row>
    <row r="447" ht="15.75" customHeight="1">
      <c r="A447" s="53"/>
      <c r="B447" s="54"/>
      <c r="C447" s="54"/>
      <c r="D447" s="54"/>
      <c r="E447" s="54"/>
      <c r="F447" s="1"/>
      <c r="G447" s="1"/>
      <c r="H447" s="3"/>
      <c r="I447" s="3"/>
      <c r="J447" s="3"/>
      <c r="K447" s="3"/>
      <c r="L447" s="3"/>
      <c r="M447" s="3"/>
      <c r="N447" s="3"/>
      <c r="O447" s="3"/>
      <c r="P447" s="3"/>
      <c r="Q447" s="3"/>
      <c r="R447" s="3"/>
      <c r="S447" s="3"/>
      <c r="T447" s="3"/>
      <c r="U447" s="3"/>
      <c r="V447" s="3"/>
      <c r="W447" s="3"/>
      <c r="X447" s="3"/>
      <c r="Y447" s="3"/>
      <c r="Z447" s="3"/>
    </row>
    <row r="448" ht="15.75" customHeight="1">
      <c r="A448" s="53"/>
      <c r="B448" s="54"/>
      <c r="C448" s="54"/>
      <c r="D448" s="54"/>
      <c r="E448" s="54"/>
      <c r="F448" s="1"/>
      <c r="G448" s="1"/>
      <c r="H448" s="3"/>
      <c r="I448" s="3"/>
      <c r="J448" s="3"/>
      <c r="K448" s="3"/>
      <c r="L448" s="3"/>
      <c r="M448" s="3"/>
      <c r="N448" s="3"/>
      <c r="O448" s="3"/>
      <c r="P448" s="3"/>
      <c r="Q448" s="3"/>
      <c r="R448" s="3"/>
      <c r="S448" s="3"/>
      <c r="T448" s="3"/>
      <c r="U448" s="3"/>
      <c r="V448" s="3"/>
      <c r="W448" s="3"/>
      <c r="X448" s="3"/>
      <c r="Y448" s="3"/>
      <c r="Z448" s="3"/>
    </row>
    <row r="449" ht="15.75" customHeight="1">
      <c r="A449" s="53"/>
      <c r="B449" s="54"/>
      <c r="C449" s="54"/>
      <c r="D449" s="54"/>
      <c r="E449" s="54"/>
      <c r="F449" s="1"/>
      <c r="G449" s="1"/>
      <c r="H449" s="3"/>
      <c r="I449" s="3"/>
      <c r="J449" s="3"/>
      <c r="K449" s="3"/>
      <c r="L449" s="3"/>
      <c r="M449" s="3"/>
      <c r="N449" s="3"/>
      <c r="O449" s="3"/>
      <c r="P449" s="3"/>
      <c r="Q449" s="3"/>
      <c r="R449" s="3"/>
      <c r="S449" s="3"/>
      <c r="T449" s="3"/>
      <c r="U449" s="3"/>
      <c r="V449" s="3"/>
      <c r="W449" s="3"/>
      <c r="X449" s="3"/>
      <c r="Y449" s="3"/>
      <c r="Z449" s="3"/>
    </row>
    <row r="450" ht="15.75" customHeight="1">
      <c r="A450" s="53"/>
      <c r="B450" s="54"/>
      <c r="C450" s="54"/>
      <c r="D450" s="54"/>
      <c r="E450" s="54"/>
      <c r="F450" s="1"/>
      <c r="G450" s="1"/>
      <c r="H450" s="3"/>
      <c r="I450" s="3"/>
      <c r="J450" s="3"/>
      <c r="K450" s="3"/>
      <c r="L450" s="3"/>
      <c r="M450" s="3"/>
      <c r="N450" s="3"/>
      <c r="O450" s="3"/>
      <c r="P450" s="3"/>
      <c r="Q450" s="3"/>
      <c r="R450" s="3"/>
      <c r="S450" s="3"/>
      <c r="T450" s="3"/>
      <c r="U450" s="3"/>
      <c r="V450" s="3"/>
      <c r="W450" s="3"/>
      <c r="X450" s="3"/>
      <c r="Y450" s="3"/>
      <c r="Z450" s="3"/>
    </row>
    <row r="451" ht="15.75" customHeight="1">
      <c r="A451" s="53"/>
      <c r="B451" s="54"/>
      <c r="C451" s="54"/>
      <c r="D451" s="54"/>
      <c r="E451" s="54"/>
      <c r="F451" s="1"/>
      <c r="G451" s="1"/>
      <c r="H451" s="3"/>
      <c r="I451" s="3"/>
      <c r="J451" s="3"/>
      <c r="K451" s="3"/>
      <c r="L451" s="3"/>
      <c r="M451" s="3"/>
      <c r="N451" s="3"/>
      <c r="O451" s="3"/>
      <c r="P451" s="3"/>
      <c r="Q451" s="3"/>
      <c r="R451" s="3"/>
      <c r="S451" s="3"/>
      <c r="T451" s="3"/>
      <c r="U451" s="3"/>
      <c r="V451" s="3"/>
      <c r="W451" s="3"/>
      <c r="X451" s="3"/>
      <c r="Y451" s="3"/>
      <c r="Z451" s="3"/>
    </row>
    <row r="452" ht="15.75" customHeight="1">
      <c r="A452" s="53"/>
      <c r="B452" s="54"/>
      <c r="C452" s="54"/>
      <c r="D452" s="54"/>
      <c r="E452" s="54"/>
      <c r="F452" s="1"/>
      <c r="G452" s="1"/>
      <c r="H452" s="3"/>
      <c r="I452" s="3"/>
      <c r="J452" s="3"/>
      <c r="K452" s="3"/>
      <c r="L452" s="3"/>
      <c r="M452" s="3"/>
      <c r="N452" s="3"/>
      <c r="O452" s="3"/>
      <c r="P452" s="3"/>
      <c r="Q452" s="3"/>
      <c r="R452" s="3"/>
      <c r="S452" s="3"/>
      <c r="T452" s="3"/>
      <c r="U452" s="3"/>
      <c r="V452" s="3"/>
      <c r="W452" s="3"/>
      <c r="X452" s="3"/>
      <c r="Y452" s="3"/>
      <c r="Z452" s="3"/>
    </row>
    <row r="453" ht="15.75" customHeight="1">
      <c r="A453" s="53"/>
      <c r="B453" s="54"/>
      <c r="C453" s="54"/>
      <c r="D453" s="54"/>
      <c r="E453" s="54"/>
      <c r="F453" s="1"/>
      <c r="G453" s="1"/>
      <c r="H453" s="3"/>
      <c r="I453" s="3"/>
      <c r="J453" s="3"/>
      <c r="K453" s="3"/>
      <c r="L453" s="3"/>
      <c r="M453" s="3"/>
      <c r="N453" s="3"/>
      <c r="O453" s="3"/>
      <c r="P453" s="3"/>
      <c r="Q453" s="3"/>
      <c r="R453" s="3"/>
      <c r="S453" s="3"/>
      <c r="T453" s="3"/>
      <c r="U453" s="3"/>
      <c r="V453" s="3"/>
      <c r="W453" s="3"/>
      <c r="X453" s="3"/>
      <c r="Y453" s="3"/>
      <c r="Z453" s="3"/>
    </row>
    <row r="454" ht="15.75" customHeight="1">
      <c r="A454" s="53"/>
      <c r="B454" s="54"/>
      <c r="C454" s="54"/>
      <c r="D454" s="54"/>
      <c r="E454" s="54"/>
      <c r="F454" s="1"/>
      <c r="G454" s="1"/>
      <c r="H454" s="3"/>
      <c r="I454" s="3"/>
      <c r="J454" s="3"/>
      <c r="K454" s="3"/>
      <c r="L454" s="3"/>
      <c r="M454" s="3"/>
      <c r="N454" s="3"/>
      <c r="O454" s="3"/>
      <c r="P454" s="3"/>
      <c r="Q454" s="3"/>
      <c r="R454" s="3"/>
      <c r="S454" s="3"/>
      <c r="T454" s="3"/>
      <c r="U454" s="3"/>
      <c r="V454" s="3"/>
      <c r="W454" s="3"/>
      <c r="X454" s="3"/>
      <c r="Y454" s="3"/>
      <c r="Z454" s="3"/>
    </row>
    <row r="455" ht="15.75" customHeight="1">
      <c r="A455" s="53"/>
      <c r="B455" s="54"/>
      <c r="C455" s="54"/>
      <c r="D455" s="54"/>
      <c r="E455" s="54"/>
      <c r="F455" s="1"/>
      <c r="G455" s="1"/>
      <c r="H455" s="3"/>
      <c r="I455" s="3"/>
      <c r="J455" s="3"/>
      <c r="K455" s="3"/>
      <c r="L455" s="3"/>
      <c r="M455" s="3"/>
      <c r="N455" s="3"/>
      <c r="O455" s="3"/>
      <c r="P455" s="3"/>
      <c r="Q455" s="3"/>
      <c r="R455" s="3"/>
      <c r="S455" s="3"/>
      <c r="T455" s="3"/>
      <c r="U455" s="3"/>
      <c r="V455" s="3"/>
      <c r="W455" s="3"/>
      <c r="X455" s="3"/>
      <c r="Y455" s="3"/>
      <c r="Z455" s="3"/>
    </row>
    <row r="456" ht="15.75" customHeight="1">
      <c r="A456" s="53"/>
      <c r="B456" s="54"/>
      <c r="C456" s="54"/>
      <c r="D456" s="54"/>
      <c r="E456" s="54"/>
      <c r="F456" s="1"/>
      <c r="G456" s="1"/>
      <c r="H456" s="3"/>
      <c r="I456" s="3"/>
      <c r="J456" s="3"/>
      <c r="K456" s="3"/>
      <c r="L456" s="3"/>
      <c r="M456" s="3"/>
      <c r="N456" s="3"/>
      <c r="O456" s="3"/>
      <c r="P456" s="3"/>
      <c r="Q456" s="3"/>
      <c r="R456" s="3"/>
      <c r="S456" s="3"/>
      <c r="T456" s="3"/>
      <c r="U456" s="3"/>
      <c r="V456" s="3"/>
      <c r="W456" s="3"/>
      <c r="X456" s="3"/>
      <c r="Y456" s="3"/>
      <c r="Z456" s="3"/>
    </row>
    <row r="457" ht="15.75" customHeight="1">
      <c r="A457" s="53"/>
      <c r="B457" s="54"/>
      <c r="C457" s="54"/>
      <c r="D457" s="54"/>
      <c r="E457" s="54"/>
      <c r="F457" s="1"/>
      <c r="G457" s="1"/>
      <c r="H457" s="3"/>
      <c r="I457" s="3"/>
      <c r="J457" s="3"/>
      <c r="K457" s="3"/>
      <c r="L457" s="3"/>
      <c r="M457" s="3"/>
      <c r="N457" s="3"/>
      <c r="O457" s="3"/>
      <c r="P457" s="3"/>
      <c r="Q457" s="3"/>
      <c r="R457" s="3"/>
      <c r="S457" s="3"/>
      <c r="T457" s="3"/>
      <c r="U457" s="3"/>
      <c r="V457" s="3"/>
      <c r="W457" s="3"/>
      <c r="X457" s="3"/>
      <c r="Y457" s="3"/>
      <c r="Z457" s="3"/>
    </row>
    <row r="458" ht="15.75" customHeight="1">
      <c r="A458" s="53"/>
      <c r="B458" s="54"/>
      <c r="C458" s="54"/>
      <c r="D458" s="54"/>
      <c r="E458" s="54"/>
      <c r="F458" s="1"/>
      <c r="G458" s="1"/>
      <c r="H458" s="3"/>
      <c r="I458" s="3"/>
      <c r="J458" s="3"/>
      <c r="K458" s="3"/>
      <c r="L458" s="3"/>
      <c r="M458" s="3"/>
      <c r="N458" s="3"/>
      <c r="O458" s="3"/>
      <c r="P458" s="3"/>
      <c r="Q458" s="3"/>
      <c r="R458" s="3"/>
      <c r="S458" s="3"/>
      <c r="T458" s="3"/>
      <c r="U458" s="3"/>
      <c r="V458" s="3"/>
      <c r="W458" s="3"/>
      <c r="X458" s="3"/>
      <c r="Y458" s="3"/>
      <c r="Z458" s="3"/>
    </row>
    <row r="459" ht="15.75" customHeight="1">
      <c r="A459" s="53"/>
      <c r="B459" s="54"/>
      <c r="C459" s="54"/>
      <c r="D459" s="54"/>
      <c r="E459" s="54"/>
      <c r="F459" s="1"/>
      <c r="G459" s="1"/>
      <c r="H459" s="3"/>
      <c r="I459" s="3"/>
      <c r="J459" s="3"/>
      <c r="K459" s="3"/>
      <c r="L459" s="3"/>
      <c r="M459" s="3"/>
      <c r="N459" s="3"/>
      <c r="O459" s="3"/>
      <c r="P459" s="3"/>
      <c r="Q459" s="3"/>
      <c r="R459" s="3"/>
      <c r="S459" s="3"/>
      <c r="T459" s="3"/>
      <c r="U459" s="3"/>
      <c r="V459" s="3"/>
      <c r="W459" s="3"/>
      <c r="X459" s="3"/>
      <c r="Y459" s="3"/>
      <c r="Z459" s="3"/>
    </row>
    <row r="460" ht="15.75" customHeight="1">
      <c r="A460" s="53"/>
      <c r="B460" s="54"/>
      <c r="C460" s="54"/>
      <c r="D460" s="54"/>
      <c r="E460" s="54"/>
      <c r="F460" s="1"/>
      <c r="G460" s="1"/>
      <c r="H460" s="3"/>
      <c r="I460" s="3"/>
      <c r="J460" s="3"/>
      <c r="K460" s="3"/>
      <c r="L460" s="3"/>
      <c r="M460" s="3"/>
      <c r="N460" s="3"/>
      <c r="O460" s="3"/>
      <c r="P460" s="3"/>
      <c r="Q460" s="3"/>
      <c r="R460" s="3"/>
      <c r="S460" s="3"/>
      <c r="T460" s="3"/>
      <c r="U460" s="3"/>
      <c r="V460" s="3"/>
      <c r="W460" s="3"/>
      <c r="X460" s="3"/>
      <c r="Y460" s="3"/>
      <c r="Z460" s="3"/>
    </row>
    <row r="461" ht="15.75" customHeight="1">
      <c r="A461" s="53"/>
      <c r="B461" s="54"/>
      <c r="C461" s="54"/>
      <c r="D461" s="54"/>
      <c r="E461" s="54"/>
      <c r="F461" s="1"/>
      <c r="G461" s="1"/>
      <c r="H461" s="3"/>
      <c r="I461" s="3"/>
      <c r="J461" s="3"/>
      <c r="K461" s="3"/>
      <c r="L461" s="3"/>
      <c r="M461" s="3"/>
      <c r="N461" s="3"/>
      <c r="O461" s="3"/>
      <c r="P461" s="3"/>
      <c r="Q461" s="3"/>
      <c r="R461" s="3"/>
      <c r="S461" s="3"/>
      <c r="T461" s="3"/>
      <c r="U461" s="3"/>
      <c r="V461" s="3"/>
      <c r="W461" s="3"/>
      <c r="X461" s="3"/>
      <c r="Y461" s="3"/>
      <c r="Z461" s="3"/>
    </row>
    <row r="462" ht="15.75" customHeight="1">
      <c r="A462" s="53"/>
      <c r="B462" s="54"/>
      <c r="C462" s="54"/>
      <c r="D462" s="54"/>
      <c r="E462" s="54"/>
      <c r="F462" s="1"/>
      <c r="G462" s="1"/>
      <c r="H462" s="3"/>
      <c r="I462" s="3"/>
      <c r="J462" s="3"/>
      <c r="K462" s="3"/>
      <c r="L462" s="3"/>
      <c r="M462" s="3"/>
      <c r="N462" s="3"/>
      <c r="O462" s="3"/>
      <c r="P462" s="3"/>
      <c r="Q462" s="3"/>
      <c r="R462" s="3"/>
      <c r="S462" s="3"/>
      <c r="T462" s="3"/>
      <c r="U462" s="3"/>
      <c r="V462" s="3"/>
      <c r="W462" s="3"/>
      <c r="X462" s="3"/>
      <c r="Y462" s="3"/>
      <c r="Z462" s="3"/>
    </row>
    <row r="463" ht="15.75" customHeight="1">
      <c r="A463" s="53"/>
      <c r="B463" s="54"/>
      <c r="C463" s="54"/>
      <c r="D463" s="54"/>
      <c r="E463" s="54"/>
      <c r="F463" s="1"/>
      <c r="G463" s="1"/>
      <c r="H463" s="3"/>
      <c r="I463" s="3"/>
      <c r="J463" s="3"/>
      <c r="K463" s="3"/>
      <c r="L463" s="3"/>
      <c r="M463" s="3"/>
      <c r="N463" s="3"/>
      <c r="O463" s="3"/>
      <c r="P463" s="3"/>
      <c r="Q463" s="3"/>
      <c r="R463" s="3"/>
      <c r="S463" s="3"/>
      <c r="T463" s="3"/>
      <c r="U463" s="3"/>
      <c r="V463" s="3"/>
      <c r="W463" s="3"/>
      <c r="X463" s="3"/>
      <c r="Y463" s="3"/>
      <c r="Z463" s="3"/>
    </row>
    <row r="464" ht="15.75" customHeight="1">
      <c r="A464" s="53"/>
      <c r="B464" s="54"/>
      <c r="C464" s="54"/>
      <c r="D464" s="54"/>
      <c r="E464" s="54"/>
      <c r="F464" s="1"/>
      <c r="G464" s="1"/>
      <c r="H464" s="3"/>
      <c r="I464" s="3"/>
      <c r="J464" s="3"/>
      <c r="K464" s="3"/>
      <c r="L464" s="3"/>
      <c r="M464" s="3"/>
      <c r="N464" s="3"/>
      <c r="O464" s="3"/>
      <c r="P464" s="3"/>
      <c r="Q464" s="3"/>
      <c r="R464" s="3"/>
      <c r="S464" s="3"/>
      <c r="T464" s="3"/>
      <c r="U464" s="3"/>
      <c r="V464" s="3"/>
      <c r="W464" s="3"/>
      <c r="X464" s="3"/>
      <c r="Y464" s="3"/>
      <c r="Z464" s="3"/>
    </row>
    <row r="465" ht="15.75" customHeight="1">
      <c r="A465" s="53"/>
      <c r="B465" s="54"/>
      <c r="C465" s="54"/>
      <c r="D465" s="54"/>
      <c r="E465" s="54"/>
      <c r="F465" s="1"/>
      <c r="G465" s="1"/>
      <c r="H465" s="3"/>
      <c r="I465" s="3"/>
      <c r="J465" s="3"/>
      <c r="K465" s="3"/>
      <c r="L465" s="3"/>
      <c r="M465" s="3"/>
      <c r="N465" s="3"/>
      <c r="O465" s="3"/>
      <c r="P465" s="3"/>
      <c r="Q465" s="3"/>
      <c r="R465" s="3"/>
      <c r="S465" s="3"/>
      <c r="T465" s="3"/>
      <c r="U465" s="3"/>
      <c r="V465" s="3"/>
      <c r="W465" s="3"/>
      <c r="X465" s="3"/>
      <c r="Y465" s="3"/>
      <c r="Z465" s="3"/>
    </row>
    <row r="466" ht="15.75" customHeight="1">
      <c r="A466" s="53"/>
      <c r="B466" s="54"/>
      <c r="C466" s="54"/>
      <c r="D466" s="54"/>
      <c r="E466" s="54"/>
      <c r="F466" s="1"/>
      <c r="G466" s="1"/>
      <c r="H466" s="3"/>
      <c r="I466" s="3"/>
      <c r="J466" s="3"/>
      <c r="K466" s="3"/>
      <c r="L466" s="3"/>
      <c r="M466" s="3"/>
      <c r="N466" s="3"/>
      <c r="O466" s="3"/>
      <c r="P466" s="3"/>
      <c r="Q466" s="3"/>
      <c r="R466" s="3"/>
      <c r="S466" s="3"/>
      <c r="T466" s="3"/>
      <c r="U466" s="3"/>
      <c r="V466" s="3"/>
      <c r="W466" s="3"/>
      <c r="X466" s="3"/>
      <c r="Y466" s="3"/>
      <c r="Z466" s="3"/>
    </row>
    <row r="467" ht="15.75" customHeight="1">
      <c r="A467" s="53"/>
      <c r="B467" s="54"/>
      <c r="C467" s="54"/>
      <c r="D467" s="54"/>
      <c r="E467" s="54"/>
      <c r="F467" s="1"/>
      <c r="G467" s="1"/>
      <c r="H467" s="3"/>
      <c r="I467" s="3"/>
      <c r="J467" s="3"/>
      <c r="K467" s="3"/>
      <c r="L467" s="3"/>
      <c r="M467" s="3"/>
      <c r="N467" s="3"/>
      <c r="O467" s="3"/>
      <c r="P467" s="3"/>
      <c r="Q467" s="3"/>
      <c r="R467" s="3"/>
      <c r="S467" s="3"/>
      <c r="T467" s="3"/>
      <c r="U467" s="3"/>
      <c r="V467" s="3"/>
      <c r="W467" s="3"/>
      <c r="X467" s="3"/>
      <c r="Y467" s="3"/>
      <c r="Z467" s="3"/>
    </row>
    <row r="468" ht="15.75" customHeight="1">
      <c r="A468" s="53"/>
      <c r="B468" s="54"/>
      <c r="C468" s="54"/>
      <c r="D468" s="54"/>
      <c r="E468" s="54"/>
      <c r="F468" s="1"/>
      <c r="G468" s="1"/>
      <c r="H468" s="3"/>
      <c r="I468" s="3"/>
      <c r="J468" s="3"/>
      <c r="K468" s="3"/>
      <c r="L468" s="3"/>
      <c r="M468" s="3"/>
      <c r="N468" s="3"/>
      <c r="O468" s="3"/>
      <c r="P468" s="3"/>
      <c r="Q468" s="3"/>
      <c r="R468" s="3"/>
      <c r="S468" s="3"/>
      <c r="T468" s="3"/>
      <c r="U468" s="3"/>
      <c r="V468" s="3"/>
      <c r="W468" s="3"/>
      <c r="X468" s="3"/>
      <c r="Y468" s="3"/>
      <c r="Z468" s="3"/>
    </row>
    <row r="469" ht="15.75" customHeight="1">
      <c r="A469" s="53"/>
      <c r="B469" s="54"/>
      <c r="C469" s="54"/>
      <c r="D469" s="54"/>
      <c r="E469" s="54"/>
      <c r="F469" s="1"/>
      <c r="G469" s="1"/>
      <c r="H469" s="3"/>
      <c r="I469" s="3"/>
      <c r="J469" s="3"/>
      <c r="K469" s="3"/>
      <c r="L469" s="3"/>
      <c r="M469" s="3"/>
      <c r="N469" s="3"/>
      <c r="O469" s="3"/>
      <c r="P469" s="3"/>
      <c r="Q469" s="3"/>
      <c r="R469" s="3"/>
      <c r="S469" s="3"/>
      <c r="T469" s="3"/>
      <c r="U469" s="3"/>
      <c r="V469" s="3"/>
      <c r="W469" s="3"/>
      <c r="X469" s="3"/>
      <c r="Y469" s="3"/>
      <c r="Z469" s="3"/>
    </row>
    <row r="470" ht="15.75" customHeight="1">
      <c r="A470" s="53"/>
      <c r="B470" s="54"/>
      <c r="C470" s="54"/>
      <c r="D470" s="54"/>
      <c r="E470" s="54"/>
      <c r="F470" s="1"/>
      <c r="G470" s="1"/>
      <c r="H470" s="3"/>
      <c r="I470" s="3"/>
      <c r="J470" s="3"/>
      <c r="K470" s="3"/>
      <c r="L470" s="3"/>
      <c r="M470" s="3"/>
      <c r="N470" s="3"/>
      <c r="O470" s="3"/>
      <c r="P470" s="3"/>
      <c r="Q470" s="3"/>
      <c r="R470" s="3"/>
      <c r="S470" s="3"/>
      <c r="T470" s="3"/>
      <c r="U470" s="3"/>
      <c r="V470" s="3"/>
      <c r="W470" s="3"/>
      <c r="X470" s="3"/>
      <c r="Y470" s="3"/>
      <c r="Z470" s="3"/>
    </row>
    <row r="471" ht="15.75" customHeight="1">
      <c r="A471" s="53"/>
      <c r="B471" s="54"/>
      <c r="C471" s="54"/>
      <c r="D471" s="54"/>
      <c r="E471" s="54"/>
      <c r="F471" s="1"/>
      <c r="G471" s="1"/>
      <c r="H471" s="3"/>
      <c r="I471" s="3"/>
      <c r="J471" s="3"/>
      <c r="K471" s="3"/>
      <c r="L471" s="3"/>
      <c r="M471" s="3"/>
      <c r="N471" s="3"/>
      <c r="O471" s="3"/>
      <c r="P471" s="3"/>
      <c r="Q471" s="3"/>
      <c r="R471" s="3"/>
      <c r="S471" s="3"/>
      <c r="T471" s="3"/>
      <c r="U471" s="3"/>
      <c r="V471" s="3"/>
      <c r="W471" s="3"/>
      <c r="X471" s="3"/>
      <c r="Y471" s="3"/>
      <c r="Z471" s="3"/>
    </row>
    <row r="472" ht="15.75" customHeight="1">
      <c r="A472" s="53"/>
      <c r="B472" s="54"/>
      <c r="C472" s="54"/>
      <c r="D472" s="54"/>
      <c r="E472" s="54"/>
      <c r="F472" s="1"/>
      <c r="G472" s="1"/>
      <c r="H472" s="3"/>
      <c r="I472" s="3"/>
      <c r="J472" s="3"/>
      <c r="K472" s="3"/>
      <c r="L472" s="3"/>
      <c r="M472" s="3"/>
      <c r="N472" s="3"/>
      <c r="O472" s="3"/>
      <c r="P472" s="3"/>
      <c r="Q472" s="3"/>
      <c r="R472" s="3"/>
      <c r="S472" s="3"/>
      <c r="T472" s="3"/>
      <c r="U472" s="3"/>
      <c r="V472" s="3"/>
      <c r="W472" s="3"/>
      <c r="X472" s="3"/>
      <c r="Y472" s="3"/>
      <c r="Z472" s="3"/>
    </row>
    <row r="473" ht="15.75" customHeight="1">
      <c r="A473" s="53"/>
      <c r="B473" s="54"/>
      <c r="C473" s="54"/>
      <c r="D473" s="54"/>
      <c r="E473" s="54"/>
      <c r="F473" s="1"/>
      <c r="G473" s="1"/>
      <c r="H473" s="3"/>
      <c r="I473" s="3"/>
      <c r="J473" s="3"/>
      <c r="K473" s="3"/>
      <c r="L473" s="3"/>
      <c r="M473" s="3"/>
      <c r="N473" s="3"/>
      <c r="O473" s="3"/>
      <c r="P473" s="3"/>
      <c r="Q473" s="3"/>
      <c r="R473" s="3"/>
      <c r="S473" s="3"/>
      <c r="T473" s="3"/>
      <c r="U473" s="3"/>
      <c r="V473" s="3"/>
      <c r="W473" s="3"/>
      <c r="X473" s="3"/>
      <c r="Y473" s="3"/>
      <c r="Z473" s="3"/>
    </row>
    <row r="474" ht="15.75" customHeight="1">
      <c r="A474" s="53"/>
      <c r="B474" s="54"/>
      <c r="C474" s="54"/>
      <c r="D474" s="54"/>
      <c r="E474" s="54"/>
      <c r="F474" s="1"/>
      <c r="G474" s="1"/>
      <c r="H474" s="3"/>
      <c r="I474" s="3"/>
      <c r="J474" s="3"/>
      <c r="K474" s="3"/>
      <c r="L474" s="3"/>
      <c r="M474" s="3"/>
      <c r="N474" s="3"/>
      <c r="O474" s="3"/>
      <c r="P474" s="3"/>
      <c r="Q474" s="3"/>
      <c r="R474" s="3"/>
      <c r="S474" s="3"/>
      <c r="T474" s="3"/>
      <c r="U474" s="3"/>
      <c r="V474" s="3"/>
      <c r="W474" s="3"/>
      <c r="X474" s="3"/>
      <c r="Y474" s="3"/>
      <c r="Z474" s="3"/>
    </row>
    <row r="475" ht="15.75" customHeight="1">
      <c r="A475" s="53"/>
      <c r="B475" s="54"/>
      <c r="C475" s="54"/>
      <c r="D475" s="54"/>
      <c r="E475" s="54"/>
      <c r="F475" s="1"/>
      <c r="G475" s="1"/>
      <c r="H475" s="3"/>
      <c r="I475" s="3"/>
      <c r="J475" s="3"/>
      <c r="K475" s="3"/>
      <c r="L475" s="3"/>
      <c r="M475" s="3"/>
      <c r="N475" s="3"/>
      <c r="O475" s="3"/>
      <c r="P475" s="3"/>
      <c r="Q475" s="3"/>
      <c r="R475" s="3"/>
      <c r="S475" s="3"/>
      <c r="T475" s="3"/>
      <c r="U475" s="3"/>
      <c r="V475" s="3"/>
      <c r="W475" s="3"/>
      <c r="X475" s="3"/>
      <c r="Y475" s="3"/>
      <c r="Z475" s="3"/>
    </row>
    <row r="476" ht="15.75" customHeight="1">
      <c r="A476" s="53"/>
      <c r="B476" s="54"/>
      <c r="C476" s="54"/>
      <c r="D476" s="54"/>
      <c r="E476" s="54"/>
      <c r="F476" s="1"/>
      <c r="G476" s="1"/>
      <c r="H476" s="3"/>
      <c r="I476" s="3"/>
      <c r="J476" s="3"/>
      <c r="K476" s="3"/>
      <c r="L476" s="3"/>
      <c r="M476" s="3"/>
      <c r="N476" s="3"/>
      <c r="O476" s="3"/>
      <c r="P476" s="3"/>
      <c r="Q476" s="3"/>
      <c r="R476" s="3"/>
      <c r="S476" s="3"/>
      <c r="T476" s="3"/>
      <c r="U476" s="3"/>
      <c r="V476" s="3"/>
      <c r="W476" s="3"/>
      <c r="X476" s="3"/>
      <c r="Y476" s="3"/>
      <c r="Z476" s="3"/>
    </row>
    <row r="477" ht="15.75" customHeight="1">
      <c r="A477" s="53"/>
      <c r="B477" s="54"/>
      <c r="C477" s="54"/>
      <c r="D477" s="54"/>
      <c r="E477" s="54"/>
      <c r="F477" s="1"/>
      <c r="G477" s="1"/>
      <c r="H477" s="3"/>
      <c r="I477" s="3"/>
      <c r="J477" s="3"/>
      <c r="K477" s="3"/>
      <c r="L477" s="3"/>
      <c r="M477" s="3"/>
      <c r="N477" s="3"/>
      <c r="O477" s="3"/>
      <c r="P477" s="3"/>
      <c r="Q477" s="3"/>
      <c r="R477" s="3"/>
      <c r="S477" s="3"/>
      <c r="T477" s="3"/>
      <c r="U477" s="3"/>
      <c r="V477" s="3"/>
      <c r="W477" s="3"/>
      <c r="X477" s="3"/>
      <c r="Y477" s="3"/>
      <c r="Z477" s="3"/>
    </row>
    <row r="478" ht="15.75" customHeight="1">
      <c r="A478" s="53"/>
      <c r="B478" s="54"/>
      <c r="C478" s="54"/>
      <c r="D478" s="54"/>
      <c r="E478" s="54"/>
      <c r="F478" s="1"/>
      <c r="G478" s="1"/>
      <c r="H478" s="3"/>
      <c r="I478" s="3"/>
      <c r="J478" s="3"/>
      <c r="K478" s="3"/>
      <c r="L478" s="3"/>
      <c r="M478" s="3"/>
      <c r="N478" s="3"/>
      <c r="O478" s="3"/>
      <c r="P478" s="3"/>
      <c r="Q478" s="3"/>
      <c r="R478" s="3"/>
      <c r="S478" s="3"/>
      <c r="T478" s="3"/>
      <c r="U478" s="3"/>
      <c r="V478" s="3"/>
      <c r="W478" s="3"/>
      <c r="X478" s="3"/>
      <c r="Y478" s="3"/>
      <c r="Z478" s="3"/>
    </row>
    <row r="479" ht="15.75" customHeight="1">
      <c r="A479" s="53"/>
      <c r="B479" s="54"/>
      <c r="C479" s="54"/>
      <c r="D479" s="54"/>
      <c r="E479" s="54"/>
      <c r="F479" s="1"/>
      <c r="G479" s="1"/>
      <c r="H479" s="3"/>
      <c r="I479" s="3"/>
      <c r="J479" s="3"/>
      <c r="K479" s="3"/>
      <c r="L479" s="3"/>
      <c r="M479" s="3"/>
      <c r="N479" s="3"/>
      <c r="O479" s="3"/>
      <c r="P479" s="3"/>
      <c r="Q479" s="3"/>
      <c r="R479" s="3"/>
      <c r="S479" s="3"/>
      <c r="T479" s="3"/>
      <c r="U479" s="3"/>
      <c r="V479" s="3"/>
      <c r="W479" s="3"/>
      <c r="X479" s="3"/>
      <c r="Y479" s="3"/>
      <c r="Z479" s="3"/>
    </row>
    <row r="480" ht="15.75" customHeight="1">
      <c r="A480" s="53"/>
      <c r="B480" s="54"/>
      <c r="C480" s="54"/>
      <c r="D480" s="54"/>
      <c r="E480" s="54"/>
      <c r="F480" s="1"/>
      <c r="G480" s="1"/>
      <c r="H480" s="3"/>
      <c r="I480" s="3"/>
      <c r="J480" s="3"/>
      <c r="K480" s="3"/>
      <c r="L480" s="3"/>
      <c r="M480" s="3"/>
      <c r="N480" s="3"/>
      <c r="O480" s="3"/>
      <c r="P480" s="3"/>
      <c r="Q480" s="3"/>
      <c r="R480" s="3"/>
      <c r="S480" s="3"/>
      <c r="T480" s="3"/>
      <c r="U480" s="3"/>
      <c r="V480" s="3"/>
      <c r="W480" s="3"/>
      <c r="X480" s="3"/>
      <c r="Y480" s="3"/>
      <c r="Z480" s="3"/>
    </row>
    <row r="481" ht="15.75" customHeight="1">
      <c r="A481" s="53"/>
      <c r="B481" s="54"/>
      <c r="C481" s="54"/>
      <c r="D481" s="54"/>
      <c r="E481" s="54"/>
      <c r="F481" s="1"/>
      <c r="G481" s="1"/>
      <c r="H481" s="3"/>
      <c r="I481" s="3"/>
      <c r="J481" s="3"/>
      <c r="K481" s="3"/>
      <c r="L481" s="3"/>
      <c r="M481" s="3"/>
      <c r="N481" s="3"/>
      <c r="O481" s="3"/>
      <c r="P481" s="3"/>
      <c r="Q481" s="3"/>
      <c r="R481" s="3"/>
      <c r="S481" s="3"/>
      <c r="T481" s="3"/>
      <c r="U481" s="3"/>
      <c r="V481" s="3"/>
      <c r="W481" s="3"/>
      <c r="X481" s="3"/>
      <c r="Y481" s="3"/>
      <c r="Z481" s="3"/>
    </row>
    <row r="482" ht="15.75" customHeight="1">
      <c r="A482" s="53"/>
      <c r="B482" s="54"/>
      <c r="C482" s="54"/>
      <c r="D482" s="54"/>
      <c r="E482" s="54"/>
      <c r="F482" s="1"/>
      <c r="G482" s="1"/>
      <c r="H482" s="3"/>
      <c r="I482" s="3"/>
      <c r="J482" s="3"/>
      <c r="K482" s="3"/>
      <c r="L482" s="3"/>
      <c r="M482" s="3"/>
      <c r="N482" s="3"/>
      <c r="O482" s="3"/>
      <c r="P482" s="3"/>
      <c r="Q482" s="3"/>
      <c r="R482" s="3"/>
      <c r="S482" s="3"/>
      <c r="T482" s="3"/>
      <c r="U482" s="3"/>
      <c r="V482" s="3"/>
      <c r="W482" s="3"/>
      <c r="X482" s="3"/>
      <c r="Y482" s="3"/>
      <c r="Z482" s="3"/>
    </row>
    <row r="483" ht="15.75" customHeight="1">
      <c r="A483" s="53"/>
      <c r="B483" s="54"/>
      <c r="C483" s="54"/>
      <c r="D483" s="54"/>
      <c r="E483" s="54"/>
      <c r="F483" s="1"/>
      <c r="G483" s="1"/>
      <c r="H483" s="3"/>
      <c r="I483" s="3"/>
      <c r="J483" s="3"/>
      <c r="K483" s="3"/>
      <c r="L483" s="3"/>
      <c r="M483" s="3"/>
      <c r="N483" s="3"/>
      <c r="O483" s="3"/>
      <c r="P483" s="3"/>
      <c r="Q483" s="3"/>
      <c r="R483" s="3"/>
      <c r="S483" s="3"/>
      <c r="T483" s="3"/>
      <c r="U483" s="3"/>
      <c r="V483" s="3"/>
      <c r="W483" s="3"/>
      <c r="X483" s="3"/>
      <c r="Y483" s="3"/>
      <c r="Z483" s="3"/>
    </row>
    <row r="484" ht="15.75" customHeight="1">
      <c r="A484" s="53"/>
      <c r="B484" s="54"/>
      <c r="C484" s="54"/>
      <c r="D484" s="54"/>
      <c r="E484" s="54"/>
      <c r="F484" s="1"/>
      <c r="G484" s="1"/>
      <c r="H484" s="3"/>
      <c r="I484" s="3"/>
      <c r="J484" s="3"/>
      <c r="K484" s="3"/>
      <c r="L484" s="3"/>
      <c r="M484" s="3"/>
      <c r="N484" s="3"/>
      <c r="O484" s="3"/>
      <c r="P484" s="3"/>
      <c r="Q484" s="3"/>
      <c r="R484" s="3"/>
      <c r="S484" s="3"/>
      <c r="T484" s="3"/>
      <c r="U484" s="3"/>
      <c r="V484" s="3"/>
      <c r="W484" s="3"/>
      <c r="X484" s="3"/>
      <c r="Y484" s="3"/>
      <c r="Z484" s="3"/>
    </row>
    <row r="485" ht="15.75" customHeight="1">
      <c r="A485" s="53"/>
      <c r="B485" s="54"/>
      <c r="C485" s="54"/>
      <c r="D485" s="54"/>
      <c r="E485" s="54"/>
      <c r="F485" s="1"/>
      <c r="G485" s="1"/>
      <c r="H485" s="3"/>
      <c r="I485" s="3"/>
      <c r="J485" s="3"/>
      <c r="K485" s="3"/>
      <c r="L485" s="3"/>
      <c r="M485" s="3"/>
      <c r="N485" s="3"/>
      <c r="O485" s="3"/>
      <c r="P485" s="3"/>
      <c r="Q485" s="3"/>
      <c r="R485" s="3"/>
      <c r="S485" s="3"/>
      <c r="T485" s="3"/>
      <c r="U485" s="3"/>
      <c r="V485" s="3"/>
      <c r="W485" s="3"/>
      <c r="X485" s="3"/>
      <c r="Y485" s="3"/>
      <c r="Z485" s="3"/>
    </row>
    <row r="486" ht="15.75" customHeight="1">
      <c r="A486" s="53"/>
      <c r="B486" s="54"/>
      <c r="C486" s="54"/>
      <c r="D486" s="54"/>
      <c r="E486" s="54"/>
      <c r="F486" s="1"/>
      <c r="G486" s="1"/>
      <c r="H486" s="3"/>
      <c r="I486" s="3"/>
      <c r="J486" s="3"/>
      <c r="K486" s="3"/>
      <c r="L486" s="3"/>
      <c r="M486" s="3"/>
      <c r="N486" s="3"/>
      <c r="O486" s="3"/>
      <c r="P486" s="3"/>
      <c r="Q486" s="3"/>
      <c r="R486" s="3"/>
      <c r="S486" s="3"/>
      <c r="T486" s="3"/>
      <c r="U486" s="3"/>
      <c r="V486" s="3"/>
      <c r="W486" s="3"/>
      <c r="X486" s="3"/>
      <c r="Y486" s="3"/>
      <c r="Z486" s="3"/>
    </row>
    <row r="487" ht="15.75" customHeight="1">
      <c r="A487" s="53"/>
      <c r="B487" s="54"/>
      <c r="C487" s="54"/>
      <c r="D487" s="54"/>
      <c r="E487" s="54"/>
      <c r="F487" s="1"/>
      <c r="G487" s="1"/>
      <c r="H487" s="3"/>
      <c r="I487" s="3"/>
      <c r="J487" s="3"/>
      <c r="K487" s="3"/>
      <c r="L487" s="3"/>
      <c r="M487" s="3"/>
      <c r="N487" s="3"/>
      <c r="O487" s="3"/>
      <c r="P487" s="3"/>
      <c r="Q487" s="3"/>
      <c r="R487" s="3"/>
      <c r="S487" s="3"/>
      <c r="T487" s="3"/>
      <c r="U487" s="3"/>
      <c r="V487" s="3"/>
      <c r="W487" s="3"/>
      <c r="X487" s="3"/>
      <c r="Y487" s="3"/>
      <c r="Z487" s="3"/>
    </row>
    <row r="488" ht="15.75" customHeight="1">
      <c r="A488" s="53"/>
      <c r="B488" s="54"/>
      <c r="C488" s="54"/>
      <c r="D488" s="54"/>
      <c r="E488" s="54"/>
      <c r="F488" s="1"/>
      <c r="G488" s="1"/>
      <c r="H488" s="3"/>
      <c r="I488" s="3"/>
      <c r="J488" s="3"/>
      <c r="K488" s="3"/>
      <c r="L488" s="3"/>
      <c r="M488" s="3"/>
      <c r="N488" s="3"/>
      <c r="O488" s="3"/>
      <c r="P488" s="3"/>
      <c r="Q488" s="3"/>
      <c r="R488" s="3"/>
      <c r="S488" s="3"/>
      <c r="T488" s="3"/>
      <c r="U488" s="3"/>
      <c r="V488" s="3"/>
      <c r="W488" s="3"/>
      <c r="X488" s="3"/>
      <c r="Y488" s="3"/>
      <c r="Z488" s="3"/>
    </row>
    <row r="489" ht="15.75" customHeight="1">
      <c r="A489" s="53"/>
      <c r="B489" s="54"/>
      <c r="C489" s="54"/>
      <c r="D489" s="54"/>
      <c r="E489" s="54"/>
      <c r="F489" s="1"/>
      <c r="G489" s="1"/>
      <c r="H489" s="3"/>
      <c r="I489" s="3"/>
      <c r="J489" s="3"/>
      <c r="K489" s="3"/>
      <c r="L489" s="3"/>
      <c r="M489" s="3"/>
      <c r="N489" s="3"/>
      <c r="O489" s="3"/>
      <c r="P489" s="3"/>
      <c r="Q489" s="3"/>
      <c r="R489" s="3"/>
      <c r="S489" s="3"/>
      <c r="T489" s="3"/>
      <c r="U489" s="3"/>
      <c r="V489" s="3"/>
      <c r="W489" s="3"/>
      <c r="X489" s="3"/>
      <c r="Y489" s="3"/>
      <c r="Z489" s="3"/>
    </row>
    <row r="490" ht="15.75" customHeight="1">
      <c r="A490" s="53"/>
      <c r="B490" s="54"/>
      <c r="C490" s="54"/>
      <c r="D490" s="54"/>
      <c r="E490" s="54"/>
      <c r="F490" s="1"/>
      <c r="G490" s="1"/>
      <c r="H490" s="3"/>
      <c r="I490" s="3"/>
      <c r="J490" s="3"/>
      <c r="K490" s="3"/>
      <c r="L490" s="3"/>
      <c r="M490" s="3"/>
      <c r="N490" s="3"/>
      <c r="O490" s="3"/>
      <c r="P490" s="3"/>
      <c r="Q490" s="3"/>
      <c r="R490" s="3"/>
      <c r="S490" s="3"/>
      <c r="T490" s="3"/>
      <c r="U490" s="3"/>
      <c r="V490" s="3"/>
      <c r="W490" s="3"/>
      <c r="X490" s="3"/>
      <c r="Y490" s="3"/>
      <c r="Z490" s="3"/>
    </row>
    <row r="491" ht="15.75" customHeight="1">
      <c r="A491" s="53"/>
      <c r="B491" s="54"/>
      <c r="C491" s="54"/>
      <c r="D491" s="54"/>
      <c r="E491" s="54"/>
      <c r="F491" s="1"/>
      <c r="G491" s="1"/>
      <c r="H491" s="3"/>
      <c r="I491" s="3"/>
      <c r="J491" s="3"/>
      <c r="K491" s="3"/>
      <c r="L491" s="3"/>
      <c r="M491" s="3"/>
      <c r="N491" s="3"/>
      <c r="O491" s="3"/>
      <c r="P491" s="3"/>
      <c r="Q491" s="3"/>
      <c r="R491" s="3"/>
      <c r="S491" s="3"/>
      <c r="T491" s="3"/>
      <c r="U491" s="3"/>
      <c r="V491" s="3"/>
      <c r="W491" s="3"/>
      <c r="X491" s="3"/>
      <c r="Y491" s="3"/>
      <c r="Z491" s="3"/>
    </row>
    <row r="492" ht="15.75" customHeight="1">
      <c r="A492" s="53"/>
      <c r="B492" s="54"/>
      <c r="C492" s="54"/>
      <c r="D492" s="54"/>
      <c r="E492" s="54"/>
      <c r="F492" s="1"/>
      <c r="G492" s="1"/>
      <c r="H492" s="3"/>
      <c r="I492" s="3"/>
      <c r="J492" s="3"/>
      <c r="K492" s="3"/>
      <c r="L492" s="3"/>
      <c r="M492" s="3"/>
      <c r="N492" s="3"/>
      <c r="O492" s="3"/>
      <c r="P492" s="3"/>
      <c r="Q492" s="3"/>
      <c r="R492" s="3"/>
      <c r="S492" s="3"/>
      <c r="T492" s="3"/>
      <c r="U492" s="3"/>
      <c r="V492" s="3"/>
      <c r="W492" s="3"/>
      <c r="X492" s="3"/>
      <c r="Y492" s="3"/>
      <c r="Z492" s="3"/>
    </row>
    <row r="493" ht="15.75" customHeight="1">
      <c r="A493" s="53"/>
      <c r="B493" s="54"/>
      <c r="C493" s="54"/>
      <c r="D493" s="54"/>
      <c r="E493" s="54"/>
      <c r="F493" s="1"/>
      <c r="G493" s="1"/>
      <c r="H493" s="3"/>
      <c r="I493" s="3"/>
      <c r="J493" s="3"/>
      <c r="K493" s="3"/>
      <c r="L493" s="3"/>
      <c r="M493" s="3"/>
      <c r="N493" s="3"/>
      <c r="O493" s="3"/>
      <c r="P493" s="3"/>
      <c r="Q493" s="3"/>
      <c r="R493" s="3"/>
      <c r="S493" s="3"/>
      <c r="T493" s="3"/>
      <c r="U493" s="3"/>
      <c r="V493" s="3"/>
      <c r="W493" s="3"/>
      <c r="X493" s="3"/>
      <c r="Y493" s="3"/>
      <c r="Z493" s="3"/>
    </row>
    <row r="494" ht="15.75" customHeight="1">
      <c r="A494" s="53"/>
      <c r="B494" s="54"/>
      <c r="C494" s="54"/>
      <c r="D494" s="54"/>
      <c r="E494" s="54"/>
      <c r="F494" s="1"/>
      <c r="G494" s="1"/>
      <c r="H494" s="3"/>
      <c r="I494" s="3"/>
      <c r="J494" s="3"/>
      <c r="K494" s="3"/>
      <c r="L494" s="3"/>
      <c r="M494" s="3"/>
      <c r="N494" s="3"/>
      <c r="O494" s="3"/>
      <c r="P494" s="3"/>
      <c r="Q494" s="3"/>
      <c r="R494" s="3"/>
      <c r="S494" s="3"/>
      <c r="T494" s="3"/>
      <c r="U494" s="3"/>
      <c r="V494" s="3"/>
      <c r="W494" s="3"/>
      <c r="X494" s="3"/>
      <c r="Y494" s="3"/>
      <c r="Z494" s="3"/>
    </row>
    <row r="495" ht="15.75" customHeight="1">
      <c r="A495" s="53"/>
      <c r="B495" s="54"/>
      <c r="C495" s="54"/>
      <c r="D495" s="54"/>
      <c r="E495" s="54"/>
      <c r="F495" s="1"/>
      <c r="G495" s="1"/>
      <c r="H495" s="3"/>
      <c r="I495" s="3"/>
      <c r="J495" s="3"/>
      <c r="K495" s="3"/>
      <c r="L495" s="3"/>
      <c r="M495" s="3"/>
      <c r="N495" s="3"/>
      <c r="O495" s="3"/>
      <c r="P495" s="3"/>
      <c r="Q495" s="3"/>
      <c r="R495" s="3"/>
      <c r="S495" s="3"/>
      <c r="T495" s="3"/>
      <c r="U495" s="3"/>
      <c r="V495" s="3"/>
      <c r="W495" s="3"/>
      <c r="X495" s="3"/>
      <c r="Y495" s="3"/>
      <c r="Z495" s="3"/>
    </row>
    <row r="496" ht="15.75" customHeight="1">
      <c r="A496" s="53"/>
      <c r="B496" s="54"/>
      <c r="C496" s="54"/>
      <c r="D496" s="54"/>
      <c r="E496" s="54"/>
      <c r="F496" s="1"/>
      <c r="G496" s="1"/>
      <c r="H496" s="3"/>
      <c r="I496" s="3"/>
      <c r="J496" s="3"/>
      <c r="K496" s="3"/>
      <c r="L496" s="3"/>
      <c r="M496" s="3"/>
      <c r="N496" s="3"/>
      <c r="O496" s="3"/>
      <c r="P496" s="3"/>
      <c r="Q496" s="3"/>
      <c r="R496" s="3"/>
      <c r="S496" s="3"/>
      <c r="T496" s="3"/>
      <c r="U496" s="3"/>
      <c r="V496" s="3"/>
      <c r="W496" s="3"/>
      <c r="X496" s="3"/>
      <c r="Y496" s="3"/>
      <c r="Z496" s="3"/>
    </row>
    <row r="497" ht="15.75" customHeight="1">
      <c r="A497" s="53"/>
      <c r="B497" s="54"/>
      <c r="C497" s="54"/>
      <c r="D497" s="54"/>
      <c r="E497" s="54"/>
      <c r="F497" s="1"/>
      <c r="G497" s="1"/>
      <c r="H497" s="3"/>
      <c r="I497" s="3"/>
      <c r="J497" s="3"/>
      <c r="K497" s="3"/>
      <c r="L497" s="3"/>
      <c r="M497" s="3"/>
      <c r="N497" s="3"/>
      <c r="O497" s="3"/>
      <c r="P497" s="3"/>
      <c r="Q497" s="3"/>
      <c r="R497" s="3"/>
      <c r="S497" s="3"/>
      <c r="T497" s="3"/>
      <c r="U497" s="3"/>
      <c r="V497" s="3"/>
      <c r="W497" s="3"/>
      <c r="X497" s="3"/>
      <c r="Y497" s="3"/>
      <c r="Z497" s="3"/>
    </row>
    <row r="498" ht="15.75" customHeight="1">
      <c r="A498" s="53"/>
      <c r="B498" s="54"/>
      <c r="C498" s="54"/>
      <c r="D498" s="54"/>
      <c r="E498" s="54"/>
      <c r="F498" s="1"/>
      <c r="G498" s="1"/>
      <c r="H498" s="3"/>
      <c r="I498" s="3"/>
      <c r="J498" s="3"/>
      <c r="K498" s="3"/>
      <c r="L498" s="3"/>
      <c r="M498" s="3"/>
      <c r="N498" s="3"/>
      <c r="O498" s="3"/>
      <c r="P498" s="3"/>
      <c r="Q498" s="3"/>
      <c r="R498" s="3"/>
      <c r="S498" s="3"/>
      <c r="T498" s="3"/>
      <c r="U498" s="3"/>
      <c r="V498" s="3"/>
      <c r="W498" s="3"/>
      <c r="X498" s="3"/>
      <c r="Y498" s="3"/>
      <c r="Z498" s="3"/>
    </row>
    <row r="499" ht="15.75" customHeight="1">
      <c r="A499" s="53"/>
      <c r="B499" s="54"/>
      <c r="C499" s="54"/>
      <c r="D499" s="54"/>
      <c r="E499" s="54"/>
      <c r="F499" s="1"/>
      <c r="G499" s="1"/>
      <c r="H499" s="3"/>
      <c r="I499" s="3"/>
      <c r="J499" s="3"/>
      <c r="K499" s="3"/>
      <c r="L499" s="3"/>
      <c r="M499" s="3"/>
      <c r="N499" s="3"/>
      <c r="O499" s="3"/>
      <c r="P499" s="3"/>
      <c r="Q499" s="3"/>
      <c r="R499" s="3"/>
      <c r="S499" s="3"/>
      <c r="T499" s="3"/>
      <c r="U499" s="3"/>
      <c r="V499" s="3"/>
      <c r="W499" s="3"/>
      <c r="X499" s="3"/>
      <c r="Y499" s="3"/>
      <c r="Z499" s="3"/>
    </row>
    <row r="500" ht="15.75" customHeight="1">
      <c r="A500" s="53"/>
      <c r="B500" s="54"/>
      <c r="C500" s="54"/>
      <c r="D500" s="54"/>
      <c r="E500" s="54"/>
      <c r="F500" s="1"/>
      <c r="G500" s="1"/>
      <c r="H500" s="3"/>
      <c r="I500" s="3"/>
      <c r="J500" s="3"/>
      <c r="K500" s="3"/>
      <c r="L500" s="3"/>
      <c r="M500" s="3"/>
      <c r="N500" s="3"/>
      <c r="O500" s="3"/>
      <c r="P500" s="3"/>
      <c r="Q500" s="3"/>
      <c r="R500" s="3"/>
      <c r="S500" s="3"/>
      <c r="T500" s="3"/>
      <c r="U500" s="3"/>
      <c r="V500" s="3"/>
      <c r="W500" s="3"/>
      <c r="X500" s="3"/>
      <c r="Y500" s="3"/>
      <c r="Z500" s="3"/>
    </row>
    <row r="501" ht="15.75" customHeight="1">
      <c r="A501" s="53"/>
      <c r="B501" s="54"/>
      <c r="C501" s="54"/>
      <c r="D501" s="54"/>
      <c r="E501" s="54"/>
      <c r="F501" s="1"/>
      <c r="G501" s="1"/>
      <c r="H501" s="3"/>
      <c r="I501" s="3"/>
      <c r="J501" s="3"/>
      <c r="K501" s="3"/>
      <c r="L501" s="3"/>
      <c r="M501" s="3"/>
      <c r="N501" s="3"/>
      <c r="O501" s="3"/>
      <c r="P501" s="3"/>
      <c r="Q501" s="3"/>
      <c r="R501" s="3"/>
      <c r="S501" s="3"/>
      <c r="T501" s="3"/>
      <c r="U501" s="3"/>
      <c r="V501" s="3"/>
      <c r="W501" s="3"/>
      <c r="X501" s="3"/>
      <c r="Y501" s="3"/>
      <c r="Z501" s="3"/>
    </row>
    <row r="502" ht="15.75" customHeight="1">
      <c r="A502" s="53"/>
      <c r="B502" s="54"/>
      <c r="C502" s="54"/>
      <c r="D502" s="54"/>
      <c r="E502" s="54"/>
      <c r="F502" s="1"/>
      <c r="G502" s="1"/>
      <c r="H502" s="3"/>
      <c r="I502" s="3"/>
      <c r="J502" s="3"/>
      <c r="K502" s="3"/>
      <c r="L502" s="3"/>
      <c r="M502" s="3"/>
      <c r="N502" s="3"/>
      <c r="O502" s="3"/>
      <c r="P502" s="3"/>
      <c r="Q502" s="3"/>
      <c r="R502" s="3"/>
      <c r="S502" s="3"/>
      <c r="T502" s="3"/>
      <c r="U502" s="3"/>
      <c r="V502" s="3"/>
      <c r="W502" s="3"/>
      <c r="X502" s="3"/>
      <c r="Y502" s="3"/>
      <c r="Z502" s="3"/>
    </row>
    <row r="503" ht="15.75" customHeight="1">
      <c r="A503" s="53"/>
      <c r="B503" s="54"/>
      <c r="C503" s="54"/>
      <c r="D503" s="54"/>
      <c r="E503" s="54"/>
      <c r="F503" s="1"/>
      <c r="G503" s="1"/>
      <c r="H503" s="3"/>
      <c r="I503" s="3"/>
      <c r="J503" s="3"/>
      <c r="K503" s="3"/>
      <c r="L503" s="3"/>
      <c r="M503" s="3"/>
      <c r="N503" s="3"/>
      <c r="O503" s="3"/>
      <c r="P503" s="3"/>
      <c r="Q503" s="3"/>
      <c r="R503" s="3"/>
      <c r="S503" s="3"/>
      <c r="T503" s="3"/>
      <c r="U503" s="3"/>
      <c r="V503" s="3"/>
      <c r="W503" s="3"/>
      <c r="X503" s="3"/>
      <c r="Y503" s="3"/>
      <c r="Z503" s="3"/>
    </row>
    <row r="504" ht="15.75" customHeight="1">
      <c r="A504" s="53"/>
      <c r="B504" s="54"/>
      <c r="C504" s="54"/>
      <c r="D504" s="54"/>
      <c r="E504" s="54"/>
      <c r="F504" s="1"/>
      <c r="G504" s="1"/>
      <c r="H504" s="3"/>
      <c r="I504" s="3"/>
      <c r="J504" s="3"/>
      <c r="K504" s="3"/>
      <c r="L504" s="3"/>
      <c r="M504" s="3"/>
      <c r="N504" s="3"/>
      <c r="O504" s="3"/>
      <c r="P504" s="3"/>
      <c r="Q504" s="3"/>
      <c r="R504" s="3"/>
      <c r="S504" s="3"/>
      <c r="T504" s="3"/>
      <c r="U504" s="3"/>
      <c r="V504" s="3"/>
      <c r="W504" s="3"/>
      <c r="X504" s="3"/>
      <c r="Y504" s="3"/>
      <c r="Z504" s="3"/>
    </row>
    <row r="505" ht="15.75" customHeight="1">
      <c r="A505" s="53"/>
      <c r="B505" s="54"/>
      <c r="C505" s="54"/>
      <c r="D505" s="54"/>
      <c r="E505" s="54"/>
      <c r="F505" s="1"/>
      <c r="G505" s="1"/>
      <c r="H505" s="3"/>
      <c r="I505" s="3"/>
      <c r="J505" s="3"/>
      <c r="K505" s="3"/>
      <c r="L505" s="3"/>
      <c r="M505" s="3"/>
      <c r="N505" s="3"/>
      <c r="O505" s="3"/>
      <c r="P505" s="3"/>
      <c r="Q505" s="3"/>
      <c r="R505" s="3"/>
      <c r="S505" s="3"/>
      <c r="T505" s="3"/>
      <c r="U505" s="3"/>
      <c r="V505" s="3"/>
      <c r="W505" s="3"/>
      <c r="X505" s="3"/>
      <c r="Y505" s="3"/>
      <c r="Z505" s="3"/>
    </row>
    <row r="506" ht="15.75" customHeight="1">
      <c r="A506" s="53"/>
      <c r="B506" s="54"/>
      <c r="C506" s="54"/>
      <c r="D506" s="54"/>
      <c r="E506" s="54"/>
      <c r="F506" s="1"/>
      <c r="G506" s="1"/>
      <c r="H506" s="3"/>
      <c r="I506" s="3"/>
      <c r="J506" s="3"/>
      <c r="K506" s="3"/>
      <c r="L506" s="3"/>
      <c r="M506" s="3"/>
      <c r="N506" s="3"/>
      <c r="O506" s="3"/>
      <c r="P506" s="3"/>
      <c r="Q506" s="3"/>
      <c r="R506" s="3"/>
      <c r="S506" s="3"/>
      <c r="T506" s="3"/>
      <c r="U506" s="3"/>
      <c r="V506" s="3"/>
      <c r="W506" s="3"/>
      <c r="X506" s="3"/>
      <c r="Y506" s="3"/>
      <c r="Z506" s="3"/>
    </row>
    <row r="507" ht="15.75" customHeight="1">
      <c r="A507" s="53"/>
      <c r="B507" s="54"/>
      <c r="C507" s="54"/>
      <c r="D507" s="54"/>
      <c r="E507" s="54"/>
      <c r="F507" s="1"/>
      <c r="G507" s="1"/>
      <c r="H507" s="3"/>
      <c r="I507" s="3"/>
      <c r="J507" s="3"/>
      <c r="K507" s="3"/>
      <c r="L507" s="3"/>
      <c r="M507" s="3"/>
      <c r="N507" s="3"/>
      <c r="O507" s="3"/>
      <c r="P507" s="3"/>
      <c r="Q507" s="3"/>
      <c r="R507" s="3"/>
      <c r="S507" s="3"/>
      <c r="T507" s="3"/>
      <c r="U507" s="3"/>
      <c r="V507" s="3"/>
      <c r="W507" s="3"/>
      <c r="X507" s="3"/>
      <c r="Y507" s="3"/>
      <c r="Z507" s="3"/>
    </row>
    <row r="508" ht="15.75" customHeight="1">
      <c r="A508" s="53"/>
      <c r="B508" s="54"/>
      <c r="C508" s="54"/>
      <c r="D508" s="54"/>
      <c r="E508" s="54"/>
      <c r="F508" s="1"/>
      <c r="G508" s="1"/>
      <c r="H508" s="3"/>
      <c r="I508" s="3"/>
      <c r="J508" s="3"/>
      <c r="K508" s="3"/>
      <c r="L508" s="3"/>
      <c r="M508" s="3"/>
      <c r="N508" s="3"/>
      <c r="O508" s="3"/>
      <c r="P508" s="3"/>
      <c r="Q508" s="3"/>
      <c r="R508" s="3"/>
      <c r="S508" s="3"/>
      <c r="T508" s="3"/>
      <c r="U508" s="3"/>
      <c r="V508" s="3"/>
      <c r="W508" s="3"/>
      <c r="X508" s="3"/>
      <c r="Y508" s="3"/>
      <c r="Z508" s="3"/>
    </row>
    <row r="509" ht="15.75" customHeight="1">
      <c r="A509" s="53"/>
      <c r="B509" s="54"/>
      <c r="C509" s="54"/>
      <c r="D509" s="54"/>
      <c r="E509" s="54"/>
      <c r="F509" s="1"/>
      <c r="G509" s="1"/>
      <c r="H509" s="3"/>
      <c r="I509" s="3"/>
      <c r="J509" s="3"/>
      <c r="K509" s="3"/>
      <c r="L509" s="3"/>
      <c r="M509" s="3"/>
      <c r="N509" s="3"/>
      <c r="O509" s="3"/>
      <c r="P509" s="3"/>
      <c r="Q509" s="3"/>
      <c r="R509" s="3"/>
      <c r="S509" s="3"/>
      <c r="T509" s="3"/>
      <c r="U509" s="3"/>
      <c r="V509" s="3"/>
      <c r="W509" s="3"/>
      <c r="X509" s="3"/>
      <c r="Y509" s="3"/>
      <c r="Z509" s="3"/>
    </row>
    <row r="510" ht="15.75" customHeight="1">
      <c r="A510" s="53"/>
      <c r="B510" s="54"/>
      <c r="C510" s="54"/>
      <c r="D510" s="54"/>
      <c r="E510" s="54"/>
      <c r="F510" s="1"/>
      <c r="G510" s="1"/>
      <c r="H510" s="3"/>
      <c r="I510" s="3"/>
      <c r="J510" s="3"/>
      <c r="K510" s="3"/>
      <c r="L510" s="3"/>
      <c r="M510" s="3"/>
      <c r="N510" s="3"/>
      <c r="O510" s="3"/>
      <c r="P510" s="3"/>
      <c r="Q510" s="3"/>
      <c r="R510" s="3"/>
      <c r="S510" s="3"/>
      <c r="T510" s="3"/>
      <c r="U510" s="3"/>
      <c r="V510" s="3"/>
      <c r="W510" s="3"/>
      <c r="X510" s="3"/>
      <c r="Y510" s="3"/>
      <c r="Z510" s="3"/>
    </row>
    <row r="511" ht="15.75" customHeight="1">
      <c r="A511" s="53"/>
      <c r="B511" s="54"/>
      <c r="C511" s="54"/>
      <c r="D511" s="54"/>
      <c r="E511" s="54"/>
      <c r="F511" s="1"/>
      <c r="G511" s="1"/>
      <c r="H511" s="3"/>
      <c r="I511" s="3"/>
      <c r="J511" s="3"/>
      <c r="K511" s="3"/>
      <c r="L511" s="3"/>
      <c r="M511" s="3"/>
      <c r="N511" s="3"/>
      <c r="O511" s="3"/>
      <c r="P511" s="3"/>
      <c r="Q511" s="3"/>
      <c r="R511" s="3"/>
      <c r="S511" s="3"/>
      <c r="T511" s="3"/>
      <c r="U511" s="3"/>
      <c r="V511" s="3"/>
      <c r="W511" s="3"/>
      <c r="X511" s="3"/>
      <c r="Y511" s="3"/>
      <c r="Z511" s="3"/>
    </row>
    <row r="512" ht="15.75" customHeight="1">
      <c r="A512" s="53"/>
      <c r="B512" s="54"/>
      <c r="C512" s="54"/>
      <c r="D512" s="54"/>
      <c r="E512" s="54"/>
      <c r="F512" s="1"/>
      <c r="G512" s="1"/>
      <c r="H512" s="3"/>
      <c r="I512" s="3"/>
      <c r="J512" s="3"/>
      <c r="K512" s="3"/>
      <c r="L512" s="3"/>
      <c r="M512" s="3"/>
      <c r="N512" s="3"/>
      <c r="O512" s="3"/>
      <c r="P512" s="3"/>
      <c r="Q512" s="3"/>
      <c r="R512" s="3"/>
      <c r="S512" s="3"/>
      <c r="T512" s="3"/>
      <c r="U512" s="3"/>
      <c r="V512" s="3"/>
      <c r="W512" s="3"/>
      <c r="X512" s="3"/>
      <c r="Y512" s="3"/>
      <c r="Z512" s="3"/>
    </row>
    <row r="513" ht="15.75" customHeight="1">
      <c r="A513" s="53"/>
      <c r="B513" s="54"/>
      <c r="C513" s="54"/>
      <c r="D513" s="54"/>
      <c r="E513" s="54"/>
      <c r="F513" s="1"/>
      <c r="G513" s="1"/>
      <c r="H513" s="3"/>
      <c r="I513" s="3"/>
      <c r="J513" s="3"/>
      <c r="K513" s="3"/>
      <c r="L513" s="3"/>
      <c r="M513" s="3"/>
      <c r="N513" s="3"/>
      <c r="O513" s="3"/>
      <c r="P513" s="3"/>
      <c r="Q513" s="3"/>
      <c r="R513" s="3"/>
      <c r="S513" s="3"/>
      <c r="T513" s="3"/>
      <c r="U513" s="3"/>
      <c r="V513" s="3"/>
      <c r="W513" s="3"/>
      <c r="X513" s="3"/>
      <c r="Y513" s="3"/>
      <c r="Z513" s="3"/>
    </row>
    <row r="514" ht="15.75" customHeight="1">
      <c r="A514" s="53"/>
      <c r="B514" s="54"/>
      <c r="C514" s="54"/>
      <c r="D514" s="54"/>
      <c r="E514" s="54"/>
      <c r="F514" s="1"/>
      <c r="G514" s="1"/>
      <c r="H514" s="3"/>
      <c r="I514" s="3"/>
      <c r="J514" s="3"/>
      <c r="K514" s="3"/>
      <c r="L514" s="3"/>
      <c r="M514" s="3"/>
      <c r="N514" s="3"/>
      <c r="O514" s="3"/>
      <c r="P514" s="3"/>
      <c r="Q514" s="3"/>
      <c r="R514" s="3"/>
      <c r="S514" s="3"/>
      <c r="T514" s="3"/>
      <c r="U514" s="3"/>
      <c r="V514" s="3"/>
      <c r="W514" s="3"/>
      <c r="X514" s="3"/>
      <c r="Y514" s="3"/>
      <c r="Z514" s="3"/>
    </row>
    <row r="515" ht="15.75" customHeight="1">
      <c r="A515" s="53"/>
      <c r="B515" s="54"/>
      <c r="C515" s="54"/>
      <c r="D515" s="54"/>
      <c r="E515" s="54"/>
      <c r="F515" s="1"/>
      <c r="G515" s="1"/>
      <c r="H515" s="3"/>
      <c r="I515" s="3"/>
      <c r="J515" s="3"/>
      <c r="K515" s="3"/>
      <c r="L515" s="3"/>
      <c r="M515" s="3"/>
      <c r="N515" s="3"/>
      <c r="O515" s="3"/>
      <c r="P515" s="3"/>
      <c r="Q515" s="3"/>
      <c r="R515" s="3"/>
      <c r="S515" s="3"/>
      <c r="T515" s="3"/>
      <c r="U515" s="3"/>
      <c r="V515" s="3"/>
      <c r="W515" s="3"/>
      <c r="X515" s="3"/>
      <c r="Y515" s="3"/>
      <c r="Z515" s="3"/>
    </row>
    <row r="516" ht="15.75" customHeight="1">
      <c r="A516" s="53"/>
      <c r="B516" s="54"/>
      <c r="C516" s="54"/>
      <c r="D516" s="54"/>
      <c r="E516" s="54"/>
      <c r="F516" s="1"/>
      <c r="G516" s="1"/>
      <c r="H516" s="3"/>
      <c r="I516" s="3"/>
      <c r="J516" s="3"/>
      <c r="K516" s="3"/>
      <c r="L516" s="3"/>
      <c r="M516" s="3"/>
      <c r="N516" s="3"/>
      <c r="O516" s="3"/>
      <c r="P516" s="3"/>
      <c r="Q516" s="3"/>
      <c r="R516" s="3"/>
      <c r="S516" s="3"/>
      <c r="T516" s="3"/>
      <c r="U516" s="3"/>
      <c r="V516" s="3"/>
      <c r="W516" s="3"/>
      <c r="X516" s="3"/>
      <c r="Y516" s="3"/>
      <c r="Z516" s="3"/>
    </row>
    <row r="517" ht="15.75" customHeight="1">
      <c r="A517" s="53"/>
      <c r="B517" s="54"/>
      <c r="C517" s="54"/>
      <c r="D517" s="54"/>
      <c r="E517" s="54"/>
      <c r="F517" s="1"/>
      <c r="G517" s="1"/>
      <c r="H517" s="3"/>
      <c r="I517" s="3"/>
      <c r="J517" s="3"/>
      <c r="K517" s="3"/>
      <c r="L517" s="3"/>
      <c r="M517" s="3"/>
      <c r="N517" s="3"/>
      <c r="O517" s="3"/>
      <c r="P517" s="3"/>
      <c r="Q517" s="3"/>
      <c r="R517" s="3"/>
      <c r="S517" s="3"/>
      <c r="T517" s="3"/>
      <c r="U517" s="3"/>
      <c r="V517" s="3"/>
      <c r="W517" s="3"/>
      <c r="X517" s="3"/>
      <c r="Y517" s="3"/>
      <c r="Z517" s="3"/>
    </row>
    <row r="518" ht="15.75" customHeight="1">
      <c r="A518" s="53"/>
      <c r="B518" s="54"/>
      <c r="C518" s="54"/>
      <c r="D518" s="54"/>
      <c r="E518" s="54"/>
      <c r="F518" s="1"/>
      <c r="G518" s="1"/>
      <c r="H518" s="3"/>
      <c r="I518" s="3"/>
      <c r="J518" s="3"/>
      <c r="K518" s="3"/>
      <c r="L518" s="3"/>
      <c r="M518" s="3"/>
      <c r="N518" s="3"/>
      <c r="O518" s="3"/>
      <c r="P518" s="3"/>
      <c r="Q518" s="3"/>
      <c r="R518" s="3"/>
      <c r="S518" s="3"/>
      <c r="T518" s="3"/>
      <c r="U518" s="3"/>
      <c r="V518" s="3"/>
      <c r="W518" s="3"/>
      <c r="X518" s="3"/>
      <c r="Y518" s="3"/>
      <c r="Z518" s="3"/>
    </row>
    <row r="519" ht="15.75" customHeight="1">
      <c r="A519" s="53"/>
      <c r="B519" s="54"/>
      <c r="C519" s="54"/>
      <c r="D519" s="54"/>
      <c r="E519" s="54"/>
      <c r="F519" s="1"/>
      <c r="G519" s="1"/>
      <c r="H519" s="3"/>
      <c r="I519" s="3"/>
      <c r="J519" s="3"/>
      <c r="K519" s="3"/>
      <c r="L519" s="3"/>
      <c r="M519" s="3"/>
      <c r="N519" s="3"/>
      <c r="O519" s="3"/>
      <c r="P519" s="3"/>
      <c r="Q519" s="3"/>
      <c r="R519" s="3"/>
      <c r="S519" s="3"/>
      <c r="T519" s="3"/>
      <c r="U519" s="3"/>
      <c r="V519" s="3"/>
      <c r="W519" s="3"/>
      <c r="X519" s="3"/>
      <c r="Y519" s="3"/>
      <c r="Z519" s="3"/>
    </row>
    <row r="520" ht="15.75" customHeight="1">
      <c r="A520" s="53"/>
      <c r="B520" s="54"/>
      <c r="C520" s="54"/>
      <c r="D520" s="54"/>
      <c r="E520" s="54"/>
      <c r="F520" s="1"/>
      <c r="G520" s="1"/>
      <c r="H520" s="3"/>
      <c r="I520" s="3"/>
      <c r="J520" s="3"/>
      <c r="K520" s="3"/>
      <c r="L520" s="3"/>
      <c r="M520" s="3"/>
      <c r="N520" s="3"/>
      <c r="O520" s="3"/>
      <c r="P520" s="3"/>
      <c r="Q520" s="3"/>
      <c r="R520" s="3"/>
      <c r="S520" s="3"/>
      <c r="T520" s="3"/>
      <c r="U520" s="3"/>
      <c r="V520" s="3"/>
      <c r="W520" s="3"/>
      <c r="X520" s="3"/>
      <c r="Y520" s="3"/>
      <c r="Z520" s="3"/>
    </row>
    <row r="521" ht="15.75" customHeight="1">
      <c r="A521" s="53"/>
      <c r="B521" s="54"/>
      <c r="C521" s="54"/>
      <c r="D521" s="54"/>
      <c r="E521" s="54"/>
      <c r="F521" s="1"/>
      <c r="G521" s="1"/>
      <c r="H521" s="3"/>
      <c r="I521" s="3"/>
      <c r="J521" s="3"/>
      <c r="K521" s="3"/>
      <c r="L521" s="3"/>
      <c r="M521" s="3"/>
      <c r="N521" s="3"/>
      <c r="O521" s="3"/>
      <c r="P521" s="3"/>
      <c r="Q521" s="3"/>
      <c r="R521" s="3"/>
      <c r="S521" s="3"/>
      <c r="T521" s="3"/>
      <c r="U521" s="3"/>
      <c r="V521" s="3"/>
      <c r="W521" s="3"/>
      <c r="X521" s="3"/>
      <c r="Y521" s="3"/>
      <c r="Z521" s="3"/>
    </row>
    <row r="522" ht="15.75" customHeight="1">
      <c r="A522" s="53"/>
      <c r="B522" s="54"/>
      <c r="C522" s="54"/>
      <c r="D522" s="54"/>
      <c r="E522" s="54"/>
      <c r="F522" s="1"/>
      <c r="G522" s="1"/>
      <c r="H522" s="3"/>
      <c r="I522" s="3"/>
      <c r="J522" s="3"/>
      <c r="K522" s="3"/>
      <c r="L522" s="3"/>
      <c r="M522" s="3"/>
      <c r="N522" s="3"/>
      <c r="O522" s="3"/>
      <c r="P522" s="3"/>
      <c r="Q522" s="3"/>
      <c r="R522" s="3"/>
      <c r="S522" s="3"/>
      <c r="T522" s="3"/>
      <c r="U522" s="3"/>
      <c r="V522" s="3"/>
      <c r="W522" s="3"/>
      <c r="X522" s="3"/>
      <c r="Y522" s="3"/>
      <c r="Z522" s="3"/>
    </row>
    <row r="523" ht="15.75" customHeight="1">
      <c r="A523" s="53"/>
      <c r="B523" s="54"/>
      <c r="C523" s="54"/>
      <c r="D523" s="54"/>
      <c r="E523" s="54"/>
      <c r="F523" s="1"/>
      <c r="G523" s="1"/>
      <c r="H523" s="3"/>
      <c r="I523" s="3"/>
      <c r="J523" s="3"/>
      <c r="K523" s="3"/>
      <c r="L523" s="3"/>
      <c r="M523" s="3"/>
      <c r="N523" s="3"/>
      <c r="O523" s="3"/>
      <c r="P523" s="3"/>
      <c r="Q523" s="3"/>
      <c r="R523" s="3"/>
      <c r="S523" s="3"/>
      <c r="T523" s="3"/>
      <c r="U523" s="3"/>
      <c r="V523" s="3"/>
      <c r="W523" s="3"/>
      <c r="X523" s="3"/>
      <c r="Y523" s="3"/>
      <c r="Z523" s="3"/>
    </row>
    <row r="524" ht="15.75" customHeight="1">
      <c r="A524" s="53"/>
      <c r="B524" s="54"/>
      <c r="C524" s="54"/>
      <c r="D524" s="54"/>
      <c r="E524" s="54"/>
      <c r="F524" s="1"/>
      <c r="G524" s="1"/>
      <c r="H524" s="3"/>
      <c r="I524" s="3"/>
      <c r="J524" s="3"/>
      <c r="K524" s="3"/>
      <c r="L524" s="3"/>
      <c r="M524" s="3"/>
      <c r="N524" s="3"/>
      <c r="O524" s="3"/>
      <c r="P524" s="3"/>
      <c r="Q524" s="3"/>
      <c r="R524" s="3"/>
      <c r="S524" s="3"/>
      <c r="T524" s="3"/>
      <c r="U524" s="3"/>
      <c r="V524" s="3"/>
      <c r="W524" s="3"/>
      <c r="X524" s="3"/>
      <c r="Y524" s="3"/>
      <c r="Z524" s="3"/>
    </row>
    <row r="525" ht="15.75" customHeight="1">
      <c r="A525" s="53"/>
      <c r="B525" s="54"/>
      <c r="C525" s="54"/>
      <c r="D525" s="54"/>
      <c r="E525" s="54"/>
      <c r="F525" s="1"/>
      <c r="G525" s="1"/>
      <c r="H525" s="3"/>
      <c r="I525" s="3"/>
      <c r="J525" s="3"/>
      <c r="K525" s="3"/>
      <c r="L525" s="3"/>
      <c r="M525" s="3"/>
      <c r="N525" s="3"/>
      <c r="O525" s="3"/>
      <c r="P525" s="3"/>
      <c r="Q525" s="3"/>
      <c r="R525" s="3"/>
      <c r="S525" s="3"/>
      <c r="T525" s="3"/>
      <c r="U525" s="3"/>
      <c r="V525" s="3"/>
      <c r="W525" s="3"/>
      <c r="X525" s="3"/>
      <c r="Y525" s="3"/>
      <c r="Z525" s="3"/>
    </row>
    <row r="526" ht="15.75" customHeight="1">
      <c r="A526" s="53"/>
      <c r="B526" s="54"/>
      <c r="C526" s="54"/>
      <c r="D526" s="54"/>
      <c r="E526" s="54"/>
      <c r="F526" s="1"/>
      <c r="G526" s="1"/>
      <c r="H526" s="3"/>
      <c r="I526" s="3"/>
      <c r="J526" s="3"/>
      <c r="K526" s="3"/>
      <c r="L526" s="3"/>
      <c r="M526" s="3"/>
      <c r="N526" s="3"/>
      <c r="O526" s="3"/>
      <c r="P526" s="3"/>
      <c r="Q526" s="3"/>
      <c r="R526" s="3"/>
      <c r="S526" s="3"/>
      <c r="T526" s="3"/>
      <c r="U526" s="3"/>
      <c r="V526" s="3"/>
      <c r="W526" s="3"/>
      <c r="X526" s="3"/>
      <c r="Y526" s="3"/>
      <c r="Z526" s="3"/>
    </row>
    <row r="527" ht="15.75" customHeight="1">
      <c r="A527" s="53"/>
      <c r="B527" s="54"/>
      <c r="C527" s="54"/>
      <c r="D527" s="54"/>
      <c r="E527" s="54"/>
      <c r="F527" s="1"/>
      <c r="G527" s="1"/>
      <c r="H527" s="3"/>
      <c r="I527" s="3"/>
      <c r="J527" s="3"/>
      <c r="K527" s="3"/>
      <c r="L527" s="3"/>
      <c r="M527" s="3"/>
      <c r="N527" s="3"/>
      <c r="O527" s="3"/>
      <c r="P527" s="3"/>
      <c r="Q527" s="3"/>
      <c r="R527" s="3"/>
      <c r="S527" s="3"/>
      <c r="T527" s="3"/>
      <c r="U527" s="3"/>
      <c r="V527" s="3"/>
      <c r="W527" s="3"/>
      <c r="X527" s="3"/>
      <c r="Y527" s="3"/>
      <c r="Z527" s="3"/>
    </row>
    <row r="528" ht="15.75" customHeight="1">
      <c r="A528" s="53"/>
      <c r="B528" s="54"/>
      <c r="C528" s="54"/>
      <c r="D528" s="54"/>
      <c r="E528" s="54"/>
      <c r="F528" s="1"/>
      <c r="G528" s="1"/>
      <c r="H528" s="3"/>
      <c r="I528" s="3"/>
      <c r="J528" s="3"/>
      <c r="K528" s="3"/>
      <c r="L528" s="3"/>
      <c r="M528" s="3"/>
      <c r="N528" s="3"/>
      <c r="O528" s="3"/>
      <c r="P528" s="3"/>
      <c r="Q528" s="3"/>
      <c r="R528" s="3"/>
      <c r="S528" s="3"/>
      <c r="T528" s="3"/>
      <c r="U528" s="3"/>
      <c r="V528" s="3"/>
      <c r="W528" s="3"/>
      <c r="X528" s="3"/>
      <c r="Y528" s="3"/>
      <c r="Z528" s="3"/>
    </row>
    <row r="529" ht="15.75" customHeight="1">
      <c r="A529" s="53"/>
      <c r="B529" s="54"/>
      <c r="C529" s="54"/>
      <c r="D529" s="54"/>
      <c r="E529" s="54"/>
      <c r="F529" s="1"/>
      <c r="G529" s="1"/>
      <c r="H529" s="3"/>
      <c r="I529" s="3"/>
      <c r="J529" s="3"/>
      <c r="K529" s="3"/>
      <c r="L529" s="3"/>
      <c r="M529" s="3"/>
      <c r="N529" s="3"/>
      <c r="O529" s="3"/>
      <c r="P529" s="3"/>
      <c r="Q529" s="3"/>
      <c r="R529" s="3"/>
      <c r="S529" s="3"/>
      <c r="T529" s="3"/>
      <c r="U529" s="3"/>
      <c r="V529" s="3"/>
      <c r="W529" s="3"/>
      <c r="X529" s="3"/>
      <c r="Y529" s="3"/>
      <c r="Z529" s="3"/>
    </row>
    <row r="530" ht="15.75" customHeight="1">
      <c r="A530" s="53"/>
      <c r="B530" s="54"/>
      <c r="C530" s="54"/>
      <c r="D530" s="54"/>
      <c r="E530" s="54"/>
      <c r="F530" s="1"/>
      <c r="G530" s="1"/>
      <c r="H530" s="3"/>
      <c r="I530" s="3"/>
      <c r="J530" s="3"/>
      <c r="K530" s="3"/>
      <c r="L530" s="3"/>
      <c r="M530" s="3"/>
      <c r="N530" s="3"/>
      <c r="O530" s="3"/>
      <c r="P530" s="3"/>
      <c r="Q530" s="3"/>
      <c r="R530" s="3"/>
      <c r="S530" s="3"/>
      <c r="T530" s="3"/>
      <c r="U530" s="3"/>
      <c r="V530" s="3"/>
      <c r="W530" s="3"/>
      <c r="X530" s="3"/>
      <c r="Y530" s="3"/>
      <c r="Z530" s="3"/>
    </row>
    <row r="531" ht="15.75" customHeight="1">
      <c r="A531" s="53"/>
      <c r="B531" s="54"/>
      <c r="C531" s="54"/>
      <c r="D531" s="54"/>
      <c r="E531" s="54"/>
      <c r="F531" s="1"/>
      <c r="G531" s="1"/>
      <c r="H531" s="3"/>
      <c r="I531" s="3"/>
      <c r="J531" s="3"/>
      <c r="K531" s="3"/>
      <c r="L531" s="3"/>
      <c r="M531" s="3"/>
      <c r="N531" s="3"/>
      <c r="O531" s="3"/>
      <c r="P531" s="3"/>
      <c r="Q531" s="3"/>
      <c r="R531" s="3"/>
      <c r="S531" s="3"/>
      <c r="T531" s="3"/>
      <c r="U531" s="3"/>
      <c r="V531" s="3"/>
      <c r="W531" s="3"/>
      <c r="X531" s="3"/>
      <c r="Y531" s="3"/>
      <c r="Z531" s="3"/>
    </row>
    <row r="532" ht="15.75" customHeight="1">
      <c r="A532" s="53"/>
      <c r="B532" s="54"/>
      <c r="C532" s="54"/>
      <c r="D532" s="54"/>
      <c r="E532" s="54"/>
      <c r="F532" s="1"/>
      <c r="G532" s="1"/>
      <c r="H532" s="3"/>
      <c r="I532" s="3"/>
      <c r="J532" s="3"/>
      <c r="K532" s="3"/>
      <c r="L532" s="3"/>
      <c r="M532" s="3"/>
      <c r="N532" s="3"/>
      <c r="O532" s="3"/>
      <c r="P532" s="3"/>
      <c r="Q532" s="3"/>
      <c r="R532" s="3"/>
      <c r="S532" s="3"/>
      <c r="T532" s="3"/>
      <c r="U532" s="3"/>
      <c r="V532" s="3"/>
      <c r="W532" s="3"/>
      <c r="X532" s="3"/>
      <c r="Y532" s="3"/>
      <c r="Z532" s="3"/>
    </row>
    <row r="533" ht="15.75" customHeight="1">
      <c r="A533" s="53"/>
      <c r="B533" s="54"/>
      <c r="C533" s="54"/>
      <c r="D533" s="54"/>
      <c r="E533" s="54"/>
      <c r="F533" s="1"/>
      <c r="G533" s="1"/>
      <c r="H533" s="3"/>
      <c r="I533" s="3"/>
      <c r="J533" s="3"/>
      <c r="K533" s="3"/>
      <c r="L533" s="3"/>
      <c r="M533" s="3"/>
      <c r="N533" s="3"/>
      <c r="O533" s="3"/>
      <c r="P533" s="3"/>
      <c r="Q533" s="3"/>
      <c r="R533" s="3"/>
      <c r="S533" s="3"/>
      <c r="T533" s="3"/>
      <c r="U533" s="3"/>
      <c r="V533" s="3"/>
      <c r="W533" s="3"/>
      <c r="X533" s="3"/>
      <c r="Y533" s="3"/>
      <c r="Z533" s="3"/>
    </row>
    <row r="534" ht="15.75" customHeight="1">
      <c r="A534" s="53"/>
      <c r="B534" s="54"/>
      <c r="C534" s="54"/>
      <c r="D534" s="54"/>
      <c r="E534" s="54"/>
      <c r="F534" s="1"/>
      <c r="G534" s="1"/>
      <c r="H534" s="3"/>
      <c r="I534" s="3"/>
      <c r="J534" s="3"/>
      <c r="K534" s="3"/>
      <c r="L534" s="3"/>
      <c r="M534" s="3"/>
      <c r="N534" s="3"/>
      <c r="O534" s="3"/>
      <c r="P534" s="3"/>
      <c r="Q534" s="3"/>
      <c r="R534" s="3"/>
      <c r="S534" s="3"/>
      <c r="T534" s="3"/>
      <c r="U534" s="3"/>
      <c r="V534" s="3"/>
      <c r="W534" s="3"/>
      <c r="X534" s="3"/>
      <c r="Y534" s="3"/>
      <c r="Z534" s="3"/>
    </row>
    <row r="535" ht="15.75" customHeight="1">
      <c r="A535" s="53"/>
      <c r="B535" s="54"/>
      <c r="C535" s="54"/>
      <c r="D535" s="54"/>
      <c r="E535" s="54"/>
      <c r="F535" s="1"/>
      <c r="G535" s="1"/>
      <c r="H535" s="3"/>
      <c r="I535" s="3"/>
      <c r="J535" s="3"/>
      <c r="K535" s="3"/>
      <c r="L535" s="3"/>
      <c r="M535" s="3"/>
      <c r="N535" s="3"/>
      <c r="O535" s="3"/>
      <c r="P535" s="3"/>
      <c r="Q535" s="3"/>
      <c r="R535" s="3"/>
      <c r="S535" s="3"/>
      <c r="T535" s="3"/>
      <c r="U535" s="3"/>
      <c r="V535" s="3"/>
      <c r="W535" s="3"/>
      <c r="X535" s="3"/>
      <c r="Y535" s="3"/>
      <c r="Z535" s="3"/>
    </row>
    <row r="536" ht="15.75" customHeight="1">
      <c r="A536" s="53"/>
      <c r="B536" s="54"/>
      <c r="C536" s="54"/>
      <c r="D536" s="54"/>
      <c r="E536" s="54"/>
      <c r="F536" s="1"/>
      <c r="G536" s="1"/>
      <c r="H536" s="3"/>
      <c r="I536" s="3"/>
      <c r="J536" s="3"/>
      <c r="K536" s="3"/>
      <c r="L536" s="3"/>
      <c r="M536" s="3"/>
      <c r="N536" s="3"/>
      <c r="O536" s="3"/>
      <c r="P536" s="3"/>
      <c r="Q536" s="3"/>
      <c r="R536" s="3"/>
      <c r="S536" s="3"/>
      <c r="T536" s="3"/>
      <c r="U536" s="3"/>
      <c r="V536" s="3"/>
      <c r="W536" s="3"/>
      <c r="X536" s="3"/>
      <c r="Y536" s="3"/>
      <c r="Z536" s="3"/>
    </row>
    <row r="537" ht="15.75" customHeight="1">
      <c r="A537" s="53"/>
      <c r="B537" s="54"/>
      <c r="C537" s="54"/>
      <c r="D537" s="54"/>
      <c r="E537" s="54"/>
      <c r="F537" s="1"/>
      <c r="G537" s="1"/>
      <c r="H537" s="3"/>
      <c r="I537" s="3"/>
      <c r="J537" s="3"/>
      <c r="K537" s="3"/>
      <c r="L537" s="3"/>
      <c r="M537" s="3"/>
      <c r="N537" s="3"/>
      <c r="O537" s="3"/>
      <c r="P537" s="3"/>
      <c r="Q537" s="3"/>
      <c r="R537" s="3"/>
      <c r="S537" s="3"/>
      <c r="T537" s="3"/>
      <c r="U537" s="3"/>
      <c r="V537" s="3"/>
      <c r="W537" s="3"/>
      <c r="X537" s="3"/>
      <c r="Y537" s="3"/>
      <c r="Z537" s="3"/>
    </row>
    <row r="538" ht="15.75" customHeight="1">
      <c r="A538" s="53"/>
      <c r="B538" s="54"/>
      <c r="C538" s="54"/>
      <c r="D538" s="54"/>
      <c r="E538" s="54"/>
      <c r="F538" s="1"/>
      <c r="G538" s="1"/>
      <c r="H538" s="3"/>
      <c r="I538" s="3"/>
      <c r="J538" s="3"/>
      <c r="K538" s="3"/>
      <c r="L538" s="3"/>
      <c r="M538" s="3"/>
      <c r="N538" s="3"/>
      <c r="O538" s="3"/>
      <c r="P538" s="3"/>
      <c r="Q538" s="3"/>
      <c r="R538" s="3"/>
      <c r="S538" s="3"/>
      <c r="T538" s="3"/>
      <c r="U538" s="3"/>
      <c r="V538" s="3"/>
      <c r="W538" s="3"/>
      <c r="X538" s="3"/>
      <c r="Y538" s="3"/>
      <c r="Z538" s="3"/>
    </row>
    <row r="539" ht="15.75" customHeight="1">
      <c r="A539" s="53"/>
      <c r="B539" s="54"/>
      <c r="C539" s="54"/>
      <c r="D539" s="54"/>
      <c r="E539" s="54"/>
      <c r="F539" s="1"/>
      <c r="G539" s="1"/>
      <c r="H539" s="3"/>
      <c r="I539" s="3"/>
      <c r="J539" s="3"/>
      <c r="K539" s="3"/>
      <c r="L539" s="3"/>
      <c r="M539" s="3"/>
      <c r="N539" s="3"/>
      <c r="O539" s="3"/>
      <c r="P539" s="3"/>
      <c r="Q539" s="3"/>
      <c r="R539" s="3"/>
      <c r="S539" s="3"/>
      <c r="T539" s="3"/>
      <c r="U539" s="3"/>
      <c r="V539" s="3"/>
      <c r="W539" s="3"/>
      <c r="X539" s="3"/>
      <c r="Y539" s="3"/>
      <c r="Z539" s="3"/>
    </row>
    <row r="540" ht="15.75" customHeight="1">
      <c r="A540" s="53"/>
      <c r="B540" s="54"/>
      <c r="C540" s="54"/>
      <c r="D540" s="54"/>
      <c r="E540" s="54"/>
      <c r="F540" s="1"/>
      <c r="G540" s="1"/>
      <c r="H540" s="3"/>
      <c r="I540" s="3"/>
      <c r="J540" s="3"/>
      <c r="K540" s="3"/>
      <c r="L540" s="3"/>
      <c r="M540" s="3"/>
      <c r="N540" s="3"/>
      <c r="O540" s="3"/>
      <c r="P540" s="3"/>
      <c r="Q540" s="3"/>
      <c r="R540" s="3"/>
      <c r="S540" s="3"/>
      <c r="T540" s="3"/>
      <c r="U540" s="3"/>
      <c r="V540" s="3"/>
      <c r="W540" s="3"/>
      <c r="X540" s="3"/>
      <c r="Y540" s="3"/>
      <c r="Z540" s="3"/>
    </row>
    <row r="541" ht="15.75" customHeight="1">
      <c r="A541" s="53"/>
      <c r="B541" s="54"/>
      <c r="C541" s="54"/>
      <c r="D541" s="54"/>
      <c r="E541" s="54"/>
      <c r="F541" s="1"/>
      <c r="G541" s="1"/>
      <c r="H541" s="3"/>
      <c r="I541" s="3"/>
      <c r="J541" s="3"/>
      <c r="K541" s="3"/>
      <c r="L541" s="3"/>
      <c r="M541" s="3"/>
      <c r="N541" s="3"/>
      <c r="O541" s="3"/>
      <c r="P541" s="3"/>
      <c r="Q541" s="3"/>
      <c r="R541" s="3"/>
      <c r="S541" s="3"/>
      <c r="T541" s="3"/>
      <c r="U541" s="3"/>
      <c r="V541" s="3"/>
      <c r="W541" s="3"/>
      <c r="X541" s="3"/>
      <c r="Y541" s="3"/>
      <c r="Z541" s="3"/>
    </row>
    <row r="542" ht="15.75" customHeight="1">
      <c r="A542" s="53"/>
      <c r="B542" s="54"/>
      <c r="C542" s="54"/>
      <c r="D542" s="54"/>
      <c r="E542" s="54"/>
      <c r="F542" s="1"/>
      <c r="G542" s="1"/>
      <c r="H542" s="3"/>
      <c r="I542" s="3"/>
      <c r="J542" s="3"/>
      <c r="K542" s="3"/>
      <c r="L542" s="3"/>
      <c r="M542" s="3"/>
      <c r="N542" s="3"/>
      <c r="O542" s="3"/>
      <c r="P542" s="3"/>
      <c r="Q542" s="3"/>
      <c r="R542" s="3"/>
      <c r="S542" s="3"/>
      <c r="T542" s="3"/>
      <c r="U542" s="3"/>
      <c r="V542" s="3"/>
      <c r="W542" s="3"/>
      <c r="X542" s="3"/>
      <c r="Y542" s="3"/>
      <c r="Z542" s="3"/>
    </row>
    <row r="543" ht="15.75" customHeight="1">
      <c r="A543" s="53"/>
      <c r="B543" s="54"/>
      <c r="C543" s="54"/>
      <c r="D543" s="54"/>
      <c r="E543" s="54"/>
      <c r="F543" s="1"/>
      <c r="G543" s="1"/>
      <c r="H543" s="3"/>
      <c r="I543" s="3"/>
      <c r="J543" s="3"/>
      <c r="K543" s="3"/>
      <c r="L543" s="3"/>
      <c r="M543" s="3"/>
      <c r="N543" s="3"/>
      <c r="O543" s="3"/>
      <c r="P543" s="3"/>
      <c r="Q543" s="3"/>
      <c r="R543" s="3"/>
      <c r="S543" s="3"/>
      <c r="T543" s="3"/>
      <c r="U543" s="3"/>
      <c r="V543" s="3"/>
      <c r="W543" s="3"/>
      <c r="X543" s="3"/>
      <c r="Y543" s="3"/>
      <c r="Z543" s="3"/>
    </row>
    <row r="544" ht="15.75" customHeight="1">
      <c r="A544" s="53"/>
      <c r="B544" s="54"/>
      <c r="C544" s="54"/>
      <c r="D544" s="54"/>
      <c r="E544" s="54"/>
      <c r="F544" s="1"/>
      <c r="G544" s="1"/>
      <c r="H544" s="3"/>
      <c r="I544" s="3"/>
      <c r="J544" s="3"/>
      <c r="K544" s="3"/>
      <c r="L544" s="3"/>
      <c r="M544" s="3"/>
      <c r="N544" s="3"/>
      <c r="O544" s="3"/>
      <c r="P544" s="3"/>
      <c r="Q544" s="3"/>
      <c r="R544" s="3"/>
      <c r="S544" s="3"/>
      <c r="T544" s="3"/>
      <c r="U544" s="3"/>
      <c r="V544" s="3"/>
      <c r="W544" s="3"/>
      <c r="X544" s="3"/>
      <c r="Y544" s="3"/>
      <c r="Z544" s="3"/>
    </row>
    <row r="545" ht="15.75" customHeight="1">
      <c r="A545" s="53"/>
      <c r="B545" s="54"/>
      <c r="C545" s="54"/>
      <c r="D545" s="54"/>
      <c r="E545" s="54"/>
      <c r="F545" s="1"/>
      <c r="G545" s="1"/>
      <c r="H545" s="3"/>
      <c r="I545" s="3"/>
      <c r="J545" s="3"/>
      <c r="K545" s="3"/>
      <c r="L545" s="3"/>
      <c r="M545" s="3"/>
      <c r="N545" s="3"/>
      <c r="O545" s="3"/>
      <c r="P545" s="3"/>
      <c r="Q545" s="3"/>
      <c r="R545" s="3"/>
      <c r="S545" s="3"/>
      <c r="T545" s="3"/>
      <c r="U545" s="3"/>
      <c r="V545" s="3"/>
      <c r="W545" s="3"/>
      <c r="X545" s="3"/>
      <c r="Y545" s="3"/>
      <c r="Z545" s="3"/>
    </row>
    <row r="546" ht="15.75" customHeight="1">
      <c r="A546" s="53"/>
      <c r="B546" s="54"/>
      <c r="C546" s="54"/>
      <c r="D546" s="54"/>
      <c r="E546" s="54"/>
      <c r="F546" s="1"/>
      <c r="G546" s="1"/>
      <c r="H546" s="3"/>
      <c r="I546" s="3"/>
      <c r="J546" s="3"/>
      <c r="K546" s="3"/>
      <c r="L546" s="3"/>
      <c r="M546" s="3"/>
      <c r="N546" s="3"/>
      <c r="O546" s="3"/>
      <c r="P546" s="3"/>
      <c r="Q546" s="3"/>
      <c r="R546" s="3"/>
      <c r="S546" s="3"/>
      <c r="T546" s="3"/>
      <c r="U546" s="3"/>
      <c r="V546" s="3"/>
      <c r="W546" s="3"/>
      <c r="X546" s="3"/>
      <c r="Y546" s="3"/>
      <c r="Z546" s="3"/>
    </row>
    <row r="547" ht="15.75" customHeight="1">
      <c r="A547" s="53"/>
      <c r="B547" s="54"/>
      <c r="C547" s="54"/>
      <c r="D547" s="54"/>
      <c r="E547" s="54"/>
      <c r="F547" s="1"/>
      <c r="G547" s="1"/>
      <c r="H547" s="3"/>
      <c r="I547" s="3"/>
      <c r="J547" s="3"/>
      <c r="K547" s="3"/>
      <c r="L547" s="3"/>
      <c r="M547" s="3"/>
      <c r="N547" s="3"/>
      <c r="O547" s="3"/>
      <c r="P547" s="3"/>
      <c r="Q547" s="3"/>
      <c r="R547" s="3"/>
      <c r="S547" s="3"/>
      <c r="T547" s="3"/>
      <c r="U547" s="3"/>
      <c r="V547" s="3"/>
      <c r="W547" s="3"/>
      <c r="X547" s="3"/>
      <c r="Y547" s="3"/>
      <c r="Z547" s="3"/>
    </row>
    <row r="548" ht="15.75" customHeight="1">
      <c r="A548" s="53"/>
      <c r="B548" s="54"/>
      <c r="C548" s="54"/>
      <c r="D548" s="54"/>
      <c r="E548" s="54"/>
      <c r="F548" s="1"/>
      <c r="G548" s="1"/>
      <c r="H548" s="3"/>
      <c r="I548" s="3"/>
      <c r="J548" s="3"/>
      <c r="K548" s="3"/>
      <c r="L548" s="3"/>
      <c r="M548" s="3"/>
      <c r="N548" s="3"/>
      <c r="O548" s="3"/>
      <c r="P548" s="3"/>
      <c r="Q548" s="3"/>
      <c r="R548" s="3"/>
      <c r="S548" s="3"/>
      <c r="T548" s="3"/>
      <c r="U548" s="3"/>
      <c r="V548" s="3"/>
      <c r="W548" s="3"/>
      <c r="X548" s="3"/>
      <c r="Y548" s="3"/>
      <c r="Z548" s="3"/>
    </row>
    <row r="549" ht="15.75" customHeight="1">
      <c r="A549" s="53"/>
      <c r="B549" s="54"/>
      <c r="C549" s="54"/>
      <c r="D549" s="54"/>
      <c r="E549" s="54"/>
      <c r="F549" s="1"/>
      <c r="G549" s="1"/>
      <c r="H549" s="3"/>
      <c r="I549" s="3"/>
      <c r="J549" s="3"/>
      <c r="K549" s="3"/>
      <c r="L549" s="3"/>
      <c r="M549" s="3"/>
      <c r="N549" s="3"/>
      <c r="O549" s="3"/>
      <c r="P549" s="3"/>
      <c r="Q549" s="3"/>
      <c r="R549" s="3"/>
      <c r="S549" s="3"/>
      <c r="T549" s="3"/>
      <c r="U549" s="3"/>
      <c r="V549" s="3"/>
      <c r="W549" s="3"/>
      <c r="X549" s="3"/>
      <c r="Y549" s="3"/>
      <c r="Z549" s="3"/>
    </row>
    <row r="550" ht="15.75" customHeight="1">
      <c r="A550" s="53"/>
      <c r="B550" s="54"/>
      <c r="C550" s="54"/>
      <c r="D550" s="54"/>
      <c r="E550" s="54"/>
      <c r="F550" s="1"/>
      <c r="G550" s="1"/>
      <c r="H550" s="3"/>
      <c r="I550" s="3"/>
      <c r="J550" s="3"/>
      <c r="K550" s="3"/>
      <c r="L550" s="3"/>
      <c r="M550" s="3"/>
      <c r="N550" s="3"/>
      <c r="O550" s="3"/>
      <c r="P550" s="3"/>
      <c r="Q550" s="3"/>
      <c r="R550" s="3"/>
      <c r="S550" s="3"/>
      <c r="T550" s="3"/>
      <c r="U550" s="3"/>
      <c r="V550" s="3"/>
      <c r="W550" s="3"/>
      <c r="X550" s="3"/>
      <c r="Y550" s="3"/>
      <c r="Z550" s="3"/>
    </row>
    <row r="551" ht="15.75" customHeight="1">
      <c r="A551" s="53"/>
      <c r="B551" s="54"/>
      <c r="C551" s="54"/>
      <c r="D551" s="54"/>
      <c r="E551" s="54"/>
      <c r="F551" s="1"/>
      <c r="G551" s="1"/>
      <c r="H551" s="3"/>
      <c r="I551" s="3"/>
      <c r="J551" s="3"/>
      <c r="K551" s="3"/>
      <c r="L551" s="3"/>
      <c r="M551" s="3"/>
      <c r="N551" s="3"/>
      <c r="O551" s="3"/>
      <c r="P551" s="3"/>
      <c r="Q551" s="3"/>
      <c r="R551" s="3"/>
      <c r="S551" s="3"/>
      <c r="T551" s="3"/>
      <c r="U551" s="3"/>
      <c r="V551" s="3"/>
      <c r="W551" s="3"/>
      <c r="X551" s="3"/>
      <c r="Y551" s="3"/>
      <c r="Z551" s="3"/>
    </row>
    <row r="552" ht="15.75" customHeight="1">
      <c r="A552" s="53"/>
      <c r="B552" s="54"/>
      <c r="C552" s="54"/>
      <c r="D552" s="54"/>
      <c r="E552" s="54"/>
      <c r="F552" s="1"/>
      <c r="G552" s="1"/>
      <c r="H552" s="3"/>
      <c r="I552" s="3"/>
      <c r="J552" s="3"/>
      <c r="K552" s="3"/>
      <c r="L552" s="3"/>
      <c r="M552" s="3"/>
      <c r="N552" s="3"/>
      <c r="O552" s="3"/>
      <c r="P552" s="3"/>
      <c r="Q552" s="3"/>
      <c r="R552" s="3"/>
      <c r="S552" s="3"/>
      <c r="T552" s="3"/>
      <c r="U552" s="3"/>
      <c r="V552" s="3"/>
      <c r="W552" s="3"/>
      <c r="X552" s="3"/>
      <c r="Y552" s="3"/>
      <c r="Z552" s="3"/>
    </row>
    <row r="553" ht="15.75" customHeight="1">
      <c r="A553" s="53"/>
      <c r="B553" s="54"/>
      <c r="C553" s="54"/>
      <c r="D553" s="54"/>
      <c r="E553" s="54"/>
      <c r="F553" s="1"/>
      <c r="G553" s="1"/>
      <c r="H553" s="3"/>
      <c r="I553" s="3"/>
      <c r="J553" s="3"/>
      <c r="K553" s="3"/>
      <c r="L553" s="3"/>
      <c r="M553" s="3"/>
      <c r="N553" s="3"/>
      <c r="O553" s="3"/>
      <c r="P553" s="3"/>
      <c r="Q553" s="3"/>
      <c r="R553" s="3"/>
      <c r="S553" s="3"/>
      <c r="T553" s="3"/>
      <c r="U553" s="3"/>
      <c r="V553" s="3"/>
      <c r="W553" s="3"/>
      <c r="X553" s="3"/>
      <c r="Y553" s="3"/>
      <c r="Z553" s="3"/>
    </row>
    <row r="554" ht="15.75" customHeight="1">
      <c r="A554" s="53"/>
      <c r="B554" s="54"/>
      <c r="C554" s="54"/>
      <c r="D554" s="54"/>
      <c r="E554" s="54"/>
      <c r="F554" s="1"/>
      <c r="G554" s="1"/>
      <c r="H554" s="3"/>
      <c r="I554" s="3"/>
      <c r="J554" s="3"/>
      <c r="K554" s="3"/>
      <c r="L554" s="3"/>
      <c r="M554" s="3"/>
      <c r="N554" s="3"/>
      <c r="O554" s="3"/>
      <c r="P554" s="3"/>
      <c r="Q554" s="3"/>
      <c r="R554" s="3"/>
      <c r="S554" s="3"/>
      <c r="T554" s="3"/>
      <c r="U554" s="3"/>
      <c r="V554" s="3"/>
      <c r="W554" s="3"/>
      <c r="X554" s="3"/>
      <c r="Y554" s="3"/>
      <c r="Z554" s="3"/>
    </row>
    <row r="555" ht="15.75" customHeight="1">
      <c r="A555" s="53"/>
      <c r="B555" s="54"/>
      <c r="C555" s="54"/>
      <c r="D555" s="54"/>
      <c r="E555" s="54"/>
      <c r="F555" s="1"/>
      <c r="G555" s="1"/>
      <c r="H555" s="3"/>
      <c r="I555" s="3"/>
      <c r="J555" s="3"/>
      <c r="K555" s="3"/>
      <c r="L555" s="3"/>
      <c r="M555" s="3"/>
      <c r="N555" s="3"/>
      <c r="O555" s="3"/>
      <c r="P555" s="3"/>
      <c r="Q555" s="3"/>
      <c r="R555" s="3"/>
      <c r="S555" s="3"/>
      <c r="T555" s="3"/>
      <c r="U555" s="3"/>
      <c r="V555" s="3"/>
      <c r="W555" s="3"/>
      <c r="X555" s="3"/>
      <c r="Y555" s="3"/>
      <c r="Z555" s="3"/>
    </row>
    <row r="556" ht="15.75" customHeight="1">
      <c r="A556" s="53"/>
      <c r="B556" s="54"/>
      <c r="C556" s="54"/>
      <c r="D556" s="54"/>
      <c r="E556" s="54"/>
      <c r="F556" s="1"/>
      <c r="G556" s="1"/>
      <c r="H556" s="3"/>
      <c r="I556" s="3"/>
      <c r="J556" s="3"/>
      <c r="K556" s="3"/>
      <c r="L556" s="3"/>
      <c r="M556" s="3"/>
      <c r="N556" s="3"/>
      <c r="O556" s="3"/>
      <c r="P556" s="3"/>
      <c r="Q556" s="3"/>
      <c r="R556" s="3"/>
      <c r="S556" s="3"/>
      <c r="T556" s="3"/>
      <c r="U556" s="3"/>
      <c r="V556" s="3"/>
      <c r="W556" s="3"/>
      <c r="X556" s="3"/>
      <c r="Y556" s="3"/>
      <c r="Z556" s="3"/>
    </row>
    <row r="557" ht="15.75" customHeight="1">
      <c r="A557" s="53"/>
      <c r="B557" s="54"/>
      <c r="C557" s="54"/>
      <c r="D557" s="54"/>
      <c r="E557" s="54"/>
      <c r="F557" s="1"/>
      <c r="G557" s="1"/>
      <c r="H557" s="3"/>
      <c r="I557" s="3"/>
      <c r="J557" s="3"/>
      <c r="K557" s="3"/>
      <c r="L557" s="3"/>
      <c r="M557" s="3"/>
      <c r="N557" s="3"/>
      <c r="O557" s="3"/>
      <c r="P557" s="3"/>
      <c r="Q557" s="3"/>
      <c r="R557" s="3"/>
      <c r="S557" s="3"/>
      <c r="T557" s="3"/>
      <c r="U557" s="3"/>
      <c r="V557" s="3"/>
      <c r="W557" s="3"/>
      <c r="X557" s="3"/>
      <c r="Y557" s="3"/>
      <c r="Z557" s="3"/>
    </row>
    <row r="558" ht="15.75" customHeight="1">
      <c r="A558" s="53"/>
      <c r="B558" s="54"/>
      <c r="C558" s="54"/>
      <c r="D558" s="54"/>
      <c r="E558" s="54"/>
      <c r="F558" s="1"/>
      <c r="G558" s="1"/>
      <c r="H558" s="3"/>
      <c r="I558" s="3"/>
      <c r="J558" s="3"/>
      <c r="K558" s="3"/>
      <c r="L558" s="3"/>
      <c r="M558" s="3"/>
      <c r="N558" s="3"/>
      <c r="O558" s="3"/>
      <c r="P558" s="3"/>
      <c r="Q558" s="3"/>
      <c r="R558" s="3"/>
      <c r="S558" s="3"/>
      <c r="T558" s="3"/>
      <c r="U558" s="3"/>
      <c r="V558" s="3"/>
      <c r="W558" s="3"/>
      <c r="X558" s="3"/>
      <c r="Y558" s="3"/>
      <c r="Z558" s="3"/>
    </row>
    <row r="559" ht="15.75" customHeight="1">
      <c r="A559" s="53"/>
      <c r="B559" s="54"/>
      <c r="C559" s="54"/>
      <c r="D559" s="54"/>
      <c r="E559" s="54"/>
      <c r="F559" s="1"/>
      <c r="G559" s="1"/>
      <c r="H559" s="3"/>
      <c r="I559" s="3"/>
      <c r="J559" s="3"/>
      <c r="K559" s="3"/>
      <c r="L559" s="3"/>
      <c r="M559" s="3"/>
      <c r="N559" s="3"/>
      <c r="O559" s="3"/>
      <c r="P559" s="3"/>
      <c r="Q559" s="3"/>
      <c r="R559" s="3"/>
      <c r="S559" s="3"/>
      <c r="T559" s="3"/>
      <c r="U559" s="3"/>
      <c r="V559" s="3"/>
      <c r="W559" s="3"/>
      <c r="X559" s="3"/>
      <c r="Y559" s="3"/>
      <c r="Z559" s="3"/>
    </row>
    <row r="560" ht="15.75" customHeight="1">
      <c r="A560" s="53"/>
      <c r="B560" s="54"/>
      <c r="C560" s="54"/>
      <c r="D560" s="54"/>
      <c r="E560" s="54"/>
      <c r="F560" s="1"/>
      <c r="G560" s="1"/>
      <c r="H560" s="3"/>
      <c r="I560" s="3"/>
      <c r="J560" s="3"/>
      <c r="K560" s="3"/>
      <c r="L560" s="3"/>
      <c r="M560" s="3"/>
      <c r="N560" s="3"/>
      <c r="O560" s="3"/>
      <c r="P560" s="3"/>
      <c r="Q560" s="3"/>
      <c r="R560" s="3"/>
      <c r="S560" s="3"/>
      <c r="T560" s="3"/>
      <c r="U560" s="3"/>
      <c r="V560" s="3"/>
      <c r="W560" s="3"/>
      <c r="X560" s="3"/>
      <c r="Y560" s="3"/>
      <c r="Z560" s="3"/>
    </row>
    <row r="561" ht="15.75" customHeight="1">
      <c r="A561" s="53"/>
      <c r="B561" s="54"/>
      <c r="C561" s="54"/>
      <c r="D561" s="54"/>
      <c r="E561" s="54"/>
      <c r="F561" s="1"/>
      <c r="G561" s="1"/>
      <c r="H561" s="3"/>
      <c r="I561" s="3"/>
      <c r="J561" s="3"/>
      <c r="K561" s="3"/>
      <c r="L561" s="3"/>
      <c r="M561" s="3"/>
      <c r="N561" s="3"/>
      <c r="O561" s="3"/>
      <c r="P561" s="3"/>
      <c r="Q561" s="3"/>
      <c r="R561" s="3"/>
      <c r="S561" s="3"/>
      <c r="T561" s="3"/>
      <c r="U561" s="3"/>
      <c r="V561" s="3"/>
      <c r="W561" s="3"/>
      <c r="X561" s="3"/>
      <c r="Y561" s="3"/>
      <c r="Z561" s="3"/>
    </row>
    <row r="562" ht="15.75" customHeight="1">
      <c r="A562" s="53"/>
      <c r="B562" s="54"/>
      <c r="C562" s="54"/>
      <c r="D562" s="54"/>
      <c r="E562" s="54"/>
      <c r="F562" s="1"/>
      <c r="G562" s="1"/>
      <c r="H562" s="3"/>
      <c r="I562" s="3"/>
      <c r="J562" s="3"/>
      <c r="K562" s="3"/>
      <c r="L562" s="3"/>
      <c r="M562" s="3"/>
      <c r="N562" s="3"/>
      <c r="O562" s="3"/>
      <c r="P562" s="3"/>
      <c r="Q562" s="3"/>
      <c r="R562" s="3"/>
      <c r="S562" s="3"/>
      <c r="T562" s="3"/>
      <c r="U562" s="3"/>
      <c r="V562" s="3"/>
      <c r="W562" s="3"/>
      <c r="X562" s="3"/>
      <c r="Y562" s="3"/>
      <c r="Z562" s="3"/>
    </row>
    <row r="563" ht="15.75" customHeight="1">
      <c r="A563" s="53"/>
      <c r="B563" s="54"/>
      <c r="C563" s="54"/>
      <c r="D563" s="54"/>
      <c r="E563" s="54"/>
      <c r="F563" s="1"/>
      <c r="G563" s="1"/>
      <c r="H563" s="3"/>
      <c r="I563" s="3"/>
      <c r="J563" s="3"/>
      <c r="K563" s="3"/>
      <c r="L563" s="3"/>
      <c r="M563" s="3"/>
      <c r="N563" s="3"/>
      <c r="O563" s="3"/>
      <c r="P563" s="3"/>
      <c r="Q563" s="3"/>
      <c r="R563" s="3"/>
      <c r="S563" s="3"/>
      <c r="T563" s="3"/>
      <c r="U563" s="3"/>
      <c r="V563" s="3"/>
      <c r="W563" s="3"/>
      <c r="X563" s="3"/>
      <c r="Y563" s="3"/>
      <c r="Z563" s="3"/>
    </row>
    <row r="564" ht="15.75" customHeight="1">
      <c r="A564" s="53"/>
      <c r="B564" s="54"/>
      <c r="C564" s="54"/>
      <c r="D564" s="54"/>
      <c r="E564" s="54"/>
      <c r="F564" s="1"/>
      <c r="G564" s="1"/>
      <c r="H564" s="3"/>
      <c r="I564" s="3"/>
      <c r="J564" s="3"/>
      <c r="K564" s="3"/>
      <c r="L564" s="3"/>
      <c r="M564" s="3"/>
      <c r="N564" s="3"/>
      <c r="O564" s="3"/>
      <c r="P564" s="3"/>
      <c r="Q564" s="3"/>
      <c r="R564" s="3"/>
      <c r="S564" s="3"/>
      <c r="T564" s="3"/>
      <c r="U564" s="3"/>
      <c r="V564" s="3"/>
      <c r="W564" s="3"/>
      <c r="X564" s="3"/>
      <c r="Y564" s="3"/>
      <c r="Z564" s="3"/>
    </row>
    <row r="565" ht="15.75" customHeight="1">
      <c r="A565" s="53"/>
      <c r="B565" s="54"/>
      <c r="C565" s="54"/>
      <c r="D565" s="54"/>
      <c r="E565" s="54"/>
      <c r="F565" s="1"/>
      <c r="G565" s="1"/>
      <c r="H565" s="3"/>
      <c r="I565" s="3"/>
      <c r="J565" s="3"/>
      <c r="K565" s="3"/>
      <c r="L565" s="3"/>
      <c r="M565" s="3"/>
      <c r="N565" s="3"/>
      <c r="O565" s="3"/>
      <c r="P565" s="3"/>
      <c r="Q565" s="3"/>
      <c r="R565" s="3"/>
      <c r="S565" s="3"/>
      <c r="T565" s="3"/>
      <c r="U565" s="3"/>
      <c r="V565" s="3"/>
      <c r="W565" s="3"/>
      <c r="X565" s="3"/>
      <c r="Y565" s="3"/>
      <c r="Z565" s="3"/>
    </row>
    <row r="566" ht="15.75" customHeight="1">
      <c r="A566" s="53"/>
      <c r="B566" s="54"/>
      <c r="C566" s="54"/>
      <c r="D566" s="54"/>
      <c r="E566" s="54"/>
      <c r="F566" s="1"/>
      <c r="G566" s="1"/>
      <c r="H566" s="3"/>
      <c r="I566" s="3"/>
      <c r="J566" s="3"/>
      <c r="K566" s="3"/>
      <c r="L566" s="3"/>
      <c r="M566" s="3"/>
      <c r="N566" s="3"/>
      <c r="O566" s="3"/>
      <c r="P566" s="3"/>
      <c r="Q566" s="3"/>
      <c r="R566" s="3"/>
      <c r="S566" s="3"/>
      <c r="T566" s="3"/>
      <c r="U566" s="3"/>
      <c r="V566" s="3"/>
      <c r="W566" s="3"/>
      <c r="X566" s="3"/>
      <c r="Y566" s="3"/>
      <c r="Z566" s="3"/>
    </row>
    <row r="567" ht="15.75" customHeight="1">
      <c r="A567" s="53"/>
      <c r="B567" s="54"/>
      <c r="C567" s="54"/>
      <c r="D567" s="54"/>
      <c r="E567" s="54"/>
      <c r="F567" s="1"/>
      <c r="G567" s="1"/>
      <c r="H567" s="3"/>
      <c r="I567" s="3"/>
      <c r="J567" s="3"/>
      <c r="K567" s="3"/>
      <c r="L567" s="3"/>
      <c r="M567" s="3"/>
      <c r="N567" s="3"/>
      <c r="O567" s="3"/>
      <c r="P567" s="3"/>
      <c r="Q567" s="3"/>
      <c r="R567" s="3"/>
      <c r="S567" s="3"/>
      <c r="T567" s="3"/>
      <c r="U567" s="3"/>
      <c r="V567" s="3"/>
      <c r="W567" s="3"/>
      <c r="X567" s="3"/>
      <c r="Y567" s="3"/>
      <c r="Z567" s="3"/>
    </row>
    <row r="568" ht="15.75" customHeight="1">
      <c r="A568" s="53"/>
      <c r="B568" s="54"/>
      <c r="C568" s="54"/>
      <c r="D568" s="54"/>
      <c r="E568" s="54"/>
      <c r="F568" s="1"/>
      <c r="G568" s="1"/>
      <c r="H568" s="3"/>
      <c r="I568" s="3"/>
      <c r="J568" s="3"/>
      <c r="K568" s="3"/>
      <c r="L568" s="3"/>
      <c r="M568" s="3"/>
      <c r="N568" s="3"/>
      <c r="O568" s="3"/>
      <c r="P568" s="3"/>
      <c r="Q568" s="3"/>
      <c r="R568" s="3"/>
      <c r="S568" s="3"/>
      <c r="T568" s="3"/>
      <c r="U568" s="3"/>
      <c r="V568" s="3"/>
      <c r="W568" s="3"/>
      <c r="X568" s="3"/>
      <c r="Y568" s="3"/>
      <c r="Z568" s="3"/>
    </row>
    <row r="569" ht="15.75" customHeight="1">
      <c r="A569" s="53"/>
      <c r="B569" s="54"/>
      <c r="C569" s="54"/>
      <c r="D569" s="54"/>
      <c r="E569" s="54"/>
      <c r="F569" s="1"/>
      <c r="G569" s="1"/>
      <c r="H569" s="3"/>
      <c r="I569" s="3"/>
      <c r="J569" s="3"/>
      <c r="K569" s="3"/>
      <c r="L569" s="3"/>
      <c r="M569" s="3"/>
      <c r="N569" s="3"/>
      <c r="O569" s="3"/>
      <c r="P569" s="3"/>
      <c r="Q569" s="3"/>
      <c r="R569" s="3"/>
      <c r="S569" s="3"/>
      <c r="T569" s="3"/>
      <c r="U569" s="3"/>
      <c r="V569" s="3"/>
      <c r="W569" s="3"/>
      <c r="X569" s="3"/>
      <c r="Y569" s="3"/>
      <c r="Z569" s="3"/>
    </row>
    <row r="570" ht="15.75" customHeight="1">
      <c r="A570" s="53"/>
      <c r="B570" s="54"/>
      <c r="C570" s="54"/>
      <c r="D570" s="54"/>
      <c r="E570" s="54"/>
      <c r="F570" s="1"/>
      <c r="G570" s="1"/>
      <c r="H570" s="3"/>
      <c r="I570" s="3"/>
      <c r="J570" s="3"/>
      <c r="K570" s="3"/>
      <c r="L570" s="3"/>
      <c r="M570" s="3"/>
      <c r="N570" s="3"/>
      <c r="O570" s="3"/>
      <c r="P570" s="3"/>
      <c r="Q570" s="3"/>
      <c r="R570" s="3"/>
      <c r="S570" s="3"/>
      <c r="T570" s="3"/>
      <c r="U570" s="3"/>
      <c r="V570" s="3"/>
      <c r="W570" s="3"/>
      <c r="X570" s="3"/>
      <c r="Y570" s="3"/>
      <c r="Z570" s="3"/>
    </row>
    <row r="571" ht="15.75" customHeight="1">
      <c r="A571" s="53"/>
      <c r="B571" s="54"/>
      <c r="C571" s="54"/>
      <c r="D571" s="54"/>
      <c r="E571" s="54"/>
      <c r="F571" s="1"/>
      <c r="G571" s="1"/>
      <c r="H571" s="3"/>
      <c r="I571" s="3"/>
      <c r="J571" s="3"/>
      <c r="K571" s="3"/>
      <c r="L571" s="3"/>
      <c r="M571" s="3"/>
      <c r="N571" s="3"/>
      <c r="O571" s="3"/>
      <c r="P571" s="3"/>
      <c r="Q571" s="3"/>
      <c r="R571" s="3"/>
      <c r="S571" s="3"/>
      <c r="T571" s="3"/>
      <c r="U571" s="3"/>
      <c r="V571" s="3"/>
      <c r="W571" s="3"/>
      <c r="X571" s="3"/>
      <c r="Y571" s="3"/>
      <c r="Z571" s="3"/>
    </row>
    <row r="572" ht="15.75" customHeight="1">
      <c r="A572" s="53"/>
      <c r="B572" s="54"/>
      <c r="C572" s="54"/>
      <c r="D572" s="54"/>
      <c r="E572" s="54"/>
      <c r="F572" s="1"/>
      <c r="G572" s="1"/>
      <c r="H572" s="3"/>
      <c r="I572" s="3"/>
      <c r="J572" s="3"/>
      <c r="K572" s="3"/>
      <c r="L572" s="3"/>
      <c r="M572" s="3"/>
      <c r="N572" s="3"/>
      <c r="O572" s="3"/>
      <c r="P572" s="3"/>
      <c r="Q572" s="3"/>
      <c r="R572" s="3"/>
      <c r="S572" s="3"/>
      <c r="T572" s="3"/>
      <c r="U572" s="3"/>
      <c r="V572" s="3"/>
      <c r="W572" s="3"/>
      <c r="X572" s="3"/>
      <c r="Y572" s="3"/>
      <c r="Z572" s="3"/>
    </row>
    <row r="573" ht="15.75" customHeight="1">
      <c r="A573" s="53"/>
      <c r="B573" s="54"/>
      <c r="C573" s="54"/>
      <c r="D573" s="54"/>
      <c r="E573" s="54"/>
      <c r="F573" s="1"/>
      <c r="G573" s="1"/>
      <c r="H573" s="3"/>
      <c r="I573" s="3"/>
      <c r="J573" s="3"/>
      <c r="K573" s="3"/>
      <c r="L573" s="3"/>
      <c r="M573" s="3"/>
      <c r="N573" s="3"/>
      <c r="O573" s="3"/>
      <c r="P573" s="3"/>
      <c r="Q573" s="3"/>
      <c r="R573" s="3"/>
      <c r="S573" s="3"/>
      <c r="T573" s="3"/>
      <c r="U573" s="3"/>
      <c r="V573" s="3"/>
      <c r="W573" s="3"/>
      <c r="X573" s="3"/>
      <c r="Y573" s="3"/>
      <c r="Z573" s="3"/>
    </row>
    <row r="574" ht="15.75" customHeight="1">
      <c r="A574" s="53"/>
      <c r="B574" s="54"/>
      <c r="C574" s="54"/>
      <c r="D574" s="54"/>
      <c r="E574" s="54"/>
      <c r="F574" s="1"/>
      <c r="G574" s="1"/>
      <c r="H574" s="3"/>
      <c r="I574" s="3"/>
      <c r="J574" s="3"/>
      <c r="K574" s="3"/>
      <c r="L574" s="3"/>
      <c r="M574" s="3"/>
      <c r="N574" s="3"/>
      <c r="O574" s="3"/>
      <c r="P574" s="3"/>
      <c r="Q574" s="3"/>
      <c r="R574" s="3"/>
      <c r="S574" s="3"/>
      <c r="T574" s="3"/>
      <c r="U574" s="3"/>
      <c r="V574" s="3"/>
      <c r="W574" s="3"/>
      <c r="X574" s="3"/>
      <c r="Y574" s="3"/>
      <c r="Z574" s="3"/>
    </row>
    <row r="575" ht="15.75" customHeight="1">
      <c r="A575" s="53"/>
      <c r="B575" s="54"/>
      <c r="C575" s="54"/>
      <c r="D575" s="54"/>
      <c r="E575" s="54"/>
      <c r="F575" s="1"/>
      <c r="G575" s="1"/>
      <c r="H575" s="3"/>
      <c r="I575" s="3"/>
      <c r="J575" s="3"/>
      <c r="K575" s="3"/>
      <c r="L575" s="3"/>
      <c r="M575" s="3"/>
      <c r="N575" s="3"/>
      <c r="O575" s="3"/>
      <c r="P575" s="3"/>
      <c r="Q575" s="3"/>
      <c r="R575" s="3"/>
      <c r="S575" s="3"/>
      <c r="T575" s="3"/>
      <c r="U575" s="3"/>
      <c r="V575" s="3"/>
      <c r="W575" s="3"/>
      <c r="X575" s="3"/>
      <c r="Y575" s="3"/>
      <c r="Z575" s="3"/>
    </row>
    <row r="576" ht="15.75" customHeight="1">
      <c r="A576" s="53"/>
      <c r="B576" s="54"/>
      <c r="C576" s="54"/>
      <c r="D576" s="54"/>
      <c r="E576" s="54"/>
      <c r="F576" s="1"/>
      <c r="G576" s="1"/>
      <c r="H576" s="3"/>
      <c r="I576" s="3"/>
      <c r="J576" s="3"/>
      <c r="K576" s="3"/>
      <c r="L576" s="3"/>
      <c r="M576" s="3"/>
      <c r="N576" s="3"/>
      <c r="O576" s="3"/>
      <c r="P576" s="3"/>
      <c r="Q576" s="3"/>
      <c r="R576" s="3"/>
      <c r="S576" s="3"/>
      <c r="T576" s="3"/>
      <c r="U576" s="3"/>
      <c r="V576" s="3"/>
      <c r="W576" s="3"/>
      <c r="X576" s="3"/>
      <c r="Y576" s="3"/>
      <c r="Z576" s="3"/>
    </row>
    <row r="577" ht="15.75" customHeight="1">
      <c r="A577" s="53"/>
      <c r="B577" s="54"/>
      <c r="C577" s="54"/>
      <c r="D577" s="54"/>
      <c r="E577" s="54"/>
      <c r="F577" s="1"/>
      <c r="G577" s="1"/>
      <c r="H577" s="3"/>
      <c r="I577" s="3"/>
      <c r="J577" s="3"/>
      <c r="K577" s="3"/>
      <c r="L577" s="3"/>
      <c r="M577" s="3"/>
      <c r="N577" s="3"/>
      <c r="O577" s="3"/>
      <c r="P577" s="3"/>
      <c r="Q577" s="3"/>
      <c r="R577" s="3"/>
      <c r="S577" s="3"/>
      <c r="T577" s="3"/>
      <c r="U577" s="3"/>
      <c r="V577" s="3"/>
      <c r="W577" s="3"/>
      <c r="X577" s="3"/>
      <c r="Y577" s="3"/>
      <c r="Z577" s="3"/>
    </row>
    <row r="578" ht="15.75" customHeight="1">
      <c r="A578" s="53"/>
      <c r="B578" s="54"/>
      <c r="C578" s="54"/>
      <c r="D578" s="54"/>
      <c r="E578" s="54"/>
      <c r="F578" s="1"/>
      <c r="G578" s="1"/>
      <c r="H578" s="3"/>
      <c r="I578" s="3"/>
      <c r="J578" s="3"/>
      <c r="K578" s="3"/>
      <c r="L578" s="3"/>
      <c r="M578" s="3"/>
      <c r="N578" s="3"/>
      <c r="O578" s="3"/>
      <c r="P578" s="3"/>
      <c r="Q578" s="3"/>
      <c r="R578" s="3"/>
      <c r="S578" s="3"/>
      <c r="T578" s="3"/>
      <c r="U578" s="3"/>
      <c r="V578" s="3"/>
      <c r="W578" s="3"/>
      <c r="X578" s="3"/>
      <c r="Y578" s="3"/>
      <c r="Z578" s="3"/>
    </row>
    <row r="579" ht="15.75" customHeight="1">
      <c r="A579" s="53"/>
      <c r="B579" s="54"/>
      <c r="C579" s="54"/>
      <c r="D579" s="54"/>
      <c r="E579" s="54"/>
      <c r="F579" s="1"/>
      <c r="G579" s="1"/>
      <c r="H579" s="3"/>
      <c r="I579" s="3"/>
      <c r="J579" s="3"/>
      <c r="K579" s="3"/>
      <c r="L579" s="3"/>
      <c r="M579" s="3"/>
      <c r="N579" s="3"/>
      <c r="O579" s="3"/>
      <c r="P579" s="3"/>
      <c r="Q579" s="3"/>
      <c r="R579" s="3"/>
      <c r="S579" s="3"/>
      <c r="T579" s="3"/>
      <c r="U579" s="3"/>
      <c r="V579" s="3"/>
      <c r="W579" s="3"/>
      <c r="X579" s="3"/>
      <c r="Y579" s="3"/>
      <c r="Z579" s="3"/>
    </row>
    <row r="580" ht="15.75" customHeight="1">
      <c r="A580" s="53"/>
      <c r="B580" s="54"/>
      <c r="C580" s="54"/>
      <c r="D580" s="54"/>
      <c r="E580" s="54"/>
      <c r="F580" s="1"/>
      <c r="G580" s="1"/>
      <c r="H580" s="3"/>
      <c r="I580" s="3"/>
      <c r="J580" s="3"/>
      <c r="K580" s="3"/>
      <c r="L580" s="3"/>
      <c r="M580" s="3"/>
      <c r="N580" s="3"/>
      <c r="O580" s="3"/>
      <c r="P580" s="3"/>
      <c r="Q580" s="3"/>
      <c r="R580" s="3"/>
      <c r="S580" s="3"/>
      <c r="T580" s="3"/>
      <c r="U580" s="3"/>
      <c r="V580" s="3"/>
      <c r="W580" s="3"/>
      <c r="X580" s="3"/>
      <c r="Y580" s="3"/>
      <c r="Z580" s="3"/>
    </row>
    <row r="581" ht="15.75" customHeight="1">
      <c r="A581" s="53"/>
      <c r="B581" s="54"/>
      <c r="C581" s="54"/>
      <c r="D581" s="54"/>
      <c r="E581" s="54"/>
      <c r="F581" s="1"/>
      <c r="G581" s="1"/>
      <c r="H581" s="3"/>
      <c r="I581" s="3"/>
      <c r="J581" s="3"/>
      <c r="K581" s="3"/>
      <c r="L581" s="3"/>
      <c r="M581" s="3"/>
      <c r="N581" s="3"/>
      <c r="O581" s="3"/>
      <c r="P581" s="3"/>
      <c r="Q581" s="3"/>
      <c r="R581" s="3"/>
      <c r="S581" s="3"/>
      <c r="T581" s="3"/>
      <c r="U581" s="3"/>
      <c r="V581" s="3"/>
      <c r="W581" s="3"/>
      <c r="X581" s="3"/>
      <c r="Y581" s="3"/>
      <c r="Z581" s="3"/>
    </row>
    <row r="582" ht="15.75" customHeight="1">
      <c r="A582" s="53"/>
      <c r="B582" s="54"/>
      <c r="C582" s="54"/>
      <c r="D582" s="54"/>
      <c r="E582" s="54"/>
      <c r="F582" s="1"/>
      <c r="G582" s="1"/>
      <c r="H582" s="3"/>
      <c r="I582" s="3"/>
      <c r="J582" s="3"/>
      <c r="K582" s="3"/>
      <c r="L582" s="3"/>
      <c r="M582" s="3"/>
      <c r="N582" s="3"/>
      <c r="O582" s="3"/>
      <c r="P582" s="3"/>
      <c r="Q582" s="3"/>
      <c r="R582" s="3"/>
      <c r="S582" s="3"/>
      <c r="T582" s="3"/>
      <c r="U582" s="3"/>
      <c r="V582" s="3"/>
      <c r="W582" s="3"/>
      <c r="X582" s="3"/>
      <c r="Y582" s="3"/>
      <c r="Z582" s="3"/>
    </row>
    <row r="583" ht="15.75" customHeight="1">
      <c r="A583" s="53"/>
      <c r="B583" s="54"/>
      <c r="C583" s="54"/>
      <c r="D583" s="54"/>
      <c r="E583" s="54"/>
      <c r="F583" s="1"/>
      <c r="G583" s="1"/>
      <c r="H583" s="3"/>
      <c r="I583" s="3"/>
      <c r="J583" s="3"/>
      <c r="K583" s="3"/>
      <c r="L583" s="3"/>
      <c r="M583" s="3"/>
      <c r="N583" s="3"/>
      <c r="O583" s="3"/>
      <c r="P583" s="3"/>
      <c r="Q583" s="3"/>
      <c r="R583" s="3"/>
      <c r="S583" s="3"/>
      <c r="T583" s="3"/>
      <c r="U583" s="3"/>
      <c r="V583" s="3"/>
      <c r="W583" s="3"/>
      <c r="X583" s="3"/>
      <c r="Y583" s="3"/>
      <c r="Z583" s="3"/>
    </row>
    <row r="584" ht="15.75" customHeight="1">
      <c r="A584" s="53"/>
      <c r="B584" s="54"/>
      <c r="C584" s="54"/>
      <c r="D584" s="54"/>
      <c r="E584" s="54"/>
      <c r="F584" s="1"/>
      <c r="G584" s="1"/>
      <c r="H584" s="3"/>
      <c r="I584" s="3"/>
      <c r="J584" s="3"/>
      <c r="K584" s="3"/>
      <c r="L584" s="3"/>
      <c r="M584" s="3"/>
      <c r="N584" s="3"/>
      <c r="O584" s="3"/>
      <c r="P584" s="3"/>
      <c r="Q584" s="3"/>
      <c r="R584" s="3"/>
      <c r="S584" s="3"/>
      <c r="T584" s="3"/>
      <c r="U584" s="3"/>
      <c r="V584" s="3"/>
      <c r="W584" s="3"/>
      <c r="X584" s="3"/>
      <c r="Y584" s="3"/>
      <c r="Z584" s="3"/>
    </row>
    <row r="585" ht="15.75" customHeight="1">
      <c r="A585" s="53"/>
      <c r="B585" s="54"/>
      <c r="C585" s="54"/>
      <c r="D585" s="54"/>
      <c r="E585" s="54"/>
      <c r="F585" s="1"/>
      <c r="G585" s="1"/>
      <c r="H585" s="3"/>
      <c r="I585" s="3"/>
      <c r="J585" s="3"/>
      <c r="K585" s="3"/>
      <c r="L585" s="3"/>
      <c r="M585" s="3"/>
      <c r="N585" s="3"/>
      <c r="O585" s="3"/>
      <c r="P585" s="3"/>
      <c r="Q585" s="3"/>
      <c r="R585" s="3"/>
      <c r="S585" s="3"/>
      <c r="T585" s="3"/>
      <c r="U585" s="3"/>
      <c r="V585" s="3"/>
      <c r="W585" s="3"/>
      <c r="X585" s="3"/>
      <c r="Y585" s="3"/>
      <c r="Z585" s="3"/>
    </row>
    <row r="586" ht="15.75" customHeight="1">
      <c r="A586" s="53"/>
      <c r="B586" s="54"/>
      <c r="C586" s="54"/>
      <c r="D586" s="54"/>
      <c r="E586" s="54"/>
      <c r="F586" s="1"/>
      <c r="G586" s="1"/>
      <c r="H586" s="3"/>
      <c r="I586" s="3"/>
      <c r="J586" s="3"/>
      <c r="K586" s="3"/>
      <c r="L586" s="3"/>
      <c r="M586" s="3"/>
      <c r="N586" s="3"/>
      <c r="O586" s="3"/>
      <c r="P586" s="3"/>
      <c r="Q586" s="3"/>
      <c r="R586" s="3"/>
      <c r="S586" s="3"/>
      <c r="T586" s="3"/>
      <c r="U586" s="3"/>
      <c r="V586" s="3"/>
      <c r="W586" s="3"/>
      <c r="X586" s="3"/>
      <c r="Y586" s="3"/>
      <c r="Z586" s="3"/>
    </row>
    <row r="587" ht="15.75" customHeight="1">
      <c r="A587" s="53"/>
      <c r="B587" s="54"/>
      <c r="C587" s="54"/>
      <c r="D587" s="54"/>
      <c r="E587" s="54"/>
      <c r="F587" s="1"/>
      <c r="G587" s="1"/>
      <c r="H587" s="3"/>
      <c r="I587" s="3"/>
      <c r="J587" s="3"/>
      <c r="K587" s="3"/>
      <c r="L587" s="3"/>
      <c r="M587" s="3"/>
      <c r="N587" s="3"/>
      <c r="O587" s="3"/>
      <c r="P587" s="3"/>
      <c r="Q587" s="3"/>
      <c r="R587" s="3"/>
      <c r="S587" s="3"/>
      <c r="T587" s="3"/>
      <c r="U587" s="3"/>
      <c r="V587" s="3"/>
      <c r="W587" s="3"/>
      <c r="X587" s="3"/>
      <c r="Y587" s="3"/>
      <c r="Z587" s="3"/>
    </row>
    <row r="588" ht="15.75" customHeight="1">
      <c r="A588" s="53"/>
      <c r="B588" s="54"/>
      <c r="C588" s="54"/>
      <c r="D588" s="54"/>
      <c r="E588" s="54"/>
      <c r="F588" s="1"/>
      <c r="G588" s="1"/>
      <c r="H588" s="3"/>
      <c r="I588" s="3"/>
      <c r="J588" s="3"/>
      <c r="K588" s="3"/>
      <c r="L588" s="3"/>
      <c r="M588" s="3"/>
      <c r="N588" s="3"/>
      <c r="O588" s="3"/>
      <c r="P588" s="3"/>
      <c r="Q588" s="3"/>
      <c r="R588" s="3"/>
      <c r="S588" s="3"/>
      <c r="T588" s="3"/>
      <c r="U588" s="3"/>
      <c r="V588" s="3"/>
      <c r="W588" s="3"/>
      <c r="X588" s="3"/>
      <c r="Y588" s="3"/>
      <c r="Z588" s="3"/>
    </row>
    <row r="589" ht="15.75" customHeight="1">
      <c r="A589" s="53"/>
      <c r="B589" s="54"/>
      <c r="C589" s="54"/>
      <c r="D589" s="54"/>
      <c r="E589" s="54"/>
      <c r="F589" s="1"/>
      <c r="G589" s="1"/>
      <c r="H589" s="3"/>
      <c r="I589" s="3"/>
      <c r="J589" s="3"/>
      <c r="K589" s="3"/>
      <c r="L589" s="3"/>
      <c r="M589" s="3"/>
      <c r="N589" s="3"/>
      <c r="O589" s="3"/>
      <c r="P589" s="3"/>
      <c r="Q589" s="3"/>
      <c r="R589" s="3"/>
      <c r="S589" s="3"/>
      <c r="T589" s="3"/>
      <c r="U589" s="3"/>
      <c r="V589" s="3"/>
      <c r="W589" s="3"/>
      <c r="X589" s="3"/>
      <c r="Y589" s="3"/>
      <c r="Z589" s="3"/>
    </row>
    <row r="590" ht="15.75" customHeight="1">
      <c r="A590" s="53"/>
      <c r="B590" s="54"/>
      <c r="C590" s="54"/>
      <c r="D590" s="54"/>
      <c r="E590" s="54"/>
      <c r="F590" s="1"/>
      <c r="G590" s="1"/>
      <c r="H590" s="3"/>
      <c r="I590" s="3"/>
      <c r="J590" s="3"/>
      <c r="K590" s="3"/>
      <c r="L590" s="3"/>
      <c r="M590" s="3"/>
      <c r="N590" s="3"/>
      <c r="O590" s="3"/>
      <c r="P590" s="3"/>
      <c r="Q590" s="3"/>
      <c r="R590" s="3"/>
      <c r="S590" s="3"/>
      <c r="T590" s="3"/>
      <c r="U590" s="3"/>
      <c r="V590" s="3"/>
      <c r="W590" s="3"/>
      <c r="X590" s="3"/>
      <c r="Y590" s="3"/>
      <c r="Z590" s="3"/>
    </row>
    <row r="591" ht="15.75" customHeight="1">
      <c r="A591" s="53"/>
      <c r="B591" s="54"/>
      <c r="C591" s="54"/>
      <c r="D591" s="54"/>
      <c r="E591" s="54"/>
      <c r="F591" s="1"/>
      <c r="G591" s="1"/>
      <c r="H591" s="3"/>
      <c r="I591" s="3"/>
      <c r="J591" s="3"/>
      <c r="K591" s="3"/>
      <c r="L591" s="3"/>
      <c r="M591" s="3"/>
      <c r="N591" s="3"/>
      <c r="O591" s="3"/>
      <c r="P591" s="3"/>
      <c r="Q591" s="3"/>
      <c r="R591" s="3"/>
      <c r="S591" s="3"/>
      <c r="T591" s="3"/>
      <c r="U591" s="3"/>
      <c r="V591" s="3"/>
      <c r="W591" s="3"/>
      <c r="X591" s="3"/>
      <c r="Y591" s="3"/>
      <c r="Z591" s="3"/>
    </row>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0:I10"/>
    <mergeCell ref="A11:I11"/>
    <mergeCell ref="A12:I12"/>
    <mergeCell ref="A13:I13"/>
    <mergeCell ref="A391:H391"/>
    <mergeCell ref="A2:I2"/>
    <mergeCell ref="A4:I4"/>
    <mergeCell ref="A5:I5"/>
    <mergeCell ref="A6:I6"/>
    <mergeCell ref="A7:I7"/>
    <mergeCell ref="A8:I8"/>
    <mergeCell ref="A9:I9"/>
  </mergeCells>
  <hyperlinks>
    <hyperlink r:id="rId1" ref="E16"/>
    <hyperlink r:id="rId2" ref="E25"/>
    <hyperlink r:id="rId3" ref="E26"/>
    <hyperlink r:id="rId4" ref="E27"/>
    <hyperlink r:id="rId5" ref="E28"/>
    <hyperlink r:id="rId6" ref="E29"/>
    <hyperlink r:id="rId7" ref="E30"/>
    <hyperlink r:id="rId8" ref="E31"/>
    <hyperlink r:id="rId9" ref="E34"/>
    <hyperlink r:id="rId10" ref="E56"/>
    <hyperlink r:id="rId11" ref="E57"/>
    <hyperlink r:id="rId12" ref="E58"/>
    <hyperlink r:id="rId13" ref="E59"/>
    <hyperlink r:id="rId14" ref="E60"/>
    <hyperlink r:id="rId15" ref="E61"/>
    <hyperlink r:id="rId16" ref="E62"/>
    <hyperlink r:id="rId17" ref="E63"/>
    <hyperlink r:id="rId18" ref="E160"/>
    <hyperlink r:id="rId19" ref="E165"/>
    <hyperlink r:id="rId20" ref="E166"/>
    <hyperlink r:id="rId21" location="aims-and-scope" ref="E167"/>
    <hyperlink r:id="rId22" location="aims-and-scope" ref="E168"/>
    <hyperlink r:id="rId23" location="aims-and-scope" ref="E169"/>
    <hyperlink r:id="rId24" ref="E177"/>
    <hyperlink r:id="rId25" ref="E178"/>
    <hyperlink r:id="rId26" ref="E180"/>
    <hyperlink r:id="rId27" ref="E184"/>
    <hyperlink r:id="rId28" ref="E185"/>
    <hyperlink r:id="rId29" ref="E186"/>
    <hyperlink r:id="rId30" ref="E187"/>
    <hyperlink r:id="rId31" ref="E188"/>
    <hyperlink r:id="rId32" ref="E189"/>
    <hyperlink r:id="rId33" ref="E190"/>
    <hyperlink r:id="rId34" ref="E209"/>
    <hyperlink r:id="rId35" ref="E210"/>
    <hyperlink r:id="rId36" ref="E211"/>
    <hyperlink r:id="rId37" ref="E212"/>
    <hyperlink r:id="rId38" ref="E213"/>
    <hyperlink r:id="rId39" ref="E214"/>
    <hyperlink r:id="rId40" ref="E215"/>
    <hyperlink r:id="rId41" ref="E227"/>
    <hyperlink r:id="rId42" ref="E236"/>
    <hyperlink r:id="rId43" ref="E242"/>
    <hyperlink r:id="rId44" ref="E254"/>
    <hyperlink r:id="rId45" ref="E255"/>
    <hyperlink r:id="rId46" ref="E256"/>
    <hyperlink r:id="rId47" ref="E257"/>
    <hyperlink r:id="rId48" ref="E258"/>
    <hyperlink r:id="rId49" ref="E281"/>
    <hyperlink r:id="rId50" ref="E284"/>
    <hyperlink r:id="rId51" ref="E285"/>
    <hyperlink r:id="rId52" ref="E286"/>
    <hyperlink r:id="rId53" ref="E287"/>
    <hyperlink r:id="rId54" ref="E288"/>
    <hyperlink r:id="rId55" ref="E289"/>
    <hyperlink r:id="rId56" ref="E290"/>
    <hyperlink r:id="rId57" ref="E291"/>
    <hyperlink r:id="rId58" ref="E292"/>
    <hyperlink r:id="rId59" ref="E294"/>
    <hyperlink r:id="rId60" ref="E298"/>
    <hyperlink r:id="rId61" ref="E300"/>
    <hyperlink r:id="rId62" ref="E301"/>
    <hyperlink r:id="rId63" ref="E302"/>
    <hyperlink r:id="rId64" ref="E303"/>
    <hyperlink r:id="rId65" ref="E304"/>
    <hyperlink r:id="rId66" ref="E305"/>
    <hyperlink r:id="rId67" ref="E306"/>
    <hyperlink r:id="rId68" ref="E307"/>
    <hyperlink r:id="rId69" ref="E308"/>
    <hyperlink r:id="rId70" ref="E309"/>
    <hyperlink r:id="rId71" ref="E310"/>
    <hyperlink r:id="rId72" ref="E319"/>
    <hyperlink r:id="rId73" ref="E331"/>
    <hyperlink r:id="rId74" ref="E332"/>
    <hyperlink r:id="rId75" ref="E333"/>
    <hyperlink r:id="rId76" ref="E338"/>
    <hyperlink r:id="rId77" ref="E339"/>
    <hyperlink r:id="rId78" ref="E341"/>
    <hyperlink r:id="rId79" ref="E347"/>
    <hyperlink r:id="rId80" ref="E348"/>
    <hyperlink r:id="rId81" ref="E349"/>
    <hyperlink r:id="rId82" ref="E350"/>
    <hyperlink r:id="rId83" ref="E351"/>
    <hyperlink r:id="rId84" ref="E352"/>
    <hyperlink r:id="rId85" ref="E353"/>
    <hyperlink r:id="rId86" ref="E354"/>
    <hyperlink r:id="rId87" ref="E355"/>
    <hyperlink r:id="rId88" ref="E356"/>
    <hyperlink r:id="rId89" ref="E357"/>
    <hyperlink r:id="rId90" ref="E358"/>
    <hyperlink r:id="rId91" ref="E359"/>
    <hyperlink r:id="rId92" ref="E360"/>
    <hyperlink r:id="rId93" ref="E361"/>
    <hyperlink r:id="rId94" ref="E370"/>
    <hyperlink r:id="rId95" ref="E374"/>
    <hyperlink r:id="rId96" ref="E375"/>
    <hyperlink r:id="rId97" ref="E376"/>
    <hyperlink r:id="rId98" ref="E377"/>
    <hyperlink r:id="rId99" ref="E378"/>
    <hyperlink r:id="rId100" ref="E379"/>
    <hyperlink r:id="rId101" ref="E380"/>
    <hyperlink r:id="rId102" ref="E381"/>
    <hyperlink r:id="rId103" location="abstracting-and-indexing" ref="E382"/>
    <hyperlink r:id="rId104" ref="E383"/>
    <hyperlink r:id="rId105" ref="E384"/>
    <hyperlink r:id="rId106" ref="E386"/>
    <hyperlink r:id="rId107" ref="E387"/>
  </hyperlinks>
  <printOptions/>
  <pageMargins bottom="1.0" footer="0.0" header="0.0" left="0.75" right="0.75" top="1.0"/>
  <pageSetup orientation="landscape"/>
  <drawing r:id="rId108"/>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5" width="8.0"/>
    <col customWidth="1" min="16" max="16" width="22.29"/>
  </cols>
  <sheetData>
    <row r="1">
      <c r="A1" s="53"/>
      <c r="B1" s="54"/>
      <c r="C1" s="54"/>
      <c r="D1" s="54"/>
      <c r="E1" s="54"/>
      <c r="F1" s="54"/>
      <c r="G1" s="54"/>
      <c r="H1" s="1"/>
      <c r="I1" s="3"/>
      <c r="J1" s="3"/>
      <c r="K1" s="3"/>
      <c r="L1" s="3"/>
      <c r="M1" s="3"/>
      <c r="N1" s="3"/>
      <c r="O1" s="3"/>
      <c r="P1" s="3"/>
      <c r="Q1" s="3"/>
      <c r="R1" s="3"/>
      <c r="S1" s="3"/>
      <c r="T1" s="3"/>
      <c r="U1" s="3"/>
      <c r="V1" s="3"/>
      <c r="W1" s="3"/>
      <c r="X1" s="3"/>
      <c r="Y1" s="3"/>
      <c r="Z1" s="3"/>
    </row>
    <row r="2" ht="15.75" customHeight="1">
      <c r="A2" s="462" t="s">
        <v>7595</v>
      </c>
      <c r="B2" s="173"/>
      <c r="C2" s="173"/>
      <c r="D2" s="173"/>
      <c r="E2" s="173"/>
      <c r="F2" s="173"/>
      <c r="G2" s="173"/>
      <c r="H2" s="173"/>
      <c r="I2" s="173"/>
      <c r="J2" s="173"/>
      <c r="K2" s="173"/>
      <c r="L2" s="173"/>
      <c r="M2" s="173"/>
      <c r="N2" s="173"/>
      <c r="O2" s="173"/>
      <c r="P2" s="3"/>
      <c r="Q2" s="3"/>
      <c r="R2" s="3"/>
      <c r="S2" s="3"/>
      <c r="T2" s="3"/>
      <c r="U2" s="3"/>
      <c r="V2" s="3"/>
      <c r="W2" s="3"/>
      <c r="X2" s="3"/>
      <c r="Y2" s="3"/>
      <c r="Z2" s="3"/>
    </row>
    <row r="3">
      <c r="A3" s="189"/>
      <c r="B3" s="189"/>
      <c r="C3" s="189"/>
      <c r="D3" s="189"/>
      <c r="E3" s="189"/>
      <c r="F3" s="189"/>
      <c r="G3" s="189"/>
      <c r="H3" s="189"/>
      <c r="I3" s="3"/>
      <c r="J3" s="3"/>
      <c r="K3" s="3"/>
      <c r="L3" s="3"/>
      <c r="M3" s="3"/>
      <c r="N3" s="3"/>
      <c r="O3" s="3"/>
      <c r="P3" s="3"/>
      <c r="Q3" s="3"/>
      <c r="R3" s="3"/>
      <c r="S3" s="3"/>
      <c r="T3" s="3"/>
      <c r="U3" s="3"/>
      <c r="V3" s="3"/>
      <c r="W3" s="3"/>
      <c r="X3" s="3"/>
      <c r="Y3" s="3"/>
      <c r="Z3" s="3"/>
    </row>
    <row r="4" ht="21.75" customHeight="1">
      <c r="A4" s="401" t="s">
        <v>3682</v>
      </c>
      <c r="B4" s="56"/>
      <c r="C4" s="56"/>
      <c r="D4" s="56"/>
      <c r="E4" s="56"/>
      <c r="F4" s="56"/>
      <c r="G4" s="56"/>
      <c r="H4" s="56"/>
      <c r="I4" s="56"/>
      <c r="J4" s="56"/>
      <c r="K4" s="56"/>
      <c r="L4" s="56"/>
      <c r="M4" s="56"/>
      <c r="N4" s="56"/>
      <c r="O4" s="57"/>
      <c r="P4" s="3"/>
      <c r="Q4" s="3"/>
      <c r="R4" s="3"/>
      <c r="S4" s="3"/>
      <c r="T4" s="3"/>
      <c r="U4" s="3"/>
      <c r="V4" s="3"/>
      <c r="W4" s="3"/>
      <c r="X4" s="3"/>
      <c r="Y4" s="3"/>
      <c r="Z4" s="3"/>
    </row>
    <row r="5" ht="17.25" customHeight="1">
      <c r="A5" s="401" t="s">
        <v>7596</v>
      </c>
      <c r="B5" s="56"/>
      <c r="C5" s="56"/>
      <c r="D5" s="56"/>
      <c r="E5" s="56"/>
      <c r="F5" s="56"/>
      <c r="G5" s="56"/>
      <c r="H5" s="56"/>
      <c r="I5" s="56"/>
      <c r="J5" s="56"/>
      <c r="K5" s="56"/>
      <c r="L5" s="56"/>
      <c r="M5" s="56"/>
      <c r="N5" s="56"/>
      <c r="O5" s="57"/>
      <c r="P5" s="3"/>
      <c r="Q5" s="3"/>
      <c r="R5" s="3"/>
      <c r="S5" s="3"/>
      <c r="T5" s="3"/>
      <c r="U5" s="3"/>
      <c r="V5" s="3"/>
      <c r="W5" s="3"/>
      <c r="X5" s="3"/>
      <c r="Y5" s="3"/>
      <c r="Z5" s="3"/>
    </row>
    <row r="6" ht="26.25" customHeight="1">
      <c r="A6" s="662" t="s">
        <v>7597</v>
      </c>
      <c r="B6" s="56"/>
      <c r="C6" s="56"/>
      <c r="D6" s="56"/>
      <c r="E6" s="56"/>
      <c r="F6" s="56"/>
      <c r="G6" s="56"/>
      <c r="H6" s="56"/>
      <c r="I6" s="56"/>
      <c r="J6" s="56"/>
      <c r="K6" s="56"/>
      <c r="L6" s="56"/>
      <c r="M6" s="56"/>
      <c r="N6" s="56"/>
      <c r="O6" s="57"/>
      <c r="P6" s="3"/>
      <c r="Q6" s="3"/>
      <c r="R6" s="3"/>
      <c r="S6" s="3"/>
      <c r="T6" s="3"/>
      <c r="U6" s="3"/>
      <c r="V6" s="3"/>
      <c r="W6" s="3"/>
      <c r="X6" s="3"/>
      <c r="Y6" s="3"/>
      <c r="Z6" s="3"/>
    </row>
    <row r="7" ht="38.25" customHeight="1">
      <c r="A7" s="662" t="s">
        <v>7598</v>
      </c>
      <c r="B7" s="56"/>
      <c r="C7" s="56"/>
      <c r="D7" s="56"/>
      <c r="E7" s="56"/>
      <c r="F7" s="56"/>
      <c r="G7" s="56"/>
      <c r="H7" s="56"/>
      <c r="I7" s="56"/>
      <c r="J7" s="56"/>
      <c r="K7" s="56"/>
      <c r="L7" s="56"/>
      <c r="M7" s="56"/>
      <c r="N7" s="56"/>
      <c r="O7" s="57"/>
      <c r="P7" s="3"/>
      <c r="Q7" s="3"/>
      <c r="R7" s="3"/>
      <c r="S7" s="3"/>
      <c r="T7" s="3"/>
      <c r="U7" s="3"/>
      <c r="V7" s="3"/>
      <c r="W7" s="3"/>
      <c r="X7" s="3"/>
      <c r="Y7" s="3"/>
      <c r="Z7" s="3"/>
    </row>
    <row r="8" ht="14.25" customHeight="1">
      <c r="A8" s="662" t="s">
        <v>7599</v>
      </c>
      <c r="B8" s="56"/>
      <c r="C8" s="56"/>
      <c r="D8" s="56"/>
      <c r="E8" s="56"/>
      <c r="F8" s="56"/>
      <c r="G8" s="56"/>
      <c r="H8" s="56"/>
      <c r="I8" s="56"/>
      <c r="J8" s="56"/>
      <c r="K8" s="56"/>
      <c r="L8" s="56"/>
      <c r="M8" s="56"/>
      <c r="N8" s="56"/>
      <c r="O8" s="57"/>
      <c r="P8" s="3"/>
      <c r="Q8" s="3"/>
      <c r="R8" s="3"/>
      <c r="S8" s="3"/>
      <c r="T8" s="3"/>
      <c r="U8" s="3"/>
      <c r="V8" s="3"/>
      <c r="W8" s="3"/>
      <c r="X8" s="3"/>
      <c r="Y8" s="3"/>
      <c r="Z8" s="3"/>
    </row>
    <row r="9" ht="14.25" customHeight="1">
      <c r="A9" s="662" t="s">
        <v>7600</v>
      </c>
      <c r="B9" s="56"/>
      <c r="C9" s="56"/>
      <c r="D9" s="56"/>
      <c r="E9" s="56"/>
      <c r="F9" s="56"/>
      <c r="G9" s="56"/>
      <c r="H9" s="56"/>
      <c r="I9" s="56"/>
      <c r="J9" s="56"/>
      <c r="K9" s="56"/>
      <c r="L9" s="56"/>
      <c r="M9" s="56"/>
      <c r="N9" s="56"/>
      <c r="O9" s="57"/>
      <c r="P9" s="3"/>
      <c r="Q9" s="3"/>
      <c r="R9" s="3"/>
      <c r="S9" s="3"/>
      <c r="T9" s="3"/>
      <c r="U9" s="3"/>
      <c r="V9" s="3"/>
      <c r="W9" s="3"/>
      <c r="X9" s="3"/>
      <c r="Y9" s="3"/>
      <c r="Z9" s="3"/>
    </row>
    <row r="10" ht="14.25" customHeight="1">
      <c r="A10" s="662" t="s">
        <v>7601</v>
      </c>
      <c r="B10" s="56"/>
      <c r="C10" s="56"/>
      <c r="D10" s="56"/>
      <c r="E10" s="56"/>
      <c r="F10" s="56"/>
      <c r="G10" s="56"/>
      <c r="H10" s="56"/>
      <c r="I10" s="56"/>
      <c r="J10" s="56"/>
      <c r="K10" s="56"/>
      <c r="L10" s="56"/>
      <c r="M10" s="56"/>
      <c r="N10" s="56"/>
      <c r="O10" s="57"/>
      <c r="P10" s="3"/>
      <c r="Q10" s="3"/>
      <c r="R10" s="3"/>
      <c r="S10" s="3"/>
      <c r="T10" s="3"/>
      <c r="U10" s="3"/>
      <c r="V10" s="3"/>
      <c r="W10" s="3"/>
      <c r="X10" s="3"/>
      <c r="Y10" s="3"/>
      <c r="Z10" s="3"/>
    </row>
    <row r="11" ht="240.0" customHeight="1">
      <c r="A11" s="663" t="s">
        <v>7602</v>
      </c>
      <c r="B11" s="56"/>
      <c r="C11" s="56"/>
      <c r="D11" s="56"/>
      <c r="E11" s="56"/>
      <c r="F11" s="56"/>
      <c r="G11" s="56"/>
      <c r="H11" s="56"/>
      <c r="I11" s="56"/>
      <c r="J11" s="56"/>
      <c r="K11" s="56"/>
      <c r="L11" s="56"/>
      <c r="M11" s="56"/>
      <c r="N11" s="56"/>
      <c r="O11" s="57"/>
      <c r="P11" s="3"/>
      <c r="Q11" s="3"/>
      <c r="R11" s="3"/>
      <c r="S11" s="3"/>
      <c r="T11" s="3"/>
      <c r="U11" s="3"/>
      <c r="V11" s="3"/>
      <c r="W11" s="3"/>
      <c r="X11" s="3"/>
      <c r="Y11" s="3"/>
      <c r="Z11" s="3"/>
    </row>
    <row r="12">
      <c r="A12" s="64"/>
      <c r="B12" s="65"/>
      <c r="C12" s="65"/>
      <c r="D12" s="65"/>
      <c r="E12" s="65"/>
      <c r="F12" s="65"/>
      <c r="G12" s="65"/>
      <c r="H12" s="64"/>
      <c r="I12" s="3"/>
      <c r="J12" s="3"/>
      <c r="K12" s="3"/>
      <c r="L12" s="3"/>
      <c r="M12" s="3"/>
      <c r="N12" s="3"/>
      <c r="O12" s="3"/>
      <c r="P12" s="3"/>
      <c r="Q12" s="3"/>
      <c r="R12" s="3"/>
      <c r="S12" s="3"/>
      <c r="T12" s="3"/>
      <c r="U12" s="3"/>
      <c r="V12" s="3"/>
      <c r="W12" s="3"/>
      <c r="X12" s="3"/>
      <c r="Y12" s="3"/>
      <c r="Z12" s="3"/>
    </row>
    <row r="13" ht="61.5" customHeight="1">
      <c r="A13" s="389" t="s">
        <v>7</v>
      </c>
      <c r="B13" s="194" t="s">
        <v>8</v>
      </c>
      <c r="C13" s="389" t="s">
        <v>7603</v>
      </c>
      <c r="D13" s="389" t="s">
        <v>7604</v>
      </c>
      <c r="E13" s="389" t="s">
        <v>7605</v>
      </c>
      <c r="F13" s="389" t="s">
        <v>7606</v>
      </c>
      <c r="G13" s="389" t="s">
        <v>7607</v>
      </c>
      <c r="H13" s="389" t="s">
        <v>7608</v>
      </c>
      <c r="I13" s="389" t="s">
        <v>7609</v>
      </c>
      <c r="J13" s="389" t="s">
        <v>7610</v>
      </c>
      <c r="K13" s="176" t="s">
        <v>136</v>
      </c>
      <c r="L13" s="176" t="s">
        <v>137</v>
      </c>
      <c r="M13" s="176" t="s">
        <v>138</v>
      </c>
      <c r="N13" s="389" t="s">
        <v>139</v>
      </c>
      <c r="O13" s="389" t="s">
        <v>143</v>
      </c>
      <c r="P13" s="390" t="s">
        <v>144</v>
      </c>
      <c r="Q13" s="3"/>
      <c r="R13" s="3"/>
      <c r="S13" s="3"/>
      <c r="T13" s="3"/>
      <c r="U13" s="3"/>
      <c r="V13" s="3"/>
      <c r="W13" s="3"/>
      <c r="X13" s="3"/>
      <c r="Y13" s="3"/>
      <c r="Z13" s="3"/>
    </row>
    <row r="14" ht="11.25" customHeight="1">
      <c r="A14" s="473" t="s">
        <v>51</v>
      </c>
      <c r="B14" s="474" t="s">
        <v>52</v>
      </c>
      <c r="C14" s="474" t="s">
        <v>7611</v>
      </c>
      <c r="D14" s="483" t="s">
        <v>7612</v>
      </c>
      <c r="E14" s="479" t="s">
        <v>7613</v>
      </c>
      <c r="F14" s="479" t="s">
        <v>7614</v>
      </c>
      <c r="G14" s="479"/>
      <c r="H14" s="475" t="s">
        <v>7615</v>
      </c>
      <c r="I14" s="474" t="s">
        <v>7616</v>
      </c>
      <c r="J14" s="664" t="s">
        <v>7617</v>
      </c>
      <c r="K14" s="665"/>
      <c r="L14" s="665"/>
      <c r="M14" s="665"/>
      <c r="N14" s="666">
        <v>50.0</v>
      </c>
      <c r="O14" s="666">
        <f>N14*1.5</f>
        <v>75</v>
      </c>
      <c r="P14" s="78" t="s">
        <v>154</v>
      </c>
      <c r="Q14" s="212"/>
      <c r="R14" s="212"/>
      <c r="S14" s="212"/>
      <c r="T14" s="212"/>
      <c r="U14" s="212"/>
      <c r="V14" s="212"/>
      <c r="W14" s="212"/>
      <c r="X14" s="212"/>
      <c r="Y14" s="212"/>
      <c r="Z14" s="212"/>
    </row>
    <row r="15" ht="11.25" customHeight="1">
      <c r="A15" s="473" t="s">
        <v>51</v>
      </c>
      <c r="B15" s="474" t="s">
        <v>52</v>
      </c>
      <c r="C15" s="474" t="s">
        <v>7618</v>
      </c>
      <c r="D15" s="483" t="s">
        <v>7612</v>
      </c>
      <c r="E15" s="483" t="s">
        <v>7619</v>
      </c>
      <c r="F15" s="483" t="s">
        <v>7620</v>
      </c>
      <c r="G15" s="483" t="s">
        <v>7621</v>
      </c>
      <c r="H15" s="667" t="s">
        <v>7622</v>
      </c>
      <c r="I15" s="474"/>
      <c r="J15" s="668" t="s">
        <v>7623</v>
      </c>
      <c r="K15" s="665">
        <v>2.0</v>
      </c>
      <c r="L15" s="665">
        <v>2.0</v>
      </c>
      <c r="M15" s="665">
        <v>2.0</v>
      </c>
      <c r="N15" s="666">
        <v>30.0</v>
      </c>
      <c r="O15" s="666">
        <f t="shared" ref="O15:O18" si="1">N15/M15*1.5</f>
        <v>22.5</v>
      </c>
      <c r="P15" s="78" t="s">
        <v>154</v>
      </c>
      <c r="Q15" s="212"/>
      <c r="R15" s="212"/>
      <c r="S15" s="212"/>
      <c r="T15" s="212"/>
      <c r="U15" s="212"/>
      <c r="V15" s="212"/>
      <c r="W15" s="212"/>
      <c r="X15" s="212"/>
      <c r="Y15" s="212"/>
      <c r="Z15" s="212"/>
    </row>
    <row r="16" ht="11.25" customHeight="1">
      <c r="A16" s="473" t="s">
        <v>51</v>
      </c>
      <c r="B16" s="474" t="s">
        <v>52</v>
      </c>
      <c r="C16" s="474" t="s">
        <v>7624</v>
      </c>
      <c r="D16" s="483" t="s">
        <v>7612</v>
      </c>
      <c r="E16" s="483" t="s">
        <v>7619</v>
      </c>
      <c r="F16" s="483" t="s">
        <v>7614</v>
      </c>
      <c r="G16" s="483" t="s">
        <v>7621</v>
      </c>
      <c r="H16" s="667" t="s">
        <v>7625</v>
      </c>
      <c r="I16" s="474"/>
      <c r="J16" s="668" t="s">
        <v>7626</v>
      </c>
      <c r="K16" s="665">
        <v>4.0</v>
      </c>
      <c r="L16" s="665">
        <v>2.0</v>
      </c>
      <c r="M16" s="665">
        <v>4.0</v>
      </c>
      <c r="N16" s="666">
        <v>30.0</v>
      </c>
      <c r="O16" s="666">
        <f t="shared" si="1"/>
        <v>11.25</v>
      </c>
      <c r="P16" s="78" t="s">
        <v>154</v>
      </c>
      <c r="Q16" s="212"/>
      <c r="R16" s="212"/>
      <c r="S16" s="212"/>
      <c r="T16" s="212"/>
      <c r="U16" s="212"/>
      <c r="V16" s="212"/>
      <c r="W16" s="212"/>
      <c r="X16" s="212"/>
      <c r="Y16" s="212"/>
      <c r="Z16" s="212"/>
    </row>
    <row r="17" ht="11.25" customHeight="1">
      <c r="A17" s="473" t="s">
        <v>51</v>
      </c>
      <c r="B17" s="474" t="s">
        <v>52</v>
      </c>
      <c r="C17" s="474" t="s">
        <v>7627</v>
      </c>
      <c r="D17" s="483" t="s">
        <v>7612</v>
      </c>
      <c r="E17" s="483" t="s">
        <v>7619</v>
      </c>
      <c r="F17" s="483" t="s">
        <v>7614</v>
      </c>
      <c r="G17" s="483"/>
      <c r="H17" s="667" t="s">
        <v>7628</v>
      </c>
      <c r="I17" s="474"/>
      <c r="J17" s="668" t="s">
        <v>7629</v>
      </c>
      <c r="K17" s="665">
        <v>2.0</v>
      </c>
      <c r="L17" s="665">
        <v>2.0</v>
      </c>
      <c r="M17" s="665">
        <v>2.0</v>
      </c>
      <c r="N17" s="666">
        <v>30.0</v>
      </c>
      <c r="O17" s="666">
        <f t="shared" si="1"/>
        <v>22.5</v>
      </c>
      <c r="P17" s="78" t="s">
        <v>154</v>
      </c>
      <c r="Q17" s="212"/>
      <c r="R17" s="212"/>
      <c r="S17" s="212"/>
      <c r="T17" s="212"/>
      <c r="U17" s="212"/>
      <c r="V17" s="212"/>
      <c r="W17" s="212"/>
      <c r="X17" s="212"/>
      <c r="Y17" s="212"/>
      <c r="Z17" s="212"/>
    </row>
    <row r="18" ht="11.25" customHeight="1">
      <c r="A18" s="473" t="s">
        <v>51</v>
      </c>
      <c r="B18" s="474" t="s">
        <v>52</v>
      </c>
      <c r="C18" s="474" t="s">
        <v>7630</v>
      </c>
      <c r="D18" s="483" t="s">
        <v>7612</v>
      </c>
      <c r="E18" s="483" t="s">
        <v>7619</v>
      </c>
      <c r="F18" s="483" t="s">
        <v>7614</v>
      </c>
      <c r="G18" s="483"/>
      <c r="H18" s="667" t="s">
        <v>7631</v>
      </c>
      <c r="I18" s="474"/>
      <c r="J18" s="668" t="s">
        <v>7632</v>
      </c>
      <c r="K18" s="665">
        <v>2.0</v>
      </c>
      <c r="L18" s="665">
        <v>2.0</v>
      </c>
      <c r="M18" s="665">
        <v>2.0</v>
      </c>
      <c r="N18" s="666">
        <v>30.0</v>
      </c>
      <c r="O18" s="666">
        <f t="shared" si="1"/>
        <v>22.5</v>
      </c>
      <c r="P18" s="78" t="s">
        <v>154</v>
      </c>
      <c r="Q18" s="212"/>
      <c r="R18" s="212"/>
      <c r="S18" s="212"/>
      <c r="T18" s="212"/>
      <c r="U18" s="212"/>
      <c r="V18" s="212"/>
      <c r="W18" s="212"/>
      <c r="X18" s="212"/>
      <c r="Y18" s="212"/>
      <c r="Z18" s="212"/>
    </row>
    <row r="19" ht="11.25" customHeight="1">
      <c r="A19" s="473" t="s">
        <v>51</v>
      </c>
      <c r="B19" s="608" t="s">
        <v>52</v>
      </c>
      <c r="C19" s="608" t="s">
        <v>7633</v>
      </c>
      <c r="D19" s="483" t="s">
        <v>7612</v>
      </c>
      <c r="E19" s="483" t="s">
        <v>7634</v>
      </c>
      <c r="F19" s="483" t="s">
        <v>7614</v>
      </c>
      <c r="G19" s="483" t="s">
        <v>7635</v>
      </c>
      <c r="H19" s="667" t="s">
        <v>7636</v>
      </c>
      <c r="I19" s="474" t="s">
        <v>7634</v>
      </c>
      <c r="J19" s="669">
        <v>45435.0</v>
      </c>
      <c r="K19" s="665">
        <v>2.0</v>
      </c>
      <c r="L19" s="665">
        <v>2.0</v>
      </c>
      <c r="M19" s="665">
        <v>4.0</v>
      </c>
      <c r="N19" s="666">
        <v>45.0</v>
      </c>
      <c r="O19" s="666">
        <f>N19/2</f>
        <v>22.5</v>
      </c>
      <c r="P19" s="78" t="s">
        <v>154</v>
      </c>
      <c r="Q19" s="212"/>
      <c r="R19" s="212"/>
      <c r="S19" s="212"/>
      <c r="T19" s="212"/>
      <c r="U19" s="212"/>
      <c r="V19" s="212"/>
      <c r="W19" s="212"/>
      <c r="X19" s="212"/>
      <c r="Y19" s="212"/>
      <c r="Z19" s="212"/>
    </row>
    <row r="20" ht="11.25" customHeight="1">
      <c r="A20" s="473" t="s">
        <v>51</v>
      </c>
      <c r="B20" s="608" t="s">
        <v>52</v>
      </c>
      <c r="C20" s="608" t="s">
        <v>7637</v>
      </c>
      <c r="D20" s="483" t="s">
        <v>7612</v>
      </c>
      <c r="E20" s="483" t="s">
        <v>7613</v>
      </c>
      <c r="F20" s="483" t="s">
        <v>7614</v>
      </c>
      <c r="G20" s="483" t="s">
        <v>7621</v>
      </c>
      <c r="H20" s="473" t="s">
        <v>7636</v>
      </c>
      <c r="I20" s="474" t="s">
        <v>7638</v>
      </c>
      <c r="J20" s="668" t="s">
        <v>7639</v>
      </c>
      <c r="K20" s="665"/>
      <c r="L20" s="665"/>
      <c r="M20" s="665"/>
      <c r="N20" s="666">
        <v>100.0</v>
      </c>
      <c r="O20" s="666">
        <v>112.5</v>
      </c>
      <c r="P20" s="78" t="s">
        <v>154</v>
      </c>
      <c r="Q20" s="212"/>
      <c r="R20" s="212"/>
      <c r="S20" s="212"/>
      <c r="T20" s="212"/>
      <c r="U20" s="212"/>
      <c r="V20" s="212"/>
      <c r="W20" s="212"/>
      <c r="X20" s="212"/>
      <c r="Y20" s="212"/>
      <c r="Z20" s="212"/>
    </row>
    <row r="21" ht="11.25" customHeight="1">
      <c r="A21" s="473" t="s">
        <v>7640</v>
      </c>
      <c r="B21" s="608" t="s">
        <v>52</v>
      </c>
      <c r="C21" s="608" t="s">
        <v>7637</v>
      </c>
      <c r="D21" s="483" t="s">
        <v>7612</v>
      </c>
      <c r="E21" s="483" t="s">
        <v>7613</v>
      </c>
      <c r="F21" s="483" t="s">
        <v>7614</v>
      </c>
      <c r="G21" s="483" t="s">
        <v>7621</v>
      </c>
      <c r="H21" s="473" t="s">
        <v>7636</v>
      </c>
      <c r="I21" s="474" t="s">
        <v>7638</v>
      </c>
      <c r="J21" s="668" t="s">
        <v>7639</v>
      </c>
      <c r="K21" s="665"/>
      <c r="L21" s="665"/>
      <c r="M21" s="665"/>
      <c r="N21" s="666">
        <v>100.0</v>
      </c>
      <c r="O21" s="666">
        <v>112.5</v>
      </c>
      <c r="P21" s="78" t="s">
        <v>164</v>
      </c>
      <c r="Q21" s="212"/>
      <c r="R21" s="212"/>
      <c r="S21" s="212"/>
      <c r="T21" s="212"/>
      <c r="U21" s="212"/>
      <c r="V21" s="212"/>
      <c r="W21" s="212"/>
      <c r="X21" s="212"/>
      <c r="Y21" s="212"/>
      <c r="Z21" s="212"/>
    </row>
    <row r="22" ht="11.25" customHeight="1">
      <c r="A22" s="473" t="s">
        <v>56</v>
      </c>
      <c r="B22" s="474" t="s">
        <v>52</v>
      </c>
      <c r="C22" s="474" t="s">
        <v>7641</v>
      </c>
      <c r="D22" s="483" t="s">
        <v>7642</v>
      </c>
      <c r="E22" s="483" t="s">
        <v>7643</v>
      </c>
      <c r="F22" s="483" t="s">
        <v>7644</v>
      </c>
      <c r="G22" s="483"/>
      <c r="H22" s="596" t="s">
        <v>7615</v>
      </c>
      <c r="I22" s="474" t="s">
        <v>7645</v>
      </c>
      <c r="J22" s="668" t="s">
        <v>7646</v>
      </c>
      <c r="K22" s="665"/>
      <c r="L22" s="665"/>
      <c r="M22" s="665"/>
      <c r="N22" s="665">
        <v>50.0</v>
      </c>
      <c r="O22" s="665">
        <f>N22*1.5</f>
        <v>75</v>
      </c>
      <c r="P22" s="78" t="s">
        <v>173</v>
      </c>
      <c r="Q22" s="212"/>
      <c r="R22" s="212"/>
      <c r="S22" s="212"/>
      <c r="T22" s="212"/>
      <c r="U22" s="212"/>
      <c r="V22" s="212"/>
      <c r="W22" s="212"/>
      <c r="X22" s="212"/>
      <c r="Y22" s="212"/>
      <c r="Z22" s="212"/>
    </row>
    <row r="23" ht="11.25" customHeight="1">
      <c r="A23" s="473" t="s">
        <v>56</v>
      </c>
      <c r="B23" s="474" t="s">
        <v>52</v>
      </c>
      <c r="C23" s="474" t="s">
        <v>7647</v>
      </c>
      <c r="D23" s="483" t="s">
        <v>7642</v>
      </c>
      <c r="E23" s="483" t="s">
        <v>7643</v>
      </c>
      <c r="F23" s="483" t="s">
        <v>7644</v>
      </c>
      <c r="G23" s="483" t="s">
        <v>7648</v>
      </c>
      <c r="H23" s="596" t="s">
        <v>7636</v>
      </c>
      <c r="I23" s="474" t="s">
        <v>7649</v>
      </c>
      <c r="J23" s="668" t="s">
        <v>7650</v>
      </c>
      <c r="K23" s="665"/>
      <c r="L23" s="665"/>
      <c r="M23" s="665"/>
      <c r="N23" s="665">
        <v>100.0</v>
      </c>
      <c r="O23" s="665">
        <f>N23*1.5*1.5</f>
        <v>225</v>
      </c>
      <c r="P23" s="78" t="s">
        <v>173</v>
      </c>
      <c r="Q23" s="212"/>
      <c r="R23" s="212"/>
      <c r="S23" s="212"/>
      <c r="T23" s="212"/>
      <c r="U23" s="212"/>
      <c r="V23" s="212"/>
      <c r="W23" s="212"/>
      <c r="X23" s="212"/>
      <c r="Y23" s="212"/>
      <c r="Z23" s="212"/>
    </row>
    <row r="24" ht="11.25" customHeight="1">
      <c r="A24" s="473" t="s">
        <v>56</v>
      </c>
      <c r="B24" s="474" t="s">
        <v>52</v>
      </c>
      <c r="C24" s="474" t="s">
        <v>7633</v>
      </c>
      <c r="D24" s="483" t="s">
        <v>7612</v>
      </c>
      <c r="E24" s="483" t="s">
        <v>7634</v>
      </c>
      <c r="F24" s="483" t="s">
        <v>7644</v>
      </c>
      <c r="G24" s="615" t="s">
        <v>7648</v>
      </c>
      <c r="H24" s="670" t="s">
        <v>7651</v>
      </c>
      <c r="I24" s="474" t="s">
        <v>7652</v>
      </c>
      <c r="J24" s="668" t="s">
        <v>7650</v>
      </c>
      <c r="K24" s="665">
        <v>2.0</v>
      </c>
      <c r="L24" s="665">
        <v>2.0</v>
      </c>
      <c r="M24" s="665">
        <v>2.0</v>
      </c>
      <c r="N24" s="665">
        <v>30.0</v>
      </c>
      <c r="O24" s="671">
        <f>(30*1.5)/2</f>
        <v>22.5</v>
      </c>
      <c r="P24" s="78" t="s">
        <v>173</v>
      </c>
      <c r="Q24" s="212"/>
      <c r="R24" s="212"/>
      <c r="S24" s="212"/>
      <c r="T24" s="212"/>
      <c r="U24" s="212"/>
      <c r="V24" s="212"/>
      <c r="W24" s="212"/>
      <c r="X24" s="212"/>
      <c r="Y24" s="212"/>
      <c r="Z24" s="212"/>
    </row>
    <row r="25" ht="11.25" customHeight="1">
      <c r="A25" s="473" t="s">
        <v>56</v>
      </c>
      <c r="B25" s="474" t="s">
        <v>52</v>
      </c>
      <c r="C25" s="474" t="s">
        <v>7641</v>
      </c>
      <c r="D25" s="483" t="s">
        <v>7642</v>
      </c>
      <c r="E25" s="483" t="s">
        <v>7634</v>
      </c>
      <c r="F25" s="483" t="s">
        <v>7644</v>
      </c>
      <c r="G25" s="483"/>
      <c r="H25" s="596" t="s">
        <v>7615</v>
      </c>
      <c r="I25" s="474" t="s">
        <v>7645</v>
      </c>
      <c r="J25" s="668" t="s">
        <v>7646</v>
      </c>
      <c r="K25" s="665">
        <v>3.0</v>
      </c>
      <c r="L25" s="665">
        <v>1.0</v>
      </c>
      <c r="M25" s="665">
        <v>3.0</v>
      </c>
      <c r="N25" s="665">
        <v>30.0</v>
      </c>
      <c r="O25" s="665">
        <f>30*1.5/3</f>
        <v>15</v>
      </c>
      <c r="P25" s="78" t="s">
        <v>173</v>
      </c>
      <c r="Q25" s="212"/>
      <c r="R25" s="212"/>
      <c r="S25" s="212"/>
      <c r="T25" s="212"/>
      <c r="U25" s="212"/>
      <c r="V25" s="212"/>
      <c r="W25" s="212"/>
      <c r="X25" s="212"/>
      <c r="Y25" s="212"/>
      <c r="Z25" s="212"/>
    </row>
    <row r="26" ht="11.25" customHeight="1">
      <c r="A26" s="473" t="s">
        <v>58</v>
      </c>
      <c r="B26" s="608" t="s">
        <v>52</v>
      </c>
      <c r="C26" s="474" t="s">
        <v>7653</v>
      </c>
      <c r="D26" s="483" t="s">
        <v>7612</v>
      </c>
      <c r="E26" s="483" t="s">
        <v>7613</v>
      </c>
      <c r="F26" s="483" t="s">
        <v>7654</v>
      </c>
      <c r="G26" s="483" t="s">
        <v>7655</v>
      </c>
      <c r="H26" s="475" t="s">
        <v>7656</v>
      </c>
      <c r="I26" s="474" t="s">
        <v>7657</v>
      </c>
      <c r="J26" s="668" t="s">
        <v>7658</v>
      </c>
      <c r="K26" s="665"/>
      <c r="L26" s="665"/>
      <c r="M26" s="665"/>
      <c r="N26" s="666">
        <v>30.0</v>
      </c>
      <c r="O26" s="666">
        <f t="shared" ref="O26:O27" si="2">30*2*2</f>
        <v>120</v>
      </c>
      <c r="P26" s="78" t="s">
        <v>184</v>
      </c>
      <c r="Q26" s="212"/>
      <c r="R26" s="212"/>
      <c r="S26" s="212"/>
      <c r="T26" s="212"/>
      <c r="U26" s="212"/>
      <c r="V26" s="212"/>
      <c r="W26" s="212"/>
      <c r="X26" s="212"/>
      <c r="Y26" s="212"/>
      <c r="Z26" s="212"/>
    </row>
    <row r="27" ht="11.25" customHeight="1">
      <c r="A27" s="473" t="s">
        <v>58</v>
      </c>
      <c r="B27" s="608" t="s">
        <v>52</v>
      </c>
      <c r="C27" s="474" t="s">
        <v>7659</v>
      </c>
      <c r="D27" s="483" t="s">
        <v>7612</v>
      </c>
      <c r="E27" s="483" t="s">
        <v>7613</v>
      </c>
      <c r="F27" s="483" t="s">
        <v>7654</v>
      </c>
      <c r="G27" s="483" t="s">
        <v>7655</v>
      </c>
      <c r="H27" s="475" t="s">
        <v>7660</v>
      </c>
      <c r="I27" s="474" t="s">
        <v>7657</v>
      </c>
      <c r="J27" s="668" t="s">
        <v>7661</v>
      </c>
      <c r="K27" s="665"/>
      <c r="L27" s="665"/>
      <c r="M27" s="665"/>
      <c r="N27" s="666">
        <v>30.0</v>
      </c>
      <c r="O27" s="666">
        <f t="shared" si="2"/>
        <v>120</v>
      </c>
      <c r="P27" s="78" t="s">
        <v>184</v>
      </c>
      <c r="Q27" s="212"/>
      <c r="R27" s="212"/>
      <c r="S27" s="212"/>
      <c r="T27" s="212"/>
      <c r="U27" s="212"/>
      <c r="V27" s="212"/>
      <c r="W27" s="212"/>
      <c r="X27" s="212"/>
      <c r="Y27" s="212"/>
      <c r="Z27" s="212"/>
    </row>
    <row r="28" ht="11.25" customHeight="1">
      <c r="A28" s="473" t="s">
        <v>58</v>
      </c>
      <c r="B28" s="474" t="s">
        <v>52</v>
      </c>
      <c r="C28" s="474" t="s">
        <v>7637</v>
      </c>
      <c r="D28" s="483" t="s">
        <v>7612</v>
      </c>
      <c r="E28" s="483" t="s">
        <v>7619</v>
      </c>
      <c r="F28" s="483" t="s">
        <v>7614</v>
      </c>
      <c r="G28" s="483" t="s">
        <v>7621</v>
      </c>
      <c r="H28" s="473" t="s">
        <v>7651</v>
      </c>
      <c r="I28" s="474" t="s">
        <v>158</v>
      </c>
      <c r="J28" s="668" t="s">
        <v>7639</v>
      </c>
      <c r="K28" s="665">
        <v>1.0</v>
      </c>
      <c r="L28" s="665">
        <v>1.0</v>
      </c>
      <c r="M28" s="665">
        <v>2.0</v>
      </c>
      <c r="N28" s="666">
        <v>30.0</v>
      </c>
      <c r="O28" s="666">
        <v>45.0</v>
      </c>
      <c r="P28" s="78" t="s">
        <v>184</v>
      </c>
      <c r="Q28" s="212"/>
      <c r="R28" s="212"/>
      <c r="S28" s="212"/>
      <c r="T28" s="212"/>
      <c r="U28" s="212"/>
      <c r="V28" s="212"/>
      <c r="W28" s="212"/>
      <c r="X28" s="212"/>
      <c r="Y28" s="212"/>
      <c r="Z28" s="212"/>
    </row>
    <row r="29" ht="11.25" customHeight="1">
      <c r="A29" s="612" t="s">
        <v>58</v>
      </c>
      <c r="B29" s="608" t="s">
        <v>52</v>
      </c>
      <c r="C29" s="608" t="s">
        <v>7637</v>
      </c>
      <c r="D29" s="483" t="s">
        <v>7612</v>
      </c>
      <c r="E29" s="483" t="s">
        <v>7613</v>
      </c>
      <c r="F29" s="483" t="s">
        <v>7614</v>
      </c>
      <c r="G29" s="483" t="s">
        <v>7621</v>
      </c>
      <c r="H29" s="473" t="s">
        <v>7636</v>
      </c>
      <c r="I29" s="474" t="s">
        <v>7638</v>
      </c>
      <c r="J29" s="668" t="s">
        <v>7639</v>
      </c>
      <c r="K29" s="665"/>
      <c r="L29" s="665"/>
      <c r="M29" s="665"/>
      <c r="N29" s="666">
        <v>100.0</v>
      </c>
      <c r="O29" s="666">
        <f>N29*1.5*1.5</f>
        <v>225</v>
      </c>
      <c r="P29" s="78" t="s">
        <v>184</v>
      </c>
      <c r="Q29" s="212"/>
      <c r="R29" s="212"/>
      <c r="S29" s="212"/>
      <c r="T29" s="212"/>
      <c r="U29" s="212"/>
      <c r="V29" s="212"/>
      <c r="W29" s="212"/>
      <c r="X29" s="212"/>
      <c r="Y29" s="212"/>
      <c r="Z29" s="212"/>
    </row>
    <row r="30" ht="11.25" customHeight="1">
      <c r="A30" s="473" t="s">
        <v>58</v>
      </c>
      <c r="B30" s="474" t="s">
        <v>52</v>
      </c>
      <c r="C30" s="474" t="s">
        <v>7662</v>
      </c>
      <c r="D30" s="672"/>
      <c r="E30" s="483"/>
      <c r="F30" s="483"/>
      <c r="G30" s="483"/>
      <c r="H30" s="475"/>
      <c r="I30" s="474"/>
      <c r="J30" s="668"/>
      <c r="K30" s="665"/>
      <c r="L30" s="665"/>
      <c r="M30" s="665"/>
      <c r="N30" s="666">
        <v>20.0</v>
      </c>
      <c r="O30" s="666">
        <v>20.0</v>
      </c>
      <c r="P30" s="78" t="s">
        <v>184</v>
      </c>
      <c r="Q30" s="212"/>
      <c r="R30" s="212"/>
      <c r="S30" s="212"/>
      <c r="T30" s="212"/>
      <c r="U30" s="212"/>
      <c r="V30" s="212"/>
      <c r="W30" s="212"/>
      <c r="X30" s="212"/>
      <c r="Y30" s="212"/>
      <c r="Z30" s="212"/>
    </row>
    <row r="31" ht="11.25" customHeight="1">
      <c r="A31" s="473" t="s">
        <v>59</v>
      </c>
      <c r="B31" s="673" t="s">
        <v>52</v>
      </c>
      <c r="C31" s="474" t="s">
        <v>7663</v>
      </c>
      <c r="D31" s="483"/>
      <c r="E31" s="483" t="s">
        <v>7664</v>
      </c>
      <c r="F31" s="483"/>
      <c r="G31" s="483"/>
      <c r="H31" s="473"/>
      <c r="I31" s="474"/>
      <c r="J31" s="668"/>
      <c r="K31" s="665"/>
      <c r="L31" s="665"/>
      <c r="M31" s="665"/>
      <c r="N31" s="666"/>
      <c r="O31" s="666">
        <v>112.5</v>
      </c>
      <c r="P31" s="78" t="s">
        <v>1018</v>
      </c>
      <c r="Q31" s="212"/>
      <c r="R31" s="212"/>
      <c r="S31" s="212"/>
      <c r="T31" s="212"/>
      <c r="U31" s="212"/>
      <c r="V31" s="212"/>
      <c r="W31" s="212"/>
      <c r="X31" s="212"/>
      <c r="Y31" s="212"/>
      <c r="Z31" s="212"/>
    </row>
    <row r="32" ht="11.25" customHeight="1">
      <c r="A32" s="473" t="s">
        <v>7665</v>
      </c>
      <c r="B32" s="474" t="s">
        <v>52</v>
      </c>
      <c r="C32" s="474" t="s">
        <v>7663</v>
      </c>
      <c r="D32" s="483" t="s">
        <v>7666</v>
      </c>
      <c r="E32" s="483" t="s">
        <v>7634</v>
      </c>
      <c r="F32" s="483" t="s">
        <v>7614</v>
      </c>
      <c r="G32" s="483"/>
      <c r="H32" s="473" t="s">
        <v>7636</v>
      </c>
      <c r="I32" s="474"/>
      <c r="J32" s="674">
        <v>45435.0</v>
      </c>
      <c r="K32" s="665">
        <v>4.0</v>
      </c>
      <c r="L32" s="665">
        <v>3.0</v>
      </c>
      <c r="M32" s="665">
        <v>4.0</v>
      </c>
      <c r="N32" s="665" t="s">
        <v>7667</v>
      </c>
      <c r="O32" s="666">
        <v>11.25</v>
      </c>
      <c r="P32" s="78" t="s">
        <v>214</v>
      </c>
      <c r="Q32" s="212"/>
      <c r="R32" s="212"/>
      <c r="S32" s="212"/>
      <c r="T32" s="212"/>
      <c r="U32" s="212"/>
      <c r="V32" s="212"/>
      <c r="W32" s="212"/>
      <c r="X32" s="212"/>
      <c r="Y32" s="212"/>
      <c r="Z32" s="212"/>
    </row>
    <row r="33" ht="11.25" customHeight="1">
      <c r="A33" s="473" t="s">
        <v>7668</v>
      </c>
      <c r="B33" s="474" t="s">
        <v>52</v>
      </c>
      <c r="C33" s="474" t="s">
        <v>7669</v>
      </c>
      <c r="D33" s="483" t="s">
        <v>7666</v>
      </c>
      <c r="E33" s="483" t="s">
        <v>7634</v>
      </c>
      <c r="F33" s="483" t="s">
        <v>7670</v>
      </c>
      <c r="G33" s="483" t="s">
        <v>7671</v>
      </c>
      <c r="H33" s="473" t="s">
        <v>7672</v>
      </c>
      <c r="I33" s="474"/>
      <c r="J33" s="668" t="s">
        <v>7673</v>
      </c>
      <c r="K33" s="665">
        <v>3.0</v>
      </c>
      <c r="L33" s="665">
        <v>3.0</v>
      </c>
      <c r="M33" s="665">
        <v>3.0</v>
      </c>
      <c r="N33" s="665" t="s">
        <v>7674</v>
      </c>
      <c r="O33" s="666">
        <v>20.0</v>
      </c>
      <c r="P33" s="78" t="s">
        <v>214</v>
      </c>
      <c r="Q33" s="212"/>
      <c r="R33" s="212"/>
      <c r="S33" s="212"/>
      <c r="T33" s="212"/>
      <c r="U33" s="212"/>
      <c r="V33" s="212"/>
      <c r="W33" s="212"/>
      <c r="X33" s="212"/>
      <c r="Y33" s="212"/>
      <c r="Z33" s="212"/>
    </row>
    <row r="34" ht="11.25" customHeight="1">
      <c r="A34" s="473" t="s">
        <v>7675</v>
      </c>
      <c r="B34" s="474" t="s">
        <v>52</v>
      </c>
      <c r="C34" s="474" t="s">
        <v>7676</v>
      </c>
      <c r="D34" s="483" t="s">
        <v>7666</v>
      </c>
      <c r="E34" s="483" t="s">
        <v>7634</v>
      </c>
      <c r="F34" s="483" t="s">
        <v>7677</v>
      </c>
      <c r="G34" s="411" t="s">
        <v>7678</v>
      </c>
      <c r="H34" s="473" t="s">
        <v>7679</v>
      </c>
      <c r="I34" s="474"/>
      <c r="J34" s="668" t="s">
        <v>7680</v>
      </c>
      <c r="K34" s="665">
        <v>4.0</v>
      </c>
      <c r="L34" s="665">
        <v>3.0</v>
      </c>
      <c r="M34" s="665">
        <v>4.0</v>
      </c>
      <c r="N34" s="665" t="s">
        <v>7667</v>
      </c>
      <c r="O34" s="666">
        <v>11.25</v>
      </c>
      <c r="P34" s="78" t="s">
        <v>214</v>
      </c>
      <c r="Q34" s="212"/>
      <c r="R34" s="212"/>
      <c r="S34" s="212"/>
      <c r="T34" s="212"/>
      <c r="U34" s="212"/>
      <c r="V34" s="212"/>
      <c r="W34" s="212"/>
      <c r="X34" s="212"/>
      <c r="Y34" s="212"/>
      <c r="Z34" s="212"/>
    </row>
    <row r="35" ht="11.25" customHeight="1">
      <c r="A35" s="473" t="s">
        <v>7681</v>
      </c>
      <c r="B35" s="474" t="s">
        <v>52</v>
      </c>
      <c r="C35" s="474" t="s">
        <v>7682</v>
      </c>
      <c r="D35" s="483" t="s">
        <v>7666</v>
      </c>
      <c r="E35" s="483" t="s">
        <v>7634</v>
      </c>
      <c r="F35" s="483" t="s">
        <v>7614</v>
      </c>
      <c r="G35" s="483" t="s">
        <v>7683</v>
      </c>
      <c r="H35" s="473" t="s">
        <v>7684</v>
      </c>
      <c r="I35" s="474"/>
      <c r="J35" s="668" t="s">
        <v>7685</v>
      </c>
      <c r="K35" s="665">
        <v>4.0</v>
      </c>
      <c r="L35" s="665">
        <v>3.0</v>
      </c>
      <c r="M35" s="665">
        <v>4.0</v>
      </c>
      <c r="N35" s="665" t="s">
        <v>7667</v>
      </c>
      <c r="O35" s="666">
        <v>11.25</v>
      </c>
      <c r="P35" s="78" t="s">
        <v>214</v>
      </c>
      <c r="Q35" s="212"/>
      <c r="R35" s="212"/>
      <c r="S35" s="212"/>
      <c r="T35" s="212"/>
      <c r="U35" s="212"/>
      <c r="V35" s="212"/>
      <c r="W35" s="212"/>
      <c r="X35" s="212"/>
      <c r="Y35" s="212"/>
      <c r="Z35" s="212"/>
    </row>
    <row r="36" ht="11.25" customHeight="1">
      <c r="A36" s="473" t="s">
        <v>7686</v>
      </c>
      <c r="B36" s="474" t="s">
        <v>52</v>
      </c>
      <c r="C36" s="474" t="s">
        <v>7687</v>
      </c>
      <c r="D36" s="483" t="s">
        <v>7666</v>
      </c>
      <c r="E36" s="483" t="s">
        <v>7634</v>
      </c>
      <c r="F36" s="483" t="s">
        <v>671</v>
      </c>
      <c r="G36" s="411" t="s">
        <v>7688</v>
      </c>
      <c r="H36" s="473" t="s">
        <v>7689</v>
      </c>
      <c r="I36" s="474"/>
      <c r="J36" s="668" t="s">
        <v>7690</v>
      </c>
      <c r="K36" s="665">
        <v>5.0</v>
      </c>
      <c r="L36" s="665">
        <v>4.0</v>
      </c>
      <c r="M36" s="665">
        <v>5.0</v>
      </c>
      <c r="N36" s="665" t="s">
        <v>7674</v>
      </c>
      <c r="O36" s="666">
        <v>12.0</v>
      </c>
      <c r="P36" s="78" t="s">
        <v>214</v>
      </c>
      <c r="Q36" s="212"/>
      <c r="R36" s="212"/>
      <c r="S36" s="212"/>
      <c r="T36" s="212"/>
      <c r="U36" s="212"/>
      <c r="V36" s="212"/>
      <c r="W36" s="212"/>
      <c r="X36" s="212"/>
      <c r="Y36" s="212"/>
      <c r="Z36" s="212"/>
    </row>
    <row r="37" ht="11.25" customHeight="1">
      <c r="A37" s="473" t="s">
        <v>7093</v>
      </c>
      <c r="B37" s="474" t="s">
        <v>52</v>
      </c>
      <c r="C37" s="474" t="s">
        <v>7691</v>
      </c>
      <c r="D37" s="483" t="s">
        <v>7666</v>
      </c>
      <c r="E37" s="483" t="s">
        <v>7692</v>
      </c>
      <c r="F37" s="483" t="s">
        <v>671</v>
      </c>
      <c r="G37" s="483" t="s">
        <v>7693</v>
      </c>
      <c r="H37" s="473" t="s">
        <v>7694</v>
      </c>
      <c r="I37" s="474"/>
      <c r="J37" s="668" t="s">
        <v>7695</v>
      </c>
      <c r="K37" s="665">
        <v>1.0</v>
      </c>
      <c r="L37" s="665">
        <v>1.0</v>
      </c>
      <c r="M37" s="665">
        <v>1.0</v>
      </c>
      <c r="N37" s="665" t="s">
        <v>7696</v>
      </c>
      <c r="O37" s="666">
        <v>150.0</v>
      </c>
      <c r="P37" s="78" t="s">
        <v>214</v>
      </c>
      <c r="Q37" s="212"/>
      <c r="R37" s="212"/>
      <c r="S37" s="212"/>
      <c r="T37" s="212"/>
      <c r="U37" s="212"/>
      <c r="V37" s="212"/>
      <c r="W37" s="212"/>
      <c r="X37" s="212"/>
      <c r="Y37" s="212"/>
      <c r="Z37" s="212"/>
    </row>
    <row r="38" ht="11.25" customHeight="1">
      <c r="A38" s="473" t="s">
        <v>7093</v>
      </c>
      <c r="B38" s="474" t="s">
        <v>52</v>
      </c>
      <c r="C38" s="474" t="s">
        <v>7697</v>
      </c>
      <c r="D38" s="483" t="s">
        <v>7666</v>
      </c>
      <c r="E38" s="483" t="s">
        <v>7692</v>
      </c>
      <c r="F38" s="483" t="s">
        <v>7614</v>
      </c>
      <c r="G38" s="483" t="s">
        <v>7698</v>
      </c>
      <c r="H38" s="473" t="s">
        <v>7699</v>
      </c>
      <c r="I38" s="474"/>
      <c r="J38" s="668" t="s">
        <v>7700</v>
      </c>
      <c r="K38" s="665">
        <v>1.0</v>
      </c>
      <c r="L38" s="665">
        <v>1.0</v>
      </c>
      <c r="M38" s="665">
        <v>1.0</v>
      </c>
      <c r="N38" s="665" t="s">
        <v>7701</v>
      </c>
      <c r="O38" s="666">
        <v>112.5</v>
      </c>
      <c r="P38" s="78" t="s">
        <v>214</v>
      </c>
      <c r="Q38" s="212"/>
      <c r="R38" s="212"/>
      <c r="S38" s="212"/>
      <c r="T38" s="212"/>
      <c r="U38" s="212"/>
      <c r="V38" s="212"/>
      <c r="W38" s="212"/>
      <c r="X38" s="212"/>
      <c r="Y38" s="212"/>
      <c r="Z38" s="212"/>
    </row>
    <row r="39" ht="11.25" customHeight="1">
      <c r="A39" s="473" t="s">
        <v>7702</v>
      </c>
      <c r="B39" s="474" t="s">
        <v>52</v>
      </c>
      <c r="C39" s="474" t="s">
        <v>7697</v>
      </c>
      <c r="D39" s="483" t="s">
        <v>7666</v>
      </c>
      <c r="E39" s="483" t="s">
        <v>7634</v>
      </c>
      <c r="F39" s="483" t="s">
        <v>7614</v>
      </c>
      <c r="G39" s="483" t="s">
        <v>7698</v>
      </c>
      <c r="H39" s="473" t="s">
        <v>7699</v>
      </c>
      <c r="I39" s="474"/>
      <c r="J39" s="668" t="s">
        <v>7700</v>
      </c>
      <c r="K39" s="665">
        <v>5.0</v>
      </c>
      <c r="L39" s="665">
        <v>4.0</v>
      </c>
      <c r="M39" s="665">
        <v>5.0</v>
      </c>
      <c r="N39" s="665" t="s">
        <v>7667</v>
      </c>
      <c r="O39" s="666">
        <v>9.0</v>
      </c>
      <c r="P39" s="78" t="s">
        <v>214</v>
      </c>
      <c r="Q39" s="212"/>
      <c r="R39" s="212"/>
      <c r="S39" s="212"/>
      <c r="T39" s="212"/>
      <c r="U39" s="212"/>
      <c r="V39" s="212"/>
      <c r="W39" s="212"/>
      <c r="X39" s="212"/>
      <c r="Y39" s="212"/>
      <c r="Z39" s="212"/>
    </row>
    <row r="40" ht="11.25" customHeight="1">
      <c r="A40" s="473" t="s">
        <v>7093</v>
      </c>
      <c r="B40" s="474" t="s">
        <v>52</v>
      </c>
      <c r="C40" s="474" t="s">
        <v>7703</v>
      </c>
      <c r="D40" s="483"/>
      <c r="E40" s="483" t="s">
        <v>7634</v>
      </c>
      <c r="F40" s="483" t="s">
        <v>7614</v>
      </c>
      <c r="G40" s="483"/>
      <c r="H40" s="473" t="s">
        <v>7704</v>
      </c>
      <c r="I40" s="474"/>
      <c r="J40" s="668" t="s">
        <v>7705</v>
      </c>
      <c r="K40" s="665">
        <v>1.0</v>
      </c>
      <c r="L40" s="665">
        <v>1.0</v>
      </c>
      <c r="M40" s="665">
        <v>1.0</v>
      </c>
      <c r="N40" s="665">
        <v>20.0</v>
      </c>
      <c r="O40" s="666">
        <v>20.0</v>
      </c>
      <c r="P40" s="78" t="s">
        <v>214</v>
      </c>
      <c r="Q40" s="212"/>
      <c r="R40" s="212"/>
      <c r="S40" s="212"/>
      <c r="T40" s="212"/>
      <c r="U40" s="212"/>
      <c r="V40" s="212"/>
      <c r="W40" s="212"/>
      <c r="X40" s="212"/>
      <c r="Y40" s="212"/>
      <c r="Z40" s="212"/>
    </row>
    <row r="41" ht="11.25" customHeight="1">
      <c r="A41" s="473" t="s">
        <v>7093</v>
      </c>
      <c r="B41" s="474" t="s">
        <v>52</v>
      </c>
      <c r="C41" s="474" t="s">
        <v>7663</v>
      </c>
      <c r="D41" s="483" t="s">
        <v>7666</v>
      </c>
      <c r="E41" s="483" t="s">
        <v>7643</v>
      </c>
      <c r="F41" s="483" t="s">
        <v>7614</v>
      </c>
      <c r="G41" s="483"/>
      <c r="H41" s="473"/>
      <c r="I41" s="483" t="s">
        <v>7643</v>
      </c>
      <c r="J41" s="668"/>
      <c r="K41" s="665"/>
      <c r="L41" s="665"/>
      <c r="M41" s="665"/>
      <c r="N41" s="666">
        <v>50.0</v>
      </c>
      <c r="O41" s="666">
        <v>112.5</v>
      </c>
      <c r="P41" s="78" t="s">
        <v>214</v>
      </c>
      <c r="Q41" s="212"/>
      <c r="R41" s="212"/>
      <c r="S41" s="212"/>
      <c r="T41" s="212"/>
      <c r="U41" s="212"/>
      <c r="V41" s="212"/>
      <c r="W41" s="212"/>
      <c r="X41" s="212"/>
      <c r="Y41" s="212"/>
      <c r="Z41" s="212"/>
    </row>
    <row r="42" ht="11.25" customHeight="1">
      <c r="A42" s="473" t="s">
        <v>62</v>
      </c>
      <c r="B42" s="474" t="s">
        <v>52</v>
      </c>
      <c r="C42" s="474" t="s">
        <v>7647</v>
      </c>
      <c r="D42" s="483" t="s">
        <v>7612</v>
      </c>
      <c r="E42" s="483" t="s">
        <v>7613</v>
      </c>
      <c r="F42" s="483" t="s">
        <v>7614</v>
      </c>
      <c r="G42" s="483" t="s">
        <v>7648</v>
      </c>
      <c r="H42" s="475" t="s">
        <v>7636</v>
      </c>
      <c r="I42" s="474" t="s">
        <v>7638</v>
      </c>
      <c r="J42" s="668" t="s">
        <v>7706</v>
      </c>
      <c r="K42" s="665"/>
      <c r="L42" s="665"/>
      <c r="M42" s="665"/>
      <c r="N42" s="666">
        <v>100.0</v>
      </c>
      <c r="O42" s="666">
        <f>100*1.5*1.5</f>
        <v>225</v>
      </c>
      <c r="P42" s="78" t="s">
        <v>297</v>
      </c>
      <c r="Q42" s="212"/>
      <c r="R42" s="212"/>
      <c r="S42" s="212"/>
      <c r="T42" s="212"/>
      <c r="U42" s="212"/>
      <c r="V42" s="212"/>
      <c r="W42" s="212"/>
      <c r="X42" s="212"/>
      <c r="Y42" s="212"/>
      <c r="Z42" s="212"/>
    </row>
    <row r="43" ht="11.25" customHeight="1">
      <c r="A43" s="473" t="s">
        <v>63</v>
      </c>
      <c r="B43" s="474" t="s">
        <v>52</v>
      </c>
      <c r="C43" s="474" t="s">
        <v>7707</v>
      </c>
      <c r="D43" s="483" t="s">
        <v>7708</v>
      </c>
      <c r="E43" s="483" t="s">
        <v>7613</v>
      </c>
      <c r="F43" s="483" t="s">
        <v>7677</v>
      </c>
      <c r="G43" s="483" t="s">
        <v>7648</v>
      </c>
      <c r="H43" s="596" t="s">
        <v>7636</v>
      </c>
      <c r="I43" s="474" t="s">
        <v>7709</v>
      </c>
      <c r="J43" s="665" t="s">
        <v>7710</v>
      </c>
      <c r="K43" s="665" t="s">
        <v>158</v>
      </c>
      <c r="L43" s="665" t="s">
        <v>158</v>
      </c>
      <c r="M43" s="665" t="s">
        <v>158</v>
      </c>
      <c r="N43" s="666">
        <v>112.5</v>
      </c>
      <c r="O43" s="666">
        <v>112.5</v>
      </c>
      <c r="P43" s="78" t="s">
        <v>1384</v>
      </c>
      <c r="Q43" s="212"/>
      <c r="R43" s="212"/>
      <c r="S43" s="212"/>
      <c r="T43" s="212"/>
      <c r="U43" s="212"/>
      <c r="V43" s="212"/>
      <c r="W43" s="212"/>
      <c r="X43" s="212"/>
      <c r="Y43" s="212"/>
      <c r="Z43" s="212"/>
    </row>
    <row r="44" ht="11.25" customHeight="1">
      <c r="A44" s="473" t="s">
        <v>63</v>
      </c>
      <c r="B44" s="474" t="s">
        <v>52</v>
      </c>
      <c r="C44" s="474" t="s">
        <v>7707</v>
      </c>
      <c r="D44" s="483" t="s">
        <v>7708</v>
      </c>
      <c r="E44" s="483" t="s">
        <v>7619</v>
      </c>
      <c r="F44" s="483" t="s">
        <v>7677</v>
      </c>
      <c r="G44" s="483"/>
      <c r="H44" s="596" t="s">
        <v>7651</v>
      </c>
      <c r="I44" s="474" t="s">
        <v>158</v>
      </c>
      <c r="J44" s="665" t="s">
        <v>7711</v>
      </c>
      <c r="K44" s="665">
        <v>3.0</v>
      </c>
      <c r="L44" s="665">
        <v>3.0</v>
      </c>
      <c r="M44" s="665">
        <v>3.0</v>
      </c>
      <c r="N44" s="666">
        <v>45.0</v>
      </c>
      <c r="O44" s="666">
        <v>15.0</v>
      </c>
      <c r="P44" s="78" t="s">
        <v>1384</v>
      </c>
      <c r="Q44" s="212"/>
      <c r="R44" s="212"/>
      <c r="S44" s="212"/>
      <c r="T44" s="212"/>
      <c r="U44" s="212"/>
      <c r="V44" s="212"/>
      <c r="W44" s="212"/>
      <c r="X44" s="212"/>
      <c r="Y44" s="212"/>
      <c r="Z44" s="212"/>
    </row>
    <row r="45" ht="11.25" customHeight="1">
      <c r="A45" s="473" t="s">
        <v>64</v>
      </c>
      <c r="B45" s="474" t="s">
        <v>52</v>
      </c>
      <c r="C45" s="474" t="s">
        <v>7633</v>
      </c>
      <c r="D45" s="483" t="s">
        <v>7612</v>
      </c>
      <c r="E45" s="483" t="s">
        <v>7712</v>
      </c>
      <c r="F45" s="483" t="s">
        <v>7614</v>
      </c>
      <c r="G45" s="483" t="s">
        <v>7635</v>
      </c>
      <c r="H45" s="475" t="s">
        <v>7636</v>
      </c>
      <c r="I45" s="474" t="s">
        <v>7645</v>
      </c>
      <c r="J45" s="669">
        <v>45435.0</v>
      </c>
      <c r="K45" s="665" t="s">
        <v>158</v>
      </c>
      <c r="L45" s="665" t="s">
        <v>158</v>
      </c>
      <c r="M45" s="665" t="s">
        <v>158</v>
      </c>
      <c r="N45" s="666">
        <v>112.5</v>
      </c>
      <c r="O45" s="666">
        <v>112.5</v>
      </c>
      <c r="P45" s="78" t="s">
        <v>319</v>
      </c>
      <c r="Q45" s="212"/>
      <c r="R45" s="212"/>
      <c r="S45" s="212"/>
      <c r="T45" s="212"/>
      <c r="U45" s="212"/>
      <c r="V45" s="212"/>
      <c r="W45" s="212"/>
      <c r="X45" s="212"/>
      <c r="Y45" s="212"/>
      <c r="Z45" s="212"/>
    </row>
    <row r="46" ht="11.25" customHeight="1">
      <c r="A46" s="473" t="s">
        <v>64</v>
      </c>
      <c r="B46" s="474" t="s">
        <v>52</v>
      </c>
      <c r="C46" s="474" t="s">
        <v>7633</v>
      </c>
      <c r="D46" s="483" t="s">
        <v>7612</v>
      </c>
      <c r="E46" s="483" t="s">
        <v>7634</v>
      </c>
      <c r="F46" s="483" t="s">
        <v>7614</v>
      </c>
      <c r="G46" s="483" t="s">
        <v>7635</v>
      </c>
      <c r="H46" s="475" t="s">
        <v>7636</v>
      </c>
      <c r="I46" s="474" t="s">
        <v>158</v>
      </c>
      <c r="J46" s="669">
        <v>45435.0</v>
      </c>
      <c r="K46" s="665">
        <v>2.0</v>
      </c>
      <c r="L46" s="665">
        <v>2.0</v>
      </c>
      <c r="M46" s="665">
        <v>2.0</v>
      </c>
      <c r="N46" s="666">
        <v>45.0</v>
      </c>
      <c r="O46" s="666">
        <v>22.5</v>
      </c>
      <c r="P46" s="78" t="s">
        <v>319</v>
      </c>
      <c r="Q46" s="212"/>
      <c r="R46" s="212"/>
      <c r="S46" s="212"/>
      <c r="T46" s="212"/>
      <c r="U46" s="212"/>
      <c r="V46" s="212"/>
      <c r="W46" s="212"/>
      <c r="X46" s="212"/>
      <c r="Y46" s="212"/>
      <c r="Z46" s="212"/>
    </row>
    <row r="47" ht="11.25" customHeight="1">
      <c r="A47" s="473" t="s">
        <v>64</v>
      </c>
      <c r="B47" s="474" t="s">
        <v>52</v>
      </c>
      <c r="C47" s="474" t="s">
        <v>7662</v>
      </c>
      <c r="D47" s="483" t="s">
        <v>7713</v>
      </c>
      <c r="E47" s="483" t="s">
        <v>7712</v>
      </c>
      <c r="F47" s="483" t="s">
        <v>7614</v>
      </c>
      <c r="G47" s="483" t="s">
        <v>158</v>
      </c>
      <c r="H47" s="475" t="s">
        <v>7704</v>
      </c>
      <c r="I47" s="474" t="s">
        <v>7645</v>
      </c>
      <c r="J47" s="669">
        <v>45562.0</v>
      </c>
      <c r="K47" s="665" t="s">
        <v>158</v>
      </c>
      <c r="L47" s="665" t="s">
        <v>158</v>
      </c>
      <c r="M47" s="665" t="s">
        <v>158</v>
      </c>
      <c r="N47" s="666">
        <v>20.0</v>
      </c>
      <c r="O47" s="666">
        <v>20.0</v>
      </c>
      <c r="P47" s="78" t="s">
        <v>319</v>
      </c>
      <c r="Q47" s="212"/>
      <c r="R47" s="212"/>
      <c r="S47" s="212"/>
      <c r="T47" s="212"/>
      <c r="U47" s="212"/>
      <c r="V47" s="212"/>
      <c r="W47" s="212"/>
      <c r="X47" s="212"/>
      <c r="Y47" s="212"/>
      <c r="Z47" s="212"/>
    </row>
    <row r="48" ht="11.25" customHeight="1">
      <c r="A48" s="473" t="s">
        <v>64</v>
      </c>
      <c r="B48" s="474" t="s">
        <v>52</v>
      </c>
      <c r="C48" s="474" t="s">
        <v>7714</v>
      </c>
      <c r="D48" s="483" t="s">
        <v>7612</v>
      </c>
      <c r="E48" s="483" t="s">
        <v>7712</v>
      </c>
      <c r="F48" s="483" t="s">
        <v>7614</v>
      </c>
      <c r="G48" s="483" t="s">
        <v>7715</v>
      </c>
      <c r="H48" s="475" t="s">
        <v>7615</v>
      </c>
      <c r="I48" s="474" t="s">
        <v>7645</v>
      </c>
      <c r="J48" s="669">
        <v>45455.0</v>
      </c>
      <c r="K48" s="665" t="s">
        <v>158</v>
      </c>
      <c r="L48" s="665" t="s">
        <v>158</v>
      </c>
      <c r="M48" s="665" t="s">
        <v>158</v>
      </c>
      <c r="N48" s="666">
        <v>50.0</v>
      </c>
      <c r="O48" s="666">
        <v>75.0</v>
      </c>
      <c r="P48" s="78" t="s">
        <v>319</v>
      </c>
      <c r="Q48" s="212"/>
      <c r="R48" s="212"/>
      <c r="S48" s="212"/>
      <c r="T48" s="212"/>
      <c r="U48" s="212"/>
      <c r="V48" s="212"/>
      <c r="W48" s="212"/>
      <c r="X48" s="212"/>
      <c r="Y48" s="212"/>
      <c r="Z48" s="212"/>
    </row>
    <row r="49" ht="11.25" customHeight="1">
      <c r="A49" s="473" t="s">
        <v>1511</v>
      </c>
      <c r="B49" s="474" t="s">
        <v>52</v>
      </c>
      <c r="C49" s="474" t="s">
        <v>7716</v>
      </c>
      <c r="D49" s="483" t="s">
        <v>7666</v>
      </c>
      <c r="E49" s="483" t="s">
        <v>7712</v>
      </c>
      <c r="F49" s="483" t="s">
        <v>7614</v>
      </c>
      <c r="G49" s="483" t="s">
        <v>7717</v>
      </c>
      <c r="H49" s="475" t="s">
        <v>7636</v>
      </c>
      <c r="I49" s="474" t="s">
        <v>7649</v>
      </c>
      <c r="J49" s="668" t="s">
        <v>7718</v>
      </c>
      <c r="K49" s="665"/>
      <c r="L49" s="665"/>
      <c r="M49" s="665"/>
      <c r="N49" s="666">
        <v>225.0</v>
      </c>
      <c r="O49" s="666">
        <f>N49</f>
        <v>225</v>
      </c>
      <c r="P49" s="78" t="s">
        <v>767</v>
      </c>
      <c r="Q49" s="212"/>
      <c r="R49" s="212"/>
      <c r="S49" s="212"/>
      <c r="T49" s="212"/>
      <c r="U49" s="212"/>
      <c r="V49" s="212"/>
      <c r="W49" s="212"/>
      <c r="X49" s="212"/>
      <c r="Y49" s="212"/>
      <c r="Z49" s="212"/>
    </row>
    <row r="50" ht="11.25" customHeight="1">
      <c r="A50" s="473" t="s">
        <v>65</v>
      </c>
      <c r="B50" s="474" t="s">
        <v>52</v>
      </c>
      <c r="C50" s="474" t="s">
        <v>7719</v>
      </c>
      <c r="D50" s="483" t="s">
        <v>7708</v>
      </c>
      <c r="E50" s="483" t="s">
        <v>7634</v>
      </c>
      <c r="F50" s="483" t="s">
        <v>7720</v>
      </c>
      <c r="G50" s="483" t="s">
        <v>7715</v>
      </c>
      <c r="H50" s="475" t="s">
        <v>7721</v>
      </c>
      <c r="I50" s="474"/>
      <c r="J50" s="675" t="s">
        <v>7722</v>
      </c>
      <c r="K50" s="665"/>
      <c r="L50" s="665"/>
      <c r="M50" s="665"/>
      <c r="N50" s="666">
        <v>30.0</v>
      </c>
      <c r="O50" s="666">
        <v>60.0</v>
      </c>
      <c r="P50" s="78" t="s">
        <v>767</v>
      </c>
      <c r="Q50" s="212"/>
      <c r="R50" s="212"/>
      <c r="S50" s="212"/>
      <c r="T50" s="212"/>
      <c r="U50" s="212"/>
      <c r="V50" s="212"/>
      <c r="W50" s="212"/>
      <c r="X50" s="212"/>
      <c r="Y50" s="212"/>
      <c r="Z50" s="212"/>
    </row>
    <row r="51" ht="11.25" customHeight="1">
      <c r="A51" s="473" t="s">
        <v>65</v>
      </c>
      <c r="B51" s="474" t="s">
        <v>52</v>
      </c>
      <c r="C51" s="474" t="s">
        <v>7662</v>
      </c>
      <c r="D51" s="672"/>
      <c r="E51" s="483"/>
      <c r="F51" s="483"/>
      <c r="G51" s="483"/>
      <c r="H51" s="475"/>
      <c r="I51" s="474"/>
      <c r="J51" s="668"/>
      <c r="K51" s="665"/>
      <c r="L51" s="665"/>
      <c r="M51" s="665"/>
      <c r="N51" s="666">
        <v>20.0</v>
      </c>
      <c r="O51" s="666">
        <v>20.0</v>
      </c>
      <c r="P51" s="78" t="s">
        <v>767</v>
      </c>
      <c r="Q51" s="212"/>
      <c r="R51" s="212"/>
      <c r="S51" s="212"/>
      <c r="T51" s="212"/>
      <c r="U51" s="212"/>
      <c r="V51" s="212"/>
      <c r="W51" s="212"/>
      <c r="X51" s="212"/>
      <c r="Y51" s="212"/>
      <c r="Z51" s="212"/>
    </row>
    <row r="52" ht="11.25" customHeight="1">
      <c r="A52" s="473" t="s">
        <v>7723</v>
      </c>
      <c r="B52" s="474" t="s">
        <v>52</v>
      </c>
      <c r="C52" s="474" t="s">
        <v>7633</v>
      </c>
      <c r="D52" s="483" t="s">
        <v>7724</v>
      </c>
      <c r="E52" s="483" t="s">
        <v>7643</v>
      </c>
      <c r="F52" s="483" t="s">
        <v>7725</v>
      </c>
      <c r="G52" s="483" t="s">
        <v>7635</v>
      </c>
      <c r="H52" s="596" t="s">
        <v>7726</v>
      </c>
      <c r="I52" s="483" t="s">
        <v>7643</v>
      </c>
      <c r="J52" s="668"/>
      <c r="K52" s="665"/>
      <c r="L52" s="665"/>
      <c r="M52" s="665"/>
      <c r="N52" s="666">
        <v>50.0</v>
      </c>
      <c r="O52" s="666">
        <v>112.5</v>
      </c>
      <c r="P52" s="78" t="s">
        <v>1533</v>
      </c>
      <c r="Q52" s="212"/>
      <c r="R52" s="212"/>
      <c r="S52" s="212"/>
      <c r="T52" s="212"/>
      <c r="U52" s="212"/>
      <c r="V52" s="212"/>
      <c r="W52" s="212"/>
      <c r="X52" s="212"/>
      <c r="Y52" s="212"/>
      <c r="Z52" s="212"/>
    </row>
    <row r="53" ht="11.25" customHeight="1">
      <c r="A53" s="473" t="s">
        <v>7727</v>
      </c>
      <c r="B53" s="474" t="s">
        <v>52</v>
      </c>
      <c r="C53" s="474" t="s">
        <v>7633</v>
      </c>
      <c r="D53" s="483" t="s">
        <v>7728</v>
      </c>
      <c r="E53" s="483" t="s">
        <v>7729</v>
      </c>
      <c r="F53" s="483" t="s">
        <v>7677</v>
      </c>
      <c r="G53" s="483" t="s">
        <v>7635</v>
      </c>
      <c r="H53" s="475" t="s">
        <v>7636</v>
      </c>
      <c r="I53" s="474" t="s">
        <v>7638</v>
      </c>
      <c r="J53" s="668" t="s">
        <v>7730</v>
      </c>
      <c r="K53" s="665"/>
      <c r="L53" s="665"/>
      <c r="M53" s="665"/>
      <c r="N53" s="666" t="s">
        <v>7731</v>
      </c>
      <c r="O53" s="666">
        <v>225.0</v>
      </c>
      <c r="P53" s="78" t="s">
        <v>329</v>
      </c>
      <c r="Q53" s="212"/>
      <c r="R53" s="212"/>
      <c r="S53" s="212"/>
      <c r="T53" s="212"/>
      <c r="U53" s="212"/>
      <c r="V53" s="212"/>
      <c r="W53" s="212"/>
      <c r="X53" s="212"/>
      <c r="Y53" s="212"/>
      <c r="Z53" s="212"/>
    </row>
    <row r="54" ht="11.25" customHeight="1">
      <c r="A54" s="612" t="s">
        <v>7727</v>
      </c>
      <c r="B54" s="608" t="s">
        <v>52</v>
      </c>
      <c r="C54" s="474" t="s">
        <v>7732</v>
      </c>
      <c r="D54" s="483" t="s">
        <v>7728</v>
      </c>
      <c r="E54" s="483" t="s">
        <v>7733</v>
      </c>
      <c r="F54" s="483" t="s">
        <v>7677</v>
      </c>
      <c r="G54" s="483"/>
      <c r="H54" s="475" t="s">
        <v>7615</v>
      </c>
      <c r="I54" s="474"/>
      <c r="J54" s="668" t="s">
        <v>7734</v>
      </c>
      <c r="K54" s="665">
        <v>3.0</v>
      </c>
      <c r="L54" s="665">
        <v>2.0</v>
      </c>
      <c r="M54" s="665">
        <v>3.0</v>
      </c>
      <c r="N54" s="666" t="s">
        <v>7735</v>
      </c>
      <c r="O54" s="666">
        <v>15.0</v>
      </c>
      <c r="P54" s="78" t="s">
        <v>329</v>
      </c>
      <c r="Q54" s="212"/>
      <c r="R54" s="212"/>
      <c r="S54" s="212"/>
      <c r="T54" s="212"/>
      <c r="U54" s="212"/>
      <c r="V54" s="212"/>
      <c r="W54" s="212"/>
      <c r="X54" s="212"/>
      <c r="Y54" s="212"/>
      <c r="Z54" s="212"/>
    </row>
    <row r="55" ht="11.25" customHeight="1">
      <c r="A55" s="473" t="s">
        <v>7727</v>
      </c>
      <c r="B55" s="474" t="s">
        <v>52</v>
      </c>
      <c r="C55" s="474" t="s">
        <v>7732</v>
      </c>
      <c r="D55" s="483" t="s">
        <v>7728</v>
      </c>
      <c r="E55" s="483" t="s">
        <v>7736</v>
      </c>
      <c r="F55" s="483" t="s">
        <v>7677</v>
      </c>
      <c r="G55" s="483"/>
      <c r="H55" s="473" t="s">
        <v>7615</v>
      </c>
      <c r="I55" s="474"/>
      <c r="J55" s="668" t="s">
        <v>7734</v>
      </c>
      <c r="K55" s="665"/>
      <c r="L55" s="665"/>
      <c r="M55" s="665"/>
      <c r="N55" s="666" t="s">
        <v>7241</v>
      </c>
      <c r="O55" s="666">
        <v>75.0</v>
      </c>
      <c r="P55" s="78" t="s">
        <v>329</v>
      </c>
      <c r="Q55" s="212"/>
      <c r="R55" s="212"/>
      <c r="S55" s="212"/>
      <c r="T55" s="212"/>
      <c r="U55" s="212"/>
      <c r="V55" s="212"/>
      <c r="W55" s="212"/>
      <c r="X55" s="212"/>
      <c r="Y55" s="212"/>
      <c r="Z55" s="212"/>
    </row>
    <row r="56" ht="11.25" customHeight="1">
      <c r="A56" s="473" t="s">
        <v>7727</v>
      </c>
      <c r="B56" s="474" t="s">
        <v>52</v>
      </c>
      <c r="C56" s="474" t="s">
        <v>7737</v>
      </c>
      <c r="D56" s="479" t="s">
        <v>7728</v>
      </c>
      <c r="E56" s="479" t="s">
        <v>7733</v>
      </c>
      <c r="F56" s="479" t="s">
        <v>7738</v>
      </c>
      <c r="G56" s="479"/>
      <c r="H56" s="473" t="s">
        <v>7739</v>
      </c>
      <c r="I56" s="411"/>
      <c r="J56" s="664" t="s">
        <v>7740</v>
      </c>
      <c r="K56" s="671">
        <v>3.0</v>
      </c>
      <c r="L56" s="671">
        <v>1.0</v>
      </c>
      <c r="M56" s="671">
        <v>3.0</v>
      </c>
      <c r="N56" s="666" t="s">
        <v>7741</v>
      </c>
      <c r="O56" s="666">
        <v>20.0</v>
      </c>
      <c r="P56" s="78" t="s">
        <v>329</v>
      </c>
      <c r="Q56" s="212"/>
      <c r="R56" s="212"/>
      <c r="S56" s="212"/>
      <c r="T56" s="212"/>
      <c r="U56" s="212"/>
      <c r="V56" s="212"/>
      <c r="W56" s="212"/>
      <c r="X56" s="212"/>
      <c r="Y56" s="212"/>
      <c r="Z56" s="212"/>
    </row>
    <row r="57" ht="11.25" customHeight="1">
      <c r="A57" s="473" t="s">
        <v>68</v>
      </c>
      <c r="B57" s="474" t="s">
        <v>52</v>
      </c>
      <c r="C57" s="474" t="s">
        <v>7742</v>
      </c>
      <c r="D57" s="483" t="s">
        <v>7666</v>
      </c>
      <c r="E57" s="483" t="s">
        <v>7712</v>
      </c>
      <c r="F57" s="483" t="s">
        <v>7614</v>
      </c>
      <c r="G57" s="483" t="s">
        <v>7635</v>
      </c>
      <c r="H57" s="596" t="s">
        <v>7726</v>
      </c>
      <c r="I57" s="474" t="s">
        <v>7743</v>
      </c>
      <c r="J57" s="668" t="s">
        <v>7706</v>
      </c>
      <c r="K57" s="665"/>
      <c r="L57" s="665"/>
      <c r="M57" s="665"/>
      <c r="N57" s="665" t="s">
        <v>7744</v>
      </c>
      <c r="O57" s="666">
        <v>225.0</v>
      </c>
      <c r="P57" s="78" t="s">
        <v>344</v>
      </c>
      <c r="Q57" s="212"/>
      <c r="R57" s="212"/>
      <c r="S57" s="212"/>
      <c r="T57" s="212"/>
      <c r="U57" s="212"/>
      <c r="V57" s="212"/>
      <c r="W57" s="212"/>
      <c r="X57" s="212"/>
      <c r="Y57" s="212"/>
      <c r="Z57" s="212"/>
    </row>
    <row r="58" ht="11.25" customHeight="1">
      <c r="A58" s="473" t="s">
        <v>68</v>
      </c>
      <c r="B58" s="474" t="s">
        <v>52</v>
      </c>
      <c r="C58" s="474" t="s">
        <v>7742</v>
      </c>
      <c r="D58" s="483" t="s">
        <v>7666</v>
      </c>
      <c r="E58" s="483" t="s">
        <v>7634</v>
      </c>
      <c r="F58" s="483" t="s">
        <v>7614</v>
      </c>
      <c r="G58" s="483" t="s">
        <v>7635</v>
      </c>
      <c r="H58" s="596" t="s">
        <v>7651</v>
      </c>
      <c r="I58" s="474" t="s">
        <v>7733</v>
      </c>
      <c r="J58" s="668" t="s">
        <v>7706</v>
      </c>
      <c r="K58" s="665"/>
      <c r="L58" s="665"/>
      <c r="M58" s="665">
        <v>1.0</v>
      </c>
      <c r="N58" s="666" t="s">
        <v>7745</v>
      </c>
      <c r="O58" s="666">
        <v>45.0</v>
      </c>
      <c r="P58" s="78" t="s">
        <v>344</v>
      </c>
      <c r="Q58" s="212"/>
      <c r="R58" s="212"/>
      <c r="S58" s="212"/>
      <c r="T58" s="212"/>
      <c r="U58" s="212"/>
      <c r="V58" s="212"/>
      <c r="W58" s="212"/>
      <c r="X58" s="212"/>
      <c r="Y58" s="212"/>
      <c r="Z58" s="212"/>
    </row>
    <row r="59" ht="11.25" customHeight="1">
      <c r="A59" s="473" t="s">
        <v>7746</v>
      </c>
      <c r="B59" s="673" t="s">
        <v>52</v>
      </c>
      <c r="C59" s="474" t="s">
        <v>7663</v>
      </c>
      <c r="D59" s="483"/>
      <c r="E59" s="483" t="s">
        <v>7747</v>
      </c>
      <c r="F59" s="483"/>
      <c r="G59" s="483"/>
      <c r="H59" s="473"/>
      <c r="I59" s="474"/>
      <c r="J59" s="668"/>
      <c r="K59" s="665"/>
      <c r="L59" s="665"/>
      <c r="M59" s="665"/>
      <c r="N59" s="666"/>
      <c r="O59" s="666">
        <v>112.5</v>
      </c>
      <c r="P59" s="78" t="s">
        <v>1776</v>
      </c>
      <c r="Q59" s="212"/>
      <c r="R59" s="212"/>
      <c r="S59" s="212"/>
      <c r="T59" s="212"/>
      <c r="U59" s="212"/>
      <c r="V59" s="212"/>
      <c r="W59" s="212"/>
      <c r="X59" s="212"/>
      <c r="Y59" s="212"/>
      <c r="Z59" s="212"/>
    </row>
    <row r="60" ht="11.25" customHeight="1">
      <c r="A60" s="473" t="s">
        <v>347</v>
      </c>
      <c r="B60" s="474" t="s">
        <v>52</v>
      </c>
      <c r="C60" s="474" t="s">
        <v>7633</v>
      </c>
      <c r="D60" s="483" t="s">
        <v>7748</v>
      </c>
      <c r="E60" s="483" t="s">
        <v>7749</v>
      </c>
      <c r="F60" s="483" t="s">
        <v>7750</v>
      </c>
      <c r="G60" s="483" t="s">
        <v>7751</v>
      </c>
      <c r="H60" s="473" t="s">
        <v>7651</v>
      </c>
      <c r="I60" s="474"/>
      <c r="J60" s="668" t="s">
        <v>7730</v>
      </c>
      <c r="K60" s="665">
        <v>1.0</v>
      </c>
      <c r="L60" s="665">
        <v>1.0</v>
      </c>
      <c r="M60" s="665">
        <v>1.0</v>
      </c>
      <c r="N60" s="666">
        <v>30.0</v>
      </c>
      <c r="O60" s="666">
        <v>45.0</v>
      </c>
      <c r="P60" s="78" t="s">
        <v>347</v>
      </c>
      <c r="Q60" s="212"/>
      <c r="R60" s="212"/>
      <c r="S60" s="212"/>
      <c r="T60" s="212"/>
      <c r="U60" s="212"/>
      <c r="V60" s="212"/>
      <c r="W60" s="212"/>
      <c r="X60" s="212"/>
      <c r="Y60" s="212"/>
      <c r="Z60" s="212"/>
    </row>
    <row r="61" ht="11.25" customHeight="1">
      <c r="A61" s="473" t="s">
        <v>347</v>
      </c>
      <c r="B61" s="474" t="s">
        <v>52</v>
      </c>
      <c r="C61" s="474" t="s">
        <v>7633</v>
      </c>
      <c r="D61" s="483" t="s">
        <v>7748</v>
      </c>
      <c r="E61" s="483" t="s">
        <v>7712</v>
      </c>
      <c r="F61" s="483" t="s">
        <v>7750</v>
      </c>
      <c r="G61" s="483" t="s">
        <v>7751</v>
      </c>
      <c r="H61" s="473"/>
      <c r="I61" s="474"/>
      <c r="J61" s="668"/>
      <c r="K61" s="665"/>
      <c r="L61" s="665"/>
      <c r="M61" s="665"/>
      <c r="N61" s="666"/>
      <c r="O61" s="666">
        <v>225.0</v>
      </c>
      <c r="P61" s="78" t="s">
        <v>347</v>
      </c>
      <c r="Q61" s="212"/>
      <c r="R61" s="212"/>
      <c r="S61" s="212"/>
      <c r="T61" s="212"/>
      <c r="U61" s="212"/>
      <c r="V61" s="212"/>
      <c r="W61" s="212"/>
      <c r="X61" s="212"/>
      <c r="Y61" s="212"/>
      <c r="Z61" s="212"/>
    </row>
    <row r="62" ht="11.25" customHeight="1">
      <c r="A62" s="473" t="s">
        <v>7752</v>
      </c>
      <c r="B62" s="673" t="s">
        <v>52</v>
      </c>
      <c r="C62" s="474" t="s">
        <v>7663</v>
      </c>
      <c r="D62" s="483"/>
      <c r="E62" s="483" t="s">
        <v>7664</v>
      </c>
      <c r="F62" s="483"/>
      <c r="G62" s="483"/>
      <c r="H62" s="473"/>
      <c r="I62" s="474"/>
      <c r="J62" s="668"/>
      <c r="K62" s="665"/>
      <c r="L62" s="665"/>
      <c r="M62" s="665"/>
      <c r="N62" s="666"/>
      <c r="O62" s="666">
        <v>112.5</v>
      </c>
      <c r="P62" s="78" t="s">
        <v>356</v>
      </c>
      <c r="Q62" s="212"/>
      <c r="R62" s="212"/>
      <c r="S62" s="212"/>
      <c r="T62" s="212"/>
      <c r="U62" s="212"/>
      <c r="V62" s="212"/>
      <c r="W62" s="212"/>
      <c r="X62" s="212"/>
      <c r="Y62" s="212"/>
      <c r="Z62" s="212"/>
    </row>
    <row r="63" ht="11.25" customHeight="1">
      <c r="A63" s="473" t="s">
        <v>7753</v>
      </c>
      <c r="B63" s="474" t="s">
        <v>52</v>
      </c>
      <c r="C63" s="474" t="s">
        <v>7641</v>
      </c>
      <c r="D63" s="483" t="s">
        <v>7612</v>
      </c>
      <c r="E63" s="483" t="s">
        <v>7613</v>
      </c>
      <c r="F63" s="483" t="s">
        <v>7754</v>
      </c>
      <c r="G63" s="483"/>
      <c r="H63" s="475" t="s">
        <v>7755</v>
      </c>
      <c r="I63" s="474" t="s">
        <v>7709</v>
      </c>
      <c r="J63" s="668" t="s">
        <v>7756</v>
      </c>
      <c r="K63" s="665"/>
      <c r="L63" s="665"/>
      <c r="M63" s="665"/>
      <c r="N63" s="666">
        <v>50.0</v>
      </c>
      <c r="O63" s="666">
        <f t="shared" ref="O63:O66" si="3">N63*1.5</f>
        <v>75</v>
      </c>
      <c r="P63" s="78" t="s">
        <v>1821</v>
      </c>
      <c r="Q63" s="212"/>
      <c r="R63" s="212"/>
      <c r="S63" s="212"/>
      <c r="T63" s="212"/>
      <c r="U63" s="212"/>
      <c r="V63" s="212"/>
      <c r="W63" s="212"/>
      <c r="X63" s="212"/>
      <c r="Y63" s="212"/>
      <c r="Z63" s="212"/>
    </row>
    <row r="64" ht="11.25" customHeight="1">
      <c r="A64" s="473" t="s">
        <v>7753</v>
      </c>
      <c r="B64" s="474" t="s">
        <v>52</v>
      </c>
      <c r="C64" s="474" t="s">
        <v>7757</v>
      </c>
      <c r="D64" s="483" t="s">
        <v>7612</v>
      </c>
      <c r="E64" s="483" t="s">
        <v>7619</v>
      </c>
      <c r="F64" s="483" t="s">
        <v>7754</v>
      </c>
      <c r="G64" s="483" t="s">
        <v>7635</v>
      </c>
      <c r="H64" s="475" t="s">
        <v>7758</v>
      </c>
      <c r="I64" s="474"/>
      <c r="J64" s="668" t="s">
        <v>7650</v>
      </c>
      <c r="K64" s="665">
        <v>1.0</v>
      </c>
      <c r="L64" s="665">
        <v>1.0</v>
      </c>
      <c r="M64" s="665">
        <v>1.0</v>
      </c>
      <c r="N64" s="666">
        <v>30.0</v>
      </c>
      <c r="O64" s="666">
        <f t="shared" si="3"/>
        <v>45</v>
      </c>
      <c r="P64" s="78" t="s">
        <v>1821</v>
      </c>
      <c r="Q64" s="212"/>
      <c r="R64" s="212"/>
      <c r="S64" s="212"/>
      <c r="T64" s="212"/>
      <c r="U64" s="212"/>
      <c r="V64" s="212"/>
      <c r="W64" s="212"/>
      <c r="X64" s="212"/>
      <c r="Y64" s="212"/>
      <c r="Z64" s="212"/>
    </row>
    <row r="65" ht="11.25" customHeight="1">
      <c r="A65" s="473" t="s">
        <v>7753</v>
      </c>
      <c r="B65" s="474" t="s">
        <v>52</v>
      </c>
      <c r="C65" s="474" t="s">
        <v>7759</v>
      </c>
      <c r="D65" s="483" t="s">
        <v>7612</v>
      </c>
      <c r="E65" s="483" t="s">
        <v>7619</v>
      </c>
      <c r="F65" s="483" t="s">
        <v>7760</v>
      </c>
      <c r="G65" s="483" t="s">
        <v>7635</v>
      </c>
      <c r="H65" s="475" t="s">
        <v>7761</v>
      </c>
      <c r="I65" s="474"/>
      <c r="J65" s="674">
        <v>45527.0</v>
      </c>
      <c r="K65" s="665">
        <v>1.0</v>
      </c>
      <c r="L65" s="665">
        <v>1.0</v>
      </c>
      <c r="M65" s="665">
        <v>1.0</v>
      </c>
      <c r="N65" s="666">
        <v>30.0</v>
      </c>
      <c r="O65" s="666">
        <f t="shared" si="3"/>
        <v>45</v>
      </c>
      <c r="P65" s="78" t="s">
        <v>1821</v>
      </c>
      <c r="Q65" s="212"/>
      <c r="R65" s="212"/>
      <c r="S65" s="212"/>
      <c r="T65" s="212"/>
      <c r="U65" s="212"/>
      <c r="V65" s="212"/>
      <c r="W65" s="212"/>
      <c r="X65" s="212"/>
      <c r="Y65" s="212"/>
      <c r="Z65" s="212"/>
    </row>
    <row r="66" ht="11.25" customHeight="1">
      <c r="A66" s="473" t="s">
        <v>7753</v>
      </c>
      <c r="B66" s="474" t="s">
        <v>52</v>
      </c>
      <c r="C66" s="474" t="s">
        <v>7762</v>
      </c>
      <c r="D66" s="483" t="s">
        <v>7612</v>
      </c>
      <c r="E66" s="483" t="s">
        <v>7619</v>
      </c>
      <c r="F66" s="483" t="s">
        <v>7760</v>
      </c>
      <c r="G66" s="483" t="s">
        <v>7635</v>
      </c>
      <c r="H66" s="475" t="s">
        <v>7761</v>
      </c>
      <c r="I66" s="474"/>
      <c r="J66" s="674">
        <v>45527.0</v>
      </c>
      <c r="K66" s="665">
        <v>1.0</v>
      </c>
      <c r="L66" s="665">
        <v>1.0</v>
      </c>
      <c r="M66" s="665">
        <v>1.0</v>
      </c>
      <c r="N66" s="666">
        <v>30.0</v>
      </c>
      <c r="O66" s="666">
        <f t="shared" si="3"/>
        <v>45</v>
      </c>
      <c r="P66" s="78" t="s">
        <v>1821</v>
      </c>
      <c r="Q66" s="212"/>
      <c r="R66" s="212"/>
      <c r="S66" s="212"/>
      <c r="T66" s="212"/>
      <c r="U66" s="212"/>
      <c r="V66" s="212"/>
      <c r="W66" s="212"/>
      <c r="X66" s="212"/>
      <c r="Y66" s="212"/>
      <c r="Z66" s="212"/>
    </row>
    <row r="67" ht="11.25" customHeight="1">
      <c r="A67" s="473" t="s">
        <v>7753</v>
      </c>
      <c r="B67" s="474" t="s">
        <v>52</v>
      </c>
      <c r="C67" s="474" t="s">
        <v>7757</v>
      </c>
      <c r="D67" s="483" t="s">
        <v>7612</v>
      </c>
      <c r="E67" s="479" t="s">
        <v>7613</v>
      </c>
      <c r="F67" s="479" t="s">
        <v>7614</v>
      </c>
      <c r="G67" s="479" t="s">
        <v>7635</v>
      </c>
      <c r="H67" s="475" t="s">
        <v>7636</v>
      </c>
      <c r="I67" s="411" t="s">
        <v>7709</v>
      </c>
      <c r="J67" s="668" t="s">
        <v>7650</v>
      </c>
      <c r="K67" s="671"/>
      <c r="L67" s="671"/>
      <c r="M67" s="671"/>
      <c r="N67" s="666">
        <v>50.0</v>
      </c>
      <c r="O67" s="666">
        <f>50*1.5*1.5</f>
        <v>112.5</v>
      </c>
      <c r="P67" s="78" t="s">
        <v>1821</v>
      </c>
      <c r="Q67" s="212"/>
      <c r="R67" s="212"/>
      <c r="S67" s="212"/>
      <c r="T67" s="212"/>
      <c r="U67" s="212"/>
      <c r="V67" s="212"/>
      <c r="W67" s="212"/>
      <c r="X67" s="212"/>
      <c r="Y67" s="212"/>
      <c r="Z67" s="212"/>
    </row>
    <row r="68" ht="11.25" customHeight="1">
      <c r="A68" s="473" t="s">
        <v>73</v>
      </c>
      <c r="B68" s="474" t="s">
        <v>52</v>
      </c>
      <c r="C68" s="474" t="s">
        <v>7611</v>
      </c>
      <c r="D68" s="483" t="s">
        <v>7612</v>
      </c>
      <c r="E68" s="479" t="s">
        <v>7613</v>
      </c>
      <c r="F68" s="479" t="s">
        <v>7614</v>
      </c>
      <c r="G68" s="479"/>
      <c r="H68" s="475" t="s">
        <v>7615</v>
      </c>
      <c r="I68" s="474" t="s">
        <v>7616</v>
      </c>
      <c r="J68" s="664" t="s">
        <v>7617</v>
      </c>
      <c r="K68" s="665"/>
      <c r="L68" s="665"/>
      <c r="M68" s="665"/>
      <c r="N68" s="666">
        <v>50.0</v>
      </c>
      <c r="O68" s="666">
        <f>N68*1.5</f>
        <v>75</v>
      </c>
      <c r="P68" s="78" t="s">
        <v>366</v>
      </c>
      <c r="Q68" s="212"/>
      <c r="R68" s="212"/>
      <c r="S68" s="212"/>
      <c r="T68" s="212"/>
      <c r="U68" s="212"/>
      <c r="V68" s="212"/>
      <c r="W68" s="212"/>
      <c r="X68" s="212"/>
      <c r="Y68" s="212"/>
      <c r="Z68" s="212"/>
    </row>
    <row r="69" ht="11.25" customHeight="1">
      <c r="A69" s="473" t="s">
        <v>73</v>
      </c>
      <c r="B69" s="474" t="s">
        <v>52</v>
      </c>
      <c r="C69" s="474" t="s">
        <v>7624</v>
      </c>
      <c r="D69" s="483" t="s">
        <v>7612</v>
      </c>
      <c r="E69" s="483" t="s">
        <v>7763</v>
      </c>
      <c r="F69" s="483" t="s">
        <v>7614</v>
      </c>
      <c r="G69" s="483" t="s">
        <v>7621</v>
      </c>
      <c r="H69" s="667" t="s">
        <v>7764</v>
      </c>
      <c r="I69" s="483" t="s">
        <v>7763</v>
      </c>
      <c r="J69" s="668" t="s">
        <v>7626</v>
      </c>
      <c r="K69" s="665"/>
      <c r="L69" s="665"/>
      <c r="M69" s="665"/>
      <c r="N69" s="666">
        <v>50.0</v>
      </c>
      <c r="O69" s="666">
        <v>112.5</v>
      </c>
      <c r="P69" s="78" t="s">
        <v>366</v>
      </c>
      <c r="Q69" s="212"/>
      <c r="R69" s="212"/>
      <c r="S69" s="212"/>
      <c r="T69" s="212"/>
      <c r="U69" s="212"/>
      <c r="V69" s="212"/>
      <c r="W69" s="212"/>
      <c r="X69" s="212"/>
      <c r="Y69" s="212"/>
      <c r="Z69" s="212"/>
    </row>
    <row r="70" ht="11.25" customHeight="1">
      <c r="A70" s="473" t="s">
        <v>73</v>
      </c>
      <c r="B70" s="474" t="s">
        <v>52</v>
      </c>
      <c r="C70" s="474" t="s">
        <v>7765</v>
      </c>
      <c r="D70" s="483" t="s">
        <v>7612</v>
      </c>
      <c r="E70" s="483" t="s">
        <v>7613</v>
      </c>
      <c r="F70" s="483" t="s">
        <v>7614</v>
      </c>
      <c r="G70" s="483" t="s">
        <v>7621</v>
      </c>
      <c r="H70" s="475" t="s">
        <v>7636</v>
      </c>
      <c r="I70" s="474" t="s">
        <v>7638</v>
      </c>
      <c r="J70" s="668" t="s">
        <v>7766</v>
      </c>
      <c r="K70" s="665"/>
      <c r="L70" s="665"/>
      <c r="M70" s="665"/>
      <c r="N70" s="668">
        <v>100.0</v>
      </c>
      <c r="O70" s="666">
        <v>225.0</v>
      </c>
      <c r="P70" s="78" t="s">
        <v>366</v>
      </c>
      <c r="Q70" s="212"/>
      <c r="R70" s="212"/>
      <c r="S70" s="212"/>
      <c r="T70" s="212"/>
      <c r="U70" s="212"/>
      <c r="V70" s="212"/>
      <c r="W70" s="212"/>
      <c r="X70" s="212"/>
      <c r="Y70" s="212"/>
      <c r="Z70" s="212"/>
    </row>
    <row r="71" ht="11.25" customHeight="1">
      <c r="A71" s="473" t="s">
        <v>73</v>
      </c>
      <c r="B71" s="474" t="s">
        <v>52</v>
      </c>
      <c r="C71" s="474"/>
      <c r="D71" s="483" t="s">
        <v>7612</v>
      </c>
      <c r="E71" s="483" t="s">
        <v>7616</v>
      </c>
      <c r="F71" s="483" t="s">
        <v>7767</v>
      </c>
      <c r="G71" s="483"/>
      <c r="H71" s="475" t="s">
        <v>7768</v>
      </c>
      <c r="I71" s="474" t="s">
        <v>7769</v>
      </c>
      <c r="J71" s="668" t="s">
        <v>7770</v>
      </c>
      <c r="K71" s="665"/>
      <c r="L71" s="665"/>
      <c r="M71" s="665"/>
      <c r="N71" s="668">
        <v>50.0</v>
      </c>
      <c r="O71" s="668">
        <v>100.0</v>
      </c>
      <c r="P71" s="78" t="s">
        <v>366</v>
      </c>
      <c r="Q71" s="212"/>
      <c r="R71" s="212"/>
      <c r="S71" s="212"/>
      <c r="T71" s="212"/>
      <c r="U71" s="212"/>
      <c r="V71" s="212"/>
      <c r="W71" s="212"/>
      <c r="X71" s="212"/>
      <c r="Y71" s="212"/>
      <c r="Z71" s="212"/>
    </row>
    <row r="72" ht="11.25" customHeight="1">
      <c r="A72" s="473" t="s">
        <v>7771</v>
      </c>
      <c r="B72" s="673" t="s">
        <v>52</v>
      </c>
      <c r="C72" s="474" t="s">
        <v>7633</v>
      </c>
      <c r="D72" s="483"/>
      <c r="E72" s="483" t="s">
        <v>7664</v>
      </c>
      <c r="F72" s="483"/>
      <c r="G72" s="483"/>
      <c r="H72" s="473"/>
      <c r="I72" s="474"/>
      <c r="J72" s="668"/>
      <c r="K72" s="665"/>
      <c r="L72" s="665"/>
      <c r="M72" s="665"/>
      <c r="N72" s="666"/>
      <c r="O72" s="666">
        <v>112.5</v>
      </c>
      <c r="P72" s="78" t="s">
        <v>3795</v>
      </c>
      <c r="Q72" s="212"/>
      <c r="R72" s="212"/>
      <c r="S72" s="212"/>
      <c r="T72" s="212"/>
      <c r="U72" s="212"/>
      <c r="V72" s="212"/>
      <c r="W72" s="212"/>
      <c r="X72" s="212"/>
      <c r="Y72" s="212"/>
      <c r="Z72" s="212"/>
    </row>
    <row r="73" ht="11.25" customHeight="1">
      <c r="A73" s="473" t="s">
        <v>3799</v>
      </c>
      <c r="B73" s="474" t="s">
        <v>52</v>
      </c>
      <c r="C73" s="474" t="s">
        <v>7772</v>
      </c>
      <c r="D73" s="483" t="s">
        <v>7773</v>
      </c>
      <c r="E73" s="483"/>
      <c r="F73" s="483"/>
      <c r="G73" s="483"/>
      <c r="H73" s="473"/>
      <c r="I73" s="474"/>
      <c r="J73" s="668"/>
      <c r="K73" s="665"/>
      <c r="L73" s="665"/>
      <c r="M73" s="665"/>
      <c r="N73" s="666">
        <v>20.0</v>
      </c>
      <c r="O73" s="666">
        <v>20.0</v>
      </c>
      <c r="P73" s="78" t="s">
        <v>384</v>
      </c>
      <c r="Q73" s="212"/>
      <c r="R73" s="212"/>
      <c r="S73" s="212"/>
      <c r="T73" s="212"/>
      <c r="U73" s="212"/>
      <c r="V73" s="212"/>
      <c r="W73" s="212"/>
      <c r="X73" s="212"/>
      <c r="Y73" s="212"/>
      <c r="Z73" s="212"/>
    </row>
    <row r="74" ht="11.25" customHeight="1">
      <c r="A74" s="473" t="s">
        <v>3799</v>
      </c>
      <c r="B74" s="474" t="s">
        <v>52</v>
      </c>
      <c r="C74" s="474" t="s">
        <v>7774</v>
      </c>
      <c r="D74" s="483" t="s">
        <v>7612</v>
      </c>
      <c r="E74" s="483" t="s">
        <v>7613</v>
      </c>
      <c r="F74" s="483" t="s">
        <v>7614</v>
      </c>
      <c r="G74" s="483" t="s">
        <v>7621</v>
      </c>
      <c r="H74" s="596" t="s">
        <v>7758</v>
      </c>
      <c r="I74" s="483" t="s">
        <v>7638</v>
      </c>
      <c r="J74" s="668" t="s">
        <v>7766</v>
      </c>
      <c r="K74" s="665"/>
      <c r="L74" s="665"/>
      <c r="M74" s="665"/>
      <c r="N74" s="668">
        <v>100.0</v>
      </c>
      <c r="O74" s="666">
        <v>225.0</v>
      </c>
      <c r="P74" s="78" t="s">
        <v>384</v>
      </c>
      <c r="Q74" s="212"/>
      <c r="R74" s="212"/>
      <c r="S74" s="212"/>
      <c r="T74" s="212"/>
      <c r="U74" s="212"/>
      <c r="V74" s="212"/>
      <c r="W74" s="212"/>
      <c r="X74" s="212"/>
      <c r="Y74" s="212"/>
      <c r="Z74" s="212"/>
    </row>
    <row r="75" ht="11.25" customHeight="1">
      <c r="A75" s="112" t="s">
        <v>76</v>
      </c>
      <c r="B75" s="98" t="s">
        <v>77</v>
      </c>
      <c r="C75" s="98" t="s">
        <v>7633</v>
      </c>
      <c r="D75" s="303" t="s">
        <v>7708</v>
      </c>
      <c r="E75" s="303" t="s">
        <v>7775</v>
      </c>
      <c r="F75" s="303" t="s">
        <v>7677</v>
      </c>
      <c r="G75" s="303" t="s">
        <v>7635</v>
      </c>
      <c r="H75" s="91" t="s">
        <v>7776</v>
      </c>
      <c r="I75" s="98" t="s">
        <v>7649</v>
      </c>
      <c r="J75" s="639" t="s">
        <v>7710</v>
      </c>
      <c r="K75" s="150"/>
      <c r="L75" s="150"/>
      <c r="M75" s="150"/>
      <c r="N75" s="115">
        <v>100.0</v>
      </c>
      <c r="O75" s="115">
        <v>225.0</v>
      </c>
      <c r="P75" s="78" t="s">
        <v>394</v>
      </c>
      <c r="Q75" s="212"/>
      <c r="R75" s="212"/>
      <c r="S75" s="212"/>
      <c r="T75" s="212"/>
      <c r="U75" s="212"/>
      <c r="V75" s="212"/>
      <c r="W75" s="212"/>
      <c r="X75" s="212"/>
      <c r="Y75" s="212"/>
      <c r="Z75" s="212"/>
    </row>
    <row r="76" ht="11.25" customHeight="1">
      <c r="A76" s="112" t="s">
        <v>76</v>
      </c>
      <c r="B76" s="98" t="s">
        <v>77</v>
      </c>
      <c r="C76" s="98" t="s">
        <v>7633</v>
      </c>
      <c r="D76" s="303" t="s">
        <v>7708</v>
      </c>
      <c r="E76" s="303" t="s">
        <v>7634</v>
      </c>
      <c r="F76" s="303" t="s">
        <v>7677</v>
      </c>
      <c r="G76" s="303" t="s">
        <v>7635</v>
      </c>
      <c r="H76" s="496" t="s">
        <v>7651</v>
      </c>
      <c r="I76" s="98"/>
      <c r="J76" s="639" t="s">
        <v>7777</v>
      </c>
      <c r="K76" s="432">
        <v>4.0</v>
      </c>
      <c r="L76" s="150">
        <v>4.0</v>
      </c>
      <c r="M76" s="150">
        <v>4.0</v>
      </c>
      <c r="N76" s="676">
        <v>45.0</v>
      </c>
      <c r="O76" s="676">
        <v>11.25</v>
      </c>
      <c r="P76" s="78" t="s">
        <v>394</v>
      </c>
      <c r="Q76" s="212"/>
      <c r="R76" s="212"/>
      <c r="S76" s="212"/>
      <c r="T76" s="212"/>
      <c r="U76" s="212"/>
      <c r="V76" s="212"/>
      <c r="W76" s="212"/>
      <c r="X76" s="212"/>
      <c r="Y76" s="212"/>
      <c r="Z76" s="212"/>
    </row>
    <row r="77" ht="11.25" customHeight="1">
      <c r="A77" s="245" t="s">
        <v>76</v>
      </c>
      <c r="B77" s="261" t="s">
        <v>77</v>
      </c>
      <c r="C77" s="98" t="s">
        <v>7703</v>
      </c>
      <c r="D77" s="303" t="s">
        <v>7778</v>
      </c>
      <c r="E77" s="303" t="s">
        <v>7779</v>
      </c>
      <c r="F77" s="303" t="s">
        <v>7780</v>
      </c>
      <c r="G77" s="549"/>
      <c r="H77" s="677" t="s">
        <v>7781</v>
      </c>
      <c r="I77" s="98" t="s">
        <v>7709</v>
      </c>
      <c r="J77" s="639" t="s">
        <v>7782</v>
      </c>
      <c r="K77" s="678">
        <v>3.0</v>
      </c>
      <c r="L77" s="678">
        <v>3.0</v>
      </c>
      <c r="M77" s="678">
        <v>3.0</v>
      </c>
      <c r="N77" s="103">
        <v>20.0</v>
      </c>
      <c r="O77" s="103">
        <v>20.0</v>
      </c>
      <c r="P77" s="78" t="s">
        <v>394</v>
      </c>
      <c r="Q77" s="212"/>
      <c r="R77" s="212"/>
      <c r="S77" s="212"/>
      <c r="T77" s="212"/>
      <c r="U77" s="212"/>
      <c r="V77" s="212"/>
      <c r="W77" s="212"/>
      <c r="X77" s="212"/>
      <c r="Y77" s="212"/>
      <c r="Z77" s="212"/>
    </row>
    <row r="78" ht="11.25" customHeight="1">
      <c r="A78" s="112" t="s">
        <v>7783</v>
      </c>
      <c r="B78" s="98" t="s">
        <v>77</v>
      </c>
      <c r="C78" s="98" t="s">
        <v>7784</v>
      </c>
      <c r="D78" s="303" t="s">
        <v>7612</v>
      </c>
      <c r="E78" s="118" t="s">
        <v>7785</v>
      </c>
      <c r="F78" s="303" t="s">
        <v>7786</v>
      </c>
      <c r="G78" s="303" t="s">
        <v>7621</v>
      </c>
      <c r="H78" s="112" t="s">
        <v>7787</v>
      </c>
      <c r="I78" s="303" t="s">
        <v>7709</v>
      </c>
      <c r="J78" s="150" t="s">
        <v>7788</v>
      </c>
      <c r="K78" s="150">
        <v>0.0</v>
      </c>
      <c r="L78" s="150">
        <v>1.0</v>
      </c>
      <c r="M78" s="150">
        <v>1.0</v>
      </c>
      <c r="N78" s="150">
        <v>50.0</v>
      </c>
      <c r="O78" s="150">
        <f>N78*1.5*1.5</f>
        <v>112.5</v>
      </c>
      <c r="P78" s="78" t="s">
        <v>412</v>
      </c>
      <c r="Q78" s="212"/>
      <c r="R78" s="212"/>
      <c r="S78" s="212"/>
      <c r="T78" s="212"/>
      <c r="U78" s="212"/>
      <c r="V78" s="212"/>
      <c r="W78" s="212"/>
      <c r="X78" s="212"/>
      <c r="Y78" s="212"/>
      <c r="Z78" s="212"/>
    </row>
    <row r="79" ht="11.25" customHeight="1">
      <c r="A79" s="112" t="s">
        <v>7789</v>
      </c>
      <c r="B79" s="98" t="s">
        <v>77</v>
      </c>
      <c r="C79" s="98" t="s">
        <v>7790</v>
      </c>
      <c r="D79" s="303" t="s">
        <v>7612</v>
      </c>
      <c r="E79" s="118" t="s">
        <v>7785</v>
      </c>
      <c r="F79" s="303" t="s">
        <v>7791</v>
      </c>
      <c r="G79" s="303" t="s">
        <v>7655</v>
      </c>
      <c r="H79" s="312" t="s">
        <v>7792</v>
      </c>
      <c r="I79" s="679" t="s">
        <v>7793</v>
      </c>
      <c r="J79" s="150" t="s">
        <v>7794</v>
      </c>
      <c r="K79" s="150">
        <v>0.0</v>
      </c>
      <c r="L79" s="150">
        <v>1.0</v>
      </c>
      <c r="M79" s="150">
        <v>1.0</v>
      </c>
      <c r="N79" s="150">
        <v>50.0</v>
      </c>
      <c r="O79" s="150">
        <f>N79*2*2</f>
        <v>200</v>
      </c>
      <c r="P79" s="78" t="s">
        <v>412</v>
      </c>
      <c r="Q79" s="212"/>
      <c r="R79" s="212"/>
      <c r="S79" s="212"/>
      <c r="T79" s="212"/>
      <c r="U79" s="212"/>
      <c r="V79" s="212"/>
      <c r="W79" s="212"/>
      <c r="X79" s="212"/>
      <c r="Y79" s="212"/>
      <c r="Z79" s="212"/>
    </row>
    <row r="80" ht="11.25" customHeight="1">
      <c r="A80" s="245" t="s">
        <v>7783</v>
      </c>
      <c r="B80" s="98" t="s">
        <v>77</v>
      </c>
      <c r="C80" s="261" t="s">
        <v>7707</v>
      </c>
      <c r="D80" s="679" t="s">
        <v>7612</v>
      </c>
      <c r="E80" s="277" t="s">
        <v>7616</v>
      </c>
      <c r="F80" s="679" t="s">
        <v>7754</v>
      </c>
      <c r="G80" s="679" t="s">
        <v>7621</v>
      </c>
      <c r="H80" s="245" t="s">
        <v>7636</v>
      </c>
      <c r="I80" s="679" t="s">
        <v>7793</v>
      </c>
      <c r="J80" s="680" t="s">
        <v>7795</v>
      </c>
      <c r="K80" s="128">
        <v>1.0</v>
      </c>
      <c r="L80" s="128">
        <v>1.0</v>
      </c>
      <c r="M80" s="128">
        <v>1.0</v>
      </c>
      <c r="N80" s="150">
        <v>50.0</v>
      </c>
      <c r="O80" s="128">
        <f>(N80/K80)*1.5*1.5</f>
        <v>112.5</v>
      </c>
      <c r="P80" s="78" t="s">
        <v>412</v>
      </c>
      <c r="Q80" s="212"/>
      <c r="R80" s="212"/>
      <c r="S80" s="212"/>
      <c r="T80" s="212"/>
      <c r="U80" s="212"/>
      <c r="V80" s="212"/>
      <c r="W80" s="212"/>
      <c r="X80" s="212"/>
      <c r="Y80" s="212"/>
      <c r="Z80" s="212"/>
    </row>
    <row r="81" ht="11.25" customHeight="1">
      <c r="A81" s="245" t="s">
        <v>7796</v>
      </c>
      <c r="B81" s="98" t="s">
        <v>77</v>
      </c>
      <c r="C81" s="261" t="s">
        <v>7707</v>
      </c>
      <c r="D81" s="303" t="s">
        <v>7612</v>
      </c>
      <c r="E81" s="303" t="s">
        <v>7797</v>
      </c>
      <c r="F81" s="303" t="s">
        <v>7754</v>
      </c>
      <c r="G81" s="679" t="s">
        <v>7621</v>
      </c>
      <c r="H81" s="112" t="s">
        <v>7651</v>
      </c>
      <c r="I81" s="303" t="s">
        <v>7619</v>
      </c>
      <c r="J81" s="680" t="s">
        <v>7795</v>
      </c>
      <c r="K81" s="150">
        <v>0.0</v>
      </c>
      <c r="L81" s="150">
        <v>3.0</v>
      </c>
      <c r="M81" s="150">
        <v>3.0</v>
      </c>
      <c r="N81" s="150">
        <v>30.0</v>
      </c>
      <c r="O81" s="150">
        <v>10.0</v>
      </c>
      <c r="P81" s="78" t="s">
        <v>412</v>
      </c>
      <c r="Q81" s="212"/>
      <c r="R81" s="212"/>
      <c r="S81" s="212"/>
      <c r="T81" s="212"/>
      <c r="U81" s="212"/>
      <c r="V81" s="212"/>
      <c r="W81" s="212"/>
      <c r="X81" s="212"/>
      <c r="Y81" s="212"/>
      <c r="Z81" s="212"/>
    </row>
    <row r="82" ht="11.25" customHeight="1">
      <c r="A82" s="112" t="s">
        <v>7798</v>
      </c>
      <c r="B82" s="98" t="s">
        <v>77</v>
      </c>
      <c r="C82" s="98" t="s">
        <v>7790</v>
      </c>
      <c r="D82" s="303" t="s">
        <v>7612</v>
      </c>
      <c r="E82" s="303" t="s">
        <v>7799</v>
      </c>
      <c r="F82" s="303" t="s">
        <v>7791</v>
      </c>
      <c r="G82" s="303" t="s">
        <v>7655</v>
      </c>
      <c r="H82" s="312" t="s">
        <v>7800</v>
      </c>
      <c r="I82" s="303" t="s">
        <v>7619</v>
      </c>
      <c r="J82" s="150" t="s">
        <v>7794</v>
      </c>
      <c r="K82" s="150">
        <v>2.0</v>
      </c>
      <c r="L82" s="150">
        <v>2.0</v>
      </c>
      <c r="M82" s="150">
        <v>4.0</v>
      </c>
      <c r="N82" s="150">
        <v>30.0</v>
      </c>
      <c r="O82" s="150">
        <v>7.5</v>
      </c>
      <c r="P82" s="78" t="s">
        <v>412</v>
      </c>
      <c r="Q82" s="212"/>
      <c r="R82" s="212"/>
      <c r="S82" s="212"/>
      <c r="T82" s="212"/>
      <c r="U82" s="212"/>
      <c r="V82" s="212"/>
      <c r="W82" s="212"/>
      <c r="X82" s="212"/>
      <c r="Y82" s="212"/>
      <c r="Z82" s="212"/>
    </row>
    <row r="83" ht="11.25" customHeight="1">
      <c r="A83" s="681" t="s">
        <v>7801</v>
      </c>
      <c r="B83" s="98" t="s">
        <v>77</v>
      </c>
      <c r="C83" s="98" t="s">
        <v>7790</v>
      </c>
      <c r="D83" s="303" t="s">
        <v>7612</v>
      </c>
      <c r="E83" s="303" t="s">
        <v>7802</v>
      </c>
      <c r="F83" s="303" t="s">
        <v>7791</v>
      </c>
      <c r="G83" s="303" t="s">
        <v>7655</v>
      </c>
      <c r="H83" s="312" t="s">
        <v>7800</v>
      </c>
      <c r="I83" s="303" t="s">
        <v>7619</v>
      </c>
      <c r="J83" s="150" t="s">
        <v>7794</v>
      </c>
      <c r="K83" s="150">
        <v>3.0</v>
      </c>
      <c r="L83" s="150">
        <v>1.0</v>
      </c>
      <c r="M83" s="150">
        <v>4.0</v>
      </c>
      <c r="N83" s="150">
        <v>30.0</v>
      </c>
      <c r="O83" s="150">
        <v>7.5</v>
      </c>
      <c r="P83" s="78" t="s">
        <v>412</v>
      </c>
      <c r="Q83" s="212"/>
      <c r="R83" s="212"/>
      <c r="S83" s="212"/>
      <c r="T83" s="212"/>
      <c r="U83" s="212"/>
      <c r="V83" s="212"/>
      <c r="W83" s="212"/>
      <c r="X83" s="212"/>
      <c r="Y83" s="212"/>
      <c r="Z83" s="212"/>
    </row>
    <row r="84" ht="11.25" customHeight="1">
      <c r="A84" s="112" t="s">
        <v>7803</v>
      </c>
      <c r="B84" s="98" t="s">
        <v>77</v>
      </c>
      <c r="C84" s="98" t="s">
        <v>7790</v>
      </c>
      <c r="D84" s="303" t="s">
        <v>7612</v>
      </c>
      <c r="E84" s="303" t="s">
        <v>7804</v>
      </c>
      <c r="F84" s="303" t="s">
        <v>7791</v>
      </c>
      <c r="G84" s="303" t="s">
        <v>7655</v>
      </c>
      <c r="H84" s="312" t="s">
        <v>7800</v>
      </c>
      <c r="I84" s="303" t="s">
        <v>7619</v>
      </c>
      <c r="J84" s="150" t="s">
        <v>7794</v>
      </c>
      <c r="K84" s="150">
        <v>0.0</v>
      </c>
      <c r="L84" s="150">
        <v>2.0</v>
      </c>
      <c r="M84" s="150">
        <v>2.0</v>
      </c>
      <c r="N84" s="150">
        <v>30.0</v>
      </c>
      <c r="O84" s="150">
        <v>15.0</v>
      </c>
      <c r="P84" s="78" t="s">
        <v>412</v>
      </c>
      <c r="Q84" s="212"/>
      <c r="R84" s="212"/>
      <c r="S84" s="212"/>
      <c r="T84" s="212"/>
      <c r="U84" s="212"/>
      <c r="V84" s="212"/>
      <c r="W84" s="212"/>
      <c r="X84" s="212"/>
      <c r="Y84" s="212"/>
      <c r="Z84" s="212"/>
    </row>
    <row r="85" ht="11.25" customHeight="1">
      <c r="A85" s="112" t="s">
        <v>7805</v>
      </c>
      <c r="B85" s="98" t="s">
        <v>77</v>
      </c>
      <c r="C85" s="98" t="s">
        <v>7790</v>
      </c>
      <c r="D85" s="303" t="s">
        <v>7612</v>
      </c>
      <c r="E85" s="303" t="s">
        <v>7806</v>
      </c>
      <c r="F85" s="303" t="s">
        <v>7791</v>
      </c>
      <c r="G85" s="303" t="s">
        <v>7655</v>
      </c>
      <c r="H85" s="312" t="s">
        <v>7800</v>
      </c>
      <c r="I85" s="303" t="s">
        <v>7619</v>
      </c>
      <c r="J85" s="150" t="s">
        <v>7794</v>
      </c>
      <c r="K85" s="150">
        <v>3.0</v>
      </c>
      <c r="L85" s="150">
        <v>1.0</v>
      </c>
      <c r="M85" s="150">
        <v>4.0</v>
      </c>
      <c r="N85" s="150">
        <v>30.0</v>
      </c>
      <c r="O85" s="150">
        <v>7.5</v>
      </c>
      <c r="P85" s="78" t="s">
        <v>412</v>
      </c>
      <c r="Q85" s="212"/>
      <c r="R85" s="212"/>
      <c r="S85" s="212"/>
      <c r="T85" s="212"/>
      <c r="U85" s="212"/>
      <c r="V85" s="212"/>
      <c r="W85" s="212"/>
      <c r="X85" s="212"/>
      <c r="Y85" s="212"/>
      <c r="Z85" s="212"/>
    </row>
    <row r="86" ht="11.25" customHeight="1">
      <c r="A86" s="112" t="s">
        <v>7807</v>
      </c>
      <c r="B86" s="98" t="s">
        <v>77</v>
      </c>
      <c r="C86" s="98" t="s">
        <v>7808</v>
      </c>
      <c r="D86" s="303" t="s">
        <v>7612</v>
      </c>
      <c r="E86" s="303" t="s">
        <v>7809</v>
      </c>
      <c r="F86" s="303" t="s">
        <v>7810</v>
      </c>
      <c r="G86" s="303" t="s">
        <v>7655</v>
      </c>
      <c r="H86" s="112" t="s">
        <v>7811</v>
      </c>
      <c r="I86" s="303" t="s">
        <v>7619</v>
      </c>
      <c r="J86" s="639" t="s">
        <v>7812</v>
      </c>
      <c r="K86" s="150">
        <v>1.0</v>
      </c>
      <c r="L86" s="150">
        <v>2.0</v>
      </c>
      <c r="M86" s="150">
        <v>3.0</v>
      </c>
      <c r="N86" s="150">
        <v>30.0</v>
      </c>
      <c r="O86" s="150">
        <v>10.0</v>
      </c>
      <c r="P86" s="78" t="s">
        <v>412</v>
      </c>
      <c r="Q86" s="212"/>
      <c r="R86" s="212"/>
      <c r="S86" s="212"/>
      <c r="T86" s="212"/>
      <c r="U86" s="212"/>
      <c r="V86" s="212"/>
      <c r="W86" s="212"/>
      <c r="X86" s="212"/>
      <c r="Y86" s="212"/>
      <c r="Z86" s="212"/>
    </row>
    <row r="87" ht="11.25" customHeight="1">
      <c r="A87" s="112" t="s">
        <v>7813</v>
      </c>
      <c r="B87" s="98" t="s">
        <v>77</v>
      </c>
      <c r="C87" s="98" t="s">
        <v>7814</v>
      </c>
      <c r="D87" s="303" t="s">
        <v>7612</v>
      </c>
      <c r="E87" s="303" t="s">
        <v>7815</v>
      </c>
      <c r="F87" s="303" t="s">
        <v>7816</v>
      </c>
      <c r="G87" s="679" t="s">
        <v>7817</v>
      </c>
      <c r="H87" s="112" t="s">
        <v>7818</v>
      </c>
      <c r="I87" s="303" t="s">
        <v>7619</v>
      </c>
      <c r="J87" s="639" t="s">
        <v>7819</v>
      </c>
      <c r="K87" s="150">
        <v>2.0</v>
      </c>
      <c r="L87" s="150">
        <v>2.0</v>
      </c>
      <c r="M87" s="150">
        <v>4.0</v>
      </c>
      <c r="N87" s="150">
        <v>30.0</v>
      </c>
      <c r="O87" s="150">
        <v>7.5</v>
      </c>
      <c r="P87" s="78" t="s">
        <v>412</v>
      </c>
      <c r="Q87" s="212"/>
      <c r="R87" s="212"/>
      <c r="S87" s="212"/>
      <c r="T87" s="212"/>
      <c r="U87" s="212"/>
      <c r="V87" s="212"/>
      <c r="W87" s="212"/>
      <c r="X87" s="212"/>
      <c r="Y87" s="212"/>
      <c r="Z87" s="212"/>
    </row>
    <row r="88" ht="11.25" customHeight="1">
      <c r="A88" s="112" t="s">
        <v>7789</v>
      </c>
      <c r="B88" s="98" t="s">
        <v>77</v>
      </c>
      <c r="C88" s="98" t="s">
        <v>7820</v>
      </c>
      <c r="D88" s="303" t="s">
        <v>7612</v>
      </c>
      <c r="E88" s="118" t="s">
        <v>7785</v>
      </c>
      <c r="F88" s="303" t="s">
        <v>7760</v>
      </c>
      <c r="G88" s="679" t="s">
        <v>7621</v>
      </c>
      <c r="H88" s="112" t="s">
        <v>7761</v>
      </c>
      <c r="I88" s="303" t="s">
        <v>7709</v>
      </c>
      <c r="J88" s="682">
        <v>45527.0</v>
      </c>
      <c r="K88" s="150">
        <v>0.0</v>
      </c>
      <c r="L88" s="150">
        <v>1.0</v>
      </c>
      <c r="M88" s="150">
        <v>1.0</v>
      </c>
      <c r="N88" s="150">
        <v>50.0</v>
      </c>
      <c r="O88" s="128">
        <v>112.5</v>
      </c>
      <c r="P88" s="78" t="s">
        <v>412</v>
      </c>
      <c r="Q88" s="212"/>
      <c r="R88" s="212"/>
      <c r="S88" s="212"/>
      <c r="T88" s="212"/>
      <c r="U88" s="212"/>
      <c r="V88" s="212"/>
      <c r="W88" s="212"/>
      <c r="X88" s="212"/>
      <c r="Y88" s="212"/>
      <c r="Z88" s="212"/>
    </row>
    <row r="89" ht="11.25" customHeight="1">
      <c r="A89" s="683" t="s">
        <v>7821</v>
      </c>
      <c r="B89" s="98" t="s">
        <v>77</v>
      </c>
      <c r="C89" s="98" t="s">
        <v>7822</v>
      </c>
      <c r="D89" s="303" t="s">
        <v>7612</v>
      </c>
      <c r="E89" s="118" t="s">
        <v>7823</v>
      </c>
      <c r="F89" s="118" t="s">
        <v>7824</v>
      </c>
      <c r="G89" s="679" t="s">
        <v>7817</v>
      </c>
      <c r="H89" s="112" t="s">
        <v>7825</v>
      </c>
      <c r="I89" s="303" t="s">
        <v>7619</v>
      </c>
      <c r="J89" s="682" t="s">
        <v>7826</v>
      </c>
      <c r="K89" s="150">
        <v>3.0</v>
      </c>
      <c r="L89" s="150">
        <v>1.0</v>
      </c>
      <c r="M89" s="150">
        <v>4.0</v>
      </c>
      <c r="N89" s="150">
        <v>30.0</v>
      </c>
      <c r="O89" s="128">
        <v>7.5</v>
      </c>
      <c r="P89" s="78" t="s">
        <v>412</v>
      </c>
      <c r="Q89" s="212"/>
      <c r="R89" s="212"/>
      <c r="S89" s="212"/>
      <c r="T89" s="212"/>
      <c r="U89" s="212"/>
      <c r="V89" s="212"/>
      <c r="W89" s="212"/>
      <c r="X89" s="212"/>
      <c r="Y89" s="212"/>
      <c r="Z89" s="212"/>
    </row>
    <row r="90" ht="11.25" customHeight="1">
      <c r="A90" s="112" t="s">
        <v>7827</v>
      </c>
      <c r="B90" s="98" t="s">
        <v>77</v>
      </c>
      <c r="C90" s="98" t="s">
        <v>7820</v>
      </c>
      <c r="D90" s="303" t="s">
        <v>7612</v>
      </c>
      <c r="E90" s="303" t="s">
        <v>7828</v>
      </c>
      <c r="F90" s="303" t="s">
        <v>7760</v>
      </c>
      <c r="G90" s="679" t="s">
        <v>7621</v>
      </c>
      <c r="H90" s="112" t="s">
        <v>7829</v>
      </c>
      <c r="I90" s="303" t="s">
        <v>7619</v>
      </c>
      <c r="J90" s="682">
        <v>45527.0</v>
      </c>
      <c r="K90" s="150">
        <v>2.0</v>
      </c>
      <c r="L90" s="150">
        <v>1.0</v>
      </c>
      <c r="M90" s="150">
        <v>3.0</v>
      </c>
      <c r="N90" s="150">
        <v>30.0</v>
      </c>
      <c r="O90" s="128">
        <v>10.0</v>
      </c>
      <c r="P90" s="78" t="s">
        <v>412</v>
      </c>
      <c r="Q90" s="212"/>
      <c r="R90" s="212"/>
      <c r="S90" s="212"/>
      <c r="T90" s="212"/>
      <c r="U90" s="212"/>
      <c r="V90" s="212"/>
      <c r="W90" s="212"/>
      <c r="X90" s="212"/>
      <c r="Y90" s="212"/>
      <c r="Z90" s="212"/>
    </row>
    <row r="91" ht="11.25" customHeight="1">
      <c r="A91" s="139" t="s">
        <v>7830</v>
      </c>
      <c r="B91" s="684" t="s">
        <v>77</v>
      </c>
      <c r="C91" s="684" t="s">
        <v>7663</v>
      </c>
      <c r="D91" s="685" t="s">
        <v>7612</v>
      </c>
      <c r="E91" s="685" t="s">
        <v>7634</v>
      </c>
      <c r="F91" s="685" t="s">
        <v>7614</v>
      </c>
      <c r="G91" s="685" t="s">
        <v>7635</v>
      </c>
      <c r="H91" s="686" t="s">
        <v>7831</v>
      </c>
      <c r="I91" s="684"/>
      <c r="J91" s="687" t="s">
        <v>7706</v>
      </c>
      <c r="K91" s="142">
        <v>1.0</v>
      </c>
      <c r="L91" s="684">
        <v>1.0</v>
      </c>
      <c r="M91" s="684">
        <v>1.0</v>
      </c>
      <c r="N91" s="688" t="s">
        <v>7832</v>
      </c>
      <c r="O91" s="688">
        <v>45.0</v>
      </c>
      <c r="P91" s="78" t="s">
        <v>539</v>
      </c>
      <c r="Q91" s="212"/>
      <c r="R91" s="212"/>
      <c r="S91" s="212"/>
      <c r="T91" s="212"/>
      <c r="U91" s="212"/>
      <c r="V91" s="212"/>
      <c r="W91" s="212"/>
      <c r="X91" s="212"/>
      <c r="Y91" s="212"/>
      <c r="Z91" s="212"/>
    </row>
    <row r="92" ht="11.25" customHeight="1">
      <c r="A92" s="139" t="s">
        <v>7830</v>
      </c>
      <c r="B92" s="684" t="s">
        <v>77</v>
      </c>
      <c r="C92" s="684" t="s">
        <v>7663</v>
      </c>
      <c r="D92" s="685" t="s">
        <v>7612</v>
      </c>
      <c r="E92" s="685"/>
      <c r="F92" s="685" t="s">
        <v>7614</v>
      </c>
      <c r="G92" s="685" t="s">
        <v>7635</v>
      </c>
      <c r="H92" s="686" t="s">
        <v>7831</v>
      </c>
      <c r="I92" s="98" t="s">
        <v>7649</v>
      </c>
      <c r="J92" s="687" t="s">
        <v>7833</v>
      </c>
      <c r="K92" s="150"/>
      <c r="L92" s="150"/>
      <c r="M92" s="150"/>
      <c r="N92" s="103" t="s">
        <v>7731</v>
      </c>
      <c r="O92" s="103">
        <v>225.0</v>
      </c>
      <c r="P92" s="78" t="s">
        <v>539</v>
      </c>
      <c r="Q92" s="212"/>
      <c r="R92" s="212"/>
      <c r="S92" s="212"/>
      <c r="T92" s="212"/>
      <c r="U92" s="212"/>
      <c r="V92" s="212"/>
      <c r="W92" s="212"/>
      <c r="X92" s="212"/>
      <c r="Y92" s="212"/>
      <c r="Z92" s="212"/>
    </row>
    <row r="93" ht="11.25" customHeight="1">
      <c r="A93" s="139" t="s">
        <v>7830</v>
      </c>
      <c r="B93" s="261" t="s">
        <v>77</v>
      </c>
      <c r="C93" s="150" t="s">
        <v>7703</v>
      </c>
      <c r="D93" s="303" t="s">
        <v>7834</v>
      </c>
      <c r="E93" s="303" t="s">
        <v>7712</v>
      </c>
      <c r="F93" s="303" t="s">
        <v>7614</v>
      </c>
      <c r="G93" s="303"/>
      <c r="H93" s="300" t="s">
        <v>7781</v>
      </c>
      <c r="I93" s="98" t="s">
        <v>7645</v>
      </c>
      <c r="J93" s="639">
        <v>2024.0</v>
      </c>
      <c r="K93" s="150"/>
      <c r="L93" s="150"/>
      <c r="M93" s="150"/>
      <c r="N93" s="103">
        <v>20.0</v>
      </c>
      <c r="O93" s="103">
        <v>20.0</v>
      </c>
      <c r="P93" s="78" t="s">
        <v>539</v>
      </c>
      <c r="Q93" s="212"/>
      <c r="R93" s="212"/>
      <c r="S93" s="212"/>
      <c r="T93" s="212"/>
      <c r="U93" s="212"/>
      <c r="V93" s="212"/>
      <c r="W93" s="212"/>
      <c r="X93" s="212"/>
      <c r="Y93" s="212"/>
      <c r="Z93" s="212"/>
    </row>
    <row r="94" ht="11.25" customHeight="1">
      <c r="A94" s="112" t="s">
        <v>80</v>
      </c>
      <c r="B94" s="98" t="s">
        <v>77</v>
      </c>
      <c r="C94" s="98" t="s">
        <v>7633</v>
      </c>
      <c r="D94" s="303" t="s">
        <v>7724</v>
      </c>
      <c r="E94" s="303" t="s">
        <v>7712</v>
      </c>
      <c r="F94" s="303" t="s">
        <v>7614</v>
      </c>
      <c r="G94" s="303" t="s">
        <v>7635</v>
      </c>
      <c r="H94" s="319" t="s">
        <v>7835</v>
      </c>
      <c r="I94" s="98" t="s">
        <v>7645</v>
      </c>
      <c r="J94" s="639" t="s">
        <v>7706</v>
      </c>
      <c r="K94" s="150"/>
      <c r="L94" s="150"/>
      <c r="M94" s="150"/>
      <c r="N94" s="103" t="s">
        <v>7836</v>
      </c>
      <c r="O94" s="103">
        <v>112.5</v>
      </c>
      <c r="P94" s="478" t="s">
        <v>549</v>
      </c>
      <c r="Q94" s="212"/>
      <c r="R94" s="212"/>
      <c r="S94" s="212"/>
      <c r="T94" s="212"/>
      <c r="U94" s="212"/>
      <c r="V94" s="212"/>
      <c r="W94" s="212"/>
      <c r="X94" s="212"/>
      <c r="Y94" s="212"/>
      <c r="Z94" s="212"/>
    </row>
    <row r="95" ht="11.25" customHeight="1">
      <c r="A95" s="112" t="s">
        <v>81</v>
      </c>
      <c r="B95" s="98" t="s">
        <v>77</v>
      </c>
      <c r="C95" s="98" t="s">
        <v>7837</v>
      </c>
      <c r="D95" s="303" t="s">
        <v>7666</v>
      </c>
      <c r="E95" s="303" t="s">
        <v>7712</v>
      </c>
      <c r="F95" s="303" t="s">
        <v>7838</v>
      </c>
      <c r="G95" s="303" t="s">
        <v>7839</v>
      </c>
      <c r="H95" s="515" t="s">
        <v>7615</v>
      </c>
      <c r="I95" s="98" t="s">
        <v>7645</v>
      </c>
      <c r="J95" s="639" t="s">
        <v>7840</v>
      </c>
      <c r="K95" s="150">
        <v>1.0</v>
      </c>
      <c r="L95" s="150">
        <v>1.0</v>
      </c>
      <c r="M95" s="150">
        <v>1.0</v>
      </c>
      <c r="N95" s="103" t="s">
        <v>7841</v>
      </c>
      <c r="O95" s="103">
        <v>75.0</v>
      </c>
      <c r="P95" s="78" t="s">
        <v>2328</v>
      </c>
      <c r="Q95" s="212"/>
      <c r="R95" s="212"/>
      <c r="S95" s="212"/>
      <c r="T95" s="212"/>
      <c r="U95" s="212"/>
      <c r="V95" s="212"/>
      <c r="W95" s="212"/>
      <c r="X95" s="212"/>
      <c r="Y95" s="212"/>
      <c r="Z95" s="212"/>
    </row>
    <row r="96" ht="11.25" customHeight="1">
      <c r="A96" s="112" t="s">
        <v>81</v>
      </c>
      <c r="B96" s="98" t="s">
        <v>77</v>
      </c>
      <c r="C96" s="98" t="s">
        <v>7703</v>
      </c>
      <c r="D96" s="303" t="s">
        <v>7834</v>
      </c>
      <c r="E96" s="303" t="s">
        <v>7712</v>
      </c>
      <c r="F96" s="303" t="s">
        <v>7614</v>
      </c>
      <c r="G96" s="303"/>
      <c r="H96" s="313" t="s">
        <v>7781</v>
      </c>
      <c r="I96" s="98" t="s">
        <v>7645</v>
      </c>
      <c r="J96" s="639" t="s">
        <v>7842</v>
      </c>
      <c r="K96" s="150">
        <v>1.0</v>
      </c>
      <c r="L96" s="150">
        <v>1.0</v>
      </c>
      <c r="M96" s="150">
        <v>1.0</v>
      </c>
      <c r="N96" s="103">
        <v>20.0</v>
      </c>
      <c r="O96" s="103">
        <v>20.0</v>
      </c>
      <c r="P96" s="78" t="s">
        <v>2328</v>
      </c>
      <c r="Q96" s="212"/>
      <c r="R96" s="212"/>
      <c r="S96" s="212"/>
      <c r="T96" s="212"/>
      <c r="U96" s="212"/>
      <c r="V96" s="212"/>
      <c r="W96" s="212"/>
      <c r="X96" s="212"/>
      <c r="Y96" s="212"/>
      <c r="Z96" s="212"/>
    </row>
    <row r="97" ht="11.25" customHeight="1">
      <c r="A97" s="85" t="s">
        <v>82</v>
      </c>
      <c r="B97" s="18" t="s">
        <v>77</v>
      </c>
      <c r="C97" s="18" t="s">
        <v>7633</v>
      </c>
      <c r="D97" s="221" t="s">
        <v>7708</v>
      </c>
      <c r="E97" s="221" t="s">
        <v>7613</v>
      </c>
      <c r="F97" s="221" t="s">
        <v>7677</v>
      </c>
      <c r="G97" s="221" t="s">
        <v>7843</v>
      </c>
      <c r="H97" s="222" t="s">
        <v>7636</v>
      </c>
      <c r="I97" s="18" t="s">
        <v>7709</v>
      </c>
      <c r="J97" s="689" t="s">
        <v>7650</v>
      </c>
      <c r="K97" s="204"/>
      <c r="L97" s="204"/>
      <c r="M97" s="204"/>
      <c r="N97" s="49">
        <v>100.0</v>
      </c>
      <c r="O97" s="49">
        <v>225.0</v>
      </c>
      <c r="P97" s="78" t="s">
        <v>558</v>
      </c>
      <c r="Q97" s="212"/>
      <c r="R97" s="212"/>
      <c r="S97" s="212"/>
      <c r="T97" s="212"/>
      <c r="U97" s="212"/>
      <c r="V97" s="212"/>
      <c r="W97" s="212"/>
      <c r="X97" s="212"/>
      <c r="Y97" s="212"/>
      <c r="Z97" s="212"/>
    </row>
    <row r="98" ht="11.25" customHeight="1">
      <c r="A98" s="85" t="s">
        <v>82</v>
      </c>
      <c r="B98" s="18" t="s">
        <v>77</v>
      </c>
      <c r="C98" s="18" t="s">
        <v>7633</v>
      </c>
      <c r="D98" s="221" t="s">
        <v>7708</v>
      </c>
      <c r="E98" s="221" t="s">
        <v>7619</v>
      </c>
      <c r="F98" s="221" t="s">
        <v>7677</v>
      </c>
      <c r="G98" s="221" t="s">
        <v>7843</v>
      </c>
      <c r="H98" s="222" t="s">
        <v>7636</v>
      </c>
      <c r="I98" s="18"/>
      <c r="J98" s="689" t="s">
        <v>7650</v>
      </c>
      <c r="K98" s="204">
        <v>2.0</v>
      </c>
      <c r="L98" s="204">
        <v>2.0</v>
      </c>
      <c r="M98" s="204">
        <v>2.0</v>
      </c>
      <c r="N98" s="49">
        <v>30.0</v>
      </c>
      <c r="O98" s="49">
        <v>45.0</v>
      </c>
      <c r="P98" s="78" t="s">
        <v>558</v>
      </c>
      <c r="Q98" s="212"/>
      <c r="R98" s="212"/>
      <c r="S98" s="212"/>
      <c r="T98" s="212"/>
      <c r="U98" s="212"/>
      <c r="V98" s="212"/>
      <c r="W98" s="212"/>
      <c r="X98" s="212"/>
      <c r="Y98" s="212"/>
      <c r="Z98" s="212"/>
    </row>
    <row r="99" ht="11.25" customHeight="1">
      <c r="A99" s="112" t="s">
        <v>83</v>
      </c>
      <c r="B99" s="98" t="s">
        <v>77</v>
      </c>
      <c r="C99" s="98" t="s">
        <v>7663</v>
      </c>
      <c r="D99" s="303" t="s">
        <v>7612</v>
      </c>
      <c r="E99" s="303"/>
      <c r="F99" s="303" t="s">
        <v>7614</v>
      </c>
      <c r="G99" s="303" t="s">
        <v>7635</v>
      </c>
      <c r="H99" s="91" t="s">
        <v>7831</v>
      </c>
      <c r="I99" s="98" t="s">
        <v>7649</v>
      </c>
      <c r="J99" s="639" t="s">
        <v>7833</v>
      </c>
      <c r="K99" s="150"/>
      <c r="L99" s="150"/>
      <c r="M99" s="150"/>
      <c r="N99" s="103" t="s">
        <v>7844</v>
      </c>
      <c r="O99" s="103">
        <v>225.0</v>
      </c>
      <c r="P99" s="78" t="s">
        <v>560</v>
      </c>
      <c r="Q99" s="212"/>
      <c r="R99" s="212"/>
      <c r="S99" s="212"/>
      <c r="T99" s="212"/>
      <c r="U99" s="212"/>
      <c r="V99" s="212"/>
      <c r="W99" s="212"/>
      <c r="X99" s="212"/>
      <c r="Y99" s="212"/>
      <c r="Z99" s="212"/>
    </row>
    <row r="100" ht="11.25" customHeight="1">
      <c r="A100" s="112" t="s">
        <v>85</v>
      </c>
      <c r="B100" s="98" t="s">
        <v>77</v>
      </c>
      <c r="C100" s="98" t="s">
        <v>7663</v>
      </c>
      <c r="D100" s="303" t="s">
        <v>7612</v>
      </c>
      <c r="E100" s="303" t="s">
        <v>7845</v>
      </c>
      <c r="F100" s="303" t="s">
        <v>7614</v>
      </c>
      <c r="G100" s="303"/>
      <c r="H100" s="91" t="s">
        <v>7651</v>
      </c>
      <c r="I100" s="98"/>
      <c r="J100" s="639" t="s">
        <v>7650</v>
      </c>
      <c r="K100" s="150">
        <v>1.0</v>
      </c>
      <c r="L100" s="150">
        <v>1.0</v>
      </c>
      <c r="M100" s="150">
        <v>1.0</v>
      </c>
      <c r="N100" s="103" t="s">
        <v>7832</v>
      </c>
      <c r="O100" s="103">
        <v>45.0</v>
      </c>
      <c r="P100" s="78" t="s">
        <v>572</v>
      </c>
      <c r="Q100" s="212"/>
      <c r="R100" s="212"/>
      <c r="S100" s="212"/>
      <c r="T100" s="212"/>
      <c r="U100" s="212"/>
      <c r="V100" s="212"/>
      <c r="W100" s="212"/>
      <c r="X100" s="212"/>
      <c r="Y100" s="212"/>
      <c r="Z100" s="212"/>
    </row>
    <row r="101" ht="11.25" customHeight="1">
      <c r="A101" s="112" t="s">
        <v>85</v>
      </c>
      <c r="B101" s="98" t="s">
        <v>77</v>
      </c>
      <c r="C101" s="98" t="s">
        <v>7663</v>
      </c>
      <c r="D101" s="303" t="s">
        <v>7612</v>
      </c>
      <c r="E101" s="303" t="s">
        <v>7616</v>
      </c>
      <c r="F101" s="303" t="s">
        <v>7614</v>
      </c>
      <c r="G101" s="303" t="s">
        <v>7635</v>
      </c>
      <c r="H101" s="112" t="s">
        <v>7636</v>
      </c>
      <c r="I101" s="98" t="s">
        <v>7793</v>
      </c>
      <c r="J101" s="639" t="s">
        <v>7650</v>
      </c>
      <c r="K101" s="150"/>
      <c r="L101" s="150"/>
      <c r="M101" s="150"/>
      <c r="N101" s="678" t="s">
        <v>7731</v>
      </c>
      <c r="O101" s="103">
        <v>225.0</v>
      </c>
      <c r="P101" s="78" t="s">
        <v>572</v>
      </c>
      <c r="Q101" s="212"/>
      <c r="R101" s="212"/>
      <c r="S101" s="212"/>
      <c r="T101" s="212"/>
      <c r="U101" s="212"/>
      <c r="V101" s="212"/>
      <c r="W101" s="212"/>
      <c r="X101" s="212"/>
      <c r="Y101" s="212"/>
      <c r="Z101" s="212"/>
    </row>
    <row r="102" ht="11.25" customHeight="1">
      <c r="A102" s="245" t="s">
        <v>85</v>
      </c>
      <c r="B102" s="261" t="s">
        <v>77</v>
      </c>
      <c r="C102" s="150" t="s">
        <v>7846</v>
      </c>
      <c r="D102" s="303" t="s">
        <v>7612</v>
      </c>
      <c r="E102" s="303" t="s">
        <v>7847</v>
      </c>
      <c r="F102" s="303" t="s">
        <v>7614</v>
      </c>
      <c r="G102" s="303"/>
      <c r="H102" s="313" t="s">
        <v>7848</v>
      </c>
      <c r="I102" s="98" t="s">
        <v>7793</v>
      </c>
      <c r="J102" s="639" t="s">
        <v>7849</v>
      </c>
      <c r="K102" s="150"/>
      <c r="L102" s="150"/>
      <c r="M102" s="150"/>
      <c r="N102" s="103" t="s">
        <v>7841</v>
      </c>
      <c r="O102" s="103">
        <v>75.0</v>
      </c>
      <c r="P102" s="78" t="s">
        <v>572</v>
      </c>
      <c r="Q102" s="212"/>
      <c r="R102" s="212"/>
      <c r="S102" s="212"/>
      <c r="T102" s="212"/>
      <c r="U102" s="212"/>
      <c r="V102" s="212"/>
      <c r="W102" s="212"/>
      <c r="X102" s="212"/>
      <c r="Y102" s="212"/>
      <c r="Z102" s="212"/>
    </row>
    <row r="103" ht="11.25" customHeight="1">
      <c r="A103" s="112" t="s">
        <v>5552</v>
      </c>
      <c r="B103" s="98" t="s">
        <v>77</v>
      </c>
      <c r="C103" s="585" t="s">
        <v>7633</v>
      </c>
      <c r="D103" s="303" t="s">
        <v>7728</v>
      </c>
      <c r="E103" s="303" t="s">
        <v>7712</v>
      </c>
      <c r="F103" s="303" t="s">
        <v>7677</v>
      </c>
      <c r="G103" s="303"/>
      <c r="H103" s="690" t="s">
        <v>7636</v>
      </c>
      <c r="I103" s="98" t="s">
        <v>7645</v>
      </c>
      <c r="J103" s="678" t="s">
        <v>7850</v>
      </c>
      <c r="K103" s="150"/>
      <c r="L103" s="150"/>
      <c r="M103" s="150"/>
      <c r="N103" s="103" t="s">
        <v>7836</v>
      </c>
      <c r="O103" s="103">
        <v>112.5</v>
      </c>
      <c r="P103" s="478" t="s">
        <v>5548</v>
      </c>
      <c r="Q103" s="212"/>
      <c r="R103" s="212"/>
      <c r="S103" s="212"/>
      <c r="T103" s="212"/>
      <c r="U103" s="212"/>
      <c r="V103" s="212"/>
      <c r="W103" s="212"/>
      <c r="X103" s="212"/>
      <c r="Y103" s="212"/>
      <c r="Z103" s="212"/>
    </row>
    <row r="104" ht="11.25" customHeight="1">
      <c r="A104" s="112" t="s">
        <v>87</v>
      </c>
      <c r="B104" s="98" t="s">
        <v>77</v>
      </c>
      <c r="C104" s="98" t="s">
        <v>7851</v>
      </c>
      <c r="D104" s="303" t="s">
        <v>7708</v>
      </c>
      <c r="E104" s="303" t="s">
        <v>7613</v>
      </c>
      <c r="F104" s="303" t="s">
        <v>7852</v>
      </c>
      <c r="G104" s="303" t="s">
        <v>7853</v>
      </c>
      <c r="H104" s="515" t="s">
        <v>7854</v>
      </c>
      <c r="I104" s="98" t="s">
        <v>7709</v>
      </c>
      <c r="J104" s="639" t="s">
        <v>7855</v>
      </c>
      <c r="K104" s="150">
        <v>3.0</v>
      </c>
      <c r="L104" s="150">
        <v>1.0</v>
      </c>
      <c r="M104" s="150">
        <v>3.0</v>
      </c>
      <c r="N104" s="103">
        <f>50*1.5</f>
        <v>75</v>
      </c>
      <c r="O104" s="691">
        <v>75.0</v>
      </c>
      <c r="P104" s="78" t="s">
        <v>583</v>
      </c>
      <c r="Q104" s="212"/>
      <c r="R104" s="212"/>
      <c r="S104" s="212"/>
      <c r="T104" s="212"/>
      <c r="U104" s="212"/>
      <c r="V104" s="212"/>
      <c r="W104" s="212"/>
      <c r="X104" s="212"/>
      <c r="Y104" s="212"/>
      <c r="Z104" s="212"/>
    </row>
    <row r="105" ht="11.25" customHeight="1">
      <c r="A105" s="112" t="s">
        <v>87</v>
      </c>
      <c r="B105" s="98" t="s">
        <v>77</v>
      </c>
      <c r="C105" s="98" t="s">
        <v>7856</v>
      </c>
      <c r="D105" s="303" t="s">
        <v>7708</v>
      </c>
      <c r="E105" s="303" t="s">
        <v>7845</v>
      </c>
      <c r="F105" s="303" t="s">
        <v>7857</v>
      </c>
      <c r="G105" s="303" t="s">
        <v>7858</v>
      </c>
      <c r="H105" s="313" t="s">
        <v>7859</v>
      </c>
      <c r="I105" s="98"/>
      <c r="J105" s="639" t="s">
        <v>7860</v>
      </c>
      <c r="K105" s="150">
        <v>0.0</v>
      </c>
      <c r="L105" s="150">
        <v>1.0</v>
      </c>
      <c r="M105" s="150">
        <v>1.0</v>
      </c>
      <c r="N105" s="103" t="s">
        <v>7741</v>
      </c>
      <c r="O105" s="103">
        <v>60.0</v>
      </c>
      <c r="P105" s="78" t="s">
        <v>583</v>
      </c>
      <c r="Q105" s="212"/>
      <c r="R105" s="212"/>
      <c r="S105" s="212"/>
      <c r="T105" s="212"/>
      <c r="U105" s="212"/>
      <c r="V105" s="212"/>
      <c r="W105" s="212"/>
      <c r="X105" s="212"/>
      <c r="Y105" s="212"/>
      <c r="Z105" s="212"/>
    </row>
    <row r="106" ht="11.25" customHeight="1">
      <c r="A106" s="245" t="s">
        <v>87</v>
      </c>
      <c r="B106" s="261" t="s">
        <v>77</v>
      </c>
      <c r="C106" s="150" t="s">
        <v>7861</v>
      </c>
      <c r="D106" s="303" t="s">
        <v>7862</v>
      </c>
      <c r="E106" s="303" t="s">
        <v>7845</v>
      </c>
      <c r="F106" s="303" t="s">
        <v>7863</v>
      </c>
      <c r="G106" s="303" t="s">
        <v>7864</v>
      </c>
      <c r="H106" s="300" t="s">
        <v>7865</v>
      </c>
      <c r="I106" s="98"/>
      <c r="J106" s="639" t="s">
        <v>7866</v>
      </c>
      <c r="K106" s="150">
        <v>0.0</v>
      </c>
      <c r="L106" s="150">
        <v>1.0</v>
      </c>
      <c r="M106" s="150">
        <v>1.0</v>
      </c>
      <c r="N106" s="103" t="s">
        <v>7867</v>
      </c>
      <c r="O106" s="103">
        <v>30.0</v>
      </c>
      <c r="P106" s="78" t="s">
        <v>583</v>
      </c>
      <c r="Q106" s="212"/>
      <c r="R106" s="212"/>
      <c r="S106" s="212"/>
      <c r="T106" s="212"/>
      <c r="U106" s="212"/>
      <c r="V106" s="212"/>
      <c r="W106" s="212"/>
      <c r="X106" s="212"/>
      <c r="Y106" s="212"/>
      <c r="Z106" s="212"/>
    </row>
    <row r="107" ht="11.25" customHeight="1">
      <c r="A107" s="112" t="s">
        <v>88</v>
      </c>
      <c r="B107" s="98" t="s">
        <v>77</v>
      </c>
      <c r="C107" s="98" t="s">
        <v>7633</v>
      </c>
      <c r="D107" s="303" t="s">
        <v>7666</v>
      </c>
      <c r="E107" s="303" t="s">
        <v>7634</v>
      </c>
      <c r="F107" s="303" t="s">
        <v>7868</v>
      </c>
      <c r="G107" s="303" t="s">
        <v>7635</v>
      </c>
      <c r="H107" s="319" t="s">
        <v>7869</v>
      </c>
      <c r="I107" s="98"/>
      <c r="J107" s="639"/>
      <c r="K107" s="150"/>
      <c r="L107" s="150"/>
      <c r="M107" s="150"/>
      <c r="N107" s="103">
        <v>45.0</v>
      </c>
      <c r="O107" s="103">
        <v>45.0</v>
      </c>
      <c r="P107" s="78" t="s">
        <v>594</v>
      </c>
      <c r="Q107" s="212"/>
      <c r="R107" s="212"/>
      <c r="S107" s="212"/>
      <c r="T107" s="212"/>
      <c r="U107" s="212"/>
      <c r="V107" s="212"/>
      <c r="W107" s="212"/>
      <c r="X107" s="212"/>
      <c r="Y107" s="212"/>
      <c r="Z107" s="212"/>
    </row>
    <row r="108" ht="11.25" customHeight="1">
      <c r="A108" s="112" t="s">
        <v>88</v>
      </c>
      <c r="B108" s="261" t="s">
        <v>77</v>
      </c>
      <c r="C108" s="98" t="s">
        <v>7633</v>
      </c>
      <c r="D108" s="303" t="s">
        <v>7666</v>
      </c>
      <c r="E108" s="303" t="s">
        <v>7649</v>
      </c>
      <c r="F108" s="303" t="s">
        <v>7868</v>
      </c>
      <c r="G108" s="303" t="s">
        <v>7635</v>
      </c>
      <c r="H108" s="319" t="s">
        <v>7869</v>
      </c>
      <c r="I108" s="98"/>
      <c r="J108" s="639"/>
      <c r="K108" s="150"/>
      <c r="L108" s="150"/>
      <c r="M108" s="150"/>
      <c r="N108" s="103">
        <v>225.0</v>
      </c>
      <c r="O108" s="103">
        <v>225.0</v>
      </c>
      <c r="P108" s="78" t="s">
        <v>594</v>
      </c>
      <c r="Q108" s="212"/>
      <c r="R108" s="212"/>
      <c r="S108" s="212"/>
      <c r="T108" s="212"/>
      <c r="U108" s="212"/>
      <c r="V108" s="212"/>
      <c r="W108" s="212"/>
      <c r="X108" s="212"/>
      <c r="Y108" s="212"/>
      <c r="Z108" s="212"/>
    </row>
    <row r="109" ht="11.25" customHeight="1">
      <c r="A109" s="286" t="s">
        <v>89</v>
      </c>
      <c r="B109" s="156" t="s">
        <v>77</v>
      </c>
      <c r="C109" s="156" t="s">
        <v>7870</v>
      </c>
      <c r="D109" s="549" t="s">
        <v>7728</v>
      </c>
      <c r="E109" s="549" t="s">
        <v>7712</v>
      </c>
      <c r="F109" s="549" t="s">
        <v>7871</v>
      </c>
      <c r="G109" s="549" t="s">
        <v>7872</v>
      </c>
      <c r="H109" s="286" t="s">
        <v>7873</v>
      </c>
      <c r="I109" s="156" t="s">
        <v>7874</v>
      </c>
      <c r="J109" s="115" t="s">
        <v>7875</v>
      </c>
      <c r="K109" s="115"/>
      <c r="L109" s="115"/>
      <c r="M109" s="115"/>
      <c r="N109" s="115" t="s">
        <v>7876</v>
      </c>
      <c r="O109" s="115">
        <v>120.0</v>
      </c>
      <c r="P109" s="78" t="s">
        <v>598</v>
      </c>
      <c r="Q109" s="212"/>
      <c r="R109" s="212"/>
      <c r="S109" s="212"/>
      <c r="T109" s="212"/>
      <c r="U109" s="212"/>
      <c r="V109" s="212"/>
      <c r="W109" s="212"/>
      <c r="X109" s="212"/>
      <c r="Y109" s="212"/>
      <c r="Z109" s="212"/>
    </row>
    <row r="110" ht="11.25" customHeight="1">
      <c r="A110" s="286" t="s">
        <v>89</v>
      </c>
      <c r="B110" s="156" t="s">
        <v>77</v>
      </c>
      <c r="C110" s="156" t="s">
        <v>7870</v>
      </c>
      <c r="D110" s="549" t="s">
        <v>7728</v>
      </c>
      <c r="E110" s="549" t="s">
        <v>7712</v>
      </c>
      <c r="F110" s="549" t="s">
        <v>7871</v>
      </c>
      <c r="G110" s="549" t="s">
        <v>7872</v>
      </c>
      <c r="H110" s="286" t="s">
        <v>7873</v>
      </c>
      <c r="I110" s="156" t="s">
        <v>7874</v>
      </c>
      <c r="J110" s="115" t="s">
        <v>7875</v>
      </c>
      <c r="K110" s="115"/>
      <c r="L110" s="115"/>
      <c r="M110" s="115"/>
      <c r="N110" s="115" t="s">
        <v>7876</v>
      </c>
      <c r="O110" s="115">
        <v>0.0</v>
      </c>
      <c r="P110" s="78" t="s">
        <v>598</v>
      </c>
      <c r="Q110" s="212"/>
      <c r="R110" s="212"/>
      <c r="S110" s="212"/>
      <c r="T110" s="212"/>
      <c r="U110" s="212"/>
      <c r="V110" s="212"/>
      <c r="W110" s="212"/>
      <c r="X110" s="212"/>
      <c r="Y110" s="212"/>
      <c r="Z110" s="212"/>
    </row>
    <row r="111" ht="11.25" customHeight="1">
      <c r="A111" s="286" t="s">
        <v>89</v>
      </c>
      <c r="B111" s="156" t="s">
        <v>77</v>
      </c>
      <c r="C111" s="156" t="s">
        <v>7870</v>
      </c>
      <c r="D111" s="549" t="s">
        <v>7728</v>
      </c>
      <c r="E111" s="549" t="s">
        <v>7712</v>
      </c>
      <c r="F111" s="549" t="s">
        <v>7871</v>
      </c>
      <c r="G111" s="549" t="s">
        <v>7872</v>
      </c>
      <c r="H111" s="286" t="s">
        <v>7873</v>
      </c>
      <c r="I111" s="156" t="s">
        <v>7874</v>
      </c>
      <c r="J111" s="115" t="s">
        <v>7875</v>
      </c>
      <c r="K111" s="115"/>
      <c r="L111" s="115"/>
      <c r="M111" s="115"/>
      <c r="N111" s="115" t="s">
        <v>7876</v>
      </c>
      <c r="O111" s="115">
        <v>0.0</v>
      </c>
      <c r="P111" s="78" t="s">
        <v>598</v>
      </c>
      <c r="Q111" s="212"/>
      <c r="R111" s="212"/>
      <c r="S111" s="212"/>
      <c r="T111" s="212"/>
      <c r="U111" s="212"/>
      <c r="V111" s="212"/>
      <c r="W111" s="212"/>
      <c r="X111" s="212"/>
      <c r="Y111" s="212"/>
      <c r="Z111" s="212"/>
    </row>
    <row r="112" ht="11.25" customHeight="1">
      <c r="A112" s="286" t="s">
        <v>89</v>
      </c>
      <c r="B112" s="156" t="s">
        <v>77</v>
      </c>
      <c r="C112" s="156" t="s">
        <v>7870</v>
      </c>
      <c r="D112" s="549" t="s">
        <v>7728</v>
      </c>
      <c r="E112" s="549" t="s">
        <v>7712</v>
      </c>
      <c r="F112" s="549" t="s">
        <v>7871</v>
      </c>
      <c r="G112" s="549" t="s">
        <v>7872</v>
      </c>
      <c r="H112" s="286" t="s">
        <v>7873</v>
      </c>
      <c r="I112" s="156" t="s">
        <v>7874</v>
      </c>
      <c r="J112" s="115" t="s">
        <v>7875</v>
      </c>
      <c r="K112" s="115"/>
      <c r="L112" s="115"/>
      <c r="M112" s="115"/>
      <c r="N112" s="115" t="s">
        <v>7876</v>
      </c>
      <c r="O112" s="115">
        <v>0.0</v>
      </c>
      <c r="P112" s="78" t="s">
        <v>598</v>
      </c>
      <c r="Q112" s="212"/>
      <c r="R112" s="212"/>
      <c r="S112" s="212"/>
      <c r="T112" s="212"/>
      <c r="U112" s="212"/>
      <c r="V112" s="212"/>
      <c r="W112" s="212"/>
      <c r="X112" s="212"/>
      <c r="Y112" s="212"/>
      <c r="Z112" s="212"/>
    </row>
    <row r="113" ht="11.25" customHeight="1">
      <c r="A113" s="286" t="s">
        <v>89</v>
      </c>
      <c r="B113" s="156" t="s">
        <v>77</v>
      </c>
      <c r="C113" s="156" t="s">
        <v>7877</v>
      </c>
      <c r="D113" s="549" t="s">
        <v>7728</v>
      </c>
      <c r="E113" s="549" t="s">
        <v>7712</v>
      </c>
      <c r="F113" s="549" t="s">
        <v>7878</v>
      </c>
      <c r="G113" s="549" t="s">
        <v>7872</v>
      </c>
      <c r="H113" s="299" t="s">
        <v>7879</v>
      </c>
      <c r="I113" s="156" t="s">
        <v>7874</v>
      </c>
      <c r="J113" s="115" t="s">
        <v>7880</v>
      </c>
      <c r="K113" s="115"/>
      <c r="L113" s="115"/>
      <c r="M113" s="115"/>
      <c r="N113" s="115" t="s">
        <v>7876</v>
      </c>
      <c r="O113" s="115">
        <v>120.0</v>
      </c>
      <c r="P113" s="78" t="s">
        <v>598</v>
      </c>
      <c r="Q113" s="212"/>
      <c r="R113" s="212"/>
      <c r="S113" s="212"/>
      <c r="T113" s="212"/>
      <c r="U113" s="212"/>
      <c r="V113" s="212"/>
      <c r="W113" s="212"/>
      <c r="X113" s="212"/>
      <c r="Y113" s="212"/>
      <c r="Z113" s="212"/>
    </row>
    <row r="114" ht="11.25" customHeight="1">
      <c r="A114" s="286" t="s">
        <v>89</v>
      </c>
      <c r="B114" s="156" t="s">
        <v>77</v>
      </c>
      <c r="C114" s="156" t="s">
        <v>7877</v>
      </c>
      <c r="D114" s="549" t="s">
        <v>7728</v>
      </c>
      <c r="E114" s="549" t="s">
        <v>7712</v>
      </c>
      <c r="F114" s="549" t="s">
        <v>7878</v>
      </c>
      <c r="G114" s="549" t="s">
        <v>7872</v>
      </c>
      <c r="H114" s="299" t="s">
        <v>7879</v>
      </c>
      <c r="I114" s="156" t="s">
        <v>7874</v>
      </c>
      <c r="J114" s="115" t="s">
        <v>7880</v>
      </c>
      <c r="K114" s="115"/>
      <c r="L114" s="115"/>
      <c r="M114" s="115"/>
      <c r="N114" s="115" t="s">
        <v>7876</v>
      </c>
      <c r="O114" s="115">
        <v>0.0</v>
      </c>
      <c r="P114" s="78" t="s">
        <v>598</v>
      </c>
      <c r="Q114" s="212"/>
      <c r="R114" s="212"/>
      <c r="S114" s="212"/>
      <c r="T114" s="212"/>
      <c r="U114" s="212"/>
      <c r="V114" s="212"/>
      <c r="W114" s="212"/>
      <c r="X114" s="212"/>
      <c r="Y114" s="212"/>
      <c r="Z114" s="212"/>
    </row>
    <row r="115" ht="11.25" customHeight="1">
      <c r="A115" s="286" t="s">
        <v>89</v>
      </c>
      <c r="B115" s="156" t="s">
        <v>77</v>
      </c>
      <c r="C115" s="156" t="s">
        <v>7877</v>
      </c>
      <c r="D115" s="549" t="s">
        <v>7728</v>
      </c>
      <c r="E115" s="549" t="s">
        <v>7712</v>
      </c>
      <c r="F115" s="549" t="s">
        <v>7878</v>
      </c>
      <c r="G115" s="549" t="s">
        <v>7872</v>
      </c>
      <c r="H115" s="299" t="s">
        <v>7879</v>
      </c>
      <c r="I115" s="156" t="s">
        <v>7874</v>
      </c>
      <c r="J115" s="115" t="s">
        <v>7880</v>
      </c>
      <c r="K115" s="115"/>
      <c r="L115" s="115"/>
      <c r="M115" s="115"/>
      <c r="N115" s="115" t="s">
        <v>7876</v>
      </c>
      <c r="O115" s="115">
        <v>0.0</v>
      </c>
      <c r="P115" s="78" t="s">
        <v>598</v>
      </c>
      <c r="Q115" s="212"/>
      <c r="R115" s="212"/>
      <c r="S115" s="212"/>
      <c r="T115" s="212"/>
      <c r="U115" s="212"/>
      <c r="V115" s="212"/>
      <c r="W115" s="212"/>
      <c r="X115" s="212"/>
      <c r="Y115" s="212"/>
      <c r="Z115" s="212"/>
    </row>
    <row r="116" ht="11.25" customHeight="1">
      <c r="A116" s="286" t="s">
        <v>89</v>
      </c>
      <c r="B116" s="156" t="s">
        <v>77</v>
      </c>
      <c r="C116" s="156" t="s">
        <v>7633</v>
      </c>
      <c r="D116" s="549" t="s">
        <v>7728</v>
      </c>
      <c r="E116" s="549" t="s">
        <v>7712</v>
      </c>
      <c r="F116" s="549" t="s">
        <v>7881</v>
      </c>
      <c r="G116" s="549" t="s">
        <v>7635</v>
      </c>
      <c r="H116" s="286" t="s">
        <v>7636</v>
      </c>
      <c r="I116" s="156" t="s">
        <v>7882</v>
      </c>
      <c r="J116" s="150" t="s">
        <v>7883</v>
      </c>
      <c r="K116" s="115"/>
      <c r="L116" s="115"/>
      <c r="M116" s="115"/>
      <c r="N116" s="115" t="s">
        <v>7731</v>
      </c>
      <c r="O116" s="115">
        <v>225.0</v>
      </c>
      <c r="P116" s="78" t="s">
        <v>598</v>
      </c>
      <c r="Q116" s="212"/>
      <c r="R116" s="212"/>
      <c r="S116" s="212"/>
      <c r="T116" s="212"/>
      <c r="U116" s="212"/>
      <c r="V116" s="212"/>
      <c r="W116" s="212"/>
      <c r="X116" s="212"/>
      <c r="Y116" s="212"/>
      <c r="Z116" s="212"/>
    </row>
    <row r="117" ht="11.25" customHeight="1">
      <c r="A117" s="286" t="s">
        <v>89</v>
      </c>
      <c r="B117" s="156" t="s">
        <v>77</v>
      </c>
      <c r="C117" s="156" t="s">
        <v>7633</v>
      </c>
      <c r="D117" s="549" t="s">
        <v>7728</v>
      </c>
      <c r="E117" s="156" t="s">
        <v>7634</v>
      </c>
      <c r="F117" s="549" t="s">
        <v>7881</v>
      </c>
      <c r="G117" s="156"/>
      <c r="H117" s="286" t="s">
        <v>7651</v>
      </c>
      <c r="I117" s="156" t="s">
        <v>7884</v>
      </c>
      <c r="J117" s="150" t="s">
        <v>7883</v>
      </c>
      <c r="K117" s="115"/>
      <c r="L117" s="115"/>
      <c r="M117" s="115"/>
      <c r="N117" s="115" t="s">
        <v>7832</v>
      </c>
      <c r="O117" s="115">
        <v>45.0</v>
      </c>
      <c r="P117" s="78" t="s">
        <v>598</v>
      </c>
      <c r="Q117" s="212"/>
      <c r="R117" s="212"/>
      <c r="S117" s="212"/>
      <c r="T117" s="212"/>
      <c r="U117" s="212"/>
      <c r="V117" s="212"/>
      <c r="W117" s="212"/>
      <c r="X117" s="212"/>
      <c r="Y117" s="212"/>
      <c r="Z117" s="212"/>
    </row>
    <row r="118" ht="11.25" customHeight="1">
      <c r="A118" s="112" t="s">
        <v>7885</v>
      </c>
      <c r="B118" s="98" t="s">
        <v>77</v>
      </c>
      <c r="C118" s="98" t="s">
        <v>7633</v>
      </c>
      <c r="D118" s="303" t="s">
        <v>7708</v>
      </c>
      <c r="E118" s="303" t="s">
        <v>7613</v>
      </c>
      <c r="F118" s="303" t="s">
        <v>7677</v>
      </c>
      <c r="G118" s="303" t="s">
        <v>7635</v>
      </c>
      <c r="H118" s="91" t="s">
        <v>7835</v>
      </c>
      <c r="I118" s="98" t="s">
        <v>7709</v>
      </c>
      <c r="J118" s="639" t="s">
        <v>7886</v>
      </c>
      <c r="K118" s="150"/>
      <c r="L118" s="150"/>
      <c r="M118" s="150"/>
      <c r="N118" s="103">
        <v>225.0</v>
      </c>
      <c r="O118" s="103">
        <v>225.0</v>
      </c>
      <c r="P118" s="78" t="s">
        <v>775</v>
      </c>
      <c r="Q118" s="212"/>
      <c r="R118" s="212"/>
      <c r="S118" s="212"/>
      <c r="T118" s="212"/>
      <c r="U118" s="212"/>
      <c r="V118" s="212"/>
      <c r="W118" s="212"/>
      <c r="X118" s="212"/>
      <c r="Y118" s="212"/>
      <c r="Z118" s="212"/>
    </row>
    <row r="119" ht="11.25" customHeight="1">
      <c r="A119" s="91" t="s">
        <v>603</v>
      </c>
      <c r="B119" s="98" t="s">
        <v>77</v>
      </c>
      <c r="C119" s="98" t="s">
        <v>7887</v>
      </c>
      <c r="D119" s="303" t="s">
        <v>7612</v>
      </c>
      <c r="E119" s="303" t="s">
        <v>7619</v>
      </c>
      <c r="F119" s="303" t="s">
        <v>7725</v>
      </c>
      <c r="G119" s="466" t="s">
        <v>7888</v>
      </c>
      <c r="H119" s="515" t="s">
        <v>7651</v>
      </c>
      <c r="I119" s="98" t="s">
        <v>7889</v>
      </c>
      <c r="J119" s="692" t="s">
        <v>7890</v>
      </c>
      <c r="K119" s="150">
        <v>4.0</v>
      </c>
      <c r="L119" s="150">
        <v>4.0</v>
      </c>
      <c r="M119" s="150">
        <v>4.0</v>
      </c>
      <c r="N119" s="103">
        <v>45.0</v>
      </c>
      <c r="O119" s="103">
        <v>11.25</v>
      </c>
      <c r="P119" s="78" t="s">
        <v>607</v>
      </c>
      <c r="Q119" s="212"/>
      <c r="R119" s="212"/>
      <c r="S119" s="212"/>
      <c r="T119" s="212"/>
      <c r="U119" s="212"/>
      <c r="V119" s="212"/>
      <c r="W119" s="212"/>
      <c r="X119" s="212"/>
      <c r="Y119" s="212"/>
      <c r="Z119" s="212"/>
    </row>
    <row r="120" ht="11.25" customHeight="1">
      <c r="A120" s="112" t="s">
        <v>91</v>
      </c>
      <c r="B120" s="98" t="s">
        <v>77</v>
      </c>
      <c r="C120" s="98" t="s">
        <v>7703</v>
      </c>
      <c r="D120" s="303" t="s">
        <v>7778</v>
      </c>
      <c r="E120" s="303" t="s">
        <v>7779</v>
      </c>
      <c r="F120" s="303" t="s">
        <v>7780</v>
      </c>
      <c r="G120" s="303"/>
      <c r="H120" s="693" t="s">
        <v>7781</v>
      </c>
      <c r="I120" s="253" t="s">
        <v>7709</v>
      </c>
      <c r="J120" s="639" t="s">
        <v>7782</v>
      </c>
      <c r="K120" s="150">
        <v>3.0</v>
      </c>
      <c r="L120" s="150">
        <v>3.0</v>
      </c>
      <c r="M120" s="150">
        <v>3.0</v>
      </c>
      <c r="N120" s="103">
        <v>20.0</v>
      </c>
      <c r="O120" s="103">
        <v>20.0</v>
      </c>
      <c r="P120" s="78" t="s">
        <v>607</v>
      </c>
      <c r="Q120" s="212"/>
      <c r="R120" s="212"/>
      <c r="S120" s="212"/>
      <c r="T120" s="212"/>
      <c r="U120" s="212"/>
      <c r="V120" s="212"/>
      <c r="W120" s="212"/>
      <c r="X120" s="212"/>
      <c r="Y120" s="212"/>
      <c r="Z120" s="212"/>
    </row>
    <row r="121" ht="11.25" customHeight="1">
      <c r="A121" s="245" t="s">
        <v>91</v>
      </c>
      <c r="B121" s="98" t="s">
        <v>77</v>
      </c>
      <c r="C121" s="98" t="s">
        <v>7633</v>
      </c>
      <c r="D121" s="303" t="s">
        <v>7708</v>
      </c>
      <c r="E121" s="303" t="s">
        <v>7775</v>
      </c>
      <c r="F121" s="303" t="s">
        <v>7677</v>
      </c>
      <c r="G121" s="303" t="s">
        <v>7635</v>
      </c>
      <c r="H121" s="91" t="s">
        <v>7776</v>
      </c>
      <c r="I121" s="98" t="s">
        <v>7649</v>
      </c>
      <c r="J121" s="639" t="s">
        <v>7710</v>
      </c>
      <c r="K121" s="115"/>
      <c r="L121" s="115"/>
      <c r="M121" s="115"/>
      <c r="N121" s="115">
        <v>100.0</v>
      </c>
      <c r="O121" s="115">
        <v>225.0</v>
      </c>
      <c r="P121" s="78" t="s">
        <v>607</v>
      </c>
      <c r="Q121" s="212"/>
      <c r="R121" s="212"/>
      <c r="S121" s="212"/>
      <c r="T121" s="212"/>
      <c r="U121" s="212"/>
      <c r="V121" s="212"/>
      <c r="W121" s="212"/>
      <c r="X121" s="212"/>
      <c r="Y121" s="212"/>
      <c r="Z121" s="212"/>
    </row>
    <row r="122" ht="11.25" customHeight="1">
      <c r="A122" s="112" t="s">
        <v>92</v>
      </c>
      <c r="B122" s="98" t="s">
        <v>77</v>
      </c>
      <c r="C122" s="98" t="s">
        <v>7633</v>
      </c>
      <c r="D122" s="303" t="s">
        <v>7708</v>
      </c>
      <c r="E122" s="303" t="s">
        <v>7775</v>
      </c>
      <c r="F122" s="303" t="s">
        <v>7677</v>
      </c>
      <c r="G122" s="303" t="s">
        <v>7635</v>
      </c>
      <c r="H122" s="91" t="s">
        <v>7776</v>
      </c>
      <c r="I122" s="98" t="s">
        <v>7649</v>
      </c>
      <c r="J122" s="639" t="s">
        <v>7710</v>
      </c>
      <c r="K122" s="115"/>
      <c r="L122" s="115"/>
      <c r="M122" s="115"/>
      <c r="N122" s="115">
        <v>50.0</v>
      </c>
      <c r="O122" s="115">
        <v>112.5</v>
      </c>
      <c r="P122" s="78" t="s">
        <v>615</v>
      </c>
      <c r="Q122" s="212"/>
      <c r="R122" s="212"/>
      <c r="S122" s="212"/>
      <c r="T122" s="212"/>
      <c r="U122" s="212"/>
      <c r="V122" s="212"/>
      <c r="W122" s="212"/>
      <c r="X122" s="212"/>
      <c r="Y122" s="212"/>
      <c r="Z122" s="212"/>
    </row>
    <row r="123" ht="11.25" customHeight="1">
      <c r="A123" s="85" t="s">
        <v>92</v>
      </c>
      <c r="B123" s="18" t="s">
        <v>77</v>
      </c>
      <c r="C123" s="18" t="s">
        <v>7641</v>
      </c>
      <c r="D123" s="221" t="s">
        <v>7666</v>
      </c>
      <c r="E123" s="221" t="s">
        <v>7712</v>
      </c>
      <c r="F123" s="221" t="s">
        <v>7614</v>
      </c>
      <c r="G123" s="221"/>
      <c r="H123" s="429" t="s">
        <v>7615</v>
      </c>
      <c r="I123" s="18" t="s">
        <v>7645</v>
      </c>
      <c r="J123" s="204" t="s">
        <v>7891</v>
      </c>
      <c r="K123" s="204" t="s">
        <v>158</v>
      </c>
      <c r="L123" s="204" t="s">
        <v>158</v>
      </c>
      <c r="M123" s="204" t="s">
        <v>158</v>
      </c>
      <c r="N123" s="49" t="s">
        <v>7841</v>
      </c>
      <c r="O123" s="49">
        <v>75.0</v>
      </c>
      <c r="P123" s="78" t="s">
        <v>615</v>
      </c>
      <c r="Q123" s="212"/>
      <c r="R123" s="212"/>
      <c r="S123" s="212"/>
      <c r="T123" s="212"/>
      <c r="U123" s="212"/>
      <c r="V123" s="212"/>
      <c r="W123" s="212"/>
      <c r="X123" s="212"/>
      <c r="Y123" s="212"/>
      <c r="Z123" s="212"/>
    </row>
    <row r="124" ht="11.25" customHeight="1">
      <c r="A124" s="112" t="s">
        <v>2978</v>
      </c>
      <c r="B124" s="98" t="s">
        <v>77</v>
      </c>
      <c r="C124" s="98" t="s">
        <v>7892</v>
      </c>
      <c r="D124" s="98" t="s">
        <v>7612</v>
      </c>
      <c r="E124" s="303" t="s">
        <v>7613</v>
      </c>
      <c r="F124" s="303" t="s">
        <v>7614</v>
      </c>
      <c r="G124" s="303" t="s">
        <v>7893</v>
      </c>
      <c r="H124" s="91" t="s">
        <v>7651</v>
      </c>
      <c r="I124" s="98" t="s">
        <v>7709</v>
      </c>
      <c r="J124" s="639" t="s">
        <v>7894</v>
      </c>
      <c r="K124" s="150">
        <v>1.0</v>
      </c>
      <c r="L124" s="150">
        <v>1.0</v>
      </c>
      <c r="M124" s="150">
        <v>1.0</v>
      </c>
      <c r="N124" s="150" t="s">
        <v>7731</v>
      </c>
      <c r="O124" s="150">
        <v>225.0</v>
      </c>
      <c r="P124" s="78" t="s">
        <v>2982</v>
      </c>
      <c r="Q124" s="212"/>
      <c r="R124" s="212"/>
      <c r="S124" s="212"/>
      <c r="T124" s="212"/>
      <c r="U124" s="212"/>
      <c r="V124" s="212"/>
      <c r="W124" s="212"/>
      <c r="X124" s="212"/>
      <c r="Y124" s="212"/>
      <c r="Z124" s="212"/>
    </row>
    <row r="125" ht="11.25" customHeight="1">
      <c r="A125" s="112" t="s">
        <v>2978</v>
      </c>
      <c r="B125" s="98" t="s">
        <v>77</v>
      </c>
      <c r="C125" s="98" t="s">
        <v>7892</v>
      </c>
      <c r="D125" s="98" t="s">
        <v>7612</v>
      </c>
      <c r="E125" s="303" t="s">
        <v>7619</v>
      </c>
      <c r="F125" s="303" t="s">
        <v>7614</v>
      </c>
      <c r="G125" s="303" t="s">
        <v>7893</v>
      </c>
      <c r="H125" s="112" t="s">
        <v>7651</v>
      </c>
      <c r="I125" s="98" t="s">
        <v>7845</v>
      </c>
      <c r="J125" s="639" t="s">
        <v>7894</v>
      </c>
      <c r="K125" s="150">
        <v>1.0</v>
      </c>
      <c r="L125" s="150">
        <v>1.0</v>
      </c>
      <c r="M125" s="150">
        <v>1.0</v>
      </c>
      <c r="N125" s="150" t="s">
        <v>7735</v>
      </c>
      <c r="O125" s="150">
        <v>45.0</v>
      </c>
      <c r="P125" s="78" t="s">
        <v>2982</v>
      </c>
      <c r="Q125" s="212"/>
      <c r="R125" s="212"/>
      <c r="S125" s="212"/>
      <c r="T125" s="212"/>
      <c r="U125" s="212"/>
      <c r="V125" s="212"/>
      <c r="W125" s="212"/>
      <c r="X125" s="212"/>
      <c r="Y125" s="212"/>
      <c r="Z125" s="212"/>
    </row>
    <row r="126" ht="11.25" customHeight="1">
      <c r="A126" s="112" t="s">
        <v>2978</v>
      </c>
      <c r="B126" s="98" t="s">
        <v>77</v>
      </c>
      <c r="C126" s="98" t="s">
        <v>7895</v>
      </c>
      <c r="D126" s="98" t="s">
        <v>7713</v>
      </c>
      <c r="E126" s="303" t="s">
        <v>7613</v>
      </c>
      <c r="F126" s="303" t="s">
        <v>7614</v>
      </c>
      <c r="G126" s="303"/>
      <c r="H126" s="112" t="s">
        <v>7781</v>
      </c>
      <c r="I126" s="98" t="s">
        <v>7709</v>
      </c>
      <c r="J126" s="639" t="s">
        <v>7842</v>
      </c>
      <c r="K126" s="150">
        <v>1.0</v>
      </c>
      <c r="L126" s="150">
        <v>1.0</v>
      </c>
      <c r="M126" s="150">
        <v>1.0</v>
      </c>
      <c r="N126" s="150">
        <v>20.0</v>
      </c>
      <c r="O126" s="150">
        <v>20.0</v>
      </c>
      <c r="P126" s="78" t="s">
        <v>2982</v>
      </c>
      <c r="Q126" s="212"/>
      <c r="R126" s="212"/>
      <c r="S126" s="212"/>
      <c r="T126" s="212"/>
      <c r="U126" s="212"/>
      <c r="V126" s="212"/>
      <c r="W126" s="212"/>
      <c r="X126" s="212"/>
      <c r="Y126" s="212"/>
      <c r="Z126" s="212"/>
    </row>
    <row r="127" ht="11.25" customHeight="1">
      <c r="A127" s="112" t="s">
        <v>94</v>
      </c>
      <c r="B127" s="98" t="s">
        <v>77</v>
      </c>
      <c r="C127" s="98" t="s">
        <v>7896</v>
      </c>
      <c r="D127" s="303" t="s">
        <v>7728</v>
      </c>
      <c r="E127" s="303" t="s">
        <v>7712</v>
      </c>
      <c r="F127" s="303" t="s">
        <v>7677</v>
      </c>
      <c r="G127" s="303" t="s">
        <v>7897</v>
      </c>
      <c r="H127" s="91" t="s">
        <v>7898</v>
      </c>
      <c r="I127" s="98" t="s">
        <v>7645</v>
      </c>
      <c r="J127" s="639" t="s">
        <v>7722</v>
      </c>
      <c r="K127" s="150"/>
      <c r="L127" s="150">
        <v>1.0</v>
      </c>
      <c r="M127" s="150">
        <v>1.0</v>
      </c>
      <c r="N127" s="103" t="s">
        <v>7836</v>
      </c>
      <c r="O127" s="103">
        <v>112.5</v>
      </c>
      <c r="P127" s="78" t="s">
        <v>3883</v>
      </c>
      <c r="Q127" s="212"/>
      <c r="R127" s="212"/>
      <c r="S127" s="212"/>
      <c r="T127" s="212"/>
      <c r="U127" s="212"/>
      <c r="V127" s="212"/>
      <c r="W127" s="212"/>
      <c r="X127" s="212"/>
      <c r="Y127" s="212"/>
      <c r="Z127" s="212"/>
    </row>
    <row r="128" ht="11.25" customHeight="1">
      <c r="A128" s="112" t="s">
        <v>2991</v>
      </c>
      <c r="B128" s="98" t="s">
        <v>77</v>
      </c>
      <c r="C128" s="98" t="s">
        <v>7647</v>
      </c>
      <c r="D128" s="303" t="s">
        <v>7708</v>
      </c>
      <c r="E128" s="303" t="s">
        <v>7613</v>
      </c>
      <c r="F128" s="303" t="s">
        <v>7677</v>
      </c>
      <c r="G128" s="303" t="s">
        <v>7717</v>
      </c>
      <c r="H128" s="91" t="s">
        <v>7636</v>
      </c>
      <c r="I128" s="98" t="s">
        <v>7645</v>
      </c>
      <c r="J128" s="639" t="s">
        <v>7710</v>
      </c>
      <c r="K128" s="150"/>
      <c r="L128" s="150"/>
      <c r="M128" s="150"/>
      <c r="N128" s="103">
        <v>100.0</v>
      </c>
      <c r="O128" s="103">
        <v>225.0</v>
      </c>
      <c r="P128" s="78" t="s">
        <v>2996</v>
      </c>
      <c r="Q128" s="212"/>
      <c r="R128" s="212"/>
      <c r="S128" s="212"/>
      <c r="T128" s="212"/>
      <c r="U128" s="212"/>
      <c r="V128" s="212"/>
      <c r="W128" s="212"/>
      <c r="X128" s="212"/>
      <c r="Y128" s="212"/>
      <c r="Z128" s="212"/>
    </row>
    <row r="129" ht="11.25" customHeight="1">
      <c r="A129" s="112" t="s">
        <v>2991</v>
      </c>
      <c r="B129" s="98" t="s">
        <v>77</v>
      </c>
      <c r="C129" s="98" t="s">
        <v>7647</v>
      </c>
      <c r="D129" s="303" t="s">
        <v>7708</v>
      </c>
      <c r="E129" s="303" t="s">
        <v>7619</v>
      </c>
      <c r="F129" s="303" t="s">
        <v>7677</v>
      </c>
      <c r="G129" s="303" t="s">
        <v>7717</v>
      </c>
      <c r="H129" s="112" t="s">
        <v>7651</v>
      </c>
      <c r="I129" s="98"/>
      <c r="J129" s="639" t="s">
        <v>7710</v>
      </c>
      <c r="K129" s="150">
        <v>1.0</v>
      </c>
      <c r="L129" s="150">
        <v>1.0</v>
      </c>
      <c r="M129" s="150">
        <v>1.0</v>
      </c>
      <c r="N129" s="103">
        <v>30.0</v>
      </c>
      <c r="O129" s="103">
        <v>30.0</v>
      </c>
      <c r="P129" s="78" t="s">
        <v>2996</v>
      </c>
      <c r="Q129" s="212"/>
      <c r="R129" s="212"/>
      <c r="S129" s="212"/>
      <c r="T129" s="212"/>
      <c r="U129" s="212"/>
      <c r="V129" s="212"/>
      <c r="W129" s="212"/>
      <c r="X129" s="212"/>
      <c r="Y129" s="212"/>
      <c r="Z129" s="212"/>
    </row>
    <row r="130" ht="11.25" customHeight="1">
      <c r="A130" s="112" t="s">
        <v>2991</v>
      </c>
      <c r="B130" s="301" t="s">
        <v>77</v>
      </c>
      <c r="C130" s="98" t="s">
        <v>7899</v>
      </c>
      <c r="D130" s="694" t="s">
        <v>7708</v>
      </c>
      <c r="E130" s="303" t="s">
        <v>7729</v>
      </c>
      <c r="F130" s="303" t="s">
        <v>7900</v>
      </c>
      <c r="G130" s="303"/>
      <c r="H130" s="313" t="s">
        <v>7901</v>
      </c>
      <c r="I130" s="98"/>
      <c r="J130" s="639" t="s">
        <v>7902</v>
      </c>
      <c r="K130" s="150"/>
      <c r="L130" s="150"/>
      <c r="M130" s="150"/>
      <c r="N130" s="103">
        <v>50.0</v>
      </c>
      <c r="O130" s="103">
        <v>100.0</v>
      </c>
      <c r="P130" s="78" t="s">
        <v>2996</v>
      </c>
      <c r="Q130" s="212"/>
      <c r="R130" s="212"/>
      <c r="S130" s="212"/>
      <c r="T130" s="212"/>
      <c r="U130" s="212"/>
      <c r="V130" s="212"/>
      <c r="W130" s="212"/>
      <c r="X130" s="212"/>
      <c r="Y130" s="212"/>
      <c r="Z130" s="212"/>
    </row>
    <row r="131" ht="11.25" customHeight="1">
      <c r="A131" s="112" t="s">
        <v>96</v>
      </c>
      <c r="B131" s="98" t="s">
        <v>77</v>
      </c>
      <c r="C131" s="98" t="s">
        <v>7633</v>
      </c>
      <c r="D131" s="303" t="s">
        <v>7708</v>
      </c>
      <c r="E131" s="303" t="s">
        <v>7775</v>
      </c>
      <c r="F131" s="303" t="s">
        <v>7677</v>
      </c>
      <c r="G131" s="303" t="s">
        <v>7635</v>
      </c>
      <c r="H131" s="91" t="s">
        <v>7776</v>
      </c>
      <c r="I131" s="98" t="s">
        <v>7649</v>
      </c>
      <c r="J131" s="639" t="s">
        <v>7710</v>
      </c>
      <c r="K131" s="115"/>
      <c r="L131" s="115"/>
      <c r="M131" s="115"/>
      <c r="N131" s="115">
        <v>100.0</v>
      </c>
      <c r="O131" s="115">
        <v>225.0</v>
      </c>
      <c r="P131" s="78" t="s">
        <v>623</v>
      </c>
      <c r="Q131" s="212"/>
      <c r="R131" s="212"/>
      <c r="S131" s="212"/>
      <c r="T131" s="212"/>
      <c r="U131" s="212"/>
      <c r="V131" s="212"/>
      <c r="W131" s="212"/>
      <c r="X131" s="212"/>
      <c r="Y131" s="212"/>
      <c r="Z131" s="212"/>
    </row>
    <row r="132" ht="11.25" customHeight="1">
      <c r="A132" s="112" t="s">
        <v>98</v>
      </c>
      <c r="B132" s="98" t="s">
        <v>77</v>
      </c>
      <c r="C132" s="98" t="s">
        <v>7633</v>
      </c>
      <c r="D132" s="303" t="s">
        <v>7612</v>
      </c>
      <c r="E132" s="303" t="s">
        <v>7712</v>
      </c>
      <c r="F132" s="303" t="s">
        <v>7614</v>
      </c>
      <c r="G132" s="303" t="s">
        <v>7635</v>
      </c>
      <c r="H132" s="319" t="s">
        <v>7636</v>
      </c>
      <c r="I132" s="98" t="s">
        <v>7645</v>
      </c>
      <c r="J132" s="695">
        <v>45435.0</v>
      </c>
      <c r="K132" s="150" t="s">
        <v>158</v>
      </c>
      <c r="L132" s="150" t="s">
        <v>158</v>
      </c>
      <c r="M132" s="150" t="s">
        <v>158</v>
      </c>
      <c r="N132" s="115" t="s">
        <v>7836</v>
      </c>
      <c r="O132" s="115">
        <v>112.5</v>
      </c>
      <c r="P132" s="78" t="s">
        <v>625</v>
      </c>
      <c r="Q132" s="212"/>
      <c r="R132" s="212"/>
      <c r="S132" s="212"/>
      <c r="T132" s="212"/>
      <c r="U132" s="212"/>
      <c r="V132" s="212"/>
      <c r="W132" s="212"/>
      <c r="X132" s="212"/>
      <c r="Y132" s="212"/>
      <c r="Z132" s="212"/>
    </row>
    <row r="133" ht="11.25" customHeight="1">
      <c r="A133" s="112" t="s">
        <v>98</v>
      </c>
      <c r="B133" s="98" t="s">
        <v>77</v>
      </c>
      <c r="C133" s="98" t="s">
        <v>7633</v>
      </c>
      <c r="D133" s="303" t="s">
        <v>7612</v>
      </c>
      <c r="E133" s="303" t="s">
        <v>7634</v>
      </c>
      <c r="F133" s="303" t="s">
        <v>7614</v>
      </c>
      <c r="G133" s="303" t="s">
        <v>7635</v>
      </c>
      <c r="H133" s="319" t="s">
        <v>7636</v>
      </c>
      <c r="I133" s="98" t="s">
        <v>158</v>
      </c>
      <c r="J133" s="695">
        <v>45435.0</v>
      </c>
      <c r="K133" s="150">
        <v>2.0</v>
      </c>
      <c r="L133" s="150">
        <v>2.0</v>
      </c>
      <c r="M133" s="150">
        <v>2.0</v>
      </c>
      <c r="N133" s="115" t="s">
        <v>7735</v>
      </c>
      <c r="O133" s="115">
        <v>22.5</v>
      </c>
      <c r="P133" s="78" t="s">
        <v>625</v>
      </c>
      <c r="Q133" s="212"/>
      <c r="R133" s="212"/>
      <c r="S133" s="212"/>
      <c r="T133" s="212"/>
      <c r="U133" s="212"/>
      <c r="V133" s="212"/>
      <c r="W133" s="212"/>
      <c r="X133" s="212"/>
      <c r="Y133" s="212"/>
      <c r="Z133" s="212"/>
    </row>
    <row r="134" ht="11.25" customHeight="1">
      <c r="A134" s="112" t="s">
        <v>98</v>
      </c>
      <c r="B134" s="98" t="s">
        <v>77</v>
      </c>
      <c r="C134" s="98" t="s">
        <v>7662</v>
      </c>
      <c r="D134" s="303" t="s">
        <v>7713</v>
      </c>
      <c r="E134" s="303" t="s">
        <v>7712</v>
      </c>
      <c r="F134" s="303" t="s">
        <v>7614</v>
      </c>
      <c r="G134" s="303" t="s">
        <v>158</v>
      </c>
      <c r="H134" s="300" t="s">
        <v>7704</v>
      </c>
      <c r="I134" s="98" t="s">
        <v>7645</v>
      </c>
      <c r="J134" s="695">
        <v>45562.0</v>
      </c>
      <c r="K134" s="150" t="s">
        <v>158</v>
      </c>
      <c r="L134" s="150" t="s">
        <v>158</v>
      </c>
      <c r="M134" s="150" t="s">
        <v>158</v>
      </c>
      <c r="N134" s="115">
        <v>20.0</v>
      </c>
      <c r="O134" s="115">
        <v>20.0</v>
      </c>
      <c r="P134" s="78" t="s">
        <v>625</v>
      </c>
      <c r="Q134" s="212"/>
      <c r="R134" s="212"/>
      <c r="S134" s="212"/>
      <c r="T134" s="212"/>
      <c r="U134" s="212"/>
      <c r="V134" s="212"/>
      <c r="W134" s="212"/>
      <c r="X134" s="212"/>
      <c r="Y134" s="212"/>
      <c r="Z134" s="212"/>
    </row>
    <row r="135" ht="11.25" customHeight="1">
      <c r="A135" s="112" t="s">
        <v>98</v>
      </c>
      <c r="B135" s="98" t="s">
        <v>77</v>
      </c>
      <c r="C135" s="98" t="s">
        <v>7714</v>
      </c>
      <c r="D135" s="303" t="s">
        <v>7612</v>
      </c>
      <c r="E135" s="303" t="s">
        <v>7712</v>
      </c>
      <c r="F135" s="303" t="s">
        <v>7614</v>
      </c>
      <c r="G135" s="303" t="s">
        <v>7715</v>
      </c>
      <c r="H135" s="319" t="s">
        <v>7615</v>
      </c>
      <c r="I135" s="98" t="s">
        <v>7645</v>
      </c>
      <c r="J135" s="695">
        <v>45455.0</v>
      </c>
      <c r="K135" s="150" t="s">
        <v>158</v>
      </c>
      <c r="L135" s="150" t="s">
        <v>158</v>
      </c>
      <c r="M135" s="150" t="s">
        <v>158</v>
      </c>
      <c r="N135" s="115" t="s">
        <v>7841</v>
      </c>
      <c r="O135" s="115">
        <v>75.0</v>
      </c>
      <c r="P135" s="78" t="s">
        <v>625</v>
      </c>
      <c r="Q135" s="212"/>
      <c r="R135" s="212"/>
      <c r="S135" s="212"/>
      <c r="T135" s="212"/>
      <c r="U135" s="212"/>
      <c r="V135" s="212"/>
      <c r="W135" s="212"/>
      <c r="X135" s="212"/>
      <c r="Y135" s="212"/>
      <c r="Z135" s="212"/>
    </row>
    <row r="136" ht="11.25" customHeight="1">
      <c r="A136" s="85" t="s">
        <v>98</v>
      </c>
      <c r="B136" s="18" t="s">
        <v>77</v>
      </c>
      <c r="C136" s="18" t="s">
        <v>7903</v>
      </c>
      <c r="D136" s="221" t="s">
        <v>7612</v>
      </c>
      <c r="E136" s="221" t="s">
        <v>7613</v>
      </c>
      <c r="F136" s="221" t="s">
        <v>7614</v>
      </c>
      <c r="G136" s="221" t="s">
        <v>7817</v>
      </c>
      <c r="H136" s="696" t="s">
        <v>7904</v>
      </c>
      <c r="I136" s="697" t="s">
        <v>7616</v>
      </c>
      <c r="J136" s="698">
        <v>45616.0</v>
      </c>
      <c r="K136" s="545" t="s">
        <v>158</v>
      </c>
      <c r="L136" s="545" t="s">
        <v>158</v>
      </c>
      <c r="M136" s="545" t="s">
        <v>158</v>
      </c>
      <c r="N136" s="689">
        <v>50.0</v>
      </c>
      <c r="O136" s="49"/>
      <c r="P136" s="78" t="s">
        <v>625</v>
      </c>
      <c r="Q136" s="212"/>
      <c r="R136" s="212"/>
      <c r="S136" s="212"/>
      <c r="T136" s="212"/>
      <c r="U136" s="212"/>
      <c r="V136" s="212"/>
      <c r="W136" s="212"/>
      <c r="X136" s="212"/>
      <c r="Y136" s="212"/>
      <c r="Z136" s="212"/>
    </row>
    <row r="137" ht="11.25" customHeight="1">
      <c r="A137" s="112" t="s">
        <v>99</v>
      </c>
      <c r="B137" s="98" t="s">
        <v>77</v>
      </c>
      <c r="C137" s="98" t="s">
        <v>7633</v>
      </c>
      <c r="D137" s="303" t="s">
        <v>7708</v>
      </c>
      <c r="E137" s="303" t="s">
        <v>7775</v>
      </c>
      <c r="F137" s="303" t="s">
        <v>7677</v>
      </c>
      <c r="G137" s="303" t="s">
        <v>7635</v>
      </c>
      <c r="H137" s="91" t="s">
        <v>7776</v>
      </c>
      <c r="I137" s="98" t="s">
        <v>7649</v>
      </c>
      <c r="J137" s="639" t="s">
        <v>7710</v>
      </c>
      <c r="K137" s="115"/>
      <c r="L137" s="115"/>
      <c r="M137" s="115"/>
      <c r="N137" s="115">
        <v>100.0</v>
      </c>
      <c r="O137" s="115">
        <v>225.0</v>
      </c>
      <c r="P137" s="78" t="s">
        <v>641</v>
      </c>
      <c r="Q137" s="212"/>
      <c r="R137" s="212"/>
      <c r="S137" s="212"/>
      <c r="T137" s="212"/>
      <c r="U137" s="212"/>
      <c r="V137" s="212"/>
      <c r="W137" s="212"/>
      <c r="X137" s="212"/>
      <c r="Y137" s="212"/>
      <c r="Z137" s="212"/>
    </row>
    <row r="138" ht="11.25" customHeight="1">
      <c r="A138" s="85" t="s">
        <v>3129</v>
      </c>
      <c r="B138" s="71" t="s">
        <v>77</v>
      </c>
      <c r="C138" s="18" t="s">
        <v>7716</v>
      </c>
      <c r="D138" s="221" t="s">
        <v>7666</v>
      </c>
      <c r="E138" s="221" t="s">
        <v>7712</v>
      </c>
      <c r="F138" s="221" t="s">
        <v>7614</v>
      </c>
      <c r="G138" s="221" t="s">
        <v>7717</v>
      </c>
      <c r="H138" s="468" t="s">
        <v>7636</v>
      </c>
      <c r="I138" s="18" t="s">
        <v>7645</v>
      </c>
      <c r="J138" s="689" t="s">
        <v>7718</v>
      </c>
      <c r="K138" s="204"/>
      <c r="L138" s="204"/>
      <c r="M138" s="204"/>
      <c r="N138" s="49">
        <v>225.0</v>
      </c>
      <c r="O138" s="49">
        <v>225.0</v>
      </c>
      <c r="P138" s="78" t="s">
        <v>3133</v>
      </c>
      <c r="Q138" s="212"/>
      <c r="R138" s="212"/>
      <c r="S138" s="212"/>
      <c r="T138" s="212"/>
      <c r="U138" s="212"/>
      <c r="V138" s="212"/>
      <c r="W138" s="212"/>
      <c r="X138" s="212"/>
      <c r="Y138" s="212"/>
      <c r="Z138" s="212"/>
    </row>
    <row r="139" ht="11.25" customHeight="1">
      <c r="A139" s="112" t="s">
        <v>7520</v>
      </c>
      <c r="B139" s="98" t="s">
        <v>77</v>
      </c>
      <c r="C139" s="98" t="s">
        <v>7742</v>
      </c>
      <c r="D139" s="303" t="s">
        <v>7728</v>
      </c>
      <c r="E139" s="303" t="s">
        <v>7712</v>
      </c>
      <c r="F139" s="303" t="s">
        <v>7677</v>
      </c>
      <c r="G139" s="303" t="s">
        <v>7635</v>
      </c>
      <c r="H139" s="515" t="s">
        <v>7758</v>
      </c>
      <c r="I139" s="98" t="s">
        <v>7645</v>
      </c>
      <c r="J139" s="639" t="s">
        <v>7905</v>
      </c>
      <c r="K139" s="150"/>
      <c r="L139" s="150"/>
      <c r="M139" s="150"/>
      <c r="N139" s="103">
        <v>100.0</v>
      </c>
      <c r="O139" s="103">
        <v>225.0</v>
      </c>
      <c r="P139" s="78" t="s">
        <v>649</v>
      </c>
      <c r="Q139" s="212"/>
      <c r="R139" s="212"/>
      <c r="S139" s="212"/>
      <c r="T139" s="212"/>
      <c r="U139" s="212"/>
      <c r="V139" s="212"/>
      <c r="W139" s="212"/>
      <c r="X139" s="212"/>
      <c r="Y139" s="212"/>
      <c r="Z139" s="212"/>
    </row>
    <row r="140" ht="11.25" customHeight="1">
      <c r="A140" s="112" t="s">
        <v>7520</v>
      </c>
      <c r="B140" s="98" t="s">
        <v>77</v>
      </c>
      <c r="C140" s="98" t="s">
        <v>7906</v>
      </c>
      <c r="D140" s="303" t="s">
        <v>7728</v>
      </c>
      <c r="E140" s="303" t="s">
        <v>7712</v>
      </c>
      <c r="F140" s="303" t="s">
        <v>7677</v>
      </c>
      <c r="G140" s="303"/>
      <c r="H140" s="313" t="s">
        <v>7615</v>
      </c>
      <c r="I140" s="98" t="s">
        <v>7649</v>
      </c>
      <c r="J140" s="639" t="s">
        <v>7907</v>
      </c>
      <c r="K140" s="150"/>
      <c r="L140" s="150"/>
      <c r="M140" s="150"/>
      <c r="N140" s="103">
        <v>100.0</v>
      </c>
      <c r="O140" s="103">
        <v>150.0</v>
      </c>
      <c r="P140" s="78" t="s">
        <v>649</v>
      </c>
      <c r="Q140" s="212"/>
      <c r="R140" s="212"/>
      <c r="S140" s="212"/>
      <c r="T140" s="212"/>
      <c r="U140" s="212"/>
      <c r="V140" s="212"/>
      <c r="W140" s="212"/>
      <c r="X140" s="212"/>
      <c r="Y140" s="212"/>
      <c r="Z140" s="212"/>
    </row>
    <row r="141" ht="11.25" customHeight="1">
      <c r="A141" s="112" t="s">
        <v>7520</v>
      </c>
      <c r="B141" s="98" t="s">
        <v>77</v>
      </c>
      <c r="C141" s="98" t="s">
        <v>7908</v>
      </c>
      <c r="D141" s="118" t="s">
        <v>7728</v>
      </c>
      <c r="E141" s="118" t="s">
        <v>7634</v>
      </c>
      <c r="F141" s="118" t="s">
        <v>7677</v>
      </c>
      <c r="G141" s="118" t="s">
        <v>7635</v>
      </c>
      <c r="H141" s="112" t="s">
        <v>7909</v>
      </c>
      <c r="I141" s="99"/>
      <c r="J141" s="522" t="s">
        <v>7910</v>
      </c>
      <c r="K141" s="545">
        <v>1.0</v>
      </c>
      <c r="L141" s="545">
        <v>1.0</v>
      </c>
      <c r="M141" s="545">
        <v>1.0</v>
      </c>
      <c r="N141" s="103" t="s">
        <v>7832</v>
      </c>
      <c r="O141" s="103">
        <v>45.0</v>
      </c>
      <c r="P141" s="78" t="s">
        <v>649</v>
      </c>
      <c r="Q141" s="212"/>
      <c r="R141" s="212"/>
      <c r="S141" s="212"/>
      <c r="T141" s="212"/>
      <c r="U141" s="212"/>
      <c r="V141" s="212"/>
      <c r="W141" s="212"/>
      <c r="X141" s="212"/>
      <c r="Y141" s="212"/>
      <c r="Z141" s="212"/>
    </row>
    <row r="142" ht="11.25" customHeight="1">
      <c r="A142" s="112" t="s">
        <v>7911</v>
      </c>
      <c r="B142" s="98" t="s">
        <v>77</v>
      </c>
      <c r="C142" s="98" t="s">
        <v>7633</v>
      </c>
      <c r="D142" s="303" t="s">
        <v>7728</v>
      </c>
      <c r="E142" s="303" t="s">
        <v>7712</v>
      </c>
      <c r="F142" s="303" t="s">
        <v>7912</v>
      </c>
      <c r="G142" s="303" t="s">
        <v>7635</v>
      </c>
      <c r="H142" s="91" t="s">
        <v>7776</v>
      </c>
      <c r="I142" s="98" t="s">
        <v>7649</v>
      </c>
      <c r="J142" s="639" t="s">
        <v>7650</v>
      </c>
      <c r="K142" s="150"/>
      <c r="L142" s="150"/>
      <c r="M142" s="150"/>
      <c r="N142" s="103" t="s">
        <v>7913</v>
      </c>
      <c r="O142" s="103">
        <v>225.0</v>
      </c>
      <c r="P142" s="78" t="s">
        <v>7911</v>
      </c>
      <c r="Q142" s="212"/>
      <c r="R142" s="212"/>
      <c r="S142" s="212"/>
      <c r="T142" s="212"/>
      <c r="U142" s="212"/>
      <c r="V142" s="212"/>
      <c r="W142" s="212"/>
      <c r="X142" s="212"/>
      <c r="Y142" s="212"/>
      <c r="Z142" s="212"/>
    </row>
    <row r="143" ht="11.25" customHeight="1">
      <c r="A143" s="112" t="s">
        <v>7911</v>
      </c>
      <c r="B143" s="98" t="s">
        <v>77</v>
      </c>
      <c r="C143" s="98" t="s">
        <v>7633</v>
      </c>
      <c r="D143" s="303" t="s">
        <v>7728</v>
      </c>
      <c r="E143" s="303" t="s">
        <v>7634</v>
      </c>
      <c r="F143" s="303" t="s">
        <v>7912</v>
      </c>
      <c r="G143" s="303" t="s">
        <v>7635</v>
      </c>
      <c r="H143" s="91" t="s">
        <v>7776</v>
      </c>
      <c r="I143" s="98"/>
      <c r="J143" s="639" t="s">
        <v>7650</v>
      </c>
      <c r="K143" s="150"/>
      <c r="L143" s="150">
        <v>1.0</v>
      </c>
      <c r="M143" s="150">
        <v>1.0</v>
      </c>
      <c r="N143" s="103" t="s">
        <v>7735</v>
      </c>
      <c r="O143" s="103">
        <v>45.0</v>
      </c>
      <c r="P143" s="78" t="s">
        <v>7911</v>
      </c>
      <c r="Q143" s="212"/>
      <c r="R143" s="212"/>
      <c r="S143" s="212"/>
      <c r="T143" s="212"/>
      <c r="U143" s="212"/>
      <c r="V143" s="212"/>
      <c r="W143" s="212"/>
      <c r="X143" s="212"/>
      <c r="Y143" s="212"/>
      <c r="Z143" s="212"/>
    </row>
    <row r="144" ht="11.25" customHeight="1">
      <c r="A144" s="112" t="s">
        <v>7911</v>
      </c>
      <c r="B144" s="98" t="s">
        <v>77</v>
      </c>
      <c r="C144" s="98" t="s">
        <v>7914</v>
      </c>
      <c r="D144" s="303" t="s">
        <v>7728</v>
      </c>
      <c r="E144" s="303" t="s">
        <v>7712</v>
      </c>
      <c r="F144" s="303" t="s">
        <v>7912</v>
      </c>
      <c r="G144" s="303" t="s">
        <v>7715</v>
      </c>
      <c r="H144" s="300" t="s">
        <v>7615</v>
      </c>
      <c r="I144" s="98" t="s">
        <v>7645</v>
      </c>
      <c r="J144" s="639" t="s">
        <v>7756</v>
      </c>
      <c r="K144" s="150"/>
      <c r="L144" s="150"/>
      <c r="M144" s="150"/>
      <c r="N144" s="103" t="s">
        <v>7241</v>
      </c>
      <c r="O144" s="103">
        <v>75.0</v>
      </c>
      <c r="P144" s="78" t="s">
        <v>7911</v>
      </c>
      <c r="Q144" s="212"/>
      <c r="R144" s="212"/>
      <c r="S144" s="212"/>
      <c r="T144" s="212"/>
      <c r="U144" s="212"/>
      <c r="V144" s="212"/>
      <c r="W144" s="212"/>
      <c r="X144" s="212"/>
      <c r="Y144" s="212"/>
      <c r="Z144" s="212"/>
    </row>
    <row r="145" ht="11.25" customHeight="1">
      <c r="A145" s="112" t="s">
        <v>7911</v>
      </c>
      <c r="B145" s="98" t="s">
        <v>77</v>
      </c>
      <c r="C145" s="98" t="s">
        <v>7914</v>
      </c>
      <c r="D145" s="303" t="s">
        <v>7728</v>
      </c>
      <c r="E145" s="303" t="s">
        <v>7634</v>
      </c>
      <c r="F145" s="303" t="s">
        <v>7912</v>
      </c>
      <c r="G145" s="303" t="s">
        <v>7635</v>
      </c>
      <c r="H145" s="300" t="s">
        <v>7615</v>
      </c>
      <c r="I145" s="98"/>
      <c r="J145" s="639" t="s">
        <v>7756</v>
      </c>
      <c r="K145" s="150"/>
      <c r="L145" s="150">
        <v>1.0</v>
      </c>
      <c r="M145" s="150">
        <v>1.0</v>
      </c>
      <c r="N145" s="103" t="s">
        <v>7735</v>
      </c>
      <c r="O145" s="103">
        <v>45.0</v>
      </c>
      <c r="P145" s="78" t="s">
        <v>7911</v>
      </c>
      <c r="Q145" s="212"/>
      <c r="R145" s="212"/>
      <c r="S145" s="212"/>
      <c r="T145" s="212"/>
      <c r="U145" s="212"/>
      <c r="V145" s="212"/>
      <c r="W145" s="212"/>
      <c r="X145" s="212"/>
      <c r="Y145" s="212"/>
      <c r="Z145" s="212"/>
    </row>
    <row r="146" ht="11.25" customHeight="1">
      <c r="A146" s="112" t="s">
        <v>7911</v>
      </c>
      <c r="B146" s="98" t="s">
        <v>77</v>
      </c>
      <c r="C146" s="98" t="s">
        <v>7915</v>
      </c>
      <c r="D146" s="303" t="s">
        <v>7728</v>
      </c>
      <c r="E146" s="303" t="s">
        <v>7634</v>
      </c>
      <c r="F146" s="303" t="s">
        <v>7916</v>
      </c>
      <c r="G146" s="303" t="s">
        <v>7635</v>
      </c>
      <c r="H146" s="300" t="s">
        <v>7917</v>
      </c>
      <c r="I146" s="98"/>
      <c r="J146" s="680" t="s">
        <v>7918</v>
      </c>
      <c r="K146" s="150"/>
      <c r="L146" s="150">
        <v>1.0</v>
      </c>
      <c r="M146" s="150">
        <v>1.0</v>
      </c>
      <c r="N146" s="103" t="s">
        <v>7735</v>
      </c>
      <c r="O146" s="103">
        <v>45.0</v>
      </c>
      <c r="P146" s="78" t="s">
        <v>7911</v>
      </c>
      <c r="Q146" s="212"/>
      <c r="R146" s="212"/>
      <c r="S146" s="212"/>
      <c r="T146" s="212"/>
      <c r="U146" s="212"/>
      <c r="V146" s="212"/>
      <c r="W146" s="212"/>
      <c r="X146" s="212"/>
      <c r="Y146" s="212"/>
      <c r="Z146" s="212"/>
    </row>
    <row r="147" ht="11.25" customHeight="1">
      <c r="A147" s="112" t="s">
        <v>7911</v>
      </c>
      <c r="B147" s="98" t="s">
        <v>77</v>
      </c>
      <c r="C147" s="151" t="s">
        <v>7895</v>
      </c>
      <c r="D147" s="694" t="s">
        <v>7713</v>
      </c>
      <c r="E147" s="694" t="s">
        <v>7613</v>
      </c>
      <c r="F147" s="694" t="s">
        <v>7614</v>
      </c>
      <c r="G147" s="303" t="s">
        <v>7635</v>
      </c>
      <c r="H147" s="567" t="s">
        <v>7781</v>
      </c>
      <c r="I147" s="512" t="s">
        <v>7709</v>
      </c>
      <c r="J147" s="150" t="s">
        <v>7842</v>
      </c>
      <c r="K147" s="528"/>
      <c r="L147" s="528"/>
      <c r="M147" s="528"/>
      <c r="N147" s="528">
        <v>20.0</v>
      </c>
      <c r="O147" s="528">
        <v>20.0</v>
      </c>
      <c r="P147" s="78" t="s">
        <v>7911</v>
      </c>
      <c r="Q147" s="212"/>
      <c r="R147" s="212"/>
      <c r="S147" s="212"/>
      <c r="T147" s="212"/>
      <c r="U147" s="212"/>
      <c r="V147" s="212"/>
      <c r="W147" s="212"/>
      <c r="X147" s="212"/>
      <c r="Y147" s="212"/>
      <c r="Z147" s="212"/>
    </row>
    <row r="148" ht="11.25" customHeight="1">
      <c r="A148" s="112" t="s">
        <v>3960</v>
      </c>
      <c r="B148" s="98" t="s">
        <v>77</v>
      </c>
      <c r="C148" s="98" t="s">
        <v>7633</v>
      </c>
      <c r="D148" s="303" t="s">
        <v>7708</v>
      </c>
      <c r="E148" s="303" t="s">
        <v>7775</v>
      </c>
      <c r="F148" s="303" t="s">
        <v>7677</v>
      </c>
      <c r="G148" s="303" t="s">
        <v>7635</v>
      </c>
      <c r="H148" s="91" t="s">
        <v>7776</v>
      </c>
      <c r="I148" s="98" t="s">
        <v>7649</v>
      </c>
      <c r="J148" s="639" t="s">
        <v>7710</v>
      </c>
      <c r="K148" s="150"/>
      <c r="L148" s="150"/>
      <c r="M148" s="150"/>
      <c r="N148" s="115" t="s">
        <v>7731</v>
      </c>
      <c r="O148" s="115">
        <v>225.0</v>
      </c>
      <c r="P148" s="78" t="s">
        <v>3249</v>
      </c>
      <c r="Q148" s="212"/>
      <c r="R148" s="212"/>
      <c r="S148" s="212"/>
      <c r="T148" s="212"/>
      <c r="U148" s="212"/>
      <c r="V148" s="212"/>
      <c r="W148" s="212"/>
      <c r="X148" s="212"/>
      <c r="Y148" s="212"/>
      <c r="Z148" s="212"/>
    </row>
    <row r="149" ht="11.25" customHeight="1">
      <c r="A149" s="112" t="s">
        <v>3960</v>
      </c>
      <c r="B149" s="98" t="s">
        <v>77</v>
      </c>
      <c r="C149" s="98" t="s">
        <v>7633</v>
      </c>
      <c r="D149" s="303" t="s">
        <v>7708</v>
      </c>
      <c r="E149" s="303" t="s">
        <v>7634</v>
      </c>
      <c r="F149" s="303" t="s">
        <v>7677</v>
      </c>
      <c r="G149" s="303" t="s">
        <v>7635</v>
      </c>
      <c r="H149" s="91" t="s">
        <v>7776</v>
      </c>
      <c r="I149" s="98"/>
      <c r="J149" s="639" t="s">
        <v>7777</v>
      </c>
      <c r="K149" s="150"/>
      <c r="L149" s="150">
        <v>1.0</v>
      </c>
      <c r="M149" s="150">
        <v>1.0</v>
      </c>
      <c r="N149" s="115">
        <v>30.0</v>
      </c>
      <c r="O149" s="115">
        <v>30.0</v>
      </c>
      <c r="P149" s="78" t="s">
        <v>3249</v>
      </c>
      <c r="Q149" s="212"/>
      <c r="R149" s="212"/>
      <c r="S149" s="212"/>
      <c r="T149" s="212"/>
      <c r="U149" s="212"/>
      <c r="V149" s="212"/>
      <c r="W149" s="212"/>
      <c r="X149" s="212"/>
      <c r="Y149" s="212"/>
      <c r="Z149" s="212"/>
    </row>
    <row r="150" ht="11.25" customHeight="1">
      <c r="A150" s="112" t="s">
        <v>3960</v>
      </c>
      <c r="B150" s="98" t="s">
        <v>77</v>
      </c>
      <c r="C150" s="150" t="s">
        <v>7919</v>
      </c>
      <c r="D150" s="303" t="s">
        <v>7773</v>
      </c>
      <c r="E150" s="303" t="s">
        <v>7775</v>
      </c>
      <c r="F150" s="303" t="s">
        <v>7677</v>
      </c>
      <c r="G150" s="303" t="s">
        <v>7872</v>
      </c>
      <c r="H150" s="313"/>
      <c r="I150" s="98" t="s">
        <v>7649</v>
      </c>
      <c r="J150" s="639" t="s">
        <v>7920</v>
      </c>
      <c r="K150" s="150"/>
      <c r="L150" s="150"/>
      <c r="M150" s="150"/>
      <c r="N150" s="115">
        <v>0.0</v>
      </c>
      <c r="O150" s="115">
        <v>0.0</v>
      </c>
      <c r="P150" s="78" t="s">
        <v>3249</v>
      </c>
      <c r="Q150" s="212"/>
      <c r="R150" s="212"/>
      <c r="S150" s="212"/>
      <c r="T150" s="212"/>
      <c r="U150" s="212"/>
      <c r="V150" s="212"/>
      <c r="W150" s="212"/>
      <c r="X150" s="212"/>
      <c r="Y150" s="212"/>
      <c r="Z150" s="212"/>
    </row>
    <row r="151" ht="11.25" customHeight="1">
      <c r="A151" s="112" t="s">
        <v>3960</v>
      </c>
      <c r="B151" s="98" t="s">
        <v>7921</v>
      </c>
      <c r="C151" s="150" t="s">
        <v>7922</v>
      </c>
      <c r="D151" s="303" t="s">
        <v>7773</v>
      </c>
      <c r="E151" s="303" t="s">
        <v>7775</v>
      </c>
      <c r="F151" s="303" t="s">
        <v>7677</v>
      </c>
      <c r="G151" s="303"/>
      <c r="H151" s="112"/>
      <c r="I151" s="98" t="s">
        <v>7649</v>
      </c>
      <c r="J151" s="639" t="s">
        <v>7842</v>
      </c>
      <c r="K151" s="150"/>
      <c r="L151" s="150"/>
      <c r="M151" s="150"/>
      <c r="N151" s="115">
        <v>20.0</v>
      </c>
      <c r="O151" s="115">
        <v>20.0</v>
      </c>
      <c r="P151" s="78" t="s">
        <v>3249</v>
      </c>
      <c r="Q151" s="212"/>
      <c r="R151" s="212"/>
      <c r="S151" s="212"/>
      <c r="T151" s="212"/>
      <c r="U151" s="212"/>
      <c r="V151" s="212"/>
      <c r="W151" s="212"/>
      <c r="X151" s="212"/>
      <c r="Y151" s="212"/>
      <c r="Z151" s="212"/>
    </row>
    <row r="152" ht="11.25" customHeight="1">
      <c r="A152" s="112" t="s">
        <v>104</v>
      </c>
      <c r="B152" s="98" t="s">
        <v>77</v>
      </c>
      <c r="C152" s="98" t="s">
        <v>7633</v>
      </c>
      <c r="D152" s="303" t="s">
        <v>7708</v>
      </c>
      <c r="E152" s="303" t="s">
        <v>7775</v>
      </c>
      <c r="F152" s="303" t="s">
        <v>7677</v>
      </c>
      <c r="G152" s="303" t="s">
        <v>7635</v>
      </c>
      <c r="H152" s="91" t="s">
        <v>7776</v>
      </c>
      <c r="I152" s="98" t="s">
        <v>7649</v>
      </c>
      <c r="J152" s="639" t="s">
        <v>7710</v>
      </c>
      <c r="K152" s="115"/>
      <c r="L152" s="115"/>
      <c r="M152" s="115"/>
      <c r="N152" s="115">
        <v>50.0</v>
      </c>
      <c r="O152" s="115">
        <v>112.5</v>
      </c>
      <c r="P152" s="78" t="s">
        <v>3305</v>
      </c>
      <c r="Q152" s="212"/>
      <c r="R152" s="212"/>
      <c r="S152" s="212"/>
      <c r="T152" s="212"/>
      <c r="U152" s="212"/>
      <c r="V152" s="212"/>
      <c r="W152" s="212"/>
      <c r="X152" s="212"/>
      <c r="Y152" s="212"/>
      <c r="Z152" s="212"/>
    </row>
    <row r="153" ht="11.25" customHeight="1">
      <c r="A153" s="112" t="s">
        <v>7923</v>
      </c>
      <c r="B153" s="98" t="s">
        <v>77</v>
      </c>
      <c r="C153" s="98" t="s">
        <v>7924</v>
      </c>
      <c r="D153" s="303" t="s">
        <v>7612</v>
      </c>
      <c r="E153" s="303" t="s">
        <v>7613</v>
      </c>
      <c r="F153" s="303" t="s">
        <v>7677</v>
      </c>
      <c r="G153" s="303"/>
      <c r="H153" s="91" t="s">
        <v>7615</v>
      </c>
      <c r="I153" s="98" t="s">
        <v>7645</v>
      </c>
      <c r="J153" s="639" t="s">
        <v>7925</v>
      </c>
      <c r="K153" s="150"/>
      <c r="L153" s="150"/>
      <c r="M153" s="150"/>
      <c r="N153" s="115" t="s">
        <v>7926</v>
      </c>
      <c r="O153" s="115">
        <v>75.0</v>
      </c>
      <c r="P153" s="347" t="s">
        <v>3367</v>
      </c>
      <c r="Q153" s="212"/>
      <c r="R153" s="212"/>
      <c r="S153" s="212"/>
      <c r="T153" s="212"/>
      <c r="U153" s="212"/>
      <c r="V153" s="212"/>
      <c r="W153" s="212"/>
      <c r="X153" s="212"/>
      <c r="Y153" s="212"/>
      <c r="Z153" s="212"/>
    </row>
    <row r="154" ht="11.25" customHeight="1">
      <c r="A154" s="112" t="s">
        <v>7923</v>
      </c>
      <c r="B154" s="98" t="s">
        <v>77</v>
      </c>
      <c r="C154" s="98" t="s">
        <v>7633</v>
      </c>
      <c r="D154" s="303" t="s">
        <v>7708</v>
      </c>
      <c r="E154" s="303" t="s">
        <v>7775</v>
      </c>
      <c r="F154" s="303" t="s">
        <v>7677</v>
      </c>
      <c r="G154" s="303" t="s">
        <v>7635</v>
      </c>
      <c r="H154" s="91" t="s">
        <v>7776</v>
      </c>
      <c r="I154" s="98" t="s">
        <v>7649</v>
      </c>
      <c r="J154" s="639" t="s">
        <v>7710</v>
      </c>
      <c r="K154" s="115"/>
      <c r="L154" s="115"/>
      <c r="M154" s="115"/>
      <c r="N154" s="115">
        <v>50.0</v>
      </c>
      <c r="O154" s="115">
        <v>112.5</v>
      </c>
      <c r="P154" s="347" t="s">
        <v>3367</v>
      </c>
      <c r="Q154" s="212"/>
      <c r="R154" s="212"/>
      <c r="S154" s="212"/>
      <c r="T154" s="212"/>
      <c r="U154" s="212"/>
      <c r="V154" s="212"/>
      <c r="W154" s="212"/>
      <c r="X154" s="212"/>
      <c r="Y154" s="212"/>
      <c r="Z154" s="212"/>
    </row>
    <row r="155" ht="11.25" customHeight="1">
      <c r="A155" s="5" t="s">
        <v>102</v>
      </c>
      <c r="B155" s="77" t="s">
        <v>77</v>
      </c>
      <c r="C155" s="77" t="s">
        <v>7703</v>
      </c>
      <c r="D155" s="226" t="s">
        <v>158</v>
      </c>
      <c r="E155" s="226" t="s">
        <v>7619</v>
      </c>
      <c r="F155" s="226" t="s">
        <v>7754</v>
      </c>
      <c r="G155" s="226"/>
      <c r="H155" s="161"/>
      <c r="I155" s="77"/>
      <c r="J155" s="699"/>
      <c r="K155" s="49"/>
      <c r="L155" s="49"/>
      <c r="M155" s="49"/>
      <c r="N155" s="49">
        <v>20.0</v>
      </c>
      <c r="O155" s="49">
        <v>20.0</v>
      </c>
      <c r="P155" s="78" t="s">
        <v>677</v>
      </c>
      <c r="Q155" s="212"/>
      <c r="R155" s="212"/>
      <c r="S155" s="212"/>
      <c r="T155" s="212"/>
      <c r="U155" s="212"/>
      <c r="V155" s="212"/>
      <c r="W155" s="212"/>
      <c r="X155" s="212"/>
      <c r="Y155" s="212"/>
      <c r="Z155" s="212"/>
    </row>
    <row r="156" ht="11.25" customHeight="1">
      <c r="A156" s="5" t="s">
        <v>102</v>
      </c>
      <c r="B156" s="77" t="s">
        <v>77</v>
      </c>
      <c r="C156" s="77" t="s">
        <v>7633</v>
      </c>
      <c r="D156" s="226" t="s">
        <v>7612</v>
      </c>
      <c r="E156" s="226" t="s">
        <v>7616</v>
      </c>
      <c r="F156" s="226" t="s">
        <v>7754</v>
      </c>
      <c r="G156" s="226" t="s">
        <v>7621</v>
      </c>
      <c r="H156" s="5" t="s">
        <v>7636</v>
      </c>
      <c r="I156" s="77" t="s">
        <v>7709</v>
      </c>
      <c r="J156" s="689" t="s">
        <v>7927</v>
      </c>
      <c r="K156" s="49"/>
      <c r="L156" s="49"/>
      <c r="M156" s="49"/>
      <c r="N156" s="49" t="s">
        <v>7913</v>
      </c>
      <c r="O156" s="49">
        <v>225.0</v>
      </c>
      <c r="P156" s="78" t="s">
        <v>677</v>
      </c>
      <c r="Q156" s="212"/>
      <c r="R156" s="212"/>
      <c r="S156" s="212"/>
      <c r="T156" s="212"/>
      <c r="U156" s="212"/>
      <c r="V156" s="212"/>
      <c r="W156" s="212"/>
      <c r="X156" s="212"/>
      <c r="Y156" s="212"/>
      <c r="Z156" s="212"/>
    </row>
    <row r="157" ht="11.25" customHeight="1">
      <c r="A157" s="85" t="s">
        <v>7928</v>
      </c>
      <c r="B157" s="518" t="s">
        <v>77</v>
      </c>
      <c r="C157" s="98" t="s">
        <v>7633</v>
      </c>
      <c r="D157" s="303" t="s">
        <v>7708</v>
      </c>
      <c r="E157" s="303" t="s">
        <v>7613</v>
      </c>
      <c r="F157" s="303" t="s">
        <v>7677</v>
      </c>
      <c r="G157" s="303" t="s">
        <v>7872</v>
      </c>
      <c r="H157" s="515" t="s">
        <v>7835</v>
      </c>
      <c r="I157" s="98" t="s">
        <v>7709</v>
      </c>
      <c r="J157" s="639" t="s">
        <v>7886</v>
      </c>
      <c r="K157" s="150"/>
      <c r="L157" s="150"/>
      <c r="M157" s="150"/>
      <c r="N157" s="103">
        <v>225.0</v>
      </c>
      <c r="O157" s="103">
        <v>225.0</v>
      </c>
      <c r="P157" s="78" t="s">
        <v>689</v>
      </c>
      <c r="Q157" s="212"/>
      <c r="R157" s="212"/>
      <c r="S157" s="212"/>
      <c r="T157" s="212"/>
      <c r="U157" s="212"/>
      <c r="V157" s="212"/>
      <c r="W157" s="212"/>
      <c r="X157" s="212"/>
      <c r="Y157" s="212"/>
      <c r="Z157" s="212"/>
    </row>
    <row r="158" ht="11.25" customHeight="1">
      <c r="A158" s="85" t="s">
        <v>7928</v>
      </c>
      <c r="B158" s="518" t="s">
        <v>77</v>
      </c>
      <c r="C158" s="98" t="s">
        <v>7633</v>
      </c>
      <c r="D158" s="303" t="s">
        <v>7708</v>
      </c>
      <c r="E158" s="303"/>
      <c r="F158" s="303" t="s">
        <v>7677</v>
      </c>
      <c r="G158" s="303"/>
      <c r="H158" s="515" t="s">
        <v>7835</v>
      </c>
      <c r="I158" s="98"/>
      <c r="J158" s="639" t="s">
        <v>7886</v>
      </c>
      <c r="K158" s="150">
        <v>2.0</v>
      </c>
      <c r="L158" s="150">
        <v>1.0</v>
      </c>
      <c r="M158" s="150">
        <v>2.0</v>
      </c>
      <c r="N158" s="103" t="s">
        <v>7832</v>
      </c>
      <c r="O158" s="103">
        <v>45.0</v>
      </c>
      <c r="P158" s="78" t="s">
        <v>689</v>
      </c>
      <c r="Q158" s="212"/>
      <c r="R158" s="212"/>
      <c r="S158" s="212"/>
      <c r="T158" s="212"/>
      <c r="U158" s="212"/>
      <c r="V158" s="212"/>
      <c r="W158" s="212"/>
      <c r="X158" s="212"/>
      <c r="Y158" s="212"/>
      <c r="Z158" s="212"/>
    </row>
    <row r="159" ht="11.25" customHeight="1">
      <c r="A159" s="473"/>
      <c r="B159" s="474"/>
      <c r="C159" s="474"/>
      <c r="D159" s="483"/>
      <c r="E159" s="483"/>
      <c r="F159" s="483"/>
      <c r="G159" s="483"/>
      <c r="H159" s="596"/>
      <c r="I159" s="483"/>
      <c r="J159" s="668"/>
      <c r="K159" s="665"/>
      <c r="L159" s="665"/>
      <c r="M159" s="665"/>
      <c r="N159" s="668"/>
      <c r="O159" s="666"/>
      <c r="P159" s="78"/>
      <c r="Q159" s="212"/>
      <c r="R159" s="212"/>
      <c r="S159" s="212"/>
      <c r="T159" s="212"/>
      <c r="U159" s="212"/>
      <c r="V159" s="212"/>
      <c r="W159" s="212"/>
      <c r="X159" s="212"/>
      <c r="Y159" s="212"/>
      <c r="Z159" s="212"/>
    </row>
    <row r="160" ht="11.25" customHeight="1">
      <c r="A160" s="184" t="s">
        <v>107</v>
      </c>
      <c r="B160" s="54"/>
      <c r="C160" s="54"/>
      <c r="D160" s="54"/>
      <c r="E160" s="54"/>
      <c r="F160" s="54"/>
      <c r="G160" s="54"/>
      <c r="H160" s="54"/>
      <c r="I160" s="65"/>
      <c r="J160" s="212"/>
      <c r="K160" s="212"/>
      <c r="L160" s="212"/>
      <c r="M160" s="212"/>
      <c r="N160" s="212"/>
      <c r="O160" s="470">
        <f>SUM(O14:O159)</f>
        <v>12711</v>
      </c>
      <c r="P160" s="212"/>
      <c r="Q160" s="212"/>
      <c r="R160" s="212"/>
      <c r="S160" s="212"/>
      <c r="T160" s="212"/>
      <c r="U160" s="212"/>
      <c r="V160" s="212"/>
      <c r="W160" s="212"/>
      <c r="X160" s="212"/>
      <c r="Y160" s="212"/>
      <c r="Z160" s="212"/>
    </row>
    <row r="161" ht="11.25" customHeight="1">
      <c r="A161" s="53"/>
      <c r="B161" s="54"/>
      <c r="C161" s="54"/>
      <c r="D161" s="54"/>
      <c r="E161" s="54"/>
      <c r="F161" s="54"/>
      <c r="G161" s="54"/>
      <c r="H161" s="54"/>
      <c r="I161" s="54"/>
      <c r="J161" s="1"/>
      <c r="K161" s="1"/>
      <c r="L161" s="1"/>
      <c r="M161" s="1"/>
      <c r="N161" s="212"/>
      <c r="O161" s="212"/>
      <c r="P161" s="212"/>
      <c r="Q161" s="212"/>
      <c r="R161" s="212"/>
      <c r="S161" s="212"/>
      <c r="T161" s="212"/>
      <c r="U161" s="212"/>
      <c r="V161" s="212"/>
      <c r="W161" s="212"/>
      <c r="X161" s="212"/>
      <c r="Y161" s="212"/>
      <c r="Z161" s="212"/>
    </row>
    <row r="162" ht="11.25" customHeight="1">
      <c r="A162" s="471" t="s">
        <v>690</v>
      </c>
      <c r="B162" s="173"/>
      <c r="C162" s="173"/>
      <c r="D162" s="173"/>
      <c r="E162" s="173"/>
      <c r="F162" s="173"/>
      <c r="G162" s="173"/>
      <c r="H162" s="173"/>
      <c r="I162" s="173"/>
      <c r="J162" s="173"/>
      <c r="K162" s="212"/>
      <c r="L162" s="212"/>
      <c r="M162" s="212"/>
      <c r="N162" s="212"/>
      <c r="O162" s="212"/>
      <c r="P162" s="212"/>
      <c r="Q162" s="212"/>
      <c r="R162" s="212"/>
      <c r="S162" s="212"/>
      <c r="T162" s="212"/>
      <c r="U162" s="212"/>
      <c r="V162" s="212"/>
      <c r="W162" s="212"/>
      <c r="X162" s="212"/>
      <c r="Y162" s="212"/>
      <c r="Z162" s="212"/>
    </row>
    <row r="163" ht="15.75" customHeight="1">
      <c r="A163" s="53"/>
      <c r="B163" s="54"/>
      <c r="C163" s="54"/>
      <c r="D163" s="54"/>
      <c r="E163" s="54"/>
      <c r="F163" s="54"/>
      <c r="G163" s="54"/>
      <c r="H163" s="1"/>
      <c r="I163" s="3"/>
      <c r="J163" s="3"/>
      <c r="K163" s="3"/>
      <c r="L163" s="3"/>
      <c r="M163" s="3"/>
      <c r="N163" s="3"/>
      <c r="O163" s="3"/>
      <c r="P163" s="3"/>
      <c r="Q163" s="3"/>
      <c r="R163" s="3"/>
      <c r="S163" s="3"/>
      <c r="T163" s="3"/>
      <c r="U163" s="3"/>
      <c r="V163" s="3"/>
      <c r="W163" s="3"/>
      <c r="X163" s="3"/>
      <c r="Y163" s="3"/>
      <c r="Z163" s="3"/>
    </row>
    <row r="164" ht="15.75" customHeight="1">
      <c r="A164" s="53"/>
      <c r="B164" s="54"/>
      <c r="C164" s="54"/>
      <c r="D164" s="54"/>
      <c r="E164" s="54"/>
      <c r="F164" s="54"/>
      <c r="G164" s="54"/>
      <c r="H164" s="1"/>
      <c r="I164" s="3"/>
      <c r="J164" s="3"/>
      <c r="K164" s="3"/>
      <c r="L164" s="3"/>
      <c r="M164" s="3"/>
      <c r="N164" s="3"/>
      <c r="O164" s="3"/>
      <c r="P164" s="3"/>
      <c r="Q164" s="3"/>
      <c r="R164" s="3"/>
      <c r="S164" s="3"/>
      <c r="T164" s="3"/>
      <c r="U164" s="3"/>
      <c r="V164" s="3"/>
      <c r="W164" s="3"/>
      <c r="X164" s="3"/>
      <c r="Y164" s="3"/>
      <c r="Z164" s="3"/>
    </row>
    <row r="165" ht="15.75" customHeight="1">
      <c r="A165" s="53"/>
      <c r="B165" s="54"/>
      <c r="C165" s="54"/>
      <c r="D165" s="54"/>
      <c r="E165" s="54"/>
      <c r="F165" s="54"/>
      <c r="G165" s="54"/>
      <c r="H165" s="1"/>
      <c r="I165" s="3"/>
      <c r="J165" s="3"/>
      <c r="K165" s="3"/>
      <c r="L165" s="3"/>
      <c r="M165" s="3"/>
      <c r="N165" s="3"/>
      <c r="O165" s="3"/>
      <c r="P165" s="3"/>
      <c r="Q165" s="3"/>
      <c r="R165" s="3"/>
      <c r="S165" s="3"/>
      <c r="T165" s="3"/>
      <c r="U165" s="3"/>
      <c r="V165" s="3"/>
      <c r="W165" s="3"/>
      <c r="X165" s="3"/>
      <c r="Y165" s="3"/>
      <c r="Z165" s="3"/>
    </row>
    <row r="166" ht="15.75" customHeight="1">
      <c r="A166" s="53"/>
      <c r="B166" s="54"/>
      <c r="C166" s="54"/>
      <c r="D166" s="54"/>
      <c r="E166" s="54"/>
      <c r="F166" s="54"/>
      <c r="G166" s="54"/>
      <c r="H166" s="1"/>
      <c r="I166" s="3"/>
      <c r="J166" s="3"/>
      <c r="K166" s="3"/>
      <c r="L166" s="3"/>
      <c r="M166" s="3"/>
      <c r="N166" s="3"/>
      <c r="O166" s="3"/>
      <c r="P166" s="3"/>
      <c r="Q166" s="3"/>
      <c r="R166" s="3"/>
      <c r="S166" s="3"/>
      <c r="T166" s="3"/>
      <c r="U166" s="3"/>
      <c r="V166" s="3"/>
      <c r="W166" s="3"/>
      <c r="X166" s="3"/>
      <c r="Y166" s="3"/>
      <c r="Z166" s="3"/>
    </row>
    <row r="167" ht="15.75" customHeight="1">
      <c r="A167" s="53"/>
      <c r="B167" s="54"/>
      <c r="C167" s="54"/>
      <c r="D167" s="54"/>
      <c r="E167" s="54"/>
      <c r="F167" s="54"/>
      <c r="G167" s="54"/>
      <c r="H167" s="1"/>
      <c r="I167" s="3"/>
      <c r="J167" s="3"/>
      <c r="K167" s="3"/>
      <c r="L167" s="3"/>
      <c r="M167" s="3"/>
      <c r="N167" s="3"/>
      <c r="O167" s="3"/>
      <c r="P167" s="3"/>
      <c r="Q167" s="3"/>
      <c r="R167" s="3"/>
      <c r="S167" s="3"/>
      <c r="T167" s="3"/>
      <c r="U167" s="3"/>
      <c r="V167" s="3"/>
      <c r="W167" s="3"/>
      <c r="X167" s="3"/>
      <c r="Y167" s="3"/>
      <c r="Z167" s="3"/>
    </row>
    <row r="168" ht="15.75" customHeight="1">
      <c r="A168" s="53"/>
      <c r="B168" s="54"/>
      <c r="C168" s="54"/>
      <c r="D168" s="54"/>
      <c r="E168" s="54"/>
      <c r="F168" s="54"/>
      <c r="G168" s="54"/>
      <c r="H168" s="1"/>
      <c r="I168" s="3"/>
      <c r="J168" s="3"/>
      <c r="K168" s="3"/>
      <c r="L168" s="3"/>
      <c r="M168" s="3"/>
      <c r="N168" s="3"/>
      <c r="O168" s="3"/>
      <c r="P168" s="3"/>
      <c r="Q168" s="3"/>
      <c r="R168" s="3"/>
      <c r="S168" s="3"/>
      <c r="T168" s="3"/>
      <c r="U168" s="3"/>
      <c r="V168" s="3"/>
      <c r="W168" s="3"/>
      <c r="X168" s="3"/>
      <c r="Y168" s="3"/>
      <c r="Z168" s="3"/>
    </row>
    <row r="169" ht="15.75" customHeight="1">
      <c r="A169" s="53"/>
      <c r="B169" s="54"/>
      <c r="C169" s="54"/>
      <c r="D169" s="54"/>
      <c r="E169" s="54"/>
      <c r="F169" s="54"/>
      <c r="G169" s="54"/>
      <c r="H169" s="1"/>
      <c r="I169" s="3"/>
      <c r="J169" s="3"/>
      <c r="K169" s="3"/>
      <c r="L169" s="3"/>
      <c r="M169" s="3"/>
      <c r="N169" s="3"/>
      <c r="O169" s="3"/>
      <c r="P169" s="3"/>
      <c r="Q169" s="3"/>
      <c r="R169" s="3"/>
      <c r="S169" s="3"/>
      <c r="T169" s="3"/>
      <c r="U169" s="3"/>
      <c r="V169" s="3"/>
      <c r="W169" s="3"/>
      <c r="X169" s="3"/>
      <c r="Y169" s="3"/>
      <c r="Z169" s="3"/>
    </row>
    <row r="170" ht="15.75" customHeight="1">
      <c r="A170" s="53"/>
      <c r="B170" s="54"/>
      <c r="C170" s="54"/>
      <c r="D170" s="54"/>
      <c r="E170" s="54"/>
      <c r="F170" s="54"/>
      <c r="G170" s="54"/>
      <c r="H170" s="1"/>
      <c r="I170" s="3"/>
      <c r="J170" s="3"/>
      <c r="K170" s="3"/>
      <c r="L170" s="3"/>
      <c r="M170" s="3"/>
      <c r="N170" s="3"/>
      <c r="O170" s="3"/>
      <c r="P170" s="3"/>
      <c r="Q170" s="3"/>
      <c r="R170" s="3"/>
      <c r="S170" s="3"/>
      <c r="T170" s="3"/>
      <c r="U170" s="3"/>
      <c r="V170" s="3"/>
      <c r="W170" s="3"/>
      <c r="X170" s="3"/>
      <c r="Y170" s="3"/>
      <c r="Z170" s="3"/>
    </row>
    <row r="171" ht="15.75" customHeight="1">
      <c r="A171" s="53"/>
      <c r="B171" s="54"/>
      <c r="C171" s="54"/>
      <c r="D171" s="54"/>
      <c r="E171" s="54"/>
      <c r="F171" s="54"/>
      <c r="G171" s="54"/>
      <c r="H171" s="1"/>
      <c r="I171" s="3"/>
      <c r="J171" s="3"/>
      <c r="K171" s="3"/>
      <c r="L171" s="3"/>
      <c r="M171" s="3"/>
      <c r="N171" s="3"/>
      <c r="O171" s="3"/>
      <c r="P171" s="3"/>
      <c r="Q171" s="3"/>
      <c r="R171" s="3"/>
      <c r="S171" s="3"/>
      <c r="T171" s="3"/>
      <c r="U171" s="3"/>
      <c r="V171" s="3"/>
      <c r="W171" s="3"/>
      <c r="X171" s="3"/>
      <c r="Y171" s="3"/>
      <c r="Z171" s="3"/>
    </row>
    <row r="172" ht="15.75" customHeight="1">
      <c r="A172" s="53"/>
      <c r="B172" s="54"/>
      <c r="C172" s="54"/>
      <c r="D172" s="54"/>
      <c r="E172" s="54"/>
      <c r="F172" s="54"/>
      <c r="G172" s="54"/>
      <c r="H172" s="1"/>
      <c r="I172" s="3"/>
      <c r="J172" s="3"/>
      <c r="K172" s="3"/>
      <c r="L172" s="3"/>
      <c r="M172" s="3"/>
      <c r="N172" s="3"/>
      <c r="O172" s="3"/>
      <c r="P172" s="3"/>
      <c r="Q172" s="3"/>
      <c r="R172" s="3"/>
      <c r="S172" s="3"/>
      <c r="T172" s="3"/>
      <c r="U172" s="3"/>
      <c r="V172" s="3"/>
      <c r="W172" s="3"/>
      <c r="X172" s="3"/>
      <c r="Y172" s="3"/>
      <c r="Z172" s="3"/>
    </row>
    <row r="173" ht="15.75" customHeight="1">
      <c r="A173" s="53"/>
      <c r="B173" s="54"/>
      <c r="C173" s="54"/>
      <c r="D173" s="54"/>
      <c r="E173" s="54"/>
      <c r="F173" s="54"/>
      <c r="G173" s="54"/>
      <c r="H173" s="1"/>
      <c r="I173" s="3"/>
      <c r="J173" s="3"/>
      <c r="K173" s="3"/>
      <c r="L173" s="3"/>
      <c r="M173" s="3"/>
      <c r="N173" s="3"/>
      <c r="O173" s="3"/>
      <c r="P173" s="3"/>
      <c r="Q173" s="3"/>
      <c r="R173" s="3"/>
      <c r="S173" s="3"/>
      <c r="T173" s="3"/>
      <c r="U173" s="3"/>
      <c r="V173" s="3"/>
      <c r="W173" s="3"/>
      <c r="X173" s="3"/>
      <c r="Y173" s="3"/>
      <c r="Z173" s="3"/>
    </row>
    <row r="174" ht="15.75" customHeight="1">
      <c r="A174" s="53"/>
      <c r="B174" s="54"/>
      <c r="C174" s="54"/>
      <c r="D174" s="54"/>
      <c r="E174" s="54"/>
      <c r="F174" s="54"/>
      <c r="G174" s="54"/>
      <c r="H174" s="1"/>
      <c r="I174" s="3"/>
      <c r="J174" s="3"/>
      <c r="K174" s="3"/>
      <c r="L174" s="3"/>
      <c r="M174" s="3"/>
      <c r="N174" s="3"/>
      <c r="O174" s="3"/>
      <c r="P174" s="3"/>
      <c r="Q174" s="3"/>
      <c r="R174" s="3"/>
      <c r="S174" s="3"/>
      <c r="T174" s="3"/>
      <c r="U174" s="3"/>
      <c r="V174" s="3"/>
      <c r="W174" s="3"/>
      <c r="X174" s="3"/>
      <c r="Y174" s="3"/>
      <c r="Z174" s="3"/>
    </row>
    <row r="175" ht="15.75" customHeight="1">
      <c r="A175" s="53"/>
      <c r="B175" s="54"/>
      <c r="C175" s="54"/>
      <c r="D175" s="54"/>
      <c r="E175" s="54"/>
      <c r="F175" s="54"/>
      <c r="G175" s="54"/>
      <c r="H175" s="1"/>
      <c r="I175" s="3"/>
      <c r="J175" s="3"/>
      <c r="K175" s="3"/>
      <c r="L175" s="3"/>
      <c r="M175" s="3"/>
      <c r="N175" s="3"/>
      <c r="O175" s="3"/>
      <c r="P175" s="3"/>
      <c r="Q175" s="3"/>
      <c r="R175" s="3"/>
      <c r="S175" s="3"/>
      <c r="T175" s="3"/>
      <c r="U175" s="3"/>
      <c r="V175" s="3"/>
      <c r="W175" s="3"/>
      <c r="X175" s="3"/>
      <c r="Y175" s="3"/>
      <c r="Z175" s="3"/>
    </row>
    <row r="176" ht="15.75" customHeight="1">
      <c r="A176" s="53"/>
      <c r="B176" s="54"/>
      <c r="C176" s="54"/>
      <c r="D176" s="54"/>
      <c r="E176" s="54"/>
      <c r="F176" s="54"/>
      <c r="G176" s="54"/>
      <c r="H176" s="1"/>
      <c r="I176" s="3"/>
      <c r="J176" s="3"/>
      <c r="K176" s="3"/>
      <c r="L176" s="3"/>
      <c r="M176" s="3"/>
      <c r="N176" s="3"/>
      <c r="O176" s="3"/>
      <c r="P176" s="3"/>
      <c r="Q176" s="3"/>
      <c r="R176" s="3"/>
      <c r="S176" s="3"/>
      <c r="T176" s="3"/>
      <c r="U176" s="3"/>
      <c r="V176" s="3"/>
      <c r="W176" s="3"/>
      <c r="X176" s="3"/>
      <c r="Y176" s="3"/>
      <c r="Z176" s="3"/>
    </row>
    <row r="177" ht="15.75" customHeight="1">
      <c r="A177" s="53"/>
      <c r="B177" s="54"/>
      <c r="C177" s="54"/>
      <c r="D177" s="54"/>
      <c r="E177" s="54"/>
      <c r="F177" s="54"/>
      <c r="G177" s="54"/>
      <c r="H177" s="1"/>
      <c r="I177" s="3"/>
      <c r="J177" s="3"/>
      <c r="K177" s="3"/>
      <c r="L177" s="3"/>
      <c r="M177" s="3"/>
      <c r="N177" s="3"/>
      <c r="O177" s="3"/>
      <c r="P177" s="3"/>
      <c r="Q177" s="3"/>
      <c r="R177" s="3"/>
      <c r="S177" s="3"/>
      <c r="T177" s="3"/>
      <c r="U177" s="3"/>
      <c r="V177" s="3"/>
      <c r="W177" s="3"/>
      <c r="X177" s="3"/>
      <c r="Y177" s="3"/>
      <c r="Z177" s="3"/>
    </row>
    <row r="178" ht="15.75" customHeight="1">
      <c r="A178" s="53"/>
      <c r="B178" s="54"/>
      <c r="C178" s="54"/>
      <c r="D178" s="54"/>
      <c r="E178" s="54"/>
      <c r="F178" s="54"/>
      <c r="G178" s="54"/>
      <c r="H178" s="1"/>
      <c r="I178" s="3"/>
      <c r="J178" s="3"/>
      <c r="K178" s="3"/>
      <c r="L178" s="3"/>
      <c r="M178" s="3"/>
      <c r="N178" s="3"/>
      <c r="O178" s="3"/>
      <c r="P178" s="3"/>
      <c r="Q178" s="3"/>
      <c r="R178" s="3"/>
      <c r="S178" s="3"/>
      <c r="T178" s="3"/>
      <c r="U178" s="3"/>
      <c r="V178" s="3"/>
      <c r="W178" s="3"/>
      <c r="X178" s="3"/>
      <c r="Y178" s="3"/>
      <c r="Z178" s="3"/>
    </row>
    <row r="179" ht="15.75" customHeight="1">
      <c r="A179" s="53"/>
      <c r="B179" s="54"/>
      <c r="C179" s="54"/>
      <c r="D179" s="54"/>
      <c r="E179" s="54"/>
      <c r="F179" s="54"/>
      <c r="G179" s="54"/>
      <c r="H179" s="1"/>
      <c r="I179" s="3"/>
      <c r="J179" s="3"/>
      <c r="K179" s="3"/>
      <c r="L179" s="3"/>
      <c r="M179" s="3"/>
      <c r="N179" s="3"/>
      <c r="O179" s="3"/>
      <c r="P179" s="3"/>
      <c r="Q179" s="3"/>
      <c r="R179" s="3"/>
      <c r="S179" s="3"/>
      <c r="T179" s="3"/>
      <c r="U179" s="3"/>
      <c r="V179" s="3"/>
      <c r="W179" s="3"/>
      <c r="X179" s="3"/>
      <c r="Y179" s="3"/>
      <c r="Z179" s="3"/>
    </row>
    <row r="180" ht="15.75" customHeight="1">
      <c r="A180" s="53"/>
      <c r="B180" s="54"/>
      <c r="C180" s="54"/>
      <c r="D180" s="54"/>
      <c r="E180" s="54"/>
      <c r="F180" s="54"/>
      <c r="G180" s="54"/>
      <c r="H180" s="1"/>
      <c r="I180" s="3"/>
      <c r="J180" s="3"/>
      <c r="K180" s="3"/>
      <c r="L180" s="3"/>
      <c r="M180" s="3"/>
      <c r="N180" s="3"/>
      <c r="O180" s="3"/>
      <c r="P180" s="3"/>
      <c r="Q180" s="3"/>
      <c r="R180" s="3"/>
      <c r="S180" s="3"/>
      <c r="T180" s="3"/>
      <c r="U180" s="3"/>
      <c r="V180" s="3"/>
      <c r="W180" s="3"/>
      <c r="X180" s="3"/>
      <c r="Y180" s="3"/>
      <c r="Z180" s="3"/>
    </row>
    <row r="181" ht="15.75" customHeight="1">
      <c r="A181" s="53"/>
      <c r="B181" s="54"/>
      <c r="C181" s="54"/>
      <c r="D181" s="54"/>
      <c r="E181" s="54"/>
      <c r="F181" s="54"/>
      <c r="G181" s="54"/>
      <c r="H181" s="1"/>
      <c r="I181" s="3"/>
      <c r="J181" s="3"/>
      <c r="K181" s="3"/>
      <c r="L181" s="3"/>
      <c r="M181" s="3"/>
      <c r="N181" s="3"/>
      <c r="O181" s="3"/>
      <c r="P181" s="3"/>
      <c r="Q181" s="3"/>
      <c r="R181" s="3"/>
      <c r="S181" s="3"/>
      <c r="T181" s="3"/>
      <c r="U181" s="3"/>
      <c r="V181" s="3"/>
      <c r="W181" s="3"/>
      <c r="X181" s="3"/>
      <c r="Y181" s="3"/>
      <c r="Z181" s="3"/>
    </row>
    <row r="182" ht="15.75" customHeight="1">
      <c r="A182" s="53"/>
      <c r="B182" s="54"/>
      <c r="C182" s="54"/>
      <c r="D182" s="54"/>
      <c r="E182" s="54"/>
      <c r="F182" s="54"/>
      <c r="G182" s="54"/>
      <c r="H182" s="1"/>
      <c r="I182" s="3"/>
      <c r="J182" s="3"/>
      <c r="K182" s="3"/>
      <c r="L182" s="3"/>
      <c r="M182" s="3"/>
      <c r="N182" s="3"/>
      <c r="O182" s="3"/>
      <c r="P182" s="3"/>
      <c r="Q182" s="3"/>
      <c r="R182" s="3"/>
      <c r="S182" s="3"/>
      <c r="T182" s="3"/>
      <c r="U182" s="3"/>
      <c r="V182" s="3"/>
      <c r="W182" s="3"/>
      <c r="X182" s="3"/>
      <c r="Y182" s="3"/>
      <c r="Z182" s="3"/>
    </row>
    <row r="183" ht="15.75" customHeight="1">
      <c r="A183" s="53"/>
      <c r="B183" s="54"/>
      <c r="C183" s="54"/>
      <c r="D183" s="54"/>
      <c r="E183" s="54"/>
      <c r="F183" s="54"/>
      <c r="G183" s="54"/>
      <c r="H183" s="1"/>
      <c r="I183" s="3"/>
      <c r="J183" s="3"/>
      <c r="K183" s="3"/>
      <c r="L183" s="3"/>
      <c r="M183" s="3"/>
      <c r="N183" s="3"/>
      <c r="O183" s="3"/>
      <c r="P183" s="3"/>
      <c r="Q183" s="3"/>
      <c r="R183" s="3"/>
      <c r="S183" s="3"/>
      <c r="T183" s="3"/>
      <c r="U183" s="3"/>
      <c r="V183" s="3"/>
      <c r="W183" s="3"/>
      <c r="X183" s="3"/>
      <c r="Y183" s="3"/>
      <c r="Z183" s="3"/>
    </row>
    <row r="184" ht="15.75" customHeight="1">
      <c r="A184" s="53"/>
      <c r="B184" s="54"/>
      <c r="C184" s="54"/>
      <c r="D184" s="54"/>
      <c r="E184" s="54"/>
      <c r="F184" s="54"/>
      <c r="G184" s="54"/>
      <c r="H184" s="1"/>
      <c r="I184" s="3"/>
      <c r="J184" s="3"/>
      <c r="K184" s="3"/>
      <c r="L184" s="3"/>
      <c r="M184" s="3"/>
      <c r="N184" s="3"/>
      <c r="O184" s="3"/>
      <c r="P184" s="3"/>
      <c r="Q184" s="3"/>
      <c r="R184" s="3"/>
      <c r="S184" s="3"/>
      <c r="T184" s="3"/>
      <c r="U184" s="3"/>
      <c r="V184" s="3"/>
      <c r="W184" s="3"/>
      <c r="X184" s="3"/>
      <c r="Y184" s="3"/>
      <c r="Z184" s="3"/>
    </row>
    <row r="185" ht="15.75" customHeight="1">
      <c r="A185" s="53"/>
      <c r="B185" s="54"/>
      <c r="C185" s="54"/>
      <c r="D185" s="54"/>
      <c r="E185" s="54"/>
      <c r="F185" s="54"/>
      <c r="G185" s="54"/>
      <c r="H185" s="1"/>
      <c r="I185" s="3"/>
      <c r="J185" s="3"/>
      <c r="K185" s="3"/>
      <c r="L185" s="3"/>
      <c r="M185" s="3"/>
      <c r="N185" s="3"/>
      <c r="O185" s="3"/>
      <c r="P185" s="3"/>
      <c r="Q185" s="3"/>
      <c r="R185" s="3"/>
      <c r="S185" s="3"/>
      <c r="T185" s="3"/>
      <c r="U185" s="3"/>
      <c r="V185" s="3"/>
      <c r="W185" s="3"/>
      <c r="X185" s="3"/>
      <c r="Y185" s="3"/>
      <c r="Z185" s="3"/>
    </row>
    <row r="186" ht="15.75" customHeight="1">
      <c r="A186" s="53"/>
      <c r="B186" s="54"/>
      <c r="C186" s="54"/>
      <c r="D186" s="54"/>
      <c r="E186" s="54"/>
      <c r="F186" s="54"/>
      <c r="G186" s="54"/>
      <c r="H186" s="1"/>
      <c r="I186" s="3"/>
      <c r="J186" s="3"/>
      <c r="K186" s="3"/>
      <c r="L186" s="3"/>
      <c r="M186" s="3"/>
      <c r="N186" s="3"/>
      <c r="O186" s="3"/>
      <c r="P186" s="3"/>
      <c r="Q186" s="3"/>
      <c r="R186" s="3"/>
      <c r="S186" s="3"/>
      <c r="T186" s="3"/>
      <c r="U186" s="3"/>
      <c r="V186" s="3"/>
      <c r="W186" s="3"/>
      <c r="X186" s="3"/>
      <c r="Y186" s="3"/>
      <c r="Z186" s="3"/>
    </row>
    <row r="187" ht="15.75" customHeight="1">
      <c r="A187" s="53"/>
      <c r="B187" s="54"/>
      <c r="C187" s="54"/>
      <c r="D187" s="54"/>
      <c r="E187" s="54"/>
      <c r="F187" s="54"/>
      <c r="G187" s="54"/>
      <c r="H187" s="1"/>
      <c r="I187" s="3"/>
      <c r="J187" s="3"/>
      <c r="K187" s="3"/>
      <c r="L187" s="3"/>
      <c r="M187" s="3"/>
      <c r="N187" s="3"/>
      <c r="O187" s="3"/>
      <c r="P187" s="3"/>
      <c r="Q187" s="3"/>
      <c r="R187" s="3"/>
      <c r="S187" s="3"/>
      <c r="T187" s="3"/>
      <c r="U187" s="3"/>
      <c r="V187" s="3"/>
      <c r="W187" s="3"/>
      <c r="X187" s="3"/>
      <c r="Y187" s="3"/>
      <c r="Z187" s="3"/>
    </row>
    <row r="188" ht="15.75" customHeight="1">
      <c r="A188" s="53"/>
      <c r="B188" s="54"/>
      <c r="C188" s="54"/>
      <c r="D188" s="54"/>
      <c r="E188" s="54"/>
      <c r="F188" s="54"/>
      <c r="G188" s="54"/>
      <c r="H188" s="1"/>
      <c r="I188" s="3"/>
      <c r="J188" s="3"/>
      <c r="K188" s="3"/>
      <c r="L188" s="3"/>
      <c r="M188" s="3"/>
      <c r="N188" s="3"/>
      <c r="O188" s="3"/>
      <c r="P188" s="3"/>
      <c r="Q188" s="3"/>
      <c r="R188" s="3"/>
      <c r="S188" s="3"/>
      <c r="T188" s="3"/>
      <c r="U188" s="3"/>
      <c r="V188" s="3"/>
      <c r="W188" s="3"/>
      <c r="X188" s="3"/>
      <c r="Y188" s="3"/>
      <c r="Z188" s="3"/>
    </row>
    <row r="189" ht="15.75" customHeight="1">
      <c r="A189" s="53"/>
      <c r="B189" s="54"/>
      <c r="C189" s="54"/>
      <c r="D189" s="54"/>
      <c r="E189" s="54"/>
      <c r="F189" s="54"/>
      <c r="G189" s="54"/>
      <c r="H189" s="1"/>
      <c r="I189" s="3"/>
      <c r="J189" s="3"/>
      <c r="K189" s="3"/>
      <c r="L189" s="3"/>
      <c r="M189" s="3"/>
      <c r="N189" s="3"/>
      <c r="O189" s="3"/>
      <c r="P189" s="3"/>
      <c r="Q189" s="3"/>
      <c r="R189" s="3"/>
      <c r="S189" s="3"/>
      <c r="T189" s="3"/>
      <c r="U189" s="3"/>
      <c r="V189" s="3"/>
      <c r="W189" s="3"/>
      <c r="X189" s="3"/>
      <c r="Y189" s="3"/>
      <c r="Z189" s="3"/>
    </row>
    <row r="190" ht="15.75" customHeight="1">
      <c r="A190" s="53"/>
      <c r="B190" s="54"/>
      <c r="C190" s="54"/>
      <c r="D190" s="54"/>
      <c r="E190" s="54"/>
      <c r="F190" s="54"/>
      <c r="G190" s="54"/>
      <c r="H190" s="1"/>
      <c r="I190" s="3"/>
      <c r="J190" s="3"/>
      <c r="K190" s="3"/>
      <c r="L190" s="3"/>
      <c r="M190" s="3"/>
      <c r="N190" s="3"/>
      <c r="O190" s="3"/>
      <c r="P190" s="3"/>
      <c r="Q190" s="3"/>
      <c r="R190" s="3"/>
      <c r="S190" s="3"/>
      <c r="T190" s="3"/>
      <c r="U190" s="3"/>
      <c r="V190" s="3"/>
      <c r="W190" s="3"/>
      <c r="X190" s="3"/>
      <c r="Y190" s="3"/>
      <c r="Z190" s="3"/>
    </row>
    <row r="191" ht="15.75" customHeight="1">
      <c r="A191" s="53"/>
      <c r="B191" s="54"/>
      <c r="C191" s="54"/>
      <c r="D191" s="54"/>
      <c r="E191" s="54"/>
      <c r="F191" s="54"/>
      <c r="G191" s="54"/>
      <c r="H191" s="1"/>
      <c r="I191" s="3"/>
      <c r="J191" s="3"/>
      <c r="K191" s="3"/>
      <c r="L191" s="3"/>
      <c r="M191" s="3"/>
      <c r="N191" s="3"/>
      <c r="O191" s="3"/>
      <c r="P191" s="3"/>
      <c r="Q191" s="3"/>
      <c r="R191" s="3"/>
      <c r="S191" s="3"/>
      <c r="T191" s="3"/>
      <c r="U191" s="3"/>
      <c r="V191" s="3"/>
      <c r="W191" s="3"/>
      <c r="X191" s="3"/>
      <c r="Y191" s="3"/>
      <c r="Z191" s="3"/>
    </row>
    <row r="192" ht="15.75" customHeight="1">
      <c r="A192" s="53"/>
      <c r="B192" s="54"/>
      <c r="C192" s="54"/>
      <c r="D192" s="54"/>
      <c r="E192" s="54"/>
      <c r="F192" s="54"/>
      <c r="G192" s="54"/>
      <c r="H192" s="1"/>
      <c r="I192" s="3"/>
      <c r="J192" s="3"/>
      <c r="K192" s="3"/>
      <c r="L192" s="3"/>
      <c r="M192" s="3"/>
      <c r="N192" s="3"/>
      <c r="O192" s="3"/>
      <c r="P192" s="3"/>
      <c r="Q192" s="3"/>
      <c r="R192" s="3"/>
      <c r="S192" s="3"/>
      <c r="T192" s="3"/>
      <c r="U192" s="3"/>
      <c r="V192" s="3"/>
      <c r="W192" s="3"/>
      <c r="X192" s="3"/>
      <c r="Y192" s="3"/>
      <c r="Z192" s="3"/>
    </row>
    <row r="193" ht="15.75" customHeight="1">
      <c r="A193" s="53"/>
      <c r="B193" s="54"/>
      <c r="C193" s="54"/>
      <c r="D193" s="54"/>
      <c r="E193" s="54"/>
      <c r="F193" s="54"/>
      <c r="G193" s="54"/>
      <c r="H193" s="1"/>
      <c r="I193" s="3"/>
      <c r="J193" s="3"/>
      <c r="K193" s="3"/>
      <c r="L193" s="3"/>
      <c r="M193" s="3"/>
      <c r="N193" s="3"/>
      <c r="O193" s="3"/>
      <c r="P193" s="3"/>
      <c r="Q193" s="3"/>
      <c r="R193" s="3"/>
      <c r="S193" s="3"/>
      <c r="T193" s="3"/>
      <c r="U193" s="3"/>
      <c r="V193" s="3"/>
      <c r="W193" s="3"/>
      <c r="X193" s="3"/>
      <c r="Y193" s="3"/>
      <c r="Z193" s="3"/>
    </row>
    <row r="194" ht="15.75" customHeight="1">
      <c r="A194" s="53"/>
      <c r="B194" s="54"/>
      <c r="C194" s="54"/>
      <c r="D194" s="54"/>
      <c r="E194" s="54"/>
      <c r="F194" s="54"/>
      <c r="G194" s="54"/>
      <c r="H194" s="1"/>
      <c r="I194" s="3"/>
      <c r="J194" s="3"/>
      <c r="K194" s="3"/>
      <c r="L194" s="3"/>
      <c r="M194" s="3"/>
      <c r="N194" s="3"/>
      <c r="O194" s="3"/>
      <c r="P194" s="3"/>
      <c r="Q194" s="3"/>
      <c r="R194" s="3"/>
      <c r="S194" s="3"/>
      <c r="T194" s="3"/>
      <c r="U194" s="3"/>
      <c r="V194" s="3"/>
      <c r="W194" s="3"/>
      <c r="X194" s="3"/>
      <c r="Y194" s="3"/>
      <c r="Z194" s="3"/>
    </row>
    <row r="195" ht="15.75" customHeight="1">
      <c r="A195" s="53"/>
      <c r="B195" s="54"/>
      <c r="C195" s="54"/>
      <c r="D195" s="54"/>
      <c r="E195" s="54"/>
      <c r="F195" s="54"/>
      <c r="G195" s="54"/>
      <c r="H195" s="1"/>
      <c r="I195" s="3"/>
      <c r="J195" s="3"/>
      <c r="K195" s="3"/>
      <c r="L195" s="3"/>
      <c r="M195" s="3"/>
      <c r="N195" s="3"/>
      <c r="O195" s="3"/>
      <c r="P195" s="3"/>
      <c r="Q195" s="3"/>
      <c r="R195" s="3"/>
      <c r="S195" s="3"/>
      <c r="T195" s="3"/>
      <c r="U195" s="3"/>
      <c r="V195" s="3"/>
      <c r="W195" s="3"/>
      <c r="X195" s="3"/>
      <c r="Y195" s="3"/>
      <c r="Z195" s="3"/>
    </row>
    <row r="196" ht="15.75" customHeight="1">
      <c r="A196" s="53"/>
      <c r="B196" s="54"/>
      <c r="C196" s="54"/>
      <c r="D196" s="54"/>
      <c r="E196" s="54"/>
      <c r="F196" s="54"/>
      <c r="G196" s="54"/>
      <c r="H196" s="1"/>
      <c r="I196" s="3"/>
      <c r="J196" s="3"/>
      <c r="K196" s="3"/>
      <c r="L196" s="3"/>
      <c r="M196" s="3"/>
      <c r="N196" s="3"/>
      <c r="O196" s="3"/>
      <c r="P196" s="3"/>
      <c r="Q196" s="3"/>
      <c r="R196" s="3"/>
      <c r="S196" s="3"/>
      <c r="T196" s="3"/>
      <c r="U196" s="3"/>
      <c r="V196" s="3"/>
      <c r="W196" s="3"/>
      <c r="X196" s="3"/>
      <c r="Y196" s="3"/>
      <c r="Z196" s="3"/>
    </row>
    <row r="197" ht="15.75" customHeight="1">
      <c r="A197" s="53"/>
      <c r="B197" s="54"/>
      <c r="C197" s="54"/>
      <c r="D197" s="54"/>
      <c r="E197" s="54"/>
      <c r="F197" s="54"/>
      <c r="G197" s="54"/>
      <c r="H197" s="1"/>
      <c r="I197" s="3"/>
      <c r="J197" s="3"/>
      <c r="K197" s="3"/>
      <c r="L197" s="3"/>
      <c r="M197" s="3"/>
      <c r="N197" s="3"/>
      <c r="O197" s="3"/>
      <c r="P197" s="3"/>
      <c r="Q197" s="3"/>
      <c r="R197" s="3"/>
      <c r="S197" s="3"/>
      <c r="T197" s="3"/>
      <c r="U197" s="3"/>
      <c r="V197" s="3"/>
      <c r="W197" s="3"/>
      <c r="X197" s="3"/>
      <c r="Y197" s="3"/>
      <c r="Z197" s="3"/>
    </row>
    <row r="198" ht="15.75" customHeight="1">
      <c r="A198" s="53"/>
      <c r="B198" s="54"/>
      <c r="C198" s="54"/>
      <c r="D198" s="54"/>
      <c r="E198" s="54"/>
      <c r="F198" s="54"/>
      <c r="G198" s="54"/>
      <c r="H198" s="1"/>
      <c r="I198" s="3"/>
      <c r="J198" s="3"/>
      <c r="K198" s="3"/>
      <c r="L198" s="3"/>
      <c r="M198" s="3"/>
      <c r="N198" s="3"/>
      <c r="O198" s="3"/>
      <c r="P198" s="3"/>
      <c r="Q198" s="3"/>
      <c r="R198" s="3"/>
      <c r="S198" s="3"/>
      <c r="T198" s="3"/>
      <c r="U198" s="3"/>
      <c r="V198" s="3"/>
      <c r="W198" s="3"/>
      <c r="X198" s="3"/>
      <c r="Y198" s="3"/>
      <c r="Z198" s="3"/>
    </row>
    <row r="199" ht="15.75" customHeight="1">
      <c r="A199" s="53"/>
      <c r="B199" s="54"/>
      <c r="C199" s="54"/>
      <c r="D199" s="54"/>
      <c r="E199" s="54"/>
      <c r="F199" s="54"/>
      <c r="G199" s="54"/>
      <c r="H199" s="1"/>
      <c r="I199" s="3"/>
      <c r="J199" s="3"/>
      <c r="K199" s="3"/>
      <c r="L199" s="3"/>
      <c r="M199" s="3"/>
      <c r="N199" s="3"/>
      <c r="O199" s="3"/>
      <c r="P199" s="3"/>
      <c r="Q199" s="3"/>
      <c r="R199" s="3"/>
      <c r="S199" s="3"/>
      <c r="T199" s="3"/>
      <c r="U199" s="3"/>
      <c r="V199" s="3"/>
      <c r="W199" s="3"/>
      <c r="X199" s="3"/>
      <c r="Y199" s="3"/>
      <c r="Z199" s="3"/>
    </row>
    <row r="200" ht="15.75" customHeight="1">
      <c r="A200" s="53"/>
      <c r="B200" s="54"/>
      <c r="C200" s="54"/>
      <c r="D200" s="54"/>
      <c r="E200" s="54"/>
      <c r="F200" s="54"/>
      <c r="G200" s="54"/>
      <c r="H200" s="1"/>
      <c r="I200" s="3"/>
      <c r="J200" s="3"/>
      <c r="K200" s="3"/>
      <c r="L200" s="3"/>
      <c r="M200" s="3"/>
      <c r="N200" s="3"/>
      <c r="O200" s="3"/>
      <c r="P200" s="3"/>
      <c r="Q200" s="3"/>
      <c r="R200" s="3"/>
      <c r="S200" s="3"/>
      <c r="T200" s="3"/>
      <c r="U200" s="3"/>
      <c r="V200" s="3"/>
      <c r="W200" s="3"/>
      <c r="X200" s="3"/>
      <c r="Y200" s="3"/>
      <c r="Z200" s="3"/>
    </row>
    <row r="201" ht="15.75" customHeight="1">
      <c r="A201" s="53"/>
      <c r="B201" s="54"/>
      <c r="C201" s="54"/>
      <c r="D201" s="54"/>
      <c r="E201" s="54"/>
      <c r="F201" s="54"/>
      <c r="G201" s="54"/>
      <c r="H201" s="1"/>
      <c r="I201" s="3"/>
      <c r="J201" s="3"/>
      <c r="K201" s="3"/>
      <c r="L201" s="3"/>
      <c r="M201" s="3"/>
      <c r="N201" s="3"/>
      <c r="O201" s="3"/>
      <c r="P201" s="3"/>
      <c r="Q201" s="3"/>
      <c r="R201" s="3"/>
      <c r="S201" s="3"/>
      <c r="T201" s="3"/>
      <c r="U201" s="3"/>
      <c r="V201" s="3"/>
      <c r="W201" s="3"/>
      <c r="X201" s="3"/>
      <c r="Y201" s="3"/>
      <c r="Z201" s="3"/>
    </row>
    <row r="202" ht="15.75" customHeight="1">
      <c r="A202" s="53"/>
      <c r="B202" s="54"/>
      <c r="C202" s="54"/>
      <c r="D202" s="54"/>
      <c r="E202" s="54"/>
      <c r="F202" s="54"/>
      <c r="G202" s="54"/>
      <c r="H202" s="1"/>
      <c r="I202" s="3"/>
      <c r="J202" s="3"/>
      <c r="K202" s="3"/>
      <c r="L202" s="3"/>
      <c r="M202" s="3"/>
      <c r="N202" s="3"/>
      <c r="O202" s="3"/>
      <c r="P202" s="3"/>
      <c r="Q202" s="3"/>
      <c r="R202" s="3"/>
      <c r="S202" s="3"/>
      <c r="T202" s="3"/>
      <c r="U202" s="3"/>
      <c r="V202" s="3"/>
      <c r="W202" s="3"/>
      <c r="X202" s="3"/>
      <c r="Y202" s="3"/>
      <c r="Z202" s="3"/>
    </row>
    <row r="203" ht="15.75" customHeight="1">
      <c r="A203" s="53"/>
      <c r="B203" s="54"/>
      <c r="C203" s="54"/>
      <c r="D203" s="54"/>
      <c r="E203" s="54"/>
      <c r="F203" s="54"/>
      <c r="G203" s="54"/>
      <c r="H203" s="1"/>
      <c r="I203" s="3"/>
      <c r="J203" s="3"/>
      <c r="K203" s="3"/>
      <c r="L203" s="3"/>
      <c r="M203" s="3"/>
      <c r="N203" s="3"/>
      <c r="O203" s="3"/>
      <c r="P203" s="3"/>
      <c r="Q203" s="3"/>
      <c r="R203" s="3"/>
      <c r="S203" s="3"/>
      <c r="T203" s="3"/>
      <c r="U203" s="3"/>
      <c r="V203" s="3"/>
      <c r="W203" s="3"/>
      <c r="X203" s="3"/>
      <c r="Y203" s="3"/>
      <c r="Z203" s="3"/>
    </row>
    <row r="204" ht="15.75" customHeight="1">
      <c r="A204" s="53"/>
      <c r="B204" s="54"/>
      <c r="C204" s="54"/>
      <c r="D204" s="54"/>
      <c r="E204" s="54"/>
      <c r="F204" s="54"/>
      <c r="G204" s="54"/>
      <c r="H204" s="1"/>
      <c r="I204" s="3"/>
      <c r="J204" s="3"/>
      <c r="K204" s="3"/>
      <c r="L204" s="3"/>
      <c r="M204" s="3"/>
      <c r="N204" s="3"/>
      <c r="O204" s="3"/>
      <c r="P204" s="3"/>
      <c r="Q204" s="3"/>
      <c r="R204" s="3"/>
      <c r="S204" s="3"/>
      <c r="T204" s="3"/>
      <c r="U204" s="3"/>
      <c r="V204" s="3"/>
      <c r="W204" s="3"/>
      <c r="X204" s="3"/>
      <c r="Y204" s="3"/>
      <c r="Z204" s="3"/>
    </row>
    <row r="205" ht="15.75" customHeight="1">
      <c r="A205" s="53"/>
      <c r="B205" s="54"/>
      <c r="C205" s="54"/>
      <c r="D205" s="54"/>
      <c r="E205" s="54"/>
      <c r="F205" s="54"/>
      <c r="G205" s="54"/>
      <c r="H205" s="1"/>
      <c r="I205" s="3"/>
      <c r="J205" s="3"/>
      <c r="K205" s="3"/>
      <c r="L205" s="3"/>
      <c r="M205" s="3"/>
      <c r="N205" s="3"/>
      <c r="O205" s="3"/>
      <c r="P205" s="3"/>
      <c r="Q205" s="3"/>
      <c r="R205" s="3"/>
      <c r="S205" s="3"/>
      <c r="T205" s="3"/>
      <c r="U205" s="3"/>
      <c r="V205" s="3"/>
      <c r="W205" s="3"/>
      <c r="X205" s="3"/>
      <c r="Y205" s="3"/>
      <c r="Z205" s="3"/>
    </row>
    <row r="206" ht="15.75" customHeight="1">
      <c r="A206" s="53"/>
      <c r="B206" s="54"/>
      <c r="C206" s="54"/>
      <c r="D206" s="54"/>
      <c r="E206" s="54"/>
      <c r="F206" s="54"/>
      <c r="G206" s="54"/>
      <c r="H206" s="1"/>
      <c r="I206" s="3"/>
      <c r="J206" s="3"/>
      <c r="K206" s="3"/>
      <c r="L206" s="3"/>
      <c r="M206" s="3"/>
      <c r="N206" s="3"/>
      <c r="O206" s="3"/>
      <c r="P206" s="3"/>
      <c r="Q206" s="3"/>
      <c r="R206" s="3"/>
      <c r="S206" s="3"/>
      <c r="T206" s="3"/>
      <c r="U206" s="3"/>
      <c r="V206" s="3"/>
      <c r="W206" s="3"/>
      <c r="X206" s="3"/>
      <c r="Y206" s="3"/>
      <c r="Z206" s="3"/>
    </row>
    <row r="207" ht="15.75" customHeight="1">
      <c r="A207" s="53"/>
      <c r="B207" s="54"/>
      <c r="C207" s="54"/>
      <c r="D207" s="54"/>
      <c r="E207" s="54"/>
      <c r="F207" s="54"/>
      <c r="G207" s="54"/>
      <c r="H207" s="1"/>
      <c r="I207" s="3"/>
      <c r="J207" s="3"/>
      <c r="K207" s="3"/>
      <c r="L207" s="3"/>
      <c r="M207" s="3"/>
      <c r="N207" s="3"/>
      <c r="O207" s="3"/>
      <c r="P207" s="3"/>
      <c r="Q207" s="3"/>
      <c r="R207" s="3"/>
      <c r="S207" s="3"/>
      <c r="T207" s="3"/>
      <c r="U207" s="3"/>
      <c r="V207" s="3"/>
      <c r="W207" s="3"/>
      <c r="X207" s="3"/>
      <c r="Y207" s="3"/>
      <c r="Z207" s="3"/>
    </row>
    <row r="208" ht="15.75" customHeight="1">
      <c r="A208" s="53"/>
      <c r="B208" s="54"/>
      <c r="C208" s="54"/>
      <c r="D208" s="54"/>
      <c r="E208" s="54"/>
      <c r="F208" s="54"/>
      <c r="G208" s="54"/>
      <c r="H208" s="1"/>
      <c r="I208" s="3"/>
      <c r="J208" s="3"/>
      <c r="K208" s="3"/>
      <c r="L208" s="3"/>
      <c r="M208" s="3"/>
      <c r="N208" s="3"/>
      <c r="O208" s="3"/>
      <c r="P208" s="3"/>
      <c r="Q208" s="3"/>
      <c r="R208" s="3"/>
      <c r="S208" s="3"/>
      <c r="T208" s="3"/>
      <c r="U208" s="3"/>
      <c r="V208" s="3"/>
      <c r="W208" s="3"/>
      <c r="X208" s="3"/>
      <c r="Y208" s="3"/>
      <c r="Z208" s="3"/>
    </row>
    <row r="209" ht="15.75" customHeight="1">
      <c r="A209" s="53"/>
      <c r="B209" s="54"/>
      <c r="C209" s="54"/>
      <c r="D209" s="54"/>
      <c r="E209" s="54"/>
      <c r="F209" s="54"/>
      <c r="G209" s="54"/>
      <c r="H209" s="1"/>
      <c r="I209" s="3"/>
      <c r="J209" s="3"/>
      <c r="K209" s="3"/>
      <c r="L209" s="3"/>
      <c r="M209" s="3"/>
      <c r="N209" s="3"/>
      <c r="O209" s="3"/>
      <c r="P209" s="3"/>
      <c r="Q209" s="3"/>
      <c r="R209" s="3"/>
      <c r="S209" s="3"/>
      <c r="T209" s="3"/>
      <c r="U209" s="3"/>
      <c r="V209" s="3"/>
      <c r="W209" s="3"/>
      <c r="X209" s="3"/>
      <c r="Y209" s="3"/>
      <c r="Z209" s="3"/>
    </row>
    <row r="210" ht="15.75" customHeight="1">
      <c r="A210" s="53"/>
      <c r="B210" s="54"/>
      <c r="C210" s="54"/>
      <c r="D210" s="54"/>
      <c r="E210" s="54"/>
      <c r="F210" s="54"/>
      <c r="G210" s="54"/>
      <c r="H210" s="1"/>
      <c r="I210" s="3"/>
      <c r="J210" s="3"/>
      <c r="K210" s="3"/>
      <c r="L210" s="3"/>
      <c r="M210" s="3"/>
      <c r="N210" s="3"/>
      <c r="O210" s="3"/>
      <c r="P210" s="3"/>
      <c r="Q210" s="3"/>
      <c r="R210" s="3"/>
      <c r="S210" s="3"/>
      <c r="T210" s="3"/>
      <c r="U210" s="3"/>
      <c r="V210" s="3"/>
      <c r="W210" s="3"/>
      <c r="X210" s="3"/>
      <c r="Y210" s="3"/>
      <c r="Z210" s="3"/>
    </row>
    <row r="211" ht="15.75" customHeight="1">
      <c r="A211" s="53"/>
      <c r="B211" s="54"/>
      <c r="C211" s="54"/>
      <c r="D211" s="54"/>
      <c r="E211" s="54"/>
      <c r="F211" s="54"/>
      <c r="G211" s="54"/>
      <c r="H211" s="1"/>
      <c r="I211" s="3"/>
      <c r="J211" s="3"/>
      <c r="K211" s="3"/>
      <c r="L211" s="3"/>
      <c r="M211" s="3"/>
      <c r="N211" s="3"/>
      <c r="O211" s="3"/>
      <c r="P211" s="3"/>
      <c r="Q211" s="3"/>
      <c r="R211" s="3"/>
      <c r="S211" s="3"/>
      <c r="T211" s="3"/>
      <c r="U211" s="3"/>
      <c r="V211" s="3"/>
      <c r="W211" s="3"/>
      <c r="X211" s="3"/>
      <c r="Y211" s="3"/>
      <c r="Z211" s="3"/>
    </row>
    <row r="212" ht="15.75" customHeight="1">
      <c r="A212" s="53"/>
      <c r="B212" s="54"/>
      <c r="C212" s="54"/>
      <c r="D212" s="54"/>
      <c r="E212" s="54"/>
      <c r="F212" s="54"/>
      <c r="G212" s="54"/>
      <c r="H212" s="1"/>
      <c r="I212" s="3"/>
      <c r="J212" s="3"/>
      <c r="K212" s="3"/>
      <c r="L212" s="3"/>
      <c r="M212" s="3"/>
      <c r="N212" s="3"/>
      <c r="O212" s="3"/>
      <c r="P212" s="3"/>
      <c r="Q212" s="3"/>
      <c r="R212" s="3"/>
      <c r="S212" s="3"/>
      <c r="T212" s="3"/>
      <c r="U212" s="3"/>
      <c r="V212" s="3"/>
      <c r="W212" s="3"/>
      <c r="X212" s="3"/>
      <c r="Y212" s="3"/>
      <c r="Z212" s="3"/>
    </row>
    <row r="213" ht="15.75" customHeight="1">
      <c r="A213" s="53"/>
      <c r="B213" s="54"/>
      <c r="C213" s="54"/>
      <c r="D213" s="54"/>
      <c r="E213" s="54"/>
      <c r="F213" s="54"/>
      <c r="G213" s="54"/>
      <c r="H213" s="1"/>
      <c r="I213" s="3"/>
      <c r="J213" s="3"/>
      <c r="K213" s="3"/>
      <c r="L213" s="3"/>
      <c r="M213" s="3"/>
      <c r="N213" s="3"/>
      <c r="O213" s="3"/>
      <c r="P213" s="3"/>
      <c r="Q213" s="3"/>
      <c r="R213" s="3"/>
      <c r="S213" s="3"/>
      <c r="T213" s="3"/>
      <c r="U213" s="3"/>
      <c r="V213" s="3"/>
      <c r="W213" s="3"/>
      <c r="X213" s="3"/>
      <c r="Y213" s="3"/>
      <c r="Z213" s="3"/>
    </row>
    <row r="214" ht="15.75" customHeight="1">
      <c r="A214" s="53"/>
      <c r="B214" s="54"/>
      <c r="C214" s="54"/>
      <c r="D214" s="54"/>
      <c r="E214" s="54"/>
      <c r="F214" s="54"/>
      <c r="G214" s="54"/>
      <c r="H214" s="1"/>
      <c r="I214" s="3"/>
      <c r="J214" s="3"/>
      <c r="K214" s="3"/>
      <c r="L214" s="3"/>
      <c r="M214" s="3"/>
      <c r="N214" s="3"/>
      <c r="O214" s="3"/>
      <c r="P214" s="3"/>
      <c r="Q214" s="3"/>
      <c r="R214" s="3"/>
      <c r="S214" s="3"/>
      <c r="T214" s="3"/>
      <c r="U214" s="3"/>
      <c r="V214" s="3"/>
      <c r="W214" s="3"/>
      <c r="X214" s="3"/>
      <c r="Y214" s="3"/>
      <c r="Z214" s="3"/>
    </row>
    <row r="215" ht="15.75" customHeight="1">
      <c r="A215" s="53"/>
      <c r="B215" s="54"/>
      <c r="C215" s="54"/>
      <c r="D215" s="54"/>
      <c r="E215" s="54"/>
      <c r="F215" s="54"/>
      <c r="G215" s="54"/>
      <c r="H215" s="1"/>
      <c r="I215" s="3"/>
      <c r="J215" s="3"/>
      <c r="K215" s="3"/>
      <c r="L215" s="3"/>
      <c r="M215" s="3"/>
      <c r="N215" s="3"/>
      <c r="O215" s="3"/>
      <c r="P215" s="3"/>
      <c r="Q215" s="3"/>
      <c r="R215" s="3"/>
      <c r="S215" s="3"/>
      <c r="T215" s="3"/>
      <c r="U215" s="3"/>
      <c r="V215" s="3"/>
      <c r="W215" s="3"/>
      <c r="X215" s="3"/>
      <c r="Y215" s="3"/>
      <c r="Z215" s="3"/>
    </row>
    <row r="216" ht="15.75" customHeight="1">
      <c r="A216" s="53"/>
      <c r="B216" s="54"/>
      <c r="C216" s="54"/>
      <c r="D216" s="54"/>
      <c r="E216" s="54"/>
      <c r="F216" s="54"/>
      <c r="G216" s="54"/>
      <c r="H216" s="1"/>
      <c r="I216" s="3"/>
      <c r="J216" s="3"/>
      <c r="K216" s="3"/>
      <c r="L216" s="3"/>
      <c r="M216" s="3"/>
      <c r="N216" s="3"/>
      <c r="O216" s="3"/>
      <c r="P216" s="3"/>
      <c r="Q216" s="3"/>
      <c r="R216" s="3"/>
      <c r="S216" s="3"/>
      <c r="T216" s="3"/>
      <c r="U216" s="3"/>
      <c r="V216" s="3"/>
      <c r="W216" s="3"/>
      <c r="X216" s="3"/>
      <c r="Y216" s="3"/>
      <c r="Z216" s="3"/>
    </row>
    <row r="217" ht="15.75" customHeight="1">
      <c r="A217" s="53"/>
      <c r="B217" s="54"/>
      <c r="C217" s="54"/>
      <c r="D217" s="54"/>
      <c r="E217" s="54"/>
      <c r="F217" s="54"/>
      <c r="G217" s="54"/>
      <c r="H217" s="1"/>
      <c r="I217" s="3"/>
      <c r="J217" s="3"/>
      <c r="K217" s="3"/>
      <c r="L217" s="3"/>
      <c r="M217" s="3"/>
      <c r="N217" s="3"/>
      <c r="O217" s="3"/>
      <c r="P217" s="3"/>
      <c r="Q217" s="3"/>
      <c r="R217" s="3"/>
      <c r="S217" s="3"/>
      <c r="T217" s="3"/>
      <c r="U217" s="3"/>
      <c r="V217" s="3"/>
      <c r="W217" s="3"/>
      <c r="X217" s="3"/>
      <c r="Y217" s="3"/>
      <c r="Z217" s="3"/>
    </row>
    <row r="218" ht="15.75" customHeight="1">
      <c r="A218" s="53"/>
      <c r="B218" s="54"/>
      <c r="C218" s="54"/>
      <c r="D218" s="54"/>
      <c r="E218" s="54"/>
      <c r="F218" s="54"/>
      <c r="G218" s="54"/>
      <c r="H218" s="1"/>
      <c r="I218" s="3"/>
      <c r="J218" s="3"/>
      <c r="K218" s="3"/>
      <c r="L218" s="3"/>
      <c r="M218" s="3"/>
      <c r="N218" s="3"/>
      <c r="O218" s="3"/>
      <c r="P218" s="3"/>
      <c r="Q218" s="3"/>
      <c r="R218" s="3"/>
      <c r="S218" s="3"/>
      <c r="T218" s="3"/>
      <c r="U218" s="3"/>
      <c r="V218" s="3"/>
      <c r="W218" s="3"/>
      <c r="X218" s="3"/>
      <c r="Y218" s="3"/>
      <c r="Z218" s="3"/>
    </row>
    <row r="219" ht="15.75" customHeight="1">
      <c r="A219" s="53"/>
      <c r="B219" s="54"/>
      <c r="C219" s="54"/>
      <c r="D219" s="54"/>
      <c r="E219" s="54"/>
      <c r="F219" s="54"/>
      <c r="G219" s="54"/>
      <c r="H219" s="1"/>
      <c r="I219" s="3"/>
      <c r="J219" s="3"/>
      <c r="K219" s="3"/>
      <c r="L219" s="3"/>
      <c r="M219" s="3"/>
      <c r="N219" s="3"/>
      <c r="O219" s="3"/>
      <c r="P219" s="3"/>
      <c r="Q219" s="3"/>
      <c r="R219" s="3"/>
      <c r="S219" s="3"/>
      <c r="T219" s="3"/>
      <c r="U219" s="3"/>
      <c r="V219" s="3"/>
      <c r="W219" s="3"/>
      <c r="X219" s="3"/>
      <c r="Y219" s="3"/>
      <c r="Z219" s="3"/>
    </row>
    <row r="220" ht="15.75" customHeight="1">
      <c r="A220" s="53"/>
      <c r="B220" s="54"/>
      <c r="C220" s="54"/>
      <c r="D220" s="54"/>
      <c r="E220" s="54"/>
      <c r="F220" s="54"/>
      <c r="G220" s="54"/>
      <c r="H220" s="1"/>
      <c r="I220" s="3"/>
      <c r="J220" s="3"/>
      <c r="K220" s="3"/>
      <c r="L220" s="3"/>
      <c r="M220" s="3"/>
      <c r="N220" s="3"/>
      <c r="O220" s="3"/>
      <c r="P220" s="3"/>
      <c r="Q220" s="3"/>
      <c r="R220" s="3"/>
      <c r="S220" s="3"/>
      <c r="T220" s="3"/>
      <c r="U220" s="3"/>
      <c r="V220" s="3"/>
      <c r="W220" s="3"/>
      <c r="X220" s="3"/>
      <c r="Y220" s="3"/>
      <c r="Z220" s="3"/>
    </row>
    <row r="221" ht="15.75" customHeight="1">
      <c r="A221" s="53"/>
      <c r="B221" s="54"/>
      <c r="C221" s="54"/>
      <c r="D221" s="54"/>
      <c r="E221" s="54"/>
      <c r="F221" s="54"/>
      <c r="G221" s="54"/>
      <c r="H221" s="1"/>
      <c r="I221" s="3"/>
      <c r="J221" s="3"/>
      <c r="K221" s="3"/>
      <c r="L221" s="3"/>
      <c r="M221" s="3"/>
      <c r="N221" s="3"/>
      <c r="O221" s="3"/>
      <c r="P221" s="3"/>
      <c r="Q221" s="3"/>
      <c r="R221" s="3"/>
      <c r="S221" s="3"/>
      <c r="T221" s="3"/>
      <c r="U221" s="3"/>
      <c r="V221" s="3"/>
      <c r="W221" s="3"/>
      <c r="X221" s="3"/>
      <c r="Y221" s="3"/>
      <c r="Z221" s="3"/>
    </row>
    <row r="222" ht="15.75" customHeight="1">
      <c r="A222" s="53"/>
      <c r="B222" s="54"/>
      <c r="C222" s="54"/>
      <c r="D222" s="54"/>
      <c r="E222" s="54"/>
      <c r="F222" s="54"/>
      <c r="G222" s="54"/>
      <c r="H222" s="1"/>
      <c r="I222" s="3"/>
      <c r="J222" s="3"/>
      <c r="K222" s="3"/>
      <c r="L222" s="3"/>
      <c r="M222" s="3"/>
      <c r="N222" s="3"/>
      <c r="O222" s="3"/>
      <c r="P222" s="3"/>
      <c r="Q222" s="3"/>
      <c r="R222" s="3"/>
      <c r="S222" s="3"/>
      <c r="T222" s="3"/>
      <c r="U222" s="3"/>
      <c r="V222" s="3"/>
      <c r="W222" s="3"/>
      <c r="X222" s="3"/>
      <c r="Y222" s="3"/>
      <c r="Z222" s="3"/>
    </row>
    <row r="223" ht="15.75" customHeight="1">
      <c r="A223" s="53"/>
      <c r="B223" s="54"/>
      <c r="C223" s="54"/>
      <c r="D223" s="54"/>
      <c r="E223" s="54"/>
      <c r="F223" s="54"/>
      <c r="G223" s="54"/>
      <c r="H223" s="1"/>
      <c r="I223" s="3"/>
      <c r="J223" s="3"/>
      <c r="K223" s="3"/>
      <c r="L223" s="3"/>
      <c r="M223" s="3"/>
      <c r="N223" s="3"/>
      <c r="O223" s="3"/>
      <c r="P223" s="3"/>
      <c r="Q223" s="3"/>
      <c r="R223" s="3"/>
      <c r="S223" s="3"/>
      <c r="T223" s="3"/>
      <c r="U223" s="3"/>
      <c r="V223" s="3"/>
      <c r="W223" s="3"/>
      <c r="X223" s="3"/>
      <c r="Y223" s="3"/>
      <c r="Z223" s="3"/>
    </row>
    <row r="224" ht="15.75" customHeight="1">
      <c r="A224" s="53"/>
      <c r="B224" s="54"/>
      <c r="C224" s="54"/>
      <c r="D224" s="54"/>
      <c r="E224" s="54"/>
      <c r="F224" s="54"/>
      <c r="G224" s="54"/>
      <c r="H224" s="1"/>
      <c r="I224" s="3"/>
      <c r="J224" s="3"/>
      <c r="K224" s="3"/>
      <c r="L224" s="3"/>
      <c r="M224" s="3"/>
      <c r="N224" s="3"/>
      <c r="O224" s="3"/>
      <c r="P224" s="3"/>
      <c r="Q224" s="3"/>
      <c r="R224" s="3"/>
      <c r="S224" s="3"/>
      <c r="T224" s="3"/>
      <c r="U224" s="3"/>
      <c r="V224" s="3"/>
      <c r="W224" s="3"/>
      <c r="X224" s="3"/>
      <c r="Y224" s="3"/>
      <c r="Z224" s="3"/>
    </row>
    <row r="225" ht="15.75" customHeight="1">
      <c r="A225" s="53"/>
      <c r="B225" s="54"/>
      <c r="C225" s="54"/>
      <c r="D225" s="54"/>
      <c r="E225" s="54"/>
      <c r="F225" s="54"/>
      <c r="G225" s="54"/>
      <c r="H225" s="1"/>
      <c r="I225" s="3"/>
      <c r="J225" s="3"/>
      <c r="K225" s="3"/>
      <c r="L225" s="3"/>
      <c r="M225" s="3"/>
      <c r="N225" s="3"/>
      <c r="O225" s="3"/>
      <c r="P225" s="3"/>
      <c r="Q225" s="3"/>
      <c r="R225" s="3"/>
      <c r="S225" s="3"/>
      <c r="T225" s="3"/>
      <c r="U225" s="3"/>
      <c r="V225" s="3"/>
      <c r="W225" s="3"/>
      <c r="X225" s="3"/>
      <c r="Y225" s="3"/>
      <c r="Z225" s="3"/>
    </row>
    <row r="226" ht="15.75" customHeight="1">
      <c r="A226" s="53"/>
      <c r="B226" s="54"/>
      <c r="C226" s="54"/>
      <c r="D226" s="54"/>
      <c r="E226" s="54"/>
      <c r="F226" s="54"/>
      <c r="G226" s="54"/>
      <c r="H226" s="1"/>
      <c r="I226" s="3"/>
      <c r="J226" s="3"/>
      <c r="K226" s="3"/>
      <c r="L226" s="3"/>
      <c r="M226" s="3"/>
      <c r="N226" s="3"/>
      <c r="O226" s="3"/>
      <c r="P226" s="3"/>
      <c r="Q226" s="3"/>
      <c r="R226" s="3"/>
      <c r="S226" s="3"/>
      <c r="T226" s="3"/>
      <c r="U226" s="3"/>
      <c r="V226" s="3"/>
      <c r="W226" s="3"/>
      <c r="X226" s="3"/>
      <c r="Y226" s="3"/>
      <c r="Z226" s="3"/>
    </row>
    <row r="227" ht="15.75" customHeight="1">
      <c r="A227" s="53"/>
      <c r="B227" s="54"/>
      <c r="C227" s="54"/>
      <c r="D227" s="54"/>
      <c r="E227" s="54"/>
      <c r="F227" s="54"/>
      <c r="G227" s="54"/>
      <c r="H227" s="1"/>
      <c r="I227" s="3"/>
      <c r="J227" s="3"/>
      <c r="K227" s="3"/>
      <c r="L227" s="3"/>
      <c r="M227" s="3"/>
      <c r="N227" s="3"/>
      <c r="O227" s="3"/>
      <c r="P227" s="3"/>
      <c r="Q227" s="3"/>
      <c r="R227" s="3"/>
      <c r="S227" s="3"/>
      <c r="T227" s="3"/>
      <c r="U227" s="3"/>
      <c r="V227" s="3"/>
      <c r="W227" s="3"/>
      <c r="X227" s="3"/>
      <c r="Y227" s="3"/>
      <c r="Z227" s="3"/>
    </row>
    <row r="228" ht="15.75" customHeight="1">
      <c r="A228" s="53"/>
      <c r="B228" s="54"/>
      <c r="C228" s="54"/>
      <c r="D228" s="54"/>
      <c r="E228" s="54"/>
      <c r="F228" s="54"/>
      <c r="G228" s="54"/>
      <c r="H228" s="1"/>
      <c r="I228" s="3"/>
      <c r="J228" s="3"/>
      <c r="K228" s="3"/>
      <c r="L228" s="3"/>
      <c r="M228" s="3"/>
      <c r="N228" s="3"/>
      <c r="O228" s="3"/>
      <c r="P228" s="3"/>
      <c r="Q228" s="3"/>
      <c r="R228" s="3"/>
      <c r="S228" s="3"/>
      <c r="T228" s="3"/>
      <c r="U228" s="3"/>
      <c r="V228" s="3"/>
      <c r="W228" s="3"/>
      <c r="X228" s="3"/>
      <c r="Y228" s="3"/>
      <c r="Z228" s="3"/>
    </row>
    <row r="229" ht="15.75" customHeight="1">
      <c r="A229" s="53"/>
      <c r="B229" s="54"/>
      <c r="C229" s="54"/>
      <c r="D229" s="54"/>
      <c r="E229" s="54"/>
      <c r="F229" s="54"/>
      <c r="G229" s="54"/>
      <c r="H229" s="1"/>
      <c r="I229" s="3"/>
      <c r="J229" s="3"/>
      <c r="K229" s="3"/>
      <c r="L229" s="3"/>
      <c r="M229" s="3"/>
      <c r="N229" s="3"/>
      <c r="O229" s="3"/>
      <c r="P229" s="3"/>
      <c r="Q229" s="3"/>
      <c r="R229" s="3"/>
      <c r="S229" s="3"/>
      <c r="T229" s="3"/>
      <c r="U229" s="3"/>
      <c r="V229" s="3"/>
      <c r="W229" s="3"/>
      <c r="X229" s="3"/>
      <c r="Y229" s="3"/>
      <c r="Z229" s="3"/>
    </row>
    <row r="230" ht="15.75" customHeight="1">
      <c r="A230" s="53"/>
      <c r="B230" s="54"/>
      <c r="C230" s="54"/>
      <c r="D230" s="54"/>
      <c r="E230" s="54"/>
      <c r="F230" s="54"/>
      <c r="G230" s="54"/>
      <c r="H230" s="1"/>
      <c r="I230" s="3"/>
      <c r="J230" s="3"/>
      <c r="K230" s="3"/>
      <c r="L230" s="3"/>
      <c r="M230" s="3"/>
      <c r="N230" s="3"/>
      <c r="O230" s="3"/>
      <c r="P230" s="3"/>
      <c r="Q230" s="3"/>
      <c r="R230" s="3"/>
      <c r="S230" s="3"/>
      <c r="T230" s="3"/>
      <c r="U230" s="3"/>
      <c r="V230" s="3"/>
      <c r="W230" s="3"/>
      <c r="X230" s="3"/>
      <c r="Y230" s="3"/>
      <c r="Z230" s="3"/>
    </row>
    <row r="231" ht="15.75" customHeight="1">
      <c r="A231" s="53"/>
      <c r="B231" s="54"/>
      <c r="C231" s="54"/>
      <c r="D231" s="54"/>
      <c r="E231" s="54"/>
      <c r="F231" s="54"/>
      <c r="G231" s="54"/>
      <c r="H231" s="1"/>
      <c r="I231" s="3"/>
      <c r="J231" s="3"/>
      <c r="K231" s="3"/>
      <c r="L231" s="3"/>
      <c r="M231" s="3"/>
      <c r="N231" s="3"/>
      <c r="O231" s="3"/>
      <c r="P231" s="3"/>
      <c r="Q231" s="3"/>
      <c r="R231" s="3"/>
      <c r="S231" s="3"/>
      <c r="T231" s="3"/>
      <c r="U231" s="3"/>
      <c r="V231" s="3"/>
      <c r="W231" s="3"/>
      <c r="X231" s="3"/>
      <c r="Y231" s="3"/>
      <c r="Z231" s="3"/>
    </row>
    <row r="232" ht="15.75" customHeight="1">
      <c r="A232" s="53"/>
      <c r="B232" s="54"/>
      <c r="C232" s="54"/>
      <c r="D232" s="54"/>
      <c r="E232" s="54"/>
      <c r="F232" s="54"/>
      <c r="G232" s="54"/>
      <c r="H232" s="1"/>
      <c r="I232" s="3"/>
      <c r="J232" s="3"/>
      <c r="K232" s="3"/>
      <c r="L232" s="3"/>
      <c r="M232" s="3"/>
      <c r="N232" s="3"/>
      <c r="O232" s="3"/>
      <c r="P232" s="3"/>
      <c r="Q232" s="3"/>
      <c r="R232" s="3"/>
      <c r="S232" s="3"/>
      <c r="T232" s="3"/>
      <c r="U232" s="3"/>
      <c r="V232" s="3"/>
      <c r="W232" s="3"/>
      <c r="X232" s="3"/>
      <c r="Y232" s="3"/>
      <c r="Z232" s="3"/>
    </row>
    <row r="233" ht="15.75" customHeight="1">
      <c r="A233" s="53"/>
      <c r="B233" s="54"/>
      <c r="C233" s="54"/>
      <c r="D233" s="54"/>
      <c r="E233" s="54"/>
      <c r="F233" s="54"/>
      <c r="G233" s="54"/>
      <c r="H233" s="1"/>
      <c r="I233" s="3"/>
      <c r="J233" s="3"/>
      <c r="K233" s="3"/>
      <c r="L233" s="3"/>
      <c r="M233" s="3"/>
      <c r="N233" s="3"/>
      <c r="O233" s="3"/>
      <c r="P233" s="3"/>
      <c r="Q233" s="3"/>
      <c r="R233" s="3"/>
      <c r="S233" s="3"/>
      <c r="T233" s="3"/>
      <c r="U233" s="3"/>
      <c r="V233" s="3"/>
      <c r="W233" s="3"/>
      <c r="X233" s="3"/>
      <c r="Y233" s="3"/>
      <c r="Z233" s="3"/>
    </row>
    <row r="234" ht="15.75" customHeight="1">
      <c r="A234" s="53"/>
      <c r="B234" s="54"/>
      <c r="C234" s="54"/>
      <c r="D234" s="54"/>
      <c r="E234" s="54"/>
      <c r="F234" s="54"/>
      <c r="G234" s="54"/>
      <c r="H234" s="1"/>
      <c r="I234" s="3"/>
      <c r="J234" s="3"/>
      <c r="K234" s="3"/>
      <c r="L234" s="3"/>
      <c r="M234" s="3"/>
      <c r="N234" s="3"/>
      <c r="O234" s="3"/>
      <c r="P234" s="3"/>
      <c r="Q234" s="3"/>
      <c r="R234" s="3"/>
      <c r="S234" s="3"/>
      <c r="T234" s="3"/>
      <c r="U234" s="3"/>
      <c r="V234" s="3"/>
      <c r="W234" s="3"/>
      <c r="X234" s="3"/>
      <c r="Y234" s="3"/>
      <c r="Z234" s="3"/>
    </row>
    <row r="235" ht="15.75" customHeight="1">
      <c r="A235" s="53"/>
      <c r="B235" s="54"/>
      <c r="C235" s="54"/>
      <c r="D235" s="54"/>
      <c r="E235" s="54"/>
      <c r="F235" s="54"/>
      <c r="G235" s="54"/>
      <c r="H235" s="1"/>
      <c r="I235" s="3"/>
      <c r="J235" s="3"/>
      <c r="K235" s="3"/>
      <c r="L235" s="3"/>
      <c r="M235" s="3"/>
      <c r="N235" s="3"/>
      <c r="O235" s="3"/>
      <c r="P235" s="3"/>
      <c r="Q235" s="3"/>
      <c r="R235" s="3"/>
      <c r="S235" s="3"/>
      <c r="T235" s="3"/>
      <c r="U235" s="3"/>
      <c r="V235" s="3"/>
      <c r="W235" s="3"/>
      <c r="X235" s="3"/>
      <c r="Y235" s="3"/>
      <c r="Z235" s="3"/>
    </row>
    <row r="236" ht="15.75" customHeight="1">
      <c r="A236" s="53"/>
      <c r="B236" s="54"/>
      <c r="C236" s="54"/>
      <c r="D236" s="54"/>
      <c r="E236" s="54"/>
      <c r="F236" s="54"/>
      <c r="G236" s="54"/>
      <c r="H236" s="1"/>
      <c r="I236" s="3"/>
      <c r="J236" s="3"/>
      <c r="K236" s="3"/>
      <c r="L236" s="3"/>
      <c r="M236" s="3"/>
      <c r="N236" s="3"/>
      <c r="O236" s="3"/>
      <c r="P236" s="3"/>
      <c r="Q236" s="3"/>
      <c r="R236" s="3"/>
      <c r="S236" s="3"/>
      <c r="T236" s="3"/>
      <c r="U236" s="3"/>
      <c r="V236" s="3"/>
      <c r="W236" s="3"/>
      <c r="X236" s="3"/>
      <c r="Y236" s="3"/>
      <c r="Z236" s="3"/>
    </row>
    <row r="237" ht="15.75" customHeight="1">
      <c r="A237" s="53"/>
      <c r="B237" s="54"/>
      <c r="C237" s="54"/>
      <c r="D237" s="54"/>
      <c r="E237" s="54"/>
      <c r="F237" s="54"/>
      <c r="G237" s="54"/>
      <c r="H237" s="1"/>
      <c r="I237" s="3"/>
      <c r="J237" s="3"/>
      <c r="K237" s="3"/>
      <c r="L237" s="3"/>
      <c r="M237" s="3"/>
      <c r="N237" s="3"/>
      <c r="O237" s="3"/>
      <c r="P237" s="3"/>
      <c r="Q237" s="3"/>
      <c r="R237" s="3"/>
      <c r="S237" s="3"/>
      <c r="T237" s="3"/>
      <c r="U237" s="3"/>
      <c r="V237" s="3"/>
      <c r="W237" s="3"/>
      <c r="X237" s="3"/>
      <c r="Y237" s="3"/>
      <c r="Z237" s="3"/>
    </row>
    <row r="238" ht="15.75" customHeight="1">
      <c r="A238" s="53"/>
      <c r="B238" s="54"/>
      <c r="C238" s="54"/>
      <c r="D238" s="54"/>
      <c r="E238" s="54"/>
      <c r="F238" s="54"/>
      <c r="G238" s="54"/>
      <c r="H238" s="1"/>
      <c r="I238" s="3"/>
      <c r="J238" s="3"/>
      <c r="K238" s="3"/>
      <c r="L238" s="3"/>
      <c r="M238" s="3"/>
      <c r="N238" s="3"/>
      <c r="O238" s="3"/>
      <c r="P238" s="3"/>
      <c r="Q238" s="3"/>
      <c r="R238" s="3"/>
      <c r="S238" s="3"/>
      <c r="T238" s="3"/>
      <c r="U238" s="3"/>
      <c r="V238" s="3"/>
      <c r="W238" s="3"/>
      <c r="X238" s="3"/>
      <c r="Y238" s="3"/>
      <c r="Z238" s="3"/>
    </row>
    <row r="239" ht="15.75" customHeight="1">
      <c r="A239" s="53"/>
      <c r="B239" s="54"/>
      <c r="C239" s="54"/>
      <c r="D239" s="54"/>
      <c r="E239" s="54"/>
      <c r="F239" s="54"/>
      <c r="G239" s="54"/>
      <c r="H239" s="1"/>
      <c r="I239" s="3"/>
      <c r="J239" s="3"/>
      <c r="K239" s="3"/>
      <c r="L239" s="3"/>
      <c r="M239" s="3"/>
      <c r="N239" s="3"/>
      <c r="O239" s="3"/>
      <c r="P239" s="3"/>
      <c r="Q239" s="3"/>
      <c r="R239" s="3"/>
      <c r="S239" s="3"/>
      <c r="T239" s="3"/>
      <c r="U239" s="3"/>
      <c r="V239" s="3"/>
      <c r="W239" s="3"/>
      <c r="X239" s="3"/>
      <c r="Y239" s="3"/>
      <c r="Z239" s="3"/>
    </row>
    <row r="240" ht="15.75" customHeight="1">
      <c r="A240" s="53"/>
      <c r="B240" s="54"/>
      <c r="C240" s="54"/>
      <c r="D240" s="54"/>
      <c r="E240" s="54"/>
      <c r="F240" s="54"/>
      <c r="G240" s="54"/>
      <c r="H240" s="1"/>
      <c r="I240" s="3"/>
      <c r="J240" s="3"/>
      <c r="K240" s="3"/>
      <c r="L240" s="3"/>
      <c r="M240" s="3"/>
      <c r="N240" s="3"/>
      <c r="O240" s="3"/>
      <c r="P240" s="3"/>
      <c r="Q240" s="3"/>
      <c r="R240" s="3"/>
      <c r="S240" s="3"/>
      <c r="T240" s="3"/>
      <c r="U240" s="3"/>
      <c r="V240" s="3"/>
      <c r="W240" s="3"/>
      <c r="X240" s="3"/>
      <c r="Y240" s="3"/>
      <c r="Z240" s="3"/>
    </row>
    <row r="241" ht="15.75" customHeight="1">
      <c r="A241" s="53"/>
      <c r="B241" s="54"/>
      <c r="C241" s="54"/>
      <c r="D241" s="54"/>
      <c r="E241" s="54"/>
      <c r="F241" s="54"/>
      <c r="G241" s="54"/>
      <c r="H241" s="1"/>
      <c r="I241" s="3"/>
      <c r="J241" s="3"/>
      <c r="K241" s="3"/>
      <c r="L241" s="3"/>
      <c r="M241" s="3"/>
      <c r="N241" s="3"/>
      <c r="O241" s="3"/>
      <c r="P241" s="3"/>
      <c r="Q241" s="3"/>
      <c r="R241" s="3"/>
      <c r="S241" s="3"/>
      <c r="T241" s="3"/>
      <c r="U241" s="3"/>
      <c r="V241" s="3"/>
      <c r="W241" s="3"/>
      <c r="X241" s="3"/>
      <c r="Y241" s="3"/>
      <c r="Z241" s="3"/>
    </row>
    <row r="242" ht="15.75" customHeight="1">
      <c r="A242" s="53"/>
      <c r="B242" s="54"/>
      <c r="C242" s="54"/>
      <c r="D242" s="54"/>
      <c r="E242" s="54"/>
      <c r="F242" s="54"/>
      <c r="G242" s="54"/>
      <c r="H242" s="1"/>
      <c r="I242" s="3"/>
      <c r="J242" s="3"/>
      <c r="K242" s="3"/>
      <c r="L242" s="3"/>
      <c r="M242" s="3"/>
      <c r="N242" s="3"/>
      <c r="O242" s="3"/>
      <c r="P242" s="3"/>
      <c r="Q242" s="3"/>
      <c r="R242" s="3"/>
      <c r="S242" s="3"/>
      <c r="T242" s="3"/>
      <c r="U242" s="3"/>
      <c r="V242" s="3"/>
      <c r="W242" s="3"/>
      <c r="X242" s="3"/>
      <c r="Y242" s="3"/>
      <c r="Z242" s="3"/>
    </row>
    <row r="243" ht="15.75" customHeight="1">
      <c r="A243" s="53"/>
      <c r="B243" s="54"/>
      <c r="C243" s="54"/>
      <c r="D243" s="54"/>
      <c r="E243" s="54"/>
      <c r="F243" s="54"/>
      <c r="G243" s="54"/>
      <c r="H243" s="1"/>
      <c r="I243" s="3"/>
      <c r="J243" s="3"/>
      <c r="K243" s="3"/>
      <c r="L243" s="3"/>
      <c r="M243" s="3"/>
      <c r="N243" s="3"/>
      <c r="O243" s="3"/>
      <c r="P243" s="3"/>
      <c r="Q243" s="3"/>
      <c r="R243" s="3"/>
      <c r="S243" s="3"/>
      <c r="T243" s="3"/>
      <c r="U243" s="3"/>
      <c r="V243" s="3"/>
      <c r="W243" s="3"/>
      <c r="X243" s="3"/>
      <c r="Y243" s="3"/>
      <c r="Z243" s="3"/>
    </row>
    <row r="244" ht="15.75" customHeight="1">
      <c r="A244" s="53"/>
      <c r="B244" s="54"/>
      <c r="C244" s="54"/>
      <c r="D244" s="54"/>
      <c r="E244" s="54"/>
      <c r="F244" s="54"/>
      <c r="G244" s="54"/>
      <c r="H244" s="1"/>
      <c r="I244" s="3"/>
      <c r="J244" s="3"/>
      <c r="K244" s="3"/>
      <c r="L244" s="3"/>
      <c r="M244" s="3"/>
      <c r="N244" s="3"/>
      <c r="O244" s="3"/>
      <c r="P244" s="3"/>
      <c r="Q244" s="3"/>
      <c r="R244" s="3"/>
      <c r="S244" s="3"/>
      <c r="T244" s="3"/>
      <c r="U244" s="3"/>
      <c r="V244" s="3"/>
      <c r="W244" s="3"/>
      <c r="X244" s="3"/>
      <c r="Y244" s="3"/>
      <c r="Z244" s="3"/>
    </row>
    <row r="245" ht="15.75" customHeight="1">
      <c r="A245" s="53"/>
      <c r="B245" s="54"/>
      <c r="C245" s="54"/>
      <c r="D245" s="54"/>
      <c r="E245" s="54"/>
      <c r="F245" s="54"/>
      <c r="G245" s="54"/>
      <c r="H245" s="1"/>
      <c r="I245" s="3"/>
      <c r="J245" s="3"/>
      <c r="K245" s="3"/>
      <c r="L245" s="3"/>
      <c r="M245" s="3"/>
      <c r="N245" s="3"/>
      <c r="O245" s="3"/>
      <c r="P245" s="3"/>
      <c r="Q245" s="3"/>
      <c r="R245" s="3"/>
      <c r="S245" s="3"/>
      <c r="T245" s="3"/>
      <c r="U245" s="3"/>
      <c r="V245" s="3"/>
      <c r="W245" s="3"/>
      <c r="X245" s="3"/>
      <c r="Y245" s="3"/>
      <c r="Z245" s="3"/>
    </row>
    <row r="246" ht="15.75" customHeight="1">
      <c r="A246" s="53"/>
      <c r="B246" s="54"/>
      <c r="C246" s="54"/>
      <c r="D246" s="54"/>
      <c r="E246" s="54"/>
      <c r="F246" s="54"/>
      <c r="G246" s="54"/>
      <c r="H246" s="1"/>
      <c r="I246" s="3"/>
      <c r="J246" s="3"/>
      <c r="K246" s="3"/>
      <c r="L246" s="3"/>
      <c r="M246" s="3"/>
      <c r="N246" s="3"/>
      <c r="O246" s="3"/>
      <c r="P246" s="3"/>
      <c r="Q246" s="3"/>
      <c r="R246" s="3"/>
      <c r="S246" s="3"/>
      <c r="T246" s="3"/>
      <c r="U246" s="3"/>
      <c r="V246" s="3"/>
      <c r="W246" s="3"/>
      <c r="X246" s="3"/>
      <c r="Y246" s="3"/>
      <c r="Z246" s="3"/>
    </row>
    <row r="247" ht="15.75" customHeight="1">
      <c r="A247" s="53"/>
      <c r="B247" s="54"/>
      <c r="C247" s="54"/>
      <c r="D247" s="54"/>
      <c r="E247" s="54"/>
      <c r="F247" s="54"/>
      <c r="G247" s="54"/>
      <c r="H247" s="1"/>
      <c r="I247" s="3"/>
      <c r="J247" s="3"/>
      <c r="K247" s="3"/>
      <c r="L247" s="3"/>
      <c r="M247" s="3"/>
      <c r="N247" s="3"/>
      <c r="O247" s="3"/>
      <c r="P247" s="3"/>
      <c r="Q247" s="3"/>
      <c r="R247" s="3"/>
      <c r="S247" s="3"/>
      <c r="T247" s="3"/>
      <c r="U247" s="3"/>
      <c r="V247" s="3"/>
      <c r="W247" s="3"/>
      <c r="X247" s="3"/>
      <c r="Y247" s="3"/>
      <c r="Z247" s="3"/>
    </row>
    <row r="248" ht="15.75" customHeight="1">
      <c r="A248" s="53"/>
      <c r="B248" s="54"/>
      <c r="C248" s="54"/>
      <c r="D248" s="54"/>
      <c r="E248" s="54"/>
      <c r="F248" s="54"/>
      <c r="G248" s="54"/>
      <c r="H248" s="1"/>
      <c r="I248" s="3"/>
      <c r="J248" s="3"/>
      <c r="K248" s="3"/>
      <c r="L248" s="3"/>
      <c r="M248" s="3"/>
      <c r="N248" s="3"/>
      <c r="O248" s="3"/>
      <c r="P248" s="3"/>
      <c r="Q248" s="3"/>
      <c r="R248" s="3"/>
      <c r="S248" s="3"/>
      <c r="T248" s="3"/>
      <c r="U248" s="3"/>
      <c r="V248" s="3"/>
      <c r="W248" s="3"/>
      <c r="X248" s="3"/>
      <c r="Y248" s="3"/>
      <c r="Z248" s="3"/>
    </row>
    <row r="249" ht="15.75" customHeight="1">
      <c r="A249" s="53"/>
      <c r="B249" s="54"/>
      <c r="C249" s="54"/>
      <c r="D249" s="54"/>
      <c r="E249" s="54"/>
      <c r="F249" s="54"/>
      <c r="G249" s="54"/>
      <c r="H249" s="1"/>
      <c r="I249" s="3"/>
      <c r="J249" s="3"/>
      <c r="K249" s="3"/>
      <c r="L249" s="3"/>
      <c r="M249" s="3"/>
      <c r="N249" s="3"/>
      <c r="O249" s="3"/>
      <c r="P249" s="3"/>
      <c r="Q249" s="3"/>
      <c r="R249" s="3"/>
      <c r="S249" s="3"/>
      <c r="T249" s="3"/>
      <c r="U249" s="3"/>
      <c r="V249" s="3"/>
      <c r="W249" s="3"/>
      <c r="X249" s="3"/>
      <c r="Y249" s="3"/>
      <c r="Z249" s="3"/>
    </row>
    <row r="250" ht="15.75" customHeight="1">
      <c r="A250" s="53"/>
      <c r="B250" s="54"/>
      <c r="C250" s="54"/>
      <c r="D250" s="54"/>
      <c r="E250" s="54"/>
      <c r="F250" s="54"/>
      <c r="G250" s="54"/>
      <c r="H250" s="1"/>
      <c r="I250" s="3"/>
      <c r="J250" s="3"/>
      <c r="K250" s="3"/>
      <c r="L250" s="3"/>
      <c r="M250" s="3"/>
      <c r="N250" s="3"/>
      <c r="O250" s="3"/>
      <c r="P250" s="3"/>
      <c r="Q250" s="3"/>
      <c r="R250" s="3"/>
      <c r="S250" s="3"/>
      <c r="T250" s="3"/>
      <c r="U250" s="3"/>
      <c r="V250" s="3"/>
      <c r="W250" s="3"/>
      <c r="X250" s="3"/>
      <c r="Y250" s="3"/>
      <c r="Z250" s="3"/>
    </row>
    <row r="251" ht="15.75" customHeight="1">
      <c r="A251" s="53"/>
      <c r="B251" s="54"/>
      <c r="C251" s="54"/>
      <c r="D251" s="54"/>
      <c r="E251" s="54"/>
      <c r="F251" s="54"/>
      <c r="G251" s="54"/>
      <c r="H251" s="1"/>
      <c r="I251" s="3"/>
      <c r="J251" s="3"/>
      <c r="K251" s="3"/>
      <c r="L251" s="3"/>
      <c r="M251" s="3"/>
      <c r="N251" s="3"/>
      <c r="O251" s="3"/>
      <c r="P251" s="3"/>
      <c r="Q251" s="3"/>
      <c r="R251" s="3"/>
      <c r="S251" s="3"/>
      <c r="T251" s="3"/>
      <c r="U251" s="3"/>
      <c r="V251" s="3"/>
      <c r="W251" s="3"/>
      <c r="X251" s="3"/>
      <c r="Y251" s="3"/>
      <c r="Z251" s="3"/>
    </row>
    <row r="252" ht="15.75" customHeight="1">
      <c r="A252" s="53"/>
      <c r="B252" s="54"/>
      <c r="C252" s="54"/>
      <c r="D252" s="54"/>
      <c r="E252" s="54"/>
      <c r="F252" s="54"/>
      <c r="G252" s="54"/>
      <c r="H252" s="1"/>
      <c r="I252" s="3"/>
      <c r="J252" s="3"/>
      <c r="K252" s="3"/>
      <c r="L252" s="3"/>
      <c r="M252" s="3"/>
      <c r="N252" s="3"/>
      <c r="O252" s="3"/>
      <c r="P252" s="3"/>
      <c r="Q252" s="3"/>
      <c r="R252" s="3"/>
      <c r="S252" s="3"/>
      <c r="T252" s="3"/>
      <c r="U252" s="3"/>
      <c r="V252" s="3"/>
      <c r="W252" s="3"/>
      <c r="X252" s="3"/>
      <c r="Y252" s="3"/>
      <c r="Z252" s="3"/>
    </row>
    <row r="253" ht="15.75" customHeight="1">
      <c r="A253" s="53"/>
      <c r="B253" s="54"/>
      <c r="C253" s="54"/>
      <c r="D253" s="54"/>
      <c r="E253" s="54"/>
      <c r="F253" s="54"/>
      <c r="G253" s="54"/>
      <c r="H253" s="1"/>
      <c r="I253" s="3"/>
      <c r="J253" s="3"/>
      <c r="K253" s="3"/>
      <c r="L253" s="3"/>
      <c r="M253" s="3"/>
      <c r="N253" s="3"/>
      <c r="O253" s="3"/>
      <c r="P253" s="3"/>
      <c r="Q253" s="3"/>
      <c r="R253" s="3"/>
      <c r="S253" s="3"/>
      <c r="T253" s="3"/>
      <c r="U253" s="3"/>
      <c r="V253" s="3"/>
      <c r="W253" s="3"/>
      <c r="X253" s="3"/>
      <c r="Y253" s="3"/>
      <c r="Z253" s="3"/>
    </row>
    <row r="254" ht="15.75" customHeight="1">
      <c r="A254" s="53"/>
      <c r="B254" s="54"/>
      <c r="C254" s="54"/>
      <c r="D254" s="54"/>
      <c r="E254" s="54"/>
      <c r="F254" s="54"/>
      <c r="G254" s="54"/>
      <c r="H254" s="1"/>
      <c r="I254" s="3"/>
      <c r="J254" s="3"/>
      <c r="K254" s="3"/>
      <c r="L254" s="3"/>
      <c r="M254" s="3"/>
      <c r="N254" s="3"/>
      <c r="O254" s="3"/>
      <c r="P254" s="3"/>
      <c r="Q254" s="3"/>
      <c r="R254" s="3"/>
      <c r="S254" s="3"/>
      <c r="T254" s="3"/>
      <c r="U254" s="3"/>
      <c r="V254" s="3"/>
      <c r="W254" s="3"/>
      <c r="X254" s="3"/>
      <c r="Y254" s="3"/>
      <c r="Z254" s="3"/>
    </row>
    <row r="255" ht="15.75" customHeight="1">
      <c r="A255" s="53"/>
      <c r="B255" s="54"/>
      <c r="C255" s="54"/>
      <c r="D255" s="54"/>
      <c r="E255" s="54"/>
      <c r="F255" s="54"/>
      <c r="G255" s="54"/>
      <c r="H255" s="1"/>
      <c r="I255" s="3"/>
      <c r="J255" s="3"/>
      <c r="K255" s="3"/>
      <c r="L255" s="3"/>
      <c r="M255" s="3"/>
      <c r="N255" s="3"/>
      <c r="O255" s="3"/>
      <c r="P255" s="3"/>
      <c r="Q255" s="3"/>
      <c r="R255" s="3"/>
      <c r="S255" s="3"/>
      <c r="T255" s="3"/>
      <c r="U255" s="3"/>
      <c r="V255" s="3"/>
      <c r="W255" s="3"/>
      <c r="X255" s="3"/>
      <c r="Y255" s="3"/>
      <c r="Z255" s="3"/>
    </row>
    <row r="256" ht="15.75" customHeight="1">
      <c r="A256" s="53"/>
      <c r="B256" s="54"/>
      <c r="C256" s="54"/>
      <c r="D256" s="54"/>
      <c r="E256" s="54"/>
      <c r="F256" s="54"/>
      <c r="G256" s="54"/>
      <c r="H256" s="1"/>
      <c r="I256" s="3"/>
      <c r="J256" s="3"/>
      <c r="K256" s="3"/>
      <c r="L256" s="3"/>
      <c r="M256" s="3"/>
      <c r="N256" s="3"/>
      <c r="O256" s="3"/>
      <c r="P256" s="3"/>
      <c r="Q256" s="3"/>
      <c r="R256" s="3"/>
      <c r="S256" s="3"/>
      <c r="T256" s="3"/>
      <c r="U256" s="3"/>
      <c r="V256" s="3"/>
      <c r="W256" s="3"/>
      <c r="X256" s="3"/>
      <c r="Y256" s="3"/>
      <c r="Z256" s="3"/>
    </row>
    <row r="257" ht="15.75" customHeight="1">
      <c r="A257" s="53"/>
      <c r="B257" s="54"/>
      <c r="C257" s="54"/>
      <c r="D257" s="54"/>
      <c r="E257" s="54"/>
      <c r="F257" s="54"/>
      <c r="G257" s="54"/>
      <c r="H257" s="1"/>
      <c r="I257" s="3"/>
      <c r="J257" s="3"/>
      <c r="K257" s="3"/>
      <c r="L257" s="3"/>
      <c r="M257" s="3"/>
      <c r="N257" s="3"/>
      <c r="O257" s="3"/>
      <c r="P257" s="3"/>
      <c r="Q257" s="3"/>
      <c r="R257" s="3"/>
      <c r="S257" s="3"/>
      <c r="T257" s="3"/>
      <c r="U257" s="3"/>
      <c r="V257" s="3"/>
      <c r="W257" s="3"/>
      <c r="X257" s="3"/>
      <c r="Y257" s="3"/>
      <c r="Z257" s="3"/>
    </row>
    <row r="258" ht="15.75" customHeight="1">
      <c r="A258" s="53"/>
      <c r="B258" s="54"/>
      <c r="C258" s="54"/>
      <c r="D258" s="54"/>
      <c r="E258" s="54"/>
      <c r="F258" s="54"/>
      <c r="G258" s="54"/>
      <c r="H258" s="1"/>
      <c r="I258" s="3"/>
      <c r="J258" s="3"/>
      <c r="K258" s="3"/>
      <c r="L258" s="3"/>
      <c r="M258" s="3"/>
      <c r="N258" s="3"/>
      <c r="O258" s="3"/>
      <c r="P258" s="3"/>
      <c r="Q258" s="3"/>
      <c r="R258" s="3"/>
      <c r="S258" s="3"/>
      <c r="T258" s="3"/>
      <c r="U258" s="3"/>
      <c r="V258" s="3"/>
      <c r="W258" s="3"/>
      <c r="X258" s="3"/>
      <c r="Y258" s="3"/>
      <c r="Z258" s="3"/>
    </row>
    <row r="259" ht="15.75" customHeight="1">
      <c r="A259" s="53"/>
      <c r="B259" s="54"/>
      <c r="C259" s="54"/>
      <c r="D259" s="54"/>
      <c r="E259" s="54"/>
      <c r="F259" s="54"/>
      <c r="G259" s="54"/>
      <c r="H259" s="1"/>
      <c r="I259" s="3"/>
      <c r="J259" s="3"/>
      <c r="K259" s="3"/>
      <c r="L259" s="3"/>
      <c r="M259" s="3"/>
      <c r="N259" s="3"/>
      <c r="O259" s="3"/>
      <c r="P259" s="3"/>
      <c r="Q259" s="3"/>
      <c r="R259" s="3"/>
      <c r="S259" s="3"/>
      <c r="T259" s="3"/>
      <c r="U259" s="3"/>
      <c r="V259" s="3"/>
      <c r="W259" s="3"/>
      <c r="X259" s="3"/>
      <c r="Y259" s="3"/>
      <c r="Z259" s="3"/>
    </row>
    <row r="260" ht="15.75" customHeight="1">
      <c r="A260" s="53"/>
      <c r="B260" s="54"/>
      <c r="C260" s="54"/>
      <c r="D260" s="54"/>
      <c r="E260" s="54"/>
      <c r="F260" s="54"/>
      <c r="G260" s="54"/>
      <c r="H260" s="1"/>
      <c r="I260" s="3"/>
      <c r="J260" s="3"/>
      <c r="K260" s="3"/>
      <c r="L260" s="3"/>
      <c r="M260" s="3"/>
      <c r="N260" s="3"/>
      <c r="O260" s="3"/>
      <c r="P260" s="3"/>
      <c r="Q260" s="3"/>
      <c r="R260" s="3"/>
      <c r="S260" s="3"/>
      <c r="T260" s="3"/>
      <c r="U260" s="3"/>
      <c r="V260" s="3"/>
      <c r="W260" s="3"/>
      <c r="X260" s="3"/>
      <c r="Y260" s="3"/>
      <c r="Z260" s="3"/>
    </row>
    <row r="261" ht="15.75" customHeight="1">
      <c r="A261" s="53"/>
      <c r="B261" s="54"/>
      <c r="C261" s="54"/>
      <c r="D261" s="54"/>
      <c r="E261" s="54"/>
      <c r="F261" s="54"/>
      <c r="G261" s="54"/>
      <c r="H261" s="1"/>
      <c r="I261" s="3"/>
      <c r="J261" s="3"/>
      <c r="K261" s="3"/>
      <c r="L261" s="3"/>
      <c r="M261" s="3"/>
      <c r="N261" s="3"/>
      <c r="O261" s="3"/>
      <c r="P261" s="3"/>
      <c r="Q261" s="3"/>
      <c r="R261" s="3"/>
      <c r="S261" s="3"/>
      <c r="T261" s="3"/>
      <c r="U261" s="3"/>
      <c r="V261" s="3"/>
      <c r="W261" s="3"/>
      <c r="X261" s="3"/>
      <c r="Y261" s="3"/>
      <c r="Z261" s="3"/>
    </row>
    <row r="262" ht="15.75" customHeight="1">
      <c r="A262" s="53"/>
      <c r="B262" s="54"/>
      <c r="C262" s="54"/>
      <c r="D262" s="54"/>
      <c r="E262" s="54"/>
      <c r="F262" s="54"/>
      <c r="G262" s="54"/>
      <c r="H262" s="1"/>
      <c r="I262" s="3"/>
      <c r="J262" s="3"/>
      <c r="K262" s="3"/>
      <c r="L262" s="3"/>
      <c r="M262" s="3"/>
      <c r="N262" s="3"/>
      <c r="O262" s="3"/>
      <c r="P262" s="3"/>
      <c r="Q262" s="3"/>
      <c r="R262" s="3"/>
      <c r="S262" s="3"/>
      <c r="T262" s="3"/>
      <c r="U262" s="3"/>
      <c r="V262" s="3"/>
      <c r="W262" s="3"/>
      <c r="X262" s="3"/>
      <c r="Y262" s="3"/>
      <c r="Z262" s="3"/>
    </row>
    <row r="263" ht="15.75" customHeight="1">
      <c r="A263" s="53"/>
      <c r="B263" s="54"/>
      <c r="C263" s="54"/>
      <c r="D263" s="54"/>
      <c r="E263" s="54"/>
      <c r="F263" s="54"/>
      <c r="G263" s="54"/>
      <c r="H263" s="1"/>
      <c r="I263" s="3"/>
      <c r="J263" s="3"/>
      <c r="K263" s="3"/>
      <c r="L263" s="3"/>
      <c r="M263" s="3"/>
      <c r="N263" s="3"/>
      <c r="O263" s="3"/>
      <c r="P263" s="3"/>
      <c r="Q263" s="3"/>
      <c r="R263" s="3"/>
      <c r="S263" s="3"/>
      <c r="T263" s="3"/>
      <c r="U263" s="3"/>
      <c r="V263" s="3"/>
      <c r="W263" s="3"/>
      <c r="X263" s="3"/>
      <c r="Y263" s="3"/>
      <c r="Z263" s="3"/>
    </row>
    <row r="264" ht="15.75" customHeight="1">
      <c r="A264" s="53"/>
      <c r="B264" s="54"/>
      <c r="C264" s="54"/>
      <c r="D264" s="54"/>
      <c r="E264" s="54"/>
      <c r="F264" s="54"/>
      <c r="G264" s="54"/>
      <c r="H264" s="1"/>
      <c r="I264" s="3"/>
      <c r="J264" s="3"/>
      <c r="K264" s="3"/>
      <c r="L264" s="3"/>
      <c r="M264" s="3"/>
      <c r="N264" s="3"/>
      <c r="O264" s="3"/>
      <c r="P264" s="3"/>
      <c r="Q264" s="3"/>
      <c r="R264" s="3"/>
      <c r="S264" s="3"/>
      <c r="T264" s="3"/>
      <c r="U264" s="3"/>
      <c r="V264" s="3"/>
      <c r="W264" s="3"/>
      <c r="X264" s="3"/>
      <c r="Y264" s="3"/>
      <c r="Z264" s="3"/>
    </row>
    <row r="265" ht="15.75" customHeight="1">
      <c r="A265" s="53"/>
      <c r="B265" s="54"/>
      <c r="C265" s="54"/>
      <c r="D265" s="54"/>
      <c r="E265" s="54"/>
      <c r="F265" s="54"/>
      <c r="G265" s="54"/>
      <c r="H265" s="1"/>
      <c r="I265" s="3"/>
      <c r="J265" s="3"/>
      <c r="K265" s="3"/>
      <c r="L265" s="3"/>
      <c r="M265" s="3"/>
      <c r="N265" s="3"/>
      <c r="O265" s="3"/>
      <c r="P265" s="3"/>
      <c r="Q265" s="3"/>
      <c r="R265" s="3"/>
      <c r="S265" s="3"/>
      <c r="T265" s="3"/>
      <c r="U265" s="3"/>
      <c r="V265" s="3"/>
      <c r="W265" s="3"/>
      <c r="X265" s="3"/>
      <c r="Y265" s="3"/>
      <c r="Z265" s="3"/>
    </row>
    <row r="266" ht="15.75" customHeight="1">
      <c r="A266" s="53"/>
      <c r="B266" s="54"/>
      <c r="C266" s="54"/>
      <c r="D266" s="54"/>
      <c r="E266" s="54"/>
      <c r="F266" s="54"/>
      <c r="G266" s="54"/>
      <c r="H266" s="1"/>
      <c r="I266" s="3"/>
      <c r="J266" s="3"/>
      <c r="K266" s="3"/>
      <c r="L266" s="3"/>
      <c r="M266" s="3"/>
      <c r="N266" s="3"/>
      <c r="O266" s="3"/>
      <c r="P266" s="3"/>
      <c r="Q266" s="3"/>
      <c r="R266" s="3"/>
      <c r="S266" s="3"/>
      <c r="T266" s="3"/>
      <c r="U266" s="3"/>
      <c r="V266" s="3"/>
      <c r="W266" s="3"/>
      <c r="X266" s="3"/>
      <c r="Y266" s="3"/>
      <c r="Z266" s="3"/>
    </row>
    <row r="267" ht="15.75" customHeight="1">
      <c r="A267" s="53"/>
      <c r="B267" s="54"/>
      <c r="C267" s="54"/>
      <c r="D267" s="54"/>
      <c r="E267" s="54"/>
      <c r="F267" s="54"/>
      <c r="G267" s="54"/>
      <c r="H267" s="1"/>
      <c r="I267" s="3"/>
      <c r="J267" s="3"/>
      <c r="K267" s="3"/>
      <c r="L267" s="3"/>
      <c r="M267" s="3"/>
      <c r="N267" s="3"/>
      <c r="O267" s="3"/>
      <c r="P267" s="3"/>
      <c r="Q267" s="3"/>
      <c r="R267" s="3"/>
      <c r="S267" s="3"/>
      <c r="T267" s="3"/>
      <c r="U267" s="3"/>
      <c r="V267" s="3"/>
      <c r="W267" s="3"/>
      <c r="X267" s="3"/>
      <c r="Y267" s="3"/>
      <c r="Z267" s="3"/>
    </row>
    <row r="268" ht="15.75" customHeight="1">
      <c r="A268" s="53"/>
      <c r="B268" s="54"/>
      <c r="C268" s="54"/>
      <c r="D268" s="54"/>
      <c r="E268" s="54"/>
      <c r="F268" s="54"/>
      <c r="G268" s="54"/>
      <c r="H268" s="1"/>
      <c r="I268" s="3"/>
      <c r="J268" s="3"/>
      <c r="K268" s="3"/>
      <c r="L268" s="3"/>
      <c r="M268" s="3"/>
      <c r="N268" s="3"/>
      <c r="O268" s="3"/>
      <c r="P268" s="3"/>
      <c r="Q268" s="3"/>
      <c r="R268" s="3"/>
      <c r="S268" s="3"/>
      <c r="T268" s="3"/>
      <c r="U268" s="3"/>
      <c r="V268" s="3"/>
      <c r="W268" s="3"/>
      <c r="X268" s="3"/>
      <c r="Y268" s="3"/>
      <c r="Z268" s="3"/>
    </row>
    <row r="269" ht="15.75" customHeight="1">
      <c r="A269" s="53"/>
      <c r="B269" s="54"/>
      <c r="C269" s="54"/>
      <c r="D269" s="54"/>
      <c r="E269" s="54"/>
      <c r="F269" s="54"/>
      <c r="G269" s="54"/>
      <c r="H269" s="1"/>
      <c r="I269" s="3"/>
      <c r="J269" s="3"/>
      <c r="K269" s="3"/>
      <c r="L269" s="3"/>
      <c r="M269" s="3"/>
      <c r="N269" s="3"/>
      <c r="O269" s="3"/>
      <c r="P269" s="3"/>
      <c r="Q269" s="3"/>
      <c r="R269" s="3"/>
      <c r="S269" s="3"/>
      <c r="T269" s="3"/>
      <c r="U269" s="3"/>
      <c r="V269" s="3"/>
      <c r="W269" s="3"/>
      <c r="X269" s="3"/>
      <c r="Y269" s="3"/>
      <c r="Z269" s="3"/>
    </row>
    <row r="270" ht="15.75" customHeight="1">
      <c r="A270" s="53"/>
      <c r="B270" s="54"/>
      <c r="C270" s="54"/>
      <c r="D270" s="54"/>
      <c r="E270" s="54"/>
      <c r="F270" s="54"/>
      <c r="G270" s="54"/>
      <c r="H270" s="1"/>
      <c r="I270" s="3"/>
      <c r="J270" s="3"/>
      <c r="K270" s="3"/>
      <c r="L270" s="3"/>
      <c r="M270" s="3"/>
      <c r="N270" s="3"/>
      <c r="O270" s="3"/>
      <c r="P270" s="3"/>
      <c r="Q270" s="3"/>
      <c r="R270" s="3"/>
      <c r="S270" s="3"/>
      <c r="T270" s="3"/>
      <c r="U270" s="3"/>
      <c r="V270" s="3"/>
      <c r="W270" s="3"/>
      <c r="X270" s="3"/>
      <c r="Y270" s="3"/>
      <c r="Z270" s="3"/>
    </row>
    <row r="271" ht="15.75" customHeight="1">
      <c r="A271" s="53"/>
      <c r="B271" s="54"/>
      <c r="C271" s="54"/>
      <c r="D271" s="54"/>
      <c r="E271" s="54"/>
      <c r="F271" s="54"/>
      <c r="G271" s="54"/>
      <c r="H271" s="1"/>
      <c r="I271" s="3"/>
      <c r="J271" s="3"/>
      <c r="K271" s="3"/>
      <c r="L271" s="3"/>
      <c r="M271" s="3"/>
      <c r="N271" s="3"/>
      <c r="O271" s="3"/>
      <c r="P271" s="3"/>
      <c r="Q271" s="3"/>
      <c r="R271" s="3"/>
      <c r="S271" s="3"/>
      <c r="T271" s="3"/>
      <c r="U271" s="3"/>
      <c r="V271" s="3"/>
      <c r="W271" s="3"/>
      <c r="X271" s="3"/>
      <c r="Y271" s="3"/>
      <c r="Z271" s="3"/>
    </row>
    <row r="272" ht="15.75" customHeight="1">
      <c r="A272" s="53"/>
      <c r="B272" s="54"/>
      <c r="C272" s="54"/>
      <c r="D272" s="54"/>
      <c r="E272" s="54"/>
      <c r="F272" s="54"/>
      <c r="G272" s="54"/>
      <c r="H272" s="1"/>
      <c r="I272" s="3"/>
      <c r="J272" s="3"/>
      <c r="K272" s="3"/>
      <c r="L272" s="3"/>
      <c r="M272" s="3"/>
      <c r="N272" s="3"/>
      <c r="O272" s="3"/>
      <c r="P272" s="3"/>
      <c r="Q272" s="3"/>
      <c r="R272" s="3"/>
      <c r="S272" s="3"/>
      <c r="T272" s="3"/>
      <c r="U272" s="3"/>
      <c r="V272" s="3"/>
      <c r="W272" s="3"/>
      <c r="X272" s="3"/>
      <c r="Y272" s="3"/>
      <c r="Z272" s="3"/>
    </row>
    <row r="273" ht="15.75" customHeight="1">
      <c r="A273" s="53"/>
      <c r="B273" s="54"/>
      <c r="C273" s="54"/>
      <c r="D273" s="54"/>
      <c r="E273" s="54"/>
      <c r="F273" s="54"/>
      <c r="G273" s="54"/>
      <c r="H273" s="1"/>
      <c r="I273" s="3"/>
      <c r="J273" s="3"/>
      <c r="K273" s="3"/>
      <c r="L273" s="3"/>
      <c r="M273" s="3"/>
      <c r="N273" s="3"/>
      <c r="O273" s="3"/>
      <c r="P273" s="3"/>
      <c r="Q273" s="3"/>
      <c r="R273" s="3"/>
      <c r="S273" s="3"/>
      <c r="T273" s="3"/>
      <c r="U273" s="3"/>
      <c r="V273" s="3"/>
      <c r="W273" s="3"/>
      <c r="X273" s="3"/>
      <c r="Y273" s="3"/>
      <c r="Z273" s="3"/>
    </row>
    <row r="274" ht="15.75" customHeight="1">
      <c r="A274" s="53"/>
      <c r="B274" s="54"/>
      <c r="C274" s="54"/>
      <c r="D274" s="54"/>
      <c r="E274" s="54"/>
      <c r="F274" s="54"/>
      <c r="G274" s="54"/>
      <c r="H274" s="1"/>
      <c r="I274" s="3"/>
      <c r="J274" s="3"/>
      <c r="K274" s="3"/>
      <c r="L274" s="3"/>
      <c r="M274" s="3"/>
      <c r="N274" s="3"/>
      <c r="O274" s="3"/>
      <c r="P274" s="3"/>
      <c r="Q274" s="3"/>
      <c r="R274" s="3"/>
      <c r="S274" s="3"/>
      <c r="T274" s="3"/>
      <c r="U274" s="3"/>
      <c r="V274" s="3"/>
      <c r="W274" s="3"/>
      <c r="X274" s="3"/>
      <c r="Y274" s="3"/>
      <c r="Z274" s="3"/>
    </row>
    <row r="275" ht="15.75" customHeight="1">
      <c r="A275" s="53"/>
      <c r="B275" s="54"/>
      <c r="C275" s="54"/>
      <c r="D275" s="54"/>
      <c r="E275" s="54"/>
      <c r="F275" s="54"/>
      <c r="G275" s="54"/>
      <c r="H275" s="1"/>
      <c r="I275" s="3"/>
      <c r="J275" s="3"/>
      <c r="K275" s="3"/>
      <c r="L275" s="3"/>
      <c r="M275" s="3"/>
      <c r="N275" s="3"/>
      <c r="O275" s="3"/>
      <c r="P275" s="3"/>
      <c r="Q275" s="3"/>
      <c r="R275" s="3"/>
      <c r="S275" s="3"/>
      <c r="T275" s="3"/>
      <c r="U275" s="3"/>
      <c r="V275" s="3"/>
      <c r="W275" s="3"/>
      <c r="X275" s="3"/>
      <c r="Y275" s="3"/>
      <c r="Z275" s="3"/>
    </row>
    <row r="276" ht="15.75" customHeight="1">
      <c r="A276" s="53"/>
      <c r="B276" s="54"/>
      <c r="C276" s="54"/>
      <c r="D276" s="54"/>
      <c r="E276" s="54"/>
      <c r="F276" s="54"/>
      <c r="G276" s="54"/>
      <c r="H276" s="1"/>
      <c r="I276" s="3"/>
      <c r="J276" s="3"/>
      <c r="K276" s="3"/>
      <c r="L276" s="3"/>
      <c r="M276" s="3"/>
      <c r="N276" s="3"/>
      <c r="O276" s="3"/>
      <c r="P276" s="3"/>
      <c r="Q276" s="3"/>
      <c r="R276" s="3"/>
      <c r="S276" s="3"/>
      <c r="T276" s="3"/>
      <c r="U276" s="3"/>
      <c r="V276" s="3"/>
      <c r="W276" s="3"/>
      <c r="X276" s="3"/>
      <c r="Y276" s="3"/>
      <c r="Z276" s="3"/>
    </row>
    <row r="277" ht="15.75" customHeight="1">
      <c r="A277" s="53"/>
      <c r="B277" s="54"/>
      <c r="C277" s="54"/>
      <c r="D277" s="54"/>
      <c r="E277" s="54"/>
      <c r="F277" s="54"/>
      <c r="G277" s="54"/>
      <c r="H277" s="1"/>
      <c r="I277" s="3"/>
      <c r="J277" s="3"/>
      <c r="K277" s="3"/>
      <c r="L277" s="3"/>
      <c r="M277" s="3"/>
      <c r="N277" s="3"/>
      <c r="O277" s="3"/>
      <c r="P277" s="3"/>
      <c r="Q277" s="3"/>
      <c r="R277" s="3"/>
      <c r="S277" s="3"/>
      <c r="T277" s="3"/>
      <c r="U277" s="3"/>
      <c r="V277" s="3"/>
      <c r="W277" s="3"/>
      <c r="X277" s="3"/>
      <c r="Y277" s="3"/>
      <c r="Z277" s="3"/>
    </row>
    <row r="278" ht="15.75" customHeight="1">
      <c r="A278" s="53"/>
      <c r="B278" s="54"/>
      <c r="C278" s="54"/>
      <c r="D278" s="54"/>
      <c r="E278" s="54"/>
      <c r="F278" s="54"/>
      <c r="G278" s="54"/>
      <c r="H278" s="1"/>
      <c r="I278" s="3"/>
      <c r="J278" s="3"/>
      <c r="K278" s="3"/>
      <c r="L278" s="3"/>
      <c r="M278" s="3"/>
      <c r="N278" s="3"/>
      <c r="O278" s="3"/>
      <c r="P278" s="3"/>
      <c r="Q278" s="3"/>
      <c r="R278" s="3"/>
      <c r="S278" s="3"/>
      <c r="T278" s="3"/>
      <c r="U278" s="3"/>
      <c r="V278" s="3"/>
      <c r="W278" s="3"/>
      <c r="X278" s="3"/>
      <c r="Y278" s="3"/>
      <c r="Z278" s="3"/>
    </row>
    <row r="279" ht="15.75" customHeight="1">
      <c r="A279" s="53"/>
      <c r="B279" s="54"/>
      <c r="C279" s="54"/>
      <c r="D279" s="54"/>
      <c r="E279" s="54"/>
      <c r="F279" s="54"/>
      <c r="G279" s="54"/>
      <c r="H279" s="1"/>
      <c r="I279" s="3"/>
      <c r="J279" s="3"/>
      <c r="K279" s="3"/>
      <c r="L279" s="3"/>
      <c r="M279" s="3"/>
      <c r="N279" s="3"/>
      <c r="O279" s="3"/>
      <c r="P279" s="3"/>
      <c r="Q279" s="3"/>
      <c r="R279" s="3"/>
      <c r="S279" s="3"/>
      <c r="T279" s="3"/>
      <c r="U279" s="3"/>
      <c r="V279" s="3"/>
      <c r="W279" s="3"/>
      <c r="X279" s="3"/>
      <c r="Y279" s="3"/>
      <c r="Z279" s="3"/>
    </row>
    <row r="280" ht="15.75" customHeight="1">
      <c r="A280" s="53"/>
      <c r="B280" s="54"/>
      <c r="C280" s="54"/>
      <c r="D280" s="54"/>
      <c r="E280" s="54"/>
      <c r="F280" s="54"/>
      <c r="G280" s="54"/>
      <c r="H280" s="1"/>
      <c r="I280" s="3"/>
      <c r="J280" s="3"/>
      <c r="K280" s="3"/>
      <c r="L280" s="3"/>
      <c r="M280" s="3"/>
      <c r="N280" s="3"/>
      <c r="O280" s="3"/>
      <c r="P280" s="3"/>
      <c r="Q280" s="3"/>
      <c r="R280" s="3"/>
      <c r="S280" s="3"/>
      <c r="T280" s="3"/>
      <c r="U280" s="3"/>
      <c r="V280" s="3"/>
      <c r="W280" s="3"/>
      <c r="X280" s="3"/>
      <c r="Y280" s="3"/>
      <c r="Z280" s="3"/>
    </row>
    <row r="281" ht="15.75" customHeight="1">
      <c r="A281" s="53"/>
      <c r="B281" s="54"/>
      <c r="C281" s="54"/>
      <c r="D281" s="54"/>
      <c r="E281" s="54"/>
      <c r="F281" s="54"/>
      <c r="G281" s="54"/>
      <c r="H281" s="1"/>
      <c r="I281" s="3"/>
      <c r="J281" s="3"/>
      <c r="K281" s="3"/>
      <c r="L281" s="3"/>
      <c r="M281" s="3"/>
      <c r="N281" s="3"/>
      <c r="O281" s="3"/>
      <c r="P281" s="3"/>
      <c r="Q281" s="3"/>
      <c r="R281" s="3"/>
      <c r="S281" s="3"/>
      <c r="T281" s="3"/>
      <c r="U281" s="3"/>
      <c r="V281" s="3"/>
      <c r="W281" s="3"/>
      <c r="X281" s="3"/>
      <c r="Y281" s="3"/>
      <c r="Z281" s="3"/>
    </row>
    <row r="282" ht="15.75" customHeight="1">
      <c r="A282" s="53"/>
      <c r="B282" s="54"/>
      <c r="C282" s="54"/>
      <c r="D282" s="54"/>
      <c r="E282" s="54"/>
      <c r="F282" s="54"/>
      <c r="G282" s="54"/>
      <c r="H282" s="1"/>
      <c r="I282" s="3"/>
      <c r="J282" s="3"/>
      <c r="K282" s="3"/>
      <c r="L282" s="3"/>
      <c r="M282" s="3"/>
      <c r="N282" s="3"/>
      <c r="O282" s="3"/>
      <c r="P282" s="3"/>
      <c r="Q282" s="3"/>
      <c r="R282" s="3"/>
      <c r="S282" s="3"/>
      <c r="T282" s="3"/>
      <c r="U282" s="3"/>
      <c r="V282" s="3"/>
      <c r="W282" s="3"/>
      <c r="X282" s="3"/>
      <c r="Y282" s="3"/>
      <c r="Z282" s="3"/>
    </row>
    <row r="283" ht="15.75" customHeight="1">
      <c r="A283" s="53"/>
      <c r="B283" s="54"/>
      <c r="C283" s="54"/>
      <c r="D283" s="54"/>
      <c r="E283" s="54"/>
      <c r="F283" s="54"/>
      <c r="G283" s="54"/>
      <c r="H283" s="1"/>
      <c r="I283" s="3"/>
      <c r="J283" s="3"/>
      <c r="K283" s="3"/>
      <c r="L283" s="3"/>
      <c r="M283" s="3"/>
      <c r="N283" s="3"/>
      <c r="O283" s="3"/>
      <c r="P283" s="3"/>
      <c r="Q283" s="3"/>
      <c r="R283" s="3"/>
      <c r="S283" s="3"/>
      <c r="T283" s="3"/>
      <c r="U283" s="3"/>
      <c r="V283" s="3"/>
      <c r="W283" s="3"/>
      <c r="X283" s="3"/>
      <c r="Y283" s="3"/>
      <c r="Z283" s="3"/>
    </row>
    <row r="284" ht="15.75" customHeight="1">
      <c r="A284" s="53"/>
      <c r="B284" s="54"/>
      <c r="C284" s="54"/>
      <c r="D284" s="54"/>
      <c r="E284" s="54"/>
      <c r="F284" s="54"/>
      <c r="G284" s="54"/>
      <c r="H284" s="1"/>
      <c r="I284" s="3"/>
      <c r="J284" s="3"/>
      <c r="K284" s="3"/>
      <c r="L284" s="3"/>
      <c r="M284" s="3"/>
      <c r="N284" s="3"/>
      <c r="O284" s="3"/>
      <c r="P284" s="3"/>
      <c r="Q284" s="3"/>
      <c r="R284" s="3"/>
      <c r="S284" s="3"/>
      <c r="T284" s="3"/>
      <c r="U284" s="3"/>
      <c r="V284" s="3"/>
      <c r="W284" s="3"/>
      <c r="X284" s="3"/>
      <c r="Y284" s="3"/>
      <c r="Z284" s="3"/>
    </row>
    <row r="285" ht="15.75" customHeight="1">
      <c r="A285" s="53"/>
      <c r="B285" s="54"/>
      <c r="C285" s="54"/>
      <c r="D285" s="54"/>
      <c r="E285" s="54"/>
      <c r="F285" s="54"/>
      <c r="G285" s="54"/>
      <c r="H285" s="1"/>
      <c r="I285" s="3"/>
      <c r="J285" s="3"/>
      <c r="K285" s="3"/>
      <c r="L285" s="3"/>
      <c r="M285" s="3"/>
      <c r="N285" s="3"/>
      <c r="O285" s="3"/>
      <c r="P285" s="3"/>
      <c r="Q285" s="3"/>
      <c r="R285" s="3"/>
      <c r="S285" s="3"/>
      <c r="T285" s="3"/>
      <c r="U285" s="3"/>
      <c r="V285" s="3"/>
      <c r="W285" s="3"/>
      <c r="X285" s="3"/>
      <c r="Y285" s="3"/>
      <c r="Z285" s="3"/>
    </row>
    <row r="286" ht="15.75" customHeight="1">
      <c r="A286" s="53"/>
      <c r="B286" s="54"/>
      <c r="C286" s="54"/>
      <c r="D286" s="54"/>
      <c r="E286" s="54"/>
      <c r="F286" s="54"/>
      <c r="G286" s="54"/>
      <c r="H286" s="1"/>
      <c r="I286" s="3"/>
      <c r="J286" s="3"/>
      <c r="K286" s="3"/>
      <c r="L286" s="3"/>
      <c r="M286" s="3"/>
      <c r="N286" s="3"/>
      <c r="O286" s="3"/>
      <c r="P286" s="3"/>
      <c r="Q286" s="3"/>
      <c r="R286" s="3"/>
      <c r="S286" s="3"/>
      <c r="T286" s="3"/>
      <c r="U286" s="3"/>
      <c r="V286" s="3"/>
      <c r="W286" s="3"/>
      <c r="X286" s="3"/>
      <c r="Y286" s="3"/>
      <c r="Z286" s="3"/>
    </row>
    <row r="287" ht="15.75" customHeight="1">
      <c r="A287" s="53"/>
      <c r="B287" s="54"/>
      <c r="C287" s="54"/>
      <c r="D287" s="54"/>
      <c r="E287" s="54"/>
      <c r="F287" s="54"/>
      <c r="G287" s="54"/>
      <c r="H287" s="1"/>
      <c r="I287" s="3"/>
      <c r="J287" s="3"/>
      <c r="K287" s="3"/>
      <c r="L287" s="3"/>
      <c r="M287" s="3"/>
      <c r="N287" s="3"/>
      <c r="O287" s="3"/>
      <c r="P287" s="3"/>
      <c r="Q287" s="3"/>
      <c r="R287" s="3"/>
      <c r="S287" s="3"/>
      <c r="T287" s="3"/>
      <c r="U287" s="3"/>
      <c r="V287" s="3"/>
      <c r="W287" s="3"/>
      <c r="X287" s="3"/>
      <c r="Y287" s="3"/>
      <c r="Z287" s="3"/>
    </row>
    <row r="288" ht="15.75" customHeight="1">
      <c r="A288" s="53"/>
      <c r="B288" s="54"/>
      <c r="C288" s="54"/>
      <c r="D288" s="54"/>
      <c r="E288" s="54"/>
      <c r="F288" s="54"/>
      <c r="G288" s="54"/>
      <c r="H288" s="1"/>
      <c r="I288" s="3"/>
      <c r="J288" s="3"/>
      <c r="K288" s="3"/>
      <c r="L288" s="3"/>
      <c r="M288" s="3"/>
      <c r="N288" s="3"/>
      <c r="O288" s="3"/>
      <c r="P288" s="3"/>
      <c r="Q288" s="3"/>
      <c r="R288" s="3"/>
      <c r="S288" s="3"/>
      <c r="T288" s="3"/>
      <c r="U288" s="3"/>
      <c r="V288" s="3"/>
      <c r="W288" s="3"/>
      <c r="X288" s="3"/>
      <c r="Y288" s="3"/>
      <c r="Z288" s="3"/>
    </row>
    <row r="289" ht="15.75" customHeight="1">
      <c r="A289" s="53"/>
      <c r="B289" s="54"/>
      <c r="C289" s="54"/>
      <c r="D289" s="54"/>
      <c r="E289" s="54"/>
      <c r="F289" s="54"/>
      <c r="G289" s="54"/>
      <c r="H289" s="1"/>
      <c r="I289" s="3"/>
      <c r="J289" s="3"/>
      <c r="K289" s="3"/>
      <c r="L289" s="3"/>
      <c r="M289" s="3"/>
      <c r="N289" s="3"/>
      <c r="O289" s="3"/>
      <c r="P289" s="3"/>
      <c r="Q289" s="3"/>
      <c r="R289" s="3"/>
      <c r="S289" s="3"/>
      <c r="T289" s="3"/>
      <c r="U289" s="3"/>
      <c r="V289" s="3"/>
      <c r="W289" s="3"/>
      <c r="X289" s="3"/>
      <c r="Y289" s="3"/>
      <c r="Z289" s="3"/>
    </row>
    <row r="290" ht="15.75" customHeight="1">
      <c r="A290" s="53"/>
      <c r="B290" s="54"/>
      <c r="C290" s="54"/>
      <c r="D290" s="54"/>
      <c r="E290" s="54"/>
      <c r="F290" s="54"/>
      <c r="G290" s="54"/>
      <c r="H290" s="1"/>
      <c r="I290" s="3"/>
      <c r="J290" s="3"/>
      <c r="K290" s="3"/>
      <c r="L290" s="3"/>
      <c r="M290" s="3"/>
      <c r="N290" s="3"/>
      <c r="O290" s="3"/>
      <c r="P290" s="3"/>
      <c r="Q290" s="3"/>
      <c r="R290" s="3"/>
      <c r="S290" s="3"/>
      <c r="T290" s="3"/>
      <c r="U290" s="3"/>
      <c r="V290" s="3"/>
      <c r="W290" s="3"/>
      <c r="X290" s="3"/>
      <c r="Y290" s="3"/>
      <c r="Z290" s="3"/>
    </row>
    <row r="291" ht="15.75" customHeight="1">
      <c r="A291" s="53"/>
      <c r="B291" s="54"/>
      <c r="C291" s="54"/>
      <c r="D291" s="54"/>
      <c r="E291" s="54"/>
      <c r="F291" s="54"/>
      <c r="G291" s="54"/>
      <c r="H291" s="1"/>
      <c r="I291" s="3"/>
      <c r="J291" s="3"/>
      <c r="K291" s="3"/>
      <c r="L291" s="3"/>
      <c r="M291" s="3"/>
      <c r="N291" s="3"/>
      <c r="O291" s="3"/>
      <c r="P291" s="3"/>
      <c r="Q291" s="3"/>
      <c r="R291" s="3"/>
      <c r="S291" s="3"/>
      <c r="T291" s="3"/>
      <c r="U291" s="3"/>
      <c r="V291" s="3"/>
      <c r="W291" s="3"/>
      <c r="X291" s="3"/>
      <c r="Y291" s="3"/>
      <c r="Z291" s="3"/>
    </row>
    <row r="292" ht="15.75" customHeight="1">
      <c r="A292" s="53"/>
      <c r="B292" s="54"/>
      <c r="C292" s="54"/>
      <c r="D292" s="54"/>
      <c r="E292" s="54"/>
      <c r="F292" s="54"/>
      <c r="G292" s="54"/>
      <c r="H292" s="1"/>
      <c r="I292" s="3"/>
      <c r="J292" s="3"/>
      <c r="K292" s="3"/>
      <c r="L292" s="3"/>
      <c r="M292" s="3"/>
      <c r="N292" s="3"/>
      <c r="O292" s="3"/>
      <c r="P292" s="3"/>
      <c r="Q292" s="3"/>
      <c r="R292" s="3"/>
      <c r="S292" s="3"/>
      <c r="T292" s="3"/>
      <c r="U292" s="3"/>
      <c r="V292" s="3"/>
      <c r="W292" s="3"/>
      <c r="X292" s="3"/>
      <c r="Y292" s="3"/>
      <c r="Z292" s="3"/>
    </row>
    <row r="293" ht="15.75" customHeight="1">
      <c r="A293" s="53"/>
      <c r="B293" s="54"/>
      <c r="C293" s="54"/>
      <c r="D293" s="54"/>
      <c r="E293" s="54"/>
      <c r="F293" s="54"/>
      <c r="G293" s="54"/>
      <c r="H293" s="1"/>
      <c r="I293" s="3"/>
      <c r="J293" s="3"/>
      <c r="K293" s="3"/>
      <c r="L293" s="3"/>
      <c r="M293" s="3"/>
      <c r="N293" s="3"/>
      <c r="O293" s="3"/>
      <c r="P293" s="3"/>
      <c r="Q293" s="3"/>
      <c r="R293" s="3"/>
      <c r="S293" s="3"/>
      <c r="T293" s="3"/>
      <c r="U293" s="3"/>
      <c r="V293" s="3"/>
      <c r="W293" s="3"/>
      <c r="X293" s="3"/>
      <c r="Y293" s="3"/>
      <c r="Z293" s="3"/>
    </row>
    <row r="294" ht="15.75" customHeight="1">
      <c r="A294" s="53"/>
      <c r="B294" s="54"/>
      <c r="C294" s="54"/>
      <c r="D294" s="54"/>
      <c r="E294" s="54"/>
      <c r="F294" s="54"/>
      <c r="G294" s="54"/>
      <c r="H294" s="1"/>
      <c r="I294" s="3"/>
      <c r="J294" s="3"/>
      <c r="K294" s="3"/>
      <c r="L294" s="3"/>
      <c r="M294" s="3"/>
      <c r="N294" s="3"/>
      <c r="O294" s="3"/>
      <c r="P294" s="3"/>
      <c r="Q294" s="3"/>
      <c r="R294" s="3"/>
      <c r="S294" s="3"/>
      <c r="T294" s="3"/>
      <c r="U294" s="3"/>
      <c r="V294" s="3"/>
      <c r="W294" s="3"/>
      <c r="X294" s="3"/>
      <c r="Y294" s="3"/>
      <c r="Z294" s="3"/>
    </row>
    <row r="295" ht="15.75" customHeight="1">
      <c r="A295" s="53"/>
      <c r="B295" s="54"/>
      <c r="C295" s="54"/>
      <c r="D295" s="54"/>
      <c r="E295" s="54"/>
      <c r="F295" s="54"/>
      <c r="G295" s="54"/>
      <c r="H295" s="1"/>
      <c r="I295" s="3"/>
      <c r="J295" s="3"/>
      <c r="K295" s="3"/>
      <c r="L295" s="3"/>
      <c r="M295" s="3"/>
      <c r="N295" s="3"/>
      <c r="O295" s="3"/>
      <c r="P295" s="3"/>
      <c r="Q295" s="3"/>
      <c r="R295" s="3"/>
      <c r="S295" s="3"/>
      <c r="T295" s="3"/>
      <c r="U295" s="3"/>
      <c r="V295" s="3"/>
      <c r="W295" s="3"/>
      <c r="X295" s="3"/>
      <c r="Y295" s="3"/>
      <c r="Z295" s="3"/>
    </row>
    <row r="296" ht="15.75" customHeight="1">
      <c r="A296" s="53"/>
      <c r="B296" s="54"/>
      <c r="C296" s="54"/>
      <c r="D296" s="54"/>
      <c r="E296" s="54"/>
      <c r="F296" s="54"/>
      <c r="G296" s="54"/>
      <c r="H296" s="1"/>
      <c r="I296" s="3"/>
      <c r="J296" s="3"/>
      <c r="K296" s="3"/>
      <c r="L296" s="3"/>
      <c r="M296" s="3"/>
      <c r="N296" s="3"/>
      <c r="O296" s="3"/>
      <c r="P296" s="3"/>
      <c r="Q296" s="3"/>
      <c r="R296" s="3"/>
      <c r="S296" s="3"/>
      <c r="T296" s="3"/>
      <c r="U296" s="3"/>
      <c r="V296" s="3"/>
      <c r="W296" s="3"/>
      <c r="X296" s="3"/>
      <c r="Y296" s="3"/>
      <c r="Z296" s="3"/>
    </row>
    <row r="297" ht="15.75" customHeight="1">
      <c r="A297" s="53"/>
      <c r="B297" s="54"/>
      <c r="C297" s="54"/>
      <c r="D297" s="54"/>
      <c r="E297" s="54"/>
      <c r="F297" s="54"/>
      <c r="G297" s="54"/>
      <c r="H297" s="1"/>
      <c r="I297" s="3"/>
      <c r="J297" s="3"/>
      <c r="K297" s="3"/>
      <c r="L297" s="3"/>
      <c r="M297" s="3"/>
      <c r="N297" s="3"/>
      <c r="O297" s="3"/>
      <c r="P297" s="3"/>
      <c r="Q297" s="3"/>
      <c r="R297" s="3"/>
      <c r="S297" s="3"/>
      <c r="T297" s="3"/>
      <c r="U297" s="3"/>
      <c r="V297" s="3"/>
      <c r="W297" s="3"/>
      <c r="X297" s="3"/>
      <c r="Y297" s="3"/>
      <c r="Z297" s="3"/>
    </row>
    <row r="298" ht="15.75" customHeight="1">
      <c r="A298" s="53"/>
      <c r="B298" s="54"/>
      <c r="C298" s="54"/>
      <c r="D298" s="54"/>
      <c r="E298" s="54"/>
      <c r="F298" s="54"/>
      <c r="G298" s="54"/>
      <c r="H298" s="1"/>
      <c r="I298" s="3"/>
      <c r="J298" s="3"/>
      <c r="K298" s="3"/>
      <c r="L298" s="3"/>
      <c r="M298" s="3"/>
      <c r="N298" s="3"/>
      <c r="O298" s="3"/>
      <c r="P298" s="3"/>
      <c r="Q298" s="3"/>
      <c r="R298" s="3"/>
      <c r="S298" s="3"/>
      <c r="T298" s="3"/>
      <c r="U298" s="3"/>
      <c r="V298" s="3"/>
      <c r="W298" s="3"/>
      <c r="X298" s="3"/>
      <c r="Y298" s="3"/>
      <c r="Z298" s="3"/>
    </row>
    <row r="299" ht="15.75" customHeight="1">
      <c r="A299" s="53"/>
      <c r="B299" s="54"/>
      <c r="C299" s="54"/>
      <c r="D299" s="54"/>
      <c r="E299" s="54"/>
      <c r="F299" s="54"/>
      <c r="G299" s="54"/>
      <c r="H299" s="1"/>
      <c r="I299" s="3"/>
      <c r="J299" s="3"/>
      <c r="K299" s="3"/>
      <c r="L299" s="3"/>
      <c r="M299" s="3"/>
      <c r="N299" s="3"/>
      <c r="O299" s="3"/>
      <c r="P299" s="3"/>
      <c r="Q299" s="3"/>
      <c r="R299" s="3"/>
      <c r="S299" s="3"/>
      <c r="T299" s="3"/>
      <c r="U299" s="3"/>
      <c r="V299" s="3"/>
      <c r="W299" s="3"/>
      <c r="X299" s="3"/>
      <c r="Y299" s="3"/>
      <c r="Z299" s="3"/>
    </row>
    <row r="300" ht="15.75" customHeight="1">
      <c r="A300" s="53"/>
      <c r="B300" s="54"/>
      <c r="C300" s="54"/>
      <c r="D300" s="54"/>
      <c r="E300" s="54"/>
      <c r="F300" s="54"/>
      <c r="G300" s="54"/>
      <c r="H300" s="1"/>
      <c r="I300" s="3"/>
      <c r="J300" s="3"/>
      <c r="K300" s="3"/>
      <c r="L300" s="3"/>
      <c r="M300" s="3"/>
      <c r="N300" s="3"/>
      <c r="O300" s="3"/>
      <c r="P300" s="3"/>
      <c r="Q300" s="3"/>
      <c r="R300" s="3"/>
      <c r="S300" s="3"/>
      <c r="T300" s="3"/>
      <c r="U300" s="3"/>
      <c r="V300" s="3"/>
      <c r="W300" s="3"/>
      <c r="X300" s="3"/>
      <c r="Y300" s="3"/>
      <c r="Z300" s="3"/>
    </row>
    <row r="301" ht="15.75" customHeight="1">
      <c r="A301" s="53"/>
      <c r="B301" s="54"/>
      <c r="C301" s="54"/>
      <c r="D301" s="54"/>
      <c r="E301" s="54"/>
      <c r="F301" s="54"/>
      <c r="G301" s="54"/>
      <c r="H301" s="1"/>
      <c r="I301" s="3"/>
      <c r="J301" s="3"/>
      <c r="K301" s="3"/>
      <c r="L301" s="3"/>
      <c r="M301" s="3"/>
      <c r="N301" s="3"/>
      <c r="O301" s="3"/>
      <c r="P301" s="3"/>
      <c r="Q301" s="3"/>
      <c r="R301" s="3"/>
      <c r="S301" s="3"/>
      <c r="T301" s="3"/>
      <c r="U301" s="3"/>
      <c r="V301" s="3"/>
      <c r="W301" s="3"/>
      <c r="X301" s="3"/>
      <c r="Y301" s="3"/>
      <c r="Z301" s="3"/>
    </row>
    <row r="302" ht="15.75" customHeight="1">
      <c r="A302" s="53"/>
      <c r="B302" s="54"/>
      <c r="C302" s="54"/>
      <c r="D302" s="54"/>
      <c r="E302" s="54"/>
      <c r="F302" s="54"/>
      <c r="G302" s="54"/>
      <c r="H302" s="1"/>
      <c r="I302" s="3"/>
      <c r="J302" s="3"/>
      <c r="K302" s="3"/>
      <c r="L302" s="3"/>
      <c r="M302" s="3"/>
      <c r="N302" s="3"/>
      <c r="O302" s="3"/>
      <c r="P302" s="3"/>
      <c r="Q302" s="3"/>
      <c r="R302" s="3"/>
      <c r="S302" s="3"/>
      <c r="T302" s="3"/>
      <c r="U302" s="3"/>
      <c r="V302" s="3"/>
      <c r="W302" s="3"/>
      <c r="X302" s="3"/>
      <c r="Y302" s="3"/>
      <c r="Z302" s="3"/>
    </row>
    <row r="303" ht="15.75" customHeight="1">
      <c r="A303" s="53"/>
      <c r="B303" s="54"/>
      <c r="C303" s="54"/>
      <c r="D303" s="54"/>
      <c r="E303" s="54"/>
      <c r="F303" s="54"/>
      <c r="G303" s="54"/>
      <c r="H303" s="1"/>
      <c r="I303" s="3"/>
      <c r="J303" s="3"/>
      <c r="K303" s="3"/>
      <c r="L303" s="3"/>
      <c r="M303" s="3"/>
      <c r="N303" s="3"/>
      <c r="O303" s="3"/>
      <c r="P303" s="3"/>
      <c r="Q303" s="3"/>
      <c r="R303" s="3"/>
      <c r="S303" s="3"/>
      <c r="T303" s="3"/>
      <c r="U303" s="3"/>
      <c r="V303" s="3"/>
      <c r="W303" s="3"/>
      <c r="X303" s="3"/>
      <c r="Y303" s="3"/>
      <c r="Z303" s="3"/>
    </row>
    <row r="304" ht="15.75" customHeight="1">
      <c r="A304" s="53"/>
      <c r="B304" s="54"/>
      <c r="C304" s="54"/>
      <c r="D304" s="54"/>
      <c r="E304" s="54"/>
      <c r="F304" s="54"/>
      <c r="G304" s="54"/>
      <c r="H304" s="1"/>
      <c r="I304" s="3"/>
      <c r="J304" s="3"/>
      <c r="K304" s="3"/>
      <c r="L304" s="3"/>
      <c r="M304" s="3"/>
      <c r="N304" s="3"/>
      <c r="O304" s="3"/>
      <c r="P304" s="3"/>
      <c r="Q304" s="3"/>
      <c r="R304" s="3"/>
      <c r="S304" s="3"/>
      <c r="T304" s="3"/>
      <c r="U304" s="3"/>
      <c r="V304" s="3"/>
      <c r="W304" s="3"/>
      <c r="X304" s="3"/>
      <c r="Y304" s="3"/>
      <c r="Z304" s="3"/>
    </row>
    <row r="305" ht="15.75" customHeight="1">
      <c r="A305" s="53"/>
      <c r="B305" s="54"/>
      <c r="C305" s="54"/>
      <c r="D305" s="54"/>
      <c r="E305" s="54"/>
      <c r="F305" s="54"/>
      <c r="G305" s="54"/>
      <c r="H305" s="1"/>
      <c r="I305" s="3"/>
      <c r="J305" s="3"/>
      <c r="K305" s="3"/>
      <c r="L305" s="3"/>
      <c r="M305" s="3"/>
      <c r="N305" s="3"/>
      <c r="O305" s="3"/>
      <c r="P305" s="3"/>
      <c r="Q305" s="3"/>
      <c r="R305" s="3"/>
      <c r="S305" s="3"/>
      <c r="T305" s="3"/>
      <c r="U305" s="3"/>
      <c r="V305" s="3"/>
      <c r="W305" s="3"/>
      <c r="X305" s="3"/>
      <c r="Y305" s="3"/>
      <c r="Z305" s="3"/>
    </row>
    <row r="306" ht="15.75" customHeight="1">
      <c r="A306" s="53"/>
      <c r="B306" s="54"/>
      <c r="C306" s="54"/>
      <c r="D306" s="54"/>
      <c r="E306" s="54"/>
      <c r="F306" s="54"/>
      <c r="G306" s="54"/>
      <c r="H306" s="1"/>
      <c r="I306" s="3"/>
      <c r="J306" s="3"/>
      <c r="K306" s="3"/>
      <c r="L306" s="3"/>
      <c r="M306" s="3"/>
      <c r="N306" s="3"/>
      <c r="O306" s="3"/>
      <c r="P306" s="3"/>
      <c r="Q306" s="3"/>
      <c r="R306" s="3"/>
      <c r="S306" s="3"/>
      <c r="T306" s="3"/>
      <c r="U306" s="3"/>
      <c r="V306" s="3"/>
      <c r="W306" s="3"/>
      <c r="X306" s="3"/>
      <c r="Y306" s="3"/>
      <c r="Z306" s="3"/>
    </row>
    <row r="307" ht="15.75" customHeight="1">
      <c r="A307" s="53"/>
      <c r="B307" s="54"/>
      <c r="C307" s="54"/>
      <c r="D307" s="54"/>
      <c r="E307" s="54"/>
      <c r="F307" s="54"/>
      <c r="G307" s="54"/>
      <c r="H307" s="1"/>
      <c r="I307" s="3"/>
      <c r="J307" s="3"/>
      <c r="K307" s="3"/>
      <c r="L307" s="3"/>
      <c r="M307" s="3"/>
      <c r="N307" s="3"/>
      <c r="O307" s="3"/>
      <c r="P307" s="3"/>
      <c r="Q307" s="3"/>
      <c r="R307" s="3"/>
      <c r="S307" s="3"/>
      <c r="T307" s="3"/>
      <c r="U307" s="3"/>
      <c r="V307" s="3"/>
      <c r="W307" s="3"/>
      <c r="X307" s="3"/>
      <c r="Y307" s="3"/>
      <c r="Z307" s="3"/>
    </row>
    <row r="308" ht="15.75" customHeight="1">
      <c r="A308" s="53"/>
      <c r="B308" s="54"/>
      <c r="C308" s="54"/>
      <c r="D308" s="54"/>
      <c r="E308" s="54"/>
      <c r="F308" s="54"/>
      <c r="G308" s="54"/>
      <c r="H308" s="1"/>
      <c r="I308" s="3"/>
      <c r="J308" s="3"/>
      <c r="K308" s="3"/>
      <c r="L308" s="3"/>
      <c r="M308" s="3"/>
      <c r="N308" s="3"/>
      <c r="O308" s="3"/>
      <c r="P308" s="3"/>
      <c r="Q308" s="3"/>
      <c r="R308" s="3"/>
      <c r="S308" s="3"/>
      <c r="T308" s="3"/>
      <c r="U308" s="3"/>
      <c r="V308" s="3"/>
      <c r="W308" s="3"/>
      <c r="X308" s="3"/>
      <c r="Y308" s="3"/>
      <c r="Z308" s="3"/>
    </row>
    <row r="309" ht="15.75" customHeight="1">
      <c r="A309" s="53"/>
      <c r="B309" s="54"/>
      <c r="C309" s="54"/>
      <c r="D309" s="54"/>
      <c r="E309" s="54"/>
      <c r="F309" s="54"/>
      <c r="G309" s="54"/>
      <c r="H309" s="1"/>
      <c r="I309" s="3"/>
      <c r="J309" s="3"/>
      <c r="K309" s="3"/>
      <c r="L309" s="3"/>
      <c r="M309" s="3"/>
      <c r="N309" s="3"/>
      <c r="O309" s="3"/>
      <c r="P309" s="3"/>
      <c r="Q309" s="3"/>
      <c r="R309" s="3"/>
      <c r="S309" s="3"/>
      <c r="T309" s="3"/>
      <c r="U309" s="3"/>
      <c r="V309" s="3"/>
      <c r="W309" s="3"/>
      <c r="X309" s="3"/>
      <c r="Y309" s="3"/>
      <c r="Z309" s="3"/>
    </row>
    <row r="310" ht="15.75" customHeight="1">
      <c r="A310" s="53"/>
      <c r="B310" s="54"/>
      <c r="C310" s="54"/>
      <c r="D310" s="54"/>
      <c r="E310" s="54"/>
      <c r="F310" s="54"/>
      <c r="G310" s="54"/>
      <c r="H310" s="1"/>
      <c r="I310" s="3"/>
      <c r="J310" s="3"/>
      <c r="K310" s="3"/>
      <c r="L310" s="3"/>
      <c r="M310" s="3"/>
      <c r="N310" s="3"/>
      <c r="O310" s="3"/>
      <c r="P310" s="3"/>
      <c r="Q310" s="3"/>
      <c r="R310" s="3"/>
      <c r="S310" s="3"/>
      <c r="T310" s="3"/>
      <c r="U310" s="3"/>
      <c r="V310" s="3"/>
      <c r="W310" s="3"/>
      <c r="X310" s="3"/>
      <c r="Y310" s="3"/>
      <c r="Z310" s="3"/>
    </row>
    <row r="311" ht="15.75" customHeight="1">
      <c r="A311" s="53"/>
      <c r="B311" s="54"/>
      <c r="C311" s="54"/>
      <c r="D311" s="54"/>
      <c r="E311" s="54"/>
      <c r="F311" s="54"/>
      <c r="G311" s="54"/>
      <c r="H311" s="1"/>
      <c r="I311" s="3"/>
      <c r="J311" s="3"/>
      <c r="K311" s="3"/>
      <c r="L311" s="3"/>
      <c r="M311" s="3"/>
      <c r="N311" s="3"/>
      <c r="O311" s="3"/>
      <c r="P311" s="3"/>
      <c r="Q311" s="3"/>
      <c r="R311" s="3"/>
      <c r="S311" s="3"/>
      <c r="T311" s="3"/>
      <c r="U311" s="3"/>
      <c r="V311" s="3"/>
      <c r="W311" s="3"/>
      <c r="X311" s="3"/>
      <c r="Y311" s="3"/>
      <c r="Z311" s="3"/>
    </row>
    <row r="312" ht="15.75" customHeight="1">
      <c r="A312" s="53"/>
      <c r="B312" s="54"/>
      <c r="C312" s="54"/>
      <c r="D312" s="54"/>
      <c r="E312" s="54"/>
      <c r="F312" s="54"/>
      <c r="G312" s="54"/>
      <c r="H312" s="1"/>
      <c r="I312" s="3"/>
      <c r="J312" s="3"/>
      <c r="K312" s="3"/>
      <c r="L312" s="3"/>
      <c r="M312" s="3"/>
      <c r="N312" s="3"/>
      <c r="O312" s="3"/>
      <c r="P312" s="3"/>
      <c r="Q312" s="3"/>
      <c r="R312" s="3"/>
      <c r="S312" s="3"/>
      <c r="T312" s="3"/>
      <c r="U312" s="3"/>
      <c r="V312" s="3"/>
      <c r="W312" s="3"/>
      <c r="X312" s="3"/>
      <c r="Y312" s="3"/>
      <c r="Z312" s="3"/>
    </row>
    <row r="313" ht="15.75" customHeight="1">
      <c r="A313" s="53"/>
      <c r="B313" s="54"/>
      <c r="C313" s="54"/>
      <c r="D313" s="54"/>
      <c r="E313" s="54"/>
      <c r="F313" s="54"/>
      <c r="G313" s="54"/>
      <c r="H313" s="1"/>
      <c r="I313" s="3"/>
      <c r="J313" s="3"/>
      <c r="K313" s="3"/>
      <c r="L313" s="3"/>
      <c r="M313" s="3"/>
      <c r="N313" s="3"/>
      <c r="O313" s="3"/>
      <c r="P313" s="3"/>
      <c r="Q313" s="3"/>
      <c r="R313" s="3"/>
      <c r="S313" s="3"/>
      <c r="T313" s="3"/>
      <c r="U313" s="3"/>
      <c r="V313" s="3"/>
      <c r="W313" s="3"/>
      <c r="X313" s="3"/>
      <c r="Y313" s="3"/>
      <c r="Z313" s="3"/>
    </row>
    <row r="314" ht="15.75" customHeight="1">
      <c r="A314" s="53"/>
      <c r="B314" s="54"/>
      <c r="C314" s="54"/>
      <c r="D314" s="54"/>
      <c r="E314" s="54"/>
      <c r="F314" s="54"/>
      <c r="G314" s="54"/>
      <c r="H314" s="1"/>
      <c r="I314" s="3"/>
      <c r="J314" s="3"/>
      <c r="K314" s="3"/>
      <c r="L314" s="3"/>
      <c r="M314" s="3"/>
      <c r="N314" s="3"/>
      <c r="O314" s="3"/>
      <c r="P314" s="3"/>
      <c r="Q314" s="3"/>
      <c r="R314" s="3"/>
      <c r="S314" s="3"/>
      <c r="T314" s="3"/>
      <c r="U314" s="3"/>
      <c r="V314" s="3"/>
      <c r="W314" s="3"/>
      <c r="X314" s="3"/>
      <c r="Y314" s="3"/>
      <c r="Z314" s="3"/>
    </row>
    <row r="315" ht="15.75" customHeight="1">
      <c r="A315" s="53"/>
      <c r="B315" s="54"/>
      <c r="C315" s="54"/>
      <c r="D315" s="54"/>
      <c r="E315" s="54"/>
      <c r="F315" s="54"/>
      <c r="G315" s="54"/>
      <c r="H315" s="1"/>
      <c r="I315" s="3"/>
      <c r="J315" s="3"/>
      <c r="K315" s="3"/>
      <c r="L315" s="3"/>
      <c r="M315" s="3"/>
      <c r="N315" s="3"/>
      <c r="O315" s="3"/>
      <c r="P315" s="3"/>
      <c r="Q315" s="3"/>
      <c r="R315" s="3"/>
      <c r="S315" s="3"/>
      <c r="T315" s="3"/>
      <c r="U315" s="3"/>
      <c r="V315" s="3"/>
      <c r="W315" s="3"/>
      <c r="X315" s="3"/>
      <c r="Y315" s="3"/>
      <c r="Z315" s="3"/>
    </row>
    <row r="316" ht="15.75" customHeight="1">
      <c r="A316" s="53"/>
      <c r="B316" s="54"/>
      <c r="C316" s="54"/>
      <c r="D316" s="54"/>
      <c r="E316" s="54"/>
      <c r="F316" s="54"/>
      <c r="G316" s="54"/>
      <c r="H316" s="1"/>
      <c r="I316" s="3"/>
      <c r="J316" s="3"/>
      <c r="K316" s="3"/>
      <c r="L316" s="3"/>
      <c r="M316" s="3"/>
      <c r="N316" s="3"/>
      <c r="O316" s="3"/>
      <c r="P316" s="3"/>
      <c r="Q316" s="3"/>
      <c r="R316" s="3"/>
      <c r="S316" s="3"/>
      <c r="T316" s="3"/>
      <c r="U316" s="3"/>
      <c r="V316" s="3"/>
      <c r="W316" s="3"/>
      <c r="X316" s="3"/>
      <c r="Y316" s="3"/>
      <c r="Z316" s="3"/>
    </row>
    <row r="317" ht="15.75" customHeight="1">
      <c r="A317" s="53"/>
      <c r="B317" s="54"/>
      <c r="C317" s="54"/>
      <c r="D317" s="54"/>
      <c r="E317" s="54"/>
      <c r="F317" s="54"/>
      <c r="G317" s="54"/>
      <c r="H317" s="1"/>
      <c r="I317" s="3"/>
      <c r="J317" s="3"/>
      <c r="K317" s="3"/>
      <c r="L317" s="3"/>
      <c r="M317" s="3"/>
      <c r="N317" s="3"/>
      <c r="O317" s="3"/>
      <c r="P317" s="3"/>
      <c r="Q317" s="3"/>
      <c r="R317" s="3"/>
      <c r="S317" s="3"/>
      <c r="T317" s="3"/>
      <c r="U317" s="3"/>
      <c r="V317" s="3"/>
      <c r="W317" s="3"/>
      <c r="X317" s="3"/>
      <c r="Y317" s="3"/>
      <c r="Z317" s="3"/>
    </row>
    <row r="318" ht="15.75" customHeight="1">
      <c r="A318" s="53"/>
      <c r="B318" s="54"/>
      <c r="C318" s="54"/>
      <c r="D318" s="54"/>
      <c r="E318" s="54"/>
      <c r="F318" s="54"/>
      <c r="G318" s="54"/>
      <c r="H318" s="1"/>
      <c r="I318" s="3"/>
      <c r="J318" s="3"/>
      <c r="K318" s="3"/>
      <c r="L318" s="3"/>
      <c r="M318" s="3"/>
      <c r="N318" s="3"/>
      <c r="O318" s="3"/>
      <c r="P318" s="3"/>
      <c r="Q318" s="3"/>
      <c r="R318" s="3"/>
      <c r="S318" s="3"/>
      <c r="T318" s="3"/>
      <c r="U318" s="3"/>
      <c r="V318" s="3"/>
      <c r="W318" s="3"/>
      <c r="X318" s="3"/>
      <c r="Y318" s="3"/>
      <c r="Z318" s="3"/>
    </row>
    <row r="319" ht="15.75" customHeight="1">
      <c r="A319" s="53"/>
      <c r="B319" s="54"/>
      <c r="C319" s="54"/>
      <c r="D319" s="54"/>
      <c r="E319" s="54"/>
      <c r="F319" s="54"/>
      <c r="G319" s="54"/>
      <c r="H319" s="1"/>
      <c r="I319" s="3"/>
      <c r="J319" s="3"/>
      <c r="K319" s="3"/>
      <c r="L319" s="3"/>
      <c r="M319" s="3"/>
      <c r="N319" s="3"/>
      <c r="O319" s="3"/>
      <c r="P319" s="3"/>
      <c r="Q319" s="3"/>
      <c r="R319" s="3"/>
      <c r="S319" s="3"/>
      <c r="T319" s="3"/>
      <c r="U319" s="3"/>
      <c r="V319" s="3"/>
      <c r="W319" s="3"/>
      <c r="X319" s="3"/>
      <c r="Y319" s="3"/>
      <c r="Z319" s="3"/>
    </row>
    <row r="320" ht="15.75" customHeight="1">
      <c r="A320" s="53"/>
      <c r="B320" s="54"/>
      <c r="C320" s="54"/>
      <c r="D320" s="54"/>
      <c r="E320" s="54"/>
      <c r="F320" s="54"/>
      <c r="G320" s="54"/>
      <c r="H320" s="1"/>
      <c r="I320" s="3"/>
      <c r="J320" s="3"/>
      <c r="K320" s="3"/>
      <c r="L320" s="3"/>
      <c r="M320" s="3"/>
      <c r="N320" s="3"/>
      <c r="O320" s="3"/>
      <c r="P320" s="3"/>
      <c r="Q320" s="3"/>
      <c r="R320" s="3"/>
      <c r="S320" s="3"/>
      <c r="T320" s="3"/>
      <c r="U320" s="3"/>
      <c r="V320" s="3"/>
      <c r="W320" s="3"/>
      <c r="X320" s="3"/>
      <c r="Y320" s="3"/>
      <c r="Z320" s="3"/>
    </row>
    <row r="321" ht="15.75" customHeight="1">
      <c r="A321" s="53"/>
      <c r="B321" s="54"/>
      <c r="C321" s="54"/>
      <c r="D321" s="54"/>
      <c r="E321" s="54"/>
      <c r="F321" s="54"/>
      <c r="G321" s="54"/>
      <c r="H321" s="1"/>
      <c r="I321" s="3"/>
      <c r="J321" s="3"/>
      <c r="K321" s="3"/>
      <c r="L321" s="3"/>
      <c r="M321" s="3"/>
      <c r="N321" s="3"/>
      <c r="O321" s="3"/>
      <c r="P321" s="3"/>
      <c r="Q321" s="3"/>
      <c r="R321" s="3"/>
      <c r="S321" s="3"/>
      <c r="T321" s="3"/>
      <c r="U321" s="3"/>
      <c r="V321" s="3"/>
      <c r="W321" s="3"/>
      <c r="X321" s="3"/>
      <c r="Y321" s="3"/>
      <c r="Z321" s="3"/>
    </row>
    <row r="322" ht="15.75" customHeight="1">
      <c r="A322" s="53"/>
      <c r="B322" s="54"/>
      <c r="C322" s="54"/>
      <c r="D322" s="54"/>
      <c r="E322" s="54"/>
      <c r="F322" s="54"/>
      <c r="G322" s="54"/>
      <c r="H322" s="1"/>
      <c r="I322" s="3"/>
      <c r="J322" s="3"/>
      <c r="K322" s="3"/>
      <c r="L322" s="3"/>
      <c r="M322" s="3"/>
      <c r="N322" s="3"/>
      <c r="O322" s="3"/>
      <c r="P322" s="3"/>
      <c r="Q322" s="3"/>
      <c r="R322" s="3"/>
      <c r="S322" s="3"/>
      <c r="T322" s="3"/>
      <c r="U322" s="3"/>
      <c r="V322" s="3"/>
      <c r="W322" s="3"/>
      <c r="X322" s="3"/>
      <c r="Y322" s="3"/>
      <c r="Z322" s="3"/>
    </row>
    <row r="323" ht="15.75" customHeight="1">
      <c r="A323" s="53"/>
      <c r="B323" s="54"/>
      <c r="C323" s="54"/>
      <c r="D323" s="54"/>
      <c r="E323" s="54"/>
      <c r="F323" s="54"/>
      <c r="G323" s="54"/>
      <c r="H323" s="1"/>
      <c r="I323" s="3"/>
      <c r="J323" s="3"/>
      <c r="K323" s="3"/>
      <c r="L323" s="3"/>
      <c r="M323" s="3"/>
      <c r="N323" s="3"/>
      <c r="O323" s="3"/>
      <c r="P323" s="3"/>
      <c r="Q323" s="3"/>
      <c r="R323" s="3"/>
      <c r="S323" s="3"/>
      <c r="T323" s="3"/>
      <c r="U323" s="3"/>
      <c r="V323" s="3"/>
      <c r="W323" s="3"/>
      <c r="X323" s="3"/>
      <c r="Y323" s="3"/>
      <c r="Z323" s="3"/>
    </row>
    <row r="324" ht="15.75" customHeight="1">
      <c r="A324" s="53"/>
      <c r="B324" s="54"/>
      <c r="C324" s="54"/>
      <c r="D324" s="54"/>
      <c r="E324" s="54"/>
      <c r="F324" s="54"/>
      <c r="G324" s="54"/>
      <c r="H324" s="1"/>
      <c r="I324" s="3"/>
      <c r="J324" s="3"/>
      <c r="K324" s="3"/>
      <c r="L324" s="3"/>
      <c r="M324" s="3"/>
      <c r="N324" s="3"/>
      <c r="O324" s="3"/>
      <c r="P324" s="3"/>
      <c r="Q324" s="3"/>
      <c r="R324" s="3"/>
      <c r="S324" s="3"/>
      <c r="T324" s="3"/>
      <c r="U324" s="3"/>
      <c r="V324" s="3"/>
      <c r="W324" s="3"/>
      <c r="X324" s="3"/>
      <c r="Y324" s="3"/>
      <c r="Z324" s="3"/>
    </row>
    <row r="325" ht="15.75" customHeight="1">
      <c r="A325" s="53"/>
      <c r="B325" s="54"/>
      <c r="C325" s="54"/>
      <c r="D325" s="54"/>
      <c r="E325" s="54"/>
      <c r="F325" s="54"/>
      <c r="G325" s="54"/>
      <c r="H325" s="1"/>
      <c r="I325" s="3"/>
      <c r="J325" s="3"/>
      <c r="K325" s="3"/>
      <c r="L325" s="3"/>
      <c r="M325" s="3"/>
      <c r="N325" s="3"/>
      <c r="O325" s="3"/>
      <c r="P325" s="3"/>
      <c r="Q325" s="3"/>
      <c r="R325" s="3"/>
      <c r="S325" s="3"/>
      <c r="T325" s="3"/>
      <c r="U325" s="3"/>
      <c r="V325" s="3"/>
      <c r="W325" s="3"/>
      <c r="X325" s="3"/>
      <c r="Y325" s="3"/>
      <c r="Z325" s="3"/>
    </row>
    <row r="326" ht="15.75" customHeight="1">
      <c r="A326" s="53"/>
      <c r="B326" s="54"/>
      <c r="C326" s="54"/>
      <c r="D326" s="54"/>
      <c r="E326" s="54"/>
      <c r="F326" s="54"/>
      <c r="G326" s="54"/>
      <c r="H326" s="1"/>
      <c r="I326" s="3"/>
      <c r="J326" s="3"/>
      <c r="K326" s="3"/>
      <c r="L326" s="3"/>
      <c r="M326" s="3"/>
      <c r="N326" s="3"/>
      <c r="O326" s="3"/>
      <c r="P326" s="3"/>
      <c r="Q326" s="3"/>
      <c r="R326" s="3"/>
      <c r="S326" s="3"/>
      <c r="T326" s="3"/>
      <c r="U326" s="3"/>
      <c r="V326" s="3"/>
      <c r="W326" s="3"/>
      <c r="X326" s="3"/>
      <c r="Y326" s="3"/>
      <c r="Z326" s="3"/>
    </row>
    <row r="327" ht="15.75" customHeight="1">
      <c r="A327" s="53"/>
      <c r="B327" s="54"/>
      <c r="C327" s="54"/>
      <c r="D327" s="54"/>
      <c r="E327" s="54"/>
      <c r="F327" s="54"/>
      <c r="G327" s="54"/>
      <c r="H327" s="1"/>
      <c r="I327" s="3"/>
      <c r="J327" s="3"/>
      <c r="K327" s="3"/>
      <c r="L327" s="3"/>
      <c r="M327" s="3"/>
      <c r="N327" s="3"/>
      <c r="O327" s="3"/>
      <c r="P327" s="3"/>
      <c r="Q327" s="3"/>
      <c r="R327" s="3"/>
      <c r="S327" s="3"/>
      <c r="T327" s="3"/>
      <c r="U327" s="3"/>
      <c r="V327" s="3"/>
      <c r="W327" s="3"/>
      <c r="X327" s="3"/>
      <c r="Y327" s="3"/>
      <c r="Z327" s="3"/>
    </row>
    <row r="328" ht="15.75" customHeight="1">
      <c r="A328" s="53"/>
      <c r="B328" s="54"/>
      <c r="C328" s="54"/>
      <c r="D328" s="54"/>
      <c r="E328" s="54"/>
      <c r="F328" s="54"/>
      <c r="G328" s="54"/>
      <c r="H328" s="1"/>
      <c r="I328" s="3"/>
      <c r="J328" s="3"/>
      <c r="K328" s="3"/>
      <c r="L328" s="3"/>
      <c r="M328" s="3"/>
      <c r="N328" s="3"/>
      <c r="O328" s="3"/>
      <c r="P328" s="3"/>
      <c r="Q328" s="3"/>
      <c r="R328" s="3"/>
      <c r="S328" s="3"/>
      <c r="T328" s="3"/>
      <c r="U328" s="3"/>
      <c r="V328" s="3"/>
      <c r="W328" s="3"/>
      <c r="X328" s="3"/>
      <c r="Y328" s="3"/>
      <c r="Z328" s="3"/>
    </row>
    <row r="329" ht="15.75" customHeight="1">
      <c r="A329" s="53"/>
      <c r="B329" s="54"/>
      <c r="C329" s="54"/>
      <c r="D329" s="54"/>
      <c r="E329" s="54"/>
      <c r="F329" s="54"/>
      <c r="G329" s="54"/>
      <c r="H329" s="1"/>
      <c r="I329" s="3"/>
      <c r="J329" s="3"/>
      <c r="K329" s="3"/>
      <c r="L329" s="3"/>
      <c r="M329" s="3"/>
      <c r="N329" s="3"/>
      <c r="O329" s="3"/>
      <c r="P329" s="3"/>
      <c r="Q329" s="3"/>
      <c r="R329" s="3"/>
      <c r="S329" s="3"/>
      <c r="T329" s="3"/>
      <c r="U329" s="3"/>
      <c r="V329" s="3"/>
      <c r="W329" s="3"/>
      <c r="X329" s="3"/>
      <c r="Y329" s="3"/>
      <c r="Z329" s="3"/>
    </row>
    <row r="330" ht="15.75" customHeight="1">
      <c r="A330" s="53"/>
      <c r="B330" s="54"/>
      <c r="C330" s="54"/>
      <c r="D330" s="54"/>
      <c r="E330" s="54"/>
      <c r="F330" s="54"/>
      <c r="G330" s="54"/>
      <c r="H330" s="1"/>
      <c r="I330" s="3"/>
      <c r="J330" s="3"/>
      <c r="K330" s="3"/>
      <c r="L330" s="3"/>
      <c r="M330" s="3"/>
      <c r="N330" s="3"/>
      <c r="O330" s="3"/>
      <c r="P330" s="3"/>
      <c r="Q330" s="3"/>
      <c r="R330" s="3"/>
      <c r="S330" s="3"/>
      <c r="T330" s="3"/>
      <c r="U330" s="3"/>
      <c r="V330" s="3"/>
      <c r="W330" s="3"/>
      <c r="X330" s="3"/>
      <c r="Y330" s="3"/>
      <c r="Z330" s="3"/>
    </row>
    <row r="331" ht="15.75" customHeight="1">
      <c r="A331" s="53"/>
      <c r="B331" s="54"/>
      <c r="C331" s="54"/>
      <c r="D331" s="54"/>
      <c r="E331" s="54"/>
      <c r="F331" s="54"/>
      <c r="G331" s="54"/>
      <c r="H331" s="1"/>
      <c r="I331" s="3"/>
      <c r="J331" s="3"/>
      <c r="K331" s="3"/>
      <c r="L331" s="3"/>
      <c r="M331" s="3"/>
      <c r="N331" s="3"/>
      <c r="O331" s="3"/>
      <c r="P331" s="3"/>
      <c r="Q331" s="3"/>
      <c r="R331" s="3"/>
      <c r="S331" s="3"/>
      <c r="T331" s="3"/>
      <c r="U331" s="3"/>
      <c r="V331" s="3"/>
      <c r="W331" s="3"/>
      <c r="X331" s="3"/>
      <c r="Y331" s="3"/>
      <c r="Z331" s="3"/>
    </row>
    <row r="332" ht="15.75" customHeight="1">
      <c r="A332" s="53"/>
      <c r="B332" s="54"/>
      <c r="C332" s="54"/>
      <c r="D332" s="54"/>
      <c r="E332" s="54"/>
      <c r="F332" s="54"/>
      <c r="G332" s="54"/>
      <c r="H332" s="1"/>
      <c r="I332" s="3"/>
      <c r="J332" s="3"/>
      <c r="K332" s="3"/>
      <c r="L332" s="3"/>
      <c r="M332" s="3"/>
      <c r="N332" s="3"/>
      <c r="O332" s="3"/>
      <c r="P332" s="3"/>
      <c r="Q332" s="3"/>
      <c r="R332" s="3"/>
      <c r="S332" s="3"/>
      <c r="T332" s="3"/>
      <c r="U332" s="3"/>
      <c r="V332" s="3"/>
      <c r="W332" s="3"/>
      <c r="X332" s="3"/>
      <c r="Y332" s="3"/>
      <c r="Z332" s="3"/>
    </row>
    <row r="333" ht="15.75" customHeight="1">
      <c r="A333" s="53"/>
      <c r="B333" s="54"/>
      <c r="C333" s="54"/>
      <c r="D333" s="54"/>
      <c r="E333" s="54"/>
      <c r="F333" s="54"/>
      <c r="G333" s="54"/>
      <c r="H333" s="1"/>
      <c r="I333" s="3"/>
      <c r="J333" s="3"/>
      <c r="K333" s="3"/>
      <c r="L333" s="3"/>
      <c r="M333" s="3"/>
      <c r="N333" s="3"/>
      <c r="O333" s="3"/>
      <c r="P333" s="3"/>
      <c r="Q333" s="3"/>
      <c r="R333" s="3"/>
      <c r="S333" s="3"/>
      <c r="T333" s="3"/>
      <c r="U333" s="3"/>
      <c r="V333" s="3"/>
      <c r="W333" s="3"/>
      <c r="X333" s="3"/>
      <c r="Y333" s="3"/>
      <c r="Z333" s="3"/>
    </row>
    <row r="334" ht="15.75" customHeight="1">
      <c r="A334" s="53"/>
      <c r="B334" s="54"/>
      <c r="C334" s="54"/>
      <c r="D334" s="54"/>
      <c r="E334" s="54"/>
      <c r="F334" s="54"/>
      <c r="G334" s="54"/>
      <c r="H334" s="1"/>
      <c r="I334" s="3"/>
      <c r="J334" s="3"/>
      <c r="K334" s="3"/>
      <c r="L334" s="3"/>
      <c r="M334" s="3"/>
      <c r="N334" s="3"/>
      <c r="O334" s="3"/>
      <c r="P334" s="3"/>
      <c r="Q334" s="3"/>
      <c r="R334" s="3"/>
      <c r="S334" s="3"/>
      <c r="T334" s="3"/>
      <c r="U334" s="3"/>
      <c r="V334" s="3"/>
      <c r="W334" s="3"/>
      <c r="X334" s="3"/>
      <c r="Y334" s="3"/>
      <c r="Z334" s="3"/>
    </row>
    <row r="335" ht="15.75" customHeight="1">
      <c r="A335" s="53"/>
      <c r="B335" s="54"/>
      <c r="C335" s="54"/>
      <c r="D335" s="54"/>
      <c r="E335" s="54"/>
      <c r="F335" s="54"/>
      <c r="G335" s="54"/>
      <c r="H335" s="1"/>
      <c r="I335" s="3"/>
      <c r="J335" s="3"/>
      <c r="K335" s="3"/>
      <c r="L335" s="3"/>
      <c r="M335" s="3"/>
      <c r="N335" s="3"/>
      <c r="O335" s="3"/>
      <c r="P335" s="3"/>
      <c r="Q335" s="3"/>
      <c r="R335" s="3"/>
      <c r="S335" s="3"/>
      <c r="T335" s="3"/>
      <c r="U335" s="3"/>
      <c r="V335" s="3"/>
      <c r="W335" s="3"/>
      <c r="X335" s="3"/>
      <c r="Y335" s="3"/>
      <c r="Z335" s="3"/>
    </row>
    <row r="336" ht="15.75" customHeight="1">
      <c r="A336" s="53"/>
      <c r="B336" s="54"/>
      <c r="C336" s="54"/>
      <c r="D336" s="54"/>
      <c r="E336" s="54"/>
      <c r="F336" s="54"/>
      <c r="G336" s="54"/>
      <c r="H336" s="1"/>
      <c r="I336" s="3"/>
      <c r="J336" s="3"/>
      <c r="K336" s="3"/>
      <c r="L336" s="3"/>
      <c r="M336" s="3"/>
      <c r="N336" s="3"/>
      <c r="O336" s="3"/>
      <c r="P336" s="3"/>
      <c r="Q336" s="3"/>
      <c r="R336" s="3"/>
      <c r="S336" s="3"/>
      <c r="T336" s="3"/>
      <c r="U336" s="3"/>
      <c r="V336" s="3"/>
      <c r="W336" s="3"/>
      <c r="X336" s="3"/>
      <c r="Y336" s="3"/>
      <c r="Z336" s="3"/>
    </row>
    <row r="337" ht="15.75" customHeight="1">
      <c r="A337" s="53"/>
      <c r="B337" s="54"/>
      <c r="C337" s="54"/>
      <c r="D337" s="54"/>
      <c r="E337" s="54"/>
      <c r="F337" s="54"/>
      <c r="G337" s="54"/>
      <c r="H337" s="1"/>
      <c r="I337" s="3"/>
      <c r="J337" s="3"/>
      <c r="K337" s="3"/>
      <c r="L337" s="3"/>
      <c r="M337" s="3"/>
      <c r="N337" s="3"/>
      <c r="O337" s="3"/>
      <c r="P337" s="3"/>
      <c r="Q337" s="3"/>
      <c r="R337" s="3"/>
      <c r="S337" s="3"/>
      <c r="T337" s="3"/>
      <c r="U337" s="3"/>
      <c r="V337" s="3"/>
      <c r="W337" s="3"/>
      <c r="X337" s="3"/>
      <c r="Y337" s="3"/>
      <c r="Z337" s="3"/>
    </row>
    <row r="338" ht="15.75" customHeight="1">
      <c r="A338" s="53"/>
      <c r="B338" s="54"/>
      <c r="C338" s="54"/>
      <c r="D338" s="54"/>
      <c r="E338" s="54"/>
      <c r="F338" s="54"/>
      <c r="G338" s="54"/>
      <c r="H338" s="1"/>
      <c r="I338" s="3"/>
      <c r="J338" s="3"/>
      <c r="K338" s="3"/>
      <c r="L338" s="3"/>
      <c r="M338" s="3"/>
      <c r="N338" s="3"/>
      <c r="O338" s="3"/>
      <c r="P338" s="3"/>
      <c r="Q338" s="3"/>
      <c r="R338" s="3"/>
      <c r="S338" s="3"/>
      <c r="T338" s="3"/>
      <c r="U338" s="3"/>
      <c r="V338" s="3"/>
      <c r="W338" s="3"/>
      <c r="X338" s="3"/>
      <c r="Y338" s="3"/>
      <c r="Z338" s="3"/>
    </row>
    <row r="339" ht="15.75" customHeight="1">
      <c r="A339" s="53"/>
      <c r="B339" s="54"/>
      <c r="C339" s="54"/>
      <c r="D339" s="54"/>
      <c r="E339" s="54"/>
      <c r="F339" s="54"/>
      <c r="G339" s="54"/>
      <c r="H339" s="1"/>
      <c r="I339" s="3"/>
      <c r="J339" s="3"/>
      <c r="K339" s="3"/>
      <c r="L339" s="3"/>
      <c r="M339" s="3"/>
      <c r="N339" s="3"/>
      <c r="O339" s="3"/>
      <c r="P339" s="3"/>
      <c r="Q339" s="3"/>
      <c r="R339" s="3"/>
      <c r="S339" s="3"/>
      <c r="T339" s="3"/>
      <c r="U339" s="3"/>
      <c r="V339" s="3"/>
      <c r="W339" s="3"/>
      <c r="X339" s="3"/>
      <c r="Y339" s="3"/>
      <c r="Z339" s="3"/>
    </row>
    <row r="340" ht="15.75" customHeight="1">
      <c r="A340" s="53"/>
      <c r="B340" s="54"/>
      <c r="C340" s="54"/>
      <c r="D340" s="54"/>
      <c r="E340" s="54"/>
      <c r="F340" s="54"/>
      <c r="G340" s="54"/>
      <c r="H340" s="1"/>
      <c r="I340" s="3"/>
      <c r="J340" s="3"/>
      <c r="K340" s="3"/>
      <c r="L340" s="3"/>
      <c r="M340" s="3"/>
      <c r="N340" s="3"/>
      <c r="O340" s="3"/>
      <c r="P340" s="3"/>
      <c r="Q340" s="3"/>
      <c r="R340" s="3"/>
      <c r="S340" s="3"/>
      <c r="T340" s="3"/>
      <c r="U340" s="3"/>
      <c r="V340" s="3"/>
      <c r="W340" s="3"/>
      <c r="X340" s="3"/>
      <c r="Y340" s="3"/>
      <c r="Z340" s="3"/>
    </row>
    <row r="341" ht="15.75" customHeight="1">
      <c r="A341" s="53"/>
      <c r="B341" s="54"/>
      <c r="C341" s="54"/>
      <c r="D341" s="54"/>
      <c r="E341" s="54"/>
      <c r="F341" s="54"/>
      <c r="G341" s="54"/>
      <c r="H341" s="1"/>
      <c r="I341" s="3"/>
      <c r="J341" s="3"/>
      <c r="K341" s="3"/>
      <c r="L341" s="3"/>
      <c r="M341" s="3"/>
      <c r="N341" s="3"/>
      <c r="O341" s="3"/>
      <c r="P341" s="3"/>
      <c r="Q341" s="3"/>
      <c r="R341" s="3"/>
      <c r="S341" s="3"/>
      <c r="T341" s="3"/>
      <c r="U341" s="3"/>
      <c r="V341" s="3"/>
      <c r="W341" s="3"/>
      <c r="X341" s="3"/>
      <c r="Y341" s="3"/>
      <c r="Z341" s="3"/>
    </row>
    <row r="342" ht="15.75" customHeight="1">
      <c r="A342" s="53"/>
      <c r="B342" s="54"/>
      <c r="C342" s="54"/>
      <c r="D342" s="54"/>
      <c r="E342" s="54"/>
      <c r="F342" s="54"/>
      <c r="G342" s="54"/>
      <c r="H342" s="1"/>
      <c r="I342" s="3"/>
      <c r="J342" s="3"/>
      <c r="K342" s="3"/>
      <c r="L342" s="3"/>
      <c r="M342" s="3"/>
      <c r="N342" s="3"/>
      <c r="O342" s="3"/>
      <c r="P342" s="3"/>
      <c r="Q342" s="3"/>
      <c r="R342" s="3"/>
      <c r="S342" s="3"/>
      <c r="T342" s="3"/>
      <c r="U342" s="3"/>
      <c r="V342" s="3"/>
      <c r="W342" s="3"/>
      <c r="X342" s="3"/>
      <c r="Y342" s="3"/>
      <c r="Z342" s="3"/>
    </row>
    <row r="343" ht="15.75" customHeight="1">
      <c r="A343" s="53"/>
      <c r="B343" s="54"/>
      <c r="C343" s="54"/>
      <c r="D343" s="54"/>
      <c r="E343" s="54"/>
      <c r="F343" s="54"/>
      <c r="G343" s="54"/>
      <c r="H343" s="1"/>
      <c r="I343" s="3"/>
      <c r="J343" s="3"/>
      <c r="K343" s="3"/>
      <c r="L343" s="3"/>
      <c r="M343" s="3"/>
      <c r="N343" s="3"/>
      <c r="O343" s="3"/>
      <c r="P343" s="3"/>
      <c r="Q343" s="3"/>
      <c r="R343" s="3"/>
      <c r="S343" s="3"/>
      <c r="T343" s="3"/>
      <c r="U343" s="3"/>
      <c r="V343" s="3"/>
      <c r="W343" s="3"/>
      <c r="X343" s="3"/>
      <c r="Y343" s="3"/>
      <c r="Z343" s="3"/>
    </row>
    <row r="344" ht="15.75" customHeight="1">
      <c r="A344" s="53"/>
      <c r="B344" s="54"/>
      <c r="C344" s="54"/>
      <c r="D344" s="54"/>
      <c r="E344" s="54"/>
      <c r="F344" s="54"/>
      <c r="G344" s="54"/>
      <c r="H344" s="1"/>
      <c r="I344" s="3"/>
      <c r="J344" s="3"/>
      <c r="K344" s="3"/>
      <c r="L344" s="3"/>
      <c r="M344" s="3"/>
      <c r="N344" s="3"/>
      <c r="O344" s="3"/>
      <c r="P344" s="3"/>
      <c r="Q344" s="3"/>
      <c r="R344" s="3"/>
      <c r="S344" s="3"/>
      <c r="T344" s="3"/>
      <c r="U344" s="3"/>
      <c r="V344" s="3"/>
      <c r="W344" s="3"/>
      <c r="X344" s="3"/>
      <c r="Y344" s="3"/>
      <c r="Z344" s="3"/>
    </row>
    <row r="345" ht="15.75" customHeight="1">
      <c r="A345" s="53"/>
      <c r="B345" s="54"/>
      <c r="C345" s="54"/>
      <c r="D345" s="54"/>
      <c r="E345" s="54"/>
      <c r="F345" s="54"/>
      <c r="G345" s="54"/>
      <c r="H345" s="1"/>
      <c r="I345" s="3"/>
      <c r="J345" s="3"/>
      <c r="K345" s="3"/>
      <c r="L345" s="3"/>
      <c r="M345" s="3"/>
      <c r="N345" s="3"/>
      <c r="O345" s="3"/>
      <c r="P345" s="3"/>
      <c r="Q345" s="3"/>
      <c r="R345" s="3"/>
      <c r="S345" s="3"/>
      <c r="T345" s="3"/>
      <c r="U345" s="3"/>
      <c r="V345" s="3"/>
      <c r="W345" s="3"/>
      <c r="X345" s="3"/>
      <c r="Y345" s="3"/>
      <c r="Z345" s="3"/>
    </row>
    <row r="346" ht="15.75" customHeight="1">
      <c r="A346" s="53"/>
      <c r="B346" s="54"/>
      <c r="C346" s="54"/>
      <c r="D346" s="54"/>
      <c r="E346" s="54"/>
      <c r="F346" s="54"/>
      <c r="G346" s="54"/>
      <c r="H346" s="1"/>
      <c r="I346" s="3"/>
      <c r="J346" s="3"/>
      <c r="K346" s="3"/>
      <c r="L346" s="3"/>
      <c r="M346" s="3"/>
      <c r="N346" s="3"/>
      <c r="O346" s="3"/>
      <c r="P346" s="3"/>
      <c r="Q346" s="3"/>
      <c r="R346" s="3"/>
      <c r="S346" s="3"/>
      <c r="T346" s="3"/>
      <c r="U346" s="3"/>
      <c r="V346" s="3"/>
      <c r="W346" s="3"/>
      <c r="X346" s="3"/>
      <c r="Y346" s="3"/>
      <c r="Z346" s="3"/>
    </row>
    <row r="347" ht="15.75" customHeight="1">
      <c r="A347" s="53"/>
      <c r="B347" s="54"/>
      <c r="C347" s="54"/>
      <c r="D347" s="54"/>
      <c r="E347" s="54"/>
      <c r="F347" s="54"/>
      <c r="G347" s="54"/>
      <c r="H347" s="1"/>
      <c r="I347" s="3"/>
      <c r="J347" s="3"/>
      <c r="K347" s="3"/>
      <c r="L347" s="3"/>
      <c r="M347" s="3"/>
      <c r="N347" s="3"/>
      <c r="O347" s="3"/>
      <c r="P347" s="3"/>
      <c r="Q347" s="3"/>
      <c r="R347" s="3"/>
      <c r="S347" s="3"/>
      <c r="T347" s="3"/>
      <c r="U347" s="3"/>
      <c r="V347" s="3"/>
      <c r="W347" s="3"/>
      <c r="X347" s="3"/>
      <c r="Y347" s="3"/>
      <c r="Z347" s="3"/>
    </row>
    <row r="348" ht="15.75" customHeight="1">
      <c r="A348" s="53"/>
      <c r="B348" s="54"/>
      <c r="C348" s="54"/>
      <c r="D348" s="54"/>
      <c r="E348" s="54"/>
      <c r="F348" s="54"/>
      <c r="G348" s="54"/>
      <c r="H348" s="1"/>
      <c r="I348" s="3"/>
      <c r="J348" s="3"/>
      <c r="K348" s="3"/>
      <c r="L348" s="3"/>
      <c r="M348" s="3"/>
      <c r="N348" s="3"/>
      <c r="O348" s="3"/>
      <c r="P348" s="3"/>
      <c r="Q348" s="3"/>
      <c r="R348" s="3"/>
      <c r="S348" s="3"/>
      <c r="T348" s="3"/>
      <c r="U348" s="3"/>
      <c r="V348" s="3"/>
      <c r="W348" s="3"/>
      <c r="X348" s="3"/>
      <c r="Y348" s="3"/>
      <c r="Z348" s="3"/>
    </row>
    <row r="349" ht="15.75" customHeight="1">
      <c r="A349" s="53"/>
      <c r="B349" s="54"/>
      <c r="C349" s="54"/>
      <c r="D349" s="54"/>
      <c r="E349" s="54"/>
      <c r="F349" s="54"/>
      <c r="G349" s="54"/>
      <c r="H349" s="1"/>
      <c r="I349" s="3"/>
      <c r="J349" s="3"/>
      <c r="K349" s="3"/>
      <c r="L349" s="3"/>
      <c r="M349" s="3"/>
      <c r="N349" s="3"/>
      <c r="O349" s="3"/>
      <c r="P349" s="3"/>
      <c r="Q349" s="3"/>
      <c r="R349" s="3"/>
      <c r="S349" s="3"/>
      <c r="T349" s="3"/>
      <c r="U349" s="3"/>
      <c r="V349" s="3"/>
      <c r="W349" s="3"/>
      <c r="X349" s="3"/>
      <c r="Y349" s="3"/>
      <c r="Z349" s="3"/>
    </row>
    <row r="350" ht="15.75" customHeight="1">
      <c r="A350" s="53"/>
      <c r="B350" s="54"/>
      <c r="C350" s="54"/>
      <c r="D350" s="54"/>
      <c r="E350" s="54"/>
      <c r="F350" s="54"/>
      <c r="G350" s="54"/>
      <c r="H350" s="1"/>
      <c r="I350" s="3"/>
      <c r="J350" s="3"/>
      <c r="K350" s="3"/>
      <c r="L350" s="3"/>
      <c r="M350" s="3"/>
      <c r="N350" s="3"/>
      <c r="O350" s="3"/>
      <c r="P350" s="3"/>
      <c r="Q350" s="3"/>
      <c r="R350" s="3"/>
      <c r="S350" s="3"/>
      <c r="T350" s="3"/>
      <c r="U350" s="3"/>
      <c r="V350" s="3"/>
      <c r="W350" s="3"/>
      <c r="X350" s="3"/>
      <c r="Y350" s="3"/>
      <c r="Z350" s="3"/>
    </row>
    <row r="351" ht="15.75" customHeight="1">
      <c r="A351" s="53"/>
      <c r="B351" s="54"/>
      <c r="C351" s="54"/>
      <c r="D351" s="54"/>
      <c r="E351" s="54"/>
      <c r="F351" s="54"/>
      <c r="G351" s="54"/>
      <c r="H351" s="1"/>
      <c r="I351" s="3"/>
      <c r="J351" s="3"/>
      <c r="K351" s="3"/>
      <c r="L351" s="3"/>
      <c r="M351" s="3"/>
      <c r="N351" s="3"/>
      <c r="O351" s="3"/>
      <c r="P351" s="3"/>
      <c r="Q351" s="3"/>
      <c r="R351" s="3"/>
      <c r="S351" s="3"/>
      <c r="T351" s="3"/>
      <c r="U351" s="3"/>
      <c r="V351" s="3"/>
      <c r="W351" s="3"/>
      <c r="X351" s="3"/>
      <c r="Y351" s="3"/>
      <c r="Z351" s="3"/>
    </row>
    <row r="352" ht="15.75" customHeight="1">
      <c r="A352" s="53"/>
      <c r="B352" s="54"/>
      <c r="C352" s="54"/>
      <c r="D352" s="54"/>
      <c r="E352" s="54"/>
      <c r="F352" s="54"/>
      <c r="G352" s="54"/>
      <c r="H352" s="1"/>
      <c r="I352" s="3"/>
      <c r="J352" s="3"/>
      <c r="K352" s="3"/>
      <c r="L352" s="3"/>
      <c r="M352" s="3"/>
      <c r="N352" s="3"/>
      <c r="O352" s="3"/>
      <c r="P352" s="3"/>
      <c r="Q352" s="3"/>
      <c r="R352" s="3"/>
      <c r="S352" s="3"/>
      <c r="T352" s="3"/>
      <c r="U352" s="3"/>
      <c r="V352" s="3"/>
      <c r="W352" s="3"/>
      <c r="X352" s="3"/>
      <c r="Y352" s="3"/>
      <c r="Z352" s="3"/>
    </row>
    <row r="353" ht="15.75" customHeight="1">
      <c r="A353" s="53"/>
      <c r="B353" s="54"/>
      <c r="C353" s="54"/>
      <c r="D353" s="54"/>
      <c r="E353" s="54"/>
      <c r="F353" s="54"/>
      <c r="G353" s="54"/>
      <c r="H353" s="1"/>
      <c r="I353" s="3"/>
      <c r="J353" s="3"/>
      <c r="K353" s="3"/>
      <c r="L353" s="3"/>
      <c r="M353" s="3"/>
      <c r="N353" s="3"/>
      <c r="O353" s="3"/>
      <c r="P353" s="3"/>
      <c r="Q353" s="3"/>
      <c r="R353" s="3"/>
      <c r="S353" s="3"/>
      <c r="T353" s="3"/>
      <c r="U353" s="3"/>
      <c r="V353" s="3"/>
      <c r="W353" s="3"/>
      <c r="X353" s="3"/>
      <c r="Y353" s="3"/>
      <c r="Z353" s="3"/>
    </row>
    <row r="354" ht="15.75" customHeight="1">
      <c r="A354" s="53"/>
      <c r="B354" s="54"/>
      <c r="C354" s="54"/>
      <c r="D354" s="54"/>
      <c r="E354" s="54"/>
      <c r="F354" s="54"/>
      <c r="G354" s="54"/>
      <c r="H354" s="1"/>
      <c r="I354" s="3"/>
      <c r="J354" s="3"/>
      <c r="K354" s="3"/>
      <c r="L354" s="3"/>
      <c r="M354" s="3"/>
      <c r="N354" s="3"/>
      <c r="O354" s="3"/>
      <c r="P354" s="3"/>
      <c r="Q354" s="3"/>
      <c r="R354" s="3"/>
      <c r="S354" s="3"/>
      <c r="T354" s="3"/>
      <c r="U354" s="3"/>
      <c r="V354" s="3"/>
      <c r="W354" s="3"/>
      <c r="X354" s="3"/>
      <c r="Y354" s="3"/>
      <c r="Z354" s="3"/>
    </row>
    <row r="355" ht="15.75" customHeight="1">
      <c r="A355" s="53"/>
      <c r="B355" s="54"/>
      <c r="C355" s="54"/>
      <c r="D355" s="54"/>
      <c r="E355" s="54"/>
      <c r="F355" s="54"/>
      <c r="G355" s="54"/>
      <c r="H355" s="1"/>
      <c r="I355" s="3"/>
      <c r="J355" s="3"/>
      <c r="K355" s="3"/>
      <c r="L355" s="3"/>
      <c r="M355" s="3"/>
      <c r="N355" s="3"/>
      <c r="O355" s="3"/>
      <c r="P355" s="3"/>
      <c r="Q355" s="3"/>
      <c r="R355" s="3"/>
      <c r="S355" s="3"/>
      <c r="T355" s="3"/>
      <c r="U355" s="3"/>
      <c r="V355" s="3"/>
      <c r="W355" s="3"/>
      <c r="X355" s="3"/>
      <c r="Y355" s="3"/>
      <c r="Z355" s="3"/>
    </row>
    <row r="356" ht="15.75" customHeight="1">
      <c r="A356" s="53"/>
      <c r="B356" s="54"/>
      <c r="C356" s="54"/>
      <c r="D356" s="54"/>
      <c r="E356" s="54"/>
      <c r="F356" s="54"/>
      <c r="G356" s="54"/>
      <c r="H356" s="1"/>
      <c r="I356" s="3"/>
      <c r="J356" s="3"/>
      <c r="K356" s="3"/>
      <c r="L356" s="3"/>
      <c r="M356" s="3"/>
      <c r="N356" s="3"/>
      <c r="O356" s="3"/>
      <c r="P356" s="3"/>
      <c r="Q356" s="3"/>
      <c r="R356" s="3"/>
      <c r="S356" s="3"/>
      <c r="T356" s="3"/>
      <c r="U356" s="3"/>
      <c r="V356" s="3"/>
      <c r="W356" s="3"/>
      <c r="X356" s="3"/>
      <c r="Y356" s="3"/>
      <c r="Z356" s="3"/>
    </row>
    <row r="357" ht="15.75" customHeight="1">
      <c r="A357" s="53"/>
      <c r="B357" s="54"/>
      <c r="C357" s="54"/>
      <c r="D357" s="54"/>
      <c r="E357" s="54"/>
      <c r="F357" s="54"/>
      <c r="G357" s="54"/>
      <c r="H357" s="1"/>
      <c r="I357" s="3"/>
      <c r="J357" s="3"/>
      <c r="K357" s="3"/>
      <c r="L357" s="3"/>
      <c r="M357" s="3"/>
      <c r="N357" s="3"/>
      <c r="O357" s="3"/>
      <c r="P357" s="3"/>
      <c r="Q357" s="3"/>
      <c r="R357" s="3"/>
      <c r="S357" s="3"/>
      <c r="T357" s="3"/>
      <c r="U357" s="3"/>
      <c r="V357" s="3"/>
      <c r="W357" s="3"/>
      <c r="X357" s="3"/>
      <c r="Y357" s="3"/>
      <c r="Z357" s="3"/>
    </row>
    <row r="358" ht="15.75" customHeight="1">
      <c r="A358" s="53"/>
      <c r="B358" s="54"/>
      <c r="C358" s="54"/>
      <c r="D358" s="54"/>
      <c r="E358" s="54"/>
      <c r="F358" s="54"/>
      <c r="G358" s="54"/>
      <c r="H358" s="1"/>
      <c r="I358" s="3"/>
      <c r="J358" s="3"/>
      <c r="K358" s="3"/>
      <c r="L358" s="3"/>
      <c r="M358" s="3"/>
      <c r="N358" s="3"/>
      <c r="O358" s="3"/>
      <c r="P358" s="3"/>
      <c r="Q358" s="3"/>
      <c r="R358" s="3"/>
      <c r="S358" s="3"/>
      <c r="T358" s="3"/>
      <c r="U358" s="3"/>
      <c r="V358" s="3"/>
      <c r="W358" s="3"/>
      <c r="X358" s="3"/>
      <c r="Y358" s="3"/>
      <c r="Z358" s="3"/>
    </row>
    <row r="359" ht="15.75" customHeight="1">
      <c r="A359" s="53"/>
      <c r="B359" s="54"/>
      <c r="C359" s="54"/>
      <c r="D359" s="54"/>
      <c r="E359" s="54"/>
      <c r="F359" s="54"/>
      <c r="G359" s="54"/>
      <c r="H359" s="1"/>
      <c r="I359" s="3"/>
      <c r="J359" s="3"/>
      <c r="K359" s="3"/>
      <c r="L359" s="3"/>
      <c r="M359" s="3"/>
      <c r="N359" s="3"/>
      <c r="O359" s="3"/>
      <c r="P359" s="3"/>
      <c r="Q359" s="3"/>
      <c r="R359" s="3"/>
      <c r="S359" s="3"/>
      <c r="T359" s="3"/>
      <c r="U359" s="3"/>
      <c r="V359" s="3"/>
      <c r="W359" s="3"/>
      <c r="X359" s="3"/>
      <c r="Y359" s="3"/>
      <c r="Z359" s="3"/>
    </row>
    <row r="360" ht="15.75" customHeight="1">
      <c r="A360" s="53"/>
      <c r="B360" s="54"/>
      <c r="C360" s="54"/>
      <c r="D360" s="54"/>
      <c r="E360" s="54"/>
      <c r="F360" s="54"/>
      <c r="G360" s="54"/>
      <c r="H360" s="1"/>
      <c r="I360" s="3"/>
      <c r="J360" s="3"/>
      <c r="K360" s="3"/>
      <c r="L360" s="3"/>
      <c r="M360" s="3"/>
      <c r="N360" s="3"/>
      <c r="O360" s="3"/>
      <c r="P360" s="3"/>
      <c r="Q360" s="3"/>
      <c r="R360" s="3"/>
      <c r="S360" s="3"/>
      <c r="T360" s="3"/>
      <c r="U360" s="3"/>
      <c r="V360" s="3"/>
      <c r="W360" s="3"/>
      <c r="X360" s="3"/>
      <c r="Y360" s="3"/>
      <c r="Z360" s="3"/>
    </row>
    <row r="361" ht="15.75" customHeight="1">
      <c r="A361" s="53"/>
      <c r="B361" s="54"/>
      <c r="C361" s="54"/>
      <c r="D361" s="54"/>
      <c r="E361" s="54"/>
      <c r="F361" s="54"/>
      <c r="G361" s="54"/>
      <c r="H361" s="1"/>
      <c r="I361" s="3"/>
      <c r="J361" s="3"/>
      <c r="K361" s="3"/>
      <c r="L361" s="3"/>
      <c r="M361" s="3"/>
      <c r="N361" s="3"/>
      <c r="O361" s="3"/>
      <c r="P361" s="3"/>
      <c r="Q361" s="3"/>
      <c r="R361" s="3"/>
      <c r="S361" s="3"/>
      <c r="T361" s="3"/>
      <c r="U361" s="3"/>
      <c r="V361" s="3"/>
      <c r="W361" s="3"/>
      <c r="X361" s="3"/>
      <c r="Y361" s="3"/>
      <c r="Z361" s="3"/>
    </row>
    <row r="362" ht="15.75" customHeight="1">
      <c r="A362" s="53"/>
      <c r="B362" s="54"/>
      <c r="C362" s="54"/>
      <c r="D362" s="54"/>
      <c r="E362" s="54"/>
      <c r="F362" s="54"/>
      <c r="G362" s="54"/>
      <c r="H362" s="1"/>
      <c r="I362" s="3"/>
      <c r="J362" s="3"/>
      <c r="K362" s="3"/>
      <c r="L362" s="3"/>
      <c r="M362" s="3"/>
      <c r="N362" s="3"/>
      <c r="O362" s="3"/>
      <c r="P362" s="3"/>
      <c r="Q362" s="3"/>
      <c r="R362" s="3"/>
      <c r="S362" s="3"/>
      <c r="T362" s="3"/>
      <c r="U362" s="3"/>
      <c r="V362" s="3"/>
      <c r="W362" s="3"/>
      <c r="X362" s="3"/>
      <c r="Y362" s="3"/>
      <c r="Z362" s="3"/>
    </row>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162:J162"/>
    <mergeCell ref="A2:O2"/>
    <mergeCell ref="A4:O4"/>
    <mergeCell ref="A5:O5"/>
    <mergeCell ref="A6:O6"/>
    <mergeCell ref="A7:O7"/>
    <mergeCell ref="A8:O8"/>
    <mergeCell ref="A9:O9"/>
  </mergeCells>
  <hyperlinks>
    <hyperlink r:id="rId1" ref="H14"/>
    <hyperlink r:id="rId2" ref="H15"/>
    <hyperlink r:id="rId3" ref="H16"/>
    <hyperlink r:id="rId4" ref="H17"/>
    <hyperlink r:id="rId5" ref="H18"/>
    <hyperlink r:id="rId6" ref="H19"/>
    <hyperlink r:id="rId7" ref="H22"/>
    <hyperlink r:id="rId8" ref="H23"/>
    <hyperlink r:id="rId9" ref="H25"/>
    <hyperlink r:id="rId10" ref="H42"/>
    <hyperlink r:id="rId11" ref="H43"/>
    <hyperlink r:id="rId12" ref="H44"/>
    <hyperlink r:id="rId13" ref="H45"/>
    <hyperlink r:id="rId14" ref="H46"/>
    <hyperlink r:id="rId15" ref="H47"/>
    <hyperlink r:id="rId16" ref="H48"/>
    <hyperlink r:id="rId17" ref="H49"/>
    <hyperlink r:id="rId18" ref="H50"/>
    <hyperlink r:id="rId19" ref="H52"/>
    <hyperlink r:id="rId20" ref="H53"/>
    <hyperlink r:id="rId21" ref="H54"/>
    <hyperlink r:id="rId22" ref="H57"/>
    <hyperlink r:id="rId23" ref="H63"/>
    <hyperlink r:id="rId24" ref="H64"/>
    <hyperlink r:id="rId25" ref="H65"/>
    <hyperlink r:id="rId26" ref="H66"/>
    <hyperlink r:id="rId27" ref="H67"/>
    <hyperlink r:id="rId28" ref="H68"/>
    <hyperlink r:id="rId29" ref="H69"/>
    <hyperlink r:id="rId30" ref="H70"/>
    <hyperlink r:id="rId31" ref="H71"/>
    <hyperlink r:id="rId32" ref="H74"/>
    <hyperlink r:id="rId33" ref="H76"/>
    <hyperlink r:id="rId34" ref="H77"/>
    <hyperlink r:id="rId35" ref="H79"/>
    <hyperlink r:id="rId36" ref="H82"/>
    <hyperlink r:id="rId37" ref="H83"/>
    <hyperlink r:id="rId38" ref="H84"/>
    <hyperlink r:id="rId39" ref="H85"/>
    <hyperlink r:id="rId40" ref="H91"/>
    <hyperlink r:id="rId41" ref="H92"/>
    <hyperlink r:id="rId42" ref="H93"/>
    <hyperlink r:id="rId43" ref="H94"/>
    <hyperlink r:id="rId44" ref="H95"/>
    <hyperlink r:id="rId45" ref="H96"/>
    <hyperlink r:id="rId46" ref="H97"/>
    <hyperlink r:id="rId47" ref="H98"/>
    <hyperlink r:id="rId48" ref="H102"/>
    <hyperlink r:id="rId49" ref="C103"/>
    <hyperlink r:id="rId50" ref="H103"/>
    <hyperlink r:id="rId51" ref="H104"/>
    <hyperlink r:id="rId52" ref="H105"/>
    <hyperlink r:id="rId53" ref="H107"/>
    <hyperlink r:id="rId54" ref="H108"/>
    <hyperlink r:id="rId55" ref="H119"/>
    <hyperlink r:id="rId56" ref="H120"/>
    <hyperlink r:id="rId57" ref="H123"/>
    <hyperlink r:id="rId58" ref="H132"/>
    <hyperlink r:id="rId59" ref="H133"/>
    <hyperlink r:id="rId60" ref="H134"/>
    <hyperlink r:id="rId61" ref="H135"/>
    <hyperlink r:id="rId62" ref="H136"/>
    <hyperlink r:id="rId63" ref="H138"/>
    <hyperlink r:id="rId64" ref="H139"/>
    <hyperlink r:id="rId65" ref="H140"/>
    <hyperlink r:id="rId66" ref="H144"/>
    <hyperlink r:id="rId67" ref="H145"/>
    <hyperlink r:id="rId68" ref="H146"/>
    <hyperlink r:id="rId69" ref="H147"/>
    <hyperlink r:id="rId70" ref="H157"/>
    <hyperlink r:id="rId71" ref="H158"/>
  </hyperlinks>
  <printOptions/>
  <pageMargins bottom="1.0" footer="0.0" header="0.0" left="0.75" right="0.75" top="1.0"/>
  <pageSetup orientation="landscape"/>
  <drawing r:id="rId7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53"/>
      <c r="B1" s="53"/>
      <c r="C1" s="54"/>
      <c r="D1" s="54"/>
      <c r="E1" s="54"/>
      <c r="F1" s="54"/>
      <c r="G1" s="1"/>
      <c r="H1" s="1"/>
      <c r="I1" s="1"/>
      <c r="J1" s="3"/>
      <c r="K1" s="3"/>
      <c r="L1" s="3"/>
      <c r="M1" s="3"/>
      <c r="N1" s="3"/>
      <c r="O1" s="3"/>
      <c r="P1" s="3"/>
      <c r="Q1" s="3"/>
      <c r="R1" s="3"/>
      <c r="S1" s="3"/>
      <c r="T1" s="3"/>
      <c r="U1" s="3"/>
      <c r="V1" s="3"/>
      <c r="W1" s="3"/>
      <c r="X1" s="3"/>
      <c r="Y1" s="3"/>
      <c r="Z1" s="3"/>
      <c r="AA1" s="3"/>
      <c r="AB1" s="3"/>
    </row>
    <row r="2" ht="15.75" customHeight="1">
      <c r="A2" s="174" t="s">
        <v>7929</v>
      </c>
      <c r="B2" s="56"/>
      <c r="C2" s="56"/>
      <c r="D2" s="56"/>
      <c r="E2" s="56"/>
      <c r="F2" s="56"/>
      <c r="G2" s="56"/>
      <c r="H2" s="56"/>
      <c r="I2" s="57"/>
      <c r="J2" s="59"/>
      <c r="K2" s="59"/>
      <c r="L2" s="59"/>
      <c r="M2" s="59"/>
      <c r="N2" s="59"/>
      <c r="O2" s="59"/>
      <c r="P2" s="59"/>
      <c r="Q2" s="59"/>
      <c r="R2" s="59"/>
      <c r="S2" s="59"/>
      <c r="T2" s="59"/>
      <c r="U2" s="59"/>
      <c r="V2" s="59"/>
      <c r="W2" s="59"/>
      <c r="X2" s="59"/>
      <c r="Y2" s="59"/>
      <c r="Z2" s="59"/>
      <c r="AA2" s="59"/>
      <c r="AB2" s="59"/>
    </row>
    <row r="3" ht="15.75" customHeight="1">
      <c r="A3" s="213"/>
      <c r="B3" s="213"/>
      <c r="C3" s="213"/>
      <c r="D3" s="213"/>
      <c r="E3" s="213"/>
      <c r="F3" s="213"/>
      <c r="G3" s="213"/>
      <c r="H3" s="213"/>
      <c r="I3" s="213"/>
      <c r="J3" s="59"/>
      <c r="K3" s="59"/>
      <c r="L3" s="59"/>
      <c r="M3" s="59"/>
      <c r="N3" s="59"/>
      <c r="O3" s="59"/>
      <c r="P3" s="59"/>
      <c r="Q3" s="59"/>
      <c r="R3" s="59"/>
      <c r="S3" s="59"/>
      <c r="T3" s="59"/>
      <c r="U3" s="59"/>
      <c r="V3" s="59"/>
      <c r="W3" s="59"/>
      <c r="X3" s="59"/>
      <c r="Y3" s="59"/>
      <c r="Z3" s="59"/>
      <c r="AA3" s="59"/>
      <c r="AB3" s="59"/>
    </row>
    <row r="4">
      <c r="A4" s="190" t="s">
        <v>7930</v>
      </c>
      <c r="B4" s="56"/>
      <c r="C4" s="56"/>
      <c r="D4" s="56"/>
      <c r="E4" s="56"/>
      <c r="F4" s="56"/>
      <c r="G4" s="56"/>
      <c r="H4" s="56"/>
      <c r="I4" s="57"/>
      <c r="J4" s="59"/>
      <c r="K4" s="59"/>
      <c r="L4" s="59"/>
      <c r="M4" s="59"/>
      <c r="N4" s="59"/>
      <c r="O4" s="59"/>
      <c r="P4" s="59"/>
      <c r="Q4" s="59"/>
      <c r="R4" s="59"/>
      <c r="S4" s="59"/>
      <c r="T4" s="59"/>
      <c r="U4" s="59"/>
      <c r="V4" s="59"/>
      <c r="W4" s="59"/>
      <c r="X4" s="59"/>
      <c r="Y4" s="59"/>
      <c r="Z4" s="59"/>
      <c r="AA4" s="59"/>
      <c r="AB4" s="59"/>
    </row>
    <row r="5">
      <c r="A5" s="190" t="s">
        <v>7931</v>
      </c>
      <c r="B5" s="56"/>
      <c r="C5" s="56"/>
      <c r="D5" s="56"/>
      <c r="E5" s="56"/>
      <c r="F5" s="56"/>
      <c r="G5" s="56"/>
      <c r="H5" s="56"/>
      <c r="I5" s="57"/>
      <c r="J5" s="59"/>
      <c r="K5" s="59"/>
      <c r="L5" s="59"/>
      <c r="M5" s="59"/>
      <c r="N5" s="59"/>
      <c r="O5" s="59"/>
      <c r="P5" s="59"/>
      <c r="Q5" s="59"/>
      <c r="R5" s="59"/>
      <c r="S5" s="59"/>
      <c r="T5" s="59"/>
      <c r="U5" s="59"/>
      <c r="V5" s="59"/>
      <c r="W5" s="59"/>
      <c r="X5" s="59"/>
      <c r="Y5" s="59"/>
      <c r="Z5" s="59"/>
      <c r="AA5" s="59"/>
      <c r="AB5" s="59"/>
    </row>
    <row r="6" ht="30.0" customHeight="1">
      <c r="A6" s="387" t="s">
        <v>7932</v>
      </c>
      <c r="B6" s="56"/>
      <c r="C6" s="56"/>
      <c r="D6" s="56"/>
      <c r="E6" s="56"/>
      <c r="F6" s="56"/>
      <c r="G6" s="56"/>
      <c r="H6" s="56"/>
      <c r="I6" s="57"/>
      <c r="J6" s="59"/>
      <c r="K6" s="59"/>
      <c r="L6" s="59"/>
      <c r="M6" s="59"/>
      <c r="N6" s="59"/>
      <c r="O6" s="59"/>
      <c r="P6" s="59"/>
      <c r="Q6" s="59"/>
      <c r="R6" s="59"/>
      <c r="S6" s="59"/>
      <c r="T6" s="59"/>
      <c r="U6" s="59"/>
      <c r="V6" s="59"/>
      <c r="W6" s="59"/>
      <c r="X6" s="59"/>
      <c r="Y6" s="59"/>
      <c r="Z6" s="59"/>
      <c r="AA6" s="59"/>
      <c r="AB6" s="59"/>
    </row>
    <row r="7" ht="30.0" customHeight="1">
      <c r="A7" s="387" t="s">
        <v>7933</v>
      </c>
      <c r="B7" s="56"/>
      <c r="C7" s="56"/>
      <c r="D7" s="56"/>
      <c r="E7" s="56"/>
      <c r="F7" s="56"/>
      <c r="G7" s="56"/>
      <c r="H7" s="56"/>
      <c r="I7" s="57"/>
      <c r="J7" s="59"/>
      <c r="K7" s="59"/>
      <c r="L7" s="59"/>
      <c r="M7" s="59"/>
      <c r="N7" s="59"/>
      <c r="O7" s="59"/>
      <c r="P7" s="59"/>
      <c r="Q7" s="59"/>
      <c r="R7" s="59"/>
      <c r="S7" s="59"/>
      <c r="T7" s="59"/>
      <c r="U7" s="59"/>
      <c r="V7" s="59"/>
      <c r="W7" s="59"/>
      <c r="X7" s="59"/>
      <c r="Y7" s="59"/>
      <c r="Z7" s="59"/>
      <c r="AA7" s="59"/>
      <c r="AB7" s="59"/>
    </row>
    <row r="8" ht="33.75" customHeight="1">
      <c r="A8" s="387" t="s">
        <v>7934</v>
      </c>
      <c r="B8" s="56"/>
      <c r="C8" s="56"/>
      <c r="D8" s="56"/>
      <c r="E8" s="56"/>
      <c r="F8" s="56"/>
      <c r="G8" s="56"/>
      <c r="H8" s="56"/>
      <c r="I8" s="57"/>
      <c r="J8" s="59"/>
      <c r="K8" s="59"/>
      <c r="L8" s="59"/>
      <c r="M8" s="59"/>
      <c r="N8" s="59"/>
      <c r="O8" s="59"/>
      <c r="P8" s="59"/>
      <c r="Q8" s="59"/>
      <c r="R8" s="59"/>
      <c r="S8" s="59"/>
      <c r="T8" s="59"/>
      <c r="U8" s="59"/>
      <c r="V8" s="59"/>
      <c r="W8" s="59"/>
      <c r="X8" s="59"/>
      <c r="Y8" s="59"/>
      <c r="Z8" s="59"/>
      <c r="AA8" s="59"/>
      <c r="AB8" s="59"/>
    </row>
    <row r="9">
      <c r="A9" s="64"/>
      <c r="B9" s="64"/>
      <c r="C9" s="65"/>
      <c r="D9" s="65"/>
      <c r="E9" s="65"/>
      <c r="F9" s="65"/>
      <c r="G9" s="64"/>
      <c r="H9" s="64"/>
      <c r="I9" s="64"/>
      <c r="J9" s="59"/>
      <c r="K9" s="59"/>
      <c r="L9" s="59"/>
      <c r="M9" s="59"/>
      <c r="N9" s="59"/>
      <c r="O9" s="59"/>
      <c r="P9" s="59"/>
      <c r="Q9" s="59"/>
      <c r="R9" s="59"/>
      <c r="S9" s="59"/>
      <c r="T9" s="59"/>
      <c r="U9" s="59"/>
      <c r="V9" s="59"/>
      <c r="W9" s="59"/>
      <c r="X9" s="59"/>
      <c r="Y9" s="59"/>
      <c r="Z9" s="59"/>
      <c r="AA9" s="59"/>
      <c r="AB9" s="59"/>
    </row>
    <row r="10" ht="61.5" customHeight="1">
      <c r="A10" s="193" t="s">
        <v>3655</v>
      </c>
      <c r="B10" s="389" t="s">
        <v>3656</v>
      </c>
      <c r="C10" s="194" t="s">
        <v>8</v>
      </c>
      <c r="D10" s="389" t="s">
        <v>3657</v>
      </c>
      <c r="E10" s="176" t="s">
        <v>136</v>
      </c>
      <c r="F10" s="176" t="s">
        <v>137</v>
      </c>
      <c r="G10" s="176" t="s">
        <v>138</v>
      </c>
      <c r="H10" s="193" t="s">
        <v>139</v>
      </c>
      <c r="I10" s="193" t="s">
        <v>143</v>
      </c>
      <c r="J10" s="390" t="s">
        <v>144</v>
      </c>
      <c r="K10" s="59"/>
      <c r="L10" s="59"/>
      <c r="M10" s="59"/>
      <c r="N10" s="59"/>
      <c r="O10" s="59"/>
      <c r="P10" s="59"/>
      <c r="Q10" s="59"/>
      <c r="R10" s="59"/>
      <c r="S10" s="59"/>
      <c r="T10" s="59"/>
      <c r="U10" s="59"/>
      <c r="V10" s="59"/>
      <c r="W10" s="59"/>
      <c r="X10" s="59"/>
      <c r="Y10" s="59"/>
      <c r="Z10" s="59"/>
      <c r="AA10" s="59"/>
      <c r="AB10" s="59"/>
    </row>
    <row r="11">
      <c r="A11" s="17"/>
      <c r="B11" s="98"/>
      <c r="C11" s="112"/>
      <c r="D11" s="112"/>
      <c r="E11" s="98"/>
      <c r="F11" s="404"/>
      <c r="G11" s="119"/>
      <c r="H11" s="119"/>
      <c r="I11" s="303"/>
      <c r="J11" s="3"/>
      <c r="K11" s="3"/>
      <c r="L11" s="3"/>
      <c r="M11" s="3"/>
      <c r="N11" s="3"/>
      <c r="O11" s="3"/>
      <c r="P11" s="3"/>
      <c r="Q11" s="3"/>
      <c r="R11" s="3"/>
      <c r="S11" s="3"/>
      <c r="T11" s="3"/>
      <c r="U11" s="3"/>
      <c r="V11" s="3"/>
      <c r="W11" s="3"/>
      <c r="X11" s="3"/>
      <c r="Y11" s="3"/>
      <c r="Z11" s="3"/>
      <c r="AA11" s="3"/>
      <c r="AB11" s="3"/>
    </row>
    <row r="12">
      <c r="A12" s="17"/>
      <c r="B12" s="98"/>
      <c r="C12" s="112"/>
      <c r="D12" s="112"/>
      <c r="E12" s="98"/>
      <c r="F12" s="235"/>
      <c r="G12" s="99"/>
      <c r="H12" s="99"/>
      <c r="I12" s="303"/>
      <c r="J12" s="3"/>
      <c r="K12" s="3"/>
      <c r="L12" s="3"/>
      <c r="M12" s="3"/>
      <c r="N12" s="3"/>
      <c r="O12" s="3"/>
      <c r="P12" s="3"/>
      <c r="Q12" s="3"/>
      <c r="R12" s="3"/>
      <c r="S12" s="3"/>
      <c r="T12" s="3"/>
      <c r="U12" s="3"/>
      <c r="V12" s="3"/>
      <c r="W12" s="3"/>
      <c r="X12" s="3"/>
      <c r="Y12" s="3"/>
      <c r="Z12" s="3"/>
      <c r="AA12" s="3"/>
      <c r="AB12" s="3"/>
    </row>
    <row r="13">
      <c r="A13" s="17"/>
      <c r="B13" s="98"/>
      <c r="C13" s="112"/>
      <c r="D13" s="112"/>
      <c r="E13" s="98"/>
      <c r="F13" s="235"/>
      <c r="G13" s="119"/>
      <c r="H13" s="119"/>
      <c r="I13" s="303"/>
      <c r="J13" s="3"/>
      <c r="K13" s="3"/>
      <c r="L13" s="3"/>
      <c r="M13" s="3"/>
      <c r="N13" s="3"/>
      <c r="O13" s="3"/>
      <c r="P13" s="3"/>
      <c r="Q13" s="3"/>
      <c r="R13" s="3"/>
      <c r="S13" s="3"/>
      <c r="T13" s="3"/>
      <c r="U13" s="3"/>
      <c r="V13" s="3"/>
      <c r="W13" s="3"/>
      <c r="X13" s="3"/>
      <c r="Y13" s="3"/>
      <c r="Z13" s="3"/>
      <c r="AA13" s="3"/>
      <c r="AB13" s="3"/>
    </row>
    <row r="14">
      <c r="A14" s="17"/>
      <c r="B14" s="98"/>
      <c r="C14" s="112"/>
      <c r="D14" s="112"/>
      <c r="E14" s="98"/>
      <c r="F14" s="235"/>
      <c r="G14" s="99"/>
      <c r="H14" s="99"/>
      <c r="I14" s="303"/>
      <c r="J14" s="3"/>
      <c r="K14" s="3"/>
      <c r="L14" s="3"/>
      <c r="M14" s="3"/>
      <c r="N14" s="3"/>
      <c r="O14" s="3"/>
      <c r="P14" s="3"/>
      <c r="Q14" s="3"/>
      <c r="R14" s="3"/>
      <c r="S14" s="3"/>
      <c r="T14" s="3"/>
      <c r="U14" s="3"/>
      <c r="V14" s="3"/>
      <c r="W14" s="3"/>
      <c r="X14" s="3"/>
      <c r="Y14" s="3"/>
      <c r="Z14" s="3"/>
      <c r="AA14" s="3"/>
      <c r="AB14" s="3"/>
    </row>
    <row r="15">
      <c r="A15" s="17"/>
      <c r="B15" s="98"/>
      <c r="C15" s="112"/>
      <c r="D15" s="112"/>
      <c r="E15" s="98"/>
      <c r="F15" s="235"/>
      <c r="G15" s="99"/>
      <c r="H15" s="99"/>
      <c r="I15" s="303"/>
      <c r="J15" s="3"/>
      <c r="K15" s="3"/>
      <c r="L15" s="3"/>
      <c r="M15" s="3"/>
      <c r="N15" s="3"/>
      <c r="O15" s="3"/>
      <c r="P15" s="3"/>
      <c r="Q15" s="3"/>
      <c r="R15" s="3"/>
      <c r="S15" s="3"/>
      <c r="T15" s="3"/>
      <c r="U15" s="3"/>
      <c r="V15" s="3"/>
      <c r="W15" s="3"/>
      <c r="X15" s="3"/>
      <c r="Y15" s="3"/>
      <c r="Z15" s="3"/>
      <c r="AA15" s="3"/>
      <c r="AB15" s="3"/>
    </row>
    <row r="16">
      <c r="A16" s="17"/>
      <c r="B16" s="98"/>
      <c r="C16" s="112"/>
      <c r="D16" s="112"/>
      <c r="E16" s="98"/>
      <c r="F16" s="235"/>
      <c r="G16" s="99"/>
      <c r="H16" s="99"/>
      <c r="I16" s="303"/>
      <c r="J16" s="3"/>
      <c r="K16" s="3"/>
      <c r="L16" s="3"/>
      <c r="M16" s="3"/>
      <c r="N16" s="3"/>
      <c r="O16" s="3"/>
      <c r="P16" s="3"/>
      <c r="Q16" s="3"/>
      <c r="R16" s="3"/>
      <c r="S16" s="3"/>
      <c r="T16" s="3"/>
      <c r="U16" s="3"/>
      <c r="V16" s="3"/>
      <c r="W16" s="3"/>
      <c r="X16" s="3"/>
      <c r="Y16" s="3"/>
      <c r="Z16" s="3"/>
      <c r="AA16" s="3"/>
      <c r="AB16" s="3"/>
    </row>
    <row r="17">
      <c r="A17" s="65"/>
      <c r="B17" s="65"/>
      <c r="C17" s="523"/>
      <c r="D17" s="523"/>
      <c r="E17" s="523"/>
      <c r="F17" s="523"/>
      <c r="G17" s="700"/>
      <c r="H17" s="700"/>
      <c r="I17" s="700">
        <f>SUM(I11:I16)</f>
        <v>0</v>
      </c>
      <c r="J17" s="3"/>
      <c r="K17" s="3"/>
      <c r="L17" s="3"/>
      <c r="M17" s="3"/>
      <c r="N17" s="3"/>
      <c r="O17" s="3"/>
      <c r="P17" s="3"/>
      <c r="Q17" s="3"/>
      <c r="R17" s="3"/>
      <c r="S17" s="3"/>
      <c r="T17" s="3"/>
      <c r="U17" s="3"/>
      <c r="V17" s="3"/>
      <c r="W17" s="3"/>
      <c r="X17" s="3"/>
      <c r="Y17" s="3"/>
      <c r="Z17" s="3"/>
      <c r="AA17" s="3"/>
      <c r="AB17" s="3"/>
    </row>
    <row r="18">
      <c r="A18" s="53"/>
      <c r="B18" s="53"/>
      <c r="C18" s="54"/>
      <c r="D18" s="54"/>
      <c r="E18" s="54"/>
      <c r="F18" s="54"/>
      <c r="G18" s="1"/>
      <c r="H18" s="1"/>
      <c r="I18" s="1"/>
      <c r="J18" s="3"/>
      <c r="K18" s="3"/>
      <c r="L18" s="3"/>
      <c r="M18" s="3"/>
      <c r="N18" s="3"/>
      <c r="O18" s="3"/>
      <c r="P18" s="3"/>
      <c r="Q18" s="3"/>
      <c r="R18" s="3"/>
      <c r="S18" s="3"/>
      <c r="T18" s="3"/>
      <c r="U18" s="3"/>
      <c r="V18" s="3"/>
      <c r="W18" s="3"/>
      <c r="X18" s="3"/>
      <c r="Y18" s="3"/>
      <c r="Z18" s="3"/>
      <c r="AA18" s="3"/>
      <c r="AB18" s="3"/>
    </row>
    <row r="19">
      <c r="A19" s="172" t="s">
        <v>690</v>
      </c>
      <c r="B19" s="173"/>
      <c r="C19" s="173"/>
      <c r="D19" s="173"/>
      <c r="E19" s="173"/>
      <c r="F19" s="173"/>
      <c r="G19" s="173"/>
      <c r="H19" s="173"/>
      <c r="I19" s="173"/>
      <c r="J19" s="53"/>
      <c r="K19" s="53"/>
      <c r="L19" s="53"/>
      <c r="M19" s="53"/>
      <c r="N19" s="53"/>
      <c r="O19" s="53"/>
      <c r="P19" s="53"/>
      <c r="Q19" s="53"/>
      <c r="R19" s="53"/>
      <c r="S19" s="53"/>
      <c r="T19" s="53"/>
      <c r="U19" s="53"/>
      <c r="V19" s="53"/>
      <c r="W19" s="53"/>
      <c r="X19" s="53"/>
      <c r="Y19" s="53"/>
      <c r="Z19" s="53"/>
      <c r="AA19" s="53"/>
      <c r="AB19" s="53"/>
    </row>
    <row r="20">
      <c r="A20" s="53"/>
      <c r="B20" s="53"/>
      <c r="C20" s="54"/>
      <c r="D20" s="54"/>
      <c r="E20" s="54"/>
      <c r="F20" s="1"/>
      <c r="G20" s="1"/>
      <c r="H20" s="1"/>
      <c r="I20" s="1"/>
      <c r="J20" s="3"/>
      <c r="K20" s="3"/>
      <c r="L20" s="3"/>
      <c r="M20" s="3"/>
      <c r="N20" s="3"/>
      <c r="O20" s="3"/>
      <c r="P20" s="3"/>
      <c r="Q20" s="3"/>
      <c r="R20" s="3"/>
      <c r="S20" s="3"/>
      <c r="T20" s="3"/>
      <c r="U20" s="3"/>
      <c r="V20" s="3"/>
      <c r="W20" s="3"/>
      <c r="X20" s="3"/>
      <c r="Y20" s="3"/>
      <c r="Z20" s="3"/>
      <c r="AA20" s="3"/>
      <c r="AB20" s="3"/>
    </row>
    <row r="21" ht="15.75" customHeight="1">
      <c r="A21" s="53"/>
      <c r="B21" s="53"/>
      <c r="C21" s="54"/>
      <c r="D21" s="54"/>
      <c r="E21" s="54"/>
      <c r="F21" s="54"/>
      <c r="G21" s="1"/>
      <c r="H21" s="1"/>
      <c r="I21" s="1"/>
      <c r="J21" s="3"/>
      <c r="K21" s="3"/>
      <c r="L21" s="3"/>
      <c r="M21" s="3"/>
      <c r="N21" s="3"/>
      <c r="O21" s="3"/>
      <c r="P21" s="3"/>
      <c r="Q21" s="3"/>
      <c r="R21" s="3"/>
      <c r="S21" s="3"/>
      <c r="T21" s="3"/>
      <c r="U21" s="3"/>
      <c r="V21" s="3"/>
      <c r="W21" s="3"/>
      <c r="X21" s="3"/>
      <c r="Y21" s="3"/>
      <c r="Z21" s="3"/>
      <c r="AA21" s="3"/>
      <c r="AB21" s="3"/>
    </row>
    <row r="22" ht="15.75" customHeight="1">
      <c r="A22" s="53"/>
      <c r="B22" s="53"/>
      <c r="C22" s="54"/>
      <c r="D22" s="54"/>
      <c r="E22" s="54"/>
      <c r="F22" s="1"/>
      <c r="G22" s="1"/>
      <c r="H22" s="1"/>
      <c r="I22" s="1"/>
      <c r="J22" s="3"/>
      <c r="K22" s="3"/>
      <c r="L22" s="3"/>
      <c r="M22" s="3"/>
      <c r="N22" s="3"/>
      <c r="O22" s="3"/>
      <c r="P22" s="3"/>
      <c r="Q22" s="3"/>
      <c r="R22" s="3"/>
      <c r="S22" s="3"/>
      <c r="T22" s="3"/>
      <c r="U22" s="3"/>
      <c r="V22" s="3"/>
      <c r="W22" s="3"/>
      <c r="X22" s="3"/>
      <c r="Y22" s="3"/>
      <c r="Z22" s="3"/>
      <c r="AA22" s="3"/>
      <c r="AB22" s="3"/>
    </row>
    <row r="23" ht="15.75" customHeight="1">
      <c r="A23" s="53"/>
      <c r="B23" s="53"/>
      <c r="C23" s="54"/>
      <c r="D23" s="54"/>
      <c r="E23" s="54"/>
      <c r="F23" s="54"/>
      <c r="G23" s="1"/>
      <c r="H23" s="1"/>
      <c r="I23" s="1"/>
      <c r="J23" s="3"/>
      <c r="K23" s="3"/>
      <c r="L23" s="3"/>
      <c r="M23" s="3"/>
      <c r="N23" s="3"/>
      <c r="O23" s="3"/>
      <c r="P23" s="3"/>
      <c r="Q23" s="3"/>
      <c r="R23" s="3"/>
      <c r="S23" s="3"/>
      <c r="T23" s="3"/>
      <c r="U23" s="3"/>
      <c r="V23" s="3"/>
      <c r="W23" s="3"/>
      <c r="X23" s="3"/>
      <c r="Y23" s="3"/>
      <c r="Z23" s="3"/>
      <c r="AA23" s="3"/>
      <c r="AB23" s="3"/>
    </row>
    <row r="24" ht="15.75" customHeight="1">
      <c r="A24" s="53"/>
      <c r="B24" s="53"/>
      <c r="C24" s="54"/>
      <c r="D24" s="54"/>
      <c r="E24" s="54"/>
      <c r="F24" s="54"/>
      <c r="G24" s="1"/>
      <c r="H24" s="1"/>
      <c r="I24" s="1"/>
      <c r="J24" s="3"/>
      <c r="K24" s="3"/>
      <c r="L24" s="3"/>
      <c r="M24" s="3"/>
      <c r="N24" s="3"/>
      <c r="O24" s="3"/>
      <c r="P24" s="3"/>
      <c r="Q24" s="3"/>
      <c r="R24" s="3"/>
      <c r="S24" s="3"/>
      <c r="T24" s="3"/>
      <c r="U24" s="3"/>
      <c r="V24" s="3"/>
      <c r="W24" s="3"/>
      <c r="X24" s="3"/>
      <c r="Y24" s="3"/>
      <c r="Z24" s="3"/>
      <c r="AA24" s="3"/>
      <c r="AB24" s="3"/>
    </row>
    <row r="25" ht="15.75" customHeight="1">
      <c r="A25" s="53"/>
      <c r="B25" s="53"/>
      <c r="C25" s="54"/>
      <c r="D25" s="54"/>
      <c r="E25" s="54"/>
      <c r="F25" s="54"/>
      <c r="G25" s="1"/>
      <c r="H25" s="1"/>
      <c r="I25" s="1"/>
      <c r="J25" s="3"/>
      <c r="K25" s="3"/>
      <c r="L25" s="3"/>
      <c r="M25" s="3"/>
      <c r="N25" s="3"/>
      <c r="O25" s="3"/>
      <c r="P25" s="3"/>
      <c r="Q25" s="3"/>
      <c r="R25" s="3"/>
      <c r="S25" s="3"/>
      <c r="T25" s="3"/>
      <c r="U25" s="3"/>
      <c r="V25" s="3"/>
      <c r="W25" s="3"/>
      <c r="X25" s="3"/>
      <c r="Y25" s="3"/>
      <c r="Z25" s="3"/>
      <c r="AA25" s="3"/>
      <c r="AB25" s="3"/>
    </row>
    <row r="26" ht="15.75" customHeight="1">
      <c r="A26" s="53"/>
      <c r="B26" s="53"/>
      <c r="C26" s="54"/>
      <c r="D26" s="54"/>
      <c r="E26" s="54"/>
      <c r="F26" s="54"/>
      <c r="G26" s="1"/>
      <c r="H26" s="1"/>
      <c r="I26" s="1"/>
      <c r="J26" s="3"/>
      <c r="K26" s="3"/>
      <c r="L26" s="3"/>
      <c r="M26" s="3"/>
      <c r="N26" s="3"/>
      <c r="O26" s="3"/>
      <c r="P26" s="3"/>
      <c r="Q26" s="3"/>
      <c r="R26" s="3"/>
      <c r="S26" s="3"/>
      <c r="T26" s="3"/>
      <c r="U26" s="3"/>
      <c r="V26" s="3"/>
      <c r="W26" s="3"/>
      <c r="X26" s="3"/>
      <c r="Y26" s="3"/>
      <c r="Z26" s="3"/>
      <c r="AA26" s="3"/>
      <c r="AB26" s="3"/>
    </row>
    <row r="27" ht="15.75" customHeight="1">
      <c r="A27" s="53"/>
      <c r="B27" s="53"/>
      <c r="C27" s="54"/>
      <c r="D27" s="54"/>
      <c r="E27" s="54"/>
      <c r="F27" s="54"/>
      <c r="G27" s="1"/>
      <c r="H27" s="1"/>
      <c r="I27" s="1"/>
      <c r="J27" s="3"/>
      <c r="K27" s="3"/>
      <c r="L27" s="3"/>
      <c r="M27" s="3"/>
      <c r="N27" s="3"/>
      <c r="O27" s="3"/>
      <c r="P27" s="3"/>
      <c r="Q27" s="3"/>
      <c r="R27" s="3"/>
      <c r="S27" s="3"/>
      <c r="T27" s="3"/>
      <c r="U27" s="3"/>
      <c r="V27" s="3"/>
      <c r="W27" s="3"/>
      <c r="X27" s="3"/>
      <c r="Y27" s="3"/>
      <c r="Z27" s="3"/>
      <c r="AA27" s="3"/>
      <c r="AB27" s="3"/>
    </row>
    <row r="28" ht="15.75" customHeight="1">
      <c r="A28" s="53"/>
      <c r="B28" s="53"/>
      <c r="C28" s="54"/>
      <c r="D28" s="54"/>
      <c r="E28" s="54"/>
      <c r="F28" s="54"/>
      <c r="G28" s="1"/>
      <c r="H28" s="1"/>
      <c r="I28" s="1"/>
      <c r="J28" s="3"/>
      <c r="K28" s="3"/>
      <c r="L28" s="3"/>
      <c r="M28" s="3"/>
      <c r="N28" s="3"/>
      <c r="O28" s="3"/>
      <c r="P28" s="3"/>
      <c r="Q28" s="3"/>
      <c r="R28" s="3"/>
      <c r="S28" s="3"/>
      <c r="T28" s="3"/>
      <c r="U28" s="3"/>
      <c r="V28" s="3"/>
      <c r="W28" s="3"/>
      <c r="X28" s="3"/>
      <c r="Y28" s="3"/>
      <c r="Z28" s="3"/>
      <c r="AA28" s="3"/>
      <c r="AB28" s="3"/>
    </row>
    <row r="29" ht="15.75" customHeight="1">
      <c r="A29" s="53"/>
      <c r="B29" s="53"/>
      <c r="C29" s="54"/>
      <c r="D29" s="54"/>
      <c r="E29" s="54"/>
      <c r="F29" s="54"/>
      <c r="G29" s="1"/>
      <c r="H29" s="1"/>
      <c r="I29" s="1"/>
      <c r="J29" s="3"/>
      <c r="K29" s="3"/>
      <c r="L29" s="3"/>
      <c r="M29" s="3"/>
      <c r="N29" s="3"/>
      <c r="O29" s="3"/>
      <c r="P29" s="3"/>
      <c r="Q29" s="3"/>
      <c r="R29" s="3"/>
      <c r="S29" s="3"/>
      <c r="T29" s="3"/>
      <c r="U29" s="3"/>
      <c r="V29" s="3"/>
      <c r="W29" s="3"/>
      <c r="X29" s="3"/>
      <c r="Y29" s="3"/>
      <c r="Z29" s="3"/>
      <c r="AA29" s="3"/>
      <c r="AB29" s="3"/>
    </row>
    <row r="30" ht="15.75" customHeight="1">
      <c r="A30" s="53"/>
      <c r="B30" s="53"/>
      <c r="C30" s="54"/>
      <c r="D30" s="54"/>
      <c r="E30" s="54"/>
      <c r="F30" s="54"/>
      <c r="G30" s="1"/>
      <c r="H30" s="1"/>
      <c r="I30" s="1"/>
      <c r="J30" s="3"/>
      <c r="K30" s="3"/>
      <c r="L30" s="3"/>
      <c r="M30" s="3"/>
      <c r="N30" s="3"/>
      <c r="O30" s="3"/>
      <c r="P30" s="3"/>
      <c r="Q30" s="3"/>
      <c r="R30" s="3"/>
      <c r="S30" s="3"/>
      <c r="T30" s="3"/>
      <c r="U30" s="3"/>
      <c r="V30" s="3"/>
      <c r="W30" s="3"/>
      <c r="X30" s="3"/>
      <c r="Y30" s="3"/>
      <c r="Z30" s="3"/>
      <c r="AA30" s="3"/>
      <c r="AB30" s="3"/>
    </row>
    <row r="31" ht="15.75" customHeight="1">
      <c r="A31" s="53"/>
      <c r="B31" s="53"/>
      <c r="C31" s="54"/>
      <c r="D31" s="54"/>
      <c r="E31" s="54"/>
      <c r="F31" s="54"/>
      <c r="G31" s="1"/>
      <c r="H31" s="1"/>
      <c r="I31" s="1"/>
      <c r="J31" s="3"/>
      <c r="K31" s="3"/>
      <c r="L31" s="3"/>
      <c r="M31" s="3"/>
      <c r="N31" s="3"/>
      <c r="O31" s="3"/>
      <c r="P31" s="3"/>
      <c r="Q31" s="3"/>
      <c r="R31" s="3"/>
      <c r="S31" s="3"/>
      <c r="T31" s="3"/>
      <c r="U31" s="3"/>
      <c r="V31" s="3"/>
      <c r="W31" s="3"/>
      <c r="X31" s="3"/>
      <c r="Y31" s="3"/>
      <c r="Z31" s="3"/>
      <c r="AA31" s="3"/>
      <c r="AB31" s="3"/>
    </row>
    <row r="32" ht="15.75" customHeight="1">
      <c r="A32" s="53"/>
      <c r="B32" s="53"/>
      <c r="C32" s="54"/>
      <c r="D32" s="54"/>
      <c r="E32" s="54"/>
      <c r="F32" s="54"/>
      <c r="G32" s="1"/>
      <c r="H32" s="1"/>
      <c r="I32" s="1"/>
      <c r="J32" s="3"/>
      <c r="K32" s="3"/>
      <c r="L32" s="3"/>
      <c r="M32" s="3"/>
      <c r="N32" s="3"/>
      <c r="O32" s="3"/>
      <c r="P32" s="3"/>
      <c r="Q32" s="3"/>
      <c r="R32" s="3"/>
      <c r="S32" s="3"/>
      <c r="T32" s="3"/>
      <c r="U32" s="3"/>
      <c r="V32" s="3"/>
      <c r="W32" s="3"/>
      <c r="X32" s="3"/>
      <c r="Y32" s="3"/>
      <c r="Z32" s="3"/>
      <c r="AA32" s="3"/>
      <c r="AB32" s="3"/>
    </row>
    <row r="33" ht="15.75" customHeight="1">
      <c r="A33" s="53"/>
      <c r="B33" s="53"/>
      <c r="C33" s="54"/>
      <c r="D33" s="54"/>
      <c r="E33" s="54"/>
      <c r="F33" s="54"/>
      <c r="G33" s="1"/>
      <c r="H33" s="1"/>
      <c r="I33" s="1"/>
      <c r="J33" s="3"/>
      <c r="K33" s="3"/>
      <c r="L33" s="3"/>
      <c r="M33" s="3"/>
      <c r="N33" s="3"/>
      <c r="O33" s="3"/>
      <c r="P33" s="3"/>
      <c r="Q33" s="3"/>
      <c r="R33" s="3"/>
      <c r="S33" s="3"/>
      <c r="T33" s="3"/>
      <c r="U33" s="3"/>
      <c r="V33" s="3"/>
      <c r="W33" s="3"/>
      <c r="X33" s="3"/>
      <c r="Y33" s="3"/>
      <c r="Z33" s="3"/>
      <c r="AA33" s="3"/>
      <c r="AB33" s="3"/>
    </row>
    <row r="34" ht="15.75" customHeight="1">
      <c r="A34" s="53"/>
      <c r="B34" s="53"/>
      <c r="C34" s="54"/>
      <c r="D34" s="54"/>
      <c r="E34" s="54"/>
      <c r="F34" s="54"/>
      <c r="G34" s="1"/>
      <c r="H34" s="1"/>
      <c r="I34" s="1"/>
      <c r="J34" s="3"/>
      <c r="K34" s="3"/>
      <c r="L34" s="3"/>
      <c r="M34" s="3"/>
      <c r="N34" s="3"/>
      <c r="O34" s="3"/>
      <c r="P34" s="3"/>
      <c r="Q34" s="3"/>
      <c r="R34" s="3"/>
      <c r="S34" s="3"/>
      <c r="T34" s="3"/>
      <c r="U34" s="3"/>
      <c r="V34" s="3"/>
      <c r="W34" s="3"/>
      <c r="X34" s="3"/>
      <c r="Y34" s="3"/>
      <c r="Z34" s="3"/>
      <c r="AA34" s="3"/>
      <c r="AB34" s="3"/>
    </row>
    <row r="35" ht="15.75" customHeight="1">
      <c r="A35" s="53"/>
      <c r="B35" s="53"/>
      <c r="C35" s="54"/>
      <c r="D35" s="54"/>
      <c r="E35" s="54"/>
      <c r="F35" s="54"/>
      <c r="G35" s="1"/>
      <c r="H35" s="1"/>
      <c r="I35" s="1"/>
      <c r="J35" s="3"/>
      <c r="K35" s="3"/>
      <c r="L35" s="3"/>
      <c r="M35" s="3"/>
      <c r="N35" s="3"/>
      <c r="O35" s="3"/>
      <c r="P35" s="3"/>
      <c r="Q35" s="3"/>
      <c r="R35" s="3"/>
      <c r="S35" s="3"/>
      <c r="T35" s="3"/>
      <c r="U35" s="3"/>
      <c r="V35" s="3"/>
      <c r="W35" s="3"/>
      <c r="X35" s="3"/>
      <c r="Y35" s="3"/>
      <c r="Z35" s="3"/>
      <c r="AA35" s="3"/>
      <c r="AB35" s="3"/>
    </row>
    <row r="36" ht="15.75" customHeight="1">
      <c r="A36" s="53"/>
      <c r="B36" s="53"/>
      <c r="C36" s="54"/>
      <c r="D36" s="54"/>
      <c r="E36" s="54"/>
      <c r="F36" s="54"/>
      <c r="G36" s="1"/>
      <c r="H36" s="1"/>
      <c r="I36" s="1"/>
      <c r="J36" s="3"/>
      <c r="K36" s="3"/>
      <c r="L36" s="3"/>
      <c r="M36" s="3"/>
      <c r="N36" s="3"/>
      <c r="O36" s="3"/>
      <c r="P36" s="3"/>
      <c r="Q36" s="3"/>
      <c r="R36" s="3"/>
      <c r="S36" s="3"/>
      <c r="T36" s="3"/>
      <c r="U36" s="3"/>
      <c r="V36" s="3"/>
      <c r="W36" s="3"/>
      <c r="X36" s="3"/>
      <c r="Y36" s="3"/>
      <c r="Z36" s="3"/>
      <c r="AA36" s="3"/>
      <c r="AB36" s="3"/>
    </row>
    <row r="37" ht="15.75" customHeight="1">
      <c r="A37" s="53"/>
      <c r="B37" s="53"/>
      <c r="C37" s="54"/>
      <c r="D37" s="54"/>
      <c r="E37" s="54"/>
      <c r="F37" s="54"/>
      <c r="G37" s="1"/>
      <c r="H37" s="1"/>
      <c r="I37" s="1"/>
      <c r="J37" s="3"/>
      <c r="K37" s="3"/>
      <c r="L37" s="3"/>
      <c r="M37" s="3"/>
      <c r="N37" s="3"/>
      <c r="O37" s="3"/>
      <c r="P37" s="3"/>
      <c r="Q37" s="3"/>
      <c r="R37" s="3"/>
      <c r="S37" s="3"/>
      <c r="T37" s="3"/>
      <c r="U37" s="3"/>
      <c r="V37" s="3"/>
      <c r="W37" s="3"/>
      <c r="X37" s="3"/>
      <c r="Y37" s="3"/>
      <c r="Z37" s="3"/>
      <c r="AA37" s="3"/>
      <c r="AB37" s="3"/>
    </row>
    <row r="38" ht="15.75" customHeight="1">
      <c r="A38" s="53"/>
      <c r="B38" s="53"/>
      <c r="C38" s="54"/>
      <c r="D38" s="54"/>
      <c r="E38" s="54"/>
      <c r="F38" s="54"/>
      <c r="G38" s="1"/>
      <c r="H38" s="1"/>
      <c r="I38" s="1"/>
      <c r="J38" s="3"/>
      <c r="K38" s="3"/>
      <c r="L38" s="3"/>
      <c r="M38" s="3"/>
      <c r="N38" s="3"/>
      <c r="O38" s="3"/>
      <c r="P38" s="3"/>
      <c r="Q38" s="3"/>
      <c r="R38" s="3"/>
      <c r="S38" s="3"/>
      <c r="T38" s="3"/>
      <c r="U38" s="3"/>
      <c r="V38" s="3"/>
      <c r="W38" s="3"/>
      <c r="X38" s="3"/>
      <c r="Y38" s="3"/>
      <c r="Z38" s="3"/>
      <c r="AA38" s="3"/>
      <c r="AB38" s="3"/>
    </row>
    <row r="39" ht="15.75" customHeight="1">
      <c r="A39" s="53"/>
      <c r="B39" s="53"/>
      <c r="C39" s="54"/>
      <c r="D39" s="54"/>
      <c r="E39" s="54"/>
      <c r="F39" s="54"/>
      <c r="G39" s="1"/>
      <c r="H39" s="1"/>
      <c r="I39" s="1"/>
      <c r="J39" s="3"/>
      <c r="K39" s="3"/>
      <c r="L39" s="3"/>
      <c r="M39" s="3"/>
      <c r="N39" s="3"/>
      <c r="O39" s="3"/>
      <c r="P39" s="3"/>
      <c r="Q39" s="3"/>
      <c r="R39" s="3"/>
      <c r="S39" s="3"/>
      <c r="T39" s="3"/>
      <c r="U39" s="3"/>
      <c r="V39" s="3"/>
      <c r="W39" s="3"/>
      <c r="X39" s="3"/>
      <c r="Y39" s="3"/>
      <c r="Z39" s="3"/>
      <c r="AA39" s="3"/>
      <c r="AB39" s="3"/>
    </row>
    <row r="40" ht="15.75" customHeight="1">
      <c r="A40" s="53"/>
      <c r="B40" s="53"/>
      <c r="C40" s="54"/>
      <c r="D40" s="54"/>
      <c r="E40" s="54"/>
      <c r="F40" s="54"/>
      <c r="G40" s="1"/>
      <c r="H40" s="1"/>
      <c r="I40" s="1"/>
      <c r="J40" s="3"/>
      <c r="K40" s="3"/>
      <c r="L40" s="3"/>
      <c r="M40" s="3"/>
      <c r="N40" s="3"/>
      <c r="O40" s="3"/>
      <c r="P40" s="3"/>
      <c r="Q40" s="3"/>
      <c r="R40" s="3"/>
      <c r="S40" s="3"/>
      <c r="T40" s="3"/>
      <c r="U40" s="3"/>
      <c r="V40" s="3"/>
      <c r="W40" s="3"/>
      <c r="X40" s="3"/>
      <c r="Y40" s="3"/>
      <c r="Z40" s="3"/>
      <c r="AA40" s="3"/>
      <c r="AB40" s="3"/>
    </row>
    <row r="41" ht="15.75" customHeight="1">
      <c r="A41" s="53"/>
      <c r="B41" s="53"/>
      <c r="C41" s="54"/>
      <c r="D41" s="54"/>
      <c r="E41" s="54"/>
      <c r="F41" s="54"/>
      <c r="G41" s="1"/>
      <c r="H41" s="1"/>
      <c r="I41" s="1"/>
      <c r="J41" s="3"/>
      <c r="K41" s="3"/>
      <c r="L41" s="3"/>
      <c r="M41" s="3"/>
      <c r="N41" s="3"/>
      <c r="O41" s="3"/>
      <c r="P41" s="3"/>
      <c r="Q41" s="3"/>
      <c r="R41" s="3"/>
      <c r="S41" s="3"/>
      <c r="T41" s="3"/>
      <c r="U41" s="3"/>
      <c r="V41" s="3"/>
      <c r="W41" s="3"/>
      <c r="X41" s="3"/>
      <c r="Y41" s="3"/>
      <c r="Z41" s="3"/>
      <c r="AA41" s="3"/>
      <c r="AB41" s="3"/>
    </row>
    <row r="42" ht="15.75" customHeight="1">
      <c r="A42" s="53"/>
      <c r="B42" s="53"/>
      <c r="C42" s="54"/>
      <c r="D42" s="54"/>
      <c r="E42" s="54"/>
      <c r="F42" s="54"/>
      <c r="G42" s="1"/>
      <c r="H42" s="1"/>
      <c r="I42" s="1"/>
      <c r="J42" s="3"/>
      <c r="K42" s="3"/>
      <c r="L42" s="3"/>
      <c r="M42" s="3"/>
      <c r="N42" s="3"/>
      <c r="O42" s="3"/>
      <c r="P42" s="3"/>
      <c r="Q42" s="3"/>
      <c r="R42" s="3"/>
      <c r="S42" s="3"/>
      <c r="T42" s="3"/>
      <c r="U42" s="3"/>
      <c r="V42" s="3"/>
      <c r="W42" s="3"/>
      <c r="X42" s="3"/>
      <c r="Y42" s="3"/>
      <c r="Z42" s="3"/>
      <c r="AA42" s="3"/>
      <c r="AB42" s="3"/>
    </row>
    <row r="43" ht="15.75" customHeight="1">
      <c r="A43" s="53"/>
      <c r="B43" s="53"/>
      <c r="C43" s="54"/>
      <c r="D43" s="54"/>
      <c r="E43" s="54"/>
      <c r="F43" s="54"/>
      <c r="G43" s="1"/>
      <c r="H43" s="1"/>
      <c r="I43" s="1"/>
      <c r="J43" s="3"/>
      <c r="K43" s="3"/>
      <c r="L43" s="3"/>
      <c r="M43" s="3"/>
      <c r="N43" s="3"/>
      <c r="O43" s="3"/>
      <c r="P43" s="3"/>
      <c r="Q43" s="3"/>
      <c r="R43" s="3"/>
      <c r="S43" s="3"/>
      <c r="T43" s="3"/>
      <c r="U43" s="3"/>
      <c r="V43" s="3"/>
      <c r="W43" s="3"/>
      <c r="X43" s="3"/>
      <c r="Y43" s="3"/>
      <c r="Z43" s="3"/>
      <c r="AA43" s="3"/>
      <c r="AB43" s="3"/>
    </row>
    <row r="44" ht="15.75" customHeight="1">
      <c r="A44" s="53"/>
      <c r="B44" s="53"/>
      <c r="C44" s="54"/>
      <c r="D44" s="54"/>
      <c r="E44" s="54"/>
      <c r="F44" s="54"/>
      <c r="G44" s="1"/>
      <c r="H44" s="1"/>
      <c r="I44" s="1"/>
      <c r="J44" s="3"/>
      <c r="K44" s="3"/>
      <c r="L44" s="3"/>
      <c r="M44" s="3"/>
      <c r="N44" s="3"/>
      <c r="O44" s="3"/>
      <c r="P44" s="3"/>
      <c r="Q44" s="3"/>
      <c r="R44" s="3"/>
      <c r="S44" s="3"/>
      <c r="T44" s="3"/>
      <c r="U44" s="3"/>
      <c r="V44" s="3"/>
      <c r="W44" s="3"/>
      <c r="X44" s="3"/>
      <c r="Y44" s="3"/>
      <c r="Z44" s="3"/>
      <c r="AA44" s="3"/>
      <c r="AB44" s="3"/>
    </row>
    <row r="45" ht="15.75" customHeight="1">
      <c r="A45" s="53"/>
      <c r="B45" s="53"/>
      <c r="C45" s="54"/>
      <c r="D45" s="54"/>
      <c r="E45" s="54"/>
      <c r="F45" s="54"/>
      <c r="G45" s="1"/>
      <c r="H45" s="1"/>
      <c r="I45" s="1"/>
      <c r="J45" s="3"/>
      <c r="K45" s="3"/>
      <c r="L45" s="3"/>
      <c r="M45" s="3"/>
      <c r="N45" s="3"/>
      <c r="O45" s="3"/>
      <c r="P45" s="3"/>
      <c r="Q45" s="3"/>
      <c r="R45" s="3"/>
      <c r="S45" s="3"/>
      <c r="T45" s="3"/>
      <c r="U45" s="3"/>
      <c r="V45" s="3"/>
      <c r="W45" s="3"/>
      <c r="X45" s="3"/>
      <c r="Y45" s="3"/>
      <c r="Z45" s="3"/>
      <c r="AA45" s="3"/>
      <c r="AB45" s="3"/>
    </row>
    <row r="46" ht="15.75" customHeight="1">
      <c r="A46" s="53"/>
      <c r="B46" s="53"/>
      <c r="C46" s="54"/>
      <c r="D46" s="54"/>
      <c r="E46" s="54"/>
      <c r="F46" s="54"/>
      <c r="G46" s="1"/>
      <c r="H46" s="1"/>
      <c r="I46" s="1"/>
      <c r="J46" s="3"/>
      <c r="K46" s="3"/>
      <c r="L46" s="3"/>
      <c r="M46" s="3"/>
      <c r="N46" s="3"/>
      <c r="O46" s="3"/>
      <c r="P46" s="3"/>
      <c r="Q46" s="3"/>
      <c r="R46" s="3"/>
      <c r="S46" s="3"/>
      <c r="T46" s="3"/>
      <c r="U46" s="3"/>
      <c r="V46" s="3"/>
      <c r="W46" s="3"/>
      <c r="X46" s="3"/>
      <c r="Y46" s="3"/>
      <c r="Z46" s="3"/>
      <c r="AA46" s="3"/>
      <c r="AB46" s="3"/>
    </row>
    <row r="47" ht="15.75" customHeight="1">
      <c r="A47" s="53"/>
      <c r="B47" s="53"/>
      <c r="C47" s="54"/>
      <c r="D47" s="54"/>
      <c r="E47" s="54"/>
      <c r="F47" s="54"/>
      <c r="G47" s="1"/>
      <c r="H47" s="1"/>
      <c r="I47" s="1"/>
      <c r="J47" s="3"/>
      <c r="K47" s="3"/>
      <c r="L47" s="3"/>
      <c r="M47" s="3"/>
      <c r="N47" s="3"/>
      <c r="O47" s="3"/>
      <c r="P47" s="3"/>
      <c r="Q47" s="3"/>
      <c r="R47" s="3"/>
      <c r="S47" s="3"/>
      <c r="T47" s="3"/>
      <c r="U47" s="3"/>
      <c r="V47" s="3"/>
      <c r="W47" s="3"/>
      <c r="X47" s="3"/>
      <c r="Y47" s="3"/>
      <c r="Z47" s="3"/>
      <c r="AA47" s="3"/>
      <c r="AB47" s="3"/>
    </row>
    <row r="48" ht="15.75" customHeight="1">
      <c r="A48" s="53"/>
      <c r="B48" s="53"/>
      <c r="C48" s="54"/>
      <c r="D48" s="54"/>
      <c r="E48" s="54"/>
      <c r="F48" s="54"/>
      <c r="G48" s="1"/>
      <c r="H48" s="1"/>
      <c r="I48" s="1"/>
      <c r="J48" s="3"/>
      <c r="K48" s="3"/>
      <c r="L48" s="3"/>
      <c r="M48" s="3"/>
      <c r="N48" s="3"/>
      <c r="O48" s="3"/>
      <c r="P48" s="3"/>
      <c r="Q48" s="3"/>
      <c r="R48" s="3"/>
      <c r="S48" s="3"/>
      <c r="T48" s="3"/>
      <c r="U48" s="3"/>
      <c r="V48" s="3"/>
      <c r="W48" s="3"/>
      <c r="X48" s="3"/>
      <c r="Y48" s="3"/>
      <c r="Z48" s="3"/>
      <c r="AA48" s="3"/>
      <c r="AB48" s="3"/>
    </row>
    <row r="49" ht="15.75" customHeight="1">
      <c r="A49" s="53"/>
      <c r="B49" s="53"/>
      <c r="C49" s="54"/>
      <c r="D49" s="54"/>
      <c r="E49" s="54"/>
      <c r="F49" s="54"/>
      <c r="G49" s="1"/>
      <c r="H49" s="1"/>
      <c r="I49" s="1"/>
      <c r="J49" s="3"/>
      <c r="K49" s="3"/>
      <c r="L49" s="3"/>
      <c r="M49" s="3"/>
      <c r="N49" s="3"/>
      <c r="O49" s="3"/>
      <c r="P49" s="3"/>
      <c r="Q49" s="3"/>
      <c r="R49" s="3"/>
      <c r="S49" s="3"/>
      <c r="T49" s="3"/>
      <c r="U49" s="3"/>
      <c r="V49" s="3"/>
      <c r="W49" s="3"/>
      <c r="X49" s="3"/>
      <c r="Y49" s="3"/>
      <c r="Z49" s="3"/>
      <c r="AA49" s="3"/>
      <c r="AB49" s="3"/>
    </row>
    <row r="50" ht="15.75" customHeight="1">
      <c r="A50" s="53"/>
      <c r="B50" s="53"/>
      <c r="C50" s="54"/>
      <c r="D50" s="54"/>
      <c r="E50" s="54"/>
      <c r="F50" s="54"/>
      <c r="G50" s="1"/>
      <c r="H50" s="1"/>
      <c r="I50" s="1"/>
      <c r="J50" s="3"/>
      <c r="K50" s="3"/>
      <c r="L50" s="3"/>
      <c r="M50" s="3"/>
      <c r="N50" s="3"/>
      <c r="O50" s="3"/>
      <c r="P50" s="3"/>
      <c r="Q50" s="3"/>
      <c r="R50" s="3"/>
      <c r="S50" s="3"/>
      <c r="T50" s="3"/>
      <c r="U50" s="3"/>
      <c r="V50" s="3"/>
      <c r="W50" s="3"/>
      <c r="X50" s="3"/>
      <c r="Y50" s="3"/>
      <c r="Z50" s="3"/>
      <c r="AA50" s="3"/>
      <c r="AB50" s="3"/>
    </row>
    <row r="51" ht="15.75" customHeight="1">
      <c r="A51" s="53"/>
      <c r="B51" s="53"/>
      <c r="C51" s="54"/>
      <c r="D51" s="54"/>
      <c r="E51" s="54"/>
      <c r="F51" s="54"/>
      <c r="G51" s="1"/>
      <c r="H51" s="1"/>
      <c r="I51" s="1"/>
      <c r="J51" s="3"/>
      <c r="K51" s="3"/>
      <c r="L51" s="3"/>
      <c r="M51" s="3"/>
      <c r="N51" s="3"/>
      <c r="O51" s="3"/>
      <c r="P51" s="3"/>
      <c r="Q51" s="3"/>
      <c r="R51" s="3"/>
      <c r="S51" s="3"/>
      <c r="T51" s="3"/>
      <c r="U51" s="3"/>
      <c r="V51" s="3"/>
      <c r="W51" s="3"/>
      <c r="X51" s="3"/>
      <c r="Y51" s="3"/>
      <c r="Z51" s="3"/>
      <c r="AA51" s="3"/>
      <c r="AB51" s="3"/>
    </row>
    <row r="52" ht="15.75" customHeight="1">
      <c r="A52" s="53"/>
      <c r="B52" s="53"/>
      <c r="C52" s="54"/>
      <c r="D52" s="54"/>
      <c r="E52" s="54"/>
      <c r="F52" s="54"/>
      <c r="G52" s="1"/>
      <c r="H52" s="1"/>
      <c r="I52" s="1"/>
      <c r="J52" s="3"/>
      <c r="K52" s="3"/>
      <c r="L52" s="3"/>
      <c r="M52" s="3"/>
      <c r="N52" s="3"/>
      <c r="O52" s="3"/>
      <c r="P52" s="3"/>
      <c r="Q52" s="3"/>
      <c r="R52" s="3"/>
      <c r="S52" s="3"/>
      <c r="T52" s="3"/>
      <c r="U52" s="3"/>
      <c r="V52" s="3"/>
      <c r="W52" s="3"/>
      <c r="X52" s="3"/>
      <c r="Y52" s="3"/>
      <c r="Z52" s="3"/>
      <c r="AA52" s="3"/>
      <c r="AB52" s="3"/>
    </row>
    <row r="53" ht="15.75" customHeight="1">
      <c r="A53" s="53"/>
      <c r="B53" s="53"/>
      <c r="C53" s="54"/>
      <c r="D53" s="54"/>
      <c r="E53" s="54"/>
      <c r="F53" s="54"/>
      <c r="G53" s="1"/>
      <c r="H53" s="1"/>
      <c r="I53" s="1"/>
      <c r="J53" s="3"/>
      <c r="K53" s="3"/>
      <c r="L53" s="3"/>
      <c r="M53" s="3"/>
      <c r="N53" s="3"/>
      <c r="O53" s="3"/>
      <c r="P53" s="3"/>
      <c r="Q53" s="3"/>
      <c r="R53" s="3"/>
      <c r="S53" s="3"/>
      <c r="T53" s="3"/>
      <c r="U53" s="3"/>
      <c r="V53" s="3"/>
      <c r="W53" s="3"/>
      <c r="X53" s="3"/>
      <c r="Y53" s="3"/>
      <c r="Z53" s="3"/>
      <c r="AA53" s="3"/>
      <c r="AB53" s="3"/>
    </row>
    <row r="54" ht="15.75" customHeight="1">
      <c r="A54" s="53"/>
      <c r="B54" s="53"/>
      <c r="C54" s="54"/>
      <c r="D54" s="54"/>
      <c r="E54" s="54"/>
      <c r="F54" s="54"/>
      <c r="G54" s="1"/>
      <c r="H54" s="1"/>
      <c r="I54" s="1"/>
      <c r="J54" s="3"/>
      <c r="K54" s="3"/>
      <c r="L54" s="3"/>
      <c r="M54" s="3"/>
      <c r="N54" s="3"/>
      <c r="O54" s="3"/>
      <c r="P54" s="3"/>
      <c r="Q54" s="3"/>
      <c r="R54" s="3"/>
      <c r="S54" s="3"/>
      <c r="T54" s="3"/>
      <c r="U54" s="3"/>
      <c r="V54" s="3"/>
      <c r="W54" s="3"/>
      <c r="X54" s="3"/>
      <c r="Y54" s="3"/>
      <c r="Z54" s="3"/>
      <c r="AA54" s="3"/>
      <c r="AB54" s="3"/>
    </row>
    <row r="55" ht="15.75" customHeight="1">
      <c r="A55" s="53"/>
      <c r="B55" s="53"/>
      <c r="C55" s="54"/>
      <c r="D55" s="54"/>
      <c r="E55" s="54"/>
      <c r="F55" s="54"/>
      <c r="G55" s="1"/>
      <c r="H55" s="1"/>
      <c r="I55" s="1"/>
      <c r="J55" s="3"/>
      <c r="K55" s="3"/>
      <c r="L55" s="3"/>
      <c r="M55" s="3"/>
      <c r="N55" s="3"/>
      <c r="O55" s="3"/>
      <c r="P55" s="3"/>
      <c r="Q55" s="3"/>
      <c r="R55" s="3"/>
      <c r="S55" s="3"/>
      <c r="T55" s="3"/>
      <c r="U55" s="3"/>
      <c r="V55" s="3"/>
      <c r="W55" s="3"/>
      <c r="X55" s="3"/>
      <c r="Y55" s="3"/>
      <c r="Z55" s="3"/>
      <c r="AA55" s="3"/>
      <c r="AB55" s="3"/>
    </row>
    <row r="56" ht="15.75" customHeight="1">
      <c r="A56" s="53"/>
      <c r="B56" s="53"/>
      <c r="C56" s="54"/>
      <c r="D56" s="54"/>
      <c r="E56" s="54"/>
      <c r="F56" s="54"/>
      <c r="G56" s="1"/>
      <c r="H56" s="1"/>
      <c r="I56" s="1"/>
      <c r="J56" s="3"/>
      <c r="K56" s="3"/>
      <c r="L56" s="3"/>
      <c r="M56" s="3"/>
      <c r="N56" s="3"/>
      <c r="O56" s="3"/>
      <c r="P56" s="3"/>
      <c r="Q56" s="3"/>
      <c r="R56" s="3"/>
      <c r="S56" s="3"/>
      <c r="T56" s="3"/>
      <c r="U56" s="3"/>
      <c r="V56" s="3"/>
      <c r="W56" s="3"/>
      <c r="X56" s="3"/>
      <c r="Y56" s="3"/>
      <c r="Z56" s="3"/>
      <c r="AA56" s="3"/>
      <c r="AB56" s="3"/>
    </row>
    <row r="57" ht="15.75" customHeight="1">
      <c r="A57" s="53"/>
      <c r="B57" s="53"/>
      <c r="C57" s="54"/>
      <c r="D57" s="54"/>
      <c r="E57" s="54"/>
      <c r="F57" s="54"/>
      <c r="G57" s="1"/>
      <c r="H57" s="1"/>
      <c r="I57" s="1"/>
      <c r="J57" s="3"/>
      <c r="K57" s="3"/>
      <c r="L57" s="3"/>
      <c r="M57" s="3"/>
      <c r="N57" s="3"/>
      <c r="O57" s="3"/>
      <c r="P57" s="3"/>
      <c r="Q57" s="3"/>
      <c r="R57" s="3"/>
      <c r="S57" s="3"/>
      <c r="T57" s="3"/>
      <c r="U57" s="3"/>
      <c r="V57" s="3"/>
      <c r="W57" s="3"/>
      <c r="X57" s="3"/>
      <c r="Y57" s="3"/>
      <c r="Z57" s="3"/>
      <c r="AA57" s="3"/>
      <c r="AB57" s="3"/>
    </row>
    <row r="58" ht="15.75" customHeight="1">
      <c r="A58" s="53"/>
      <c r="B58" s="53"/>
      <c r="C58" s="54"/>
      <c r="D58" s="54"/>
      <c r="E58" s="54"/>
      <c r="F58" s="54"/>
      <c r="G58" s="1"/>
      <c r="H58" s="1"/>
      <c r="I58" s="1"/>
      <c r="J58" s="3"/>
      <c r="K58" s="3"/>
      <c r="L58" s="3"/>
      <c r="M58" s="3"/>
      <c r="N58" s="3"/>
      <c r="O58" s="3"/>
      <c r="P58" s="3"/>
      <c r="Q58" s="3"/>
      <c r="R58" s="3"/>
      <c r="S58" s="3"/>
      <c r="T58" s="3"/>
      <c r="U58" s="3"/>
      <c r="V58" s="3"/>
      <c r="W58" s="3"/>
      <c r="X58" s="3"/>
      <c r="Y58" s="3"/>
      <c r="Z58" s="3"/>
      <c r="AA58" s="3"/>
      <c r="AB58" s="3"/>
    </row>
    <row r="59" ht="15.75" customHeight="1">
      <c r="A59" s="53"/>
      <c r="B59" s="53"/>
      <c r="C59" s="54"/>
      <c r="D59" s="54"/>
      <c r="E59" s="54"/>
      <c r="F59" s="54"/>
      <c r="G59" s="1"/>
      <c r="H59" s="1"/>
      <c r="I59" s="1"/>
      <c r="J59" s="3"/>
      <c r="K59" s="3"/>
      <c r="L59" s="3"/>
      <c r="M59" s="3"/>
      <c r="N59" s="3"/>
      <c r="O59" s="3"/>
      <c r="P59" s="3"/>
      <c r="Q59" s="3"/>
      <c r="R59" s="3"/>
      <c r="S59" s="3"/>
      <c r="T59" s="3"/>
      <c r="U59" s="3"/>
      <c r="V59" s="3"/>
      <c r="W59" s="3"/>
      <c r="X59" s="3"/>
      <c r="Y59" s="3"/>
      <c r="Z59" s="3"/>
      <c r="AA59" s="3"/>
      <c r="AB59" s="3"/>
    </row>
    <row r="60" ht="15.75" customHeight="1">
      <c r="A60" s="53"/>
      <c r="B60" s="53"/>
      <c r="C60" s="54"/>
      <c r="D60" s="54"/>
      <c r="E60" s="54"/>
      <c r="F60" s="54"/>
      <c r="G60" s="1"/>
      <c r="H60" s="1"/>
      <c r="I60" s="1"/>
      <c r="J60" s="3"/>
      <c r="K60" s="3"/>
      <c r="L60" s="3"/>
      <c r="M60" s="3"/>
      <c r="N60" s="3"/>
      <c r="O60" s="3"/>
      <c r="P60" s="3"/>
      <c r="Q60" s="3"/>
      <c r="R60" s="3"/>
      <c r="S60" s="3"/>
      <c r="T60" s="3"/>
      <c r="U60" s="3"/>
      <c r="V60" s="3"/>
      <c r="W60" s="3"/>
      <c r="X60" s="3"/>
      <c r="Y60" s="3"/>
      <c r="Z60" s="3"/>
      <c r="AA60" s="3"/>
      <c r="AB60" s="3"/>
    </row>
    <row r="61" ht="15.75" customHeight="1">
      <c r="A61" s="53"/>
      <c r="B61" s="53"/>
      <c r="C61" s="54"/>
      <c r="D61" s="54"/>
      <c r="E61" s="54"/>
      <c r="F61" s="54"/>
      <c r="G61" s="1"/>
      <c r="H61" s="1"/>
      <c r="I61" s="1"/>
      <c r="J61" s="3"/>
      <c r="K61" s="3"/>
      <c r="L61" s="3"/>
      <c r="M61" s="3"/>
      <c r="N61" s="3"/>
      <c r="O61" s="3"/>
      <c r="P61" s="3"/>
      <c r="Q61" s="3"/>
      <c r="R61" s="3"/>
      <c r="S61" s="3"/>
      <c r="T61" s="3"/>
      <c r="U61" s="3"/>
      <c r="V61" s="3"/>
      <c r="W61" s="3"/>
      <c r="X61" s="3"/>
      <c r="Y61" s="3"/>
      <c r="Z61" s="3"/>
      <c r="AA61" s="3"/>
      <c r="AB61" s="3"/>
    </row>
    <row r="62" ht="15.75" customHeight="1">
      <c r="A62" s="53"/>
      <c r="B62" s="53"/>
      <c r="C62" s="54"/>
      <c r="D62" s="54"/>
      <c r="E62" s="54"/>
      <c r="F62" s="54"/>
      <c r="G62" s="1"/>
      <c r="H62" s="1"/>
      <c r="I62" s="1"/>
      <c r="J62" s="3"/>
      <c r="K62" s="3"/>
      <c r="L62" s="3"/>
      <c r="M62" s="3"/>
      <c r="N62" s="3"/>
      <c r="O62" s="3"/>
      <c r="P62" s="3"/>
      <c r="Q62" s="3"/>
      <c r="R62" s="3"/>
      <c r="S62" s="3"/>
      <c r="T62" s="3"/>
      <c r="U62" s="3"/>
      <c r="V62" s="3"/>
      <c r="W62" s="3"/>
      <c r="X62" s="3"/>
      <c r="Y62" s="3"/>
      <c r="Z62" s="3"/>
      <c r="AA62" s="3"/>
      <c r="AB62" s="3"/>
    </row>
    <row r="63" ht="15.75" customHeight="1">
      <c r="A63" s="53"/>
      <c r="B63" s="53"/>
      <c r="C63" s="54"/>
      <c r="D63" s="54"/>
      <c r="E63" s="54"/>
      <c r="F63" s="54"/>
      <c r="G63" s="1"/>
      <c r="H63" s="1"/>
      <c r="I63" s="1"/>
      <c r="J63" s="3"/>
      <c r="K63" s="3"/>
      <c r="L63" s="3"/>
      <c r="M63" s="3"/>
      <c r="N63" s="3"/>
      <c r="O63" s="3"/>
      <c r="P63" s="3"/>
      <c r="Q63" s="3"/>
      <c r="R63" s="3"/>
      <c r="S63" s="3"/>
      <c r="T63" s="3"/>
      <c r="U63" s="3"/>
      <c r="V63" s="3"/>
      <c r="W63" s="3"/>
      <c r="X63" s="3"/>
      <c r="Y63" s="3"/>
      <c r="Z63" s="3"/>
      <c r="AA63" s="3"/>
      <c r="AB63" s="3"/>
    </row>
    <row r="64" ht="15.75" customHeight="1">
      <c r="A64" s="53"/>
      <c r="B64" s="53"/>
      <c r="C64" s="54"/>
      <c r="D64" s="54"/>
      <c r="E64" s="54"/>
      <c r="F64" s="54"/>
      <c r="G64" s="1"/>
      <c r="H64" s="1"/>
      <c r="I64" s="1"/>
      <c r="J64" s="3"/>
      <c r="K64" s="3"/>
      <c r="L64" s="3"/>
      <c r="M64" s="3"/>
      <c r="N64" s="3"/>
      <c r="O64" s="3"/>
      <c r="P64" s="3"/>
      <c r="Q64" s="3"/>
      <c r="R64" s="3"/>
      <c r="S64" s="3"/>
      <c r="T64" s="3"/>
      <c r="U64" s="3"/>
      <c r="V64" s="3"/>
      <c r="W64" s="3"/>
      <c r="X64" s="3"/>
      <c r="Y64" s="3"/>
      <c r="Z64" s="3"/>
      <c r="AA64" s="3"/>
      <c r="AB64" s="3"/>
    </row>
    <row r="65" ht="15.75" customHeight="1">
      <c r="A65" s="53"/>
      <c r="B65" s="53"/>
      <c r="C65" s="54"/>
      <c r="D65" s="54"/>
      <c r="E65" s="54"/>
      <c r="F65" s="54"/>
      <c r="G65" s="1"/>
      <c r="H65" s="1"/>
      <c r="I65" s="1"/>
      <c r="J65" s="3"/>
      <c r="K65" s="3"/>
      <c r="L65" s="3"/>
      <c r="M65" s="3"/>
      <c r="N65" s="3"/>
      <c r="O65" s="3"/>
      <c r="P65" s="3"/>
      <c r="Q65" s="3"/>
      <c r="R65" s="3"/>
      <c r="S65" s="3"/>
      <c r="T65" s="3"/>
      <c r="U65" s="3"/>
      <c r="V65" s="3"/>
      <c r="W65" s="3"/>
      <c r="X65" s="3"/>
      <c r="Y65" s="3"/>
      <c r="Z65" s="3"/>
      <c r="AA65" s="3"/>
      <c r="AB65" s="3"/>
    </row>
    <row r="66" ht="15.75" customHeight="1">
      <c r="A66" s="53"/>
      <c r="B66" s="53"/>
      <c r="C66" s="54"/>
      <c r="D66" s="54"/>
      <c r="E66" s="54"/>
      <c r="F66" s="54"/>
      <c r="G66" s="1"/>
      <c r="H66" s="1"/>
      <c r="I66" s="1"/>
      <c r="J66" s="3"/>
      <c r="K66" s="3"/>
      <c r="L66" s="3"/>
      <c r="M66" s="3"/>
      <c r="N66" s="3"/>
      <c r="O66" s="3"/>
      <c r="P66" s="3"/>
      <c r="Q66" s="3"/>
      <c r="R66" s="3"/>
      <c r="S66" s="3"/>
      <c r="T66" s="3"/>
      <c r="U66" s="3"/>
      <c r="V66" s="3"/>
      <c r="W66" s="3"/>
      <c r="X66" s="3"/>
      <c r="Y66" s="3"/>
      <c r="Z66" s="3"/>
      <c r="AA66" s="3"/>
      <c r="AB66" s="3"/>
    </row>
    <row r="67" ht="15.75" customHeight="1">
      <c r="A67" s="53"/>
      <c r="B67" s="53"/>
      <c r="C67" s="54"/>
      <c r="D67" s="54"/>
      <c r="E67" s="54"/>
      <c r="F67" s="54"/>
      <c r="G67" s="1"/>
      <c r="H67" s="1"/>
      <c r="I67" s="1"/>
      <c r="J67" s="3"/>
      <c r="K67" s="3"/>
      <c r="L67" s="3"/>
      <c r="M67" s="3"/>
      <c r="N67" s="3"/>
      <c r="O67" s="3"/>
      <c r="P67" s="3"/>
      <c r="Q67" s="3"/>
      <c r="R67" s="3"/>
      <c r="S67" s="3"/>
      <c r="T67" s="3"/>
      <c r="U67" s="3"/>
      <c r="V67" s="3"/>
      <c r="W67" s="3"/>
      <c r="X67" s="3"/>
      <c r="Y67" s="3"/>
      <c r="Z67" s="3"/>
      <c r="AA67" s="3"/>
      <c r="AB67" s="3"/>
    </row>
    <row r="68" ht="15.75" customHeight="1">
      <c r="A68" s="53"/>
      <c r="B68" s="53"/>
      <c r="C68" s="54"/>
      <c r="D68" s="54"/>
      <c r="E68" s="54"/>
      <c r="F68" s="54"/>
      <c r="G68" s="1"/>
      <c r="H68" s="1"/>
      <c r="I68" s="1"/>
      <c r="J68" s="3"/>
      <c r="K68" s="3"/>
      <c r="L68" s="3"/>
      <c r="M68" s="3"/>
      <c r="N68" s="3"/>
      <c r="O68" s="3"/>
      <c r="P68" s="3"/>
      <c r="Q68" s="3"/>
      <c r="R68" s="3"/>
      <c r="S68" s="3"/>
      <c r="T68" s="3"/>
      <c r="U68" s="3"/>
      <c r="V68" s="3"/>
      <c r="W68" s="3"/>
      <c r="X68" s="3"/>
      <c r="Y68" s="3"/>
      <c r="Z68" s="3"/>
      <c r="AA68" s="3"/>
      <c r="AB68" s="3"/>
    </row>
    <row r="69" ht="15.75" customHeight="1">
      <c r="A69" s="53"/>
      <c r="B69" s="53"/>
      <c r="C69" s="54"/>
      <c r="D69" s="54"/>
      <c r="E69" s="54"/>
      <c r="F69" s="54"/>
      <c r="G69" s="1"/>
      <c r="H69" s="1"/>
      <c r="I69" s="1"/>
      <c r="J69" s="3"/>
      <c r="K69" s="3"/>
      <c r="L69" s="3"/>
      <c r="M69" s="3"/>
      <c r="N69" s="3"/>
      <c r="O69" s="3"/>
      <c r="P69" s="3"/>
      <c r="Q69" s="3"/>
      <c r="R69" s="3"/>
      <c r="S69" s="3"/>
      <c r="T69" s="3"/>
      <c r="U69" s="3"/>
      <c r="V69" s="3"/>
      <c r="W69" s="3"/>
      <c r="X69" s="3"/>
      <c r="Y69" s="3"/>
      <c r="Z69" s="3"/>
      <c r="AA69" s="3"/>
      <c r="AB69" s="3"/>
    </row>
    <row r="70" ht="15.75" customHeight="1">
      <c r="A70" s="53"/>
      <c r="B70" s="53"/>
      <c r="C70" s="54"/>
      <c r="D70" s="54"/>
      <c r="E70" s="54"/>
      <c r="F70" s="54"/>
      <c r="G70" s="1"/>
      <c r="H70" s="1"/>
      <c r="I70" s="1"/>
      <c r="J70" s="3"/>
      <c r="K70" s="3"/>
      <c r="L70" s="3"/>
      <c r="M70" s="3"/>
      <c r="N70" s="3"/>
      <c r="O70" s="3"/>
      <c r="P70" s="3"/>
      <c r="Q70" s="3"/>
      <c r="R70" s="3"/>
      <c r="S70" s="3"/>
      <c r="T70" s="3"/>
      <c r="U70" s="3"/>
      <c r="V70" s="3"/>
      <c r="W70" s="3"/>
      <c r="X70" s="3"/>
      <c r="Y70" s="3"/>
      <c r="Z70" s="3"/>
      <c r="AA70" s="3"/>
      <c r="AB70" s="3"/>
    </row>
    <row r="71" ht="15.75" customHeight="1">
      <c r="A71" s="53"/>
      <c r="B71" s="53"/>
      <c r="C71" s="54"/>
      <c r="D71" s="54"/>
      <c r="E71" s="54"/>
      <c r="F71" s="54"/>
      <c r="G71" s="1"/>
      <c r="H71" s="1"/>
      <c r="I71" s="1"/>
      <c r="J71" s="3"/>
      <c r="K71" s="3"/>
      <c r="L71" s="3"/>
      <c r="M71" s="3"/>
      <c r="N71" s="3"/>
      <c r="O71" s="3"/>
      <c r="P71" s="3"/>
      <c r="Q71" s="3"/>
      <c r="R71" s="3"/>
      <c r="S71" s="3"/>
      <c r="T71" s="3"/>
      <c r="U71" s="3"/>
      <c r="V71" s="3"/>
      <c r="W71" s="3"/>
      <c r="X71" s="3"/>
      <c r="Y71" s="3"/>
      <c r="Z71" s="3"/>
      <c r="AA71" s="3"/>
      <c r="AB71" s="3"/>
    </row>
    <row r="72" ht="15.75" customHeight="1">
      <c r="A72" s="53"/>
      <c r="B72" s="53"/>
      <c r="C72" s="54"/>
      <c r="D72" s="54"/>
      <c r="E72" s="54"/>
      <c r="F72" s="54"/>
      <c r="G72" s="1"/>
      <c r="H72" s="1"/>
      <c r="I72" s="1"/>
      <c r="J72" s="3"/>
      <c r="K72" s="3"/>
      <c r="L72" s="3"/>
      <c r="M72" s="3"/>
      <c r="N72" s="3"/>
      <c r="O72" s="3"/>
      <c r="P72" s="3"/>
      <c r="Q72" s="3"/>
      <c r="R72" s="3"/>
      <c r="S72" s="3"/>
      <c r="T72" s="3"/>
      <c r="U72" s="3"/>
      <c r="V72" s="3"/>
      <c r="W72" s="3"/>
      <c r="X72" s="3"/>
      <c r="Y72" s="3"/>
      <c r="Z72" s="3"/>
      <c r="AA72" s="3"/>
      <c r="AB72" s="3"/>
    </row>
    <row r="73" ht="15.75" customHeight="1">
      <c r="A73" s="53"/>
      <c r="B73" s="53"/>
      <c r="C73" s="54"/>
      <c r="D73" s="54"/>
      <c r="E73" s="54"/>
      <c r="F73" s="54"/>
      <c r="G73" s="1"/>
      <c r="H73" s="1"/>
      <c r="I73" s="1"/>
      <c r="J73" s="3"/>
      <c r="K73" s="3"/>
      <c r="L73" s="3"/>
      <c r="M73" s="3"/>
      <c r="N73" s="3"/>
      <c r="O73" s="3"/>
      <c r="P73" s="3"/>
      <c r="Q73" s="3"/>
      <c r="R73" s="3"/>
      <c r="S73" s="3"/>
      <c r="T73" s="3"/>
      <c r="U73" s="3"/>
      <c r="V73" s="3"/>
      <c r="W73" s="3"/>
      <c r="X73" s="3"/>
      <c r="Y73" s="3"/>
      <c r="Z73" s="3"/>
      <c r="AA73" s="3"/>
      <c r="AB73" s="3"/>
    </row>
    <row r="74" ht="15.75" customHeight="1">
      <c r="A74" s="53"/>
      <c r="B74" s="53"/>
      <c r="C74" s="54"/>
      <c r="D74" s="54"/>
      <c r="E74" s="54"/>
      <c r="F74" s="54"/>
      <c r="G74" s="1"/>
      <c r="H74" s="1"/>
      <c r="I74" s="1"/>
      <c r="J74" s="3"/>
      <c r="K74" s="3"/>
      <c r="L74" s="3"/>
      <c r="M74" s="3"/>
      <c r="N74" s="3"/>
      <c r="O74" s="3"/>
      <c r="P74" s="3"/>
      <c r="Q74" s="3"/>
      <c r="R74" s="3"/>
      <c r="S74" s="3"/>
      <c r="T74" s="3"/>
      <c r="U74" s="3"/>
      <c r="V74" s="3"/>
      <c r="W74" s="3"/>
      <c r="X74" s="3"/>
      <c r="Y74" s="3"/>
      <c r="Z74" s="3"/>
      <c r="AA74" s="3"/>
      <c r="AB74" s="3"/>
    </row>
    <row r="75" ht="15.75" customHeight="1">
      <c r="A75" s="53"/>
      <c r="B75" s="53"/>
      <c r="C75" s="54"/>
      <c r="D75" s="54"/>
      <c r="E75" s="54"/>
      <c r="F75" s="54"/>
      <c r="G75" s="1"/>
      <c r="H75" s="1"/>
      <c r="I75" s="1"/>
      <c r="J75" s="3"/>
      <c r="K75" s="3"/>
      <c r="L75" s="3"/>
      <c r="M75" s="3"/>
      <c r="N75" s="3"/>
      <c r="O75" s="3"/>
      <c r="P75" s="3"/>
      <c r="Q75" s="3"/>
      <c r="R75" s="3"/>
      <c r="S75" s="3"/>
      <c r="T75" s="3"/>
      <c r="U75" s="3"/>
      <c r="V75" s="3"/>
      <c r="W75" s="3"/>
      <c r="X75" s="3"/>
      <c r="Y75" s="3"/>
      <c r="Z75" s="3"/>
      <c r="AA75" s="3"/>
      <c r="AB75" s="3"/>
    </row>
    <row r="76" ht="15.75" customHeight="1">
      <c r="A76" s="53"/>
      <c r="B76" s="53"/>
      <c r="C76" s="54"/>
      <c r="D76" s="54"/>
      <c r="E76" s="54"/>
      <c r="F76" s="54"/>
      <c r="G76" s="1"/>
      <c r="H76" s="1"/>
      <c r="I76" s="1"/>
      <c r="J76" s="3"/>
      <c r="K76" s="3"/>
      <c r="L76" s="3"/>
      <c r="M76" s="3"/>
      <c r="N76" s="3"/>
      <c r="O76" s="3"/>
      <c r="P76" s="3"/>
      <c r="Q76" s="3"/>
      <c r="R76" s="3"/>
      <c r="S76" s="3"/>
      <c r="T76" s="3"/>
      <c r="U76" s="3"/>
      <c r="V76" s="3"/>
      <c r="W76" s="3"/>
      <c r="X76" s="3"/>
      <c r="Y76" s="3"/>
      <c r="Z76" s="3"/>
      <c r="AA76" s="3"/>
      <c r="AB76" s="3"/>
    </row>
    <row r="77" ht="15.75" customHeight="1">
      <c r="A77" s="53"/>
      <c r="B77" s="53"/>
      <c r="C77" s="54"/>
      <c r="D77" s="54"/>
      <c r="E77" s="54"/>
      <c r="F77" s="54"/>
      <c r="G77" s="1"/>
      <c r="H77" s="1"/>
      <c r="I77" s="1"/>
      <c r="J77" s="3"/>
      <c r="K77" s="3"/>
      <c r="L77" s="3"/>
      <c r="M77" s="3"/>
      <c r="N77" s="3"/>
      <c r="O77" s="3"/>
      <c r="P77" s="3"/>
      <c r="Q77" s="3"/>
      <c r="R77" s="3"/>
      <c r="S77" s="3"/>
      <c r="T77" s="3"/>
      <c r="U77" s="3"/>
      <c r="V77" s="3"/>
      <c r="W77" s="3"/>
      <c r="X77" s="3"/>
      <c r="Y77" s="3"/>
      <c r="Z77" s="3"/>
      <c r="AA77" s="3"/>
      <c r="AB77" s="3"/>
    </row>
    <row r="78" ht="15.75" customHeight="1">
      <c r="A78" s="53"/>
      <c r="B78" s="53"/>
      <c r="C78" s="54"/>
      <c r="D78" s="54"/>
      <c r="E78" s="54"/>
      <c r="F78" s="54"/>
      <c r="G78" s="1"/>
      <c r="H78" s="1"/>
      <c r="I78" s="1"/>
      <c r="J78" s="3"/>
      <c r="K78" s="3"/>
      <c r="L78" s="3"/>
      <c r="M78" s="3"/>
      <c r="N78" s="3"/>
      <c r="O78" s="3"/>
      <c r="P78" s="3"/>
      <c r="Q78" s="3"/>
      <c r="R78" s="3"/>
      <c r="S78" s="3"/>
      <c r="T78" s="3"/>
      <c r="U78" s="3"/>
      <c r="V78" s="3"/>
      <c r="W78" s="3"/>
      <c r="X78" s="3"/>
      <c r="Y78" s="3"/>
      <c r="Z78" s="3"/>
      <c r="AA78" s="3"/>
      <c r="AB78" s="3"/>
    </row>
    <row r="79" ht="15.75" customHeight="1">
      <c r="A79" s="53"/>
      <c r="B79" s="53"/>
      <c r="C79" s="54"/>
      <c r="D79" s="54"/>
      <c r="E79" s="54"/>
      <c r="F79" s="54"/>
      <c r="G79" s="1"/>
      <c r="H79" s="1"/>
      <c r="I79" s="1"/>
      <c r="J79" s="3"/>
      <c r="K79" s="3"/>
      <c r="L79" s="3"/>
      <c r="M79" s="3"/>
      <c r="N79" s="3"/>
      <c r="O79" s="3"/>
      <c r="P79" s="3"/>
      <c r="Q79" s="3"/>
      <c r="R79" s="3"/>
      <c r="S79" s="3"/>
      <c r="T79" s="3"/>
      <c r="U79" s="3"/>
      <c r="V79" s="3"/>
      <c r="W79" s="3"/>
      <c r="X79" s="3"/>
      <c r="Y79" s="3"/>
      <c r="Z79" s="3"/>
      <c r="AA79" s="3"/>
      <c r="AB79" s="3"/>
    </row>
    <row r="80" ht="15.75" customHeight="1">
      <c r="A80" s="53"/>
      <c r="B80" s="53"/>
      <c r="C80" s="54"/>
      <c r="D80" s="54"/>
      <c r="E80" s="54"/>
      <c r="F80" s="54"/>
      <c r="G80" s="1"/>
      <c r="H80" s="1"/>
      <c r="I80" s="1"/>
      <c r="J80" s="3"/>
      <c r="K80" s="3"/>
      <c r="L80" s="3"/>
      <c r="M80" s="3"/>
      <c r="N80" s="3"/>
      <c r="O80" s="3"/>
      <c r="P80" s="3"/>
      <c r="Q80" s="3"/>
      <c r="R80" s="3"/>
      <c r="S80" s="3"/>
      <c r="T80" s="3"/>
      <c r="U80" s="3"/>
      <c r="V80" s="3"/>
      <c r="W80" s="3"/>
      <c r="X80" s="3"/>
      <c r="Y80" s="3"/>
      <c r="Z80" s="3"/>
      <c r="AA80" s="3"/>
      <c r="AB80" s="3"/>
    </row>
    <row r="81" ht="15.75" customHeight="1">
      <c r="A81" s="53"/>
      <c r="B81" s="53"/>
      <c r="C81" s="54"/>
      <c r="D81" s="54"/>
      <c r="E81" s="54"/>
      <c r="F81" s="54"/>
      <c r="G81" s="1"/>
      <c r="H81" s="1"/>
      <c r="I81" s="1"/>
      <c r="J81" s="3"/>
      <c r="K81" s="3"/>
      <c r="L81" s="3"/>
      <c r="M81" s="3"/>
      <c r="N81" s="3"/>
      <c r="O81" s="3"/>
      <c r="P81" s="3"/>
      <c r="Q81" s="3"/>
      <c r="R81" s="3"/>
      <c r="S81" s="3"/>
      <c r="T81" s="3"/>
      <c r="U81" s="3"/>
      <c r="V81" s="3"/>
      <c r="W81" s="3"/>
      <c r="X81" s="3"/>
      <c r="Y81" s="3"/>
      <c r="Z81" s="3"/>
      <c r="AA81" s="3"/>
      <c r="AB81" s="3"/>
    </row>
    <row r="82" ht="15.75" customHeight="1">
      <c r="A82" s="53"/>
      <c r="B82" s="53"/>
      <c r="C82" s="54"/>
      <c r="D82" s="54"/>
      <c r="E82" s="54"/>
      <c r="F82" s="54"/>
      <c r="G82" s="1"/>
      <c r="H82" s="1"/>
      <c r="I82" s="1"/>
      <c r="J82" s="3"/>
      <c r="K82" s="3"/>
      <c r="L82" s="3"/>
      <c r="M82" s="3"/>
      <c r="N82" s="3"/>
      <c r="O82" s="3"/>
      <c r="P82" s="3"/>
      <c r="Q82" s="3"/>
      <c r="R82" s="3"/>
      <c r="S82" s="3"/>
      <c r="T82" s="3"/>
      <c r="U82" s="3"/>
      <c r="V82" s="3"/>
      <c r="W82" s="3"/>
      <c r="X82" s="3"/>
      <c r="Y82" s="3"/>
      <c r="Z82" s="3"/>
      <c r="AA82" s="3"/>
      <c r="AB82" s="3"/>
    </row>
    <row r="83" ht="15.75" customHeight="1">
      <c r="A83" s="53"/>
      <c r="B83" s="53"/>
      <c r="C83" s="54"/>
      <c r="D83" s="54"/>
      <c r="E83" s="54"/>
      <c r="F83" s="54"/>
      <c r="G83" s="1"/>
      <c r="H83" s="1"/>
      <c r="I83" s="1"/>
      <c r="J83" s="3"/>
      <c r="K83" s="3"/>
      <c r="L83" s="3"/>
      <c r="M83" s="3"/>
      <c r="N83" s="3"/>
      <c r="O83" s="3"/>
      <c r="P83" s="3"/>
      <c r="Q83" s="3"/>
      <c r="R83" s="3"/>
      <c r="S83" s="3"/>
      <c r="T83" s="3"/>
      <c r="U83" s="3"/>
      <c r="V83" s="3"/>
      <c r="W83" s="3"/>
      <c r="X83" s="3"/>
      <c r="Y83" s="3"/>
      <c r="Z83" s="3"/>
      <c r="AA83" s="3"/>
      <c r="AB83" s="3"/>
    </row>
    <row r="84" ht="15.75" customHeight="1">
      <c r="A84" s="53"/>
      <c r="B84" s="53"/>
      <c r="C84" s="54"/>
      <c r="D84" s="54"/>
      <c r="E84" s="54"/>
      <c r="F84" s="54"/>
      <c r="G84" s="1"/>
      <c r="H84" s="1"/>
      <c r="I84" s="1"/>
      <c r="J84" s="3"/>
      <c r="K84" s="3"/>
      <c r="L84" s="3"/>
      <c r="M84" s="3"/>
      <c r="N84" s="3"/>
      <c r="O84" s="3"/>
      <c r="P84" s="3"/>
      <c r="Q84" s="3"/>
      <c r="R84" s="3"/>
      <c r="S84" s="3"/>
      <c r="T84" s="3"/>
      <c r="U84" s="3"/>
      <c r="V84" s="3"/>
      <c r="W84" s="3"/>
      <c r="X84" s="3"/>
      <c r="Y84" s="3"/>
      <c r="Z84" s="3"/>
      <c r="AA84" s="3"/>
      <c r="AB84" s="3"/>
    </row>
    <row r="85" ht="15.75" customHeight="1">
      <c r="A85" s="53"/>
      <c r="B85" s="53"/>
      <c r="C85" s="54"/>
      <c r="D85" s="54"/>
      <c r="E85" s="54"/>
      <c r="F85" s="54"/>
      <c r="G85" s="1"/>
      <c r="H85" s="1"/>
      <c r="I85" s="1"/>
      <c r="J85" s="3"/>
      <c r="K85" s="3"/>
      <c r="L85" s="3"/>
      <c r="M85" s="3"/>
      <c r="N85" s="3"/>
      <c r="O85" s="3"/>
      <c r="P85" s="3"/>
      <c r="Q85" s="3"/>
      <c r="R85" s="3"/>
      <c r="S85" s="3"/>
      <c r="T85" s="3"/>
      <c r="U85" s="3"/>
      <c r="V85" s="3"/>
      <c r="W85" s="3"/>
      <c r="X85" s="3"/>
      <c r="Y85" s="3"/>
      <c r="Z85" s="3"/>
      <c r="AA85" s="3"/>
      <c r="AB85" s="3"/>
    </row>
    <row r="86" ht="15.75" customHeight="1">
      <c r="A86" s="53"/>
      <c r="B86" s="53"/>
      <c r="C86" s="54"/>
      <c r="D86" s="54"/>
      <c r="E86" s="54"/>
      <c r="F86" s="54"/>
      <c r="G86" s="1"/>
      <c r="H86" s="1"/>
      <c r="I86" s="1"/>
      <c r="J86" s="3"/>
      <c r="K86" s="3"/>
      <c r="L86" s="3"/>
      <c r="M86" s="3"/>
      <c r="N86" s="3"/>
      <c r="O86" s="3"/>
      <c r="P86" s="3"/>
      <c r="Q86" s="3"/>
      <c r="R86" s="3"/>
      <c r="S86" s="3"/>
      <c r="T86" s="3"/>
      <c r="U86" s="3"/>
      <c r="V86" s="3"/>
      <c r="W86" s="3"/>
      <c r="X86" s="3"/>
      <c r="Y86" s="3"/>
      <c r="Z86" s="3"/>
      <c r="AA86" s="3"/>
      <c r="AB86" s="3"/>
    </row>
    <row r="87" ht="15.75" customHeight="1">
      <c r="A87" s="53"/>
      <c r="B87" s="53"/>
      <c r="C87" s="54"/>
      <c r="D87" s="54"/>
      <c r="E87" s="54"/>
      <c r="F87" s="54"/>
      <c r="G87" s="1"/>
      <c r="H87" s="1"/>
      <c r="I87" s="1"/>
      <c r="J87" s="3"/>
      <c r="K87" s="3"/>
      <c r="L87" s="3"/>
      <c r="M87" s="3"/>
      <c r="N87" s="3"/>
      <c r="O87" s="3"/>
      <c r="P87" s="3"/>
      <c r="Q87" s="3"/>
      <c r="R87" s="3"/>
      <c r="S87" s="3"/>
      <c r="T87" s="3"/>
      <c r="U87" s="3"/>
      <c r="V87" s="3"/>
      <c r="W87" s="3"/>
      <c r="X87" s="3"/>
      <c r="Y87" s="3"/>
      <c r="Z87" s="3"/>
      <c r="AA87" s="3"/>
      <c r="AB87" s="3"/>
    </row>
    <row r="88" ht="15.75" customHeight="1">
      <c r="A88" s="53"/>
      <c r="B88" s="53"/>
      <c r="C88" s="54"/>
      <c r="D88" s="54"/>
      <c r="E88" s="54"/>
      <c r="F88" s="54"/>
      <c r="G88" s="1"/>
      <c r="H88" s="1"/>
      <c r="I88" s="1"/>
      <c r="J88" s="3"/>
      <c r="K88" s="3"/>
      <c r="L88" s="3"/>
      <c r="M88" s="3"/>
      <c r="N88" s="3"/>
      <c r="O88" s="3"/>
      <c r="P88" s="3"/>
      <c r="Q88" s="3"/>
      <c r="R88" s="3"/>
      <c r="S88" s="3"/>
      <c r="T88" s="3"/>
      <c r="U88" s="3"/>
      <c r="V88" s="3"/>
      <c r="W88" s="3"/>
      <c r="X88" s="3"/>
      <c r="Y88" s="3"/>
      <c r="Z88" s="3"/>
      <c r="AA88" s="3"/>
      <c r="AB88" s="3"/>
    </row>
    <row r="89" ht="15.75" customHeight="1">
      <c r="A89" s="53"/>
      <c r="B89" s="53"/>
      <c r="C89" s="54"/>
      <c r="D89" s="54"/>
      <c r="E89" s="54"/>
      <c r="F89" s="54"/>
      <c r="G89" s="1"/>
      <c r="H89" s="1"/>
      <c r="I89" s="1"/>
      <c r="J89" s="3"/>
      <c r="K89" s="3"/>
      <c r="L89" s="3"/>
      <c r="M89" s="3"/>
      <c r="N89" s="3"/>
      <c r="O89" s="3"/>
      <c r="P89" s="3"/>
      <c r="Q89" s="3"/>
      <c r="R89" s="3"/>
      <c r="S89" s="3"/>
      <c r="T89" s="3"/>
      <c r="U89" s="3"/>
      <c r="V89" s="3"/>
      <c r="W89" s="3"/>
      <c r="X89" s="3"/>
      <c r="Y89" s="3"/>
      <c r="Z89" s="3"/>
      <c r="AA89" s="3"/>
      <c r="AB89" s="3"/>
    </row>
    <row r="90" ht="15.75" customHeight="1">
      <c r="A90" s="53"/>
      <c r="B90" s="53"/>
      <c r="C90" s="54"/>
      <c r="D90" s="54"/>
      <c r="E90" s="54"/>
      <c r="F90" s="54"/>
      <c r="G90" s="1"/>
      <c r="H90" s="1"/>
      <c r="I90" s="1"/>
      <c r="J90" s="3"/>
      <c r="K90" s="3"/>
      <c r="L90" s="3"/>
      <c r="M90" s="3"/>
      <c r="N90" s="3"/>
      <c r="O90" s="3"/>
      <c r="P90" s="3"/>
      <c r="Q90" s="3"/>
      <c r="R90" s="3"/>
      <c r="S90" s="3"/>
      <c r="T90" s="3"/>
      <c r="U90" s="3"/>
      <c r="V90" s="3"/>
      <c r="W90" s="3"/>
      <c r="X90" s="3"/>
      <c r="Y90" s="3"/>
      <c r="Z90" s="3"/>
      <c r="AA90" s="3"/>
      <c r="AB90" s="3"/>
    </row>
    <row r="91" ht="15.75" customHeight="1">
      <c r="A91" s="53"/>
      <c r="B91" s="53"/>
      <c r="C91" s="54"/>
      <c r="D91" s="54"/>
      <c r="E91" s="54"/>
      <c r="F91" s="54"/>
      <c r="G91" s="1"/>
      <c r="H91" s="1"/>
      <c r="I91" s="1"/>
      <c r="J91" s="3"/>
      <c r="K91" s="3"/>
      <c r="L91" s="3"/>
      <c r="M91" s="3"/>
      <c r="N91" s="3"/>
      <c r="O91" s="3"/>
      <c r="P91" s="3"/>
      <c r="Q91" s="3"/>
      <c r="R91" s="3"/>
      <c r="S91" s="3"/>
      <c r="T91" s="3"/>
      <c r="U91" s="3"/>
      <c r="V91" s="3"/>
      <c r="W91" s="3"/>
      <c r="X91" s="3"/>
      <c r="Y91" s="3"/>
      <c r="Z91" s="3"/>
      <c r="AA91" s="3"/>
      <c r="AB91" s="3"/>
    </row>
    <row r="92" ht="15.75" customHeight="1">
      <c r="A92" s="53"/>
      <c r="B92" s="53"/>
      <c r="C92" s="54"/>
      <c r="D92" s="54"/>
      <c r="E92" s="54"/>
      <c r="F92" s="54"/>
      <c r="G92" s="1"/>
      <c r="H92" s="1"/>
      <c r="I92" s="1"/>
      <c r="J92" s="3"/>
      <c r="K92" s="3"/>
      <c r="L92" s="3"/>
      <c r="M92" s="3"/>
      <c r="N92" s="3"/>
      <c r="O92" s="3"/>
      <c r="P92" s="3"/>
      <c r="Q92" s="3"/>
      <c r="R92" s="3"/>
      <c r="S92" s="3"/>
      <c r="T92" s="3"/>
      <c r="U92" s="3"/>
      <c r="V92" s="3"/>
      <c r="W92" s="3"/>
      <c r="X92" s="3"/>
      <c r="Y92" s="3"/>
      <c r="Z92" s="3"/>
      <c r="AA92" s="3"/>
      <c r="AB92" s="3"/>
    </row>
    <row r="93" ht="15.75" customHeight="1">
      <c r="A93" s="53"/>
      <c r="B93" s="53"/>
      <c r="C93" s="54"/>
      <c r="D93" s="54"/>
      <c r="E93" s="54"/>
      <c r="F93" s="54"/>
      <c r="G93" s="1"/>
      <c r="H93" s="1"/>
      <c r="I93" s="1"/>
      <c r="J93" s="3"/>
      <c r="K93" s="3"/>
      <c r="L93" s="3"/>
      <c r="M93" s="3"/>
      <c r="N93" s="3"/>
      <c r="O93" s="3"/>
      <c r="P93" s="3"/>
      <c r="Q93" s="3"/>
      <c r="R93" s="3"/>
      <c r="S93" s="3"/>
      <c r="T93" s="3"/>
      <c r="U93" s="3"/>
      <c r="V93" s="3"/>
      <c r="W93" s="3"/>
      <c r="X93" s="3"/>
      <c r="Y93" s="3"/>
      <c r="Z93" s="3"/>
      <c r="AA93" s="3"/>
      <c r="AB93" s="3"/>
    </row>
    <row r="94" ht="15.75" customHeight="1">
      <c r="A94" s="53"/>
      <c r="B94" s="53"/>
      <c r="C94" s="54"/>
      <c r="D94" s="54"/>
      <c r="E94" s="54"/>
      <c r="F94" s="54"/>
      <c r="G94" s="1"/>
      <c r="H94" s="1"/>
      <c r="I94" s="1"/>
      <c r="J94" s="3"/>
      <c r="K94" s="3"/>
      <c r="L94" s="3"/>
      <c r="M94" s="3"/>
      <c r="N94" s="3"/>
      <c r="O94" s="3"/>
      <c r="P94" s="3"/>
      <c r="Q94" s="3"/>
      <c r="R94" s="3"/>
      <c r="S94" s="3"/>
      <c r="T94" s="3"/>
      <c r="U94" s="3"/>
      <c r="V94" s="3"/>
      <c r="W94" s="3"/>
      <c r="X94" s="3"/>
      <c r="Y94" s="3"/>
      <c r="Z94" s="3"/>
      <c r="AA94" s="3"/>
      <c r="AB94" s="3"/>
    </row>
    <row r="95" ht="15.75" customHeight="1">
      <c r="A95" s="53"/>
      <c r="B95" s="53"/>
      <c r="C95" s="54"/>
      <c r="D95" s="54"/>
      <c r="E95" s="54"/>
      <c r="F95" s="54"/>
      <c r="G95" s="1"/>
      <c r="H95" s="1"/>
      <c r="I95" s="1"/>
      <c r="J95" s="3"/>
      <c r="K95" s="3"/>
      <c r="L95" s="3"/>
      <c r="M95" s="3"/>
      <c r="N95" s="3"/>
      <c r="O95" s="3"/>
      <c r="P95" s="3"/>
      <c r="Q95" s="3"/>
      <c r="R95" s="3"/>
      <c r="S95" s="3"/>
      <c r="T95" s="3"/>
      <c r="U95" s="3"/>
      <c r="V95" s="3"/>
      <c r="W95" s="3"/>
      <c r="X95" s="3"/>
      <c r="Y95" s="3"/>
      <c r="Z95" s="3"/>
      <c r="AA95" s="3"/>
      <c r="AB95" s="3"/>
    </row>
    <row r="96" ht="15.75" customHeight="1">
      <c r="A96" s="53"/>
      <c r="B96" s="53"/>
      <c r="C96" s="54"/>
      <c r="D96" s="54"/>
      <c r="E96" s="54"/>
      <c r="F96" s="54"/>
      <c r="G96" s="1"/>
      <c r="H96" s="1"/>
      <c r="I96" s="1"/>
      <c r="J96" s="3"/>
      <c r="K96" s="3"/>
      <c r="L96" s="3"/>
      <c r="M96" s="3"/>
      <c r="N96" s="3"/>
      <c r="O96" s="3"/>
      <c r="P96" s="3"/>
      <c r="Q96" s="3"/>
      <c r="R96" s="3"/>
      <c r="S96" s="3"/>
      <c r="T96" s="3"/>
      <c r="U96" s="3"/>
      <c r="V96" s="3"/>
      <c r="W96" s="3"/>
      <c r="X96" s="3"/>
      <c r="Y96" s="3"/>
      <c r="Z96" s="3"/>
      <c r="AA96" s="3"/>
      <c r="AB96" s="3"/>
    </row>
    <row r="97" ht="15.75" customHeight="1">
      <c r="A97" s="53"/>
      <c r="B97" s="53"/>
      <c r="C97" s="54"/>
      <c r="D97" s="54"/>
      <c r="E97" s="54"/>
      <c r="F97" s="54"/>
      <c r="G97" s="1"/>
      <c r="H97" s="1"/>
      <c r="I97" s="1"/>
      <c r="J97" s="3"/>
      <c r="K97" s="3"/>
      <c r="L97" s="3"/>
      <c r="M97" s="3"/>
      <c r="N97" s="3"/>
      <c r="O97" s="3"/>
      <c r="P97" s="3"/>
      <c r="Q97" s="3"/>
      <c r="R97" s="3"/>
      <c r="S97" s="3"/>
      <c r="T97" s="3"/>
      <c r="U97" s="3"/>
      <c r="V97" s="3"/>
      <c r="W97" s="3"/>
      <c r="X97" s="3"/>
      <c r="Y97" s="3"/>
      <c r="Z97" s="3"/>
      <c r="AA97" s="3"/>
      <c r="AB97" s="3"/>
    </row>
    <row r="98" ht="15.75" customHeight="1">
      <c r="A98" s="53"/>
      <c r="B98" s="53"/>
      <c r="C98" s="54"/>
      <c r="D98" s="54"/>
      <c r="E98" s="54"/>
      <c r="F98" s="54"/>
      <c r="G98" s="1"/>
      <c r="H98" s="1"/>
      <c r="I98" s="1"/>
      <c r="J98" s="3"/>
      <c r="K98" s="3"/>
      <c r="L98" s="3"/>
      <c r="M98" s="3"/>
      <c r="N98" s="3"/>
      <c r="O98" s="3"/>
      <c r="P98" s="3"/>
      <c r="Q98" s="3"/>
      <c r="R98" s="3"/>
      <c r="S98" s="3"/>
      <c r="T98" s="3"/>
      <c r="U98" s="3"/>
      <c r="V98" s="3"/>
      <c r="W98" s="3"/>
      <c r="X98" s="3"/>
      <c r="Y98" s="3"/>
      <c r="Z98" s="3"/>
      <c r="AA98" s="3"/>
      <c r="AB98" s="3"/>
    </row>
    <row r="99" ht="15.75" customHeight="1">
      <c r="A99" s="53"/>
      <c r="B99" s="53"/>
      <c r="C99" s="54"/>
      <c r="D99" s="54"/>
      <c r="E99" s="54"/>
      <c r="F99" s="54"/>
      <c r="G99" s="1"/>
      <c r="H99" s="1"/>
      <c r="I99" s="1"/>
      <c r="J99" s="3"/>
      <c r="K99" s="3"/>
      <c r="L99" s="3"/>
      <c r="M99" s="3"/>
      <c r="N99" s="3"/>
      <c r="O99" s="3"/>
      <c r="P99" s="3"/>
      <c r="Q99" s="3"/>
      <c r="R99" s="3"/>
      <c r="S99" s="3"/>
      <c r="T99" s="3"/>
      <c r="U99" s="3"/>
      <c r="V99" s="3"/>
      <c r="W99" s="3"/>
      <c r="X99" s="3"/>
      <c r="Y99" s="3"/>
      <c r="Z99" s="3"/>
      <c r="AA99" s="3"/>
      <c r="AB99" s="3"/>
    </row>
    <row r="100" ht="15.75" customHeight="1">
      <c r="A100" s="53"/>
      <c r="B100" s="53"/>
      <c r="C100" s="54"/>
      <c r="D100" s="54"/>
      <c r="E100" s="54"/>
      <c r="F100" s="54"/>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53"/>
      <c r="B101" s="53"/>
      <c r="C101" s="54"/>
      <c r="D101" s="54"/>
      <c r="E101" s="54"/>
      <c r="F101" s="54"/>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53"/>
      <c r="B102" s="53"/>
      <c r="C102" s="54"/>
      <c r="D102" s="54"/>
      <c r="E102" s="54"/>
      <c r="F102" s="54"/>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53"/>
      <c r="B103" s="53"/>
      <c r="C103" s="54"/>
      <c r="D103" s="54"/>
      <c r="E103" s="54"/>
      <c r="F103" s="54"/>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53"/>
      <c r="B104" s="53"/>
      <c r="C104" s="54"/>
      <c r="D104" s="54"/>
      <c r="E104" s="54"/>
      <c r="F104" s="54"/>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53"/>
      <c r="B105" s="53"/>
      <c r="C105" s="54"/>
      <c r="D105" s="54"/>
      <c r="E105" s="54"/>
      <c r="F105" s="54"/>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53"/>
      <c r="B106" s="53"/>
      <c r="C106" s="54"/>
      <c r="D106" s="54"/>
      <c r="E106" s="54"/>
      <c r="F106" s="54"/>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53"/>
      <c r="B107" s="53"/>
      <c r="C107" s="54"/>
      <c r="D107" s="54"/>
      <c r="E107" s="54"/>
      <c r="F107" s="54"/>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53"/>
      <c r="B108" s="53"/>
      <c r="C108" s="54"/>
      <c r="D108" s="54"/>
      <c r="E108" s="54"/>
      <c r="F108" s="54"/>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53"/>
      <c r="B109" s="53"/>
      <c r="C109" s="54"/>
      <c r="D109" s="54"/>
      <c r="E109" s="54"/>
      <c r="F109" s="54"/>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53"/>
      <c r="B110" s="53"/>
      <c r="C110" s="54"/>
      <c r="D110" s="54"/>
      <c r="E110" s="54"/>
      <c r="F110" s="54"/>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53"/>
      <c r="B111" s="53"/>
      <c r="C111" s="54"/>
      <c r="D111" s="54"/>
      <c r="E111" s="54"/>
      <c r="F111" s="54"/>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53"/>
      <c r="B112" s="53"/>
      <c r="C112" s="54"/>
      <c r="D112" s="54"/>
      <c r="E112" s="54"/>
      <c r="F112" s="54"/>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53"/>
      <c r="B113" s="53"/>
      <c r="C113" s="54"/>
      <c r="D113" s="54"/>
      <c r="E113" s="54"/>
      <c r="F113" s="54"/>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53"/>
      <c r="B114" s="53"/>
      <c r="C114" s="54"/>
      <c r="D114" s="54"/>
      <c r="E114" s="54"/>
      <c r="F114" s="54"/>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53"/>
      <c r="B115" s="53"/>
      <c r="C115" s="54"/>
      <c r="D115" s="54"/>
      <c r="E115" s="54"/>
      <c r="F115" s="54"/>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53"/>
      <c r="B116" s="53"/>
      <c r="C116" s="54"/>
      <c r="D116" s="54"/>
      <c r="E116" s="54"/>
      <c r="F116" s="54"/>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53"/>
      <c r="B117" s="53"/>
      <c r="C117" s="54"/>
      <c r="D117" s="54"/>
      <c r="E117" s="54"/>
      <c r="F117" s="54"/>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53"/>
      <c r="B118" s="53"/>
      <c r="C118" s="54"/>
      <c r="D118" s="54"/>
      <c r="E118" s="54"/>
      <c r="F118" s="54"/>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53"/>
      <c r="B119" s="53"/>
      <c r="C119" s="54"/>
      <c r="D119" s="54"/>
      <c r="E119" s="54"/>
      <c r="F119" s="54"/>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53"/>
      <c r="B120" s="53"/>
      <c r="C120" s="54"/>
      <c r="D120" s="54"/>
      <c r="E120" s="54"/>
      <c r="F120" s="54"/>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53"/>
      <c r="B121" s="53"/>
      <c r="C121" s="54"/>
      <c r="D121" s="54"/>
      <c r="E121" s="54"/>
      <c r="F121" s="54"/>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53"/>
      <c r="B122" s="53"/>
      <c r="C122" s="54"/>
      <c r="D122" s="54"/>
      <c r="E122" s="54"/>
      <c r="F122" s="54"/>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53"/>
      <c r="B123" s="53"/>
      <c r="C123" s="54"/>
      <c r="D123" s="54"/>
      <c r="E123" s="54"/>
      <c r="F123" s="54"/>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53"/>
      <c r="B124" s="53"/>
      <c r="C124" s="54"/>
      <c r="D124" s="54"/>
      <c r="E124" s="54"/>
      <c r="F124" s="54"/>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53"/>
      <c r="B125" s="53"/>
      <c r="C125" s="54"/>
      <c r="D125" s="54"/>
      <c r="E125" s="54"/>
      <c r="F125" s="54"/>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53"/>
      <c r="B126" s="53"/>
      <c r="C126" s="54"/>
      <c r="D126" s="54"/>
      <c r="E126" s="54"/>
      <c r="F126" s="54"/>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53"/>
      <c r="B127" s="53"/>
      <c r="C127" s="54"/>
      <c r="D127" s="54"/>
      <c r="E127" s="54"/>
      <c r="F127" s="54"/>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53"/>
      <c r="B128" s="53"/>
      <c r="C128" s="54"/>
      <c r="D128" s="54"/>
      <c r="E128" s="54"/>
      <c r="F128" s="54"/>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53"/>
      <c r="B129" s="53"/>
      <c r="C129" s="54"/>
      <c r="D129" s="54"/>
      <c r="E129" s="54"/>
      <c r="F129" s="54"/>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53"/>
      <c r="B130" s="53"/>
      <c r="C130" s="54"/>
      <c r="D130" s="54"/>
      <c r="E130" s="54"/>
      <c r="F130" s="54"/>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53"/>
      <c r="B131" s="53"/>
      <c r="C131" s="54"/>
      <c r="D131" s="54"/>
      <c r="E131" s="54"/>
      <c r="F131" s="54"/>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53"/>
      <c r="B132" s="53"/>
      <c r="C132" s="54"/>
      <c r="D132" s="54"/>
      <c r="E132" s="54"/>
      <c r="F132" s="54"/>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53"/>
      <c r="B133" s="53"/>
      <c r="C133" s="54"/>
      <c r="D133" s="54"/>
      <c r="E133" s="54"/>
      <c r="F133" s="54"/>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53"/>
      <c r="B134" s="53"/>
      <c r="C134" s="54"/>
      <c r="D134" s="54"/>
      <c r="E134" s="54"/>
      <c r="F134" s="54"/>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53"/>
      <c r="B135" s="53"/>
      <c r="C135" s="54"/>
      <c r="D135" s="54"/>
      <c r="E135" s="54"/>
      <c r="F135" s="54"/>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53"/>
      <c r="B136" s="53"/>
      <c r="C136" s="54"/>
      <c r="D136" s="54"/>
      <c r="E136" s="54"/>
      <c r="F136" s="54"/>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53"/>
      <c r="B137" s="53"/>
      <c r="C137" s="54"/>
      <c r="D137" s="54"/>
      <c r="E137" s="54"/>
      <c r="F137" s="54"/>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53"/>
      <c r="B138" s="53"/>
      <c r="C138" s="54"/>
      <c r="D138" s="54"/>
      <c r="E138" s="54"/>
      <c r="F138" s="54"/>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53"/>
      <c r="B139" s="53"/>
      <c r="C139" s="54"/>
      <c r="D139" s="54"/>
      <c r="E139" s="54"/>
      <c r="F139" s="54"/>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53"/>
      <c r="B140" s="53"/>
      <c r="C140" s="54"/>
      <c r="D140" s="54"/>
      <c r="E140" s="54"/>
      <c r="F140" s="54"/>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53"/>
      <c r="B141" s="53"/>
      <c r="C141" s="54"/>
      <c r="D141" s="54"/>
      <c r="E141" s="54"/>
      <c r="F141" s="54"/>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53"/>
      <c r="B142" s="53"/>
      <c r="C142" s="54"/>
      <c r="D142" s="54"/>
      <c r="E142" s="54"/>
      <c r="F142" s="54"/>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53"/>
      <c r="B143" s="53"/>
      <c r="C143" s="54"/>
      <c r="D143" s="54"/>
      <c r="E143" s="54"/>
      <c r="F143" s="54"/>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53"/>
      <c r="B144" s="53"/>
      <c r="C144" s="54"/>
      <c r="D144" s="54"/>
      <c r="E144" s="54"/>
      <c r="F144" s="54"/>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53"/>
      <c r="B145" s="53"/>
      <c r="C145" s="54"/>
      <c r="D145" s="54"/>
      <c r="E145" s="54"/>
      <c r="F145" s="54"/>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53"/>
      <c r="B146" s="53"/>
      <c r="C146" s="54"/>
      <c r="D146" s="54"/>
      <c r="E146" s="54"/>
      <c r="F146" s="54"/>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53"/>
      <c r="B147" s="53"/>
      <c r="C147" s="54"/>
      <c r="D147" s="54"/>
      <c r="E147" s="54"/>
      <c r="F147" s="54"/>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53"/>
      <c r="B148" s="53"/>
      <c r="C148" s="54"/>
      <c r="D148" s="54"/>
      <c r="E148" s="54"/>
      <c r="F148" s="54"/>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53"/>
      <c r="B149" s="53"/>
      <c r="C149" s="54"/>
      <c r="D149" s="54"/>
      <c r="E149" s="54"/>
      <c r="F149" s="54"/>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53"/>
      <c r="B150" s="53"/>
      <c r="C150" s="54"/>
      <c r="D150" s="54"/>
      <c r="E150" s="54"/>
      <c r="F150" s="54"/>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53"/>
      <c r="B151" s="53"/>
      <c r="C151" s="54"/>
      <c r="D151" s="54"/>
      <c r="E151" s="54"/>
      <c r="F151" s="54"/>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53"/>
      <c r="B152" s="53"/>
      <c r="C152" s="54"/>
      <c r="D152" s="54"/>
      <c r="E152" s="54"/>
      <c r="F152" s="54"/>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53"/>
      <c r="B153" s="53"/>
      <c r="C153" s="54"/>
      <c r="D153" s="54"/>
      <c r="E153" s="54"/>
      <c r="F153" s="54"/>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53"/>
      <c r="B154" s="53"/>
      <c r="C154" s="54"/>
      <c r="D154" s="54"/>
      <c r="E154" s="54"/>
      <c r="F154" s="54"/>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53"/>
      <c r="B155" s="53"/>
      <c r="C155" s="54"/>
      <c r="D155" s="54"/>
      <c r="E155" s="54"/>
      <c r="F155" s="54"/>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53"/>
      <c r="B156" s="53"/>
      <c r="C156" s="54"/>
      <c r="D156" s="54"/>
      <c r="E156" s="54"/>
      <c r="F156" s="54"/>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53"/>
      <c r="B157" s="53"/>
      <c r="C157" s="54"/>
      <c r="D157" s="54"/>
      <c r="E157" s="54"/>
      <c r="F157" s="54"/>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53"/>
      <c r="B158" s="53"/>
      <c r="C158" s="54"/>
      <c r="D158" s="54"/>
      <c r="E158" s="54"/>
      <c r="F158" s="54"/>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53"/>
      <c r="B159" s="53"/>
      <c r="C159" s="54"/>
      <c r="D159" s="54"/>
      <c r="E159" s="54"/>
      <c r="F159" s="54"/>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53"/>
      <c r="B160" s="53"/>
      <c r="C160" s="54"/>
      <c r="D160" s="54"/>
      <c r="E160" s="54"/>
      <c r="F160" s="54"/>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53"/>
      <c r="B161" s="53"/>
      <c r="C161" s="54"/>
      <c r="D161" s="54"/>
      <c r="E161" s="54"/>
      <c r="F161" s="54"/>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53"/>
      <c r="B162" s="53"/>
      <c r="C162" s="54"/>
      <c r="D162" s="54"/>
      <c r="E162" s="54"/>
      <c r="F162" s="54"/>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53"/>
      <c r="B163" s="53"/>
      <c r="C163" s="54"/>
      <c r="D163" s="54"/>
      <c r="E163" s="54"/>
      <c r="F163" s="54"/>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53"/>
      <c r="B164" s="53"/>
      <c r="C164" s="54"/>
      <c r="D164" s="54"/>
      <c r="E164" s="54"/>
      <c r="F164" s="54"/>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53"/>
      <c r="B165" s="53"/>
      <c r="C165" s="54"/>
      <c r="D165" s="54"/>
      <c r="E165" s="54"/>
      <c r="F165" s="54"/>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53"/>
      <c r="B166" s="53"/>
      <c r="C166" s="54"/>
      <c r="D166" s="54"/>
      <c r="E166" s="54"/>
      <c r="F166" s="54"/>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53"/>
      <c r="B167" s="53"/>
      <c r="C167" s="54"/>
      <c r="D167" s="54"/>
      <c r="E167" s="54"/>
      <c r="F167" s="54"/>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53"/>
      <c r="B168" s="53"/>
      <c r="C168" s="54"/>
      <c r="D168" s="54"/>
      <c r="E168" s="54"/>
      <c r="F168" s="54"/>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53"/>
      <c r="B169" s="53"/>
      <c r="C169" s="54"/>
      <c r="D169" s="54"/>
      <c r="E169" s="54"/>
      <c r="F169" s="54"/>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53"/>
      <c r="B170" s="53"/>
      <c r="C170" s="54"/>
      <c r="D170" s="54"/>
      <c r="E170" s="54"/>
      <c r="F170" s="54"/>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53"/>
      <c r="B171" s="53"/>
      <c r="C171" s="54"/>
      <c r="D171" s="54"/>
      <c r="E171" s="54"/>
      <c r="F171" s="54"/>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53"/>
      <c r="B172" s="53"/>
      <c r="C172" s="54"/>
      <c r="D172" s="54"/>
      <c r="E172" s="54"/>
      <c r="F172" s="54"/>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53"/>
      <c r="B173" s="53"/>
      <c r="C173" s="54"/>
      <c r="D173" s="54"/>
      <c r="E173" s="54"/>
      <c r="F173" s="54"/>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53"/>
      <c r="B174" s="53"/>
      <c r="C174" s="54"/>
      <c r="D174" s="54"/>
      <c r="E174" s="54"/>
      <c r="F174" s="54"/>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53"/>
      <c r="B175" s="53"/>
      <c r="C175" s="54"/>
      <c r="D175" s="54"/>
      <c r="E175" s="54"/>
      <c r="F175" s="54"/>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53"/>
      <c r="B176" s="53"/>
      <c r="C176" s="54"/>
      <c r="D176" s="54"/>
      <c r="E176" s="54"/>
      <c r="F176" s="54"/>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53"/>
      <c r="B177" s="53"/>
      <c r="C177" s="54"/>
      <c r="D177" s="54"/>
      <c r="E177" s="54"/>
      <c r="F177" s="54"/>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53"/>
      <c r="B178" s="53"/>
      <c r="C178" s="54"/>
      <c r="D178" s="54"/>
      <c r="E178" s="54"/>
      <c r="F178" s="54"/>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53"/>
      <c r="B179" s="53"/>
      <c r="C179" s="54"/>
      <c r="D179" s="54"/>
      <c r="E179" s="54"/>
      <c r="F179" s="54"/>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53"/>
      <c r="B180" s="53"/>
      <c r="C180" s="54"/>
      <c r="D180" s="54"/>
      <c r="E180" s="54"/>
      <c r="F180" s="54"/>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53"/>
      <c r="B181" s="53"/>
      <c r="C181" s="54"/>
      <c r="D181" s="54"/>
      <c r="E181" s="54"/>
      <c r="F181" s="54"/>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53"/>
      <c r="B182" s="53"/>
      <c r="C182" s="54"/>
      <c r="D182" s="54"/>
      <c r="E182" s="54"/>
      <c r="F182" s="54"/>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53"/>
      <c r="B183" s="53"/>
      <c r="C183" s="54"/>
      <c r="D183" s="54"/>
      <c r="E183" s="54"/>
      <c r="F183" s="54"/>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53"/>
      <c r="B184" s="53"/>
      <c r="C184" s="54"/>
      <c r="D184" s="54"/>
      <c r="E184" s="54"/>
      <c r="F184" s="54"/>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53"/>
      <c r="B185" s="53"/>
      <c r="C185" s="54"/>
      <c r="D185" s="54"/>
      <c r="E185" s="54"/>
      <c r="F185" s="54"/>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53"/>
      <c r="B186" s="53"/>
      <c r="C186" s="54"/>
      <c r="D186" s="54"/>
      <c r="E186" s="54"/>
      <c r="F186" s="54"/>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53"/>
      <c r="B187" s="53"/>
      <c r="C187" s="54"/>
      <c r="D187" s="54"/>
      <c r="E187" s="54"/>
      <c r="F187" s="54"/>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53"/>
      <c r="B188" s="53"/>
      <c r="C188" s="54"/>
      <c r="D188" s="54"/>
      <c r="E188" s="54"/>
      <c r="F188" s="54"/>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53"/>
      <c r="B189" s="53"/>
      <c r="C189" s="54"/>
      <c r="D189" s="54"/>
      <c r="E189" s="54"/>
      <c r="F189" s="54"/>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53"/>
      <c r="B190" s="53"/>
      <c r="C190" s="54"/>
      <c r="D190" s="54"/>
      <c r="E190" s="54"/>
      <c r="F190" s="54"/>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53"/>
      <c r="B191" s="53"/>
      <c r="C191" s="54"/>
      <c r="D191" s="54"/>
      <c r="E191" s="54"/>
      <c r="F191" s="54"/>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53"/>
      <c r="B192" s="53"/>
      <c r="C192" s="54"/>
      <c r="D192" s="54"/>
      <c r="E192" s="54"/>
      <c r="F192" s="54"/>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53"/>
      <c r="B193" s="53"/>
      <c r="C193" s="54"/>
      <c r="D193" s="54"/>
      <c r="E193" s="54"/>
      <c r="F193" s="54"/>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53"/>
      <c r="B194" s="53"/>
      <c r="C194" s="54"/>
      <c r="D194" s="54"/>
      <c r="E194" s="54"/>
      <c r="F194" s="54"/>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53"/>
      <c r="B195" s="53"/>
      <c r="C195" s="54"/>
      <c r="D195" s="54"/>
      <c r="E195" s="54"/>
      <c r="F195" s="54"/>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53"/>
      <c r="B196" s="53"/>
      <c r="C196" s="54"/>
      <c r="D196" s="54"/>
      <c r="E196" s="54"/>
      <c r="F196" s="54"/>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53"/>
      <c r="B197" s="53"/>
      <c r="C197" s="54"/>
      <c r="D197" s="54"/>
      <c r="E197" s="54"/>
      <c r="F197" s="54"/>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53"/>
      <c r="B198" s="53"/>
      <c r="C198" s="54"/>
      <c r="D198" s="54"/>
      <c r="E198" s="54"/>
      <c r="F198" s="54"/>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53"/>
      <c r="B199" s="53"/>
      <c r="C199" s="54"/>
      <c r="D199" s="54"/>
      <c r="E199" s="54"/>
      <c r="F199" s="54"/>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53"/>
      <c r="B200" s="53"/>
      <c r="C200" s="54"/>
      <c r="D200" s="54"/>
      <c r="E200" s="54"/>
      <c r="F200" s="54"/>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53"/>
      <c r="B201" s="53"/>
      <c r="C201" s="54"/>
      <c r="D201" s="54"/>
      <c r="E201" s="54"/>
      <c r="F201" s="54"/>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53"/>
      <c r="B202" s="53"/>
      <c r="C202" s="54"/>
      <c r="D202" s="54"/>
      <c r="E202" s="54"/>
      <c r="F202" s="54"/>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53"/>
      <c r="B203" s="53"/>
      <c r="C203" s="54"/>
      <c r="D203" s="54"/>
      <c r="E203" s="54"/>
      <c r="F203" s="54"/>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53"/>
      <c r="B204" s="53"/>
      <c r="C204" s="54"/>
      <c r="D204" s="54"/>
      <c r="E204" s="54"/>
      <c r="F204" s="54"/>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53"/>
      <c r="B205" s="53"/>
      <c r="C205" s="54"/>
      <c r="D205" s="54"/>
      <c r="E205" s="54"/>
      <c r="F205" s="54"/>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53"/>
      <c r="B206" s="53"/>
      <c r="C206" s="54"/>
      <c r="D206" s="54"/>
      <c r="E206" s="54"/>
      <c r="F206" s="54"/>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53"/>
      <c r="B207" s="53"/>
      <c r="C207" s="54"/>
      <c r="D207" s="54"/>
      <c r="E207" s="54"/>
      <c r="F207" s="54"/>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53"/>
      <c r="B208" s="53"/>
      <c r="C208" s="54"/>
      <c r="D208" s="54"/>
      <c r="E208" s="54"/>
      <c r="F208" s="54"/>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53"/>
      <c r="B209" s="53"/>
      <c r="C209" s="54"/>
      <c r="D209" s="54"/>
      <c r="E209" s="54"/>
      <c r="F209" s="54"/>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53"/>
      <c r="B210" s="53"/>
      <c r="C210" s="54"/>
      <c r="D210" s="54"/>
      <c r="E210" s="54"/>
      <c r="F210" s="54"/>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53"/>
      <c r="B211" s="53"/>
      <c r="C211" s="54"/>
      <c r="D211" s="54"/>
      <c r="E211" s="54"/>
      <c r="F211" s="54"/>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53"/>
      <c r="B212" s="53"/>
      <c r="C212" s="54"/>
      <c r="D212" s="54"/>
      <c r="E212" s="54"/>
      <c r="F212" s="54"/>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53"/>
      <c r="B213" s="53"/>
      <c r="C213" s="54"/>
      <c r="D213" s="54"/>
      <c r="E213" s="54"/>
      <c r="F213" s="54"/>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53"/>
      <c r="B214" s="53"/>
      <c r="C214" s="54"/>
      <c r="D214" s="54"/>
      <c r="E214" s="54"/>
      <c r="F214" s="54"/>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53"/>
      <c r="B215" s="53"/>
      <c r="C215" s="54"/>
      <c r="D215" s="54"/>
      <c r="E215" s="54"/>
      <c r="F215" s="54"/>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53"/>
      <c r="B216" s="53"/>
      <c r="C216" s="54"/>
      <c r="D216" s="54"/>
      <c r="E216" s="54"/>
      <c r="F216" s="54"/>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53"/>
      <c r="B217" s="53"/>
      <c r="C217" s="54"/>
      <c r="D217" s="54"/>
      <c r="E217" s="54"/>
      <c r="F217" s="54"/>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53"/>
      <c r="B218" s="53"/>
      <c r="C218" s="54"/>
      <c r="D218" s="54"/>
      <c r="E218" s="54"/>
      <c r="F218" s="54"/>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53"/>
      <c r="B219" s="53"/>
      <c r="C219" s="54"/>
      <c r="D219" s="54"/>
      <c r="E219" s="54"/>
      <c r="F219" s="54"/>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53"/>
      <c r="B220" s="53"/>
      <c r="C220" s="54"/>
      <c r="D220" s="54"/>
      <c r="E220" s="54"/>
      <c r="F220" s="54"/>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s>
  <sheetData>
    <row r="1">
      <c r="A1" s="53"/>
      <c r="B1" s="53"/>
      <c r="C1" s="54"/>
      <c r="D1" s="54"/>
      <c r="E1" s="54"/>
      <c r="F1" s="54"/>
      <c r="G1" s="54"/>
      <c r="H1" s="1"/>
      <c r="I1" s="3"/>
      <c r="J1" s="3"/>
      <c r="K1" s="3"/>
      <c r="L1" s="3"/>
      <c r="M1" s="3"/>
      <c r="N1" s="3"/>
      <c r="O1" s="3"/>
      <c r="P1" s="3"/>
      <c r="Q1" s="3"/>
      <c r="R1" s="3"/>
      <c r="S1" s="3"/>
      <c r="T1" s="3"/>
      <c r="U1" s="3"/>
      <c r="V1" s="3"/>
      <c r="W1" s="3"/>
      <c r="X1" s="3"/>
      <c r="Y1" s="3"/>
      <c r="Z1" s="3"/>
    </row>
    <row r="2" ht="15.75" customHeight="1">
      <c r="A2" s="174" t="s">
        <v>7935</v>
      </c>
      <c r="B2" s="56"/>
      <c r="C2" s="56"/>
      <c r="D2" s="56"/>
      <c r="E2" s="56"/>
      <c r="F2" s="56"/>
      <c r="G2" s="56"/>
      <c r="H2" s="56"/>
      <c r="I2" s="3"/>
      <c r="J2" s="3"/>
      <c r="K2" s="3"/>
      <c r="L2" s="3"/>
      <c r="M2" s="3"/>
      <c r="N2" s="3"/>
      <c r="O2" s="3"/>
      <c r="P2" s="3"/>
      <c r="Q2" s="3"/>
      <c r="R2" s="3"/>
      <c r="S2" s="3"/>
      <c r="T2" s="3"/>
      <c r="U2" s="3"/>
      <c r="V2" s="3"/>
      <c r="W2" s="3"/>
      <c r="X2" s="3"/>
      <c r="Y2" s="3"/>
      <c r="Z2" s="3"/>
    </row>
    <row r="3" ht="15.75" customHeight="1">
      <c r="A3" s="213"/>
      <c r="B3" s="213"/>
      <c r="C3" s="213"/>
      <c r="D3" s="213"/>
      <c r="E3" s="213"/>
      <c r="F3" s="213"/>
      <c r="G3" s="213"/>
      <c r="H3" s="213"/>
      <c r="I3" s="3"/>
      <c r="J3" s="3"/>
      <c r="K3" s="3"/>
      <c r="L3" s="3"/>
      <c r="M3" s="3"/>
      <c r="N3" s="3"/>
      <c r="O3" s="3"/>
      <c r="P3" s="3"/>
      <c r="Q3" s="3"/>
      <c r="R3" s="3"/>
      <c r="S3" s="3"/>
      <c r="T3" s="3"/>
      <c r="U3" s="3"/>
      <c r="V3" s="3"/>
      <c r="W3" s="3"/>
      <c r="X3" s="3"/>
      <c r="Y3" s="3"/>
      <c r="Z3" s="3"/>
    </row>
    <row r="4">
      <c r="A4" s="190" t="s">
        <v>3659</v>
      </c>
      <c r="B4" s="56"/>
      <c r="C4" s="56"/>
      <c r="D4" s="56"/>
      <c r="E4" s="56"/>
      <c r="F4" s="56"/>
      <c r="G4" s="56"/>
      <c r="H4" s="56"/>
      <c r="I4" s="3"/>
      <c r="J4" s="3"/>
      <c r="K4" s="3"/>
      <c r="L4" s="3"/>
      <c r="M4" s="3"/>
      <c r="N4" s="3"/>
      <c r="O4" s="3"/>
      <c r="P4" s="3"/>
      <c r="Q4" s="3"/>
      <c r="R4" s="3"/>
      <c r="S4" s="3"/>
      <c r="T4" s="3"/>
      <c r="U4" s="3"/>
      <c r="V4" s="3"/>
      <c r="W4" s="3"/>
      <c r="X4" s="3"/>
      <c r="Y4" s="3"/>
      <c r="Z4" s="3"/>
    </row>
    <row r="5" ht="13.5" customHeight="1">
      <c r="A5" s="190" t="s">
        <v>7936</v>
      </c>
      <c r="B5" s="56"/>
      <c r="C5" s="56"/>
      <c r="D5" s="56"/>
      <c r="E5" s="56"/>
      <c r="F5" s="56"/>
      <c r="G5" s="56"/>
      <c r="H5" s="56"/>
      <c r="I5" s="3"/>
      <c r="J5" s="3"/>
      <c r="K5" s="3"/>
      <c r="L5" s="3"/>
      <c r="M5" s="3"/>
      <c r="N5" s="3"/>
      <c r="O5" s="3"/>
      <c r="P5" s="3"/>
      <c r="Q5" s="3"/>
      <c r="R5" s="3"/>
      <c r="S5" s="3"/>
      <c r="T5" s="3"/>
      <c r="U5" s="3"/>
      <c r="V5" s="3"/>
      <c r="W5" s="3"/>
      <c r="X5" s="3"/>
      <c r="Y5" s="3"/>
      <c r="Z5" s="3"/>
    </row>
    <row r="6" ht="13.5" customHeight="1">
      <c r="A6" s="190" t="s">
        <v>7937</v>
      </c>
      <c r="B6" s="56"/>
      <c r="C6" s="56"/>
      <c r="D6" s="56"/>
      <c r="E6" s="56"/>
      <c r="F6" s="56"/>
      <c r="G6" s="56"/>
      <c r="H6" s="56"/>
      <c r="I6" s="3"/>
      <c r="J6" s="3"/>
      <c r="K6" s="3"/>
      <c r="L6" s="3"/>
      <c r="M6" s="3"/>
      <c r="N6" s="3"/>
      <c r="O6" s="3"/>
      <c r="P6" s="3"/>
      <c r="Q6" s="3"/>
      <c r="R6" s="3"/>
      <c r="S6" s="3"/>
      <c r="T6" s="3"/>
      <c r="U6" s="3"/>
      <c r="V6" s="3"/>
      <c r="W6" s="3"/>
      <c r="X6" s="3"/>
      <c r="Y6" s="3"/>
      <c r="Z6" s="3"/>
    </row>
    <row r="7" ht="12.75" customHeight="1">
      <c r="A7" s="190" t="s">
        <v>7938</v>
      </c>
      <c r="B7" s="56"/>
      <c r="C7" s="56"/>
      <c r="D7" s="56"/>
      <c r="E7" s="56"/>
      <c r="F7" s="56"/>
      <c r="G7" s="56"/>
      <c r="H7" s="56"/>
      <c r="I7" s="3"/>
      <c r="J7" s="3"/>
      <c r="K7" s="3"/>
      <c r="L7" s="3"/>
      <c r="M7" s="3"/>
      <c r="N7" s="3"/>
      <c r="O7" s="3"/>
      <c r="P7" s="3"/>
      <c r="Q7" s="3"/>
      <c r="R7" s="3"/>
      <c r="S7" s="3"/>
      <c r="T7" s="3"/>
      <c r="U7" s="3"/>
      <c r="V7" s="3"/>
      <c r="W7" s="3"/>
      <c r="X7" s="3"/>
      <c r="Y7" s="3"/>
      <c r="Z7" s="3"/>
    </row>
    <row r="8" ht="15.0" customHeight="1">
      <c r="A8" s="190" t="s">
        <v>7939</v>
      </c>
      <c r="B8" s="56"/>
      <c r="C8" s="56"/>
      <c r="D8" s="56"/>
      <c r="E8" s="56"/>
      <c r="F8" s="56"/>
      <c r="G8" s="56"/>
      <c r="H8" s="56"/>
      <c r="I8" s="3"/>
      <c r="J8" s="3"/>
      <c r="K8" s="3"/>
      <c r="L8" s="3"/>
      <c r="M8" s="3"/>
      <c r="N8" s="3"/>
      <c r="O8" s="3"/>
      <c r="P8" s="3"/>
      <c r="Q8" s="3"/>
      <c r="R8" s="3"/>
      <c r="S8" s="3"/>
      <c r="T8" s="3"/>
      <c r="U8" s="3"/>
      <c r="V8" s="3"/>
      <c r="W8" s="3"/>
      <c r="X8" s="3"/>
      <c r="Y8" s="3"/>
      <c r="Z8" s="3"/>
    </row>
    <row r="9" ht="372.75" customHeight="1">
      <c r="A9" s="190" t="s">
        <v>7940</v>
      </c>
      <c r="B9" s="56"/>
      <c r="C9" s="56"/>
      <c r="D9" s="56"/>
      <c r="E9" s="56"/>
      <c r="F9" s="56"/>
      <c r="G9" s="56"/>
      <c r="H9" s="56"/>
      <c r="I9" s="3"/>
      <c r="J9" s="3"/>
      <c r="K9" s="3"/>
      <c r="L9" s="3"/>
      <c r="M9" s="3"/>
      <c r="N9" s="3"/>
      <c r="O9" s="3"/>
      <c r="P9" s="3"/>
      <c r="Q9" s="3"/>
      <c r="R9" s="3"/>
      <c r="S9" s="3"/>
      <c r="T9" s="3"/>
      <c r="U9" s="3"/>
      <c r="V9" s="3"/>
      <c r="W9" s="3"/>
      <c r="X9" s="3"/>
      <c r="Y9" s="3"/>
      <c r="Z9" s="3"/>
    </row>
    <row r="10">
      <c r="A10" s="64"/>
      <c r="B10" s="64"/>
      <c r="C10" s="65"/>
      <c r="D10" s="65"/>
      <c r="E10" s="65"/>
      <c r="F10" s="65"/>
      <c r="G10" s="65"/>
      <c r="H10" s="65"/>
      <c r="I10" s="3"/>
      <c r="J10" s="3"/>
      <c r="K10" s="3"/>
      <c r="L10" s="3"/>
      <c r="M10" s="3"/>
      <c r="N10" s="3"/>
      <c r="O10" s="3"/>
      <c r="P10" s="3"/>
      <c r="Q10" s="3"/>
      <c r="R10" s="3"/>
      <c r="S10" s="3"/>
      <c r="T10" s="3"/>
      <c r="U10" s="3"/>
      <c r="V10" s="3"/>
      <c r="W10" s="3"/>
      <c r="X10" s="3"/>
      <c r="Y10" s="3"/>
      <c r="Z10" s="3"/>
    </row>
    <row r="11" ht="38.25" customHeight="1">
      <c r="A11" s="66" t="s">
        <v>3664</v>
      </c>
      <c r="B11" s="66" t="s">
        <v>8</v>
      </c>
      <c r="C11" s="66" t="s">
        <v>3665</v>
      </c>
      <c r="D11" s="66" t="s">
        <v>3666</v>
      </c>
      <c r="E11" s="66" t="s">
        <v>3667</v>
      </c>
      <c r="F11" s="66" t="s">
        <v>3668</v>
      </c>
      <c r="G11" s="193" t="s">
        <v>139</v>
      </c>
      <c r="H11" s="193" t="s">
        <v>143</v>
      </c>
      <c r="I11" s="390" t="s">
        <v>144</v>
      </c>
      <c r="J11" s="3"/>
      <c r="K11" s="3"/>
      <c r="L11" s="3"/>
      <c r="M11" s="3"/>
      <c r="N11" s="3"/>
      <c r="O11" s="3"/>
      <c r="P11" s="3"/>
      <c r="Q11" s="3"/>
      <c r="R11" s="3"/>
      <c r="S11" s="3"/>
      <c r="T11" s="3"/>
      <c r="U11" s="3"/>
      <c r="V11" s="3"/>
      <c r="W11" s="3"/>
      <c r="X11" s="3"/>
      <c r="Y11" s="3"/>
      <c r="Z11" s="3"/>
    </row>
    <row r="12">
      <c r="A12" s="17"/>
      <c r="B12" s="17"/>
      <c r="C12" s="17"/>
      <c r="D12" s="17"/>
      <c r="E12" s="116"/>
      <c r="F12" s="98"/>
      <c r="G12" s="98"/>
      <c r="H12" s="467"/>
      <c r="I12" s="3"/>
      <c r="J12" s="3"/>
      <c r="K12" s="3"/>
      <c r="L12" s="3"/>
      <c r="M12" s="3"/>
      <c r="N12" s="3"/>
      <c r="O12" s="3"/>
      <c r="P12" s="3"/>
      <c r="Q12" s="3"/>
      <c r="R12" s="3"/>
      <c r="S12" s="3"/>
      <c r="T12" s="3"/>
      <c r="U12" s="3"/>
      <c r="V12" s="3"/>
      <c r="W12" s="3"/>
      <c r="X12" s="3"/>
      <c r="Y12" s="3"/>
      <c r="Z12" s="3"/>
    </row>
    <row r="13">
      <c r="A13" s="17"/>
      <c r="B13" s="98"/>
      <c r="C13" s="112"/>
      <c r="D13" s="112"/>
      <c r="E13" s="237"/>
      <c r="F13" s="98"/>
      <c r="G13" s="98"/>
      <c r="H13" s="404"/>
      <c r="I13" s="3"/>
      <c r="J13" s="3"/>
      <c r="K13" s="3"/>
      <c r="L13" s="3"/>
      <c r="M13" s="3"/>
      <c r="N13" s="3"/>
      <c r="O13" s="3"/>
      <c r="P13" s="3"/>
      <c r="Q13" s="3"/>
      <c r="R13" s="3"/>
      <c r="S13" s="3"/>
      <c r="T13" s="3"/>
      <c r="U13" s="3"/>
      <c r="V13" s="3"/>
      <c r="W13" s="3"/>
      <c r="X13" s="3"/>
      <c r="Y13" s="3"/>
      <c r="Z13" s="3"/>
    </row>
    <row r="14">
      <c r="A14" s="17"/>
      <c r="B14" s="98"/>
      <c r="C14" s="112"/>
      <c r="D14" s="112"/>
      <c r="E14" s="237"/>
      <c r="F14" s="98"/>
      <c r="G14" s="98"/>
      <c r="H14" s="404"/>
      <c r="I14" s="3"/>
      <c r="J14" s="3"/>
      <c r="K14" s="3"/>
      <c r="L14" s="3"/>
      <c r="M14" s="3"/>
      <c r="N14" s="3"/>
      <c r="O14" s="3"/>
      <c r="P14" s="3"/>
      <c r="Q14" s="3"/>
      <c r="R14" s="3"/>
      <c r="S14" s="3"/>
      <c r="T14" s="3"/>
      <c r="U14" s="3"/>
      <c r="V14" s="3"/>
      <c r="W14" s="3"/>
      <c r="X14" s="3"/>
      <c r="Y14" s="3"/>
      <c r="Z14" s="3"/>
    </row>
    <row r="15">
      <c r="A15" s="17"/>
      <c r="B15" s="98"/>
      <c r="C15" s="112"/>
      <c r="D15" s="112"/>
      <c r="E15" s="98"/>
      <c r="F15" s="98"/>
      <c r="G15" s="98"/>
      <c r="H15" s="404"/>
      <c r="I15" s="3"/>
      <c r="J15" s="3"/>
      <c r="K15" s="3"/>
      <c r="L15" s="3"/>
      <c r="M15" s="3"/>
      <c r="N15" s="3"/>
      <c r="O15" s="3"/>
      <c r="P15" s="3"/>
      <c r="Q15" s="3"/>
      <c r="R15" s="3"/>
      <c r="S15" s="3"/>
      <c r="T15" s="3"/>
      <c r="U15" s="3"/>
      <c r="V15" s="3"/>
      <c r="W15" s="3"/>
      <c r="X15" s="3"/>
      <c r="Y15" s="3"/>
      <c r="Z15" s="3"/>
    </row>
    <row r="16">
      <c r="A16" s="17"/>
      <c r="B16" s="98"/>
      <c r="C16" s="112"/>
      <c r="D16" s="112"/>
      <c r="E16" s="98"/>
      <c r="F16" s="98"/>
      <c r="G16" s="98"/>
      <c r="H16" s="404"/>
      <c r="I16" s="3"/>
      <c r="J16" s="3"/>
      <c r="K16" s="3"/>
      <c r="L16" s="3"/>
      <c r="M16" s="3"/>
      <c r="N16" s="3"/>
      <c r="O16" s="3"/>
      <c r="P16" s="3"/>
      <c r="Q16" s="3"/>
      <c r="R16" s="3"/>
      <c r="S16" s="3"/>
      <c r="T16" s="3"/>
      <c r="U16" s="3"/>
      <c r="V16" s="3"/>
      <c r="W16" s="3"/>
      <c r="X16" s="3"/>
      <c r="Y16" s="3"/>
      <c r="Z16" s="3"/>
    </row>
    <row r="17">
      <c r="A17" s="184" t="s">
        <v>107</v>
      </c>
      <c r="B17" s="184"/>
      <c r="C17" s="54"/>
      <c r="D17" s="54"/>
      <c r="E17" s="54"/>
      <c r="F17" s="54"/>
      <c r="G17" s="54"/>
      <c r="H17" s="701">
        <f>SUM(H12:H16)</f>
        <v>0</v>
      </c>
      <c r="I17" s="3"/>
      <c r="J17" s="3"/>
      <c r="K17" s="3"/>
      <c r="L17" s="3"/>
      <c r="M17" s="3"/>
      <c r="N17" s="3"/>
      <c r="O17" s="3"/>
      <c r="P17" s="3"/>
      <c r="Q17" s="3"/>
      <c r="R17" s="3"/>
      <c r="S17" s="3"/>
      <c r="T17" s="3"/>
      <c r="U17" s="3"/>
      <c r="V17" s="3"/>
      <c r="W17" s="3"/>
      <c r="X17" s="3"/>
      <c r="Y17" s="3"/>
      <c r="Z17" s="3"/>
    </row>
    <row r="18">
      <c r="A18" s="53"/>
      <c r="B18" s="53"/>
      <c r="C18" s="54"/>
      <c r="D18" s="54"/>
      <c r="E18" s="54"/>
      <c r="F18" s="54"/>
      <c r="G18" s="54"/>
      <c r="H18" s="1"/>
      <c r="I18" s="3"/>
      <c r="J18" s="3"/>
      <c r="K18" s="3"/>
      <c r="L18" s="3"/>
      <c r="M18" s="3"/>
      <c r="N18" s="3"/>
      <c r="O18" s="3"/>
      <c r="P18" s="3"/>
      <c r="Q18" s="3"/>
      <c r="R18" s="3"/>
      <c r="S18" s="3"/>
      <c r="T18" s="3"/>
      <c r="U18" s="3"/>
      <c r="V18" s="3"/>
      <c r="W18" s="3"/>
      <c r="X18" s="3"/>
      <c r="Y18" s="3"/>
      <c r="Z18" s="3"/>
    </row>
    <row r="19">
      <c r="A19" s="53"/>
      <c r="B19" s="54"/>
      <c r="C19" s="54"/>
      <c r="D19" s="54"/>
      <c r="E19" s="54"/>
      <c r="F19" s="54"/>
      <c r="G19" s="1"/>
      <c r="H19" s="3"/>
      <c r="I19" s="3"/>
      <c r="J19" s="3"/>
      <c r="K19" s="3"/>
      <c r="L19" s="3"/>
      <c r="M19" s="3"/>
      <c r="N19" s="3"/>
      <c r="O19" s="3"/>
      <c r="P19" s="3"/>
      <c r="Q19" s="3"/>
      <c r="R19" s="3"/>
      <c r="S19" s="3"/>
      <c r="T19" s="3"/>
      <c r="U19" s="3"/>
      <c r="V19" s="3"/>
      <c r="W19" s="3"/>
      <c r="X19" s="3"/>
      <c r="Y19" s="3"/>
      <c r="Z19" s="3"/>
    </row>
    <row r="20">
      <c r="A20" s="471" t="s">
        <v>690</v>
      </c>
      <c r="B20" s="173"/>
      <c r="C20" s="173"/>
      <c r="D20" s="173"/>
      <c r="E20" s="173"/>
      <c r="F20" s="173"/>
      <c r="G20" s="173"/>
      <c r="H20" s="173"/>
      <c r="I20" s="3"/>
      <c r="J20" s="3"/>
      <c r="K20" s="3"/>
      <c r="L20" s="3"/>
      <c r="M20" s="3"/>
      <c r="N20" s="3"/>
      <c r="O20" s="3"/>
      <c r="P20" s="3"/>
      <c r="Q20" s="3"/>
      <c r="R20" s="3"/>
      <c r="S20" s="3"/>
      <c r="T20" s="3"/>
      <c r="U20" s="3"/>
      <c r="V20" s="3"/>
      <c r="W20" s="3"/>
      <c r="X20" s="3"/>
      <c r="Y20" s="3"/>
      <c r="Z20" s="3"/>
    </row>
    <row r="21" ht="15.75" customHeight="1">
      <c r="A21" s="53"/>
      <c r="B21" s="53"/>
      <c r="C21" s="54"/>
      <c r="D21" s="54"/>
      <c r="E21" s="54"/>
      <c r="F21" s="54"/>
      <c r="G21" s="54"/>
      <c r="H21" s="1"/>
      <c r="I21" s="3"/>
      <c r="J21" s="3"/>
      <c r="K21" s="3"/>
      <c r="L21" s="3"/>
      <c r="M21" s="3"/>
      <c r="N21" s="3"/>
      <c r="O21" s="3"/>
      <c r="P21" s="3"/>
      <c r="Q21" s="3"/>
      <c r="R21" s="3"/>
      <c r="S21" s="3"/>
      <c r="T21" s="3"/>
      <c r="U21" s="3"/>
      <c r="V21" s="3"/>
      <c r="W21" s="3"/>
      <c r="X21" s="3"/>
      <c r="Y21" s="3"/>
      <c r="Z21" s="3"/>
    </row>
    <row r="22" ht="15.75" customHeight="1">
      <c r="A22" s="53"/>
      <c r="B22" s="53"/>
      <c r="C22" s="54"/>
      <c r="D22" s="54"/>
      <c r="E22" s="54"/>
      <c r="F22" s="54"/>
      <c r="G22" s="54"/>
      <c r="H22" s="1"/>
      <c r="I22" s="3"/>
      <c r="J22" s="3"/>
      <c r="K22" s="3"/>
      <c r="L22" s="3"/>
      <c r="M22" s="3"/>
      <c r="N22" s="3"/>
      <c r="O22" s="3"/>
      <c r="P22" s="3"/>
      <c r="Q22" s="3"/>
      <c r="R22" s="3"/>
      <c r="S22" s="3"/>
      <c r="T22" s="3"/>
      <c r="U22" s="3"/>
      <c r="V22" s="3"/>
      <c r="W22" s="3"/>
      <c r="X22" s="3"/>
      <c r="Y22" s="3"/>
      <c r="Z22" s="3"/>
    </row>
    <row r="23" ht="15.75" customHeight="1">
      <c r="A23" s="53"/>
      <c r="B23" s="53"/>
      <c r="C23" s="54"/>
      <c r="D23" s="54"/>
      <c r="E23" s="54"/>
      <c r="F23" s="54"/>
      <c r="G23" s="54"/>
      <c r="H23" s="1"/>
      <c r="I23" s="3"/>
      <c r="J23" s="3"/>
      <c r="K23" s="3"/>
      <c r="L23" s="3"/>
      <c r="M23" s="3"/>
      <c r="N23" s="3"/>
      <c r="O23" s="3"/>
      <c r="P23" s="3"/>
      <c r="Q23" s="3"/>
      <c r="R23" s="3"/>
      <c r="S23" s="3"/>
      <c r="T23" s="3"/>
      <c r="U23" s="3"/>
      <c r="V23" s="3"/>
      <c r="W23" s="3"/>
      <c r="X23" s="3"/>
      <c r="Y23" s="3"/>
      <c r="Z23" s="3"/>
    </row>
    <row r="24" ht="15.75" customHeight="1">
      <c r="A24" s="53"/>
      <c r="B24" s="53"/>
      <c r="C24" s="54"/>
      <c r="D24" s="54"/>
      <c r="E24" s="54"/>
      <c r="F24" s="54"/>
      <c r="G24" s="54"/>
      <c r="H24" s="1"/>
      <c r="I24" s="3"/>
      <c r="J24" s="3"/>
      <c r="K24" s="3"/>
      <c r="L24" s="3"/>
      <c r="M24" s="3"/>
      <c r="N24" s="3"/>
      <c r="O24" s="3"/>
      <c r="P24" s="3"/>
      <c r="Q24" s="3"/>
      <c r="R24" s="3"/>
      <c r="S24" s="3"/>
      <c r="T24" s="3"/>
      <c r="U24" s="3"/>
      <c r="V24" s="3"/>
      <c r="W24" s="3"/>
      <c r="X24" s="3"/>
      <c r="Y24" s="3"/>
      <c r="Z24" s="3"/>
    </row>
    <row r="25" ht="15.75" customHeight="1">
      <c r="A25" s="53"/>
      <c r="B25" s="53"/>
      <c r="C25" s="54"/>
      <c r="D25" s="54"/>
      <c r="E25" s="54"/>
      <c r="F25" s="54"/>
      <c r="G25" s="54"/>
      <c r="H25" s="1"/>
      <c r="I25" s="3"/>
      <c r="J25" s="3"/>
      <c r="K25" s="3"/>
      <c r="L25" s="3"/>
      <c r="M25" s="3"/>
      <c r="N25" s="3"/>
      <c r="O25" s="3"/>
      <c r="P25" s="3"/>
      <c r="Q25" s="3"/>
      <c r="R25" s="3"/>
      <c r="S25" s="3"/>
      <c r="T25" s="3"/>
      <c r="U25" s="3"/>
      <c r="V25" s="3"/>
      <c r="W25" s="3"/>
      <c r="X25" s="3"/>
      <c r="Y25" s="3"/>
      <c r="Z25" s="3"/>
    </row>
    <row r="26" ht="15.75" customHeight="1">
      <c r="A26" s="53"/>
      <c r="B26" s="53"/>
      <c r="C26" s="54"/>
      <c r="D26" s="54"/>
      <c r="E26" s="54"/>
      <c r="F26" s="54"/>
      <c r="G26" s="54"/>
      <c r="H26" s="1"/>
      <c r="I26" s="3"/>
      <c r="J26" s="3"/>
      <c r="K26" s="3"/>
      <c r="L26" s="3"/>
      <c r="M26" s="3"/>
      <c r="N26" s="3"/>
      <c r="O26" s="3"/>
      <c r="P26" s="3"/>
      <c r="Q26" s="3"/>
      <c r="R26" s="3"/>
      <c r="S26" s="3"/>
      <c r="T26" s="3"/>
      <c r="U26" s="3"/>
      <c r="V26" s="3"/>
      <c r="W26" s="3"/>
      <c r="X26" s="3"/>
      <c r="Y26" s="3"/>
      <c r="Z26" s="3"/>
    </row>
    <row r="27" ht="15.75" customHeight="1">
      <c r="A27" s="53"/>
      <c r="B27" s="53"/>
      <c r="C27" s="54"/>
      <c r="D27" s="54"/>
      <c r="E27" s="54"/>
      <c r="F27" s="54"/>
      <c r="G27" s="54"/>
      <c r="H27" s="1"/>
      <c r="I27" s="3"/>
      <c r="J27" s="3"/>
      <c r="K27" s="3"/>
      <c r="L27" s="3"/>
      <c r="M27" s="3"/>
      <c r="N27" s="3"/>
      <c r="O27" s="3"/>
      <c r="P27" s="3"/>
      <c r="Q27" s="3"/>
      <c r="R27" s="3"/>
      <c r="S27" s="3"/>
      <c r="T27" s="3"/>
      <c r="U27" s="3"/>
      <c r="V27" s="3"/>
      <c r="W27" s="3"/>
      <c r="X27" s="3"/>
      <c r="Y27" s="3"/>
      <c r="Z27" s="3"/>
    </row>
    <row r="28" ht="15.75" customHeight="1">
      <c r="A28" s="53"/>
      <c r="B28" s="53"/>
      <c r="C28" s="54"/>
      <c r="D28" s="54"/>
      <c r="E28" s="54"/>
      <c r="F28" s="54"/>
      <c r="G28" s="54"/>
      <c r="H28" s="1"/>
      <c r="I28" s="3"/>
      <c r="J28" s="3"/>
      <c r="K28" s="3"/>
      <c r="L28" s="3"/>
      <c r="M28" s="3"/>
      <c r="N28" s="3"/>
      <c r="O28" s="3"/>
      <c r="P28" s="3"/>
      <c r="Q28" s="3"/>
      <c r="R28" s="3"/>
      <c r="S28" s="3"/>
      <c r="T28" s="3"/>
      <c r="U28" s="3"/>
      <c r="V28" s="3"/>
      <c r="W28" s="3"/>
      <c r="X28" s="3"/>
      <c r="Y28" s="3"/>
      <c r="Z28" s="3"/>
    </row>
    <row r="29" ht="15.75" customHeight="1">
      <c r="A29" s="53"/>
      <c r="B29" s="53"/>
      <c r="C29" s="54"/>
      <c r="D29" s="54"/>
      <c r="E29" s="54"/>
      <c r="F29" s="54"/>
      <c r="G29" s="54"/>
      <c r="H29" s="1"/>
      <c r="I29" s="3"/>
      <c r="J29" s="3"/>
      <c r="K29" s="3"/>
      <c r="L29" s="3"/>
      <c r="M29" s="3"/>
      <c r="N29" s="3"/>
      <c r="O29" s="3"/>
      <c r="P29" s="3"/>
      <c r="Q29" s="3"/>
      <c r="R29" s="3"/>
      <c r="S29" s="3"/>
      <c r="T29" s="3"/>
      <c r="U29" s="3"/>
      <c r="V29" s="3"/>
      <c r="W29" s="3"/>
      <c r="X29" s="3"/>
      <c r="Y29" s="3"/>
      <c r="Z29" s="3"/>
    </row>
    <row r="30" ht="15.75" customHeight="1">
      <c r="A30" s="53"/>
      <c r="B30" s="53"/>
      <c r="C30" s="54"/>
      <c r="D30" s="54"/>
      <c r="E30" s="54"/>
      <c r="F30" s="54"/>
      <c r="G30" s="54"/>
      <c r="H30" s="1"/>
      <c r="I30" s="3"/>
      <c r="J30" s="3"/>
      <c r="K30" s="3"/>
      <c r="L30" s="3"/>
      <c r="M30" s="3"/>
      <c r="N30" s="3"/>
      <c r="O30" s="3"/>
      <c r="P30" s="3"/>
      <c r="Q30" s="3"/>
      <c r="R30" s="3"/>
      <c r="S30" s="3"/>
      <c r="T30" s="3"/>
      <c r="U30" s="3"/>
      <c r="V30" s="3"/>
      <c r="W30" s="3"/>
      <c r="X30" s="3"/>
      <c r="Y30" s="3"/>
      <c r="Z30" s="3"/>
    </row>
    <row r="31" ht="15.75" customHeight="1">
      <c r="A31" s="53"/>
      <c r="B31" s="53"/>
      <c r="C31" s="54"/>
      <c r="D31" s="54"/>
      <c r="E31" s="54"/>
      <c r="F31" s="54"/>
      <c r="G31" s="54"/>
      <c r="H31" s="1"/>
      <c r="I31" s="3"/>
      <c r="J31" s="3"/>
      <c r="K31" s="3"/>
      <c r="L31" s="3"/>
      <c r="M31" s="3"/>
      <c r="N31" s="3"/>
      <c r="O31" s="3"/>
      <c r="P31" s="3"/>
      <c r="Q31" s="3"/>
      <c r="R31" s="3"/>
      <c r="S31" s="3"/>
      <c r="T31" s="3"/>
      <c r="U31" s="3"/>
      <c r="V31" s="3"/>
      <c r="W31" s="3"/>
      <c r="X31" s="3"/>
      <c r="Y31" s="3"/>
      <c r="Z31" s="3"/>
    </row>
    <row r="32" ht="15.75" customHeight="1">
      <c r="A32" s="53"/>
      <c r="B32" s="53"/>
      <c r="C32" s="54"/>
      <c r="D32" s="54"/>
      <c r="E32" s="54"/>
      <c r="F32" s="54"/>
      <c r="G32" s="54"/>
      <c r="H32" s="1"/>
      <c r="I32" s="3"/>
      <c r="J32" s="3"/>
      <c r="K32" s="3"/>
      <c r="L32" s="3"/>
      <c r="M32" s="3"/>
      <c r="N32" s="3"/>
      <c r="O32" s="3"/>
      <c r="P32" s="3"/>
      <c r="Q32" s="3"/>
      <c r="R32" s="3"/>
      <c r="S32" s="3"/>
      <c r="T32" s="3"/>
      <c r="U32" s="3"/>
      <c r="V32" s="3"/>
      <c r="W32" s="3"/>
      <c r="X32" s="3"/>
      <c r="Y32" s="3"/>
      <c r="Z32" s="3"/>
    </row>
    <row r="33" ht="15.75" customHeight="1">
      <c r="A33" s="53"/>
      <c r="B33" s="53"/>
      <c r="C33" s="54"/>
      <c r="D33" s="54"/>
      <c r="E33" s="54"/>
      <c r="F33" s="54"/>
      <c r="G33" s="54"/>
      <c r="H33" s="1"/>
      <c r="I33" s="3"/>
      <c r="J33" s="3"/>
      <c r="K33" s="3"/>
      <c r="L33" s="3"/>
      <c r="M33" s="3"/>
      <c r="N33" s="3"/>
      <c r="O33" s="3"/>
      <c r="P33" s="3"/>
      <c r="Q33" s="3"/>
      <c r="R33" s="3"/>
      <c r="S33" s="3"/>
      <c r="T33" s="3"/>
      <c r="U33" s="3"/>
      <c r="V33" s="3"/>
      <c r="W33" s="3"/>
      <c r="X33" s="3"/>
      <c r="Y33" s="3"/>
      <c r="Z33" s="3"/>
    </row>
    <row r="34" ht="15.75" customHeight="1">
      <c r="A34" s="53"/>
      <c r="B34" s="53"/>
      <c r="C34" s="54"/>
      <c r="D34" s="54"/>
      <c r="E34" s="54"/>
      <c r="F34" s="54"/>
      <c r="G34" s="54"/>
      <c r="H34" s="1"/>
      <c r="I34" s="3"/>
      <c r="J34" s="3"/>
      <c r="K34" s="3"/>
      <c r="L34" s="3"/>
      <c r="M34" s="3"/>
      <c r="N34" s="3"/>
      <c r="O34" s="3"/>
      <c r="P34" s="3"/>
      <c r="Q34" s="3"/>
      <c r="R34" s="3"/>
      <c r="S34" s="3"/>
      <c r="T34" s="3"/>
      <c r="U34" s="3"/>
      <c r="V34" s="3"/>
      <c r="W34" s="3"/>
      <c r="X34" s="3"/>
      <c r="Y34" s="3"/>
      <c r="Z34" s="3"/>
    </row>
    <row r="35" ht="15.75" customHeight="1">
      <c r="A35" s="53"/>
      <c r="B35" s="53"/>
      <c r="C35" s="54"/>
      <c r="D35" s="54"/>
      <c r="E35" s="54"/>
      <c r="F35" s="54"/>
      <c r="G35" s="54"/>
      <c r="H35" s="1"/>
      <c r="I35" s="3"/>
      <c r="J35" s="3"/>
      <c r="K35" s="3"/>
      <c r="L35" s="3"/>
      <c r="M35" s="3"/>
      <c r="N35" s="3"/>
      <c r="O35" s="3"/>
      <c r="P35" s="3"/>
      <c r="Q35" s="3"/>
      <c r="R35" s="3"/>
      <c r="S35" s="3"/>
      <c r="T35" s="3"/>
      <c r="U35" s="3"/>
      <c r="V35" s="3"/>
      <c r="W35" s="3"/>
      <c r="X35" s="3"/>
      <c r="Y35" s="3"/>
      <c r="Z35" s="3"/>
    </row>
    <row r="36" ht="15.75" customHeight="1">
      <c r="A36" s="53"/>
      <c r="B36" s="53"/>
      <c r="C36" s="54"/>
      <c r="D36" s="54"/>
      <c r="E36" s="54"/>
      <c r="F36" s="54"/>
      <c r="G36" s="54"/>
      <c r="H36" s="1"/>
      <c r="I36" s="3"/>
      <c r="J36" s="3"/>
      <c r="K36" s="3"/>
      <c r="L36" s="3"/>
      <c r="M36" s="3"/>
      <c r="N36" s="3"/>
      <c r="O36" s="3"/>
      <c r="P36" s="3"/>
      <c r="Q36" s="3"/>
      <c r="R36" s="3"/>
      <c r="S36" s="3"/>
      <c r="T36" s="3"/>
      <c r="U36" s="3"/>
      <c r="V36" s="3"/>
      <c r="W36" s="3"/>
      <c r="X36" s="3"/>
      <c r="Y36" s="3"/>
      <c r="Z36" s="3"/>
    </row>
    <row r="37" ht="15.75" customHeight="1">
      <c r="A37" s="53"/>
      <c r="B37" s="53"/>
      <c r="C37" s="54"/>
      <c r="D37" s="54"/>
      <c r="E37" s="54"/>
      <c r="F37" s="54"/>
      <c r="G37" s="54"/>
      <c r="H37" s="1"/>
      <c r="I37" s="3"/>
      <c r="J37" s="3"/>
      <c r="K37" s="3"/>
      <c r="L37" s="3"/>
      <c r="M37" s="3"/>
      <c r="N37" s="3"/>
      <c r="O37" s="3"/>
      <c r="P37" s="3"/>
      <c r="Q37" s="3"/>
      <c r="R37" s="3"/>
      <c r="S37" s="3"/>
      <c r="T37" s="3"/>
      <c r="U37" s="3"/>
      <c r="V37" s="3"/>
      <c r="W37" s="3"/>
      <c r="X37" s="3"/>
      <c r="Y37" s="3"/>
      <c r="Z37" s="3"/>
    </row>
    <row r="38" ht="15.75" customHeight="1">
      <c r="A38" s="53"/>
      <c r="B38" s="53"/>
      <c r="C38" s="54"/>
      <c r="D38" s="54"/>
      <c r="E38" s="54"/>
      <c r="F38" s="54"/>
      <c r="G38" s="54"/>
      <c r="H38" s="1"/>
      <c r="I38" s="3"/>
      <c r="J38" s="3"/>
      <c r="K38" s="3"/>
      <c r="L38" s="3"/>
      <c r="M38" s="3"/>
      <c r="N38" s="3"/>
      <c r="O38" s="3"/>
      <c r="P38" s="3"/>
      <c r="Q38" s="3"/>
      <c r="R38" s="3"/>
      <c r="S38" s="3"/>
      <c r="T38" s="3"/>
      <c r="U38" s="3"/>
      <c r="V38" s="3"/>
      <c r="W38" s="3"/>
      <c r="X38" s="3"/>
      <c r="Y38" s="3"/>
      <c r="Z38" s="3"/>
    </row>
    <row r="39" ht="15.75" customHeight="1">
      <c r="A39" s="53"/>
      <c r="B39" s="53"/>
      <c r="C39" s="54"/>
      <c r="D39" s="54"/>
      <c r="E39" s="54"/>
      <c r="F39" s="54"/>
      <c r="G39" s="54"/>
      <c r="H39" s="1"/>
      <c r="I39" s="3"/>
      <c r="J39" s="3"/>
      <c r="K39" s="3"/>
      <c r="L39" s="3"/>
      <c r="M39" s="3"/>
      <c r="N39" s="3"/>
      <c r="O39" s="3"/>
      <c r="P39" s="3"/>
      <c r="Q39" s="3"/>
      <c r="R39" s="3"/>
      <c r="S39" s="3"/>
      <c r="T39" s="3"/>
      <c r="U39" s="3"/>
      <c r="V39" s="3"/>
      <c r="W39" s="3"/>
      <c r="X39" s="3"/>
      <c r="Y39" s="3"/>
      <c r="Z39" s="3"/>
    </row>
    <row r="40" ht="15.75" customHeight="1">
      <c r="A40" s="53"/>
      <c r="B40" s="53"/>
      <c r="C40" s="54"/>
      <c r="D40" s="54"/>
      <c r="E40" s="54"/>
      <c r="F40" s="54"/>
      <c r="G40" s="54"/>
      <c r="H40" s="1"/>
      <c r="I40" s="3"/>
      <c r="J40" s="3"/>
      <c r="K40" s="3"/>
      <c r="L40" s="3"/>
      <c r="M40" s="3"/>
      <c r="N40" s="3"/>
      <c r="O40" s="3"/>
      <c r="P40" s="3"/>
      <c r="Q40" s="3"/>
      <c r="R40" s="3"/>
      <c r="S40" s="3"/>
      <c r="T40" s="3"/>
      <c r="U40" s="3"/>
      <c r="V40" s="3"/>
      <c r="W40" s="3"/>
      <c r="X40" s="3"/>
      <c r="Y40" s="3"/>
      <c r="Z40" s="3"/>
    </row>
    <row r="41" ht="15.75" customHeight="1">
      <c r="A41" s="53"/>
      <c r="B41" s="53"/>
      <c r="C41" s="54"/>
      <c r="D41" s="54"/>
      <c r="E41" s="54"/>
      <c r="F41" s="54"/>
      <c r="G41" s="54"/>
      <c r="H41" s="1"/>
      <c r="I41" s="3"/>
      <c r="J41" s="3"/>
      <c r="K41" s="3"/>
      <c r="L41" s="3"/>
      <c r="M41" s="3"/>
      <c r="N41" s="3"/>
      <c r="O41" s="3"/>
      <c r="P41" s="3"/>
      <c r="Q41" s="3"/>
      <c r="R41" s="3"/>
      <c r="S41" s="3"/>
      <c r="T41" s="3"/>
      <c r="U41" s="3"/>
      <c r="V41" s="3"/>
      <c r="W41" s="3"/>
      <c r="X41" s="3"/>
      <c r="Y41" s="3"/>
      <c r="Z41" s="3"/>
    </row>
    <row r="42" ht="15.75" customHeight="1">
      <c r="A42" s="53"/>
      <c r="B42" s="53"/>
      <c r="C42" s="54"/>
      <c r="D42" s="54"/>
      <c r="E42" s="54"/>
      <c r="F42" s="54"/>
      <c r="G42" s="54"/>
      <c r="H42" s="1"/>
      <c r="I42" s="3"/>
      <c r="J42" s="3"/>
      <c r="K42" s="3"/>
      <c r="L42" s="3"/>
      <c r="M42" s="3"/>
      <c r="N42" s="3"/>
      <c r="O42" s="3"/>
      <c r="P42" s="3"/>
      <c r="Q42" s="3"/>
      <c r="R42" s="3"/>
      <c r="S42" s="3"/>
      <c r="T42" s="3"/>
      <c r="U42" s="3"/>
      <c r="V42" s="3"/>
      <c r="W42" s="3"/>
      <c r="X42" s="3"/>
      <c r="Y42" s="3"/>
      <c r="Z42" s="3"/>
    </row>
    <row r="43" ht="15.75" customHeight="1">
      <c r="A43" s="53"/>
      <c r="B43" s="53"/>
      <c r="C43" s="54"/>
      <c r="D43" s="54"/>
      <c r="E43" s="54"/>
      <c r="F43" s="54"/>
      <c r="G43" s="54"/>
      <c r="H43" s="1"/>
      <c r="I43" s="3"/>
      <c r="J43" s="3"/>
      <c r="K43" s="3"/>
      <c r="L43" s="3"/>
      <c r="M43" s="3"/>
      <c r="N43" s="3"/>
      <c r="O43" s="3"/>
      <c r="P43" s="3"/>
      <c r="Q43" s="3"/>
      <c r="R43" s="3"/>
      <c r="S43" s="3"/>
      <c r="T43" s="3"/>
      <c r="U43" s="3"/>
      <c r="V43" s="3"/>
      <c r="W43" s="3"/>
      <c r="X43" s="3"/>
      <c r="Y43" s="3"/>
      <c r="Z43" s="3"/>
    </row>
    <row r="44" ht="15.75" customHeight="1">
      <c r="A44" s="53"/>
      <c r="B44" s="53"/>
      <c r="C44" s="54"/>
      <c r="D44" s="54"/>
      <c r="E44" s="54"/>
      <c r="F44" s="54"/>
      <c r="G44" s="54"/>
      <c r="H44" s="1"/>
      <c r="I44" s="3"/>
      <c r="J44" s="3"/>
      <c r="K44" s="3"/>
      <c r="L44" s="3"/>
      <c r="M44" s="3"/>
      <c r="N44" s="3"/>
      <c r="O44" s="3"/>
      <c r="P44" s="3"/>
      <c r="Q44" s="3"/>
      <c r="R44" s="3"/>
      <c r="S44" s="3"/>
      <c r="T44" s="3"/>
      <c r="U44" s="3"/>
      <c r="V44" s="3"/>
      <c r="W44" s="3"/>
      <c r="X44" s="3"/>
      <c r="Y44" s="3"/>
      <c r="Z44" s="3"/>
    </row>
    <row r="45" ht="15.75" customHeight="1">
      <c r="A45" s="53"/>
      <c r="B45" s="53"/>
      <c r="C45" s="54"/>
      <c r="D45" s="54"/>
      <c r="E45" s="54"/>
      <c r="F45" s="54"/>
      <c r="G45" s="54"/>
      <c r="H45" s="1"/>
      <c r="I45" s="3"/>
      <c r="J45" s="3"/>
      <c r="K45" s="3"/>
      <c r="L45" s="3"/>
      <c r="M45" s="3"/>
      <c r="N45" s="3"/>
      <c r="O45" s="3"/>
      <c r="P45" s="3"/>
      <c r="Q45" s="3"/>
      <c r="R45" s="3"/>
      <c r="S45" s="3"/>
      <c r="T45" s="3"/>
      <c r="U45" s="3"/>
      <c r="V45" s="3"/>
      <c r="W45" s="3"/>
      <c r="X45" s="3"/>
      <c r="Y45" s="3"/>
      <c r="Z45" s="3"/>
    </row>
    <row r="46" ht="15.75" customHeight="1">
      <c r="A46" s="53"/>
      <c r="B46" s="53"/>
      <c r="C46" s="54"/>
      <c r="D46" s="54"/>
      <c r="E46" s="54"/>
      <c r="F46" s="54"/>
      <c r="G46" s="54"/>
      <c r="H46" s="1"/>
      <c r="I46" s="3"/>
      <c r="J46" s="3"/>
      <c r="K46" s="3"/>
      <c r="L46" s="3"/>
      <c r="M46" s="3"/>
      <c r="N46" s="3"/>
      <c r="O46" s="3"/>
      <c r="P46" s="3"/>
      <c r="Q46" s="3"/>
      <c r="R46" s="3"/>
      <c r="S46" s="3"/>
      <c r="T46" s="3"/>
      <c r="U46" s="3"/>
      <c r="V46" s="3"/>
      <c r="W46" s="3"/>
      <c r="X46" s="3"/>
      <c r="Y46" s="3"/>
      <c r="Z46" s="3"/>
    </row>
    <row r="47" ht="15.75" customHeight="1">
      <c r="A47" s="53"/>
      <c r="B47" s="53"/>
      <c r="C47" s="54"/>
      <c r="D47" s="54"/>
      <c r="E47" s="54"/>
      <c r="F47" s="54"/>
      <c r="G47" s="54"/>
      <c r="H47" s="1"/>
      <c r="I47" s="3"/>
      <c r="J47" s="3"/>
      <c r="K47" s="3"/>
      <c r="L47" s="3"/>
      <c r="M47" s="3"/>
      <c r="N47" s="3"/>
      <c r="O47" s="3"/>
      <c r="P47" s="3"/>
      <c r="Q47" s="3"/>
      <c r="R47" s="3"/>
      <c r="S47" s="3"/>
      <c r="T47" s="3"/>
      <c r="U47" s="3"/>
      <c r="V47" s="3"/>
      <c r="W47" s="3"/>
      <c r="X47" s="3"/>
      <c r="Y47" s="3"/>
      <c r="Z47" s="3"/>
    </row>
    <row r="48" ht="15.75" customHeight="1">
      <c r="A48" s="53"/>
      <c r="B48" s="53"/>
      <c r="C48" s="54"/>
      <c r="D48" s="54"/>
      <c r="E48" s="54"/>
      <c r="F48" s="54"/>
      <c r="G48" s="54"/>
      <c r="H48" s="1"/>
      <c r="I48" s="3"/>
      <c r="J48" s="3"/>
      <c r="K48" s="3"/>
      <c r="L48" s="3"/>
      <c r="M48" s="3"/>
      <c r="N48" s="3"/>
      <c r="O48" s="3"/>
      <c r="P48" s="3"/>
      <c r="Q48" s="3"/>
      <c r="R48" s="3"/>
      <c r="S48" s="3"/>
      <c r="T48" s="3"/>
      <c r="U48" s="3"/>
      <c r="V48" s="3"/>
      <c r="W48" s="3"/>
      <c r="X48" s="3"/>
      <c r="Y48" s="3"/>
      <c r="Z48" s="3"/>
    </row>
    <row r="49" ht="15.75" customHeight="1">
      <c r="A49" s="53"/>
      <c r="B49" s="53"/>
      <c r="C49" s="54"/>
      <c r="D49" s="54"/>
      <c r="E49" s="54"/>
      <c r="F49" s="54"/>
      <c r="G49" s="54"/>
      <c r="H49" s="1"/>
      <c r="I49" s="3"/>
      <c r="J49" s="3"/>
      <c r="K49" s="3"/>
      <c r="L49" s="3"/>
      <c r="M49" s="3"/>
      <c r="N49" s="3"/>
      <c r="O49" s="3"/>
      <c r="P49" s="3"/>
      <c r="Q49" s="3"/>
      <c r="R49" s="3"/>
      <c r="S49" s="3"/>
      <c r="T49" s="3"/>
      <c r="U49" s="3"/>
      <c r="V49" s="3"/>
      <c r="W49" s="3"/>
      <c r="X49" s="3"/>
      <c r="Y49" s="3"/>
      <c r="Z49" s="3"/>
    </row>
    <row r="50" ht="15.75" customHeight="1">
      <c r="A50" s="53"/>
      <c r="B50" s="53"/>
      <c r="C50" s="54"/>
      <c r="D50" s="54"/>
      <c r="E50" s="54"/>
      <c r="F50" s="54"/>
      <c r="G50" s="54"/>
      <c r="H50" s="1"/>
      <c r="I50" s="3"/>
      <c r="J50" s="3"/>
      <c r="K50" s="3"/>
      <c r="L50" s="3"/>
      <c r="M50" s="3"/>
      <c r="N50" s="3"/>
      <c r="O50" s="3"/>
      <c r="P50" s="3"/>
      <c r="Q50" s="3"/>
      <c r="R50" s="3"/>
      <c r="S50" s="3"/>
      <c r="T50" s="3"/>
      <c r="U50" s="3"/>
      <c r="V50" s="3"/>
      <c r="W50" s="3"/>
      <c r="X50" s="3"/>
      <c r="Y50" s="3"/>
      <c r="Z50" s="3"/>
    </row>
    <row r="51" ht="15.75" customHeight="1">
      <c r="A51" s="53"/>
      <c r="B51" s="53"/>
      <c r="C51" s="54"/>
      <c r="D51" s="54"/>
      <c r="E51" s="54"/>
      <c r="F51" s="54"/>
      <c r="G51" s="54"/>
      <c r="H51" s="1"/>
      <c r="I51" s="3"/>
      <c r="J51" s="3"/>
      <c r="K51" s="3"/>
      <c r="L51" s="3"/>
      <c r="M51" s="3"/>
      <c r="N51" s="3"/>
      <c r="O51" s="3"/>
      <c r="P51" s="3"/>
      <c r="Q51" s="3"/>
      <c r="R51" s="3"/>
      <c r="S51" s="3"/>
      <c r="T51" s="3"/>
      <c r="U51" s="3"/>
      <c r="V51" s="3"/>
      <c r="W51" s="3"/>
      <c r="X51" s="3"/>
      <c r="Y51" s="3"/>
      <c r="Z51" s="3"/>
    </row>
    <row r="52" ht="15.75" customHeight="1">
      <c r="A52" s="53"/>
      <c r="B52" s="53"/>
      <c r="C52" s="54"/>
      <c r="D52" s="54"/>
      <c r="E52" s="54"/>
      <c r="F52" s="54"/>
      <c r="G52" s="54"/>
      <c r="H52" s="1"/>
      <c r="I52" s="3"/>
      <c r="J52" s="3"/>
      <c r="K52" s="3"/>
      <c r="L52" s="3"/>
      <c r="M52" s="3"/>
      <c r="N52" s="3"/>
      <c r="O52" s="3"/>
      <c r="P52" s="3"/>
      <c r="Q52" s="3"/>
      <c r="R52" s="3"/>
      <c r="S52" s="3"/>
      <c r="T52" s="3"/>
      <c r="U52" s="3"/>
      <c r="V52" s="3"/>
      <c r="W52" s="3"/>
      <c r="X52" s="3"/>
      <c r="Y52" s="3"/>
      <c r="Z52" s="3"/>
    </row>
    <row r="53" ht="15.75" customHeight="1">
      <c r="A53" s="53"/>
      <c r="B53" s="53"/>
      <c r="C53" s="54"/>
      <c r="D53" s="54"/>
      <c r="E53" s="54"/>
      <c r="F53" s="54"/>
      <c r="G53" s="54"/>
      <c r="H53" s="1"/>
      <c r="I53" s="3"/>
      <c r="J53" s="3"/>
      <c r="K53" s="3"/>
      <c r="L53" s="3"/>
      <c r="M53" s="3"/>
      <c r="N53" s="3"/>
      <c r="O53" s="3"/>
      <c r="P53" s="3"/>
      <c r="Q53" s="3"/>
      <c r="R53" s="3"/>
      <c r="S53" s="3"/>
      <c r="T53" s="3"/>
      <c r="U53" s="3"/>
      <c r="V53" s="3"/>
      <c r="W53" s="3"/>
      <c r="X53" s="3"/>
      <c r="Y53" s="3"/>
      <c r="Z53" s="3"/>
    </row>
    <row r="54" ht="15.75" customHeight="1">
      <c r="A54" s="53"/>
      <c r="B54" s="53"/>
      <c r="C54" s="54"/>
      <c r="D54" s="54"/>
      <c r="E54" s="54"/>
      <c r="F54" s="54"/>
      <c r="G54" s="54"/>
      <c r="H54" s="1"/>
      <c r="I54" s="3"/>
      <c r="J54" s="3"/>
      <c r="K54" s="3"/>
      <c r="L54" s="3"/>
      <c r="M54" s="3"/>
      <c r="N54" s="3"/>
      <c r="O54" s="3"/>
      <c r="P54" s="3"/>
      <c r="Q54" s="3"/>
      <c r="R54" s="3"/>
      <c r="S54" s="3"/>
      <c r="T54" s="3"/>
      <c r="U54" s="3"/>
      <c r="V54" s="3"/>
      <c r="W54" s="3"/>
      <c r="X54" s="3"/>
      <c r="Y54" s="3"/>
      <c r="Z54" s="3"/>
    </row>
    <row r="55" ht="15.75" customHeight="1">
      <c r="A55" s="53"/>
      <c r="B55" s="53"/>
      <c r="C55" s="54"/>
      <c r="D55" s="54"/>
      <c r="E55" s="54"/>
      <c r="F55" s="54"/>
      <c r="G55" s="54"/>
      <c r="H55" s="1"/>
      <c r="I55" s="3"/>
      <c r="J55" s="3"/>
      <c r="K55" s="3"/>
      <c r="L55" s="3"/>
      <c r="M55" s="3"/>
      <c r="N55" s="3"/>
      <c r="O55" s="3"/>
      <c r="P55" s="3"/>
      <c r="Q55" s="3"/>
      <c r="R55" s="3"/>
      <c r="S55" s="3"/>
      <c r="T55" s="3"/>
      <c r="U55" s="3"/>
      <c r="V55" s="3"/>
      <c r="W55" s="3"/>
      <c r="X55" s="3"/>
      <c r="Y55" s="3"/>
      <c r="Z55" s="3"/>
    </row>
    <row r="56" ht="15.75" customHeight="1">
      <c r="A56" s="53"/>
      <c r="B56" s="53"/>
      <c r="C56" s="54"/>
      <c r="D56" s="54"/>
      <c r="E56" s="54"/>
      <c r="F56" s="54"/>
      <c r="G56" s="54"/>
      <c r="H56" s="1"/>
      <c r="I56" s="3"/>
      <c r="J56" s="3"/>
      <c r="K56" s="3"/>
      <c r="L56" s="3"/>
      <c r="M56" s="3"/>
      <c r="N56" s="3"/>
      <c r="O56" s="3"/>
      <c r="P56" s="3"/>
      <c r="Q56" s="3"/>
      <c r="R56" s="3"/>
      <c r="S56" s="3"/>
      <c r="T56" s="3"/>
      <c r="U56" s="3"/>
      <c r="V56" s="3"/>
      <c r="W56" s="3"/>
      <c r="X56" s="3"/>
      <c r="Y56" s="3"/>
      <c r="Z56" s="3"/>
    </row>
    <row r="57" ht="15.75" customHeight="1">
      <c r="A57" s="53"/>
      <c r="B57" s="53"/>
      <c r="C57" s="54"/>
      <c r="D57" s="54"/>
      <c r="E57" s="54"/>
      <c r="F57" s="54"/>
      <c r="G57" s="54"/>
      <c r="H57" s="1"/>
      <c r="I57" s="3"/>
      <c r="J57" s="3"/>
      <c r="K57" s="3"/>
      <c r="L57" s="3"/>
      <c r="M57" s="3"/>
      <c r="N57" s="3"/>
      <c r="O57" s="3"/>
      <c r="P57" s="3"/>
      <c r="Q57" s="3"/>
      <c r="R57" s="3"/>
      <c r="S57" s="3"/>
      <c r="T57" s="3"/>
      <c r="U57" s="3"/>
      <c r="V57" s="3"/>
      <c r="W57" s="3"/>
      <c r="X57" s="3"/>
      <c r="Y57" s="3"/>
      <c r="Z57" s="3"/>
    </row>
    <row r="58" ht="15.75" customHeight="1">
      <c r="A58" s="53"/>
      <c r="B58" s="53"/>
      <c r="C58" s="54"/>
      <c r="D58" s="54"/>
      <c r="E58" s="54"/>
      <c r="F58" s="54"/>
      <c r="G58" s="54"/>
      <c r="H58" s="1"/>
      <c r="I58" s="3"/>
      <c r="J58" s="3"/>
      <c r="K58" s="3"/>
      <c r="L58" s="3"/>
      <c r="M58" s="3"/>
      <c r="N58" s="3"/>
      <c r="O58" s="3"/>
      <c r="P58" s="3"/>
      <c r="Q58" s="3"/>
      <c r="R58" s="3"/>
      <c r="S58" s="3"/>
      <c r="T58" s="3"/>
      <c r="U58" s="3"/>
      <c r="V58" s="3"/>
      <c r="W58" s="3"/>
      <c r="X58" s="3"/>
      <c r="Y58" s="3"/>
      <c r="Z58" s="3"/>
    </row>
    <row r="59" ht="15.75" customHeight="1">
      <c r="A59" s="53"/>
      <c r="B59" s="53"/>
      <c r="C59" s="54"/>
      <c r="D59" s="54"/>
      <c r="E59" s="54"/>
      <c r="F59" s="54"/>
      <c r="G59" s="54"/>
      <c r="H59" s="1"/>
      <c r="I59" s="3"/>
      <c r="J59" s="3"/>
      <c r="K59" s="3"/>
      <c r="L59" s="3"/>
      <c r="M59" s="3"/>
      <c r="N59" s="3"/>
      <c r="O59" s="3"/>
      <c r="P59" s="3"/>
      <c r="Q59" s="3"/>
      <c r="R59" s="3"/>
      <c r="S59" s="3"/>
      <c r="T59" s="3"/>
      <c r="U59" s="3"/>
      <c r="V59" s="3"/>
      <c r="W59" s="3"/>
      <c r="X59" s="3"/>
      <c r="Y59" s="3"/>
      <c r="Z59" s="3"/>
    </row>
    <row r="60" ht="15.75" customHeight="1">
      <c r="A60" s="53"/>
      <c r="B60" s="53"/>
      <c r="C60" s="54"/>
      <c r="D60" s="54"/>
      <c r="E60" s="54"/>
      <c r="F60" s="54"/>
      <c r="G60" s="54"/>
      <c r="H60" s="1"/>
      <c r="I60" s="3"/>
      <c r="J60" s="3"/>
      <c r="K60" s="3"/>
      <c r="L60" s="3"/>
      <c r="M60" s="3"/>
      <c r="N60" s="3"/>
      <c r="O60" s="3"/>
      <c r="P60" s="3"/>
      <c r="Q60" s="3"/>
      <c r="R60" s="3"/>
      <c r="S60" s="3"/>
      <c r="T60" s="3"/>
      <c r="U60" s="3"/>
      <c r="V60" s="3"/>
      <c r="W60" s="3"/>
      <c r="X60" s="3"/>
      <c r="Y60" s="3"/>
      <c r="Z60" s="3"/>
    </row>
    <row r="61" ht="15.75" customHeight="1">
      <c r="A61" s="53"/>
      <c r="B61" s="53"/>
      <c r="C61" s="54"/>
      <c r="D61" s="54"/>
      <c r="E61" s="54"/>
      <c r="F61" s="54"/>
      <c r="G61" s="54"/>
      <c r="H61" s="1"/>
      <c r="I61" s="3"/>
      <c r="J61" s="3"/>
      <c r="K61" s="3"/>
      <c r="L61" s="3"/>
      <c r="M61" s="3"/>
      <c r="N61" s="3"/>
      <c r="O61" s="3"/>
      <c r="P61" s="3"/>
      <c r="Q61" s="3"/>
      <c r="R61" s="3"/>
      <c r="S61" s="3"/>
      <c r="T61" s="3"/>
      <c r="U61" s="3"/>
      <c r="V61" s="3"/>
      <c r="W61" s="3"/>
      <c r="X61" s="3"/>
      <c r="Y61" s="3"/>
      <c r="Z61" s="3"/>
    </row>
    <row r="62" ht="15.75" customHeight="1">
      <c r="A62" s="53"/>
      <c r="B62" s="53"/>
      <c r="C62" s="54"/>
      <c r="D62" s="54"/>
      <c r="E62" s="54"/>
      <c r="F62" s="54"/>
      <c r="G62" s="54"/>
      <c r="H62" s="1"/>
      <c r="I62" s="3"/>
      <c r="J62" s="3"/>
      <c r="K62" s="3"/>
      <c r="L62" s="3"/>
      <c r="M62" s="3"/>
      <c r="N62" s="3"/>
      <c r="O62" s="3"/>
      <c r="P62" s="3"/>
      <c r="Q62" s="3"/>
      <c r="R62" s="3"/>
      <c r="S62" s="3"/>
      <c r="T62" s="3"/>
      <c r="U62" s="3"/>
      <c r="V62" s="3"/>
      <c r="W62" s="3"/>
      <c r="X62" s="3"/>
      <c r="Y62" s="3"/>
      <c r="Z62" s="3"/>
    </row>
    <row r="63" ht="15.75" customHeight="1">
      <c r="A63" s="53"/>
      <c r="B63" s="53"/>
      <c r="C63" s="54"/>
      <c r="D63" s="54"/>
      <c r="E63" s="54"/>
      <c r="F63" s="54"/>
      <c r="G63" s="54"/>
      <c r="H63" s="1"/>
      <c r="I63" s="3"/>
      <c r="J63" s="3"/>
      <c r="K63" s="3"/>
      <c r="L63" s="3"/>
      <c r="M63" s="3"/>
      <c r="N63" s="3"/>
      <c r="O63" s="3"/>
      <c r="P63" s="3"/>
      <c r="Q63" s="3"/>
      <c r="R63" s="3"/>
      <c r="S63" s="3"/>
      <c r="T63" s="3"/>
      <c r="U63" s="3"/>
      <c r="V63" s="3"/>
      <c r="W63" s="3"/>
      <c r="X63" s="3"/>
      <c r="Y63" s="3"/>
      <c r="Z63" s="3"/>
    </row>
    <row r="64" ht="15.75" customHeight="1">
      <c r="A64" s="53"/>
      <c r="B64" s="53"/>
      <c r="C64" s="54"/>
      <c r="D64" s="54"/>
      <c r="E64" s="54"/>
      <c r="F64" s="54"/>
      <c r="G64" s="54"/>
      <c r="H64" s="1"/>
      <c r="I64" s="3"/>
      <c r="J64" s="3"/>
      <c r="K64" s="3"/>
      <c r="L64" s="3"/>
      <c r="M64" s="3"/>
      <c r="N64" s="3"/>
      <c r="O64" s="3"/>
      <c r="P64" s="3"/>
      <c r="Q64" s="3"/>
      <c r="R64" s="3"/>
      <c r="S64" s="3"/>
      <c r="T64" s="3"/>
      <c r="U64" s="3"/>
      <c r="V64" s="3"/>
      <c r="W64" s="3"/>
      <c r="X64" s="3"/>
      <c r="Y64" s="3"/>
      <c r="Z64" s="3"/>
    </row>
    <row r="65" ht="15.75" customHeight="1">
      <c r="A65" s="53"/>
      <c r="B65" s="53"/>
      <c r="C65" s="54"/>
      <c r="D65" s="54"/>
      <c r="E65" s="54"/>
      <c r="F65" s="54"/>
      <c r="G65" s="54"/>
      <c r="H65" s="1"/>
      <c r="I65" s="3"/>
      <c r="J65" s="3"/>
      <c r="K65" s="3"/>
      <c r="L65" s="3"/>
      <c r="M65" s="3"/>
      <c r="N65" s="3"/>
      <c r="O65" s="3"/>
      <c r="P65" s="3"/>
      <c r="Q65" s="3"/>
      <c r="R65" s="3"/>
      <c r="S65" s="3"/>
      <c r="T65" s="3"/>
      <c r="U65" s="3"/>
      <c r="V65" s="3"/>
      <c r="W65" s="3"/>
      <c r="X65" s="3"/>
      <c r="Y65" s="3"/>
      <c r="Z65" s="3"/>
    </row>
    <row r="66" ht="15.75" customHeight="1">
      <c r="A66" s="53"/>
      <c r="B66" s="53"/>
      <c r="C66" s="54"/>
      <c r="D66" s="54"/>
      <c r="E66" s="54"/>
      <c r="F66" s="54"/>
      <c r="G66" s="54"/>
      <c r="H66" s="1"/>
      <c r="I66" s="3"/>
      <c r="J66" s="3"/>
      <c r="K66" s="3"/>
      <c r="L66" s="3"/>
      <c r="M66" s="3"/>
      <c r="N66" s="3"/>
      <c r="O66" s="3"/>
      <c r="P66" s="3"/>
      <c r="Q66" s="3"/>
      <c r="R66" s="3"/>
      <c r="S66" s="3"/>
      <c r="T66" s="3"/>
      <c r="U66" s="3"/>
      <c r="V66" s="3"/>
      <c r="W66" s="3"/>
      <c r="X66" s="3"/>
      <c r="Y66" s="3"/>
      <c r="Z66" s="3"/>
    </row>
    <row r="67" ht="15.75" customHeight="1">
      <c r="A67" s="53"/>
      <c r="B67" s="53"/>
      <c r="C67" s="54"/>
      <c r="D67" s="54"/>
      <c r="E67" s="54"/>
      <c r="F67" s="54"/>
      <c r="G67" s="54"/>
      <c r="H67" s="1"/>
      <c r="I67" s="3"/>
      <c r="J67" s="3"/>
      <c r="K67" s="3"/>
      <c r="L67" s="3"/>
      <c r="M67" s="3"/>
      <c r="N67" s="3"/>
      <c r="O67" s="3"/>
      <c r="P67" s="3"/>
      <c r="Q67" s="3"/>
      <c r="R67" s="3"/>
      <c r="S67" s="3"/>
      <c r="T67" s="3"/>
      <c r="U67" s="3"/>
      <c r="V67" s="3"/>
      <c r="W67" s="3"/>
      <c r="X67" s="3"/>
      <c r="Y67" s="3"/>
      <c r="Z67" s="3"/>
    </row>
    <row r="68" ht="15.75" customHeight="1">
      <c r="A68" s="53"/>
      <c r="B68" s="53"/>
      <c r="C68" s="54"/>
      <c r="D68" s="54"/>
      <c r="E68" s="54"/>
      <c r="F68" s="54"/>
      <c r="G68" s="54"/>
      <c r="H68" s="1"/>
      <c r="I68" s="3"/>
      <c r="J68" s="3"/>
      <c r="K68" s="3"/>
      <c r="L68" s="3"/>
      <c r="M68" s="3"/>
      <c r="N68" s="3"/>
      <c r="O68" s="3"/>
      <c r="P68" s="3"/>
      <c r="Q68" s="3"/>
      <c r="R68" s="3"/>
      <c r="S68" s="3"/>
      <c r="T68" s="3"/>
      <c r="U68" s="3"/>
      <c r="V68" s="3"/>
      <c r="W68" s="3"/>
      <c r="X68" s="3"/>
      <c r="Y68" s="3"/>
      <c r="Z68" s="3"/>
    </row>
    <row r="69" ht="15.75" customHeight="1">
      <c r="A69" s="53"/>
      <c r="B69" s="53"/>
      <c r="C69" s="54"/>
      <c r="D69" s="54"/>
      <c r="E69" s="54"/>
      <c r="F69" s="54"/>
      <c r="G69" s="54"/>
      <c r="H69" s="1"/>
      <c r="I69" s="3"/>
      <c r="J69" s="3"/>
      <c r="K69" s="3"/>
      <c r="L69" s="3"/>
      <c r="M69" s="3"/>
      <c r="N69" s="3"/>
      <c r="O69" s="3"/>
      <c r="P69" s="3"/>
      <c r="Q69" s="3"/>
      <c r="R69" s="3"/>
      <c r="S69" s="3"/>
      <c r="T69" s="3"/>
      <c r="U69" s="3"/>
      <c r="V69" s="3"/>
      <c r="W69" s="3"/>
      <c r="X69" s="3"/>
      <c r="Y69" s="3"/>
      <c r="Z69" s="3"/>
    </row>
    <row r="70" ht="15.75" customHeight="1">
      <c r="A70" s="53"/>
      <c r="B70" s="53"/>
      <c r="C70" s="54"/>
      <c r="D70" s="54"/>
      <c r="E70" s="54"/>
      <c r="F70" s="54"/>
      <c r="G70" s="54"/>
      <c r="H70" s="1"/>
      <c r="I70" s="3"/>
      <c r="J70" s="3"/>
      <c r="K70" s="3"/>
      <c r="L70" s="3"/>
      <c r="M70" s="3"/>
      <c r="N70" s="3"/>
      <c r="O70" s="3"/>
      <c r="P70" s="3"/>
      <c r="Q70" s="3"/>
      <c r="R70" s="3"/>
      <c r="S70" s="3"/>
      <c r="T70" s="3"/>
      <c r="U70" s="3"/>
      <c r="V70" s="3"/>
      <c r="W70" s="3"/>
      <c r="X70" s="3"/>
      <c r="Y70" s="3"/>
      <c r="Z70" s="3"/>
    </row>
    <row r="71" ht="15.75" customHeight="1">
      <c r="A71" s="53"/>
      <c r="B71" s="53"/>
      <c r="C71" s="54"/>
      <c r="D71" s="54"/>
      <c r="E71" s="54"/>
      <c r="F71" s="54"/>
      <c r="G71" s="54"/>
      <c r="H71" s="1"/>
      <c r="I71" s="3"/>
      <c r="J71" s="3"/>
      <c r="K71" s="3"/>
      <c r="L71" s="3"/>
      <c r="M71" s="3"/>
      <c r="N71" s="3"/>
      <c r="O71" s="3"/>
      <c r="P71" s="3"/>
      <c r="Q71" s="3"/>
      <c r="R71" s="3"/>
      <c r="S71" s="3"/>
      <c r="T71" s="3"/>
      <c r="U71" s="3"/>
      <c r="V71" s="3"/>
      <c r="W71" s="3"/>
      <c r="X71" s="3"/>
      <c r="Y71" s="3"/>
      <c r="Z71" s="3"/>
    </row>
    <row r="72" ht="15.75" customHeight="1">
      <c r="A72" s="53"/>
      <c r="B72" s="53"/>
      <c r="C72" s="54"/>
      <c r="D72" s="54"/>
      <c r="E72" s="54"/>
      <c r="F72" s="54"/>
      <c r="G72" s="54"/>
      <c r="H72" s="1"/>
      <c r="I72" s="3"/>
      <c r="J72" s="3"/>
      <c r="K72" s="3"/>
      <c r="L72" s="3"/>
      <c r="M72" s="3"/>
      <c r="N72" s="3"/>
      <c r="O72" s="3"/>
      <c r="P72" s="3"/>
      <c r="Q72" s="3"/>
      <c r="R72" s="3"/>
      <c r="S72" s="3"/>
      <c r="T72" s="3"/>
      <c r="U72" s="3"/>
      <c r="V72" s="3"/>
      <c r="W72" s="3"/>
      <c r="X72" s="3"/>
      <c r="Y72" s="3"/>
      <c r="Z72" s="3"/>
    </row>
    <row r="73" ht="15.75" customHeight="1">
      <c r="A73" s="53"/>
      <c r="B73" s="53"/>
      <c r="C73" s="54"/>
      <c r="D73" s="54"/>
      <c r="E73" s="54"/>
      <c r="F73" s="54"/>
      <c r="G73" s="54"/>
      <c r="H73" s="1"/>
      <c r="I73" s="3"/>
      <c r="J73" s="3"/>
      <c r="K73" s="3"/>
      <c r="L73" s="3"/>
      <c r="M73" s="3"/>
      <c r="N73" s="3"/>
      <c r="O73" s="3"/>
      <c r="P73" s="3"/>
      <c r="Q73" s="3"/>
      <c r="R73" s="3"/>
      <c r="S73" s="3"/>
      <c r="T73" s="3"/>
      <c r="U73" s="3"/>
      <c r="V73" s="3"/>
      <c r="W73" s="3"/>
      <c r="X73" s="3"/>
      <c r="Y73" s="3"/>
      <c r="Z73" s="3"/>
    </row>
    <row r="74" ht="15.75" customHeight="1">
      <c r="A74" s="53"/>
      <c r="B74" s="53"/>
      <c r="C74" s="54"/>
      <c r="D74" s="54"/>
      <c r="E74" s="54"/>
      <c r="F74" s="54"/>
      <c r="G74" s="54"/>
      <c r="H74" s="1"/>
      <c r="I74" s="3"/>
      <c r="J74" s="3"/>
      <c r="K74" s="3"/>
      <c r="L74" s="3"/>
      <c r="M74" s="3"/>
      <c r="N74" s="3"/>
      <c r="O74" s="3"/>
      <c r="P74" s="3"/>
      <c r="Q74" s="3"/>
      <c r="R74" s="3"/>
      <c r="S74" s="3"/>
      <c r="T74" s="3"/>
      <c r="U74" s="3"/>
      <c r="V74" s="3"/>
      <c r="W74" s="3"/>
      <c r="X74" s="3"/>
      <c r="Y74" s="3"/>
      <c r="Z74" s="3"/>
    </row>
    <row r="75" ht="15.75" customHeight="1">
      <c r="A75" s="53"/>
      <c r="B75" s="53"/>
      <c r="C75" s="54"/>
      <c r="D75" s="54"/>
      <c r="E75" s="54"/>
      <c r="F75" s="54"/>
      <c r="G75" s="54"/>
      <c r="H75" s="1"/>
      <c r="I75" s="3"/>
      <c r="J75" s="3"/>
      <c r="K75" s="3"/>
      <c r="L75" s="3"/>
      <c r="M75" s="3"/>
      <c r="N75" s="3"/>
      <c r="O75" s="3"/>
      <c r="P75" s="3"/>
      <c r="Q75" s="3"/>
      <c r="R75" s="3"/>
      <c r="S75" s="3"/>
      <c r="T75" s="3"/>
      <c r="U75" s="3"/>
      <c r="V75" s="3"/>
      <c r="W75" s="3"/>
      <c r="X75" s="3"/>
      <c r="Y75" s="3"/>
      <c r="Z75" s="3"/>
    </row>
    <row r="76" ht="15.75" customHeight="1">
      <c r="A76" s="53"/>
      <c r="B76" s="53"/>
      <c r="C76" s="54"/>
      <c r="D76" s="54"/>
      <c r="E76" s="54"/>
      <c r="F76" s="54"/>
      <c r="G76" s="54"/>
      <c r="H76" s="1"/>
      <c r="I76" s="3"/>
      <c r="J76" s="3"/>
      <c r="K76" s="3"/>
      <c r="L76" s="3"/>
      <c r="M76" s="3"/>
      <c r="N76" s="3"/>
      <c r="O76" s="3"/>
      <c r="P76" s="3"/>
      <c r="Q76" s="3"/>
      <c r="R76" s="3"/>
      <c r="S76" s="3"/>
      <c r="T76" s="3"/>
      <c r="U76" s="3"/>
      <c r="V76" s="3"/>
      <c r="W76" s="3"/>
      <c r="X76" s="3"/>
      <c r="Y76" s="3"/>
      <c r="Z76" s="3"/>
    </row>
    <row r="77" ht="15.75" customHeight="1">
      <c r="A77" s="53"/>
      <c r="B77" s="53"/>
      <c r="C77" s="54"/>
      <c r="D77" s="54"/>
      <c r="E77" s="54"/>
      <c r="F77" s="54"/>
      <c r="G77" s="54"/>
      <c r="H77" s="1"/>
      <c r="I77" s="3"/>
      <c r="J77" s="3"/>
      <c r="K77" s="3"/>
      <c r="L77" s="3"/>
      <c r="M77" s="3"/>
      <c r="N77" s="3"/>
      <c r="O77" s="3"/>
      <c r="P77" s="3"/>
      <c r="Q77" s="3"/>
      <c r="R77" s="3"/>
      <c r="S77" s="3"/>
      <c r="T77" s="3"/>
      <c r="U77" s="3"/>
      <c r="V77" s="3"/>
      <c r="W77" s="3"/>
      <c r="X77" s="3"/>
      <c r="Y77" s="3"/>
      <c r="Z77" s="3"/>
    </row>
    <row r="78" ht="15.75" customHeight="1">
      <c r="A78" s="53"/>
      <c r="B78" s="53"/>
      <c r="C78" s="54"/>
      <c r="D78" s="54"/>
      <c r="E78" s="54"/>
      <c r="F78" s="54"/>
      <c r="G78" s="54"/>
      <c r="H78" s="1"/>
      <c r="I78" s="3"/>
      <c r="J78" s="3"/>
      <c r="K78" s="3"/>
      <c r="L78" s="3"/>
      <c r="M78" s="3"/>
      <c r="N78" s="3"/>
      <c r="O78" s="3"/>
      <c r="P78" s="3"/>
      <c r="Q78" s="3"/>
      <c r="R78" s="3"/>
      <c r="S78" s="3"/>
      <c r="T78" s="3"/>
      <c r="U78" s="3"/>
      <c r="V78" s="3"/>
      <c r="W78" s="3"/>
      <c r="X78" s="3"/>
      <c r="Y78" s="3"/>
      <c r="Z78" s="3"/>
    </row>
    <row r="79" ht="15.75" customHeight="1">
      <c r="A79" s="53"/>
      <c r="B79" s="53"/>
      <c r="C79" s="54"/>
      <c r="D79" s="54"/>
      <c r="E79" s="54"/>
      <c r="F79" s="54"/>
      <c r="G79" s="54"/>
      <c r="H79" s="1"/>
      <c r="I79" s="3"/>
      <c r="J79" s="3"/>
      <c r="K79" s="3"/>
      <c r="L79" s="3"/>
      <c r="M79" s="3"/>
      <c r="N79" s="3"/>
      <c r="O79" s="3"/>
      <c r="P79" s="3"/>
      <c r="Q79" s="3"/>
      <c r="R79" s="3"/>
      <c r="S79" s="3"/>
      <c r="T79" s="3"/>
      <c r="U79" s="3"/>
      <c r="V79" s="3"/>
      <c r="W79" s="3"/>
      <c r="X79" s="3"/>
      <c r="Y79" s="3"/>
      <c r="Z79" s="3"/>
    </row>
    <row r="80" ht="15.75" customHeight="1">
      <c r="A80" s="53"/>
      <c r="B80" s="53"/>
      <c r="C80" s="54"/>
      <c r="D80" s="54"/>
      <c r="E80" s="54"/>
      <c r="F80" s="54"/>
      <c r="G80" s="54"/>
      <c r="H80" s="1"/>
      <c r="I80" s="3"/>
      <c r="J80" s="3"/>
      <c r="K80" s="3"/>
      <c r="L80" s="3"/>
      <c r="M80" s="3"/>
      <c r="N80" s="3"/>
      <c r="O80" s="3"/>
      <c r="P80" s="3"/>
      <c r="Q80" s="3"/>
      <c r="R80" s="3"/>
      <c r="S80" s="3"/>
      <c r="T80" s="3"/>
      <c r="U80" s="3"/>
      <c r="V80" s="3"/>
      <c r="W80" s="3"/>
      <c r="X80" s="3"/>
      <c r="Y80" s="3"/>
      <c r="Z80" s="3"/>
    </row>
    <row r="81" ht="15.75" customHeight="1">
      <c r="A81" s="53"/>
      <c r="B81" s="53"/>
      <c r="C81" s="54"/>
      <c r="D81" s="54"/>
      <c r="E81" s="54"/>
      <c r="F81" s="54"/>
      <c r="G81" s="54"/>
      <c r="H81" s="1"/>
      <c r="I81" s="3"/>
      <c r="J81" s="3"/>
      <c r="K81" s="3"/>
      <c r="L81" s="3"/>
      <c r="M81" s="3"/>
      <c r="N81" s="3"/>
      <c r="O81" s="3"/>
      <c r="P81" s="3"/>
      <c r="Q81" s="3"/>
      <c r="R81" s="3"/>
      <c r="S81" s="3"/>
      <c r="T81" s="3"/>
      <c r="U81" s="3"/>
      <c r="V81" s="3"/>
      <c r="W81" s="3"/>
      <c r="X81" s="3"/>
      <c r="Y81" s="3"/>
      <c r="Z81" s="3"/>
    </row>
    <row r="82" ht="15.75" customHeight="1">
      <c r="A82" s="53"/>
      <c r="B82" s="53"/>
      <c r="C82" s="54"/>
      <c r="D82" s="54"/>
      <c r="E82" s="54"/>
      <c r="F82" s="54"/>
      <c r="G82" s="54"/>
      <c r="H82" s="1"/>
      <c r="I82" s="3"/>
      <c r="J82" s="3"/>
      <c r="K82" s="3"/>
      <c r="L82" s="3"/>
      <c r="M82" s="3"/>
      <c r="N82" s="3"/>
      <c r="O82" s="3"/>
      <c r="P82" s="3"/>
      <c r="Q82" s="3"/>
      <c r="R82" s="3"/>
      <c r="S82" s="3"/>
      <c r="T82" s="3"/>
      <c r="U82" s="3"/>
      <c r="V82" s="3"/>
      <c r="W82" s="3"/>
      <c r="X82" s="3"/>
      <c r="Y82" s="3"/>
      <c r="Z82" s="3"/>
    </row>
    <row r="83" ht="15.75" customHeight="1">
      <c r="A83" s="53"/>
      <c r="B83" s="53"/>
      <c r="C83" s="54"/>
      <c r="D83" s="54"/>
      <c r="E83" s="54"/>
      <c r="F83" s="54"/>
      <c r="G83" s="54"/>
      <c r="H83" s="1"/>
      <c r="I83" s="3"/>
      <c r="J83" s="3"/>
      <c r="K83" s="3"/>
      <c r="L83" s="3"/>
      <c r="M83" s="3"/>
      <c r="N83" s="3"/>
      <c r="O83" s="3"/>
      <c r="P83" s="3"/>
      <c r="Q83" s="3"/>
      <c r="R83" s="3"/>
      <c r="S83" s="3"/>
      <c r="T83" s="3"/>
      <c r="U83" s="3"/>
      <c r="V83" s="3"/>
      <c r="W83" s="3"/>
      <c r="X83" s="3"/>
      <c r="Y83" s="3"/>
      <c r="Z83" s="3"/>
    </row>
    <row r="84" ht="15.75" customHeight="1">
      <c r="A84" s="53"/>
      <c r="B84" s="53"/>
      <c r="C84" s="54"/>
      <c r="D84" s="54"/>
      <c r="E84" s="54"/>
      <c r="F84" s="54"/>
      <c r="G84" s="54"/>
      <c r="H84" s="1"/>
      <c r="I84" s="3"/>
      <c r="J84" s="3"/>
      <c r="K84" s="3"/>
      <c r="L84" s="3"/>
      <c r="M84" s="3"/>
      <c r="N84" s="3"/>
      <c r="O84" s="3"/>
      <c r="P84" s="3"/>
      <c r="Q84" s="3"/>
      <c r="R84" s="3"/>
      <c r="S84" s="3"/>
      <c r="T84" s="3"/>
      <c r="U84" s="3"/>
      <c r="V84" s="3"/>
      <c r="W84" s="3"/>
      <c r="X84" s="3"/>
      <c r="Y84" s="3"/>
      <c r="Z84" s="3"/>
    </row>
    <row r="85" ht="15.75" customHeight="1">
      <c r="A85" s="53"/>
      <c r="B85" s="53"/>
      <c r="C85" s="54"/>
      <c r="D85" s="54"/>
      <c r="E85" s="54"/>
      <c r="F85" s="54"/>
      <c r="G85" s="54"/>
      <c r="H85" s="1"/>
      <c r="I85" s="3"/>
      <c r="J85" s="3"/>
      <c r="K85" s="3"/>
      <c r="L85" s="3"/>
      <c r="M85" s="3"/>
      <c r="N85" s="3"/>
      <c r="O85" s="3"/>
      <c r="P85" s="3"/>
      <c r="Q85" s="3"/>
      <c r="R85" s="3"/>
      <c r="S85" s="3"/>
      <c r="T85" s="3"/>
      <c r="U85" s="3"/>
      <c r="V85" s="3"/>
      <c r="W85" s="3"/>
      <c r="X85" s="3"/>
      <c r="Y85" s="3"/>
      <c r="Z85" s="3"/>
    </row>
    <row r="86" ht="15.75" customHeight="1">
      <c r="A86" s="53"/>
      <c r="B86" s="53"/>
      <c r="C86" s="54"/>
      <c r="D86" s="54"/>
      <c r="E86" s="54"/>
      <c r="F86" s="54"/>
      <c r="G86" s="54"/>
      <c r="H86" s="1"/>
      <c r="I86" s="3"/>
      <c r="J86" s="3"/>
      <c r="K86" s="3"/>
      <c r="L86" s="3"/>
      <c r="M86" s="3"/>
      <c r="N86" s="3"/>
      <c r="O86" s="3"/>
      <c r="P86" s="3"/>
      <c r="Q86" s="3"/>
      <c r="R86" s="3"/>
      <c r="S86" s="3"/>
      <c r="T86" s="3"/>
      <c r="U86" s="3"/>
      <c r="V86" s="3"/>
      <c r="W86" s="3"/>
      <c r="X86" s="3"/>
      <c r="Y86" s="3"/>
      <c r="Z86" s="3"/>
    </row>
    <row r="87" ht="15.75" customHeight="1">
      <c r="A87" s="53"/>
      <c r="B87" s="53"/>
      <c r="C87" s="54"/>
      <c r="D87" s="54"/>
      <c r="E87" s="54"/>
      <c r="F87" s="54"/>
      <c r="G87" s="54"/>
      <c r="H87" s="1"/>
      <c r="I87" s="3"/>
      <c r="J87" s="3"/>
      <c r="K87" s="3"/>
      <c r="L87" s="3"/>
      <c r="M87" s="3"/>
      <c r="N87" s="3"/>
      <c r="O87" s="3"/>
      <c r="P87" s="3"/>
      <c r="Q87" s="3"/>
      <c r="R87" s="3"/>
      <c r="S87" s="3"/>
      <c r="T87" s="3"/>
      <c r="U87" s="3"/>
      <c r="V87" s="3"/>
      <c r="W87" s="3"/>
      <c r="X87" s="3"/>
      <c r="Y87" s="3"/>
      <c r="Z87" s="3"/>
    </row>
    <row r="88" ht="15.75" customHeight="1">
      <c r="A88" s="53"/>
      <c r="B88" s="53"/>
      <c r="C88" s="54"/>
      <c r="D88" s="54"/>
      <c r="E88" s="54"/>
      <c r="F88" s="54"/>
      <c r="G88" s="54"/>
      <c r="H88" s="1"/>
      <c r="I88" s="3"/>
      <c r="J88" s="3"/>
      <c r="K88" s="3"/>
      <c r="L88" s="3"/>
      <c r="M88" s="3"/>
      <c r="N88" s="3"/>
      <c r="O88" s="3"/>
      <c r="P88" s="3"/>
      <c r="Q88" s="3"/>
      <c r="R88" s="3"/>
      <c r="S88" s="3"/>
      <c r="T88" s="3"/>
      <c r="U88" s="3"/>
      <c r="V88" s="3"/>
      <c r="W88" s="3"/>
      <c r="X88" s="3"/>
      <c r="Y88" s="3"/>
      <c r="Z88" s="3"/>
    </row>
    <row r="89" ht="15.75" customHeight="1">
      <c r="A89" s="53"/>
      <c r="B89" s="53"/>
      <c r="C89" s="54"/>
      <c r="D89" s="54"/>
      <c r="E89" s="54"/>
      <c r="F89" s="54"/>
      <c r="G89" s="54"/>
      <c r="H89" s="1"/>
      <c r="I89" s="3"/>
      <c r="J89" s="3"/>
      <c r="K89" s="3"/>
      <c r="L89" s="3"/>
      <c r="M89" s="3"/>
      <c r="N89" s="3"/>
      <c r="O89" s="3"/>
      <c r="P89" s="3"/>
      <c r="Q89" s="3"/>
      <c r="R89" s="3"/>
      <c r="S89" s="3"/>
      <c r="T89" s="3"/>
      <c r="U89" s="3"/>
      <c r="V89" s="3"/>
      <c r="W89" s="3"/>
      <c r="X89" s="3"/>
      <c r="Y89" s="3"/>
      <c r="Z89" s="3"/>
    </row>
    <row r="90" ht="15.75" customHeight="1">
      <c r="A90" s="53"/>
      <c r="B90" s="53"/>
      <c r="C90" s="54"/>
      <c r="D90" s="54"/>
      <c r="E90" s="54"/>
      <c r="F90" s="54"/>
      <c r="G90" s="54"/>
      <c r="H90" s="1"/>
      <c r="I90" s="3"/>
      <c r="J90" s="3"/>
      <c r="K90" s="3"/>
      <c r="L90" s="3"/>
      <c r="M90" s="3"/>
      <c r="N90" s="3"/>
      <c r="O90" s="3"/>
      <c r="P90" s="3"/>
      <c r="Q90" s="3"/>
      <c r="R90" s="3"/>
      <c r="S90" s="3"/>
      <c r="T90" s="3"/>
      <c r="U90" s="3"/>
      <c r="V90" s="3"/>
      <c r="W90" s="3"/>
      <c r="X90" s="3"/>
      <c r="Y90" s="3"/>
      <c r="Z90" s="3"/>
    </row>
    <row r="91" ht="15.75" customHeight="1">
      <c r="A91" s="53"/>
      <c r="B91" s="53"/>
      <c r="C91" s="54"/>
      <c r="D91" s="54"/>
      <c r="E91" s="54"/>
      <c r="F91" s="54"/>
      <c r="G91" s="54"/>
      <c r="H91" s="1"/>
      <c r="I91" s="3"/>
      <c r="J91" s="3"/>
      <c r="K91" s="3"/>
      <c r="L91" s="3"/>
      <c r="M91" s="3"/>
      <c r="N91" s="3"/>
      <c r="O91" s="3"/>
      <c r="P91" s="3"/>
      <c r="Q91" s="3"/>
      <c r="R91" s="3"/>
      <c r="S91" s="3"/>
      <c r="T91" s="3"/>
      <c r="U91" s="3"/>
      <c r="V91" s="3"/>
      <c r="W91" s="3"/>
      <c r="X91" s="3"/>
      <c r="Y91" s="3"/>
      <c r="Z91" s="3"/>
    </row>
    <row r="92" ht="15.75" customHeight="1">
      <c r="A92" s="53"/>
      <c r="B92" s="53"/>
      <c r="C92" s="54"/>
      <c r="D92" s="54"/>
      <c r="E92" s="54"/>
      <c r="F92" s="54"/>
      <c r="G92" s="54"/>
      <c r="H92" s="1"/>
      <c r="I92" s="3"/>
      <c r="J92" s="3"/>
      <c r="K92" s="3"/>
      <c r="L92" s="3"/>
      <c r="M92" s="3"/>
      <c r="N92" s="3"/>
      <c r="O92" s="3"/>
      <c r="P92" s="3"/>
      <c r="Q92" s="3"/>
      <c r="R92" s="3"/>
      <c r="S92" s="3"/>
      <c r="T92" s="3"/>
      <c r="U92" s="3"/>
      <c r="V92" s="3"/>
      <c r="W92" s="3"/>
      <c r="X92" s="3"/>
      <c r="Y92" s="3"/>
      <c r="Z92" s="3"/>
    </row>
    <row r="93" ht="15.75" customHeight="1">
      <c r="A93" s="53"/>
      <c r="B93" s="53"/>
      <c r="C93" s="54"/>
      <c r="D93" s="54"/>
      <c r="E93" s="54"/>
      <c r="F93" s="54"/>
      <c r="G93" s="54"/>
      <c r="H93" s="1"/>
      <c r="I93" s="3"/>
      <c r="J93" s="3"/>
      <c r="K93" s="3"/>
      <c r="L93" s="3"/>
      <c r="M93" s="3"/>
      <c r="N93" s="3"/>
      <c r="O93" s="3"/>
      <c r="P93" s="3"/>
      <c r="Q93" s="3"/>
      <c r="R93" s="3"/>
      <c r="S93" s="3"/>
      <c r="T93" s="3"/>
      <c r="U93" s="3"/>
      <c r="V93" s="3"/>
      <c r="W93" s="3"/>
      <c r="X93" s="3"/>
      <c r="Y93" s="3"/>
      <c r="Z93" s="3"/>
    </row>
    <row r="94" ht="15.75" customHeight="1">
      <c r="A94" s="53"/>
      <c r="B94" s="53"/>
      <c r="C94" s="54"/>
      <c r="D94" s="54"/>
      <c r="E94" s="54"/>
      <c r="F94" s="54"/>
      <c r="G94" s="54"/>
      <c r="H94" s="1"/>
      <c r="I94" s="3"/>
      <c r="J94" s="3"/>
      <c r="K94" s="3"/>
      <c r="L94" s="3"/>
      <c r="M94" s="3"/>
      <c r="N94" s="3"/>
      <c r="O94" s="3"/>
      <c r="P94" s="3"/>
      <c r="Q94" s="3"/>
      <c r="R94" s="3"/>
      <c r="S94" s="3"/>
      <c r="T94" s="3"/>
      <c r="U94" s="3"/>
      <c r="V94" s="3"/>
      <c r="W94" s="3"/>
      <c r="X94" s="3"/>
      <c r="Y94" s="3"/>
      <c r="Z94" s="3"/>
    </row>
    <row r="95" ht="15.75" customHeight="1">
      <c r="A95" s="53"/>
      <c r="B95" s="53"/>
      <c r="C95" s="54"/>
      <c r="D95" s="54"/>
      <c r="E95" s="54"/>
      <c r="F95" s="54"/>
      <c r="G95" s="54"/>
      <c r="H95" s="1"/>
      <c r="I95" s="3"/>
      <c r="J95" s="3"/>
      <c r="K95" s="3"/>
      <c r="L95" s="3"/>
      <c r="M95" s="3"/>
      <c r="N95" s="3"/>
      <c r="O95" s="3"/>
      <c r="P95" s="3"/>
      <c r="Q95" s="3"/>
      <c r="R95" s="3"/>
      <c r="S95" s="3"/>
      <c r="T95" s="3"/>
      <c r="U95" s="3"/>
      <c r="V95" s="3"/>
      <c r="W95" s="3"/>
      <c r="X95" s="3"/>
      <c r="Y95" s="3"/>
      <c r="Z95" s="3"/>
    </row>
    <row r="96" ht="15.75" customHeight="1">
      <c r="A96" s="53"/>
      <c r="B96" s="53"/>
      <c r="C96" s="54"/>
      <c r="D96" s="54"/>
      <c r="E96" s="54"/>
      <c r="F96" s="54"/>
      <c r="G96" s="54"/>
      <c r="H96" s="1"/>
      <c r="I96" s="3"/>
      <c r="J96" s="3"/>
      <c r="K96" s="3"/>
      <c r="L96" s="3"/>
      <c r="M96" s="3"/>
      <c r="N96" s="3"/>
      <c r="O96" s="3"/>
      <c r="P96" s="3"/>
      <c r="Q96" s="3"/>
      <c r="R96" s="3"/>
      <c r="S96" s="3"/>
      <c r="T96" s="3"/>
      <c r="U96" s="3"/>
      <c r="V96" s="3"/>
      <c r="W96" s="3"/>
      <c r="X96" s="3"/>
      <c r="Y96" s="3"/>
      <c r="Z96" s="3"/>
    </row>
    <row r="97" ht="15.75" customHeight="1">
      <c r="A97" s="53"/>
      <c r="B97" s="53"/>
      <c r="C97" s="54"/>
      <c r="D97" s="54"/>
      <c r="E97" s="54"/>
      <c r="F97" s="54"/>
      <c r="G97" s="54"/>
      <c r="H97" s="1"/>
      <c r="I97" s="3"/>
      <c r="J97" s="3"/>
      <c r="K97" s="3"/>
      <c r="L97" s="3"/>
      <c r="M97" s="3"/>
      <c r="N97" s="3"/>
      <c r="O97" s="3"/>
      <c r="P97" s="3"/>
      <c r="Q97" s="3"/>
      <c r="R97" s="3"/>
      <c r="S97" s="3"/>
      <c r="T97" s="3"/>
      <c r="U97" s="3"/>
      <c r="V97" s="3"/>
      <c r="W97" s="3"/>
      <c r="X97" s="3"/>
      <c r="Y97" s="3"/>
      <c r="Z97" s="3"/>
    </row>
    <row r="98" ht="15.75" customHeight="1">
      <c r="A98" s="53"/>
      <c r="B98" s="53"/>
      <c r="C98" s="54"/>
      <c r="D98" s="54"/>
      <c r="E98" s="54"/>
      <c r="F98" s="54"/>
      <c r="G98" s="54"/>
      <c r="H98" s="1"/>
      <c r="I98" s="3"/>
      <c r="J98" s="3"/>
      <c r="K98" s="3"/>
      <c r="L98" s="3"/>
      <c r="M98" s="3"/>
      <c r="N98" s="3"/>
      <c r="O98" s="3"/>
      <c r="P98" s="3"/>
      <c r="Q98" s="3"/>
      <c r="R98" s="3"/>
      <c r="S98" s="3"/>
      <c r="T98" s="3"/>
      <c r="U98" s="3"/>
      <c r="V98" s="3"/>
      <c r="W98" s="3"/>
      <c r="X98" s="3"/>
      <c r="Y98" s="3"/>
      <c r="Z98" s="3"/>
    </row>
    <row r="99" ht="15.75" customHeight="1">
      <c r="A99" s="53"/>
      <c r="B99" s="53"/>
      <c r="C99" s="54"/>
      <c r="D99" s="54"/>
      <c r="E99" s="54"/>
      <c r="F99" s="54"/>
      <c r="G99" s="54"/>
      <c r="H99" s="1"/>
      <c r="I99" s="3"/>
      <c r="J99" s="3"/>
      <c r="K99" s="3"/>
      <c r="L99" s="3"/>
      <c r="M99" s="3"/>
      <c r="N99" s="3"/>
      <c r="O99" s="3"/>
      <c r="P99" s="3"/>
      <c r="Q99" s="3"/>
      <c r="R99" s="3"/>
      <c r="S99" s="3"/>
      <c r="T99" s="3"/>
      <c r="U99" s="3"/>
      <c r="V99" s="3"/>
      <c r="W99" s="3"/>
      <c r="X99" s="3"/>
      <c r="Y99" s="3"/>
      <c r="Z99" s="3"/>
    </row>
    <row r="100" ht="15.75" customHeight="1">
      <c r="A100" s="53"/>
      <c r="B100" s="53"/>
      <c r="C100" s="54"/>
      <c r="D100" s="54"/>
      <c r="E100" s="54"/>
      <c r="F100" s="54"/>
      <c r="G100" s="54"/>
      <c r="H100" s="1"/>
      <c r="I100" s="3"/>
      <c r="J100" s="3"/>
      <c r="K100" s="3"/>
      <c r="L100" s="3"/>
      <c r="M100" s="3"/>
      <c r="N100" s="3"/>
      <c r="O100" s="3"/>
      <c r="P100" s="3"/>
      <c r="Q100" s="3"/>
      <c r="R100" s="3"/>
      <c r="S100" s="3"/>
      <c r="T100" s="3"/>
      <c r="U100" s="3"/>
      <c r="V100" s="3"/>
      <c r="W100" s="3"/>
      <c r="X100" s="3"/>
      <c r="Y100" s="3"/>
      <c r="Z100" s="3"/>
    </row>
    <row r="101" ht="15.75" customHeight="1">
      <c r="A101" s="53"/>
      <c r="B101" s="53"/>
      <c r="C101" s="54"/>
      <c r="D101" s="54"/>
      <c r="E101" s="54"/>
      <c r="F101" s="54"/>
      <c r="G101" s="54"/>
      <c r="H101" s="1"/>
      <c r="I101" s="3"/>
      <c r="J101" s="3"/>
      <c r="K101" s="3"/>
      <c r="L101" s="3"/>
      <c r="M101" s="3"/>
      <c r="N101" s="3"/>
      <c r="O101" s="3"/>
      <c r="P101" s="3"/>
      <c r="Q101" s="3"/>
      <c r="R101" s="3"/>
      <c r="S101" s="3"/>
      <c r="T101" s="3"/>
      <c r="U101" s="3"/>
      <c r="V101" s="3"/>
      <c r="W101" s="3"/>
      <c r="X101" s="3"/>
      <c r="Y101" s="3"/>
      <c r="Z101" s="3"/>
    </row>
    <row r="102" ht="15.75" customHeight="1">
      <c r="A102" s="53"/>
      <c r="B102" s="53"/>
      <c r="C102" s="54"/>
      <c r="D102" s="54"/>
      <c r="E102" s="54"/>
      <c r="F102" s="54"/>
      <c r="G102" s="54"/>
      <c r="H102" s="1"/>
      <c r="I102" s="3"/>
      <c r="J102" s="3"/>
      <c r="K102" s="3"/>
      <c r="L102" s="3"/>
      <c r="M102" s="3"/>
      <c r="N102" s="3"/>
      <c r="O102" s="3"/>
      <c r="P102" s="3"/>
      <c r="Q102" s="3"/>
      <c r="R102" s="3"/>
      <c r="S102" s="3"/>
      <c r="T102" s="3"/>
      <c r="U102" s="3"/>
      <c r="V102" s="3"/>
      <c r="W102" s="3"/>
      <c r="X102" s="3"/>
      <c r="Y102" s="3"/>
      <c r="Z102" s="3"/>
    </row>
    <row r="103" ht="15.75" customHeight="1">
      <c r="A103" s="53"/>
      <c r="B103" s="53"/>
      <c r="C103" s="54"/>
      <c r="D103" s="54"/>
      <c r="E103" s="54"/>
      <c r="F103" s="54"/>
      <c r="G103" s="54"/>
      <c r="H103" s="1"/>
      <c r="I103" s="3"/>
      <c r="J103" s="3"/>
      <c r="K103" s="3"/>
      <c r="L103" s="3"/>
      <c r="M103" s="3"/>
      <c r="N103" s="3"/>
      <c r="O103" s="3"/>
      <c r="P103" s="3"/>
      <c r="Q103" s="3"/>
      <c r="R103" s="3"/>
      <c r="S103" s="3"/>
      <c r="T103" s="3"/>
      <c r="U103" s="3"/>
      <c r="V103" s="3"/>
      <c r="W103" s="3"/>
      <c r="X103" s="3"/>
      <c r="Y103" s="3"/>
      <c r="Z103" s="3"/>
    </row>
    <row r="104" ht="15.75" customHeight="1">
      <c r="A104" s="53"/>
      <c r="B104" s="53"/>
      <c r="C104" s="54"/>
      <c r="D104" s="54"/>
      <c r="E104" s="54"/>
      <c r="F104" s="54"/>
      <c r="G104" s="54"/>
      <c r="H104" s="1"/>
      <c r="I104" s="3"/>
      <c r="J104" s="3"/>
      <c r="K104" s="3"/>
      <c r="L104" s="3"/>
      <c r="M104" s="3"/>
      <c r="N104" s="3"/>
      <c r="O104" s="3"/>
      <c r="P104" s="3"/>
      <c r="Q104" s="3"/>
      <c r="R104" s="3"/>
      <c r="S104" s="3"/>
      <c r="T104" s="3"/>
      <c r="U104" s="3"/>
      <c r="V104" s="3"/>
      <c r="W104" s="3"/>
      <c r="X104" s="3"/>
      <c r="Y104" s="3"/>
      <c r="Z104" s="3"/>
    </row>
    <row r="105" ht="15.75" customHeight="1">
      <c r="A105" s="53"/>
      <c r="B105" s="53"/>
      <c r="C105" s="54"/>
      <c r="D105" s="54"/>
      <c r="E105" s="54"/>
      <c r="F105" s="54"/>
      <c r="G105" s="54"/>
      <c r="H105" s="1"/>
      <c r="I105" s="3"/>
      <c r="J105" s="3"/>
      <c r="K105" s="3"/>
      <c r="L105" s="3"/>
      <c r="M105" s="3"/>
      <c r="N105" s="3"/>
      <c r="O105" s="3"/>
      <c r="P105" s="3"/>
      <c r="Q105" s="3"/>
      <c r="R105" s="3"/>
      <c r="S105" s="3"/>
      <c r="T105" s="3"/>
      <c r="U105" s="3"/>
      <c r="V105" s="3"/>
      <c r="W105" s="3"/>
      <c r="X105" s="3"/>
      <c r="Y105" s="3"/>
      <c r="Z105" s="3"/>
    </row>
    <row r="106" ht="15.75" customHeight="1">
      <c r="A106" s="53"/>
      <c r="B106" s="53"/>
      <c r="C106" s="54"/>
      <c r="D106" s="54"/>
      <c r="E106" s="54"/>
      <c r="F106" s="54"/>
      <c r="G106" s="54"/>
      <c r="H106" s="1"/>
      <c r="I106" s="3"/>
      <c r="J106" s="3"/>
      <c r="K106" s="3"/>
      <c r="L106" s="3"/>
      <c r="M106" s="3"/>
      <c r="N106" s="3"/>
      <c r="O106" s="3"/>
      <c r="P106" s="3"/>
      <c r="Q106" s="3"/>
      <c r="R106" s="3"/>
      <c r="S106" s="3"/>
      <c r="T106" s="3"/>
      <c r="U106" s="3"/>
      <c r="V106" s="3"/>
      <c r="W106" s="3"/>
      <c r="X106" s="3"/>
      <c r="Y106" s="3"/>
      <c r="Z106" s="3"/>
    </row>
    <row r="107" ht="15.75" customHeight="1">
      <c r="A107" s="53"/>
      <c r="B107" s="53"/>
      <c r="C107" s="54"/>
      <c r="D107" s="54"/>
      <c r="E107" s="54"/>
      <c r="F107" s="54"/>
      <c r="G107" s="54"/>
      <c r="H107" s="1"/>
      <c r="I107" s="3"/>
      <c r="J107" s="3"/>
      <c r="K107" s="3"/>
      <c r="L107" s="3"/>
      <c r="M107" s="3"/>
      <c r="N107" s="3"/>
      <c r="O107" s="3"/>
      <c r="P107" s="3"/>
      <c r="Q107" s="3"/>
      <c r="R107" s="3"/>
      <c r="S107" s="3"/>
      <c r="T107" s="3"/>
      <c r="U107" s="3"/>
      <c r="V107" s="3"/>
      <c r="W107" s="3"/>
      <c r="X107" s="3"/>
      <c r="Y107" s="3"/>
      <c r="Z107" s="3"/>
    </row>
    <row r="108" ht="15.75" customHeight="1">
      <c r="A108" s="53"/>
      <c r="B108" s="53"/>
      <c r="C108" s="54"/>
      <c r="D108" s="54"/>
      <c r="E108" s="54"/>
      <c r="F108" s="54"/>
      <c r="G108" s="54"/>
      <c r="H108" s="1"/>
      <c r="I108" s="3"/>
      <c r="J108" s="3"/>
      <c r="K108" s="3"/>
      <c r="L108" s="3"/>
      <c r="M108" s="3"/>
      <c r="N108" s="3"/>
      <c r="O108" s="3"/>
      <c r="P108" s="3"/>
      <c r="Q108" s="3"/>
      <c r="R108" s="3"/>
      <c r="S108" s="3"/>
      <c r="T108" s="3"/>
      <c r="U108" s="3"/>
      <c r="V108" s="3"/>
      <c r="W108" s="3"/>
      <c r="X108" s="3"/>
      <c r="Y108" s="3"/>
      <c r="Z108" s="3"/>
    </row>
    <row r="109" ht="15.75" customHeight="1">
      <c r="A109" s="53"/>
      <c r="B109" s="53"/>
      <c r="C109" s="54"/>
      <c r="D109" s="54"/>
      <c r="E109" s="54"/>
      <c r="F109" s="54"/>
      <c r="G109" s="54"/>
      <c r="H109" s="1"/>
      <c r="I109" s="3"/>
      <c r="J109" s="3"/>
      <c r="K109" s="3"/>
      <c r="L109" s="3"/>
      <c r="M109" s="3"/>
      <c r="N109" s="3"/>
      <c r="O109" s="3"/>
      <c r="P109" s="3"/>
      <c r="Q109" s="3"/>
      <c r="R109" s="3"/>
      <c r="S109" s="3"/>
      <c r="T109" s="3"/>
      <c r="U109" s="3"/>
      <c r="V109" s="3"/>
      <c r="W109" s="3"/>
      <c r="X109" s="3"/>
      <c r="Y109" s="3"/>
      <c r="Z109" s="3"/>
    </row>
    <row r="110" ht="15.75" customHeight="1">
      <c r="A110" s="53"/>
      <c r="B110" s="53"/>
      <c r="C110" s="54"/>
      <c r="D110" s="54"/>
      <c r="E110" s="54"/>
      <c r="F110" s="54"/>
      <c r="G110" s="54"/>
      <c r="H110" s="1"/>
      <c r="I110" s="3"/>
      <c r="J110" s="3"/>
      <c r="K110" s="3"/>
      <c r="L110" s="3"/>
      <c r="M110" s="3"/>
      <c r="N110" s="3"/>
      <c r="O110" s="3"/>
      <c r="P110" s="3"/>
      <c r="Q110" s="3"/>
      <c r="R110" s="3"/>
      <c r="S110" s="3"/>
      <c r="T110" s="3"/>
      <c r="U110" s="3"/>
      <c r="V110" s="3"/>
      <c r="W110" s="3"/>
      <c r="X110" s="3"/>
      <c r="Y110" s="3"/>
      <c r="Z110" s="3"/>
    </row>
    <row r="111" ht="15.75" customHeight="1">
      <c r="A111" s="53"/>
      <c r="B111" s="53"/>
      <c r="C111" s="54"/>
      <c r="D111" s="54"/>
      <c r="E111" s="54"/>
      <c r="F111" s="54"/>
      <c r="G111" s="54"/>
      <c r="H111" s="1"/>
      <c r="I111" s="3"/>
      <c r="J111" s="3"/>
      <c r="K111" s="3"/>
      <c r="L111" s="3"/>
      <c r="M111" s="3"/>
      <c r="N111" s="3"/>
      <c r="O111" s="3"/>
      <c r="P111" s="3"/>
      <c r="Q111" s="3"/>
      <c r="R111" s="3"/>
      <c r="S111" s="3"/>
      <c r="T111" s="3"/>
      <c r="U111" s="3"/>
      <c r="V111" s="3"/>
      <c r="W111" s="3"/>
      <c r="X111" s="3"/>
      <c r="Y111" s="3"/>
      <c r="Z111" s="3"/>
    </row>
    <row r="112" ht="15.75" customHeight="1">
      <c r="A112" s="53"/>
      <c r="B112" s="53"/>
      <c r="C112" s="54"/>
      <c r="D112" s="54"/>
      <c r="E112" s="54"/>
      <c r="F112" s="54"/>
      <c r="G112" s="54"/>
      <c r="H112" s="1"/>
      <c r="I112" s="3"/>
      <c r="J112" s="3"/>
      <c r="K112" s="3"/>
      <c r="L112" s="3"/>
      <c r="M112" s="3"/>
      <c r="N112" s="3"/>
      <c r="O112" s="3"/>
      <c r="P112" s="3"/>
      <c r="Q112" s="3"/>
      <c r="R112" s="3"/>
      <c r="S112" s="3"/>
      <c r="T112" s="3"/>
      <c r="U112" s="3"/>
      <c r="V112" s="3"/>
      <c r="W112" s="3"/>
      <c r="X112" s="3"/>
      <c r="Y112" s="3"/>
      <c r="Z112" s="3"/>
    </row>
    <row r="113" ht="15.75" customHeight="1">
      <c r="A113" s="53"/>
      <c r="B113" s="53"/>
      <c r="C113" s="54"/>
      <c r="D113" s="54"/>
      <c r="E113" s="54"/>
      <c r="F113" s="54"/>
      <c r="G113" s="54"/>
      <c r="H113" s="1"/>
      <c r="I113" s="3"/>
      <c r="J113" s="3"/>
      <c r="K113" s="3"/>
      <c r="L113" s="3"/>
      <c r="M113" s="3"/>
      <c r="N113" s="3"/>
      <c r="O113" s="3"/>
      <c r="P113" s="3"/>
      <c r="Q113" s="3"/>
      <c r="R113" s="3"/>
      <c r="S113" s="3"/>
      <c r="T113" s="3"/>
      <c r="U113" s="3"/>
      <c r="V113" s="3"/>
      <c r="W113" s="3"/>
      <c r="X113" s="3"/>
      <c r="Y113" s="3"/>
      <c r="Z113" s="3"/>
    </row>
    <row r="114" ht="15.75" customHeight="1">
      <c r="A114" s="53"/>
      <c r="B114" s="53"/>
      <c r="C114" s="54"/>
      <c r="D114" s="54"/>
      <c r="E114" s="54"/>
      <c r="F114" s="54"/>
      <c r="G114" s="54"/>
      <c r="H114" s="1"/>
      <c r="I114" s="3"/>
      <c r="J114" s="3"/>
      <c r="K114" s="3"/>
      <c r="L114" s="3"/>
      <c r="M114" s="3"/>
      <c r="N114" s="3"/>
      <c r="O114" s="3"/>
      <c r="P114" s="3"/>
      <c r="Q114" s="3"/>
      <c r="R114" s="3"/>
      <c r="S114" s="3"/>
      <c r="T114" s="3"/>
      <c r="U114" s="3"/>
      <c r="V114" s="3"/>
      <c r="W114" s="3"/>
      <c r="X114" s="3"/>
      <c r="Y114" s="3"/>
      <c r="Z114" s="3"/>
    </row>
    <row r="115" ht="15.75" customHeight="1">
      <c r="A115" s="53"/>
      <c r="B115" s="53"/>
      <c r="C115" s="54"/>
      <c r="D115" s="54"/>
      <c r="E115" s="54"/>
      <c r="F115" s="54"/>
      <c r="G115" s="54"/>
      <c r="H115" s="1"/>
      <c r="I115" s="3"/>
      <c r="J115" s="3"/>
      <c r="K115" s="3"/>
      <c r="L115" s="3"/>
      <c r="M115" s="3"/>
      <c r="N115" s="3"/>
      <c r="O115" s="3"/>
      <c r="P115" s="3"/>
      <c r="Q115" s="3"/>
      <c r="R115" s="3"/>
      <c r="S115" s="3"/>
      <c r="T115" s="3"/>
      <c r="U115" s="3"/>
      <c r="V115" s="3"/>
      <c r="W115" s="3"/>
      <c r="X115" s="3"/>
      <c r="Y115" s="3"/>
      <c r="Z115" s="3"/>
    </row>
    <row r="116" ht="15.75" customHeight="1">
      <c r="A116" s="53"/>
      <c r="B116" s="53"/>
      <c r="C116" s="54"/>
      <c r="D116" s="54"/>
      <c r="E116" s="54"/>
      <c r="F116" s="54"/>
      <c r="G116" s="54"/>
      <c r="H116" s="1"/>
      <c r="I116" s="3"/>
      <c r="J116" s="3"/>
      <c r="K116" s="3"/>
      <c r="L116" s="3"/>
      <c r="M116" s="3"/>
      <c r="N116" s="3"/>
      <c r="O116" s="3"/>
      <c r="P116" s="3"/>
      <c r="Q116" s="3"/>
      <c r="R116" s="3"/>
      <c r="S116" s="3"/>
      <c r="T116" s="3"/>
      <c r="U116" s="3"/>
      <c r="V116" s="3"/>
      <c r="W116" s="3"/>
      <c r="X116" s="3"/>
      <c r="Y116" s="3"/>
      <c r="Z116" s="3"/>
    </row>
    <row r="117" ht="15.75" customHeight="1">
      <c r="A117" s="53"/>
      <c r="B117" s="53"/>
      <c r="C117" s="54"/>
      <c r="D117" s="54"/>
      <c r="E117" s="54"/>
      <c r="F117" s="54"/>
      <c r="G117" s="54"/>
      <c r="H117" s="1"/>
      <c r="I117" s="3"/>
      <c r="J117" s="3"/>
      <c r="K117" s="3"/>
      <c r="L117" s="3"/>
      <c r="M117" s="3"/>
      <c r="N117" s="3"/>
      <c r="O117" s="3"/>
      <c r="P117" s="3"/>
      <c r="Q117" s="3"/>
      <c r="R117" s="3"/>
      <c r="S117" s="3"/>
      <c r="T117" s="3"/>
      <c r="U117" s="3"/>
      <c r="V117" s="3"/>
      <c r="W117" s="3"/>
      <c r="X117" s="3"/>
      <c r="Y117" s="3"/>
      <c r="Z117" s="3"/>
    </row>
    <row r="118" ht="15.75" customHeight="1">
      <c r="A118" s="53"/>
      <c r="B118" s="53"/>
      <c r="C118" s="54"/>
      <c r="D118" s="54"/>
      <c r="E118" s="54"/>
      <c r="F118" s="54"/>
      <c r="G118" s="54"/>
      <c r="H118" s="1"/>
      <c r="I118" s="3"/>
      <c r="J118" s="3"/>
      <c r="K118" s="3"/>
      <c r="L118" s="3"/>
      <c r="M118" s="3"/>
      <c r="N118" s="3"/>
      <c r="O118" s="3"/>
      <c r="P118" s="3"/>
      <c r="Q118" s="3"/>
      <c r="R118" s="3"/>
      <c r="S118" s="3"/>
      <c r="T118" s="3"/>
      <c r="U118" s="3"/>
      <c r="V118" s="3"/>
      <c r="W118" s="3"/>
      <c r="X118" s="3"/>
      <c r="Y118" s="3"/>
      <c r="Z118" s="3"/>
    </row>
    <row r="119" ht="15.75" customHeight="1">
      <c r="A119" s="53"/>
      <c r="B119" s="53"/>
      <c r="C119" s="54"/>
      <c r="D119" s="54"/>
      <c r="E119" s="54"/>
      <c r="F119" s="54"/>
      <c r="G119" s="54"/>
      <c r="H119" s="1"/>
      <c r="I119" s="3"/>
      <c r="J119" s="3"/>
      <c r="K119" s="3"/>
      <c r="L119" s="3"/>
      <c r="M119" s="3"/>
      <c r="N119" s="3"/>
      <c r="O119" s="3"/>
      <c r="P119" s="3"/>
      <c r="Q119" s="3"/>
      <c r="R119" s="3"/>
      <c r="S119" s="3"/>
      <c r="T119" s="3"/>
      <c r="U119" s="3"/>
      <c r="V119" s="3"/>
      <c r="W119" s="3"/>
      <c r="X119" s="3"/>
      <c r="Y119" s="3"/>
      <c r="Z119" s="3"/>
    </row>
    <row r="120" ht="15.75" customHeight="1">
      <c r="A120" s="53"/>
      <c r="B120" s="53"/>
      <c r="C120" s="54"/>
      <c r="D120" s="54"/>
      <c r="E120" s="54"/>
      <c r="F120" s="54"/>
      <c r="G120" s="54"/>
      <c r="H120" s="1"/>
      <c r="I120" s="3"/>
      <c r="J120" s="3"/>
      <c r="K120" s="3"/>
      <c r="L120" s="3"/>
      <c r="M120" s="3"/>
      <c r="N120" s="3"/>
      <c r="O120" s="3"/>
      <c r="P120" s="3"/>
      <c r="Q120" s="3"/>
      <c r="R120" s="3"/>
      <c r="S120" s="3"/>
      <c r="T120" s="3"/>
      <c r="U120" s="3"/>
      <c r="V120" s="3"/>
      <c r="W120" s="3"/>
      <c r="X120" s="3"/>
      <c r="Y120" s="3"/>
      <c r="Z120" s="3"/>
    </row>
    <row r="121" ht="15.75" customHeight="1">
      <c r="A121" s="53"/>
      <c r="B121" s="53"/>
      <c r="C121" s="54"/>
      <c r="D121" s="54"/>
      <c r="E121" s="54"/>
      <c r="F121" s="54"/>
      <c r="G121" s="54"/>
      <c r="H121" s="1"/>
      <c r="I121" s="3"/>
      <c r="J121" s="3"/>
      <c r="K121" s="3"/>
      <c r="L121" s="3"/>
      <c r="M121" s="3"/>
      <c r="N121" s="3"/>
      <c r="O121" s="3"/>
      <c r="P121" s="3"/>
      <c r="Q121" s="3"/>
      <c r="R121" s="3"/>
      <c r="S121" s="3"/>
      <c r="T121" s="3"/>
      <c r="U121" s="3"/>
      <c r="V121" s="3"/>
      <c r="W121" s="3"/>
      <c r="X121" s="3"/>
      <c r="Y121" s="3"/>
      <c r="Z121" s="3"/>
    </row>
    <row r="122" ht="15.75" customHeight="1">
      <c r="A122" s="53"/>
      <c r="B122" s="53"/>
      <c r="C122" s="54"/>
      <c r="D122" s="54"/>
      <c r="E122" s="54"/>
      <c r="F122" s="54"/>
      <c r="G122" s="54"/>
      <c r="H122" s="1"/>
      <c r="I122" s="3"/>
      <c r="J122" s="3"/>
      <c r="K122" s="3"/>
      <c r="L122" s="3"/>
      <c r="M122" s="3"/>
      <c r="N122" s="3"/>
      <c r="O122" s="3"/>
      <c r="P122" s="3"/>
      <c r="Q122" s="3"/>
      <c r="R122" s="3"/>
      <c r="S122" s="3"/>
      <c r="T122" s="3"/>
      <c r="U122" s="3"/>
      <c r="V122" s="3"/>
      <c r="W122" s="3"/>
      <c r="X122" s="3"/>
      <c r="Y122" s="3"/>
      <c r="Z122" s="3"/>
    </row>
    <row r="123" ht="15.75" customHeight="1">
      <c r="A123" s="53"/>
      <c r="B123" s="53"/>
      <c r="C123" s="54"/>
      <c r="D123" s="54"/>
      <c r="E123" s="54"/>
      <c r="F123" s="54"/>
      <c r="G123" s="54"/>
      <c r="H123" s="1"/>
      <c r="I123" s="3"/>
      <c r="J123" s="3"/>
      <c r="K123" s="3"/>
      <c r="L123" s="3"/>
      <c r="M123" s="3"/>
      <c r="N123" s="3"/>
      <c r="O123" s="3"/>
      <c r="P123" s="3"/>
      <c r="Q123" s="3"/>
      <c r="R123" s="3"/>
      <c r="S123" s="3"/>
      <c r="T123" s="3"/>
      <c r="U123" s="3"/>
      <c r="V123" s="3"/>
      <c r="W123" s="3"/>
      <c r="X123" s="3"/>
      <c r="Y123" s="3"/>
      <c r="Z123" s="3"/>
    </row>
    <row r="124" ht="15.75" customHeight="1">
      <c r="A124" s="53"/>
      <c r="B124" s="53"/>
      <c r="C124" s="54"/>
      <c r="D124" s="54"/>
      <c r="E124" s="54"/>
      <c r="F124" s="54"/>
      <c r="G124" s="54"/>
      <c r="H124" s="1"/>
      <c r="I124" s="3"/>
      <c r="J124" s="3"/>
      <c r="K124" s="3"/>
      <c r="L124" s="3"/>
      <c r="M124" s="3"/>
      <c r="N124" s="3"/>
      <c r="O124" s="3"/>
      <c r="P124" s="3"/>
      <c r="Q124" s="3"/>
      <c r="R124" s="3"/>
      <c r="S124" s="3"/>
      <c r="T124" s="3"/>
      <c r="U124" s="3"/>
      <c r="V124" s="3"/>
      <c r="W124" s="3"/>
      <c r="X124" s="3"/>
      <c r="Y124" s="3"/>
      <c r="Z124" s="3"/>
    </row>
    <row r="125" ht="15.75" customHeight="1">
      <c r="A125" s="53"/>
      <c r="B125" s="53"/>
      <c r="C125" s="54"/>
      <c r="D125" s="54"/>
      <c r="E125" s="54"/>
      <c r="F125" s="54"/>
      <c r="G125" s="54"/>
      <c r="H125" s="1"/>
      <c r="I125" s="3"/>
      <c r="J125" s="3"/>
      <c r="K125" s="3"/>
      <c r="L125" s="3"/>
      <c r="M125" s="3"/>
      <c r="N125" s="3"/>
      <c r="O125" s="3"/>
      <c r="P125" s="3"/>
      <c r="Q125" s="3"/>
      <c r="R125" s="3"/>
      <c r="S125" s="3"/>
      <c r="T125" s="3"/>
      <c r="U125" s="3"/>
      <c r="V125" s="3"/>
      <c r="W125" s="3"/>
      <c r="X125" s="3"/>
      <c r="Y125" s="3"/>
      <c r="Z125" s="3"/>
    </row>
    <row r="126" ht="15.75" customHeight="1">
      <c r="A126" s="53"/>
      <c r="B126" s="53"/>
      <c r="C126" s="54"/>
      <c r="D126" s="54"/>
      <c r="E126" s="54"/>
      <c r="F126" s="54"/>
      <c r="G126" s="54"/>
      <c r="H126" s="1"/>
      <c r="I126" s="3"/>
      <c r="J126" s="3"/>
      <c r="K126" s="3"/>
      <c r="L126" s="3"/>
      <c r="M126" s="3"/>
      <c r="N126" s="3"/>
      <c r="O126" s="3"/>
      <c r="P126" s="3"/>
      <c r="Q126" s="3"/>
      <c r="R126" s="3"/>
      <c r="S126" s="3"/>
      <c r="T126" s="3"/>
      <c r="U126" s="3"/>
      <c r="V126" s="3"/>
      <c r="W126" s="3"/>
      <c r="X126" s="3"/>
      <c r="Y126" s="3"/>
      <c r="Z126" s="3"/>
    </row>
    <row r="127" ht="15.75" customHeight="1">
      <c r="A127" s="53"/>
      <c r="B127" s="53"/>
      <c r="C127" s="54"/>
      <c r="D127" s="54"/>
      <c r="E127" s="54"/>
      <c r="F127" s="54"/>
      <c r="G127" s="54"/>
      <c r="H127" s="1"/>
      <c r="I127" s="3"/>
      <c r="J127" s="3"/>
      <c r="K127" s="3"/>
      <c r="L127" s="3"/>
      <c r="M127" s="3"/>
      <c r="N127" s="3"/>
      <c r="O127" s="3"/>
      <c r="P127" s="3"/>
      <c r="Q127" s="3"/>
      <c r="R127" s="3"/>
      <c r="S127" s="3"/>
      <c r="T127" s="3"/>
      <c r="U127" s="3"/>
      <c r="V127" s="3"/>
      <c r="W127" s="3"/>
      <c r="X127" s="3"/>
      <c r="Y127" s="3"/>
      <c r="Z127" s="3"/>
    </row>
    <row r="128" ht="15.75" customHeight="1">
      <c r="A128" s="53"/>
      <c r="B128" s="53"/>
      <c r="C128" s="54"/>
      <c r="D128" s="54"/>
      <c r="E128" s="54"/>
      <c r="F128" s="54"/>
      <c r="G128" s="54"/>
      <c r="H128" s="1"/>
      <c r="I128" s="3"/>
      <c r="J128" s="3"/>
      <c r="K128" s="3"/>
      <c r="L128" s="3"/>
      <c r="M128" s="3"/>
      <c r="N128" s="3"/>
      <c r="O128" s="3"/>
      <c r="P128" s="3"/>
      <c r="Q128" s="3"/>
      <c r="R128" s="3"/>
      <c r="S128" s="3"/>
      <c r="T128" s="3"/>
      <c r="U128" s="3"/>
      <c r="V128" s="3"/>
      <c r="W128" s="3"/>
      <c r="X128" s="3"/>
      <c r="Y128" s="3"/>
      <c r="Z128" s="3"/>
    </row>
    <row r="129" ht="15.75" customHeight="1">
      <c r="A129" s="53"/>
      <c r="B129" s="53"/>
      <c r="C129" s="54"/>
      <c r="D129" s="54"/>
      <c r="E129" s="54"/>
      <c r="F129" s="54"/>
      <c r="G129" s="54"/>
      <c r="H129" s="1"/>
      <c r="I129" s="3"/>
      <c r="J129" s="3"/>
      <c r="K129" s="3"/>
      <c r="L129" s="3"/>
      <c r="M129" s="3"/>
      <c r="N129" s="3"/>
      <c r="O129" s="3"/>
      <c r="P129" s="3"/>
      <c r="Q129" s="3"/>
      <c r="R129" s="3"/>
      <c r="S129" s="3"/>
      <c r="T129" s="3"/>
      <c r="U129" s="3"/>
      <c r="V129" s="3"/>
      <c r="W129" s="3"/>
      <c r="X129" s="3"/>
      <c r="Y129" s="3"/>
      <c r="Z129" s="3"/>
    </row>
    <row r="130" ht="15.75" customHeight="1">
      <c r="A130" s="53"/>
      <c r="B130" s="53"/>
      <c r="C130" s="54"/>
      <c r="D130" s="54"/>
      <c r="E130" s="54"/>
      <c r="F130" s="54"/>
      <c r="G130" s="54"/>
      <c r="H130" s="1"/>
      <c r="I130" s="3"/>
      <c r="J130" s="3"/>
      <c r="K130" s="3"/>
      <c r="L130" s="3"/>
      <c r="M130" s="3"/>
      <c r="N130" s="3"/>
      <c r="O130" s="3"/>
      <c r="P130" s="3"/>
      <c r="Q130" s="3"/>
      <c r="R130" s="3"/>
      <c r="S130" s="3"/>
      <c r="T130" s="3"/>
      <c r="U130" s="3"/>
      <c r="V130" s="3"/>
      <c r="W130" s="3"/>
      <c r="X130" s="3"/>
      <c r="Y130" s="3"/>
      <c r="Z130" s="3"/>
    </row>
    <row r="131" ht="15.75" customHeight="1">
      <c r="A131" s="53"/>
      <c r="B131" s="53"/>
      <c r="C131" s="54"/>
      <c r="D131" s="54"/>
      <c r="E131" s="54"/>
      <c r="F131" s="54"/>
      <c r="G131" s="54"/>
      <c r="H131" s="1"/>
      <c r="I131" s="3"/>
      <c r="J131" s="3"/>
      <c r="K131" s="3"/>
      <c r="L131" s="3"/>
      <c r="M131" s="3"/>
      <c r="N131" s="3"/>
      <c r="O131" s="3"/>
      <c r="P131" s="3"/>
      <c r="Q131" s="3"/>
      <c r="R131" s="3"/>
      <c r="S131" s="3"/>
      <c r="T131" s="3"/>
      <c r="U131" s="3"/>
      <c r="V131" s="3"/>
      <c r="W131" s="3"/>
      <c r="X131" s="3"/>
      <c r="Y131" s="3"/>
      <c r="Z131" s="3"/>
    </row>
    <row r="132" ht="15.75" customHeight="1">
      <c r="A132" s="53"/>
      <c r="B132" s="53"/>
      <c r="C132" s="54"/>
      <c r="D132" s="54"/>
      <c r="E132" s="54"/>
      <c r="F132" s="54"/>
      <c r="G132" s="54"/>
      <c r="H132" s="1"/>
      <c r="I132" s="3"/>
      <c r="J132" s="3"/>
      <c r="K132" s="3"/>
      <c r="L132" s="3"/>
      <c r="M132" s="3"/>
      <c r="N132" s="3"/>
      <c r="O132" s="3"/>
      <c r="P132" s="3"/>
      <c r="Q132" s="3"/>
      <c r="R132" s="3"/>
      <c r="S132" s="3"/>
      <c r="T132" s="3"/>
      <c r="U132" s="3"/>
      <c r="V132" s="3"/>
      <c r="W132" s="3"/>
      <c r="X132" s="3"/>
      <c r="Y132" s="3"/>
      <c r="Z132" s="3"/>
    </row>
    <row r="133" ht="15.75" customHeight="1">
      <c r="A133" s="53"/>
      <c r="B133" s="53"/>
      <c r="C133" s="54"/>
      <c r="D133" s="54"/>
      <c r="E133" s="54"/>
      <c r="F133" s="54"/>
      <c r="G133" s="54"/>
      <c r="H133" s="1"/>
      <c r="I133" s="3"/>
      <c r="J133" s="3"/>
      <c r="K133" s="3"/>
      <c r="L133" s="3"/>
      <c r="M133" s="3"/>
      <c r="N133" s="3"/>
      <c r="O133" s="3"/>
      <c r="P133" s="3"/>
      <c r="Q133" s="3"/>
      <c r="R133" s="3"/>
      <c r="S133" s="3"/>
      <c r="T133" s="3"/>
      <c r="U133" s="3"/>
      <c r="V133" s="3"/>
      <c r="W133" s="3"/>
      <c r="X133" s="3"/>
      <c r="Y133" s="3"/>
      <c r="Z133" s="3"/>
    </row>
    <row r="134" ht="15.75" customHeight="1">
      <c r="A134" s="53"/>
      <c r="B134" s="53"/>
      <c r="C134" s="54"/>
      <c r="D134" s="54"/>
      <c r="E134" s="54"/>
      <c r="F134" s="54"/>
      <c r="G134" s="54"/>
      <c r="H134" s="1"/>
      <c r="I134" s="3"/>
      <c r="J134" s="3"/>
      <c r="K134" s="3"/>
      <c r="L134" s="3"/>
      <c r="M134" s="3"/>
      <c r="N134" s="3"/>
      <c r="O134" s="3"/>
      <c r="P134" s="3"/>
      <c r="Q134" s="3"/>
      <c r="R134" s="3"/>
      <c r="S134" s="3"/>
      <c r="T134" s="3"/>
      <c r="U134" s="3"/>
      <c r="V134" s="3"/>
      <c r="W134" s="3"/>
      <c r="X134" s="3"/>
      <c r="Y134" s="3"/>
      <c r="Z134" s="3"/>
    </row>
    <row r="135" ht="15.75" customHeight="1">
      <c r="A135" s="53"/>
      <c r="B135" s="53"/>
      <c r="C135" s="54"/>
      <c r="D135" s="54"/>
      <c r="E135" s="54"/>
      <c r="F135" s="54"/>
      <c r="G135" s="54"/>
      <c r="H135" s="1"/>
      <c r="I135" s="3"/>
      <c r="J135" s="3"/>
      <c r="K135" s="3"/>
      <c r="L135" s="3"/>
      <c r="M135" s="3"/>
      <c r="N135" s="3"/>
      <c r="O135" s="3"/>
      <c r="P135" s="3"/>
      <c r="Q135" s="3"/>
      <c r="R135" s="3"/>
      <c r="S135" s="3"/>
      <c r="T135" s="3"/>
      <c r="U135" s="3"/>
      <c r="V135" s="3"/>
      <c r="W135" s="3"/>
      <c r="X135" s="3"/>
      <c r="Y135" s="3"/>
      <c r="Z135" s="3"/>
    </row>
    <row r="136" ht="15.75" customHeight="1">
      <c r="A136" s="53"/>
      <c r="B136" s="53"/>
      <c r="C136" s="54"/>
      <c r="D136" s="54"/>
      <c r="E136" s="54"/>
      <c r="F136" s="54"/>
      <c r="G136" s="54"/>
      <c r="H136" s="1"/>
      <c r="I136" s="3"/>
      <c r="J136" s="3"/>
      <c r="K136" s="3"/>
      <c r="L136" s="3"/>
      <c r="M136" s="3"/>
      <c r="N136" s="3"/>
      <c r="O136" s="3"/>
      <c r="P136" s="3"/>
      <c r="Q136" s="3"/>
      <c r="R136" s="3"/>
      <c r="S136" s="3"/>
      <c r="T136" s="3"/>
      <c r="U136" s="3"/>
      <c r="V136" s="3"/>
      <c r="W136" s="3"/>
      <c r="X136" s="3"/>
      <c r="Y136" s="3"/>
      <c r="Z136" s="3"/>
    </row>
    <row r="137" ht="15.75" customHeight="1">
      <c r="A137" s="53"/>
      <c r="B137" s="53"/>
      <c r="C137" s="54"/>
      <c r="D137" s="54"/>
      <c r="E137" s="54"/>
      <c r="F137" s="54"/>
      <c r="G137" s="54"/>
      <c r="H137" s="1"/>
      <c r="I137" s="3"/>
      <c r="J137" s="3"/>
      <c r="K137" s="3"/>
      <c r="L137" s="3"/>
      <c r="M137" s="3"/>
      <c r="N137" s="3"/>
      <c r="O137" s="3"/>
      <c r="P137" s="3"/>
      <c r="Q137" s="3"/>
      <c r="R137" s="3"/>
      <c r="S137" s="3"/>
      <c r="T137" s="3"/>
      <c r="U137" s="3"/>
      <c r="V137" s="3"/>
      <c r="W137" s="3"/>
      <c r="X137" s="3"/>
      <c r="Y137" s="3"/>
      <c r="Z137" s="3"/>
    </row>
    <row r="138" ht="15.75" customHeight="1">
      <c r="A138" s="53"/>
      <c r="B138" s="53"/>
      <c r="C138" s="54"/>
      <c r="D138" s="54"/>
      <c r="E138" s="54"/>
      <c r="F138" s="54"/>
      <c r="G138" s="54"/>
      <c r="H138" s="1"/>
      <c r="I138" s="3"/>
      <c r="J138" s="3"/>
      <c r="K138" s="3"/>
      <c r="L138" s="3"/>
      <c r="M138" s="3"/>
      <c r="N138" s="3"/>
      <c r="O138" s="3"/>
      <c r="P138" s="3"/>
      <c r="Q138" s="3"/>
      <c r="R138" s="3"/>
      <c r="S138" s="3"/>
      <c r="T138" s="3"/>
      <c r="U138" s="3"/>
      <c r="V138" s="3"/>
      <c r="W138" s="3"/>
      <c r="X138" s="3"/>
      <c r="Y138" s="3"/>
      <c r="Z138" s="3"/>
    </row>
    <row r="139" ht="15.75" customHeight="1">
      <c r="A139" s="53"/>
      <c r="B139" s="53"/>
      <c r="C139" s="54"/>
      <c r="D139" s="54"/>
      <c r="E139" s="54"/>
      <c r="F139" s="54"/>
      <c r="G139" s="54"/>
      <c r="H139" s="1"/>
      <c r="I139" s="3"/>
      <c r="J139" s="3"/>
      <c r="K139" s="3"/>
      <c r="L139" s="3"/>
      <c r="M139" s="3"/>
      <c r="N139" s="3"/>
      <c r="O139" s="3"/>
      <c r="P139" s="3"/>
      <c r="Q139" s="3"/>
      <c r="R139" s="3"/>
      <c r="S139" s="3"/>
      <c r="T139" s="3"/>
      <c r="U139" s="3"/>
      <c r="V139" s="3"/>
      <c r="W139" s="3"/>
      <c r="X139" s="3"/>
      <c r="Y139" s="3"/>
      <c r="Z139" s="3"/>
    </row>
    <row r="140" ht="15.75" customHeight="1">
      <c r="A140" s="53"/>
      <c r="B140" s="53"/>
      <c r="C140" s="54"/>
      <c r="D140" s="54"/>
      <c r="E140" s="54"/>
      <c r="F140" s="54"/>
      <c r="G140" s="54"/>
      <c r="H140" s="1"/>
      <c r="I140" s="3"/>
      <c r="J140" s="3"/>
      <c r="K140" s="3"/>
      <c r="L140" s="3"/>
      <c r="M140" s="3"/>
      <c r="N140" s="3"/>
      <c r="O140" s="3"/>
      <c r="P140" s="3"/>
      <c r="Q140" s="3"/>
      <c r="R140" s="3"/>
      <c r="S140" s="3"/>
      <c r="T140" s="3"/>
      <c r="U140" s="3"/>
      <c r="V140" s="3"/>
      <c r="W140" s="3"/>
      <c r="X140" s="3"/>
      <c r="Y140" s="3"/>
      <c r="Z140" s="3"/>
    </row>
    <row r="141" ht="15.75" customHeight="1">
      <c r="A141" s="53"/>
      <c r="B141" s="53"/>
      <c r="C141" s="54"/>
      <c r="D141" s="54"/>
      <c r="E141" s="54"/>
      <c r="F141" s="54"/>
      <c r="G141" s="54"/>
      <c r="H141" s="1"/>
      <c r="I141" s="3"/>
      <c r="J141" s="3"/>
      <c r="K141" s="3"/>
      <c r="L141" s="3"/>
      <c r="M141" s="3"/>
      <c r="N141" s="3"/>
      <c r="O141" s="3"/>
      <c r="P141" s="3"/>
      <c r="Q141" s="3"/>
      <c r="R141" s="3"/>
      <c r="S141" s="3"/>
      <c r="T141" s="3"/>
      <c r="U141" s="3"/>
      <c r="V141" s="3"/>
      <c r="W141" s="3"/>
      <c r="X141" s="3"/>
      <c r="Y141" s="3"/>
      <c r="Z141" s="3"/>
    </row>
    <row r="142" ht="15.75" customHeight="1">
      <c r="A142" s="53"/>
      <c r="B142" s="53"/>
      <c r="C142" s="54"/>
      <c r="D142" s="54"/>
      <c r="E142" s="54"/>
      <c r="F142" s="54"/>
      <c r="G142" s="54"/>
      <c r="H142" s="1"/>
      <c r="I142" s="3"/>
      <c r="J142" s="3"/>
      <c r="K142" s="3"/>
      <c r="L142" s="3"/>
      <c r="M142" s="3"/>
      <c r="N142" s="3"/>
      <c r="O142" s="3"/>
      <c r="P142" s="3"/>
      <c r="Q142" s="3"/>
      <c r="R142" s="3"/>
      <c r="S142" s="3"/>
      <c r="T142" s="3"/>
      <c r="U142" s="3"/>
      <c r="V142" s="3"/>
      <c r="W142" s="3"/>
      <c r="X142" s="3"/>
      <c r="Y142" s="3"/>
      <c r="Z142" s="3"/>
    </row>
    <row r="143" ht="15.75" customHeight="1">
      <c r="A143" s="53"/>
      <c r="B143" s="53"/>
      <c r="C143" s="54"/>
      <c r="D143" s="54"/>
      <c r="E143" s="54"/>
      <c r="F143" s="54"/>
      <c r="G143" s="54"/>
      <c r="H143" s="1"/>
      <c r="I143" s="3"/>
      <c r="J143" s="3"/>
      <c r="K143" s="3"/>
      <c r="L143" s="3"/>
      <c r="M143" s="3"/>
      <c r="N143" s="3"/>
      <c r="O143" s="3"/>
      <c r="P143" s="3"/>
      <c r="Q143" s="3"/>
      <c r="R143" s="3"/>
      <c r="S143" s="3"/>
      <c r="T143" s="3"/>
      <c r="U143" s="3"/>
      <c r="V143" s="3"/>
      <c r="W143" s="3"/>
      <c r="X143" s="3"/>
      <c r="Y143" s="3"/>
      <c r="Z143" s="3"/>
    </row>
    <row r="144" ht="15.75" customHeight="1">
      <c r="A144" s="53"/>
      <c r="B144" s="53"/>
      <c r="C144" s="54"/>
      <c r="D144" s="54"/>
      <c r="E144" s="54"/>
      <c r="F144" s="54"/>
      <c r="G144" s="54"/>
      <c r="H144" s="1"/>
      <c r="I144" s="3"/>
      <c r="J144" s="3"/>
      <c r="K144" s="3"/>
      <c r="L144" s="3"/>
      <c r="M144" s="3"/>
      <c r="N144" s="3"/>
      <c r="O144" s="3"/>
      <c r="P144" s="3"/>
      <c r="Q144" s="3"/>
      <c r="R144" s="3"/>
      <c r="S144" s="3"/>
      <c r="T144" s="3"/>
      <c r="U144" s="3"/>
      <c r="V144" s="3"/>
      <c r="W144" s="3"/>
      <c r="X144" s="3"/>
      <c r="Y144" s="3"/>
      <c r="Z144" s="3"/>
    </row>
    <row r="145" ht="15.75" customHeight="1">
      <c r="A145" s="53"/>
      <c r="B145" s="53"/>
      <c r="C145" s="54"/>
      <c r="D145" s="54"/>
      <c r="E145" s="54"/>
      <c r="F145" s="54"/>
      <c r="G145" s="54"/>
      <c r="H145" s="1"/>
      <c r="I145" s="3"/>
      <c r="J145" s="3"/>
      <c r="K145" s="3"/>
      <c r="L145" s="3"/>
      <c r="M145" s="3"/>
      <c r="N145" s="3"/>
      <c r="O145" s="3"/>
      <c r="P145" s="3"/>
      <c r="Q145" s="3"/>
      <c r="R145" s="3"/>
      <c r="S145" s="3"/>
      <c r="T145" s="3"/>
      <c r="U145" s="3"/>
      <c r="V145" s="3"/>
      <c r="W145" s="3"/>
      <c r="X145" s="3"/>
      <c r="Y145" s="3"/>
      <c r="Z145" s="3"/>
    </row>
    <row r="146" ht="15.75" customHeight="1">
      <c r="A146" s="53"/>
      <c r="B146" s="53"/>
      <c r="C146" s="54"/>
      <c r="D146" s="54"/>
      <c r="E146" s="54"/>
      <c r="F146" s="54"/>
      <c r="G146" s="54"/>
      <c r="H146" s="1"/>
      <c r="I146" s="3"/>
      <c r="J146" s="3"/>
      <c r="K146" s="3"/>
      <c r="L146" s="3"/>
      <c r="M146" s="3"/>
      <c r="N146" s="3"/>
      <c r="O146" s="3"/>
      <c r="P146" s="3"/>
      <c r="Q146" s="3"/>
      <c r="R146" s="3"/>
      <c r="S146" s="3"/>
      <c r="T146" s="3"/>
      <c r="U146" s="3"/>
      <c r="V146" s="3"/>
      <c r="W146" s="3"/>
      <c r="X146" s="3"/>
      <c r="Y146" s="3"/>
      <c r="Z146" s="3"/>
    </row>
    <row r="147" ht="15.75" customHeight="1">
      <c r="A147" s="53"/>
      <c r="B147" s="53"/>
      <c r="C147" s="54"/>
      <c r="D147" s="54"/>
      <c r="E147" s="54"/>
      <c r="F147" s="54"/>
      <c r="G147" s="54"/>
      <c r="H147" s="1"/>
      <c r="I147" s="3"/>
      <c r="J147" s="3"/>
      <c r="K147" s="3"/>
      <c r="L147" s="3"/>
      <c r="M147" s="3"/>
      <c r="N147" s="3"/>
      <c r="O147" s="3"/>
      <c r="P147" s="3"/>
      <c r="Q147" s="3"/>
      <c r="R147" s="3"/>
      <c r="S147" s="3"/>
      <c r="T147" s="3"/>
      <c r="U147" s="3"/>
      <c r="V147" s="3"/>
      <c r="W147" s="3"/>
      <c r="X147" s="3"/>
      <c r="Y147" s="3"/>
      <c r="Z147" s="3"/>
    </row>
    <row r="148" ht="15.75" customHeight="1">
      <c r="A148" s="53"/>
      <c r="B148" s="53"/>
      <c r="C148" s="54"/>
      <c r="D148" s="54"/>
      <c r="E148" s="54"/>
      <c r="F148" s="54"/>
      <c r="G148" s="54"/>
      <c r="H148" s="1"/>
      <c r="I148" s="3"/>
      <c r="J148" s="3"/>
      <c r="K148" s="3"/>
      <c r="L148" s="3"/>
      <c r="M148" s="3"/>
      <c r="N148" s="3"/>
      <c r="O148" s="3"/>
      <c r="P148" s="3"/>
      <c r="Q148" s="3"/>
      <c r="R148" s="3"/>
      <c r="S148" s="3"/>
      <c r="T148" s="3"/>
      <c r="U148" s="3"/>
      <c r="V148" s="3"/>
      <c r="W148" s="3"/>
      <c r="X148" s="3"/>
      <c r="Y148" s="3"/>
      <c r="Z148" s="3"/>
    </row>
    <row r="149" ht="15.75" customHeight="1">
      <c r="A149" s="53"/>
      <c r="B149" s="53"/>
      <c r="C149" s="54"/>
      <c r="D149" s="54"/>
      <c r="E149" s="54"/>
      <c r="F149" s="54"/>
      <c r="G149" s="54"/>
      <c r="H149" s="1"/>
      <c r="I149" s="3"/>
      <c r="J149" s="3"/>
      <c r="K149" s="3"/>
      <c r="L149" s="3"/>
      <c r="M149" s="3"/>
      <c r="N149" s="3"/>
      <c r="O149" s="3"/>
      <c r="P149" s="3"/>
      <c r="Q149" s="3"/>
      <c r="R149" s="3"/>
      <c r="S149" s="3"/>
      <c r="T149" s="3"/>
      <c r="U149" s="3"/>
      <c r="V149" s="3"/>
      <c r="W149" s="3"/>
      <c r="X149" s="3"/>
      <c r="Y149" s="3"/>
      <c r="Z149" s="3"/>
    </row>
    <row r="150" ht="15.75" customHeight="1">
      <c r="A150" s="53"/>
      <c r="B150" s="53"/>
      <c r="C150" s="54"/>
      <c r="D150" s="54"/>
      <c r="E150" s="54"/>
      <c r="F150" s="54"/>
      <c r="G150" s="54"/>
      <c r="H150" s="1"/>
      <c r="I150" s="3"/>
      <c r="J150" s="3"/>
      <c r="K150" s="3"/>
      <c r="L150" s="3"/>
      <c r="M150" s="3"/>
      <c r="N150" s="3"/>
      <c r="O150" s="3"/>
      <c r="P150" s="3"/>
      <c r="Q150" s="3"/>
      <c r="R150" s="3"/>
      <c r="S150" s="3"/>
      <c r="T150" s="3"/>
      <c r="U150" s="3"/>
      <c r="V150" s="3"/>
      <c r="W150" s="3"/>
      <c r="X150" s="3"/>
      <c r="Y150" s="3"/>
      <c r="Z150" s="3"/>
    </row>
    <row r="151" ht="15.75" customHeight="1">
      <c r="A151" s="53"/>
      <c r="B151" s="53"/>
      <c r="C151" s="54"/>
      <c r="D151" s="54"/>
      <c r="E151" s="54"/>
      <c r="F151" s="54"/>
      <c r="G151" s="54"/>
      <c r="H151" s="1"/>
      <c r="I151" s="3"/>
      <c r="J151" s="3"/>
      <c r="K151" s="3"/>
      <c r="L151" s="3"/>
      <c r="M151" s="3"/>
      <c r="N151" s="3"/>
      <c r="O151" s="3"/>
      <c r="P151" s="3"/>
      <c r="Q151" s="3"/>
      <c r="R151" s="3"/>
      <c r="S151" s="3"/>
      <c r="T151" s="3"/>
      <c r="U151" s="3"/>
      <c r="V151" s="3"/>
      <c r="W151" s="3"/>
      <c r="X151" s="3"/>
      <c r="Y151" s="3"/>
      <c r="Z151" s="3"/>
    </row>
    <row r="152" ht="15.75" customHeight="1">
      <c r="A152" s="53"/>
      <c r="B152" s="53"/>
      <c r="C152" s="54"/>
      <c r="D152" s="54"/>
      <c r="E152" s="54"/>
      <c r="F152" s="54"/>
      <c r="G152" s="54"/>
      <c r="H152" s="1"/>
      <c r="I152" s="3"/>
      <c r="J152" s="3"/>
      <c r="K152" s="3"/>
      <c r="L152" s="3"/>
      <c r="M152" s="3"/>
      <c r="N152" s="3"/>
      <c r="O152" s="3"/>
      <c r="P152" s="3"/>
      <c r="Q152" s="3"/>
      <c r="R152" s="3"/>
      <c r="S152" s="3"/>
      <c r="T152" s="3"/>
      <c r="U152" s="3"/>
      <c r="V152" s="3"/>
      <c r="W152" s="3"/>
      <c r="X152" s="3"/>
      <c r="Y152" s="3"/>
      <c r="Z152" s="3"/>
    </row>
    <row r="153" ht="15.75" customHeight="1">
      <c r="A153" s="53"/>
      <c r="B153" s="53"/>
      <c r="C153" s="54"/>
      <c r="D153" s="54"/>
      <c r="E153" s="54"/>
      <c r="F153" s="54"/>
      <c r="G153" s="54"/>
      <c r="H153" s="1"/>
      <c r="I153" s="3"/>
      <c r="J153" s="3"/>
      <c r="K153" s="3"/>
      <c r="L153" s="3"/>
      <c r="M153" s="3"/>
      <c r="N153" s="3"/>
      <c r="O153" s="3"/>
      <c r="P153" s="3"/>
      <c r="Q153" s="3"/>
      <c r="R153" s="3"/>
      <c r="S153" s="3"/>
      <c r="T153" s="3"/>
      <c r="U153" s="3"/>
      <c r="V153" s="3"/>
      <c r="W153" s="3"/>
      <c r="X153" s="3"/>
      <c r="Y153" s="3"/>
      <c r="Z153" s="3"/>
    </row>
    <row r="154" ht="15.75" customHeight="1">
      <c r="A154" s="53"/>
      <c r="B154" s="53"/>
      <c r="C154" s="54"/>
      <c r="D154" s="54"/>
      <c r="E154" s="54"/>
      <c r="F154" s="54"/>
      <c r="G154" s="54"/>
      <c r="H154" s="1"/>
      <c r="I154" s="3"/>
      <c r="J154" s="3"/>
      <c r="K154" s="3"/>
      <c r="L154" s="3"/>
      <c r="M154" s="3"/>
      <c r="N154" s="3"/>
      <c r="O154" s="3"/>
      <c r="P154" s="3"/>
      <c r="Q154" s="3"/>
      <c r="R154" s="3"/>
      <c r="S154" s="3"/>
      <c r="T154" s="3"/>
      <c r="U154" s="3"/>
      <c r="V154" s="3"/>
      <c r="W154" s="3"/>
      <c r="X154" s="3"/>
      <c r="Y154" s="3"/>
      <c r="Z154" s="3"/>
    </row>
    <row r="155" ht="15.75" customHeight="1">
      <c r="A155" s="53"/>
      <c r="B155" s="53"/>
      <c r="C155" s="54"/>
      <c r="D155" s="54"/>
      <c r="E155" s="54"/>
      <c r="F155" s="54"/>
      <c r="G155" s="54"/>
      <c r="H155" s="1"/>
      <c r="I155" s="3"/>
      <c r="J155" s="3"/>
      <c r="K155" s="3"/>
      <c r="L155" s="3"/>
      <c r="M155" s="3"/>
      <c r="N155" s="3"/>
      <c r="O155" s="3"/>
      <c r="P155" s="3"/>
      <c r="Q155" s="3"/>
      <c r="R155" s="3"/>
      <c r="S155" s="3"/>
      <c r="T155" s="3"/>
      <c r="U155" s="3"/>
      <c r="V155" s="3"/>
      <c r="W155" s="3"/>
      <c r="X155" s="3"/>
      <c r="Y155" s="3"/>
      <c r="Z155" s="3"/>
    </row>
    <row r="156" ht="15.75" customHeight="1">
      <c r="A156" s="53"/>
      <c r="B156" s="53"/>
      <c r="C156" s="54"/>
      <c r="D156" s="54"/>
      <c r="E156" s="54"/>
      <c r="F156" s="54"/>
      <c r="G156" s="54"/>
      <c r="H156" s="1"/>
      <c r="I156" s="3"/>
      <c r="J156" s="3"/>
      <c r="K156" s="3"/>
      <c r="L156" s="3"/>
      <c r="M156" s="3"/>
      <c r="N156" s="3"/>
      <c r="O156" s="3"/>
      <c r="P156" s="3"/>
      <c r="Q156" s="3"/>
      <c r="R156" s="3"/>
      <c r="S156" s="3"/>
      <c r="T156" s="3"/>
      <c r="U156" s="3"/>
      <c r="V156" s="3"/>
      <c r="W156" s="3"/>
      <c r="X156" s="3"/>
      <c r="Y156" s="3"/>
      <c r="Z156" s="3"/>
    </row>
    <row r="157" ht="15.75" customHeight="1">
      <c r="A157" s="53"/>
      <c r="B157" s="53"/>
      <c r="C157" s="54"/>
      <c r="D157" s="54"/>
      <c r="E157" s="54"/>
      <c r="F157" s="54"/>
      <c r="G157" s="54"/>
      <c r="H157" s="1"/>
      <c r="I157" s="3"/>
      <c r="J157" s="3"/>
      <c r="K157" s="3"/>
      <c r="L157" s="3"/>
      <c r="M157" s="3"/>
      <c r="N157" s="3"/>
      <c r="O157" s="3"/>
      <c r="P157" s="3"/>
      <c r="Q157" s="3"/>
      <c r="R157" s="3"/>
      <c r="S157" s="3"/>
      <c r="T157" s="3"/>
      <c r="U157" s="3"/>
      <c r="V157" s="3"/>
      <c r="W157" s="3"/>
      <c r="X157" s="3"/>
      <c r="Y157" s="3"/>
      <c r="Z157" s="3"/>
    </row>
    <row r="158" ht="15.75" customHeight="1">
      <c r="A158" s="53"/>
      <c r="B158" s="53"/>
      <c r="C158" s="54"/>
      <c r="D158" s="54"/>
      <c r="E158" s="54"/>
      <c r="F158" s="54"/>
      <c r="G158" s="54"/>
      <c r="H158" s="1"/>
      <c r="I158" s="3"/>
      <c r="J158" s="3"/>
      <c r="K158" s="3"/>
      <c r="L158" s="3"/>
      <c r="M158" s="3"/>
      <c r="N158" s="3"/>
      <c r="O158" s="3"/>
      <c r="P158" s="3"/>
      <c r="Q158" s="3"/>
      <c r="R158" s="3"/>
      <c r="S158" s="3"/>
      <c r="T158" s="3"/>
      <c r="U158" s="3"/>
      <c r="V158" s="3"/>
      <c r="W158" s="3"/>
      <c r="X158" s="3"/>
      <c r="Y158" s="3"/>
      <c r="Z158" s="3"/>
    </row>
    <row r="159" ht="15.75" customHeight="1">
      <c r="A159" s="53"/>
      <c r="B159" s="53"/>
      <c r="C159" s="54"/>
      <c r="D159" s="54"/>
      <c r="E159" s="54"/>
      <c r="F159" s="54"/>
      <c r="G159" s="54"/>
      <c r="H159" s="1"/>
      <c r="I159" s="3"/>
      <c r="J159" s="3"/>
      <c r="K159" s="3"/>
      <c r="L159" s="3"/>
      <c r="M159" s="3"/>
      <c r="N159" s="3"/>
      <c r="O159" s="3"/>
      <c r="P159" s="3"/>
      <c r="Q159" s="3"/>
      <c r="R159" s="3"/>
      <c r="S159" s="3"/>
      <c r="T159" s="3"/>
      <c r="U159" s="3"/>
      <c r="V159" s="3"/>
      <c r="W159" s="3"/>
      <c r="X159" s="3"/>
      <c r="Y159" s="3"/>
      <c r="Z159" s="3"/>
    </row>
    <row r="160" ht="15.75" customHeight="1">
      <c r="A160" s="53"/>
      <c r="B160" s="53"/>
      <c r="C160" s="54"/>
      <c r="D160" s="54"/>
      <c r="E160" s="54"/>
      <c r="F160" s="54"/>
      <c r="G160" s="54"/>
      <c r="H160" s="1"/>
      <c r="I160" s="3"/>
      <c r="J160" s="3"/>
      <c r="K160" s="3"/>
      <c r="L160" s="3"/>
      <c r="M160" s="3"/>
      <c r="N160" s="3"/>
      <c r="O160" s="3"/>
      <c r="P160" s="3"/>
      <c r="Q160" s="3"/>
      <c r="R160" s="3"/>
      <c r="S160" s="3"/>
      <c r="T160" s="3"/>
      <c r="U160" s="3"/>
      <c r="V160" s="3"/>
      <c r="W160" s="3"/>
      <c r="X160" s="3"/>
      <c r="Y160" s="3"/>
      <c r="Z160" s="3"/>
    </row>
    <row r="161" ht="15.75" customHeight="1">
      <c r="A161" s="53"/>
      <c r="B161" s="53"/>
      <c r="C161" s="54"/>
      <c r="D161" s="54"/>
      <c r="E161" s="54"/>
      <c r="F161" s="54"/>
      <c r="G161" s="54"/>
      <c r="H161" s="1"/>
      <c r="I161" s="3"/>
      <c r="J161" s="3"/>
      <c r="K161" s="3"/>
      <c r="L161" s="3"/>
      <c r="M161" s="3"/>
      <c r="N161" s="3"/>
      <c r="O161" s="3"/>
      <c r="P161" s="3"/>
      <c r="Q161" s="3"/>
      <c r="R161" s="3"/>
      <c r="S161" s="3"/>
      <c r="T161" s="3"/>
      <c r="U161" s="3"/>
      <c r="V161" s="3"/>
      <c r="W161" s="3"/>
      <c r="X161" s="3"/>
      <c r="Y161" s="3"/>
      <c r="Z161" s="3"/>
    </row>
    <row r="162" ht="15.75" customHeight="1">
      <c r="A162" s="53"/>
      <c r="B162" s="53"/>
      <c r="C162" s="54"/>
      <c r="D162" s="54"/>
      <c r="E162" s="54"/>
      <c r="F162" s="54"/>
      <c r="G162" s="54"/>
      <c r="H162" s="1"/>
      <c r="I162" s="3"/>
      <c r="J162" s="3"/>
      <c r="K162" s="3"/>
      <c r="L162" s="3"/>
      <c r="M162" s="3"/>
      <c r="N162" s="3"/>
      <c r="O162" s="3"/>
      <c r="P162" s="3"/>
      <c r="Q162" s="3"/>
      <c r="R162" s="3"/>
      <c r="S162" s="3"/>
      <c r="T162" s="3"/>
      <c r="U162" s="3"/>
      <c r="V162" s="3"/>
      <c r="W162" s="3"/>
      <c r="X162" s="3"/>
      <c r="Y162" s="3"/>
      <c r="Z162" s="3"/>
    </row>
    <row r="163" ht="15.75" customHeight="1">
      <c r="A163" s="53"/>
      <c r="B163" s="53"/>
      <c r="C163" s="54"/>
      <c r="D163" s="54"/>
      <c r="E163" s="54"/>
      <c r="F163" s="54"/>
      <c r="G163" s="54"/>
      <c r="H163" s="1"/>
      <c r="I163" s="3"/>
      <c r="J163" s="3"/>
      <c r="K163" s="3"/>
      <c r="L163" s="3"/>
      <c r="M163" s="3"/>
      <c r="N163" s="3"/>
      <c r="O163" s="3"/>
      <c r="P163" s="3"/>
      <c r="Q163" s="3"/>
      <c r="R163" s="3"/>
      <c r="S163" s="3"/>
      <c r="T163" s="3"/>
      <c r="U163" s="3"/>
      <c r="V163" s="3"/>
      <c r="W163" s="3"/>
      <c r="X163" s="3"/>
      <c r="Y163" s="3"/>
      <c r="Z163" s="3"/>
    </row>
    <row r="164" ht="15.75" customHeight="1">
      <c r="A164" s="53"/>
      <c r="B164" s="53"/>
      <c r="C164" s="54"/>
      <c r="D164" s="54"/>
      <c r="E164" s="54"/>
      <c r="F164" s="54"/>
      <c r="G164" s="54"/>
      <c r="H164" s="1"/>
      <c r="I164" s="3"/>
      <c r="J164" s="3"/>
      <c r="K164" s="3"/>
      <c r="L164" s="3"/>
      <c r="M164" s="3"/>
      <c r="N164" s="3"/>
      <c r="O164" s="3"/>
      <c r="P164" s="3"/>
      <c r="Q164" s="3"/>
      <c r="R164" s="3"/>
      <c r="S164" s="3"/>
      <c r="T164" s="3"/>
      <c r="U164" s="3"/>
      <c r="V164" s="3"/>
      <c r="W164" s="3"/>
      <c r="X164" s="3"/>
      <c r="Y164" s="3"/>
      <c r="Z164" s="3"/>
    </row>
    <row r="165" ht="15.75" customHeight="1">
      <c r="A165" s="53"/>
      <c r="B165" s="53"/>
      <c r="C165" s="54"/>
      <c r="D165" s="54"/>
      <c r="E165" s="54"/>
      <c r="F165" s="54"/>
      <c r="G165" s="54"/>
      <c r="H165" s="1"/>
      <c r="I165" s="3"/>
      <c r="J165" s="3"/>
      <c r="K165" s="3"/>
      <c r="L165" s="3"/>
      <c r="M165" s="3"/>
      <c r="N165" s="3"/>
      <c r="O165" s="3"/>
      <c r="P165" s="3"/>
      <c r="Q165" s="3"/>
      <c r="R165" s="3"/>
      <c r="S165" s="3"/>
      <c r="T165" s="3"/>
      <c r="U165" s="3"/>
      <c r="V165" s="3"/>
      <c r="W165" s="3"/>
      <c r="X165" s="3"/>
      <c r="Y165" s="3"/>
      <c r="Z165" s="3"/>
    </row>
    <row r="166" ht="15.75" customHeight="1">
      <c r="A166" s="53"/>
      <c r="B166" s="53"/>
      <c r="C166" s="54"/>
      <c r="D166" s="54"/>
      <c r="E166" s="54"/>
      <c r="F166" s="54"/>
      <c r="G166" s="54"/>
      <c r="H166" s="1"/>
      <c r="I166" s="3"/>
      <c r="J166" s="3"/>
      <c r="K166" s="3"/>
      <c r="L166" s="3"/>
      <c r="M166" s="3"/>
      <c r="N166" s="3"/>
      <c r="O166" s="3"/>
      <c r="P166" s="3"/>
      <c r="Q166" s="3"/>
      <c r="R166" s="3"/>
      <c r="S166" s="3"/>
      <c r="T166" s="3"/>
      <c r="U166" s="3"/>
      <c r="V166" s="3"/>
      <c r="W166" s="3"/>
      <c r="X166" s="3"/>
      <c r="Y166" s="3"/>
      <c r="Z166" s="3"/>
    </row>
    <row r="167" ht="15.75" customHeight="1">
      <c r="A167" s="53"/>
      <c r="B167" s="53"/>
      <c r="C167" s="54"/>
      <c r="D167" s="54"/>
      <c r="E167" s="54"/>
      <c r="F167" s="54"/>
      <c r="G167" s="54"/>
      <c r="H167" s="1"/>
      <c r="I167" s="3"/>
      <c r="J167" s="3"/>
      <c r="K167" s="3"/>
      <c r="L167" s="3"/>
      <c r="M167" s="3"/>
      <c r="N167" s="3"/>
      <c r="O167" s="3"/>
      <c r="P167" s="3"/>
      <c r="Q167" s="3"/>
      <c r="R167" s="3"/>
      <c r="S167" s="3"/>
      <c r="T167" s="3"/>
      <c r="U167" s="3"/>
      <c r="V167" s="3"/>
      <c r="W167" s="3"/>
      <c r="X167" s="3"/>
      <c r="Y167" s="3"/>
      <c r="Z167" s="3"/>
    </row>
    <row r="168" ht="15.75" customHeight="1">
      <c r="A168" s="53"/>
      <c r="B168" s="53"/>
      <c r="C168" s="54"/>
      <c r="D168" s="54"/>
      <c r="E168" s="54"/>
      <c r="F168" s="54"/>
      <c r="G168" s="54"/>
      <c r="H168" s="1"/>
      <c r="I168" s="3"/>
      <c r="J168" s="3"/>
      <c r="K168" s="3"/>
      <c r="L168" s="3"/>
      <c r="M168" s="3"/>
      <c r="N168" s="3"/>
      <c r="O168" s="3"/>
      <c r="P168" s="3"/>
      <c r="Q168" s="3"/>
      <c r="R168" s="3"/>
      <c r="S168" s="3"/>
      <c r="T168" s="3"/>
      <c r="U168" s="3"/>
      <c r="V168" s="3"/>
      <c r="W168" s="3"/>
      <c r="X168" s="3"/>
      <c r="Y168" s="3"/>
      <c r="Z168" s="3"/>
    </row>
    <row r="169" ht="15.75" customHeight="1">
      <c r="A169" s="53"/>
      <c r="B169" s="53"/>
      <c r="C169" s="54"/>
      <c r="D169" s="54"/>
      <c r="E169" s="54"/>
      <c r="F169" s="54"/>
      <c r="G169" s="54"/>
      <c r="H169" s="1"/>
      <c r="I169" s="3"/>
      <c r="J169" s="3"/>
      <c r="K169" s="3"/>
      <c r="L169" s="3"/>
      <c r="M169" s="3"/>
      <c r="N169" s="3"/>
      <c r="O169" s="3"/>
      <c r="P169" s="3"/>
      <c r="Q169" s="3"/>
      <c r="R169" s="3"/>
      <c r="S169" s="3"/>
      <c r="T169" s="3"/>
      <c r="U169" s="3"/>
      <c r="V169" s="3"/>
      <c r="W169" s="3"/>
      <c r="X169" s="3"/>
      <c r="Y169" s="3"/>
      <c r="Z169" s="3"/>
    </row>
    <row r="170" ht="15.75" customHeight="1">
      <c r="A170" s="53"/>
      <c r="B170" s="53"/>
      <c r="C170" s="54"/>
      <c r="D170" s="54"/>
      <c r="E170" s="54"/>
      <c r="F170" s="54"/>
      <c r="G170" s="54"/>
      <c r="H170" s="1"/>
      <c r="I170" s="3"/>
      <c r="J170" s="3"/>
      <c r="K170" s="3"/>
      <c r="L170" s="3"/>
      <c r="M170" s="3"/>
      <c r="N170" s="3"/>
      <c r="O170" s="3"/>
      <c r="P170" s="3"/>
      <c r="Q170" s="3"/>
      <c r="R170" s="3"/>
      <c r="S170" s="3"/>
      <c r="T170" s="3"/>
      <c r="U170" s="3"/>
      <c r="V170" s="3"/>
      <c r="W170" s="3"/>
      <c r="X170" s="3"/>
      <c r="Y170" s="3"/>
      <c r="Z170" s="3"/>
    </row>
    <row r="171" ht="15.75" customHeight="1">
      <c r="A171" s="53"/>
      <c r="B171" s="53"/>
      <c r="C171" s="54"/>
      <c r="D171" s="54"/>
      <c r="E171" s="54"/>
      <c r="F171" s="54"/>
      <c r="G171" s="54"/>
      <c r="H171" s="1"/>
      <c r="I171" s="3"/>
      <c r="J171" s="3"/>
      <c r="K171" s="3"/>
      <c r="L171" s="3"/>
      <c r="M171" s="3"/>
      <c r="N171" s="3"/>
      <c r="O171" s="3"/>
      <c r="P171" s="3"/>
      <c r="Q171" s="3"/>
      <c r="R171" s="3"/>
      <c r="S171" s="3"/>
      <c r="T171" s="3"/>
      <c r="U171" s="3"/>
      <c r="V171" s="3"/>
      <c r="W171" s="3"/>
      <c r="X171" s="3"/>
      <c r="Y171" s="3"/>
      <c r="Z171" s="3"/>
    </row>
    <row r="172" ht="15.75" customHeight="1">
      <c r="A172" s="53"/>
      <c r="B172" s="53"/>
      <c r="C172" s="54"/>
      <c r="D172" s="54"/>
      <c r="E172" s="54"/>
      <c r="F172" s="54"/>
      <c r="G172" s="54"/>
      <c r="H172" s="1"/>
      <c r="I172" s="3"/>
      <c r="J172" s="3"/>
      <c r="K172" s="3"/>
      <c r="L172" s="3"/>
      <c r="M172" s="3"/>
      <c r="N172" s="3"/>
      <c r="O172" s="3"/>
      <c r="P172" s="3"/>
      <c r="Q172" s="3"/>
      <c r="R172" s="3"/>
      <c r="S172" s="3"/>
      <c r="T172" s="3"/>
      <c r="U172" s="3"/>
      <c r="V172" s="3"/>
      <c r="W172" s="3"/>
      <c r="X172" s="3"/>
      <c r="Y172" s="3"/>
      <c r="Z172" s="3"/>
    </row>
    <row r="173" ht="15.75" customHeight="1">
      <c r="A173" s="53"/>
      <c r="B173" s="53"/>
      <c r="C173" s="54"/>
      <c r="D173" s="54"/>
      <c r="E173" s="54"/>
      <c r="F173" s="54"/>
      <c r="G173" s="54"/>
      <c r="H173" s="1"/>
      <c r="I173" s="3"/>
      <c r="J173" s="3"/>
      <c r="K173" s="3"/>
      <c r="L173" s="3"/>
      <c r="M173" s="3"/>
      <c r="N173" s="3"/>
      <c r="O173" s="3"/>
      <c r="P173" s="3"/>
      <c r="Q173" s="3"/>
      <c r="R173" s="3"/>
      <c r="S173" s="3"/>
      <c r="T173" s="3"/>
      <c r="U173" s="3"/>
      <c r="V173" s="3"/>
      <c r="W173" s="3"/>
      <c r="X173" s="3"/>
      <c r="Y173" s="3"/>
      <c r="Z173" s="3"/>
    </row>
    <row r="174" ht="15.75" customHeight="1">
      <c r="A174" s="53"/>
      <c r="B174" s="53"/>
      <c r="C174" s="54"/>
      <c r="D174" s="54"/>
      <c r="E174" s="54"/>
      <c r="F174" s="54"/>
      <c r="G174" s="54"/>
      <c r="H174" s="1"/>
      <c r="I174" s="3"/>
      <c r="J174" s="3"/>
      <c r="K174" s="3"/>
      <c r="L174" s="3"/>
      <c r="M174" s="3"/>
      <c r="N174" s="3"/>
      <c r="O174" s="3"/>
      <c r="P174" s="3"/>
      <c r="Q174" s="3"/>
      <c r="R174" s="3"/>
      <c r="S174" s="3"/>
      <c r="T174" s="3"/>
      <c r="U174" s="3"/>
      <c r="V174" s="3"/>
      <c r="W174" s="3"/>
      <c r="X174" s="3"/>
      <c r="Y174" s="3"/>
      <c r="Z174" s="3"/>
    </row>
    <row r="175" ht="15.75" customHeight="1">
      <c r="A175" s="53"/>
      <c r="B175" s="53"/>
      <c r="C175" s="54"/>
      <c r="D175" s="54"/>
      <c r="E175" s="54"/>
      <c r="F175" s="54"/>
      <c r="G175" s="54"/>
      <c r="H175" s="1"/>
      <c r="I175" s="3"/>
      <c r="J175" s="3"/>
      <c r="K175" s="3"/>
      <c r="L175" s="3"/>
      <c r="M175" s="3"/>
      <c r="N175" s="3"/>
      <c r="O175" s="3"/>
      <c r="P175" s="3"/>
      <c r="Q175" s="3"/>
      <c r="R175" s="3"/>
      <c r="S175" s="3"/>
      <c r="T175" s="3"/>
      <c r="U175" s="3"/>
      <c r="V175" s="3"/>
      <c r="W175" s="3"/>
      <c r="X175" s="3"/>
      <c r="Y175" s="3"/>
      <c r="Z175" s="3"/>
    </row>
    <row r="176" ht="15.75" customHeight="1">
      <c r="A176" s="53"/>
      <c r="B176" s="53"/>
      <c r="C176" s="54"/>
      <c r="D176" s="54"/>
      <c r="E176" s="54"/>
      <c r="F176" s="54"/>
      <c r="G176" s="54"/>
      <c r="H176" s="1"/>
      <c r="I176" s="3"/>
      <c r="J176" s="3"/>
      <c r="K176" s="3"/>
      <c r="L176" s="3"/>
      <c r="M176" s="3"/>
      <c r="N176" s="3"/>
      <c r="O176" s="3"/>
      <c r="P176" s="3"/>
      <c r="Q176" s="3"/>
      <c r="R176" s="3"/>
      <c r="S176" s="3"/>
      <c r="T176" s="3"/>
      <c r="U176" s="3"/>
      <c r="V176" s="3"/>
      <c r="W176" s="3"/>
      <c r="X176" s="3"/>
      <c r="Y176" s="3"/>
      <c r="Z176" s="3"/>
    </row>
    <row r="177" ht="15.75" customHeight="1">
      <c r="A177" s="53"/>
      <c r="B177" s="53"/>
      <c r="C177" s="54"/>
      <c r="D177" s="54"/>
      <c r="E177" s="54"/>
      <c r="F177" s="54"/>
      <c r="G177" s="54"/>
      <c r="H177" s="1"/>
      <c r="I177" s="3"/>
      <c r="J177" s="3"/>
      <c r="K177" s="3"/>
      <c r="L177" s="3"/>
      <c r="M177" s="3"/>
      <c r="N177" s="3"/>
      <c r="O177" s="3"/>
      <c r="P177" s="3"/>
      <c r="Q177" s="3"/>
      <c r="R177" s="3"/>
      <c r="S177" s="3"/>
      <c r="T177" s="3"/>
      <c r="U177" s="3"/>
      <c r="V177" s="3"/>
      <c r="W177" s="3"/>
      <c r="X177" s="3"/>
      <c r="Y177" s="3"/>
      <c r="Z177" s="3"/>
    </row>
    <row r="178" ht="15.75" customHeight="1">
      <c r="A178" s="53"/>
      <c r="B178" s="53"/>
      <c r="C178" s="54"/>
      <c r="D178" s="54"/>
      <c r="E178" s="54"/>
      <c r="F178" s="54"/>
      <c r="G178" s="54"/>
      <c r="H178" s="1"/>
      <c r="I178" s="3"/>
      <c r="J178" s="3"/>
      <c r="K178" s="3"/>
      <c r="L178" s="3"/>
      <c r="M178" s="3"/>
      <c r="N178" s="3"/>
      <c r="O178" s="3"/>
      <c r="P178" s="3"/>
      <c r="Q178" s="3"/>
      <c r="R178" s="3"/>
      <c r="S178" s="3"/>
      <c r="T178" s="3"/>
      <c r="U178" s="3"/>
      <c r="V178" s="3"/>
      <c r="W178" s="3"/>
      <c r="X178" s="3"/>
      <c r="Y178" s="3"/>
      <c r="Z178" s="3"/>
    </row>
    <row r="179" ht="15.75" customHeight="1">
      <c r="A179" s="53"/>
      <c r="B179" s="53"/>
      <c r="C179" s="54"/>
      <c r="D179" s="54"/>
      <c r="E179" s="54"/>
      <c r="F179" s="54"/>
      <c r="G179" s="54"/>
      <c r="H179" s="1"/>
      <c r="I179" s="3"/>
      <c r="J179" s="3"/>
      <c r="K179" s="3"/>
      <c r="L179" s="3"/>
      <c r="M179" s="3"/>
      <c r="N179" s="3"/>
      <c r="O179" s="3"/>
      <c r="P179" s="3"/>
      <c r="Q179" s="3"/>
      <c r="R179" s="3"/>
      <c r="S179" s="3"/>
      <c r="T179" s="3"/>
      <c r="U179" s="3"/>
      <c r="V179" s="3"/>
      <c r="W179" s="3"/>
      <c r="X179" s="3"/>
      <c r="Y179" s="3"/>
      <c r="Z179" s="3"/>
    </row>
    <row r="180" ht="15.75" customHeight="1">
      <c r="A180" s="53"/>
      <c r="B180" s="53"/>
      <c r="C180" s="54"/>
      <c r="D180" s="54"/>
      <c r="E180" s="54"/>
      <c r="F180" s="54"/>
      <c r="G180" s="54"/>
      <c r="H180" s="1"/>
      <c r="I180" s="3"/>
      <c r="J180" s="3"/>
      <c r="K180" s="3"/>
      <c r="L180" s="3"/>
      <c r="M180" s="3"/>
      <c r="N180" s="3"/>
      <c r="O180" s="3"/>
      <c r="P180" s="3"/>
      <c r="Q180" s="3"/>
      <c r="R180" s="3"/>
      <c r="S180" s="3"/>
      <c r="T180" s="3"/>
      <c r="U180" s="3"/>
      <c r="V180" s="3"/>
      <c r="W180" s="3"/>
      <c r="X180" s="3"/>
      <c r="Y180" s="3"/>
      <c r="Z180" s="3"/>
    </row>
    <row r="181" ht="15.75" customHeight="1">
      <c r="A181" s="53"/>
      <c r="B181" s="53"/>
      <c r="C181" s="54"/>
      <c r="D181" s="54"/>
      <c r="E181" s="54"/>
      <c r="F181" s="54"/>
      <c r="G181" s="54"/>
      <c r="H181" s="1"/>
      <c r="I181" s="3"/>
      <c r="J181" s="3"/>
      <c r="K181" s="3"/>
      <c r="L181" s="3"/>
      <c r="M181" s="3"/>
      <c r="N181" s="3"/>
      <c r="O181" s="3"/>
      <c r="P181" s="3"/>
      <c r="Q181" s="3"/>
      <c r="R181" s="3"/>
      <c r="S181" s="3"/>
      <c r="T181" s="3"/>
      <c r="U181" s="3"/>
      <c r="V181" s="3"/>
      <c r="W181" s="3"/>
      <c r="X181" s="3"/>
      <c r="Y181" s="3"/>
      <c r="Z181" s="3"/>
    </row>
    <row r="182" ht="15.75" customHeight="1">
      <c r="A182" s="53"/>
      <c r="B182" s="53"/>
      <c r="C182" s="54"/>
      <c r="D182" s="54"/>
      <c r="E182" s="54"/>
      <c r="F182" s="54"/>
      <c r="G182" s="54"/>
      <c r="H182" s="1"/>
      <c r="I182" s="3"/>
      <c r="J182" s="3"/>
      <c r="K182" s="3"/>
      <c r="L182" s="3"/>
      <c r="M182" s="3"/>
      <c r="N182" s="3"/>
      <c r="O182" s="3"/>
      <c r="P182" s="3"/>
      <c r="Q182" s="3"/>
      <c r="R182" s="3"/>
      <c r="S182" s="3"/>
      <c r="T182" s="3"/>
      <c r="U182" s="3"/>
      <c r="V182" s="3"/>
      <c r="W182" s="3"/>
      <c r="X182" s="3"/>
      <c r="Y182" s="3"/>
      <c r="Z182" s="3"/>
    </row>
    <row r="183" ht="15.75" customHeight="1">
      <c r="A183" s="53"/>
      <c r="B183" s="53"/>
      <c r="C183" s="54"/>
      <c r="D183" s="54"/>
      <c r="E183" s="54"/>
      <c r="F183" s="54"/>
      <c r="G183" s="54"/>
      <c r="H183" s="1"/>
      <c r="I183" s="3"/>
      <c r="J183" s="3"/>
      <c r="K183" s="3"/>
      <c r="L183" s="3"/>
      <c r="M183" s="3"/>
      <c r="N183" s="3"/>
      <c r="O183" s="3"/>
      <c r="P183" s="3"/>
      <c r="Q183" s="3"/>
      <c r="R183" s="3"/>
      <c r="S183" s="3"/>
      <c r="T183" s="3"/>
      <c r="U183" s="3"/>
      <c r="V183" s="3"/>
      <c r="W183" s="3"/>
      <c r="X183" s="3"/>
      <c r="Y183" s="3"/>
      <c r="Z183" s="3"/>
    </row>
    <row r="184" ht="15.75" customHeight="1">
      <c r="A184" s="53"/>
      <c r="B184" s="53"/>
      <c r="C184" s="54"/>
      <c r="D184" s="54"/>
      <c r="E184" s="54"/>
      <c r="F184" s="54"/>
      <c r="G184" s="54"/>
      <c r="H184" s="1"/>
      <c r="I184" s="3"/>
      <c r="J184" s="3"/>
      <c r="K184" s="3"/>
      <c r="L184" s="3"/>
      <c r="M184" s="3"/>
      <c r="N184" s="3"/>
      <c r="O184" s="3"/>
      <c r="P184" s="3"/>
      <c r="Q184" s="3"/>
      <c r="R184" s="3"/>
      <c r="S184" s="3"/>
      <c r="T184" s="3"/>
      <c r="U184" s="3"/>
      <c r="V184" s="3"/>
      <c r="W184" s="3"/>
      <c r="X184" s="3"/>
      <c r="Y184" s="3"/>
      <c r="Z184" s="3"/>
    </row>
    <row r="185" ht="15.75" customHeight="1">
      <c r="A185" s="53"/>
      <c r="B185" s="53"/>
      <c r="C185" s="54"/>
      <c r="D185" s="54"/>
      <c r="E185" s="54"/>
      <c r="F185" s="54"/>
      <c r="G185" s="54"/>
      <c r="H185" s="1"/>
      <c r="I185" s="3"/>
      <c r="J185" s="3"/>
      <c r="K185" s="3"/>
      <c r="L185" s="3"/>
      <c r="M185" s="3"/>
      <c r="N185" s="3"/>
      <c r="O185" s="3"/>
      <c r="P185" s="3"/>
      <c r="Q185" s="3"/>
      <c r="R185" s="3"/>
      <c r="S185" s="3"/>
      <c r="T185" s="3"/>
      <c r="U185" s="3"/>
      <c r="V185" s="3"/>
      <c r="W185" s="3"/>
      <c r="X185" s="3"/>
      <c r="Y185" s="3"/>
      <c r="Z185" s="3"/>
    </row>
    <row r="186" ht="15.75" customHeight="1">
      <c r="A186" s="53"/>
      <c r="B186" s="53"/>
      <c r="C186" s="54"/>
      <c r="D186" s="54"/>
      <c r="E186" s="54"/>
      <c r="F186" s="54"/>
      <c r="G186" s="54"/>
      <c r="H186" s="1"/>
      <c r="I186" s="3"/>
      <c r="J186" s="3"/>
      <c r="K186" s="3"/>
      <c r="L186" s="3"/>
      <c r="M186" s="3"/>
      <c r="N186" s="3"/>
      <c r="O186" s="3"/>
      <c r="P186" s="3"/>
      <c r="Q186" s="3"/>
      <c r="R186" s="3"/>
      <c r="S186" s="3"/>
      <c r="T186" s="3"/>
      <c r="U186" s="3"/>
      <c r="V186" s="3"/>
      <c r="W186" s="3"/>
      <c r="X186" s="3"/>
      <c r="Y186" s="3"/>
      <c r="Z186" s="3"/>
    </row>
    <row r="187" ht="15.75" customHeight="1">
      <c r="A187" s="53"/>
      <c r="B187" s="53"/>
      <c r="C187" s="54"/>
      <c r="D187" s="54"/>
      <c r="E187" s="54"/>
      <c r="F187" s="54"/>
      <c r="G187" s="54"/>
      <c r="H187" s="1"/>
      <c r="I187" s="3"/>
      <c r="J187" s="3"/>
      <c r="K187" s="3"/>
      <c r="L187" s="3"/>
      <c r="M187" s="3"/>
      <c r="N187" s="3"/>
      <c r="O187" s="3"/>
      <c r="P187" s="3"/>
      <c r="Q187" s="3"/>
      <c r="R187" s="3"/>
      <c r="S187" s="3"/>
      <c r="T187" s="3"/>
      <c r="U187" s="3"/>
      <c r="V187" s="3"/>
      <c r="W187" s="3"/>
      <c r="X187" s="3"/>
      <c r="Y187" s="3"/>
      <c r="Z187" s="3"/>
    </row>
    <row r="188" ht="15.75" customHeight="1">
      <c r="A188" s="53"/>
      <c r="B188" s="53"/>
      <c r="C188" s="54"/>
      <c r="D188" s="54"/>
      <c r="E188" s="54"/>
      <c r="F188" s="54"/>
      <c r="G188" s="54"/>
      <c r="H188" s="1"/>
      <c r="I188" s="3"/>
      <c r="J188" s="3"/>
      <c r="K188" s="3"/>
      <c r="L188" s="3"/>
      <c r="M188" s="3"/>
      <c r="N188" s="3"/>
      <c r="O188" s="3"/>
      <c r="P188" s="3"/>
      <c r="Q188" s="3"/>
      <c r="R188" s="3"/>
      <c r="S188" s="3"/>
      <c r="T188" s="3"/>
      <c r="U188" s="3"/>
      <c r="V188" s="3"/>
      <c r="W188" s="3"/>
      <c r="X188" s="3"/>
      <c r="Y188" s="3"/>
      <c r="Z188" s="3"/>
    </row>
    <row r="189" ht="15.75" customHeight="1">
      <c r="A189" s="53"/>
      <c r="B189" s="53"/>
      <c r="C189" s="54"/>
      <c r="D189" s="54"/>
      <c r="E189" s="54"/>
      <c r="F189" s="54"/>
      <c r="G189" s="54"/>
      <c r="H189" s="1"/>
      <c r="I189" s="3"/>
      <c r="J189" s="3"/>
      <c r="K189" s="3"/>
      <c r="L189" s="3"/>
      <c r="M189" s="3"/>
      <c r="N189" s="3"/>
      <c r="O189" s="3"/>
      <c r="P189" s="3"/>
      <c r="Q189" s="3"/>
      <c r="R189" s="3"/>
      <c r="S189" s="3"/>
      <c r="T189" s="3"/>
      <c r="U189" s="3"/>
      <c r="V189" s="3"/>
      <c r="W189" s="3"/>
      <c r="X189" s="3"/>
      <c r="Y189" s="3"/>
      <c r="Z189" s="3"/>
    </row>
    <row r="190" ht="15.75" customHeight="1">
      <c r="A190" s="53"/>
      <c r="B190" s="53"/>
      <c r="C190" s="54"/>
      <c r="D190" s="54"/>
      <c r="E190" s="54"/>
      <c r="F190" s="54"/>
      <c r="G190" s="54"/>
      <c r="H190" s="1"/>
      <c r="I190" s="3"/>
      <c r="J190" s="3"/>
      <c r="K190" s="3"/>
      <c r="L190" s="3"/>
      <c r="M190" s="3"/>
      <c r="N190" s="3"/>
      <c r="O190" s="3"/>
      <c r="P190" s="3"/>
      <c r="Q190" s="3"/>
      <c r="R190" s="3"/>
      <c r="S190" s="3"/>
      <c r="T190" s="3"/>
      <c r="U190" s="3"/>
      <c r="V190" s="3"/>
      <c r="W190" s="3"/>
      <c r="X190" s="3"/>
      <c r="Y190" s="3"/>
      <c r="Z190" s="3"/>
    </row>
    <row r="191" ht="15.75" customHeight="1">
      <c r="A191" s="53"/>
      <c r="B191" s="53"/>
      <c r="C191" s="54"/>
      <c r="D191" s="54"/>
      <c r="E191" s="54"/>
      <c r="F191" s="54"/>
      <c r="G191" s="54"/>
      <c r="H191" s="1"/>
      <c r="I191" s="3"/>
      <c r="J191" s="3"/>
      <c r="K191" s="3"/>
      <c r="L191" s="3"/>
      <c r="M191" s="3"/>
      <c r="N191" s="3"/>
      <c r="O191" s="3"/>
      <c r="P191" s="3"/>
      <c r="Q191" s="3"/>
      <c r="R191" s="3"/>
      <c r="S191" s="3"/>
      <c r="T191" s="3"/>
      <c r="U191" s="3"/>
      <c r="V191" s="3"/>
      <c r="W191" s="3"/>
      <c r="X191" s="3"/>
      <c r="Y191" s="3"/>
      <c r="Z191" s="3"/>
    </row>
    <row r="192" ht="15.75" customHeight="1">
      <c r="A192" s="53"/>
      <c r="B192" s="53"/>
      <c r="C192" s="54"/>
      <c r="D192" s="54"/>
      <c r="E192" s="54"/>
      <c r="F192" s="54"/>
      <c r="G192" s="54"/>
      <c r="H192" s="1"/>
      <c r="I192" s="3"/>
      <c r="J192" s="3"/>
      <c r="K192" s="3"/>
      <c r="L192" s="3"/>
      <c r="M192" s="3"/>
      <c r="N192" s="3"/>
      <c r="O192" s="3"/>
      <c r="P192" s="3"/>
      <c r="Q192" s="3"/>
      <c r="R192" s="3"/>
      <c r="S192" s="3"/>
      <c r="T192" s="3"/>
      <c r="U192" s="3"/>
      <c r="V192" s="3"/>
      <c r="W192" s="3"/>
      <c r="X192" s="3"/>
      <c r="Y192" s="3"/>
      <c r="Z192" s="3"/>
    </row>
    <row r="193" ht="15.75" customHeight="1">
      <c r="A193" s="53"/>
      <c r="B193" s="53"/>
      <c r="C193" s="54"/>
      <c r="D193" s="54"/>
      <c r="E193" s="54"/>
      <c r="F193" s="54"/>
      <c r="G193" s="54"/>
      <c r="H193" s="1"/>
      <c r="I193" s="3"/>
      <c r="J193" s="3"/>
      <c r="K193" s="3"/>
      <c r="L193" s="3"/>
      <c r="M193" s="3"/>
      <c r="N193" s="3"/>
      <c r="O193" s="3"/>
      <c r="P193" s="3"/>
      <c r="Q193" s="3"/>
      <c r="R193" s="3"/>
      <c r="S193" s="3"/>
      <c r="T193" s="3"/>
      <c r="U193" s="3"/>
      <c r="V193" s="3"/>
      <c r="W193" s="3"/>
      <c r="X193" s="3"/>
      <c r="Y193" s="3"/>
      <c r="Z193" s="3"/>
    </row>
    <row r="194" ht="15.75" customHeight="1">
      <c r="A194" s="53"/>
      <c r="B194" s="53"/>
      <c r="C194" s="54"/>
      <c r="D194" s="54"/>
      <c r="E194" s="54"/>
      <c r="F194" s="54"/>
      <c r="G194" s="54"/>
      <c r="H194" s="1"/>
      <c r="I194" s="3"/>
      <c r="J194" s="3"/>
      <c r="K194" s="3"/>
      <c r="L194" s="3"/>
      <c r="M194" s="3"/>
      <c r="N194" s="3"/>
      <c r="O194" s="3"/>
      <c r="P194" s="3"/>
      <c r="Q194" s="3"/>
      <c r="R194" s="3"/>
      <c r="S194" s="3"/>
      <c r="T194" s="3"/>
      <c r="U194" s="3"/>
      <c r="V194" s="3"/>
      <c r="W194" s="3"/>
      <c r="X194" s="3"/>
      <c r="Y194" s="3"/>
      <c r="Z194" s="3"/>
    </row>
    <row r="195" ht="15.75" customHeight="1">
      <c r="A195" s="53"/>
      <c r="B195" s="53"/>
      <c r="C195" s="54"/>
      <c r="D195" s="54"/>
      <c r="E195" s="54"/>
      <c r="F195" s="54"/>
      <c r="G195" s="54"/>
      <c r="H195" s="1"/>
      <c r="I195" s="3"/>
      <c r="J195" s="3"/>
      <c r="K195" s="3"/>
      <c r="L195" s="3"/>
      <c r="M195" s="3"/>
      <c r="N195" s="3"/>
      <c r="O195" s="3"/>
      <c r="P195" s="3"/>
      <c r="Q195" s="3"/>
      <c r="R195" s="3"/>
      <c r="S195" s="3"/>
      <c r="T195" s="3"/>
      <c r="U195" s="3"/>
      <c r="V195" s="3"/>
      <c r="W195" s="3"/>
      <c r="X195" s="3"/>
      <c r="Y195" s="3"/>
      <c r="Z195" s="3"/>
    </row>
    <row r="196" ht="15.75" customHeight="1">
      <c r="A196" s="53"/>
      <c r="B196" s="53"/>
      <c r="C196" s="54"/>
      <c r="D196" s="54"/>
      <c r="E196" s="54"/>
      <c r="F196" s="54"/>
      <c r="G196" s="54"/>
      <c r="H196" s="1"/>
      <c r="I196" s="3"/>
      <c r="J196" s="3"/>
      <c r="K196" s="3"/>
      <c r="L196" s="3"/>
      <c r="M196" s="3"/>
      <c r="N196" s="3"/>
      <c r="O196" s="3"/>
      <c r="P196" s="3"/>
      <c r="Q196" s="3"/>
      <c r="R196" s="3"/>
      <c r="S196" s="3"/>
      <c r="T196" s="3"/>
      <c r="U196" s="3"/>
      <c r="V196" s="3"/>
      <c r="W196" s="3"/>
      <c r="X196" s="3"/>
      <c r="Y196" s="3"/>
      <c r="Z196" s="3"/>
    </row>
    <row r="197" ht="15.75" customHeight="1">
      <c r="A197" s="53"/>
      <c r="B197" s="53"/>
      <c r="C197" s="54"/>
      <c r="D197" s="54"/>
      <c r="E197" s="54"/>
      <c r="F197" s="54"/>
      <c r="G197" s="54"/>
      <c r="H197" s="1"/>
      <c r="I197" s="3"/>
      <c r="J197" s="3"/>
      <c r="K197" s="3"/>
      <c r="L197" s="3"/>
      <c r="M197" s="3"/>
      <c r="N197" s="3"/>
      <c r="O197" s="3"/>
      <c r="P197" s="3"/>
      <c r="Q197" s="3"/>
      <c r="R197" s="3"/>
      <c r="S197" s="3"/>
      <c r="T197" s="3"/>
      <c r="U197" s="3"/>
      <c r="V197" s="3"/>
      <c r="W197" s="3"/>
      <c r="X197" s="3"/>
      <c r="Y197" s="3"/>
      <c r="Z197" s="3"/>
    </row>
    <row r="198" ht="15.75" customHeight="1">
      <c r="A198" s="53"/>
      <c r="B198" s="53"/>
      <c r="C198" s="54"/>
      <c r="D198" s="54"/>
      <c r="E198" s="54"/>
      <c r="F198" s="54"/>
      <c r="G198" s="54"/>
      <c r="H198" s="1"/>
      <c r="I198" s="3"/>
      <c r="J198" s="3"/>
      <c r="K198" s="3"/>
      <c r="L198" s="3"/>
      <c r="M198" s="3"/>
      <c r="N198" s="3"/>
      <c r="O198" s="3"/>
      <c r="P198" s="3"/>
      <c r="Q198" s="3"/>
      <c r="R198" s="3"/>
      <c r="S198" s="3"/>
      <c r="T198" s="3"/>
      <c r="U198" s="3"/>
      <c r="V198" s="3"/>
      <c r="W198" s="3"/>
      <c r="X198" s="3"/>
      <c r="Y198" s="3"/>
      <c r="Z198" s="3"/>
    </row>
    <row r="199" ht="15.75" customHeight="1">
      <c r="A199" s="53"/>
      <c r="B199" s="53"/>
      <c r="C199" s="54"/>
      <c r="D199" s="54"/>
      <c r="E199" s="54"/>
      <c r="F199" s="54"/>
      <c r="G199" s="54"/>
      <c r="H199" s="1"/>
      <c r="I199" s="3"/>
      <c r="J199" s="3"/>
      <c r="K199" s="3"/>
      <c r="L199" s="3"/>
      <c r="M199" s="3"/>
      <c r="N199" s="3"/>
      <c r="O199" s="3"/>
      <c r="P199" s="3"/>
      <c r="Q199" s="3"/>
      <c r="R199" s="3"/>
      <c r="S199" s="3"/>
      <c r="T199" s="3"/>
      <c r="U199" s="3"/>
      <c r="V199" s="3"/>
      <c r="W199" s="3"/>
      <c r="X199" s="3"/>
      <c r="Y199" s="3"/>
      <c r="Z199" s="3"/>
    </row>
    <row r="200" ht="15.75" customHeight="1">
      <c r="A200" s="53"/>
      <c r="B200" s="53"/>
      <c r="C200" s="54"/>
      <c r="D200" s="54"/>
      <c r="E200" s="54"/>
      <c r="F200" s="54"/>
      <c r="G200" s="54"/>
      <c r="H200" s="1"/>
      <c r="I200" s="3"/>
      <c r="J200" s="3"/>
      <c r="K200" s="3"/>
      <c r="L200" s="3"/>
      <c r="M200" s="3"/>
      <c r="N200" s="3"/>
      <c r="O200" s="3"/>
      <c r="P200" s="3"/>
      <c r="Q200" s="3"/>
      <c r="R200" s="3"/>
      <c r="S200" s="3"/>
      <c r="T200" s="3"/>
      <c r="U200" s="3"/>
      <c r="V200" s="3"/>
      <c r="W200" s="3"/>
      <c r="X200" s="3"/>
      <c r="Y200" s="3"/>
      <c r="Z200" s="3"/>
    </row>
    <row r="201" ht="15.75" customHeight="1">
      <c r="A201" s="53"/>
      <c r="B201" s="53"/>
      <c r="C201" s="54"/>
      <c r="D201" s="54"/>
      <c r="E201" s="54"/>
      <c r="F201" s="54"/>
      <c r="G201" s="54"/>
      <c r="H201" s="1"/>
      <c r="I201" s="3"/>
      <c r="J201" s="3"/>
      <c r="K201" s="3"/>
      <c r="L201" s="3"/>
      <c r="M201" s="3"/>
      <c r="N201" s="3"/>
      <c r="O201" s="3"/>
      <c r="P201" s="3"/>
      <c r="Q201" s="3"/>
      <c r="R201" s="3"/>
      <c r="S201" s="3"/>
      <c r="T201" s="3"/>
      <c r="U201" s="3"/>
      <c r="V201" s="3"/>
      <c r="W201" s="3"/>
      <c r="X201" s="3"/>
      <c r="Y201" s="3"/>
      <c r="Z201" s="3"/>
    </row>
    <row r="202" ht="15.75" customHeight="1">
      <c r="A202" s="53"/>
      <c r="B202" s="53"/>
      <c r="C202" s="54"/>
      <c r="D202" s="54"/>
      <c r="E202" s="54"/>
      <c r="F202" s="54"/>
      <c r="G202" s="54"/>
      <c r="H202" s="1"/>
      <c r="I202" s="3"/>
      <c r="J202" s="3"/>
      <c r="K202" s="3"/>
      <c r="L202" s="3"/>
      <c r="M202" s="3"/>
      <c r="N202" s="3"/>
      <c r="O202" s="3"/>
      <c r="P202" s="3"/>
      <c r="Q202" s="3"/>
      <c r="R202" s="3"/>
      <c r="S202" s="3"/>
      <c r="T202" s="3"/>
      <c r="U202" s="3"/>
      <c r="V202" s="3"/>
      <c r="W202" s="3"/>
      <c r="X202" s="3"/>
      <c r="Y202" s="3"/>
      <c r="Z202" s="3"/>
    </row>
    <row r="203" ht="15.75" customHeight="1">
      <c r="A203" s="53"/>
      <c r="B203" s="53"/>
      <c r="C203" s="54"/>
      <c r="D203" s="54"/>
      <c r="E203" s="54"/>
      <c r="F203" s="54"/>
      <c r="G203" s="54"/>
      <c r="H203" s="1"/>
      <c r="I203" s="3"/>
      <c r="J203" s="3"/>
      <c r="K203" s="3"/>
      <c r="L203" s="3"/>
      <c r="M203" s="3"/>
      <c r="N203" s="3"/>
      <c r="O203" s="3"/>
      <c r="P203" s="3"/>
      <c r="Q203" s="3"/>
      <c r="R203" s="3"/>
      <c r="S203" s="3"/>
      <c r="T203" s="3"/>
      <c r="U203" s="3"/>
      <c r="V203" s="3"/>
      <c r="W203" s="3"/>
      <c r="X203" s="3"/>
      <c r="Y203" s="3"/>
      <c r="Z203" s="3"/>
    </row>
    <row r="204" ht="15.75" customHeight="1">
      <c r="A204" s="53"/>
      <c r="B204" s="53"/>
      <c r="C204" s="54"/>
      <c r="D204" s="54"/>
      <c r="E204" s="54"/>
      <c r="F204" s="54"/>
      <c r="G204" s="54"/>
      <c r="H204" s="1"/>
      <c r="I204" s="3"/>
      <c r="J204" s="3"/>
      <c r="K204" s="3"/>
      <c r="L204" s="3"/>
      <c r="M204" s="3"/>
      <c r="N204" s="3"/>
      <c r="O204" s="3"/>
      <c r="P204" s="3"/>
      <c r="Q204" s="3"/>
      <c r="R204" s="3"/>
      <c r="S204" s="3"/>
      <c r="T204" s="3"/>
      <c r="U204" s="3"/>
      <c r="V204" s="3"/>
      <c r="W204" s="3"/>
      <c r="X204" s="3"/>
      <c r="Y204" s="3"/>
      <c r="Z204" s="3"/>
    </row>
    <row r="205" ht="15.75" customHeight="1">
      <c r="A205" s="53"/>
      <c r="B205" s="53"/>
      <c r="C205" s="54"/>
      <c r="D205" s="54"/>
      <c r="E205" s="54"/>
      <c r="F205" s="54"/>
      <c r="G205" s="54"/>
      <c r="H205" s="1"/>
      <c r="I205" s="3"/>
      <c r="J205" s="3"/>
      <c r="K205" s="3"/>
      <c r="L205" s="3"/>
      <c r="M205" s="3"/>
      <c r="N205" s="3"/>
      <c r="O205" s="3"/>
      <c r="P205" s="3"/>
      <c r="Q205" s="3"/>
      <c r="R205" s="3"/>
      <c r="S205" s="3"/>
      <c r="T205" s="3"/>
      <c r="U205" s="3"/>
      <c r="V205" s="3"/>
      <c r="W205" s="3"/>
      <c r="X205" s="3"/>
      <c r="Y205" s="3"/>
      <c r="Z205" s="3"/>
    </row>
    <row r="206" ht="15.75" customHeight="1">
      <c r="A206" s="53"/>
      <c r="B206" s="53"/>
      <c r="C206" s="54"/>
      <c r="D206" s="54"/>
      <c r="E206" s="54"/>
      <c r="F206" s="54"/>
      <c r="G206" s="54"/>
      <c r="H206" s="1"/>
      <c r="I206" s="3"/>
      <c r="J206" s="3"/>
      <c r="K206" s="3"/>
      <c r="L206" s="3"/>
      <c r="M206" s="3"/>
      <c r="N206" s="3"/>
      <c r="O206" s="3"/>
      <c r="P206" s="3"/>
      <c r="Q206" s="3"/>
      <c r="R206" s="3"/>
      <c r="S206" s="3"/>
      <c r="T206" s="3"/>
      <c r="U206" s="3"/>
      <c r="V206" s="3"/>
      <c r="W206" s="3"/>
      <c r="X206" s="3"/>
      <c r="Y206" s="3"/>
      <c r="Z206" s="3"/>
    </row>
    <row r="207" ht="15.75" customHeight="1">
      <c r="A207" s="53"/>
      <c r="B207" s="53"/>
      <c r="C207" s="54"/>
      <c r="D207" s="54"/>
      <c r="E207" s="54"/>
      <c r="F207" s="54"/>
      <c r="G207" s="54"/>
      <c r="H207" s="1"/>
      <c r="I207" s="3"/>
      <c r="J207" s="3"/>
      <c r="K207" s="3"/>
      <c r="L207" s="3"/>
      <c r="M207" s="3"/>
      <c r="N207" s="3"/>
      <c r="O207" s="3"/>
      <c r="P207" s="3"/>
      <c r="Q207" s="3"/>
      <c r="R207" s="3"/>
      <c r="S207" s="3"/>
      <c r="T207" s="3"/>
      <c r="U207" s="3"/>
      <c r="V207" s="3"/>
      <c r="W207" s="3"/>
      <c r="X207" s="3"/>
      <c r="Y207" s="3"/>
      <c r="Z207" s="3"/>
    </row>
    <row r="208" ht="15.75" customHeight="1">
      <c r="A208" s="53"/>
      <c r="B208" s="53"/>
      <c r="C208" s="54"/>
      <c r="D208" s="54"/>
      <c r="E208" s="54"/>
      <c r="F208" s="54"/>
      <c r="G208" s="54"/>
      <c r="H208" s="1"/>
      <c r="I208" s="3"/>
      <c r="J208" s="3"/>
      <c r="K208" s="3"/>
      <c r="L208" s="3"/>
      <c r="M208" s="3"/>
      <c r="N208" s="3"/>
      <c r="O208" s="3"/>
      <c r="P208" s="3"/>
      <c r="Q208" s="3"/>
      <c r="R208" s="3"/>
      <c r="S208" s="3"/>
      <c r="T208" s="3"/>
      <c r="U208" s="3"/>
      <c r="V208" s="3"/>
      <c r="W208" s="3"/>
      <c r="X208" s="3"/>
      <c r="Y208" s="3"/>
      <c r="Z208" s="3"/>
    </row>
    <row r="209" ht="15.75" customHeight="1">
      <c r="A209" s="53"/>
      <c r="B209" s="53"/>
      <c r="C209" s="54"/>
      <c r="D209" s="54"/>
      <c r="E209" s="54"/>
      <c r="F209" s="54"/>
      <c r="G209" s="54"/>
      <c r="H209" s="1"/>
      <c r="I209" s="3"/>
      <c r="J209" s="3"/>
      <c r="K209" s="3"/>
      <c r="L209" s="3"/>
      <c r="M209" s="3"/>
      <c r="N209" s="3"/>
      <c r="O209" s="3"/>
      <c r="P209" s="3"/>
      <c r="Q209" s="3"/>
      <c r="R209" s="3"/>
      <c r="S209" s="3"/>
      <c r="T209" s="3"/>
      <c r="U209" s="3"/>
      <c r="V209" s="3"/>
      <c r="W209" s="3"/>
      <c r="X209" s="3"/>
      <c r="Y209" s="3"/>
      <c r="Z209" s="3"/>
    </row>
    <row r="210" ht="15.75" customHeight="1">
      <c r="A210" s="53"/>
      <c r="B210" s="53"/>
      <c r="C210" s="54"/>
      <c r="D210" s="54"/>
      <c r="E210" s="54"/>
      <c r="F210" s="54"/>
      <c r="G210" s="54"/>
      <c r="H210" s="1"/>
      <c r="I210" s="3"/>
      <c r="J210" s="3"/>
      <c r="K210" s="3"/>
      <c r="L210" s="3"/>
      <c r="M210" s="3"/>
      <c r="N210" s="3"/>
      <c r="O210" s="3"/>
      <c r="P210" s="3"/>
      <c r="Q210" s="3"/>
      <c r="R210" s="3"/>
      <c r="S210" s="3"/>
      <c r="T210" s="3"/>
      <c r="U210" s="3"/>
      <c r="V210" s="3"/>
      <c r="W210" s="3"/>
      <c r="X210" s="3"/>
      <c r="Y210" s="3"/>
      <c r="Z210" s="3"/>
    </row>
    <row r="211" ht="15.75" customHeight="1">
      <c r="A211" s="53"/>
      <c r="B211" s="53"/>
      <c r="C211" s="54"/>
      <c r="D211" s="54"/>
      <c r="E211" s="54"/>
      <c r="F211" s="54"/>
      <c r="G211" s="54"/>
      <c r="H211" s="1"/>
      <c r="I211" s="3"/>
      <c r="J211" s="3"/>
      <c r="K211" s="3"/>
      <c r="L211" s="3"/>
      <c r="M211" s="3"/>
      <c r="N211" s="3"/>
      <c r="O211" s="3"/>
      <c r="P211" s="3"/>
      <c r="Q211" s="3"/>
      <c r="R211" s="3"/>
      <c r="S211" s="3"/>
      <c r="T211" s="3"/>
      <c r="U211" s="3"/>
      <c r="V211" s="3"/>
      <c r="W211" s="3"/>
      <c r="X211" s="3"/>
      <c r="Y211" s="3"/>
      <c r="Z211" s="3"/>
    </row>
    <row r="212" ht="15.75" customHeight="1">
      <c r="A212" s="53"/>
      <c r="B212" s="53"/>
      <c r="C212" s="54"/>
      <c r="D212" s="54"/>
      <c r="E212" s="54"/>
      <c r="F212" s="54"/>
      <c r="G212" s="54"/>
      <c r="H212" s="1"/>
      <c r="I212" s="3"/>
      <c r="J212" s="3"/>
      <c r="K212" s="3"/>
      <c r="L212" s="3"/>
      <c r="M212" s="3"/>
      <c r="N212" s="3"/>
      <c r="O212" s="3"/>
      <c r="P212" s="3"/>
      <c r="Q212" s="3"/>
      <c r="R212" s="3"/>
      <c r="S212" s="3"/>
      <c r="T212" s="3"/>
      <c r="U212" s="3"/>
      <c r="V212" s="3"/>
      <c r="W212" s="3"/>
      <c r="X212" s="3"/>
      <c r="Y212" s="3"/>
      <c r="Z212" s="3"/>
    </row>
    <row r="213" ht="15.75" customHeight="1">
      <c r="A213" s="53"/>
      <c r="B213" s="53"/>
      <c r="C213" s="54"/>
      <c r="D213" s="54"/>
      <c r="E213" s="54"/>
      <c r="F213" s="54"/>
      <c r="G213" s="54"/>
      <c r="H213" s="1"/>
      <c r="I213" s="3"/>
      <c r="J213" s="3"/>
      <c r="K213" s="3"/>
      <c r="L213" s="3"/>
      <c r="M213" s="3"/>
      <c r="N213" s="3"/>
      <c r="O213" s="3"/>
      <c r="P213" s="3"/>
      <c r="Q213" s="3"/>
      <c r="R213" s="3"/>
      <c r="S213" s="3"/>
      <c r="T213" s="3"/>
      <c r="U213" s="3"/>
      <c r="V213" s="3"/>
      <c r="W213" s="3"/>
      <c r="X213" s="3"/>
      <c r="Y213" s="3"/>
      <c r="Z213" s="3"/>
    </row>
    <row r="214" ht="15.75" customHeight="1">
      <c r="A214" s="53"/>
      <c r="B214" s="53"/>
      <c r="C214" s="54"/>
      <c r="D214" s="54"/>
      <c r="E214" s="54"/>
      <c r="F214" s="54"/>
      <c r="G214" s="54"/>
      <c r="H214" s="1"/>
      <c r="I214" s="3"/>
      <c r="J214" s="3"/>
      <c r="K214" s="3"/>
      <c r="L214" s="3"/>
      <c r="M214" s="3"/>
      <c r="N214" s="3"/>
      <c r="O214" s="3"/>
      <c r="P214" s="3"/>
      <c r="Q214" s="3"/>
      <c r="R214" s="3"/>
      <c r="S214" s="3"/>
      <c r="T214" s="3"/>
      <c r="U214" s="3"/>
      <c r="V214" s="3"/>
      <c r="W214" s="3"/>
      <c r="X214" s="3"/>
      <c r="Y214" s="3"/>
      <c r="Z214" s="3"/>
    </row>
    <row r="215" ht="15.75" customHeight="1">
      <c r="A215" s="53"/>
      <c r="B215" s="53"/>
      <c r="C215" s="54"/>
      <c r="D215" s="54"/>
      <c r="E215" s="54"/>
      <c r="F215" s="54"/>
      <c r="G215" s="54"/>
      <c r="H215" s="1"/>
      <c r="I215" s="3"/>
      <c r="J215" s="3"/>
      <c r="K215" s="3"/>
      <c r="L215" s="3"/>
      <c r="M215" s="3"/>
      <c r="N215" s="3"/>
      <c r="O215" s="3"/>
      <c r="P215" s="3"/>
      <c r="Q215" s="3"/>
      <c r="R215" s="3"/>
      <c r="S215" s="3"/>
      <c r="T215" s="3"/>
      <c r="U215" s="3"/>
      <c r="V215" s="3"/>
      <c r="W215" s="3"/>
      <c r="X215" s="3"/>
      <c r="Y215" s="3"/>
      <c r="Z215" s="3"/>
    </row>
    <row r="216" ht="15.75" customHeight="1">
      <c r="A216" s="53"/>
      <c r="B216" s="53"/>
      <c r="C216" s="54"/>
      <c r="D216" s="54"/>
      <c r="E216" s="54"/>
      <c r="F216" s="54"/>
      <c r="G216" s="54"/>
      <c r="H216" s="1"/>
      <c r="I216" s="3"/>
      <c r="J216" s="3"/>
      <c r="K216" s="3"/>
      <c r="L216" s="3"/>
      <c r="M216" s="3"/>
      <c r="N216" s="3"/>
      <c r="O216" s="3"/>
      <c r="P216" s="3"/>
      <c r="Q216" s="3"/>
      <c r="R216" s="3"/>
      <c r="S216" s="3"/>
      <c r="T216" s="3"/>
      <c r="U216" s="3"/>
      <c r="V216" s="3"/>
      <c r="W216" s="3"/>
      <c r="X216" s="3"/>
      <c r="Y216" s="3"/>
      <c r="Z216" s="3"/>
    </row>
    <row r="217" ht="15.75" customHeight="1">
      <c r="A217" s="53"/>
      <c r="B217" s="53"/>
      <c r="C217" s="54"/>
      <c r="D217" s="54"/>
      <c r="E217" s="54"/>
      <c r="F217" s="54"/>
      <c r="G217" s="54"/>
      <c r="H217" s="1"/>
      <c r="I217" s="3"/>
      <c r="J217" s="3"/>
      <c r="K217" s="3"/>
      <c r="L217" s="3"/>
      <c r="M217" s="3"/>
      <c r="N217" s="3"/>
      <c r="O217" s="3"/>
      <c r="P217" s="3"/>
      <c r="Q217" s="3"/>
      <c r="R217" s="3"/>
      <c r="S217" s="3"/>
      <c r="T217" s="3"/>
      <c r="U217" s="3"/>
      <c r="V217" s="3"/>
      <c r="W217" s="3"/>
      <c r="X217" s="3"/>
      <c r="Y217" s="3"/>
      <c r="Z217" s="3"/>
    </row>
    <row r="218" ht="15.75" customHeight="1">
      <c r="A218" s="53"/>
      <c r="B218" s="53"/>
      <c r="C218" s="54"/>
      <c r="D218" s="54"/>
      <c r="E218" s="54"/>
      <c r="F218" s="54"/>
      <c r="G218" s="54"/>
      <c r="H218" s="1"/>
      <c r="I218" s="3"/>
      <c r="J218" s="3"/>
      <c r="K218" s="3"/>
      <c r="L218" s="3"/>
      <c r="M218" s="3"/>
      <c r="N218" s="3"/>
      <c r="O218" s="3"/>
      <c r="P218" s="3"/>
      <c r="Q218" s="3"/>
      <c r="R218" s="3"/>
      <c r="S218" s="3"/>
      <c r="T218" s="3"/>
      <c r="U218" s="3"/>
      <c r="V218" s="3"/>
      <c r="W218" s="3"/>
      <c r="X218" s="3"/>
      <c r="Y218" s="3"/>
      <c r="Z218" s="3"/>
    </row>
    <row r="219" ht="15.75" customHeight="1">
      <c r="A219" s="53"/>
      <c r="B219" s="53"/>
      <c r="C219" s="54"/>
      <c r="D219" s="54"/>
      <c r="E219" s="54"/>
      <c r="F219" s="54"/>
      <c r="G219" s="54"/>
      <c r="H219" s="1"/>
      <c r="I219" s="3"/>
      <c r="J219" s="3"/>
      <c r="K219" s="3"/>
      <c r="L219" s="3"/>
      <c r="M219" s="3"/>
      <c r="N219" s="3"/>
      <c r="O219" s="3"/>
      <c r="P219" s="3"/>
      <c r="Q219" s="3"/>
      <c r="R219" s="3"/>
      <c r="S219" s="3"/>
      <c r="T219" s="3"/>
      <c r="U219" s="3"/>
      <c r="V219" s="3"/>
      <c r="W219" s="3"/>
      <c r="X219" s="3"/>
      <c r="Y219" s="3"/>
      <c r="Z219" s="3"/>
    </row>
    <row r="220" ht="15.75" customHeight="1">
      <c r="A220" s="53"/>
      <c r="B220" s="53"/>
      <c r="C220" s="54"/>
      <c r="D220" s="54"/>
      <c r="E220" s="54"/>
      <c r="F220" s="54"/>
      <c r="G220" s="54"/>
      <c r="H220" s="1"/>
      <c r="I220" s="3"/>
      <c r="J220" s="3"/>
      <c r="K220" s="3"/>
      <c r="L220" s="3"/>
      <c r="M220" s="3"/>
      <c r="N220" s="3"/>
      <c r="O220" s="3"/>
      <c r="P220" s="3"/>
      <c r="Q220" s="3"/>
      <c r="R220" s="3"/>
      <c r="S220" s="3"/>
      <c r="T220" s="3"/>
      <c r="U220" s="3"/>
      <c r="V220" s="3"/>
      <c r="W220" s="3"/>
      <c r="X220" s="3"/>
      <c r="Y220" s="3"/>
      <c r="Z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20:H20"/>
  </mergeCells>
  <printOptions/>
  <pageMargins bottom="1.0" footer="0.0" header="0.0" left="0.75" right="0.75" top="1.0"/>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1.86"/>
    <col customWidth="1" min="11" max="25" width="8.0"/>
  </cols>
  <sheetData>
    <row r="1">
      <c r="A1" s="53"/>
      <c r="B1" s="53"/>
      <c r="C1" s="53"/>
      <c r="D1" s="53"/>
      <c r="E1" s="54"/>
      <c r="F1" s="54"/>
      <c r="G1" s="54"/>
      <c r="H1" s="54"/>
      <c r="I1" s="1"/>
      <c r="J1" s="3"/>
      <c r="K1" s="3"/>
      <c r="L1" s="3"/>
      <c r="M1" s="3"/>
      <c r="N1" s="3"/>
      <c r="O1" s="3"/>
      <c r="P1" s="3"/>
      <c r="Q1" s="3"/>
      <c r="R1" s="3"/>
      <c r="S1" s="3"/>
      <c r="T1" s="3"/>
      <c r="U1" s="3"/>
      <c r="V1" s="3"/>
      <c r="W1" s="3"/>
      <c r="X1" s="3"/>
      <c r="Y1" s="3"/>
      <c r="Z1" s="3"/>
    </row>
    <row r="2">
      <c r="A2" s="174" t="s">
        <v>7941</v>
      </c>
      <c r="B2" s="56"/>
      <c r="C2" s="56"/>
      <c r="D2" s="56"/>
      <c r="E2" s="56"/>
      <c r="F2" s="56"/>
      <c r="G2" s="56"/>
      <c r="H2" s="56"/>
      <c r="I2" s="57"/>
      <c r="J2" s="3"/>
      <c r="K2" s="3"/>
      <c r="L2" s="3"/>
      <c r="M2" s="3"/>
      <c r="N2" s="3"/>
      <c r="O2" s="3"/>
      <c r="P2" s="3"/>
      <c r="Q2" s="3"/>
      <c r="R2" s="3"/>
      <c r="S2" s="3"/>
      <c r="T2" s="3"/>
      <c r="U2" s="3"/>
      <c r="V2" s="3"/>
      <c r="W2" s="3"/>
      <c r="X2" s="3"/>
      <c r="Y2" s="3"/>
      <c r="Z2" s="3"/>
    </row>
    <row r="3">
      <c r="A3" s="189"/>
      <c r="B3" s="189"/>
      <c r="C3" s="189"/>
      <c r="D3" s="189"/>
      <c r="E3" s="189"/>
      <c r="F3" s="189"/>
      <c r="G3" s="189"/>
      <c r="H3" s="189"/>
      <c r="I3" s="189"/>
      <c r="J3" s="3"/>
      <c r="K3" s="3"/>
      <c r="L3" s="3"/>
      <c r="M3" s="3"/>
      <c r="N3" s="3"/>
      <c r="O3" s="3"/>
      <c r="P3" s="3"/>
      <c r="Q3" s="3"/>
      <c r="R3" s="3"/>
      <c r="S3" s="3"/>
      <c r="T3" s="3"/>
      <c r="U3" s="3"/>
      <c r="V3" s="3"/>
      <c r="W3" s="3"/>
      <c r="X3" s="3"/>
      <c r="Y3" s="3"/>
      <c r="Z3" s="3"/>
    </row>
    <row r="4">
      <c r="A4" s="190" t="s">
        <v>7942</v>
      </c>
      <c r="B4" s="56"/>
      <c r="C4" s="56"/>
      <c r="D4" s="56"/>
      <c r="E4" s="56"/>
      <c r="F4" s="56"/>
      <c r="G4" s="56"/>
      <c r="H4" s="56"/>
      <c r="I4" s="57"/>
      <c r="J4" s="3"/>
      <c r="K4" s="3"/>
      <c r="L4" s="3"/>
      <c r="M4" s="3"/>
      <c r="N4" s="3"/>
      <c r="O4" s="3"/>
      <c r="P4" s="3"/>
      <c r="Q4" s="3"/>
      <c r="R4" s="3"/>
      <c r="S4" s="3"/>
      <c r="T4" s="3"/>
      <c r="U4" s="3"/>
      <c r="V4" s="3"/>
      <c r="W4" s="3"/>
      <c r="X4" s="3"/>
      <c r="Y4" s="3"/>
      <c r="Z4" s="3"/>
    </row>
    <row r="5">
      <c r="A5" s="190" t="s">
        <v>3670</v>
      </c>
      <c r="B5" s="56"/>
      <c r="C5" s="56"/>
      <c r="D5" s="56"/>
      <c r="E5" s="56"/>
      <c r="F5" s="56"/>
      <c r="G5" s="56"/>
      <c r="H5" s="56"/>
      <c r="I5" s="57"/>
      <c r="J5" s="3"/>
      <c r="K5" s="3"/>
      <c r="L5" s="3"/>
      <c r="M5" s="3"/>
      <c r="N5" s="3"/>
      <c r="O5" s="3"/>
      <c r="P5" s="3"/>
      <c r="Q5" s="3"/>
      <c r="R5" s="3"/>
      <c r="S5" s="3"/>
      <c r="T5" s="3"/>
      <c r="U5" s="3"/>
      <c r="V5" s="3"/>
      <c r="W5" s="3"/>
      <c r="X5" s="3"/>
      <c r="Y5" s="3"/>
      <c r="Z5" s="3"/>
    </row>
    <row r="6">
      <c r="A6" s="190" t="s">
        <v>3672</v>
      </c>
      <c r="B6" s="56"/>
      <c r="C6" s="56"/>
      <c r="D6" s="56"/>
      <c r="E6" s="56"/>
      <c r="F6" s="56"/>
      <c r="G6" s="56"/>
      <c r="H6" s="56"/>
      <c r="I6" s="57"/>
      <c r="J6" s="3"/>
      <c r="K6" s="3"/>
      <c r="L6" s="3"/>
      <c r="M6" s="3"/>
      <c r="N6" s="3"/>
      <c r="O6" s="3"/>
      <c r="P6" s="3"/>
      <c r="Q6" s="3"/>
      <c r="R6" s="3"/>
      <c r="S6" s="3"/>
      <c r="T6" s="3"/>
      <c r="U6" s="3"/>
      <c r="V6" s="3"/>
      <c r="W6" s="3"/>
      <c r="X6" s="3"/>
      <c r="Y6" s="3"/>
      <c r="Z6" s="3"/>
    </row>
    <row r="7">
      <c r="A7" s="190" t="s">
        <v>7943</v>
      </c>
      <c r="B7" s="56"/>
      <c r="C7" s="56"/>
      <c r="D7" s="56"/>
      <c r="E7" s="56"/>
      <c r="F7" s="56"/>
      <c r="G7" s="56"/>
      <c r="H7" s="56"/>
      <c r="I7" s="57"/>
      <c r="J7" s="3"/>
      <c r="K7" s="3"/>
      <c r="L7" s="3"/>
      <c r="M7" s="3"/>
      <c r="N7" s="3"/>
      <c r="O7" s="3"/>
      <c r="P7" s="3"/>
      <c r="Q7" s="3"/>
      <c r="R7" s="3"/>
      <c r="S7" s="3"/>
      <c r="T7" s="3"/>
      <c r="U7" s="3"/>
      <c r="V7" s="3"/>
      <c r="W7" s="3"/>
      <c r="X7" s="3"/>
      <c r="Y7" s="3"/>
      <c r="Z7" s="3"/>
    </row>
    <row r="8">
      <c r="A8" s="190" t="s">
        <v>7944</v>
      </c>
      <c r="B8" s="56"/>
      <c r="C8" s="56"/>
      <c r="D8" s="56"/>
      <c r="E8" s="56"/>
      <c r="F8" s="56"/>
      <c r="G8" s="56"/>
      <c r="H8" s="56"/>
      <c r="I8" s="57"/>
      <c r="J8" s="3"/>
      <c r="K8" s="3"/>
      <c r="L8" s="3"/>
      <c r="M8" s="3"/>
      <c r="N8" s="3"/>
      <c r="O8" s="3"/>
      <c r="P8" s="3"/>
      <c r="Q8" s="3"/>
      <c r="R8" s="3"/>
      <c r="S8" s="3"/>
      <c r="T8" s="3"/>
      <c r="U8" s="3"/>
      <c r="V8" s="3"/>
      <c r="W8" s="3"/>
      <c r="X8" s="3"/>
      <c r="Y8" s="3"/>
      <c r="Z8" s="3"/>
    </row>
    <row r="9">
      <c r="A9" s="190" t="s">
        <v>7945</v>
      </c>
      <c r="B9" s="56"/>
      <c r="C9" s="56"/>
      <c r="D9" s="56"/>
      <c r="E9" s="56"/>
      <c r="F9" s="56"/>
      <c r="G9" s="56"/>
      <c r="H9" s="56"/>
      <c r="I9" s="57"/>
      <c r="J9" s="3"/>
      <c r="K9" s="3"/>
      <c r="L9" s="3"/>
      <c r="M9" s="3"/>
      <c r="N9" s="3"/>
      <c r="O9" s="3"/>
      <c r="P9" s="3"/>
      <c r="Q9" s="3"/>
      <c r="R9" s="3"/>
      <c r="S9" s="3"/>
      <c r="T9" s="3"/>
      <c r="U9" s="3"/>
      <c r="V9" s="3"/>
      <c r="W9" s="3"/>
      <c r="X9" s="3"/>
      <c r="Y9" s="3"/>
      <c r="Z9" s="3"/>
    </row>
    <row r="10" ht="64.5" customHeight="1">
      <c r="A10" s="60" t="s">
        <v>7946</v>
      </c>
      <c r="B10" s="56"/>
      <c r="C10" s="56"/>
      <c r="D10" s="56"/>
      <c r="E10" s="56"/>
      <c r="F10" s="56"/>
      <c r="G10" s="56"/>
      <c r="H10" s="56"/>
      <c r="I10" s="57"/>
      <c r="J10" s="3"/>
      <c r="K10" s="3"/>
      <c r="L10" s="3"/>
      <c r="M10" s="3"/>
      <c r="N10" s="3"/>
      <c r="O10" s="3"/>
      <c r="P10" s="3"/>
      <c r="Q10" s="3"/>
      <c r="R10" s="3"/>
      <c r="S10" s="3"/>
      <c r="T10" s="3"/>
      <c r="U10" s="3"/>
      <c r="V10" s="3"/>
      <c r="W10" s="3"/>
      <c r="X10" s="3"/>
      <c r="Y10" s="3"/>
      <c r="Z10" s="3"/>
    </row>
    <row r="11">
      <c r="A11" s="53"/>
      <c r="B11" s="53"/>
      <c r="C11" s="53"/>
      <c r="D11" s="53"/>
      <c r="E11" s="54"/>
      <c r="F11" s="54"/>
      <c r="G11" s="54"/>
      <c r="H11" s="54"/>
      <c r="I11" s="1"/>
      <c r="J11" s="3"/>
      <c r="K11" s="3"/>
      <c r="L11" s="3"/>
      <c r="M11" s="3"/>
      <c r="N11" s="3"/>
      <c r="O11" s="3"/>
      <c r="P11" s="3"/>
      <c r="Q11" s="3"/>
      <c r="R11" s="3"/>
      <c r="S11" s="3"/>
      <c r="T11" s="3"/>
      <c r="U11" s="3"/>
      <c r="V11" s="3"/>
      <c r="W11" s="3"/>
      <c r="X11" s="3"/>
      <c r="Y11" s="3"/>
      <c r="Z11" s="3"/>
    </row>
    <row r="12" ht="38.25" customHeight="1">
      <c r="A12" s="66" t="s">
        <v>3664</v>
      </c>
      <c r="B12" s="66" t="s">
        <v>8</v>
      </c>
      <c r="C12" s="66" t="s">
        <v>3665</v>
      </c>
      <c r="D12" s="66" t="s">
        <v>3666</v>
      </c>
      <c r="E12" s="66" t="s">
        <v>3667</v>
      </c>
      <c r="F12" s="66" t="s">
        <v>3668</v>
      </c>
      <c r="G12" s="175" t="s">
        <v>3678</v>
      </c>
      <c r="H12" s="175" t="s">
        <v>746</v>
      </c>
      <c r="I12" s="175" t="s">
        <v>143</v>
      </c>
      <c r="J12" s="390" t="s">
        <v>144</v>
      </c>
      <c r="K12" s="3"/>
      <c r="L12" s="3"/>
      <c r="M12" s="3"/>
      <c r="N12" s="3"/>
      <c r="O12" s="3"/>
      <c r="P12" s="3"/>
      <c r="Q12" s="3"/>
      <c r="R12" s="3"/>
      <c r="S12" s="3"/>
      <c r="T12" s="3"/>
      <c r="U12" s="3"/>
      <c r="V12" s="3"/>
      <c r="W12" s="3"/>
      <c r="X12" s="3"/>
      <c r="Y12" s="3"/>
      <c r="Z12" s="3"/>
    </row>
    <row r="13">
      <c r="A13" s="702"/>
      <c r="B13" s="17"/>
      <c r="C13" s="17"/>
      <c r="D13" s="17"/>
      <c r="E13" s="17"/>
      <c r="F13" s="17"/>
      <c r="G13" s="17"/>
      <c r="H13" s="17"/>
      <c r="I13" s="391"/>
      <c r="J13" s="3"/>
      <c r="K13" s="3"/>
      <c r="L13" s="3"/>
      <c r="M13" s="3"/>
      <c r="N13" s="3"/>
      <c r="O13" s="3"/>
      <c r="P13" s="3"/>
      <c r="Q13" s="3"/>
      <c r="R13" s="3"/>
      <c r="S13" s="3"/>
      <c r="T13" s="3"/>
      <c r="U13" s="3"/>
      <c r="V13" s="3"/>
      <c r="W13" s="3"/>
      <c r="X13" s="3"/>
      <c r="Y13" s="3"/>
      <c r="Z13" s="3"/>
    </row>
    <row r="14">
      <c r="A14" s="702"/>
      <c r="B14" s="17"/>
      <c r="C14" s="17"/>
      <c r="D14" s="17"/>
      <c r="E14" s="98"/>
      <c r="F14" s="118"/>
      <c r="G14" s="118"/>
      <c r="H14" s="118"/>
      <c r="I14" s="703"/>
      <c r="J14" s="3"/>
      <c r="K14" s="3"/>
      <c r="L14" s="3"/>
      <c r="M14" s="3"/>
      <c r="N14" s="3"/>
      <c r="O14" s="3"/>
      <c r="P14" s="3"/>
      <c r="Q14" s="3"/>
      <c r="R14" s="3"/>
      <c r="S14" s="3"/>
      <c r="T14" s="3"/>
      <c r="U14" s="3"/>
      <c r="V14" s="3"/>
      <c r="W14" s="3"/>
      <c r="X14" s="3"/>
      <c r="Y14" s="3"/>
      <c r="Z14" s="3"/>
    </row>
    <row r="15">
      <c r="A15" s="702"/>
      <c r="B15" s="17"/>
      <c r="C15" s="17"/>
      <c r="D15" s="17"/>
      <c r="E15" s="98"/>
      <c r="F15" s="118"/>
      <c r="G15" s="118"/>
      <c r="H15" s="118"/>
      <c r="I15" s="703"/>
      <c r="J15" s="3"/>
      <c r="K15" s="3"/>
      <c r="L15" s="3"/>
      <c r="M15" s="3"/>
      <c r="N15" s="3"/>
      <c r="O15" s="3"/>
      <c r="P15" s="3"/>
      <c r="Q15" s="3"/>
      <c r="R15" s="3"/>
      <c r="S15" s="3"/>
      <c r="T15" s="3"/>
      <c r="U15" s="3"/>
      <c r="V15" s="3"/>
      <c r="W15" s="3"/>
      <c r="X15" s="3"/>
      <c r="Y15" s="3"/>
      <c r="Z15" s="3"/>
    </row>
    <row r="16">
      <c r="A16" s="702"/>
      <c r="B16" s="17"/>
      <c r="C16" s="17"/>
      <c r="D16" s="17"/>
      <c r="E16" s="98"/>
      <c r="F16" s="118"/>
      <c r="G16" s="118"/>
      <c r="H16" s="118"/>
      <c r="I16" s="703"/>
      <c r="J16" s="3"/>
      <c r="K16" s="3"/>
      <c r="L16" s="3"/>
      <c r="M16" s="3"/>
      <c r="N16" s="3"/>
      <c r="O16" s="3"/>
      <c r="P16" s="3"/>
      <c r="Q16" s="3"/>
      <c r="R16" s="3"/>
      <c r="S16" s="3"/>
      <c r="T16" s="3"/>
      <c r="U16" s="3"/>
      <c r="V16" s="3"/>
      <c r="W16" s="3"/>
      <c r="X16" s="3"/>
      <c r="Y16" s="3"/>
      <c r="Z16" s="3"/>
    </row>
    <row r="17">
      <c r="A17" s="702"/>
      <c r="B17" s="17"/>
      <c r="C17" s="17"/>
      <c r="D17" s="17"/>
      <c r="E17" s="98"/>
      <c r="F17" s="118"/>
      <c r="G17" s="118"/>
      <c r="H17" s="118"/>
      <c r="I17" s="703"/>
      <c r="J17" s="3"/>
      <c r="K17" s="3"/>
      <c r="L17" s="3"/>
      <c r="M17" s="3"/>
      <c r="N17" s="3"/>
      <c r="O17" s="3"/>
      <c r="P17" s="3"/>
      <c r="Q17" s="3"/>
      <c r="R17" s="3"/>
      <c r="S17" s="3"/>
      <c r="T17" s="3"/>
      <c r="U17" s="3"/>
      <c r="V17" s="3"/>
      <c r="W17" s="3"/>
      <c r="X17" s="3"/>
      <c r="Y17" s="3"/>
      <c r="Z17" s="3"/>
    </row>
    <row r="18">
      <c r="A18" s="702"/>
      <c r="B18" s="17"/>
      <c r="C18" s="17"/>
      <c r="D18" s="17"/>
      <c r="E18" s="98"/>
      <c r="F18" s="118"/>
      <c r="G18" s="118"/>
      <c r="H18" s="118"/>
      <c r="I18" s="703"/>
      <c r="J18" s="3"/>
      <c r="K18" s="3"/>
      <c r="L18" s="3"/>
      <c r="M18" s="3"/>
      <c r="N18" s="3"/>
      <c r="O18" s="3"/>
      <c r="P18" s="3"/>
      <c r="Q18" s="3"/>
      <c r="R18" s="3"/>
      <c r="S18" s="3"/>
      <c r="T18" s="3"/>
      <c r="U18" s="3"/>
      <c r="V18" s="3"/>
      <c r="W18" s="3"/>
      <c r="X18" s="3"/>
      <c r="Y18" s="3"/>
      <c r="Z18" s="3"/>
    </row>
    <row r="19">
      <c r="A19" s="702"/>
      <c r="B19" s="17"/>
      <c r="C19" s="17"/>
      <c r="D19" s="17"/>
      <c r="E19" s="98"/>
      <c r="F19" s="118"/>
      <c r="G19" s="118"/>
      <c r="H19" s="118"/>
      <c r="I19" s="703"/>
      <c r="J19" s="3"/>
      <c r="K19" s="3"/>
      <c r="L19" s="3"/>
      <c r="M19" s="3"/>
      <c r="N19" s="3"/>
      <c r="O19" s="3"/>
      <c r="P19" s="3"/>
      <c r="Q19" s="3"/>
      <c r="R19" s="3"/>
      <c r="S19" s="3"/>
      <c r="T19" s="3"/>
      <c r="U19" s="3"/>
      <c r="V19" s="3"/>
      <c r="W19" s="3"/>
      <c r="X19" s="3"/>
      <c r="Y19" s="3"/>
      <c r="Z19" s="3"/>
    </row>
    <row r="20">
      <c r="A20" s="702"/>
      <c r="B20" s="17"/>
      <c r="C20" s="17"/>
      <c r="D20" s="17"/>
      <c r="E20" s="98"/>
      <c r="F20" s="118"/>
      <c r="G20" s="118"/>
      <c r="H20" s="118"/>
      <c r="I20" s="703"/>
      <c r="J20" s="3"/>
      <c r="K20" s="3"/>
      <c r="L20" s="3"/>
      <c r="M20" s="3"/>
      <c r="N20" s="3"/>
      <c r="O20" s="3"/>
      <c r="P20" s="3"/>
      <c r="Q20" s="3"/>
      <c r="R20" s="3"/>
      <c r="S20" s="3"/>
      <c r="T20" s="3"/>
      <c r="U20" s="3"/>
      <c r="V20" s="3"/>
      <c r="W20" s="3"/>
      <c r="X20" s="3"/>
      <c r="Y20" s="3"/>
      <c r="Z20" s="3"/>
    </row>
    <row r="21" ht="15.75" customHeight="1">
      <c r="A21" s="702"/>
      <c r="B21" s="17"/>
      <c r="C21" s="17"/>
      <c r="D21" s="17"/>
      <c r="E21" s="98"/>
      <c r="F21" s="118"/>
      <c r="G21" s="118"/>
      <c r="H21" s="118"/>
      <c r="I21" s="703"/>
      <c r="J21" s="3"/>
      <c r="K21" s="3"/>
      <c r="L21" s="3"/>
      <c r="M21" s="3"/>
      <c r="N21" s="3"/>
      <c r="O21" s="3"/>
      <c r="P21" s="3"/>
      <c r="Q21" s="3"/>
      <c r="R21" s="3"/>
      <c r="S21" s="3"/>
      <c r="T21" s="3"/>
      <c r="U21" s="3"/>
      <c r="V21" s="3"/>
      <c r="W21" s="3"/>
      <c r="X21" s="3"/>
      <c r="Y21" s="3"/>
      <c r="Z21" s="3"/>
    </row>
    <row r="22" ht="15.75" customHeight="1">
      <c r="A22" s="184" t="s">
        <v>107</v>
      </c>
      <c r="B22" s="53"/>
      <c r="C22" s="53"/>
      <c r="D22" s="53"/>
      <c r="E22" s="54"/>
      <c r="F22" s="54"/>
      <c r="G22" s="1"/>
      <c r="H22" s="1"/>
      <c r="I22" s="470">
        <f>SUM(I13:I21)</f>
        <v>0</v>
      </c>
      <c r="J22" s="3"/>
      <c r="K22" s="3"/>
      <c r="L22" s="3"/>
      <c r="M22" s="3"/>
      <c r="N22" s="3"/>
      <c r="O22" s="3"/>
      <c r="P22" s="3"/>
      <c r="Q22" s="3"/>
      <c r="R22" s="3"/>
      <c r="S22" s="3"/>
      <c r="T22" s="3"/>
      <c r="U22" s="3"/>
      <c r="V22" s="3"/>
      <c r="W22" s="3"/>
      <c r="X22" s="3"/>
      <c r="Y22" s="3"/>
      <c r="Z22" s="3"/>
    </row>
    <row r="23" ht="15.75" customHeight="1">
      <c r="A23" s="1"/>
      <c r="B23" s="53"/>
      <c r="C23" s="53"/>
      <c r="D23" s="53"/>
      <c r="E23" s="54"/>
      <c r="F23" s="54"/>
      <c r="G23" s="54"/>
      <c r="H23" s="54"/>
      <c r="I23" s="1"/>
      <c r="J23" s="3"/>
      <c r="K23" s="3"/>
      <c r="L23" s="3"/>
      <c r="M23" s="3"/>
      <c r="N23" s="3"/>
      <c r="O23" s="3"/>
      <c r="P23" s="3"/>
      <c r="Q23" s="3"/>
      <c r="R23" s="3"/>
      <c r="S23" s="3"/>
      <c r="T23" s="3"/>
      <c r="U23" s="3"/>
      <c r="V23" s="3"/>
      <c r="W23" s="3"/>
      <c r="X23" s="3"/>
      <c r="Y23" s="3"/>
      <c r="Z23" s="3"/>
    </row>
    <row r="24" ht="15.75" customHeight="1">
      <c r="A24" s="53"/>
      <c r="B24" s="54"/>
      <c r="C24" s="54"/>
      <c r="D24" s="54"/>
      <c r="E24" s="54"/>
      <c r="F24" s="54"/>
      <c r="G24" s="1"/>
      <c r="H24" s="3"/>
      <c r="I24" s="3"/>
      <c r="J24" s="3"/>
      <c r="K24" s="3"/>
      <c r="L24" s="3"/>
      <c r="M24" s="3"/>
      <c r="N24" s="3"/>
      <c r="O24" s="3"/>
      <c r="P24" s="3"/>
      <c r="Q24" s="3"/>
      <c r="R24" s="3"/>
      <c r="S24" s="3"/>
      <c r="T24" s="3"/>
      <c r="U24" s="3"/>
      <c r="V24" s="3"/>
      <c r="W24" s="3"/>
      <c r="X24" s="3"/>
      <c r="Y24" s="3"/>
      <c r="Z24" s="3"/>
    </row>
    <row r="25" ht="15.75" customHeight="1">
      <c r="A25" s="471" t="s">
        <v>690</v>
      </c>
      <c r="B25" s="173"/>
      <c r="C25" s="173"/>
      <c r="D25" s="173"/>
      <c r="E25" s="173"/>
      <c r="F25" s="173"/>
      <c r="G25" s="173"/>
      <c r="H25" s="173"/>
      <c r="I25" s="173"/>
      <c r="J25" s="3"/>
      <c r="K25" s="3"/>
      <c r="L25" s="3"/>
      <c r="M25" s="3"/>
      <c r="N25" s="3"/>
      <c r="O25" s="3"/>
      <c r="P25" s="3"/>
      <c r="Q25" s="3"/>
      <c r="R25" s="3"/>
      <c r="S25" s="3"/>
      <c r="T25" s="3"/>
      <c r="U25" s="3"/>
      <c r="V25" s="3"/>
      <c r="W25" s="3"/>
      <c r="X25" s="3"/>
      <c r="Y25" s="3"/>
      <c r="Z25" s="3"/>
    </row>
    <row r="26" ht="15.75" customHeight="1">
      <c r="A26" s="53"/>
      <c r="B26" s="53"/>
      <c r="C26" s="53"/>
      <c r="D26" s="53"/>
      <c r="E26" s="54"/>
      <c r="F26" s="54"/>
      <c r="G26" s="54"/>
      <c r="H26" s="54"/>
      <c r="I26" s="1"/>
      <c r="J26" s="3"/>
      <c r="K26" s="3"/>
      <c r="L26" s="3"/>
      <c r="M26" s="3"/>
      <c r="N26" s="3"/>
      <c r="O26" s="3"/>
      <c r="P26" s="3"/>
      <c r="Q26" s="3"/>
      <c r="R26" s="3"/>
      <c r="S26" s="3"/>
      <c r="T26" s="3"/>
      <c r="U26" s="3"/>
      <c r="V26" s="3"/>
      <c r="W26" s="3"/>
      <c r="X26" s="3"/>
      <c r="Y26" s="3"/>
      <c r="Z26" s="3"/>
    </row>
    <row r="27" ht="15.75" customHeight="1">
      <c r="A27" s="53"/>
      <c r="B27" s="53"/>
      <c r="C27" s="53"/>
      <c r="D27" s="53"/>
      <c r="E27" s="54"/>
      <c r="F27" s="54"/>
      <c r="G27" s="54"/>
      <c r="H27" s="54"/>
      <c r="I27" s="1"/>
      <c r="J27" s="3"/>
      <c r="K27" s="3"/>
      <c r="L27" s="3"/>
      <c r="M27" s="3"/>
      <c r="N27" s="3"/>
      <c r="O27" s="3"/>
      <c r="P27" s="3"/>
      <c r="Q27" s="3"/>
      <c r="R27" s="3"/>
      <c r="S27" s="3"/>
      <c r="T27" s="3"/>
      <c r="U27" s="3"/>
      <c r="V27" s="3"/>
      <c r="W27" s="3"/>
      <c r="X27" s="3"/>
      <c r="Y27" s="3"/>
      <c r="Z27" s="3"/>
    </row>
    <row r="28" ht="15.75" customHeight="1">
      <c r="A28" s="53"/>
      <c r="B28" s="53"/>
      <c r="C28" s="53"/>
      <c r="D28" s="53"/>
      <c r="E28" s="54"/>
      <c r="F28" s="54"/>
      <c r="G28" s="54"/>
      <c r="H28" s="54"/>
      <c r="I28" s="1"/>
      <c r="J28" s="3"/>
      <c r="K28" s="3"/>
      <c r="L28" s="3"/>
      <c r="M28" s="3"/>
      <c r="N28" s="3"/>
      <c r="O28" s="3"/>
      <c r="P28" s="3"/>
      <c r="Q28" s="3"/>
      <c r="R28" s="3"/>
      <c r="S28" s="3"/>
      <c r="T28" s="3"/>
      <c r="U28" s="3"/>
      <c r="V28" s="3"/>
      <c r="W28" s="3"/>
      <c r="X28" s="3"/>
      <c r="Y28" s="3"/>
      <c r="Z28" s="3"/>
    </row>
    <row r="29" ht="15.75" customHeight="1">
      <c r="A29" s="53"/>
      <c r="B29" s="53"/>
      <c r="C29" s="53"/>
      <c r="D29" s="53"/>
      <c r="E29" s="54"/>
      <c r="F29" s="54"/>
      <c r="G29" s="54"/>
      <c r="H29" s="54"/>
      <c r="I29" s="1"/>
      <c r="J29" s="3"/>
      <c r="K29" s="3"/>
      <c r="L29" s="3"/>
      <c r="M29" s="3"/>
      <c r="N29" s="3"/>
      <c r="O29" s="3"/>
      <c r="P29" s="3"/>
      <c r="Q29" s="3"/>
      <c r="R29" s="3"/>
      <c r="S29" s="3"/>
      <c r="T29" s="3"/>
      <c r="U29" s="3"/>
      <c r="V29" s="3"/>
      <c r="W29" s="3"/>
      <c r="X29" s="3"/>
      <c r="Y29" s="3"/>
      <c r="Z29" s="3"/>
    </row>
    <row r="30" ht="15.75" customHeight="1">
      <c r="A30" s="53"/>
      <c r="B30" s="53"/>
      <c r="C30" s="53"/>
      <c r="D30" s="53"/>
      <c r="E30" s="54"/>
      <c r="F30" s="54"/>
      <c r="G30" s="54"/>
      <c r="H30" s="54"/>
      <c r="I30" s="1"/>
      <c r="J30" s="3"/>
      <c r="K30" s="3"/>
      <c r="L30" s="3"/>
      <c r="M30" s="3"/>
      <c r="N30" s="3"/>
      <c r="O30" s="3"/>
      <c r="P30" s="3"/>
      <c r="Q30" s="3"/>
      <c r="R30" s="3"/>
      <c r="S30" s="3"/>
      <c r="T30" s="3"/>
      <c r="U30" s="3"/>
      <c r="V30" s="3"/>
      <c r="W30" s="3"/>
      <c r="X30" s="3"/>
      <c r="Y30" s="3"/>
      <c r="Z30" s="3"/>
    </row>
    <row r="31" ht="15.75" customHeight="1">
      <c r="A31" s="53"/>
      <c r="B31" s="53"/>
      <c r="C31" s="53"/>
      <c r="D31" s="53"/>
      <c r="E31" s="54"/>
      <c r="F31" s="54"/>
      <c r="G31" s="54"/>
      <c r="H31" s="54"/>
      <c r="I31" s="1"/>
      <c r="J31" s="3"/>
      <c r="K31" s="3"/>
      <c r="L31" s="3"/>
      <c r="M31" s="3"/>
      <c r="N31" s="3"/>
      <c r="O31" s="3"/>
      <c r="P31" s="3"/>
      <c r="Q31" s="3"/>
      <c r="R31" s="3"/>
      <c r="S31" s="3"/>
      <c r="T31" s="3"/>
      <c r="U31" s="3"/>
      <c r="V31" s="3"/>
      <c r="W31" s="3"/>
      <c r="X31" s="3"/>
      <c r="Y31" s="3"/>
      <c r="Z31" s="3"/>
    </row>
    <row r="32" ht="15.75" customHeight="1">
      <c r="A32" s="53"/>
      <c r="B32" s="53"/>
      <c r="C32" s="53"/>
      <c r="D32" s="53"/>
      <c r="E32" s="54"/>
      <c r="F32" s="54"/>
      <c r="G32" s="54"/>
      <c r="H32" s="54"/>
      <c r="I32" s="1"/>
      <c r="J32" s="3"/>
      <c r="K32" s="3"/>
      <c r="L32" s="3"/>
      <c r="M32" s="3"/>
      <c r="N32" s="3"/>
      <c r="O32" s="3"/>
      <c r="P32" s="3"/>
      <c r="Q32" s="3"/>
      <c r="R32" s="3"/>
      <c r="S32" s="3"/>
      <c r="T32" s="3"/>
      <c r="U32" s="3"/>
      <c r="V32" s="3"/>
      <c r="W32" s="3"/>
      <c r="X32" s="3"/>
      <c r="Y32" s="3"/>
      <c r="Z32" s="3"/>
    </row>
    <row r="33" ht="15.75" customHeight="1">
      <c r="A33" s="53"/>
      <c r="B33" s="53"/>
      <c r="C33" s="53"/>
      <c r="D33" s="53"/>
      <c r="E33" s="54"/>
      <c r="F33" s="54"/>
      <c r="G33" s="54"/>
      <c r="H33" s="54"/>
      <c r="I33" s="1"/>
      <c r="J33" s="3"/>
      <c r="K33" s="3"/>
      <c r="L33" s="3"/>
      <c r="M33" s="3"/>
      <c r="N33" s="3"/>
      <c r="O33" s="3"/>
      <c r="P33" s="3"/>
      <c r="Q33" s="3"/>
      <c r="R33" s="3"/>
      <c r="S33" s="3"/>
      <c r="T33" s="3"/>
      <c r="U33" s="3"/>
      <c r="V33" s="3"/>
      <c r="W33" s="3"/>
      <c r="X33" s="3"/>
      <c r="Y33" s="3"/>
      <c r="Z33" s="3"/>
    </row>
    <row r="34" ht="15.75" customHeight="1">
      <c r="A34" s="53"/>
      <c r="B34" s="53"/>
      <c r="C34" s="53"/>
      <c r="D34" s="53"/>
      <c r="E34" s="54"/>
      <c r="F34" s="54"/>
      <c r="G34" s="54"/>
      <c r="H34" s="54"/>
      <c r="I34" s="1"/>
      <c r="J34" s="3"/>
      <c r="K34" s="3"/>
      <c r="L34" s="3"/>
      <c r="M34" s="3"/>
      <c r="N34" s="3"/>
      <c r="O34" s="3"/>
      <c r="P34" s="3"/>
      <c r="Q34" s="3"/>
      <c r="R34" s="3"/>
      <c r="S34" s="3"/>
      <c r="T34" s="3"/>
      <c r="U34" s="3"/>
      <c r="V34" s="3"/>
      <c r="W34" s="3"/>
      <c r="X34" s="3"/>
      <c r="Y34" s="3"/>
      <c r="Z34" s="3"/>
    </row>
    <row r="35" ht="15.75" customHeight="1">
      <c r="A35" s="53"/>
      <c r="B35" s="53"/>
      <c r="C35" s="53"/>
      <c r="D35" s="53"/>
      <c r="E35" s="54"/>
      <c r="F35" s="54"/>
      <c r="G35" s="54"/>
      <c r="H35" s="54"/>
      <c r="I35" s="1"/>
      <c r="J35" s="3"/>
      <c r="K35" s="3"/>
      <c r="L35" s="3"/>
      <c r="M35" s="3"/>
      <c r="N35" s="3"/>
      <c r="O35" s="3"/>
      <c r="P35" s="3"/>
      <c r="Q35" s="3"/>
      <c r="R35" s="3"/>
      <c r="S35" s="3"/>
      <c r="T35" s="3"/>
      <c r="U35" s="3"/>
      <c r="V35" s="3"/>
      <c r="W35" s="3"/>
      <c r="X35" s="3"/>
      <c r="Y35" s="3"/>
      <c r="Z35" s="3"/>
    </row>
    <row r="36" ht="15.75" customHeight="1">
      <c r="A36" s="53"/>
      <c r="B36" s="53"/>
      <c r="C36" s="53"/>
      <c r="D36" s="53"/>
      <c r="E36" s="54"/>
      <c r="F36" s="54"/>
      <c r="G36" s="54"/>
      <c r="H36" s="54"/>
      <c r="I36" s="1"/>
      <c r="J36" s="3"/>
      <c r="K36" s="3"/>
      <c r="L36" s="3"/>
      <c r="M36" s="3"/>
      <c r="N36" s="3"/>
      <c r="O36" s="3"/>
      <c r="P36" s="3"/>
      <c r="Q36" s="3"/>
      <c r="R36" s="3"/>
      <c r="S36" s="3"/>
      <c r="T36" s="3"/>
      <c r="U36" s="3"/>
      <c r="V36" s="3"/>
      <c r="W36" s="3"/>
      <c r="X36" s="3"/>
      <c r="Y36" s="3"/>
      <c r="Z36" s="3"/>
    </row>
    <row r="37" ht="15.75" customHeight="1">
      <c r="A37" s="53"/>
      <c r="B37" s="53"/>
      <c r="C37" s="53"/>
      <c r="D37" s="53"/>
      <c r="E37" s="54"/>
      <c r="F37" s="54"/>
      <c r="G37" s="54"/>
      <c r="H37" s="54"/>
      <c r="I37" s="1"/>
      <c r="J37" s="3"/>
      <c r="K37" s="3"/>
      <c r="L37" s="3"/>
      <c r="M37" s="3"/>
      <c r="N37" s="3"/>
      <c r="O37" s="3"/>
      <c r="P37" s="3"/>
      <c r="Q37" s="3"/>
      <c r="R37" s="3"/>
      <c r="S37" s="3"/>
      <c r="T37" s="3"/>
      <c r="U37" s="3"/>
      <c r="V37" s="3"/>
      <c r="W37" s="3"/>
      <c r="X37" s="3"/>
      <c r="Y37" s="3"/>
      <c r="Z37" s="3"/>
    </row>
    <row r="38" ht="15.75" customHeight="1">
      <c r="A38" s="53"/>
      <c r="B38" s="53"/>
      <c r="C38" s="53"/>
      <c r="D38" s="53"/>
      <c r="E38" s="54"/>
      <c r="F38" s="54"/>
      <c r="G38" s="54"/>
      <c r="H38" s="54"/>
      <c r="I38" s="1"/>
      <c r="J38" s="3"/>
      <c r="K38" s="3"/>
      <c r="L38" s="3"/>
      <c r="M38" s="3"/>
      <c r="N38" s="3"/>
      <c r="O38" s="3"/>
      <c r="P38" s="3"/>
      <c r="Q38" s="3"/>
      <c r="R38" s="3"/>
      <c r="S38" s="3"/>
      <c r="T38" s="3"/>
      <c r="U38" s="3"/>
      <c r="V38" s="3"/>
      <c r="W38" s="3"/>
      <c r="X38" s="3"/>
      <c r="Y38" s="3"/>
      <c r="Z38" s="3"/>
    </row>
    <row r="39" ht="15.75" customHeight="1">
      <c r="A39" s="53"/>
      <c r="B39" s="53"/>
      <c r="C39" s="53"/>
      <c r="D39" s="53"/>
      <c r="E39" s="54"/>
      <c r="F39" s="54"/>
      <c r="G39" s="54"/>
      <c r="H39" s="54"/>
      <c r="I39" s="1"/>
      <c r="J39" s="3"/>
      <c r="K39" s="3"/>
      <c r="L39" s="3"/>
      <c r="M39" s="3"/>
      <c r="N39" s="3"/>
      <c r="O39" s="3"/>
      <c r="P39" s="3"/>
      <c r="Q39" s="3"/>
      <c r="R39" s="3"/>
      <c r="S39" s="3"/>
      <c r="T39" s="3"/>
      <c r="U39" s="3"/>
      <c r="V39" s="3"/>
      <c r="W39" s="3"/>
      <c r="X39" s="3"/>
      <c r="Y39" s="3"/>
      <c r="Z39" s="3"/>
    </row>
    <row r="40" ht="15.75" customHeight="1">
      <c r="A40" s="53"/>
      <c r="B40" s="53"/>
      <c r="C40" s="53"/>
      <c r="D40" s="53"/>
      <c r="E40" s="54"/>
      <c r="F40" s="54"/>
      <c r="G40" s="54"/>
      <c r="H40" s="54"/>
      <c r="I40" s="1"/>
      <c r="J40" s="3"/>
      <c r="K40" s="3"/>
      <c r="L40" s="3"/>
      <c r="M40" s="3"/>
      <c r="N40" s="3"/>
      <c r="O40" s="3"/>
      <c r="P40" s="3"/>
      <c r="Q40" s="3"/>
      <c r="R40" s="3"/>
      <c r="S40" s="3"/>
      <c r="T40" s="3"/>
      <c r="U40" s="3"/>
      <c r="V40" s="3"/>
      <c r="W40" s="3"/>
      <c r="X40" s="3"/>
      <c r="Y40" s="3"/>
      <c r="Z40" s="3"/>
    </row>
    <row r="41" ht="15.75" customHeight="1">
      <c r="A41" s="53"/>
      <c r="B41" s="53"/>
      <c r="C41" s="53"/>
      <c r="D41" s="53"/>
      <c r="E41" s="54"/>
      <c r="F41" s="54"/>
      <c r="G41" s="54"/>
      <c r="H41" s="54"/>
      <c r="I41" s="1"/>
      <c r="J41" s="3"/>
      <c r="K41" s="3"/>
      <c r="L41" s="3"/>
      <c r="M41" s="3"/>
      <c r="N41" s="3"/>
      <c r="O41" s="3"/>
      <c r="P41" s="3"/>
      <c r="Q41" s="3"/>
      <c r="R41" s="3"/>
      <c r="S41" s="3"/>
      <c r="T41" s="3"/>
      <c r="U41" s="3"/>
      <c r="V41" s="3"/>
      <c r="W41" s="3"/>
      <c r="X41" s="3"/>
      <c r="Y41" s="3"/>
      <c r="Z41" s="3"/>
    </row>
    <row r="42" ht="15.75" customHeight="1">
      <c r="A42" s="53"/>
      <c r="B42" s="53"/>
      <c r="C42" s="53"/>
      <c r="D42" s="53"/>
      <c r="E42" s="54"/>
      <c r="F42" s="54"/>
      <c r="G42" s="54"/>
      <c r="H42" s="54"/>
      <c r="I42" s="1"/>
      <c r="J42" s="3"/>
      <c r="K42" s="3"/>
      <c r="L42" s="3"/>
      <c r="M42" s="3"/>
      <c r="N42" s="3"/>
      <c r="O42" s="3"/>
      <c r="P42" s="3"/>
      <c r="Q42" s="3"/>
      <c r="R42" s="3"/>
      <c r="S42" s="3"/>
      <c r="T42" s="3"/>
      <c r="U42" s="3"/>
      <c r="V42" s="3"/>
      <c r="W42" s="3"/>
      <c r="X42" s="3"/>
      <c r="Y42" s="3"/>
      <c r="Z42" s="3"/>
    </row>
    <row r="43" ht="15.75" customHeight="1">
      <c r="A43" s="53"/>
      <c r="B43" s="53"/>
      <c r="C43" s="53"/>
      <c r="D43" s="53"/>
      <c r="E43" s="54"/>
      <c r="F43" s="54"/>
      <c r="G43" s="54"/>
      <c r="H43" s="54"/>
      <c r="I43" s="1"/>
      <c r="J43" s="3"/>
      <c r="K43" s="3"/>
      <c r="L43" s="3"/>
      <c r="M43" s="3"/>
      <c r="N43" s="3"/>
      <c r="O43" s="3"/>
      <c r="P43" s="3"/>
      <c r="Q43" s="3"/>
      <c r="R43" s="3"/>
      <c r="S43" s="3"/>
      <c r="T43" s="3"/>
      <c r="U43" s="3"/>
      <c r="V43" s="3"/>
      <c r="W43" s="3"/>
      <c r="X43" s="3"/>
      <c r="Y43" s="3"/>
      <c r="Z43" s="3"/>
    </row>
    <row r="44" ht="15.75" customHeight="1">
      <c r="A44" s="53"/>
      <c r="B44" s="53"/>
      <c r="C44" s="53"/>
      <c r="D44" s="53"/>
      <c r="E44" s="54"/>
      <c r="F44" s="54"/>
      <c r="G44" s="54"/>
      <c r="H44" s="54"/>
      <c r="I44" s="1"/>
      <c r="J44" s="3"/>
      <c r="K44" s="3"/>
      <c r="L44" s="3"/>
      <c r="M44" s="3"/>
      <c r="N44" s="3"/>
      <c r="O44" s="3"/>
      <c r="P44" s="3"/>
      <c r="Q44" s="3"/>
      <c r="R44" s="3"/>
      <c r="S44" s="3"/>
      <c r="T44" s="3"/>
      <c r="U44" s="3"/>
      <c r="V44" s="3"/>
      <c r="W44" s="3"/>
      <c r="X44" s="3"/>
      <c r="Y44" s="3"/>
      <c r="Z44" s="3"/>
    </row>
    <row r="45" ht="15.75" customHeight="1">
      <c r="A45" s="53"/>
      <c r="B45" s="53"/>
      <c r="C45" s="53"/>
      <c r="D45" s="53"/>
      <c r="E45" s="54"/>
      <c r="F45" s="54"/>
      <c r="G45" s="54"/>
      <c r="H45" s="54"/>
      <c r="I45" s="1"/>
      <c r="J45" s="3"/>
      <c r="K45" s="3"/>
      <c r="L45" s="3"/>
      <c r="M45" s="3"/>
      <c r="N45" s="3"/>
      <c r="O45" s="3"/>
      <c r="P45" s="3"/>
      <c r="Q45" s="3"/>
      <c r="R45" s="3"/>
      <c r="S45" s="3"/>
      <c r="T45" s="3"/>
      <c r="U45" s="3"/>
      <c r="V45" s="3"/>
      <c r="W45" s="3"/>
      <c r="X45" s="3"/>
      <c r="Y45" s="3"/>
      <c r="Z45" s="3"/>
    </row>
    <row r="46" ht="15.75" customHeight="1">
      <c r="A46" s="53"/>
      <c r="B46" s="53"/>
      <c r="C46" s="53"/>
      <c r="D46" s="53"/>
      <c r="E46" s="54"/>
      <c r="F46" s="54"/>
      <c r="G46" s="54"/>
      <c r="H46" s="54"/>
      <c r="I46" s="1"/>
      <c r="J46" s="3"/>
      <c r="K46" s="3"/>
      <c r="L46" s="3"/>
      <c r="M46" s="3"/>
      <c r="N46" s="3"/>
      <c r="O46" s="3"/>
      <c r="P46" s="3"/>
      <c r="Q46" s="3"/>
      <c r="R46" s="3"/>
      <c r="S46" s="3"/>
      <c r="T46" s="3"/>
      <c r="U46" s="3"/>
      <c r="V46" s="3"/>
      <c r="W46" s="3"/>
      <c r="X46" s="3"/>
      <c r="Y46" s="3"/>
      <c r="Z46" s="3"/>
    </row>
    <row r="47" ht="15.75" customHeight="1">
      <c r="A47" s="53"/>
      <c r="B47" s="53"/>
      <c r="C47" s="53"/>
      <c r="D47" s="53"/>
      <c r="E47" s="54"/>
      <c r="F47" s="54"/>
      <c r="G47" s="54"/>
      <c r="H47" s="54"/>
      <c r="I47" s="1"/>
      <c r="J47" s="3"/>
      <c r="K47" s="3"/>
      <c r="L47" s="3"/>
      <c r="M47" s="3"/>
      <c r="N47" s="3"/>
      <c r="O47" s="3"/>
      <c r="P47" s="3"/>
      <c r="Q47" s="3"/>
      <c r="R47" s="3"/>
      <c r="S47" s="3"/>
      <c r="T47" s="3"/>
      <c r="U47" s="3"/>
      <c r="V47" s="3"/>
      <c r="W47" s="3"/>
      <c r="X47" s="3"/>
      <c r="Y47" s="3"/>
      <c r="Z47" s="3"/>
    </row>
    <row r="48" ht="15.75" customHeight="1">
      <c r="A48" s="53"/>
      <c r="B48" s="53"/>
      <c r="C48" s="53"/>
      <c r="D48" s="53"/>
      <c r="E48" s="54"/>
      <c r="F48" s="54"/>
      <c r="G48" s="54"/>
      <c r="H48" s="54"/>
      <c r="I48" s="1"/>
      <c r="J48" s="3"/>
      <c r="K48" s="3"/>
      <c r="L48" s="3"/>
      <c r="M48" s="3"/>
      <c r="N48" s="3"/>
      <c r="O48" s="3"/>
      <c r="P48" s="3"/>
      <c r="Q48" s="3"/>
      <c r="R48" s="3"/>
      <c r="S48" s="3"/>
      <c r="T48" s="3"/>
      <c r="U48" s="3"/>
      <c r="V48" s="3"/>
      <c r="W48" s="3"/>
      <c r="X48" s="3"/>
      <c r="Y48" s="3"/>
      <c r="Z48" s="3"/>
    </row>
    <row r="49" ht="15.75" customHeight="1">
      <c r="A49" s="53"/>
      <c r="B49" s="53"/>
      <c r="C49" s="53"/>
      <c r="D49" s="53"/>
      <c r="E49" s="54"/>
      <c r="F49" s="54"/>
      <c r="G49" s="54"/>
      <c r="H49" s="54"/>
      <c r="I49" s="1"/>
      <c r="J49" s="3"/>
      <c r="K49" s="3"/>
      <c r="L49" s="3"/>
      <c r="M49" s="3"/>
      <c r="N49" s="3"/>
      <c r="O49" s="3"/>
      <c r="P49" s="3"/>
      <c r="Q49" s="3"/>
      <c r="R49" s="3"/>
      <c r="S49" s="3"/>
      <c r="T49" s="3"/>
      <c r="U49" s="3"/>
      <c r="V49" s="3"/>
      <c r="W49" s="3"/>
      <c r="X49" s="3"/>
      <c r="Y49" s="3"/>
      <c r="Z49" s="3"/>
    </row>
    <row r="50" ht="15.75" customHeight="1">
      <c r="A50" s="53"/>
      <c r="B50" s="53"/>
      <c r="C50" s="53"/>
      <c r="D50" s="53"/>
      <c r="E50" s="54"/>
      <c r="F50" s="54"/>
      <c r="G50" s="54"/>
      <c r="H50" s="54"/>
      <c r="I50" s="1"/>
      <c r="J50" s="3"/>
      <c r="K50" s="3"/>
      <c r="L50" s="3"/>
      <c r="M50" s="3"/>
      <c r="N50" s="3"/>
      <c r="O50" s="3"/>
      <c r="P50" s="3"/>
      <c r="Q50" s="3"/>
      <c r="R50" s="3"/>
      <c r="S50" s="3"/>
      <c r="T50" s="3"/>
      <c r="U50" s="3"/>
      <c r="V50" s="3"/>
      <c r="W50" s="3"/>
      <c r="X50" s="3"/>
      <c r="Y50" s="3"/>
      <c r="Z50" s="3"/>
    </row>
    <row r="51" ht="15.75" customHeight="1">
      <c r="A51" s="53"/>
      <c r="B51" s="53"/>
      <c r="C51" s="53"/>
      <c r="D51" s="53"/>
      <c r="E51" s="54"/>
      <c r="F51" s="54"/>
      <c r="G51" s="54"/>
      <c r="H51" s="54"/>
      <c r="I51" s="1"/>
      <c r="J51" s="3"/>
      <c r="K51" s="3"/>
      <c r="L51" s="3"/>
      <c r="M51" s="3"/>
      <c r="N51" s="3"/>
      <c r="O51" s="3"/>
      <c r="P51" s="3"/>
      <c r="Q51" s="3"/>
      <c r="R51" s="3"/>
      <c r="S51" s="3"/>
      <c r="T51" s="3"/>
      <c r="U51" s="3"/>
      <c r="V51" s="3"/>
      <c r="W51" s="3"/>
      <c r="X51" s="3"/>
      <c r="Y51" s="3"/>
      <c r="Z51" s="3"/>
    </row>
    <row r="52" ht="15.75" customHeight="1">
      <c r="A52" s="53"/>
      <c r="B52" s="53"/>
      <c r="C52" s="53"/>
      <c r="D52" s="53"/>
      <c r="E52" s="54"/>
      <c r="F52" s="54"/>
      <c r="G52" s="54"/>
      <c r="H52" s="54"/>
      <c r="I52" s="1"/>
      <c r="J52" s="3"/>
      <c r="K52" s="3"/>
      <c r="L52" s="3"/>
      <c r="M52" s="3"/>
      <c r="N52" s="3"/>
      <c r="O52" s="3"/>
      <c r="P52" s="3"/>
      <c r="Q52" s="3"/>
      <c r="R52" s="3"/>
      <c r="S52" s="3"/>
      <c r="T52" s="3"/>
      <c r="U52" s="3"/>
      <c r="V52" s="3"/>
      <c r="W52" s="3"/>
      <c r="X52" s="3"/>
      <c r="Y52" s="3"/>
      <c r="Z52" s="3"/>
    </row>
    <row r="53" ht="15.75" customHeight="1">
      <c r="A53" s="53"/>
      <c r="B53" s="53"/>
      <c r="C53" s="53"/>
      <c r="D53" s="53"/>
      <c r="E53" s="54"/>
      <c r="F53" s="54"/>
      <c r="G53" s="54"/>
      <c r="H53" s="54"/>
      <c r="I53" s="1"/>
      <c r="J53" s="3"/>
      <c r="K53" s="3"/>
      <c r="L53" s="3"/>
      <c r="M53" s="3"/>
      <c r="N53" s="3"/>
      <c r="O53" s="3"/>
      <c r="P53" s="3"/>
      <c r="Q53" s="3"/>
      <c r="R53" s="3"/>
      <c r="S53" s="3"/>
      <c r="T53" s="3"/>
      <c r="U53" s="3"/>
      <c r="V53" s="3"/>
      <c r="W53" s="3"/>
      <c r="X53" s="3"/>
      <c r="Y53" s="3"/>
      <c r="Z53" s="3"/>
    </row>
    <row r="54" ht="15.75" customHeight="1">
      <c r="A54" s="53"/>
      <c r="B54" s="53"/>
      <c r="C54" s="53"/>
      <c r="D54" s="53"/>
      <c r="E54" s="54"/>
      <c r="F54" s="54"/>
      <c r="G54" s="54"/>
      <c r="H54" s="54"/>
      <c r="I54" s="1"/>
      <c r="J54" s="3"/>
      <c r="K54" s="3"/>
      <c r="L54" s="3"/>
      <c r="M54" s="3"/>
      <c r="N54" s="3"/>
      <c r="O54" s="3"/>
      <c r="P54" s="3"/>
      <c r="Q54" s="3"/>
      <c r="R54" s="3"/>
      <c r="S54" s="3"/>
      <c r="T54" s="3"/>
      <c r="U54" s="3"/>
      <c r="V54" s="3"/>
      <c r="W54" s="3"/>
      <c r="X54" s="3"/>
      <c r="Y54" s="3"/>
      <c r="Z54" s="3"/>
    </row>
    <row r="55" ht="15.75" customHeight="1">
      <c r="A55" s="53"/>
      <c r="B55" s="53"/>
      <c r="C55" s="53"/>
      <c r="D55" s="53"/>
      <c r="E55" s="54"/>
      <c r="F55" s="54"/>
      <c r="G55" s="54"/>
      <c r="H55" s="54"/>
      <c r="I55" s="1"/>
      <c r="J55" s="3"/>
      <c r="K55" s="3"/>
      <c r="L55" s="3"/>
      <c r="M55" s="3"/>
      <c r="N55" s="3"/>
      <c r="O55" s="3"/>
      <c r="P55" s="3"/>
      <c r="Q55" s="3"/>
      <c r="R55" s="3"/>
      <c r="S55" s="3"/>
      <c r="T55" s="3"/>
      <c r="U55" s="3"/>
      <c r="V55" s="3"/>
      <c r="W55" s="3"/>
      <c r="X55" s="3"/>
      <c r="Y55" s="3"/>
      <c r="Z55" s="3"/>
    </row>
    <row r="56" ht="15.75" customHeight="1">
      <c r="A56" s="53"/>
      <c r="B56" s="53"/>
      <c r="C56" s="53"/>
      <c r="D56" s="53"/>
      <c r="E56" s="54"/>
      <c r="F56" s="54"/>
      <c r="G56" s="54"/>
      <c r="H56" s="54"/>
      <c r="I56" s="1"/>
      <c r="J56" s="3"/>
      <c r="K56" s="3"/>
      <c r="L56" s="3"/>
      <c r="M56" s="3"/>
      <c r="N56" s="3"/>
      <c r="O56" s="3"/>
      <c r="P56" s="3"/>
      <c r="Q56" s="3"/>
      <c r="R56" s="3"/>
      <c r="S56" s="3"/>
      <c r="T56" s="3"/>
      <c r="U56" s="3"/>
      <c r="V56" s="3"/>
      <c r="W56" s="3"/>
      <c r="X56" s="3"/>
      <c r="Y56" s="3"/>
      <c r="Z56" s="3"/>
    </row>
    <row r="57" ht="15.75" customHeight="1">
      <c r="A57" s="53"/>
      <c r="B57" s="53"/>
      <c r="C57" s="53"/>
      <c r="D57" s="53"/>
      <c r="E57" s="54"/>
      <c r="F57" s="54"/>
      <c r="G57" s="54"/>
      <c r="H57" s="54"/>
      <c r="I57" s="1"/>
      <c r="J57" s="3"/>
      <c r="K57" s="3"/>
      <c r="L57" s="3"/>
      <c r="M57" s="3"/>
      <c r="N57" s="3"/>
      <c r="O57" s="3"/>
      <c r="P57" s="3"/>
      <c r="Q57" s="3"/>
      <c r="R57" s="3"/>
      <c r="S57" s="3"/>
      <c r="T57" s="3"/>
      <c r="U57" s="3"/>
      <c r="V57" s="3"/>
      <c r="W57" s="3"/>
      <c r="X57" s="3"/>
      <c r="Y57" s="3"/>
      <c r="Z57" s="3"/>
    </row>
    <row r="58" ht="15.75" customHeight="1">
      <c r="A58" s="53"/>
      <c r="B58" s="53"/>
      <c r="C58" s="53"/>
      <c r="D58" s="53"/>
      <c r="E58" s="54"/>
      <c r="F58" s="54"/>
      <c r="G58" s="54"/>
      <c r="H58" s="54"/>
      <c r="I58" s="1"/>
      <c r="J58" s="3"/>
      <c r="K58" s="3"/>
      <c r="L58" s="3"/>
      <c r="M58" s="3"/>
      <c r="N58" s="3"/>
      <c r="O58" s="3"/>
      <c r="P58" s="3"/>
      <c r="Q58" s="3"/>
      <c r="R58" s="3"/>
      <c r="S58" s="3"/>
      <c r="T58" s="3"/>
      <c r="U58" s="3"/>
      <c r="V58" s="3"/>
      <c r="W58" s="3"/>
      <c r="X58" s="3"/>
      <c r="Y58" s="3"/>
      <c r="Z58" s="3"/>
    </row>
    <row r="59" ht="15.75" customHeight="1">
      <c r="A59" s="53"/>
      <c r="B59" s="53"/>
      <c r="C59" s="53"/>
      <c r="D59" s="53"/>
      <c r="E59" s="54"/>
      <c r="F59" s="54"/>
      <c r="G59" s="54"/>
      <c r="H59" s="54"/>
      <c r="I59" s="1"/>
      <c r="J59" s="3"/>
      <c r="K59" s="3"/>
      <c r="L59" s="3"/>
      <c r="M59" s="3"/>
      <c r="N59" s="3"/>
      <c r="O59" s="3"/>
      <c r="P59" s="3"/>
      <c r="Q59" s="3"/>
      <c r="R59" s="3"/>
      <c r="S59" s="3"/>
      <c r="T59" s="3"/>
      <c r="U59" s="3"/>
      <c r="V59" s="3"/>
      <c r="W59" s="3"/>
      <c r="X59" s="3"/>
      <c r="Y59" s="3"/>
      <c r="Z59" s="3"/>
    </row>
    <row r="60" ht="15.75" customHeight="1">
      <c r="A60" s="53"/>
      <c r="B60" s="53"/>
      <c r="C60" s="53"/>
      <c r="D60" s="53"/>
      <c r="E60" s="54"/>
      <c r="F60" s="54"/>
      <c r="G60" s="54"/>
      <c r="H60" s="54"/>
      <c r="I60" s="1"/>
      <c r="J60" s="3"/>
      <c r="K60" s="3"/>
      <c r="L60" s="3"/>
      <c r="M60" s="3"/>
      <c r="N60" s="3"/>
      <c r="O60" s="3"/>
      <c r="P60" s="3"/>
      <c r="Q60" s="3"/>
      <c r="R60" s="3"/>
      <c r="S60" s="3"/>
      <c r="T60" s="3"/>
      <c r="U60" s="3"/>
      <c r="V60" s="3"/>
      <c r="W60" s="3"/>
      <c r="X60" s="3"/>
      <c r="Y60" s="3"/>
      <c r="Z60" s="3"/>
    </row>
    <row r="61" ht="15.75" customHeight="1">
      <c r="A61" s="53"/>
      <c r="B61" s="53"/>
      <c r="C61" s="53"/>
      <c r="D61" s="53"/>
      <c r="E61" s="54"/>
      <c r="F61" s="54"/>
      <c r="G61" s="54"/>
      <c r="H61" s="54"/>
      <c r="I61" s="1"/>
      <c r="J61" s="3"/>
      <c r="K61" s="3"/>
      <c r="L61" s="3"/>
      <c r="M61" s="3"/>
      <c r="N61" s="3"/>
      <c r="O61" s="3"/>
      <c r="P61" s="3"/>
      <c r="Q61" s="3"/>
      <c r="R61" s="3"/>
      <c r="S61" s="3"/>
      <c r="T61" s="3"/>
      <c r="U61" s="3"/>
      <c r="V61" s="3"/>
      <c r="W61" s="3"/>
      <c r="X61" s="3"/>
      <c r="Y61" s="3"/>
      <c r="Z61" s="3"/>
    </row>
    <row r="62" ht="15.75" customHeight="1">
      <c r="A62" s="53"/>
      <c r="B62" s="53"/>
      <c r="C62" s="53"/>
      <c r="D62" s="53"/>
      <c r="E62" s="54"/>
      <c r="F62" s="54"/>
      <c r="G62" s="54"/>
      <c r="H62" s="54"/>
      <c r="I62" s="1"/>
      <c r="J62" s="3"/>
      <c r="K62" s="3"/>
      <c r="L62" s="3"/>
      <c r="M62" s="3"/>
      <c r="N62" s="3"/>
      <c r="O62" s="3"/>
      <c r="P62" s="3"/>
      <c r="Q62" s="3"/>
      <c r="R62" s="3"/>
      <c r="S62" s="3"/>
      <c r="T62" s="3"/>
      <c r="U62" s="3"/>
      <c r="V62" s="3"/>
      <c r="W62" s="3"/>
      <c r="X62" s="3"/>
      <c r="Y62" s="3"/>
      <c r="Z62" s="3"/>
    </row>
    <row r="63" ht="15.75" customHeight="1">
      <c r="A63" s="53"/>
      <c r="B63" s="53"/>
      <c r="C63" s="53"/>
      <c r="D63" s="53"/>
      <c r="E63" s="54"/>
      <c r="F63" s="54"/>
      <c r="G63" s="54"/>
      <c r="H63" s="54"/>
      <c r="I63" s="1"/>
      <c r="J63" s="3"/>
      <c r="K63" s="3"/>
      <c r="L63" s="3"/>
      <c r="M63" s="3"/>
      <c r="N63" s="3"/>
      <c r="O63" s="3"/>
      <c r="P63" s="3"/>
      <c r="Q63" s="3"/>
      <c r="R63" s="3"/>
      <c r="S63" s="3"/>
      <c r="T63" s="3"/>
      <c r="U63" s="3"/>
      <c r="V63" s="3"/>
      <c r="W63" s="3"/>
      <c r="X63" s="3"/>
      <c r="Y63" s="3"/>
      <c r="Z63" s="3"/>
    </row>
    <row r="64" ht="15.75" customHeight="1">
      <c r="A64" s="53"/>
      <c r="B64" s="53"/>
      <c r="C64" s="53"/>
      <c r="D64" s="53"/>
      <c r="E64" s="54"/>
      <c r="F64" s="54"/>
      <c r="G64" s="54"/>
      <c r="H64" s="54"/>
      <c r="I64" s="1"/>
      <c r="J64" s="3"/>
      <c r="K64" s="3"/>
      <c r="L64" s="3"/>
      <c r="M64" s="3"/>
      <c r="N64" s="3"/>
      <c r="O64" s="3"/>
      <c r="P64" s="3"/>
      <c r="Q64" s="3"/>
      <c r="R64" s="3"/>
      <c r="S64" s="3"/>
      <c r="T64" s="3"/>
      <c r="U64" s="3"/>
      <c r="V64" s="3"/>
      <c r="W64" s="3"/>
      <c r="X64" s="3"/>
      <c r="Y64" s="3"/>
      <c r="Z64" s="3"/>
    </row>
    <row r="65" ht="15.75" customHeight="1">
      <c r="A65" s="53"/>
      <c r="B65" s="53"/>
      <c r="C65" s="53"/>
      <c r="D65" s="53"/>
      <c r="E65" s="54"/>
      <c r="F65" s="54"/>
      <c r="G65" s="54"/>
      <c r="H65" s="54"/>
      <c r="I65" s="1"/>
      <c r="J65" s="3"/>
      <c r="K65" s="3"/>
      <c r="L65" s="3"/>
      <c r="M65" s="3"/>
      <c r="N65" s="3"/>
      <c r="O65" s="3"/>
      <c r="P65" s="3"/>
      <c r="Q65" s="3"/>
      <c r="R65" s="3"/>
      <c r="S65" s="3"/>
      <c r="T65" s="3"/>
      <c r="U65" s="3"/>
      <c r="V65" s="3"/>
      <c r="W65" s="3"/>
      <c r="X65" s="3"/>
      <c r="Y65" s="3"/>
      <c r="Z65" s="3"/>
    </row>
    <row r="66" ht="15.75" customHeight="1">
      <c r="A66" s="53"/>
      <c r="B66" s="53"/>
      <c r="C66" s="53"/>
      <c r="D66" s="53"/>
      <c r="E66" s="54"/>
      <c r="F66" s="54"/>
      <c r="G66" s="54"/>
      <c r="H66" s="54"/>
      <c r="I66" s="1"/>
      <c r="J66" s="3"/>
      <c r="K66" s="3"/>
      <c r="L66" s="3"/>
      <c r="M66" s="3"/>
      <c r="N66" s="3"/>
      <c r="O66" s="3"/>
      <c r="P66" s="3"/>
      <c r="Q66" s="3"/>
      <c r="R66" s="3"/>
      <c r="S66" s="3"/>
      <c r="T66" s="3"/>
      <c r="U66" s="3"/>
      <c r="V66" s="3"/>
      <c r="W66" s="3"/>
      <c r="X66" s="3"/>
      <c r="Y66" s="3"/>
      <c r="Z66" s="3"/>
    </row>
    <row r="67" ht="15.75" customHeight="1">
      <c r="A67" s="53"/>
      <c r="B67" s="53"/>
      <c r="C67" s="53"/>
      <c r="D67" s="53"/>
      <c r="E67" s="54"/>
      <c r="F67" s="54"/>
      <c r="G67" s="54"/>
      <c r="H67" s="54"/>
      <c r="I67" s="1"/>
      <c r="J67" s="3"/>
      <c r="K67" s="3"/>
      <c r="L67" s="3"/>
      <c r="M67" s="3"/>
      <c r="N67" s="3"/>
      <c r="O67" s="3"/>
      <c r="P67" s="3"/>
      <c r="Q67" s="3"/>
      <c r="R67" s="3"/>
      <c r="S67" s="3"/>
      <c r="T67" s="3"/>
      <c r="U67" s="3"/>
      <c r="V67" s="3"/>
      <c r="W67" s="3"/>
      <c r="X67" s="3"/>
      <c r="Y67" s="3"/>
      <c r="Z67" s="3"/>
    </row>
    <row r="68" ht="15.75" customHeight="1">
      <c r="A68" s="53"/>
      <c r="B68" s="53"/>
      <c r="C68" s="53"/>
      <c r="D68" s="53"/>
      <c r="E68" s="54"/>
      <c r="F68" s="54"/>
      <c r="G68" s="54"/>
      <c r="H68" s="54"/>
      <c r="I68" s="1"/>
      <c r="J68" s="3"/>
      <c r="K68" s="3"/>
      <c r="L68" s="3"/>
      <c r="M68" s="3"/>
      <c r="N68" s="3"/>
      <c r="O68" s="3"/>
      <c r="P68" s="3"/>
      <c r="Q68" s="3"/>
      <c r="R68" s="3"/>
      <c r="S68" s="3"/>
      <c r="T68" s="3"/>
      <c r="U68" s="3"/>
      <c r="V68" s="3"/>
      <c r="W68" s="3"/>
      <c r="X68" s="3"/>
      <c r="Y68" s="3"/>
      <c r="Z68" s="3"/>
    </row>
    <row r="69" ht="15.75" customHeight="1">
      <c r="A69" s="53"/>
      <c r="B69" s="53"/>
      <c r="C69" s="53"/>
      <c r="D69" s="53"/>
      <c r="E69" s="54"/>
      <c r="F69" s="54"/>
      <c r="G69" s="54"/>
      <c r="H69" s="54"/>
      <c r="I69" s="1"/>
      <c r="J69" s="3"/>
      <c r="K69" s="3"/>
      <c r="L69" s="3"/>
      <c r="M69" s="3"/>
      <c r="N69" s="3"/>
      <c r="O69" s="3"/>
      <c r="P69" s="3"/>
      <c r="Q69" s="3"/>
      <c r="R69" s="3"/>
      <c r="S69" s="3"/>
      <c r="T69" s="3"/>
      <c r="U69" s="3"/>
      <c r="V69" s="3"/>
      <c r="W69" s="3"/>
      <c r="X69" s="3"/>
      <c r="Y69" s="3"/>
      <c r="Z69" s="3"/>
    </row>
    <row r="70" ht="15.75" customHeight="1">
      <c r="A70" s="53"/>
      <c r="B70" s="53"/>
      <c r="C70" s="53"/>
      <c r="D70" s="53"/>
      <c r="E70" s="54"/>
      <c r="F70" s="54"/>
      <c r="G70" s="54"/>
      <c r="H70" s="54"/>
      <c r="I70" s="1"/>
      <c r="J70" s="3"/>
      <c r="K70" s="3"/>
      <c r="L70" s="3"/>
      <c r="M70" s="3"/>
      <c r="N70" s="3"/>
      <c r="O70" s="3"/>
      <c r="P70" s="3"/>
      <c r="Q70" s="3"/>
      <c r="R70" s="3"/>
      <c r="S70" s="3"/>
      <c r="T70" s="3"/>
      <c r="U70" s="3"/>
      <c r="V70" s="3"/>
      <c r="W70" s="3"/>
      <c r="X70" s="3"/>
      <c r="Y70" s="3"/>
      <c r="Z70" s="3"/>
    </row>
    <row r="71" ht="15.75" customHeight="1">
      <c r="A71" s="53"/>
      <c r="B71" s="53"/>
      <c r="C71" s="53"/>
      <c r="D71" s="53"/>
      <c r="E71" s="54"/>
      <c r="F71" s="54"/>
      <c r="G71" s="54"/>
      <c r="H71" s="54"/>
      <c r="I71" s="1"/>
      <c r="J71" s="3"/>
      <c r="K71" s="3"/>
      <c r="L71" s="3"/>
      <c r="M71" s="3"/>
      <c r="N71" s="3"/>
      <c r="O71" s="3"/>
      <c r="P71" s="3"/>
      <c r="Q71" s="3"/>
      <c r="R71" s="3"/>
      <c r="S71" s="3"/>
      <c r="T71" s="3"/>
      <c r="U71" s="3"/>
      <c r="V71" s="3"/>
      <c r="W71" s="3"/>
      <c r="X71" s="3"/>
      <c r="Y71" s="3"/>
      <c r="Z71" s="3"/>
    </row>
    <row r="72" ht="15.75" customHeight="1">
      <c r="A72" s="53"/>
      <c r="B72" s="53"/>
      <c r="C72" s="53"/>
      <c r="D72" s="53"/>
      <c r="E72" s="54"/>
      <c r="F72" s="54"/>
      <c r="G72" s="54"/>
      <c r="H72" s="54"/>
      <c r="I72" s="1"/>
      <c r="J72" s="3"/>
      <c r="K72" s="3"/>
      <c r="L72" s="3"/>
      <c r="M72" s="3"/>
      <c r="N72" s="3"/>
      <c r="O72" s="3"/>
      <c r="P72" s="3"/>
      <c r="Q72" s="3"/>
      <c r="R72" s="3"/>
      <c r="S72" s="3"/>
      <c r="T72" s="3"/>
      <c r="U72" s="3"/>
      <c r="V72" s="3"/>
      <c r="W72" s="3"/>
      <c r="X72" s="3"/>
      <c r="Y72" s="3"/>
      <c r="Z72" s="3"/>
    </row>
    <row r="73" ht="15.75" customHeight="1">
      <c r="A73" s="53"/>
      <c r="B73" s="53"/>
      <c r="C73" s="53"/>
      <c r="D73" s="53"/>
      <c r="E73" s="54"/>
      <c r="F73" s="54"/>
      <c r="G73" s="54"/>
      <c r="H73" s="54"/>
      <c r="I73" s="1"/>
      <c r="J73" s="3"/>
      <c r="K73" s="3"/>
      <c r="L73" s="3"/>
      <c r="M73" s="3"/>
      <c r="N73" s="3"/>
      <c r="O73" s="3"/>
      <c r="P73" s="3"/>
      <c r="Q73" s="3"/>
      <c r="R73" s="3"/>
      <c r="S73" s="3"/>
      <c r="T73" s="3"/>
      <c r="U73" s="3"/>
      <c r="V73" s="3"/>
      <c r="W73" s="3"/>
      <c r="X73" s="3"/>
      <c r="Y73" s="3"/>
      <c r="Z73" s="3"/>
    </row>
    <row r="74" ht="15.75" customHeight="1">
      <c r="A74" s="53"/>
      <c r="B74" s="53"/>
      <c r="C74" s="53"/>
      <c r="D74" s="53"/>
      <c r="E74" s="54"/>
      <c r="F74" s="54"/>
      <c r="G74" s="54"/>
      <c r="H74" s="54"/>
      <c r="I74" s="1"/>
      <c r="J74" s="3"/>
      <c r="K74" s="3"/>
      <c r="L74" s="3"/>
      <c r="M74" s="3"/>
      <c r="N74" s="3"/>
      <c r="O74" s="3"/>
      <c r="P74" s="3"/>
      <c r="Q74" s="3"/>
      <c r="R74" s="3"/>
      <c r="S74" s="3"/>
      <c r="T74" s="3"/>
      <c r="U74" s="3"/>
      <c r="V74" s="3"/>
      <c r="W74" s="3"/>
      <c r="X74" s="3"/>
      <c r="Y74" s="3"/>
      <c r="Z74" s="3"/>
    </row>
    <row r="75" ht="15.75" customHeight="1">
      <c r="A75" s="53"/>
      <c r="B75" s="53"/>
      <c r="C75" s="53"/>
      <c r="D75" s="53"/>
      <c r="E75" s="54"/>
      <c r="F75" s="54"/>
      <c r="G75" s="54"/>
      <c r="H75" s="54"/>
      <c r="I75" s="1"/>
      <c r="J75" s="3"/>
      <c r="K75" s="3"/>
      <c r="L75" s="3"/>
      <c r="M75" s="3"/>
      <c r="N75" s="3"/>
      <c r="O75" s="3"/>
      <c r="P75" s="3"/>
      <c r="Q75" s="3"/>
      <c r="R75" s="3"/>
      <c r="S75" s="3"/>
      <c r="T75" s="3"/>
      <c r="U75" s="3"/>
      <c r="V75" s="3"/>
      <c r="W75" s="3"/>
      <c r="X75" s="3"/>
      <c r="Y75" s="3"/>
      <c r="Z75" s="3"/>
    </row>
    <row r="76" ht="15.75" customHeight="1">
      <c r="A76" s="53"/>
      <c r="B76" s="53"/>
      <c r="C76" s="53"/>
      <c r="D76" s="53"/>
      <c r="E76" s="54"/>
      <c r="F76" s="54"/>
      <c r="G76" s="54"/>
      <c r="H76" s="54"/>
      <c r="I76" s="1"/>
      <c r="J76" s="3"/>
      <c r="K76" s="3"/>
      <c r="L76" s="3"/>
      <c r="M76" s="3"/>
      <c r="N76" s="3"/>
      <c r="O76" s="3"/>
      <c r="P76" s="3"/>
      <c r="Q76" s="3"/>
      <c r="R76" s="3"/>
      <c r="S76" s="3"/>
      <c r="T76" s="3"/>
      <c r="U76" s="3"/>
      <c r="V76" s="3"/>
      <c r="W76" s="3"/>
      <c r="X76" s="3"/>
      <c r="Y76" s="3"/>
      <c r="Z76" s="3"/>
    </row>
    <row r="77" ht="15.75" customHeight="1">
      <c r="A77" s="53"/>
      <c r="B77" s="53"/>
      <c r="C77" s="53"/>
      <c r="D77" s="53"/>
      <c r="E77" s="54"/>
      <c r="F77" s="54"/>
      <c r="G77" s="54"/>
      <c r="H77" s="54"/>
      <c r="I77" s="1"/>
      <c r="J77" s="3"/>
      <c r="K77" s="3"/>
      <c r="L77" s="3"/>
      <c r="M77" s="3"/>
      <c r="N77" s="3"/>
      <c r="O77" s="3"/>
      <c r="P77" s="3"/>
      <c r="Q77" s="3"/>
      <c r="R77" s="3"/>
      <c r="S77" s="3"/>
      <c r="T77" s="3"/>
      <c r="U77" s="3"/>
      <c r="V77" s="3"/>
      <c r="W77" s="3"/>
      <c r="X77" s="3"/>
      <c r="Y77" s="3"/>
      <c r="Z77" s="3"/>
    </row>
    <row r="78" ht="15.75" customHeight="1">
      <c r="A78" s="53"/>
      <c r="B78" s="53"/>
      <c r="C78" s="53"/>
      <c r="D78" s="53"/>
      <c r="E78" s="54"/>
      <c r="F78" s="54"/>
      <c r="G78" s="54"/>
      <c r="H78" s="54"/>
      <c r="I78" s="1"/>
      <c r="J78" s="3"/>
      <c r="K78" s="3"/>
      <c r="L78" s="3"/>
      <c r="M78" s="3"/>
      <c r="N78" s="3"/>
      <c r="O78" s="3"/>
      <c r="P78" s="3"/>
      <c r="Q78" s="3"/>
      <c r="R78" s="3"/>
      <c r="S78" s="3"/>
      <c r="T78" s="3"/>
      <c r="U78" s="3"/>
      <c r="V78" s="3"/>
      <c r="W78" s="3"/>
      <c r="X78" s="3"/>
      <c r="Y78" s="3"/>
      <c r="Z78" s="3"/>
    </row>
    <row r="79" ht="15.75" customHeight="1">
      <c r="A79" s="53"/>
      <c r="B79" s="53"/>
      <c r="C79" s="53"/>
      <c r="D79" s="53"/>
      <c r="E79" s="54"/>
      <c r="F79" s="54"/>
      <c r="G79" s="54"/>
      <c r="H79" s="54"/>
      <c r="I79" s="1"/>
      <c r="J79" s="3"/>
      <c r="K79" s="3"/>
      <c r="L79" s="3"/>
      <c r="M79" s="3"/>
      <c r="N79" s="3"/>
      <c r="O79" s="3"/>
      <c r="P79" s="3"/>
      <c r="Q79" s="3"/>
      <c r="R79" s="3"/>
      <c r="S79" s="3"/>
      <c r="T79" s="3"/>
      <c r="U79" s="3"/>
      <c r="V79" s="3"/>
      <c r="W79" s="3"/>
      <c r="X79" s="3"/>
      <c r="Y79" s="3"/>
      <c r="Z79" s="3"/>
    </row>
    <row r="80" ht="15.75" customHeight="1">
      <c r="A80" s="53"/>
      <c r="B80" s="53"/>
      <c r="C80" s="53"/>
      <c r="D80" s="53"/>
      <c r="E80" s="54"/>
      <c r="F80" s="54"/>
      <c r="G80" s="54"/>
      <c r="H80" s="54"/>
      <c r="I80" s="1"/>
      <c r="J80" s="3"/>
      <c r="K80" s="3"/>
      <c r="L80" s="3"/>
      <c r="M80" s="3"/>
      <c r="N80" s="3"/>
      <c r="O80" s="3"/>
      <c r="P80" s="3"/>
      <c r="Q80" s="3"/>
      <c r="R80" s="3"/>
      <c r="S80" s="3"/>
      <c r="T80" s="3"/>
      <c r="U80" s="3"/>
      <c r="V80" s="3"/>
      <c r="W80" s="3"/>
      <c r="X80" s="3"/>
      <c r="Y80" s="3"/>
      <c r="Z80" s="3"/>
    </row>
    <row r="81" ht="15.75" customHeight="1">
      <c r="A81" s="53"/>
      <c r="B81" s="53"/>
      <c r="C81" s="53"/>
      <c r="D81" s="53"/>
      <c r="E81" s="54"/>
      <c r="F81" s="54"/>
      <c r="G81" s="54"/>
      <c r="H81" s="54"/>
      <c r="I81" s="1"/>
      <c r="J81" s="3"/>
      <c r="K81" s="3"/>
      <c r="L81" s="3"/>
      <c r="M81" s="3"/>
      <c r="N81" s="3"/>
      <c r="O81" s="3"/>
      <c r="P81" s="3"/>
      <c r="Q81" s="3"/>
      <c r="R81" s="3"/>
      <c r="S81" s="3"/>
      <c r="T81" s="3"/>
      <c r="U81" s="3"/>
      <c r="V81" s="3"/>
      <c r="W81" s="3"/>
      <c r="X81" s="3"/>
      <c r="Y81" s="3"/>
      <c r="Z81" s="3"/>
    </row>
    <row r="82" ht="15.75" customHeight="1">
      <c r="A82" s="53"/>
      <c r="B82" s="53"/>
      <c r="C82" s="53"/>
      <c r="D82" s="53"/>
      <c r="E82" s="54"/>
      <c r="F82" s="54"/>
      <c r="G82" s="54"/>
      <c r="H82" s="54"/>
      <c r="I82" s="1"/>
      <c r="J82" s="3"/>
      <c r="K82" s="3"/>
      <c r="L82" s="3"/>
      <c r="M82" s="3"/>
      <c r="N82" s="3"/>
      <c r="O82" s="3"/>
      <c r="P82" s="3"/>
      <c r="Q82" s="3"/>
      <c r="R82" s="3"/>
      <c r="S82" s="3"/>
      <c r="T82" s="3"/>
      <c r="U82" s="3"/>
      <c r="V82" s="3"/>
      <c r="W82" s="3"/>
      <c r="X82" s="3"/>
      <c r="Y82" s="3"/>
      <c r="Z82" s="3"/>
    </row>
    <row r="83" ht="15.75" customHeight="1">
      <c r="A83" s="53"/>
      <c r="B83" s="53"/>
      <c r="C83" s="53"/>
      <c r="D83" s="53"/>
      <c r="E83" s="54"/>
      <c r="F83" s="54"/>
      <c r="G83" s="54"/>
      <c r="H83" s="54"/>
      <c r="I83" s="1"/>
      <c r="J83" s="3"/>
      <c r="K83" s="3"/>
      <c r="L83" s="3"/>
      <c r="M83" s="3"/>
      <c r="N83" s="3"/>
      <c r="O83" s="3"/>
      <c r="P83" s="3"/>
      <c r="Q83" s="3"/>
      <c r="R83" s="3"/>
      <c r="S83" s="3"/>
      <c r="T83" s="3"/>
      <c r="U83" s="3"/>
      <c r="V83" s="3"/>
      <c r="W83" s="3"/>
      <c r="X83" s="3"/>
      <c r="Y83" s="3"/>
      <c r="Z83" s="3"/>
    </row>
    <row r="84" ht="15.75" customHeight="1">
      <c r="A84" s="53"/>
      <c r="B84" s="53"/>
      <c r="C84" s="53"/>
      <c r="D84" s="53"/>
      <c r="E84" s="54"/>
      <c r="F84" s="54"/>
      <c r="G84" s="54"/>
      <c r="H84" s="54"/>
      <c r="I84" s="1"/>
      <c r="J84" s="3"/>
      <c r="K84" s="3"/>
      <c r="L84" s="3"/>
      <c r="M84" s="3"/>
      <c r="N84" s="3"/>
      <c r="O84" s="3"/>
      <c r="P84" s="3"/>
      <c r="Q84" s="3"/>
      <c r="R84" s="3"/>
      <c r="S84" s="3"/>
      <c r="T84" s="3"/>
      <c r="U84" s="3"/>
      <c r="V84" s="3"/>
      <c r="W84" s="3"/>
      <c r="X84" s="3"/>
      <c r="Y84" s="3"/>
      <c r="Z84" s="3"/>
    </row>
    <row r="85" ht="15.75" customHeight="1">
      <c r="A85" s="53"/>
      <c r="B85" s="53"/>
      <c r="C85" s="53"/>
      <c r="D85" s="53"/>
      <c r="E85" s="54"/>
      <c r="F85" s="54"/>
      <c r="G85" s="54"/>
      <c r="H85" s="54"/>
      <c r="I85" s="1"/>
      <c r="J85" s="3"/>
      <c r="K85" s="3"/>
      <c r="L85" s="3"/>
      <c r="M85" s="3"/>
      <c r="N85" s="3"/>
      <c r="O85" s="3"/>
      <c r="P85" s="3"/>
      <c r="Q85" s="3"/>
      <c r="R85" s="3"/>
      <c r="S85" s="3"/>
      <c r="T85" s="3"/>
      <c r="U85" s="3"/>
      <c r="V85" s="3"/>
      <c r="W85" s="3"/>
      <c r="X85" s="3"/>
      <c r="Y85" s="3"/>
      <c r="Z85" s="3"/>
    </row>
    <row r="86" ht="15.75" customHeight="1">
      <c r="A86" s="53"/>
      <c r="B86" s="53"/>
      <c r="C86" s="53"/>
      <c r="D86" s="53"/>
      <c r="E86" s="54"/>
      <c r="F86" s="54"/>
      <c r="G86" s="54"/>
      <c r="H86" s="54"/>
      <c r="I86" s="1"/>
      <c r="J86" s="3"/>
      <c r="K86" s="3"/>
      <c r="L86" s="3"/>
      <c r="M86" s="3"/>
      <c r="N86" s="3"/>
      <c r="O86" s="3"/>
      <c r="P86" s="3"/>
      <c r="Q86" s="3"/>
      <c r="R86" s="3"/>
      <c r="S86" s="3"/>
      <c r="T86" s="3"/>
      <c r="U86" s="3"/>
      <c r="V86" s="3"/>
      <c r="W86" s="3"/>
      <c r="X86" s="3"/>
      <c r="Y86" s="3"/>
      <c r="Z86" s="3"/>
    </row>
    <row r="87" ht="15.75" customHeight="1">
      <c r="A87" s="53"/>
      <c r="B87" s="53"/>
      <c r="C87" s="53"/>
      <c r="D87" s="53"/>
      <c r="E87" s="54"/>
      <c r="F87" s="54"/>
      <c r="G87" s="54"/>
      <c r="H87" s="54"/>
      <c r="I87" s="1"/>
      <c r="J87" s="3"/>
      <c r="K87" s="3"/>
      <c r="L87" s="3"/>
      <c r="M87" s="3"/>
      <c r="N87" s="3"/>
      <c r="O87" s="3"/>
      <c r="P87" s="3"/>
      <c r="Q87" s="3"/>
      <c r="R87" s="3"/>
      <c r="S87" s="3"/>
      <c r="T87" s="3"/>
      <c r="U87" s="3"/>
      <c r="V87" s="3"/>
      <c r="W87" s="3"/>
      <c r="X87" s="3"/>
      <c r="Y87" s="3"/>
      <c r="Z87" s="3"/>
    </row>
    <row r="88" ht="15.75" customHeight="1">
      <c r="A88" s="53"/>
      <c r="B88" s="53"/>
      <c r="C88" s="53"/>
      <c r="D88" s="53"/>
      <c r="E88" s="54"/>
      <c r="F88" s="54"/>
      <c r="G88" s="54"/>
      <c r="H88" s="54"/>
      <c r="I88" s="1"/>
      <c r="J88" s="3"/>
      <c r="K88" s="3"/>
      <c r="L88" s="3"/>
      <c r="M88" s="3"/>
      <c r="N88" s="3"/>
      <c r="O88" s="3"/>
      <c r="P88" s="3"/>
      <c r="Q88" s="3"/>
      <c r="R88" s="3"/>
      <c r="S88" s="3"/>
      <c r="T88" s="3"/>
      <c r="U88" s="3"/>
      <c r="V88" s="3"/>
      <c r="W88" s="3"/>
      <c r="X88" s="3"/>
      <c r="Y88" s="3"/>
      <c r="Z88" s="3"/>
    </row>
    <row r="89" ht="15.75" customHeight="1">
      <c r="A89" s="53"/>
      <c r="B89" s="53"/>
      <c r="C89" s="53"/>
      <c r="D89" s="53"/>
      <c r="E89" s="54"/>
      <c r="F89" s="54"/>
      <c r="G89" s="54"/>
      <c r="H89" s="54"/>
      <c r="I89" s="1"/>
      <c r="J89" s="3"/>
      <c r="K89" s="3"/>
      <c r="L89" s="3"/>
      <c r="M89" s="3"/>
      <c r="N89" s="3"/>
      <c r="O89" s="3"/>
      <c r="P89" s="3"/>
      <c r="Q89" s="3"/>
      <c r="R89" s="3"/>
      <c r="S89" s="3"/>
      <c r="T89" s="3"/>
      <c r="U89" s="3"/>
      <c r="V89" s="3"/>
      <c r="W89" s="3"/>
      <c r="X89" s="3"/>
      <c r="Y89" s="3"/>
      <c r="Z89" s="3"/>
    </row>
    <row r="90" ht="15.75" customHeight="1">
      <c r="A90" s="53"/>
      <c r="B90" s="53"/>
      <c r="C90" s="53"/>
      <c r="D90" s="53"/>
      <c r="E90" s="54"/>
      <c r="F90" s="54"/>
      <c r="G90" s="54"/>
      <c r="H90" s="54"/>
      <c r="I90" s="1"/>
      <c r="J90" s="3"/>
      <c r="K90" s="3"/>
      <c r="L90" s="3"/>
      <c r="M90" s="3"/>
      <c r="N90" s="3"/>
      <c r="O90" s="3"/>
      <c r="P90" s="3"/>
      <c r="Q90" s="3"/>
      <c r="R90" s="3"/>
      <c r="S90" s="3"/>
      <c r="T90" s="3"/>
      <c r="U90" s="3"/>
      <c r="V90" s="3"/>
      <c r="W90" s="3"/>
      <c r="X90" s="3"/>
      <c r="Y90" s="3"/>
      <c r="Z90" s="3"/>
    </row>
    <row r="91" ht="15.75" customHeight="1">
      <c r="A91" s="53"/>
      <c r="B91" s="53"/>
      <c r="C91" s="53"/>
      <c r="D91" s="53"/>
      <c r="E91" s="54"/>
      <c r="F91" s="54"/>
      <c r="G91" s="54"/>
      <c r="H91" s="54"/>
      <c r="I91" s="1"/>
      <c r="J91" s="3"/>
      <c r="K91" s="3"/>
      <c r="L91" s="3"/>
      <c r="M91" s="3"/>
      <c r="N91" s="3"/>
      <c r="O91" s="3"/>
      <c r="P91" s="3"/>
      <c r="Q91" s="3"/>
      <c r="R91" s="3"/>
      <c r="S91" s="3"/>
      <c r="T91" s="3"/>
      <c r="U91" s="3"/>
      <c r="V91" s="3"/>
      <c r="W91" s="3"/>
      <c r="X91" s="3"/>
      <c r="Y91" s="3"/>
      <c r="Z91" s="3"/>
    </row>
    <row r="92" ht="15.75" customHeight="1">
      <c r="A92" s="53"/>
      <c r="B92" s="53"/>
      <c r="C92" s="53"/>
      <c r="D92" s="53"/>
      <c r="E92" s="54"/>
      <c r="F92" s="54"/>
      <c r="G92" s="54"/>
      <c r="H92" s="54"/>
      <c r="I92" s="1"/>
      <c r="J92" s="3"/>
      <c r="K92" s="3"/>
      <c r="L92" s="3"/>
      <c r="M92" s="3"/>
      <c r="N92" s="3"/>
      <c r="O92" s="3"/>
      <c r="P92" s="3"/>
      <c r="Q92" s="3"/>
      <c r="R92" s="3"/>
      <c r="S92" s="3"/>
      <c r="T92" s="3"/>
      <c r="U92" s="3"/>
      <c r="V92" s="3"/>
      <c r="W92" s="3"/>
      <c r="X92" s="3"/>
      <c r="Y92" s="3"/>
      <c r="Z92" s="3"/>
    </row>
    <row r="93" ht="15.75" customHeight="1">
      <c r="A93" s="53"/>
      <c r="B93" s="53"/>
      <c r="C93" s="53"/>
      <c r="D93" s="53"/>
      <c r="E93" s="54"/>
      <c r="F93" s="54"/>
      <c r="G93" s="54"/>
      <c r="H93" s="54"/>
      <c r="I93" s="1"/>
      <c r="J93" s="3"/>
      <c r="K93" s="3"/>
      <c r="L93" s="3"/>
      <c r="M93" s="3"/>
      <c r="N93" s="3"/>
      <c r="O93" s="3"/>
      <c r="P93" s="3"/>
      <c r="Q93" s="3"/>
      <c r="R93" s="3"/>
      <c r="S93" s="3"/>
      <c r="T93" s="3"/>
      <c r="U93" s="3"/>
      <c r="V93" s="3"/>
      <c r="W93" s="3"/>
      <c r="X93" s="3"/>
      <c r="Y93" s="3"/>
      <c r="Z93" s="3"/>
    </row>
    <row r="94" ht="15.75" customHeight="1">
      <c r="A94" s="53"/>
      <c r="B94" s="53"/>
      <c r="C94" s="53"/>
      <c r="D94" s="53"/>
      <c r="E94" s="54"/>
      <c r="F94" s="54"/>
      <c r="G94" s="54"/>
      <c r="H94" s="54"/>
      <c r="I94" s="1"/>
      <c r="J94" s="3"/>
      <c r="K94" s="3"/>
      <c r="L94" s="3"/>
      <c r="M94" s="3"/>
      <c r="N94" s="3"/>
      <c r="O94" s="3"/>
      <c r="P94" s="3"/>
      <c r="Q94" s="3"/>
      <c r="R94" s="3"/>
      <c r="S94" s="3"/>
      <c r="T94" s="3"/>
      <c r="U94" s="3"/>
      <c r="V94" s="3"/>
      <c r="W94" s="3"/>
      <c r="X94" s="3"/>
      <c r="Y94" s="3"/>
      <c r="Z94" s="3"/>
    </row>
    <row r="95" ht="15.75" customHeight="1">
      <c r="A95" s="53"/>
      <c r="B95" s="53"/>
      <c r="C95" s="53"/>
      <c r="D95" s="53"/>
      <c r="E95" s="54"/>
      <c r="F95" s="54"/>
      <c r="G95" s="54"/>
      <c r="H95" s="54"/>
      <c r="I95" s="1"/>
      <c r="J95" s="3"/>
      <c r="K95" s="3"/>
      <c r="L95" s="3"/>
      <c r="M95" s="3"/>
      <c r="N95" s="3"/>
      <c r="O95" s="3"/>
      <c r="P95" s="3"/>
      <c r="Q95" s="3"/>
      <c r="R95" s="3"/>
      <c r="S95" s="3"/>
      <c r="T95" s="3"/>
      <c r="U95" s="3"/>
      <c r="V95" s="3"/>
      <c r="W95" s="3"/>
      <c r="X95" s="3"/>
      <c r="Y95" s="3"/>
      <c r="Z95" s="3"/>
    </row>
    <row r="96" ht="15.75" customHeight="1">
      <c r="A96" s="53"/>
      <c r="B96" s="53"/>
      <c r="C96" s="53"/>
      <c r="D96" s="53"/>
      <c r="E96" s="54"/>
      <c r="F96" s="54"/>
      <c r="G96" s="54"/>
      <c r="H96" s="54"/>
      <c r="I96" s="1"/>
      <c r="J96" s="3"/>
      <c r="K96" s="3"/>
      <c r="L96" s="3"/>
      <c r="M96" s="3"/>
      <c r="N96" s="3"/>
      <c r="O96" s="3"/>
      <c r="P96" s="3"/>
      <c r="Q96" s="3"/>
      <c r="R96" s="3"/>
      <c r="S96" s="3"/>
      <c r="T96" s="3"/>
      <c r="U96" s="3"/>
      <c r="V96" s="3"/>
      <c r="W96" s="3"/>
      <c r="X96" s="3"/>
      <c r="Y96" s="3"/>
      <c r="Z96" s="3"/>
    </row>
    <row r="97" ht="15.75" customHeight="1">
      <c r="A97" s="53"/>
      <c r="B97" s="53"/>
      <c r="C97" s="53"/>
      <c r="D97" s="53"/>
      <c r="E97" s="54"/>
      <c r="F97" s="54"/>
      <c r="G97" s="54"/>
      <c r="H97" s="54"/>
      <c r="I97" s="1"/>
      <c r="J97" s="3"/>
      <c r="K97" s="3"/>
      <c r="L97" s="3"/>
      <c r="M97" s="3"/>
      <c r="N97" s="3"/>
      <c r="O97" s="3"/>
      <c r="P97" s="3"/>
      <c r="Q97" s="3"/>
      <c r="R97" s="3"/>
      <c r="S97" s="3"/>
      <c r="T97" s="3"/>
      <c r="U97" s="3"/>
      <c r="V97" s="3"/>
      <c r="W97" s="3"/>
      <c r="X97" s="3"/>
      <c r="Y97" s="3"/>
      <c r="Z97" s="3"/>
    </row>
    <row r="98" ht="15.75" customHeight="1">
      <c r="A98" s="53"/>
      <c r="B98" s="53"/>
      <c r="C98" s="53"/>
      <c r="D98" s="53"/>
      <c r="E98" s="54"/>
      <c r="F98" s="54"/>
      <c r="G98" s="54"/>
      <c r="H98" s="54"/>
      <c r="I98" s="1"/>
      <c r="J98" s="3"/>
      <c r="K98" s="3"/>
      <c r="L98" s="3"/>
      <c r="M98" s="3"/>
      <c r="N98" s="3"/>
      <c r="O98" s="3"/>
      <c r="P98" s="3"/>
      <c r="Q98" s="3"/>
      <c r="R98" s="3"/>
      <c r="S98" s="3"/>
      <c r="T98" s="3"/>
      <c r="U98" s="3"/>
      <c r="V98" s="3"/>
      <c r="W98" s="3"/>
      <c r="X98" s="3"/>
      <c r="Y98" s="3"/>
      <c r="Z98" s="3"/>
    </row>
    <row r="99" ht="15.75" customHeight="1">
      <c r="A99" s="53"/>
      <c r="B99" s="53"/>
      <c r="C99" s="53"/>
      <c r="D99" s="53"/>
      <c r="E99" s="54"/>
      <c r="F99" s="54"/>
      <c r="G99" s="54"/>
      <c r="H99" s="54"/>
      <c r="I99" s="1"/>
      <c r="J99" s="3"/>
      <c r="K99" s="3"/>
      <c r="L99" s="3"/>
      <c r="M99" s="3"/>
      <c r="N99" s="3"/>
      <c r="O99" s="3"/>
      <c r="P99" s="3"/>
      <c r="Q99" s="3"/>
      <c r="R99" s="3"/>
      <c r="S99" s="3"/>
      <c r="T99" s="3"/>
      <c r="U99" s="3"/>
      <c r="V99" s="3"/>
      <c r="W99" s="3"/>
      <c r="X99" s="3"/>
      <c r="Y99" s="3"/>
      <c r="Z99" s="3"/>
    </row>
    <row r="100" ht="15.75" customHeight="1">
      <c r="A100" s="53"/>
      <c r="B100" s="53"/>
      <c r="C100" s="53"/>
      <c r="D100" s="53"/>
      <c r="E100" s="54"/>
      <c r="F100" s="54"/>
      <c r="G100" s="54"/>
      <c r="H100" s="54"/>
      <c r="I100" s="1"/>
      <c r="J100" s="3"/>
      <c r="K100" s="3"/>
      <c r="L100" s="3"/>
      <c r="M100" s="3"/>
      <c r="N100" s="3"/>
      <c r="O100" s="3"/>
      <c r="P100" s="3"/>
      <c r="Q100" s="3"/>
      <c r="R100" s="3"/>
      <c r="S100" s="3"/>
      <c r="T100" s="3"/>
      <c r="U100" s="3"/>
      <c r="V100" s="3"/>
      <c r="W100" s="3"/>
      <c r="X100" s="3"/>
      <c r="Y100" s="3"/>
      <c r="Z100" s="3"/>
    </row>
    <row r="101" ht="15.75" customHeight="1">
      <c r="A101" s="53"/>
      <c r="B101" s="53"/>
      <c r="C101" s="53"/>
      <c r="D101" s="53"/>
      <c r="E101" s="54"/>
      <c r="F101" s="54"/>
      <c r="G101" s="54"/>
      <c r="H101" s="54"/>
      <c r="I101" s="1"/>
      <c r="J101" s="3"/>
      <c r="K101" s="3"/>
      <c r="L101" s="3"/>
      <c r="M101" s="3"/>
      <c r="N101" s="3"/>
      <c r="O101" s="3"/>
      <c r="P101" s="3"/>
      <c r="Q101" s="3"/>
      <c r="R101" s="3"/>
      <c r="S101" s="3"/>
      <c r="T101" s="3"/>
      <c r="U101" s="3"/>
      <c r="V101" s="3"/>
      <c r="W101" s="3"/>
      <c r="X101" s="3"/>
      <c r="Y101" s="3"/>
      <c r="Z101" s="3"/>
    </row>
    <row r="102" ht="15.75" customHeight="1">
      <c r="A102" s="53"/>
      <c r="B102" s="53"/>
      <c r="C102" s="53"/>
      <c r="D102" s="53"/>
      <c r="E102" s="54"/>
      <c r="F102" s="54"/>
      <c r="G102" s="54"/>
      <c r="H102" s="54"/>
      <c r="I102" s="1"/>
      <c r="J102" s="3"/>
      <c r="K102" s="3"/>
      <c r="L102" s="3"/>
      <c r="M102" s="3"/>
      <c r="N102" s="3"/>
      <c r="O102" s="3"/>
      <c r="P102" s="3"/>
      <c r="Q102" s="3"/>
      <c r="R102" s="3"/>
      <c r="S102" s="3"/>
      <c r="T102" s="3"/>
      <c r="U102" s="3"/>
      <c r="V102" s="3"/>
      <c r="W102" s="3"/>
      <c r="X102" s="3"/>
      <c r="Y102" s="3"/>
      <c r="Z102" s="3"/>
    </row>
    <row r="103" ht="15.75" customHeight="1">
      <c r="A103" s="53"/>
      <c r="B103" s="53"/>
      <c r="C103" s="53"/>
      <c r="D103" s="53"/>
      <c r="E103" s="54"/>
      <c r="F103" s="54"/>
      <c r="G103" s="54"/>
      <c r="H103" s="54"/>
      <c r="I103" s="1"/>
      <c r="J103" s="3"/>
      <c r="K103" s="3"/>
      <c r="L103" s="3"/>
      <c r="M103" s="3"/>
      <c r="N103" s="3"/>
      <c r="O103" s="3"/>
      <c r="P103" s="3"/>
      <c r="Q103" s="3"/>
      <c r="R103" s="3"/>
      <c r="S103" s="3"/>
      <c r="T103" s="3"/>
      <c r="U103" s="3"/>
      <c r="V103" s="3"/>
      <c r="W103" s="3"/>
      <c r="X103" s="3"/>
      <c r="Y103" s="3"/>
      <c r="Z103" s="3"/>
    </row>
    <row r="104" ht="15.75" customHeight="1">
      <c r="A104" s="53"/>
      <c r="B104" s="53"/>
      <c r="C104" s="53"/>
      <c r="D104" s="53"/>
      <c r="E104" s="54"/>
      <c r="F104" s="54"/>
      <c r="G104" s="54"/>
      <c r="H104" s="54"/>
      <c r="I104" s="1"/>
      <c r="J104" s="3"/>
      <c r="K104" s="3"/>
      <c r="L104" s="3"/>
      <c r="M104" s="3"/>
      <c r="N104" s="3"/>
      <c r="O104" s="3"/>
      <c r="P104" s="3"/>
      <c r="Q104" s="3"/>
      <c r="R104" s="3"/>
      <c r="S104" s="3"/>
      <c r="T104" s="3"/>
      <c r="U104" s="3"/>
      <c r="V104" s="3"/>
      <c r="W104" s="3"/>
      <c r="X104" s="3"/>
      <c r="Y104" s="3"/>
      <c r="Z104" s="3"/>
    </row>
    <row r="105" ht="15.75" customHeight="1">
      <c r="A105" s="53"/>
      <c r="B105" s="53"/>
      <c r="C105" s="53"/>
      <c r="D105" s="53"/>
      <c r="E105" s="54"/>
      <c r="F105" s="54"/>
      <c r="G105" s="54"/>
      <c r="H105" s="54"/>
      <c r="I105" s="1"/>
      <c r="J105" s="3"/>
      <c r="K105" s="3"/>
      <c r="L105" s="3"/>
      <c r="M105" s="3"/>
      <c r="N105" s="3"/>
      <c r="O105" s="3"/>
      <c r="P105" s="3"/>
      <c r="Q105" s="3"/>
      <c r="R105" s="3"/>
      <c r="S105" s="3"/>
      <c r="T105" s="3"/>
      <c r="U105" s="3"/>
      <c r="V105" s="3"/>
      <c r="W105" s="3"/>
      <c r="X105" s="3"/>
      <c r="Y105" s="3"/>
      <c r="Z105" s="3"/>
    </row>
    <row r="106" ht="15.75" customHeight="1">
      <c r="A106" s="53"/>
      <c r="B106" s="53"/>
      <c r="C106" s="53"/>
      <c r="D106" s="53"/>
      <c r="E106" s="54"/>
      <c r="F106" s="54"/>
      <c r="G106" s="54"/>
      <c r="H106" s="54"/>
      <c r="I106" s="1"/>
      <c r="J106" s="3"/>
      <c r="K106" s="3"/>
      <c r="L106" s="3"/>
      <c r="M106" s="3"/>
      <c r="N106" s="3"/>
      <c r="O106" s="3"/>
      <c r="P106" s="3"/>
      <c r="Q106" s="3"/>
      <c r="R106" s="3"/>
      <c r="S106" s="3"/>
      <c r="T106" s="3"/>
      <c r="U106" s="3"/>
      <c r="V106" s="3"/>
      <c r="W106" s="3"/>
      <c r="X106" s="3"/>
      <c r="Y106" s="3"/>
      <c r="Z106" s="3"/>
    </row>
    <row r="107" ht="15.75" customHeight="1">
      <c r="A107" s="53"/>
      <c r="B107" s="53"/>
      <c r="C107" s="53"/>
      <c r="D107" s="53"/>
      <c r="E107" s="54"/>
      <c r="F107" s="54"/>
      <c r="G107" s="54"/>
      <c r="H107" s="54"/>
      <c r="I107" s="1"/>
      <c r="J107" s="3"/>
      <c r="K107" s="3"/>
      <c r="L107" s="3"/>
      <c r="M107" s="3"/>
      <c r="N107" s="3"/>
      <c r="O107" s="3"/>
      <c r="P107" s="3"/>
      <c r="Q107" s="3"/>
      <c r="R107" s="3"/>
      <c r="S107" s="3"/>
      <c r="T107" s="3"/>
      <c r="U107" s="3"/>
      <c r="V107" s="3"/>
      <c r="W107" s="3"/>
      <c r="X107" s="3"/>
      <c r="Y107" s="3"/>
      <c r="Z107" s="3"/>
    </row>
    <row r="108" ht="15.75" customHeight="1">
      <c r="A108" s="53"/>
      <c r="B108" s="53"/>
      <c r="C108" s="53"/>
      <c r="D108" s="53"/>
      <c r="E108" s="54"/>
      <c r="F108" s="54"/>
      <c r="G108" s="54"/>
      <c r="H108" s="54"/>
      <c r="I108" s="1"/>
      <c r="J108" s="3"/>
      <c r="K108" s="3"/>
      <c r="L108" s="3"/>
      <c r="M108" s="3"/>
      <c r="N108" s="3"/>
      <c r="O108" s="3"/>
      <c r="P108" s="3"/>
      <c r="Q108" s="3"/>
      <c r="R108" s="3"/>
      <c r="S108" s="3"/>
      <c r="T108" s="3"/>
      <c r="U108" s="3"/>
      <c r="V108" s="3"/>
      <c r="W108" s="3"/>
      <c r="X108" s="3"/>
      <c r="Y108" s="3"/>
      <c r="Z108" s="3"/>
    </row>
    <row r="109" ht="15.75" customHeight="1">
      <c r="A109" s="53"/>
      <c r="B109" s="53"/>
      <c r="C109" s="53"/>
      <c r="D109" s="53"/>
      <c r="E109" s="54"/>
      <c r="F109" s="54"/>
      <c r="G109" s="54"/>
      <c r="H109" s="54"/>
      <c r="I109" s="1"/>
      <c r="J109" s="3"/>
      <c r="K109" s="3"/>
      <c r="L109" s="3"/>
      <c r="M109" s="3"/>
      <c r="N109" s="3"/>
      <c r="O109" s="3"/>
      <c r="P109" s="3"/>
      <c r="Q109" s="3"/>
      <c r="R109" s="3"/>
      <c r="S109" s="3"/>
      <c r="T109" s="3"/>
      <c r="U109" s="3"/>
      <c r="V109" s="3"/>
      <c r="W109" s="3"/>
      <c r="X109" s="3"/>
      <c r="Y109" s="3"/>
      <c r="Z109" s="3"/>
    </row>
    <row r="110" ht="15.75" customHeight="1">
      <c r="A110" s="53"/>
      <c r="B110" s="53"/>
      <c r="C110" s="53"/>
      <c r="D110" s="53"/>
      <c r="E110" s="54"/>
      <c r="F110" s="54"/>
      <c r="G110" s="54"/>
      <c r="H110" s="54"/>
      <c r="I110" s="1"/>
      <c r="J110" s="3"/>
      <c r="K110" s="3"/>
      <c r="L110" s="3"/>
      <c r="M110" s="3"/>
      <c r="N110" s="3"/>
      <c r="O110" s="3"/>
      <c r="P110" s="3"/>
      <c r="Q110" s="3"/>
      <c r="R110" s="3"/>
      <c r="S110" s="3"/>
      <c r="T110" s="3"/>
      <c r="U110" s="3"/>
      <c r="V110" s="3"/>
      <c r="W110" s="3"/>
      <c r="X110" s="3"/>
      <c r="Y110" s="3"/>
      <c r="Z110" s="3"/>
    </row>
    <row r="111" ht="15.75" customHeight="1">
      <c r="A111" s="53"/>
      <c r="B111" s="53"/>
      <c r="C111" s="53"/>
      <c r="D111" s="53"/>
      <c r="E111" s="54"/>
      <c r="F111" s="54"/>
      <c r="G111" s="54"/>
      <c r="H111" s="54"/>
      <c r="I111" s="1"/>
      <c r="J111" s="3"/>
      <c r="K111" s="3"/>
      <c r="L111" s="3"/>
      <c r="M111" s="3"/>
      <c r="N111" s="3"/>
      <c r="O111" s="3"/>
      <c r="P111" s="3"/>
      <c r="Q111" s="3"/>
      <c r="R111" s="3"/>
      <c r="S111" s="3"/>
      <c r="T111" s="3"/>
      <c r="U111" s="3"/>
      <c r="V111" s="3"/>
      <c r="W111" s="3"/>
      <c r="X111" s="3"/>
      <c r="Y111" s="3"/>
      <c r="Z111" s="3"/>
    </row>
    <row r="112" ht="15.75" customHeight="1">
      <c r="A112" s="53"/>
      <c r="B112" s="53"/>
      <c r="C112" s="53"/>
      <c r="D112" s="53"/>
      <c r="E112" s="54"/>
      <c r="F112" s="54"/>
      <c r="G112" s="54"/>
      <c r="H112" s="54"/>
      <c r="I112" s="1"/>
      <c r="J112" s="3"/>
      <c r="K112" s="3"/>
      <c r="L112" s="3"/>
      <c r="M112" s="3"/>
      <c r="N112" s="3"/>
      <c r="O112" s="3"/>
      <c r="P112" s="3"/>
      <c r="Q112" s="3"/>
      <c r="R112" s="3"/>
      <c r="S112" s="3"/>
      <c r="T112" s="3"/>
      <c r="U112" s="3"/>
      <c r="V112" s="3"/>
      <c r="W112" s="3"/>
      <c r="X112" s="3"/>
      <c r="Y112" s="3"/>
      <c r="Z112" s="3"/>
    </row>
    <row r="113" ht="15.75" customHeight="1">
      <c r="A113" s="53"/>
      <c r="B113" s="53"/>
      <c r="C113" s="53"/>
      <c r="D113" s="53"/>
      <c r="E113" s="54"/>
      <c r="F113" s="54"/>
      <c r="G113" s="54"/>
      <c r="H113" s="54"/>
      <c r="I113" s="1"/>
      <c r="J113" s="3"/>
      <c r="K113" s="3"/>
      <c r="L113" s="3"/>
      <c r="M113" s="3"/>
      <c r="N113" s="3"/>
      <c r="O113" s="3"/>
      <c r="P113" s="3"/>
      <c r="Q113" s="3"/>
      <c r="R113" s="3"/>
      <c r="S113" s="3"/>
      <c r="T113" s="3"/>
      <c r="U113" s="3"/>
      <c r="V113" s="3"/>
      <c r="W113" s="3"/>
      <c r="X113" s="3"/>
      <c r="Y113" s="3"/>
      <c r="Z113" s="3"/>
    </row>
    <row r="114" ht="15.75" customHeight="1">
      <c r="A114" s="53"/>
      <c r="B114" s="53"/>
      <c r="C114" s="53"/>
      <c r="D114" s="53"/>
      <c r="E114" s="54"/>
      <c r="F114" s="54"/>
      <c r="G114" s="54"/>
      <c r="H114" s="54"/>
      <c r="I114" s="1"/>
      <c r="J114" s="3"/>
      <c r="K114" s="3"/>
      <c r="L114" s="3"/>
      <c r="M114" s="3"/>
      <c r="N114" s="3"/>
      <c r="O114" s="3"/>
      <c r="P114" s="3"/>
      <c r="Q114" s="3"/>
      <c r="R114" s="3"/>
      <c r="S114" s="3"/>
      <c r="T114" s="3"/>
      <c r="U114" s="3"/>
      <c r="V114" s="3"/>
      <c r="W114" s="3"/>
      <c r="X114" s="3"/>
      <c r="Y114" s="3"/>
      <c r="Z114" s="3"/>
    </row>
    <row r="115" ht="15.75" customHeight="1">
      <c r="A115" s="53"/>
      <c r="B115" s="53"/>
      <c r="C115" s="53"/>
      <c r="D115" s="53"/>
      <c r="E115" s="54"/>
      <c r="F115" s="54"/>
      <c r="G115" s="54"/>
      <c r="H115" s="54"/>
      <c r="I115" s="1"/>
      <c r="J115" s="3"/>
      <c r="K115" s="3"/>
      <c r="L115" s="3"/>
      <c r="M115" s="3"/>
      <c r="N115" s="3"/>
      <c r="O115" s="3"/>
      <c r="P115" s="3"/>
      <c r="Q115" s="3"/>
      <c r="R115" s="3"/>
      <c r="S115" s="3"/>
      <c r="T115" s="3"/>
      <c r="U115" s="3"/>
      <c r="V115" s="3"/>
      <c r="W115" s="3"/>
      <c r="X115" s="3"/>
      <c r="Y115" s="3"/>
      <c r="Z115" s="3"/>
    </row>
    <row r="116" ht="15.75" customHeight="1">
      <c r="A116" s="53"/>
      <c r="B116" s="53"/>
      <c r="C116" s="53"/>
      <c r="D116" s="53"/>
      <c r="E116" s="54"/>
      <c r="F116" s="54"/>
      <c r="G116" s="54"/>
      <c r="H116" s="54"/>
      <c r="I116" s="1"/>
      <c r="J116" s="3"/>
      <c r="K116" s="3"/>
      <c r="L116" s="3"/>
      <c r="M116" s="3"/>
      <c r="N116" s="3"/>
      <c r="O116" s="3"/>
      <c r="P116" s="3"/>
      <c r="Q116" s="3"/>
      <c r="R116" s="3"/>
      <c r="S116" s="3"/>
      <c r="T116" s="3"/>
      <c r="U116" s="3"/>
      <c r="V116" s="3"/>
      <c r="W116" s="3"/>
      <c r="X116" s="3"/>
      <c r="Y116" s="3"/>
      <c r="Z116" s="3"/>
    </row>
    <row r="117" ht="15.75" customHeight="1">
      <c r="A117" s="53"/>
      <c r="B117" s="53"/>
      <c r="C117" s="53"/>
      <c r="D117" s="53"/>
      <c r="E117" s="54"/>
      <c r="F117" s="54"/>
      <c r="G117" s="54"/>
      <c r="H117" s="54"/>
      <c r="I117" s="1"/>
      <c r="J117" s="3"/>
      <c r="K117" s="3"/>
      <c r="L117" s="3"/>
      <c r="M117" s="3"/>
      <c r="N117" s="3"/>
      <c r="O117" s="3"/>
      <c r="P117" s="3"/>
      <c r="Q117" s="3"/>
      <c r="R117" s="3"/>
      <c r="S117" s="3"/>
      <c r="T117" s="3"/>
      <c r="U117" s="3"/>
      <c r="V117" s="3"/>
      <c r="W117" s="3"/>
      <c r="X117" s="3"/>
      <c r="Y117" s="3"/>
      <c r="Z117" s="3"/>
    </row>
    <row r="118" ht="15.75" customHeight="1">
      <c r="A118" s="53"/>
      <c r="B118" s="53"/>
      <c r="C118" s="53"/>
      <c r="D118" s="53"/>
      <c r="E118" s="54"/>
      <c r="F118" s="54"/>
      <c r="G118" s="54"/>
      <c r="H118" s="54"/>
      <c r="I118" s="1"/>
      <c r="J118" s="3"/>
      <c r="K118" s="3"/>
      <c r="L118" s="3"/>
      <c r="M118" s="3"/>
      <c r="N118" s="3"/>
      <c r="O118" s="3"/>
      <c r="P118" s="3"/>
      <c r="Q118" s="3"/>
      <c r="R118" s="3"/>
      <c r="S118" s="3"/>
      <c r="T118" s="3"/>
      <c r="U118" s="3"/>
      <c r="V118" s="3"/>
      <c r="W118" s="3"/>
      <c r="X118" s="3"/>
      <c r="Y118" s="3"/>
      <c r="Z118" s="3"/>
    </row>
    <row r="119" ht="15.75" customHeight="1">
      <c r="A119" s="53"/>
      <c r="B119" s="53"/>
      <c r="C119" s="53"/>
      <c r="D119" s="53"/>
      <c r="E119" s="54"/>
      <c r="F119" s="54"/>
      <c r="G119" s="54"/>
      <c r="H119" s="54"/>
      <c r="I119" s="1"/>
      <c r="J119" s="3"/>
      <c r="K119" s="3"/>
      <c r="L119" s="3"/>
      <c r="M119" s="3"/>
      <c r="N119" s="3"/>
      <c r="O119" s="3"/>
      <c r="P119" s="3"/>
      <c r="Q119" s="3"/>
      <c r="R119" s="3"/>
      <c r="S119" s="3"/>
      <c r="T119" s="3"/>
      <c r="U119" s="3"/>
      <c r="V119" s="3"/>
      <c r="W119" s="3"/>
      <c r="X119" s="3"/>
      <c r="Y119" s="3"/>
      <c r="Z119" s="3"/>
    </row>
    <row r="120" ht="15.75" customHeight="1">
      <c r="A120" s="53"/>
      <c r="B120" s="53"/>
      <c r="C120" s="53"/>
      <c r="D120" s="53"/>
      <c r="E120" s="54"/>
      <c r="F120" s="54"/>
      <c r="G120" s="54"/>
      <c r="H120" s="54"/>
      <c r="I120" s="1"/>
      <c r="J120" s="3"/>
      <c r="K120" s="3"/>
      <c r="L120" s="3"/>
      <c r="M120" s="3"/>
      <c r="N120" s="3"/>
      <c r="O120" s="3"/>
      <c r="P120" s="3"/>
      <c r="Q120" s="3"/>
      <c r="R120" s="3"/>
      <c r="S120" s="3"/>
      <c r="T120" s="3"/>
      <c r="U120" s="3"/>
      <c r="V120" s="3"/>
      <c r="W120" s="3"/>
      <c r="X120" s="3"/>
      <c r="Y120" s="3"/>
      <c r="Z120" s="3"/>
    </row>
    <row r="121" ht="15.75" customHeight="1">
      <c r="A121" s="53"/>
      <c r="B121" s="53"/>
      <c r="C121" s="53"/>
      <c r="D121" s="53"/>
      <c r="E121" s="54"/>
      <c r="F121" s="54"/>
      <c r="G121" s="54"/>
      <c r="H121" s="54"/>
      <c r="I121" s="1"/>
      <c r="J121" s="3"/>
      <c r="K121" s="3"/>
      <c r="L121" s="3"/>
      <c r="M121" s="3"/>
      <c r="N121" s="3"/>
      <c r="O121" s="3"/>
      <c r="P121" s="3"/>
      <c r="Q121" s="3"/>
      <c r="R121" s="3"/>
      <c r="S121" s="3"/>
      <c r="T121" s="3"/>
      <c r="U121" s="3"/>
      <c r="V121" s="3"/>
      <c r="W121" s="3"/>
      <c r="X121" s="3"/>
      <c r="Y121" s="3"/>
      <c r="Z121" s="3"/>
    </row>
    <row r="122" ht="15.75" customHeight="1">
      <c r="A122" s="53"/>
      <c r="B122" s="53"/>
      <c r="C122" s="53"/>
      <c r="D122" s="53"/>
      <c r="E122" s="54"/>
      <c r="F122" s="54"/>
      <c r="G122" s="54"/>
      <c r="H122" s="54"/>
      <c r="I122" s="1"/>
      <c r="J122" s="3"/>
      <c r="K122" s="3"/>
      <c r="L122" s="3"/>
      <c r="M122" s="3"/>
      <c r="N122" s="3"/>
      <c r="O122" s="3"/>
      <c r="P122" s="3"/>
      <c r="Q122" s="3"/>
      <c r="R122" s="3"/>
      <c r="S122" s="3"/>
      <c r="T122" s="3"/>
      <c r="U122" s="3"/>
      <c r="V122" s="3"/>
      <c r="W122" s="3"/>
      <c r="X122" s="3"/>
      <c r="Y122" s="3"/>
      <c r="Z122" s="3"/>
    </row>
    <row r="123" ht="15.75" customHeight="1">
      <c r="A123" s="53"/>
      <c r="B123" s="53"/>
      <c r="C123" s="53"/>
      <c r="D123" s="53"/>
      <c r="E123" s="54"/>
      <c r="F123" s="54"/>
      <c r="G123" s="54"/>
      <c r="H123" s="54"/>
      <c r="I123" s="1"/>
      <c r="J123" s="3"/>
      <c r="K123" s="3"/>
      <c r="L123" s="3"/>
      <c r="M123" s="3"/>
      <c r="N123" s="3"/>
      <c r="O123" s="3"/>
      <c r="P123" s="3"/>
      <c r="Q123" s="3"/>
      <c r="R123" s="3"/>
      <c r="S123" s="3"/>
      <c r="T123" s="3"/>
      <c r="U123" s="3"/>
      <c r="V123" s="3"/>
      <c r="W123" s="3"/>
      <c r="X123" s="3"/>
      <c r="Y123" s="3"/>
      <c r="Z123" s="3"/>
    </row>
    <row r="124" ht="15.75" customHeight="1">
      <c r="A124" s="53"/>
      <c r="B124" s="53"/>
      <c r="C124" s="53"/>
      <c r="D124" s="53"/>
      <c r="E124" s="54"/>
      <c r="F124" s="54"/>
      <c r="G124" s="54"/>
      <c r="H124" s="54"/>
      <c r="I124" s="1"/>
      <c r="J124" s="3"/>
      <c r="K124" s="3"/>
      <c r="L124" s="3"/>
      <c r="M124" s="3"/>
      <c r="N124" s="3"/>
      <c r="O124" s="3"/>
      <c r="P124" s="3"/>
      <c r="Q124" s="3"/>
      <c r="R124" s="3"/>
      <c r="S124" s="3"/>
      <c r="T124" s="3"/>
      <c r="U124" s="3"/>
      <c r="V124" s="3"/>
      <c r="W124" s="3"/>
      <c r="X124" s="3"/>
      <c r="Y124" s="3"/>
      <c r="Z124" s="3"/>
    </row>
    <row r="125" ht="15.75" customHeight="1">
      <c r="A125" s="53"/>
      <c r="B125" s="53"/>
      <c r="C125" s="53"/>
      <c r="D125" s="53"/>
      <c r="E125" s="54"/>
      <c r="F125" s="54"/>
      <c r="G125" s="54"/>
      <c r="H125" s="54"/>
      <c r="I125" s="1"/>
      <c r="J125" s="3"/>
      <c r="K125" s="3"/>
      <c r="L125" s="3"/>
      <c r="M125" s="3"/>
      <c r="N125" s="3"/>
      <c r="O125" s="3"/>
      <c r="P125" s="3"/>
      <c r="Q125" s="3"/>
      <c r="R125" s="3"/>
      <c r="S125" s="3"/>
      <c r="T125" s="3"/>
      <c r="U125" s="3"/>
      <c r="V125" s="3"/>
      <c r="W125" s="3"/>
      <c r="X125" s="3"/>
      <c r="Y125" s="3"/>
      <c r="Z125" s="3"/>
    </row>
    <row r="126" ht="15.75" customHeight="1">
      <c r="A126" s="53"/>
      <c r="B126" s="53"/>
      <c r="C126" s="53"/>
      <c r="D126" s="53"/>
      <c r="E126" s="54"/>
      <c r="F126" s="54"/>
      <c r="G126" s="54"/>
      <c r="H126" s="54"/>
      <c r="I126" s="1"/>
      <c r="J126" s="3"/>
      <c r="K126" s="3"/>
      <c r="L126" s="3"/>
      <c r="M126" s="3"/>
      <c r="N126" s="3"/>
      <c r="O126" s="3"/>
      <c r="P126" s="3"/>
      <c r="Q126" s="3"/>
      <c r="R126" s="3"/>
      <c r="S126" s="3"/>
      <c r="T126" s="3"/>
      <c r="U126" s="3"/>
      <c r="V126" s="3"/>
      <c r="W126" s="3"/>
      <c r="X126" s="3"/>
      <c r="Y126" s="3"/>
      <c r="Z126" s="3"/>
    </row>
    <row r="127" ht="15.75" customHeight="1">
      <c r="A127" s="53"/>
      <c r="B127" s="53"/>
      <c r="C127" s="53"/>
      <c r="D127" s="53"/>
      <c r="E127" s="54"/>
      <c r="F127" s="54"/>
      <c r="G127" s="54"/>
      <c r="H127" s="54"/>
      <c r="I127" s="1"/>
      <c r="J127" s="3"/>
      <c r="K127" s="3"/>
      <c r="L127" s="3"/>
      <c r="M127" s="3"/>
      <c r="N127" s="3"/>
      <c r="O127" s="3"/>
      <c r="P127" s="3"/>
      <c r="Q127" s="3"/>
      <c r="R127" s="3"/>
      <c r="S127" s="3"/>
      <c r="T127" s="3"/>
      <c r="U127" s="3"/>
      <c r="V127" s="3"/>
      <c r="W127" s="3"/>
      <c r="X127" s="3"/>
      <c r="Y127" s="3"/>
      <c r="Z127" s="3"/>
    </row>
    <row r="128" ht="15.75" customHeight="1">
      <c r="A128" s="53"/>
      <c r="B128" s="53"/>
      <c r="C128" s="53"/>
      <c r="D128" s="53"/>
      <c r="E128" s="54"/>
      <c r="F128" s="54"/>
      <c r="G128" s="54"/>
      <c r="H128" s="54"/>
      <c r="I128" s="1"/>
      <c r="J128" s="3"/>
      <c r="K128" s="3"/>
      <c r="L128" s="3"/>
      <c r="M128" s="3"/>
      <c r="N128" s="3"/>
      <c r="O128" s="3"/>
      <c r="P128" s="3"/>
      <c r="Q128" s="3"/>
      <c r="R128" s="3"/>
      <c r="S128" s="3"/>
      <c r="T128" s="3"/>
      <c r="U128" s="3"/>
      <c r="V128" s="3"/>
      <c r="W128" s="3"/>
      <c r="X128" s="3"/>
      <c r="Y128" s="3"/>
      <c r="Z128" s="3"/>
    </row>
    <row r="129" ht="15.75" customHeight="1">
      <c r="A129" s="53"/>
      <c r="B129" s="53"/>
      <c r="C129" s="53"/>
      <c r="D129" s="53"/>
      <c r="E129" s="54"/>
      <c r="F129" s="54"/>
      <c r="G129" s="54"/>
      <c r="H129" s="54"/>
      <c r="I129" s="1"/>
      <c r="J129" s="3"/>
      <c r="K129" s="3"/>
      <c r="L129" s="3"/>
      <c r="M129" s="3"/>
      <c r="N129" s="3"/>
      <c r="O129" s="3"/>
      <c r="P129" s="3"/>
      <c r="Q129" s="3"/>
      <c r="R129" s="3"/>
      <c r="S129" s="3"/>
      <c r="T129" s="3"/>
      <c r="U129" s="3"/>
      <c r="V129" s="3"/>
      <c r="W129" s="3"/>
      <c r="X129" s="3"/>
      <c r="Y129" s="3"/>
      <c r="Z129" s="3"/>
    </row>
    <row r="130" ht="15.75" customHeight="1">
      <c r="A130" s="53"/>
      <c r="B130" s="53"/>
      <c r="C130" s="53"/>
      <c r="D130" s="53"/>
      <c r="E130" s="54"/>
      <c r="F130" s="54"/>
      <c r="G130" s="54"/>
      <c r="H130" s="54"/>
      <c r="I130" s="1"/>
      <c r="J130" s="3"/>
      <c r="K130" s="3"/>
      <c r="L130" s="3"/>
      <c r="M130" s="3"/>
      <c r="N130" s="3"/>
      <c r="O130" s="3"/>
      <c r="P130" s="3"/>
      <c r="Q130" s="3"/>
      <c r="R130" s="3"/>
      <c r="S130" s="3"/>
      <c r="T130" s="3"/>
      <c r="U130" s="3"/>
      <c r="V130" s="3"/>
      <c r="W130" s="3"/>
      <c r="X130" s="3"/>
      <c r="Y130" s="3"/>
      <c r="Z130" s="3"/>
    </row>
    <row r="131" ht="15.75" customHeight="1">
      <c r="A131" s="53"/>
      <c r="B131" s="53"/>
      <c r="C131" s="53"/>
      <c r="D131" s="53"/>
      <c r="E131" s="54"/>
      <c r="F131" s="54"/>
      <c r="G131" s="54"/>
      <c r="H131" s="54"/>
      <c r="I131" s="1"/>
      <c r="J131" s="3"/>
      <c r="K131" s="3"/>
      <c r="L131" s="3"/>
      <c r="M131" s="3"/>
      <c r="N131" s="3"/>
      <c r="O131" s="3"/>
      <c r="P131" s="3"/>
      <c r="Q131" s="3"/>
      <c r="R131" s="3"/>
      <c r="S131" s="3"/>
      <c r="T131" s="3"/>
      <c r="U131" s="3"/>
      <c r="V131" s="3"/>
      <c r="W131" s="3"/>
      <c r="X131" s="3"/>
      <c r="Y131" s="3"/>
      <c r="Z131" s="3"/>
    </row>
    <row r="132" ht="15.75" customHeight="1">
      <c r="A132" s="53"/>
      <c r="B132" s="53"/>
      <c r="C132" s="53"/>
      <c r="D132" s="53"/>
      <c r="E132" s="54"/>
      <c r="F132" s="54"/>
      <c r="G132" s="54"/>
      <c r="H132" s="54"/>
      <c r="I132" s="1"/>
      <c r="J132" s="3"/>
      <c r="K132" s="3"/>
      <c r="L132" s="3"/>
      <c r="M132" s="3"/>
      <c r="N132" s="3"/>
      <c r="O132" s="3"/>
      <c r="P132" s="3"/>
      <c r="Q132" s="3"/>
      <c r="R132" s="3"/>
      <c r="S132" s="3"/>
      <c r="T132" s="3"/>
      <c r="U132" s="3"/>
      <c r="V132" s="3"/>
      <c r="W132" s="3"/>
      <c r="X132" s="3"/>
      <c r="Y132" s="3"/>
      <c r="Z132" s="3"/>
    </row>
    <row r="133" ht="15.75" customHeight="1">
      <c r="A133" s="53"/>
      <c r="B133" s="53"/>
      <c r="C133" s="53"/>
      <c r="D133" s="53"/>
      <c r="E133" s="54"/>
      <c r="F133" s="54"/>
      <c r="G133" s="54"/>
      <c r="H133" s="54"/>
      <c r="I133" s="1"/>
      <c r="J133" s="3"/>
      <c r="K133" s="3"/>
      <c r="L133" s="3"/>
      <c r="M133" s="3"/>
      <c r="N133" s="3"/>
      <c r="O133" s="3"/>
      <c r="P133" s="3"/>
      <c r="Q133" s="3"/>
      <c r="R133" s="3"/>
      <c r="S133" s="3"/>
      <c r="T133" s="3"/>
      <c r="U133" s="3"/>
      <c r="V133" s="3"/>
      <c r="W133" s="3"/>
      <c r="X133" s="3"/>
      <c r="Y133" s="3"/>
      <c r="Z133" s="3"/>
    </row>
    <row r="134" ht="15.75" customHeight="1">
      <c r="A134" s="53"/>
      <c r="B134" s="53"/>
      <c r="C134" s="53"/>
      <c r="D134" s="53"/>
      <c r="E134" s="54"/>
      <c r="F134" s="54"/>
      <c r="G134" s="54"/>
      <c r="H134" s="54"/>
      <c r="I134" s="1"/>
      <c r="J134" s="3"/>
      <c r="K134" s="3"/>
      <c r="L134" s="3"/>
      <c r="M134" s="3"/>
      <c r="N134" s="3"/>
      <c r="O134" s="3"/>
      <c r="P134" s="3"/>
      <c r="Q134" s="3"/>
      <c r="R134" s="3"/>
      <c r="S134" s="3"/>
      <c r="T134" s="3"/>
      <c r="U134" s="3"/>
      <c r="V134" s="3"/>
      <c r="W134" s="3"/>
      <c r="X134" s="3"/>
      <c r="Y134" s="3"/>
      <c r="Z134" s="3"/>
    </row>
    <row r="135" ht="15.75" customHeight="1">
      <c r="A135" s="53"/>
      <c r="B135" s="53"/>
      <c r="C135" s="53"/>
      <c r="D135" s="53"/>
      <c r="E135" s="54"/>
      <c r="F135" s="54"/>
      <c r="G135" s="54"/>
      <c r="H135" s="54"/>
      <c r="I135" s="1"/>
      <c r="J135" s="3"/>
      <c r="K135" s="3"/>
      <c r="L135" s="3"/>
      <c r="M135" s="3"/>
      <c r="N135" s="3"/>
      <c r="O135" s="3"/>
      <c r="P135" s="3"/>
      <c r="Q135" s="3"/>
      <c r="R135" s="3"/>
      <c r="S135" s="3"/>
      <c r="T135" s="3"/>
      <c r="U135" s="3"/>
      <c r="V135" s="3"/>
      <c r="W135" s="3"/>
      <c r="X135" s="3"/>
      <c r="Y135" s="3"/>
      <c r="Z135" s="3"/>
    </row>
    <row r="136" ht="15.75" customHeight="1">
      <c r="A136" s="53"/>
      <c r="B136" s="53"/>
      <c r="C136" s="53"/>
      <c r="D136" s="53"/>
      <c r="E136" s="54"/>
      <c r="F136" s="54"/>
      <c r="G136" s="54"/>
      <c r="H136" s="54"/>
      <c r="I136" s="1"/>
      <c r="J136" s="3"/>
      <c r="K136" s="3"/>
      <c r="L136" s="3"/>
      <c r="M136" s="3"/>
      <c r="N136" s="3"/>
      <c r="O136" s="3"/>
      <c r="P136" s="3"/>
      <c r="Q136" s="3"/>
      <c r="R136" s="3"/>
      <c r="S136" s="3"/>
      <c r="T136" s="3"/>
      <c r="U136" s="3"/>
      <c r="V136" s="3"/>
      <c r="W136" s="3"/>
      <c r="X136" s="3"/>
      <c r="Y136" s="3"/>
      <c r="Z136" s="3"/>
    </row>
    <row r="137" ht="15.75" customHeight="1">
      <c r="A137" s="53"/>
      <c r="B137" s="53"/>
      <c r="C137" s="53"/>
      <c r="D137" s="53"/>
      <c r="E137" s="54"/>
      <c r="F137" s="54"/>
      <c r="G137" s="54"/>
      <c r="H137" s="54"/>
      <c r="I137" s="1"/>
      <c r="J137" s="3"/>
      <c r="K137" s="3"/>
      <c r="L137" s="3"/>
      <c r="M137" s="3"/>
      <c r="N137" s="3"/>
      <c r="O137" s="3"/>
      <c r="P137" s="3"/>
      <c r="Q137" s="3"/>
      <c r="R137" s="3"/>
      <c r="S137" s="3"/>
      <c r="T137" s="3"/>
      <c r="U137" s="3"/>
      <c r="V137" s="3"/>
      <c r="W137" s="3"/>
      <c r="X137" s="3"/>
      <c r="Y137" s="3"/>
      <c r="Z137" s="3"/>
    </row>
    <row r="138" ht="15.75" customHeight="1">
      <c r="A138" s="53"/>
      <c r="B138" s="53"/>
      <c r="C138" s="53"/>
      <c r="D138" s="53"/>
      <c r="E138" s="54"/>
      <c r="F138" s="54"/>
      <c r="G138" s="54"/>
      <c r="H138" s="54"/>
      <c r="I138" s="1"/>
      <c r="J138" s="3"/>
      <c r="K138" s="3"/>
      <c r="L138" s="3"/>
      <c r="M138" s="3"/>
      <c r="N138" s="3"/>
      <c r="O138" s="3"/>
      <c r="P138" s="3"/>
      <c r="Q138" s="3"/>
      <c r="R138" s="3"/>
      <c r="S138" s="3"/>
      <c r="T138" s="3"/>
      <c r="U138" s="3"/>
      <c r="V138" s="3"/>
      <c r="W138" s="3"/>
      <c r="X138" s="3"/>
      <c r="Y138" s="3"/>
      <c r="Z138" s="3"/>
    </row>
    <row r="139" ht="15.75" customHeight="1">
      <c r="A139" s="53"/>
      <c r="B139" s="53"/>
      <c r="C139" s="53"/>
      <c r="D139" s="53"/>
      <c r="E139" s="54"/>
      <c r="F139" s="54"/>
      <c r="G139" s="54"/>
      <c r="H139" s="54"/>
      <c r="I139" s="1"/>
      <c r="J139" s="3"/>
      <c r="K139" s="3"/>
      <c r="L139" s="3"/>
      <c r="M139" s="3"/>
      <c r="N139" s="3"/>
      <c r="O139" s="3"/>
      <c r="P139" s="3"/>
      <c r="Q139" s="3"/>
      <c r="R139" s="3"/>
      <c r="S139" s="3"/>
      <c r="T139" s="3"/>
      <c r="U139" s="3"/>
      <c r="V139" s="3"/>
      <c r="W139" s="3"/>
      <c r="X139" s="3"/>
      <c r="Y139" s="3"/>
      <c r="Z139" s="3"/>
    </row>
    <row r="140" ht="15.75" customHeight="1">
      <c r="A140" s="53"/>
      <c r="B140" s="53"/>
      <c r="C140" s="53"/>
      <c r="D140" s="53"/>
      <c r="E140" s="54"/>
      <c r="F140" s="54"/>
      <c r="G140" s="54"/>
      <c r="H140" s="54"/>
      <c r="I140" s="1"/>
      <c r="J140" s="3"/>
      <c r="K140" s="3"/>
      <c r="L140" s="3"/>
      <c r="M140" s="3"/>
      <c r="N140" s="3"/>
      <c r="O140" s="3"/>
      <c r="P140" s="3"/>
      <c r="Q140" s="3"/>
      <c r="R140" s="3"/>
      <c r="S140" s="3"/>
      <c r="T140" s="3"/>
      <c r="U140" s="3"/>
      <c r="V140" s="3"/>
      <c r="W140" s="3"/>
      <c r="X140" s="3"/>
      <c r="Y140" s="3"/>
      <c r="Z140" s="3"/>
    </row>
    <row r="141" ht="15.75" customHeight="1">
      <c r="A141" s="53"/>
      <c r="B141" s="53"/>
      <c r="C141" s="53"/>
      <c r="D141" s="53"/>
      <c r="E141" s="54"/>
      <c r="F141" s="54"/>
      <c r="G141" s="54"/>
      <c r="H141" s="54"/>
      <c r="I141" s="1"/>
      <c r="J141" s="3"/>
      <c r="K141" s="3"/>
      <c r="L141" s="3"/>
      <c r="M141" s="3"/>
      <c r="N141" s="3"/>
      <c r="O141" s="3"/>
      <c r="P141" s="3"/>
      <c r="Q141" s="3"/>
      <c r="R141" s="3"/>
      <c r="S141" s="3"/>
      <c r="T141" s="3"/>
      <c r="U141" s="3"/>
      <c r="V141" s="3"/>
      <c r="W141" s="3"/>
      <c r="X141" s="3"/>
      <c r="Y141" s="3"/>
      <c r="Z141" s="3"/>
    </row>
    <row r="142" ht="15.75" customHeight="1">
      <c r="A142" s="53"/>
      <c r="B142" s="53"/>
      <c r="C142" s="53"/>
      <c r="D142" s="53"/>
      <c r="E142" s="54"/>
      <c r="F142" s="54"/>
      <c r="G142" s="54"/>
      <c r="H142" s="54"/>
      <c r="I142" s="1"/>
      <c r="J142" s="3"/>
      <c r="K142" s="3"/>
      <c r="L142" s="3"/>
      <c r="M142" s="3"/>
      <c r="N142" s="3"/>
      <c r="O142" s="3"/>
      <c r="P142" s="3"/>
      <c r="Q142" s="3"/>
      <c r="R142" s="3"/>
      <c r="S142" s="3"/>
      <c r="T142" s="3"/>
      <c r="U142" s="3"/>
      <c r="V142" s="3"/>
      <c r="W142" s="3"/>
      <c r="X142" s="3"/>
      <c r="Y142" s="3"/>
      <c r="Z142" s="3"/>
    </row>
    <row r="143" ht="15.75" customHeight="1">
      <c r="A143" s="53"/>
      <c r="B143" s="53"/>
      <c r="C143" s="53"/>
      <c r="D143" s="53"/>
      <c r="E143" s="54"/>
      <c r="F143" s="54"/>
      <c r="G143" s="54"/>
      <c r="H143" s="54"/>
      <c r="I143" s="1"/>
      <c r="J143" s="3"/>
      <c r="K143" s="3"/>
      <c r="L143" s="3"/>
      <c r="M143" s="3"/>
      <c r="N143" s="3"/>
      <c r="O143" s="3"/>
      <c r="P143" s="3"/>
      <c r="Q143" s="3"/>
      <c r="R143" s="3"/>
      <c r="S143" s="3"/>
      <c r="T143" s="3"/>
      <c r="U143" s="3"/>
      <c r="V143" s="3"/>
      <c r="W143" s="3"/>
      <c r="X143" s="3"/>
      <c r="Y143" s="3"/>
      <c r="Z143" s="3"/>
    </row>
    <row r="144" ht="15.75" customHeight="1">
      <c r="A144" s="53"/>
      <c r="B144" s="53"/>
      <c r="C144" s="53"/>
      <c r="D144" s="53"/>
      <c r="E144" s="54"/>
      <c r="F144" s="54"/>
      <c r="G144" s="54"/>
      <c r="H144" s="54"/>
      <c r="I144" s="1"/>
      <c r="J144" s="3"/>
      <c r="K144" s="3"/>
      <c r="L144" s="3"/>
      <c r="M144" s="3"/>
      <c r="N144" s="3"/>
      <c r="O144" s="3"/>
      <c r="P144" s="3"/>
      <c r="Q144" s="3"/>
      <c r="R144" s="3"/>
      <c r="S144" s="3"/>
      <c r="T144" s="3"/>
      <c r="U144" s="3"/>
      <c r="V144" s="3"/>
      <c r="W144" s="3"/>
      <c r="X144" s="3"/>
      <c r="Y144" s="3"/>
      <c r="Z144" s="3"/>
    </row>
    <row r="145" ht="15.75" customHeight="1">
      <c r="A145" s="53"/>
      <c r="B145" s="53"/>
      <c r="C145" s="53"/>
      <c r="D145" s="53"/>
      <c r="E145" s="54"/>
      <c r="F145" s="54"/>
      <c r="G145" s="54"/>
      <c r="H145" s="54"/>
      <c r="I145" s="1"/>
      <c r="J145" s="3"/>
      <c r="K145" s="3"/>
      <c r="L145" s="3"/>
      <c r="M145" s="3"/>
      <c r="N145" s="3"/>
      <c r="O145" s="3"/>
      <c r="P145" s="3"/>
      <c r="Q145" s="3"/>
      <c r="R145" s="3"/>
      <c r="S145" s="3"/>
      <c r="T145" s="3"/>
      <c r="U145" s="3"/>
      <c r="V145" s="3"/>
      <c r="W145" s="3"/>
      <c r="X145" s="3"/>
      <c r="Y145" s="3"/>
      <c r="Z145" s="3"/>
    </row>
    <row r="146" ht="15.75" customHeight="1">
      <c r="A146" s="53"/>
      <c r="B146" s="53"/>
      <c r="C146" s="53"/>
      <c r="D146" s="53"/>
      <c r="E146" s="54"/>
      <c r="F146" s="54"/>
      <c r="G146" s="54"/>
      <c r="H146" s="54"/>
      <c r="I146" s="1"/>
      <c r="J146" s="3"/>
      <c r="K146" s="3"/>
      <c r="L146" s="3"/>
      <c r="M146" s="3"/>
      <c r="N146" s="3"/>
      <c r="O146" s="3"/>
      <c r="P146" s="3"/>
      <c r="Q146" s="3"/>
      <c r="R146" s="3"/>
      <c r="S146" s="3"/>
      <c r="T146" s="3"/>
      <c r="U146" s="3"/>
      <c r="V146" s="3"/>
      <c r="W146" s="3"/>
      <c r="X146" s="3"/>
      <c r="Y146" s="3"/>
      <c r="Z146" s="3"/>
    </row>
    <row r="147" ht="15.75" customHeight="1">
      <c r="A147" s="53"/>
      <c r="B147" s="53"/>
      <c r="C147" s="53"/>
      <c r="D147" s="53"/>
      <c r="E147" s="54"/>
      <c r="F147" s="54"/>
      <c r="G147" s="54"/>
      <c r="H147" s="54"/>
      <c r="I147" s="1"/>
      <c r="J147" s="3"/>
      <c r="K147" s="3"/>
      <c r="L147" s="3"/>
      <c r="M147" s="3"/>
      <c r="N147" s="3"/>
      <c r="O147" s="3"/>
      <c r="P147" s="3"/>
      <c r="Q147" s="3"/>
      <c r="R147" s="3"/>
      <c r="S147" s="3"/>
      <c r="T147" s="3"/>
      <c r="U147" s="3"/>
      <c r="V147" s="3"/>
      <c r="W147" s="3"/>
      <c r="X147" s="3"/>
      <c r="Y147" s="3"/>
      <c r="Z147" s="3"/>
    </row>
    <row r="148" ht="15.75" customHeight="1">
      <c r="A148" s="53"/>
      <c r="B148" s="53"/>
      <c r="C148" s="53"/>
      <c r="D148" s="53"/>
      <c r="E148" s="54"/>
      <c r="F148" s="54"/>
      <c r="G148" s="54"/>
      <c r="H148" s="54"/>
      <c r="I148" s="1"/>
      <c r="J148" s="3"/>
      <c r="K148" s="3"/>
      <c r="L148" s="3"/>
      <c r="M148" s="3"/>
      <c r="N148" s="3"/>
      <c r="O148" s="3"/>
      <c r="P148" s="3"/>
      <c r="Q148" s="3"/>
      <c r="R148" s="3"/>
      <c r="S148" s="3"/>
      <c r="T148" s="3"/>
      <c r="U148" s="3"/>
      <c r="V148" s="3"/>
      <c r="W148" s="3"/>
      <c r="X148" s="3"/>
      <c r="Y148" s="3"/>
      <c r="Z148" s="3"/>
    </row>
    <row r="149" ht="15.75" customHeight="1">
      <c r="A149" s="53"/>
      <c r="B149" s="53"/>
      <c r="C149" s="53"/>
      <c r="D149" s="53"/>
      <c r="E149" s="54"/>
      <c r="F149" s="54"/>
      <c r="G149" s="54"/>
      <c r="H149" s="54"/>
      <c r="I149" s="1"/>
      <c r="J149" s="3"/>
      <c r="K149" s="3"/>
      <c r="L149" s="3"/>
      <c r="M149" s="3"/>
      <c r="N149" s="3"/>
      <c r="O149" s="3"/>
      <c r="P149" s="3"/>
      <c r="Q149" s="3"/>
      <c r="R149" s="3"/>
      <c r="S149" s="3"/>
      <c r="T149" s="3"/>
      <c r="U149" s="3"/>
      <c r="V149" s="3"/>
      <c r="W149" s="3"/>
      <c r="X149" s="3"/>
      <c r="Y149" s="3"/>
      <c r="Z149" s="3"/>
    </row>
    <row r="150" ht="15.75" customHeight="1">
      <c r="A150" s="53"/>
      <c r="B150" s="53"/>
      <c r="C150" s="53"/>
      <c r="D150" s="53"/>
      <c r="E150" s="54"/>
      <c r="F150" s="54"/>
      <c r="G150" s="54"/>
      <c r="H150" s="54"/>
      <c r="I150" s="1"/>
      <c r="J150" s="3"/>
      <c r="K150" s="3"/>
      <c r="L150" s="3"/>
      <c r="M150" s="3"/>
      <c r="N150" s="3"/>
      <c r="O150" s="3"/>
      <c r="P150" s="3"/>
      <c r="Q150" s="3"/>
      <c r="R150" s="3"/>
      <c r="S150" s="3"/>
      <c r="T150" s="3"/>
      <c r="U150" s="3"/>
      <c r="V150" s="3"/>
      <c r="W150" s="3"/>
      <c r="X150" s="3"/>
      <c r="Y150" s="3"/>
      <c r="Z150" s="3"/>
    </row>
    <row r="151" ht="15.75" customHeight="1">
      <c r="A151" s="53"/>
      <c r="B151" s="53"/>
      <c r="C151" s="53"/>
      <c r="D151" s="53"/>
      <c r="E151" s="54"/>
      <c r="F151" s="54"/>
      <c r="G151" s="54"/>
      <c r="H151" s="54"/>
      <c r="I151" s="1"/>
      <c r="J151" s="3"/>
      <c r="K151" s="3"/>
      <c r="L151" s="3"/>
      <c r="M151" s="3"/>
      <c r="N151" s="3"/>
      <c r="O151" s="3"/>
      <c r="P151" s="3"/>
      <c r="Q151" s="3"/>
      <c r="R151" s="3"/>
      <c r="S151" s="3"/>
      <c r="T151" s="3"/>
      <c r="U151" s="3"/>
      <c r="V151" s="3"/>
      <c r="W151" s="3"/>
      <c r="X151" s="3"/>
      <c r="Y151" s="3"/>
      <c r="Z151" s="3"/>
    </row>
    <row r="152" ht="15.75" customHeight="1">
      <c r="A152" s="53"/>
      <c r="B152" s="53"/>
      <c r="C152" s="53"/>
      <c r="D152" s="53"/>
      <c r="E152" s="54"/>
      <c r="F152" s="54"/>
      <c r="G152" s="54"/>
      <c r="H152" s="54"/>
      <c r="I152" s="1"/>
      <c r="J152" s="3"/>
      <c r="K152" s="3"/>
      <c r="L152" s="3"/>
      <c r="M152" s="3"/>
      <c r="N152" s="3"/>
      <c r="O152" s="3"/>
      <c r="P152" s="3"/>
      <c r="Q152" s="3"/>
      <c r="R152" s="3"/>
      <c r="S152" s="3"/>
      <c r="T152" s="3"/>
      <c r="U152" s="3"/>
      <c r="V152" s="3"/>
      <c r="W152" s="3"/>
      <c r="X152" s="3"/>
      <c r="Y152" s="3"/>
      <c r="Z152" s="3"/>
    </row>
    <row r="153" ht="15.75" customHeight="1">
      <c r="A153" s="53"/>
      <c r="B153" s="53"/>
      <c r="C153" s="53"/>
      <c r="D153" s="53"/>
      <c r="E153" s="54"/>
      <c r="F153" s="54"/>
      <c r="G153" s="54"/>
      <c r="H153" s="54"/>
      <c r="I153" s="1"/>
      <c r="J153" s="3"/>
      <c r="K153" s="3"/>
      <c r="L153" s="3"/>
      <c r="M153" s="3"/>
      <c r="N153" s="3"/>
      <c r="O153" s="3"/>
      <c r="P153" s="3"/>
      <c r="Q153" s="3"/>
      <c r="R153" s="3"/>
      <c r="S153" s="3"/>
      <c r="T153" s="3"/>
      <c r="U153" s="3"/>
      <c r="V153" s="3"/>
      <c r="W153" s="3"/>
      <c r="X153" s="3"/>
      <c r="Y153" s="3"/>
      <c r="Z153" s="3"/>
    </row>
    <row r="154" ht="15.75" customHeight="1">
      <c r="A154" s="53"/>
      <c r="B154" s="53"/>
      <c r="C154" s="53"/>
      <c r="D154" s="53"/>
      <c r="E154" s="54"/>
      <c r="F154" s="54"/>
      <c r="G154" s="54"/>
      <c r="H154" s="54"/>
      <c r="I154" s="1"/>
      <c r="J154" s="3"/>
      <c r="K154" s="3"/>
      <c r="L154" s="3"/>
      <c r="M154" s="3"/>
      <c r="N154" s="3"/>
      <c r="O154" s="3"/>
      <c r="P154" s="3"/>
      <c r="Q154" s="3"/>
      <c r="R154" s="3"/>
      <c r="S154" s="3"/>
      <c r="T154" s="3"/>
      <c r="U154" s="3"/>
      <c r="V154" s="3"/>
      <c r="W154" s="3"/>
      <c r="X154" s="3"/>
      <c r="Y154" s="3"/>
      <c r="Z154" s="3"/>
    </row>
    <row r="155" ht="15.75" customHeight="1">
      <c r="A155" s="53"/>
      <c r="B155" s="53"/>
      <c r="C155" s="53"/>
      <c r="D155" s="53"/>
      <c r="E155" s="54"/>
      <c r="F155" s="54"/>
      <c r="G155" s="54"/>
      <c r="H155" s="54"/>
      <c r="I155" s="1"/>
      <c r="J155" s="3"/>
      <c r="K155" s="3"/>
      <c r="L155" s="3"/>
      <c r="M155" s="3"/>
      <c r="N155" s="3"/>
      <c r="O155" s="3"/>
      <c r="P155" s="3"/>
      <c r="Q155" s="3"/>
      <c r="R155" s="3"/>
      <c r="S155" s="3"/>
      <c r="T155" s="3"/>
      <c r="U155" s="3"/>
      <c r="V155" s="3"/>
      <c r="W155" s="3"/>
      <c r="X155" s="3"/>
      <c r="Y155" s="3"/>
      <c r="Z155" s="3"/>
    </row>
    <row r="156" ht="15.75" customHeight="1">
      <c r="A156" s="53"/>
      <c r="B156" s="53"/>
      <c r="C156" s="53"/>
      <c r="D156" s="53"/>
      <c r="E156" s="54"/>
      <c r="F156" s="54"/>
      <c r="G156" s="54"/>
      <c r="H156" s="54"/>
      <c r="I156" s="1"/>
      <c r="J156" s="3"/>
      <c r="K156" s="3"/>
      <c r="L156" s="3"/>
      <c r="M156" s="3"/>
      <c r="N156" s="3"/>
      <c r="O156" s="3"/>
      <c r="P156" s="3"/>
      <c r="Q156" s="3"/>
      <c r="R156" s="3"/>
      <c r="S156" s="3"/>
      <c r="T156" s="3"/>
      <c r="U156" s="3"/>
      <c r="V156" s="3"/>
      <c r="W156" s="3"/>
      <c r="X156" s="3"/>
      <c r="Y156" s="3"/>
      <c r="Z156" s="3"/>
    </row>
    <row r="157" ht="15.75" customHeight="1">
      <c r="A157" s="53"/>
      <c r="B157" s="53"/>
      <c r="C157" s="53"/>
      <c r="D157" s="53"/>
      <c r="E157" s="54"/>
      <c r="F157" s="54"/>
      <c r="G157" s="54"/>
      <c r="H157" s="54"/>
      <c r="I157" s="1"/>
      <c r="J157" s="3"/>
      <c r="K157" s="3"/>
      <c r="L157" s="3"/>
      <c r="M157" s="3"/>
      <c r="N157" s="3"/>
      <c r="O157" s="3"/>
      <c r="P157" s="3"/>
      <c r="Q157" s="3"/>
      <c r="R157" s="3"/>
      <c r="S157" s="3"/>
      <c r="T157" s="3"/>
      <c r="U157" s="3"/>
      <c r="V157" s="3"/>
      <c r="W157" s="3"/>
      <c r="X157" s="3"/>
      <c r="Y157" s="3"/>
      <c r="Z157" s="3"/>
    </row>
    <row r="158" ht="15.75" customHeight="1">
      <c r="A158" s="53"/>
      <c r="B158" s="53"/>
      <c r="C158" s="53"/>
      <c r="D158" s="53"/>
      <c r="E158" s="54"/>
      <c r="F158" s="54"/>
      <c r="G158" s="54"/>
      <c r="H158" s="54"/>
      <c r="I158" s="1"/>
      <c r="J158" s="3"/>
      <c r="K158" s="3"/>
      <c r="L158" s="3"/>
      <c r="M158" s="3"/>
      <c r="N158" s="3"/>
      <c r="O158" s="3"/>
      <c r="P158" s="3"/>
      <c r="Q158" s="3"/>
      <c r="R158" s="3"/>
      <c r="S158" s="3"/>
      <c r="T158" s="3"/>
      <c r="U158" s="3"/>
      <c r="V158" s="3"/>
      <c r="W158" s="3"/>
      <c r="X158" s="3"/>
      <c r="Y158" s="3"/>
      <c r="Z158" s="3"/>
    </row>
    <row r="159" ht="15.75" customHeight="1">
      <c r="A159" s="53"/>
      <c r="B159" s="53"/>
      <c r="C159" s="53"/>
      <c r="D159" s="53"/>
      <c r="E159" s="54"/>
      <c r="F159" s="54"/>
      <c r="G159" s="54"/>
      <c r="H159" s="54"/>
      <c r="I159" s="1"/>
      <c r="J159" s="3"/>
      <c r="K159" s="3"/>
      <c r="L159" s="3"/>
      <c r="M159" s="3"/>
      <c r="N159" s="3"/>
      <c r="O159" s="3"/>
      <c r="P159" s="3"/>
      <c r="Q159" s="3"/>
      <c r="R159" s="3"/>
      <c r="S159" s="3"/>
      <c r="T159" s="3"/>
      <c r="U159" s="3"/>
      <c r="V159" s="3"/>
      <c r="W159" s="3"/>
      <c r="X159" s="3"/>
      <c r="Y159" s="3"/>
      <c r="Z159" s="3"/>
    </row>
    <row r="160" ht="15.75" customHeight="1">
      <c r="A160" s="53"/>
      <c r="B160" s="53"/>
      <c r="C160" s="53"/>
      <c r="D160" s="53"/>
      <c r="E160" s="54"/>
      <c r="F160" s="54"/>
      <c r="G160" s="54"/>
      <c r="H160" s="54"/>
      <c r="I160" s="1"/>
      <c r="J160" s="3"/>
      <c r="K160" s="3"/>
      <c r="L160" s="3"/>
      <c r="M160" s="3"/>
      <c r="N160" s="3"/>
      <c r="O160" s="3"/>
      <c r="P160" s="3"/>
      <c r="Q160" s="3"/>
      <c r="R160" s="3"/>
      <c r="S160" s="3"/>
      <c r="T160" s="3"/>
      <c r="U160" s="3"/>
      <c r="V160" s="3"/>
      <c r="W160" s="3"/>
      <c r="X160" s="3"/>
      <c r="Y160" s="3"/>
      <c r="Z160" s="3"/>
    </row>
    <row r="161" ht="15.75" customHeight="1">
      <c r="A161" s="53"/>
      <c r="B161" s="53"/>
      <c r="C161" s="53"/>
      <c r="D161" s="53"/>
      <c r="E161" s="54"/>
      <c r="F161" s="54"/>
      <c r="G161" s="54"/>
      <c r="H161" s="54"/>
      <c r="I161" s="1"/>
      <c r="J161" s="3"/>
      <c r="K161" s="3"/>
      <c r="L161" s="3"/>
      <c r="M161" s="3"/>
      <c r="N161" s="3"/>
      <c r="O161" s="3"/>
      <c r="P161" s="3"/>
      <c r="Q161" s="3"/>
      <c r="R161" s="3"/>
      <c r="S161" s="3"/>
      <c r="T161" s="3"/>
      <c r="U161" s="3"/>
      <c r="V161" s="3"/>
      <c r="W161" s="3"/>
      <c r="X161" s="3"/>
      <c r="Y161" s="3"/>
      <c r="Z161" s="3"/>
    </row>
    <row r="162" ht="15.75" customHeight="1">
      <c r="A162" s="53"/>
      <c r="B162" s="53"/>
      <c r="C162" s="53"/>
      <c r="D162" s="53"/>
      <c r="E162" s="54"/>
      <c r="F162" s="54"/>
      <c r="G162" s="54"/>
      <c r="H162" s="54"/>
      <c r="I162" s="1"/>
      <c r="J162" s="3"/>
      <c r="K162" s="3"/>
      <c r="L162" s="3"/>
      <c r="M162" s="3"/>
      <c r="N162" s="3"/>
      <c r="O162" s="3"/>
      <c r="P162" s="3"/>
      <c r="Q162" s="3"/>
      <c r="R162" s="3"/>
      <c r="S162" s="3"/>
      <c r="T162" s="3"/>
      <c r="U162" s="3"/>
      <c r="V162" s="3"/>
      <c r="W162" s="3"/>
      <c r="X162" s="3"/>
      <c r="Y162" s="3"/>
      <c r="Z162" s="3"/>
    </row>
    <row r="163" ht="15.75" customHeight="1">
      <c r="A163" s="53"/>
      <c r="B163" s="53"/>
      <c r="C163" s="53"/>
      <c r="D163" s="53"/>
      <c r="E163" s="54"/>
      <c r="F163" s="54"/>
      <c r="G163" s="54"/>
      <c r="H163" s="54"/>
      <c r="I163" s="1"/>
      <c r="J163" s="3"/>
      <c r="K163" s="3"/>
      <c r="L163" s="3"/>
      <c r="M163" s="3"/>
      <c r="N163" s="3"/>
      <c r="O163" s="3"/>
      <c r="P163" s="3"/>
      <c r="Q163" s="3"/>
      <c r="R163" s="3"/>
      <c r="S163" s="3"/>
      <c r="T163" s="3"/>
      <c r="U163" s="3"/>
      <c r="V163" s="3"/>
      <c r="W163" s="3"/>
      <c r="X163" s="3"/>
      <c r="Y163" s="3"/>
      <c r="Z163" s="3"/>
    </row>
    <row r="164" ht="15.75" customHeight="1">
      <c r="A164" s="53"/>
      <c r="B164" s="53"/>
      <c r="C164" s="53"/>
      <c r="D164" s="53"/>
      <c r="E164" s="54"/>
      <c r="F164" s="54"/>
      <c r="G164" s="54"/>
      <c r="H164" s="54"/>
      <c r="I164" s="1"/>
      <c r="J164" s="3"/>
      <c r="K164" s="3"/>
      <c r="L164" s="3"/>
      <c r="M164" s="3"/>
      <c r="N164" s="3"/>
      <c r="O164" s="3"/>
      <c r="P164" s="3"/>
      <c r="Q164" s="3"/>
      <c r="R164" s="3"/>
      <c r="S164" s="3"/>
      <c r="T164" s="3"/>
      <c r="U164" s="3"/>
      <c r="V164" s="3"/>
      <c r="W164" s="3"/>
      <c r="X164" s="3"/>
      <c r="Y164" s="3"/>
      <c r="Z164" s="3"/>
    </row>
    <row r="165" ht="15.75" customHeight="1">
      <c r="A165" s="53"/>
      <c r="B165" s="53"/>
      <c r="C165" s="53"/>
      <c r="D165" s="53"/>
      <c r="E165" s="54"/>
      <c r="F165" s="54"/>
      <c r="G165" s="54"/>
      <c r="H165" s="54"/>
      <c r="I165" s="1"/>
      <c r="J165" s="3"/>
      <c r="K165" s="3"/>
      <c r="L165" s="3"/>
      <c r="M165" s="3"/>
      <c r="N165" s="3"/>
      <c r="O165" s="3"/>
      <c r="P165" s="3"/>
      <c r="Q165" s="3"/>
      <c r="R165" s="3"/>
      <c r="S165" s="3"/>
      <c r="T165" s="3"/>
      <c r="U165" s="3"/>
      <c r="V165" s="3"/>
      <c r="W165" s="3"/>
      <c r="X165" s="3"/>
      <c r="Y165" s="3"/>
      <c r="Z165" s="3"/>
    </row>
    <row r="166" ht="15.75" customHeight="1">
      <c r="A166" s="53"/>
      <c r="B166" s="53"/>
      <c r="C166" s="53"/>
      <c r="D166" s="53"/>
      <c r="E166" s="54"/>
      <c r="F166" s="54"/>
      <c r="G166" s="54"/>
      <c r="H166" s="54"/>
      <c r="I166" s="1"/>
      <c r="J166" s="3"/>
      <c r="K166" s="3"/>
      <c r="L166" s="3"/>
      <c r="M166" s="3"/>
      <c r="N166" s="3"/>
      <c r="O166" s="3"/>
      <c r="P166" s="3"/>
      <c r="Q166" s="3"/>
      <c r="R166" s="3"/>
      <c r="S166" s="3"/>
      <c r="T166" s="3"/>
      <c r="U166" s="3"/>
      <c r="V166" s="3"/>
      <c r="W166" s="3"/>
      <c r="X166" s="3"/>
      <c r="Y166" s="3"/>
      <c r="Z166" s="3"/>
    </row>
    <row r="167" ht="15.75" customHeight="1">
      <c r="A167" s="53"/>
      <c r="B167" s="53"/>
      <c r="C167" s="53"/>
      <c r="D167" s="53"/>
      <c r="E167" s="54"/>
      <c r="F167" s="54"/>
      <c r="G167" s="54"/>
      <c r="H167" s="54"/>
      <c r="I167" s="1"/>
      <c r="J167" s="3"/>
      <c r="K167" s="3"/>
      <c r="L167" s="3"/>
      <c r="M167" s="3"/>
      <c r="N167" s="3"/>
      <c r="O167" s="3"/>
      <c r="P167" s="3"/>
      <c r="Q167" s="3"/>
      <c r="R167" s="3"/>
      <c r="S167" s="3"/>
      <c r="T167" s="3"/>
      <c r="U167" s="3"/>
      <c r="V167" s="3"/>
      <c r="W167" s="3"/>
      <c r="X167" s="3"/>
      <c r="Y167" s="3"/>
      <c r="Z167" s="3"/>
    </row>
    <row r="168" ht="15.75" customHeight="1">
      <c r="A168" s="53"/>
      <c r="B168" s="53"/>
      <c r="C168" s="53"/>
      <c r="D168" s="53"/>
      <c r="E168" s="54"/>
      <c r="F168" s="54"/>
      <c r="G168" s="54"/>
      <c r="H168" s="54"/>
      <c r="I168" s="1"/>
      <c r="J168" s="3"/>
      <c r="K168" s="3"/>
      <c r="L168" s="3"/>
      <c r="M168" s="3"/>
      <c r="N168" s="3"/>
      <c r="O168" s="3"/>
      <c r="P168" s="3"/>
      <c r="Q168" s="3"/>
      <c r="R168" s="3"/>
      <c r="S168" s="3"/>
      <c r="T168" s="3"/>
      <c r="U168" s="3"/>
      <c r="V168" s="3"/>
      <c r="W168" s="3"/>
      <c r="X168" s="3"/>
      <c r="Y168" s="3"/>
      <c r="Z168" s="3"/>
    </row>
    <row r="169" ht="15.75" customHeight="1">
      <c r="A169" s="53"/>
      <c r="B169" s="53"/>
      <c r="C169" s="53"/>
      <c r="D169" s="53"/>
      <c r="E169" s="54"/>
      <c r="F169" s="54"/>
      <c r="G169" s="54"/>
      <c r="H169" s="54"/>
      <c r="I169" s="1"/>
      <c r="J169" s="3"/>
      <c r="K169" s="3"/>
      <c r="L169" s="3"/>
      <c r="M169" s="3"/>
      <c r="N169" s="3"/>
      <c r="O169" s="3"/>
      <c r="P169" s="3"/>
      <c r="Q169" s="3"/>
      <c r="R169" s="3"/>
      <c r="S169" s="3"/>
      <c r="T169" s="3"/>
      <c r="U169" s="3"/>
      <c r="V169" s="3"/>
      <c r="W169" s="3"/>
      <c r="X169" s="3"/>
      <c r="Y169" s="3"/>
      <c r="Z169" s="3"/>
    </row>
    <row r="170" ht="15.75" customHeight="1">
      <c r="A170" s="53"/>
      <c r="B170" s="53"/>
      <c r="C170" s="53"/>
      <c r="D170" s="53"/>
      <c r="E170" s="54"/>
      <c r="F170" s="54"/>
      <c r="G170" s="54"/>
      <c r="H170" s="54"/>
      <c r="I170" s="1"/>
      <c r="J170" s="3"/>
      <c r="K170" s="3"/>
      <c r="L170" s="3"/>
      <c r="M170" s="3"/>
      <c r="N170" s="3"/>
      <c r="O170" s="3"/>
      <c r="P170" s="3"/>
      <c r="Q170" s="3"/>
      <c r="R170" s="3"/>
      <c r="S170" s="3"/>
      <c r="T170" s="3"/>
      <c r="U170" s="3"/>
      <c r="V170" s="3"/>
      <c r="W170" s="3"/>
      <c r="X170" s="3"/>
      <c r="Y170" s="3"/>
      <c r="Z170" s="3"/>
    </row>
    <row r="171" ht="15.75" customHeight="1">
      <c r="A171" s="53"/>
      <c r="B171" s="53"/>
      <c r="C171" s="53"/>
      <c r="D171" s="53"/>
      <c r="E171" s="54"/>
      <c r="F171" s="54"/>
      <c r="G171" s="54"/>
      <c r="H171" s="54"/>
      <c r="I171" s="1"/>
      <c r="J171" s="3"/>
      <c r="K171" s="3"/>
      <c r="L171" s="3"/>
      <c r="M171" s="3"/>
      <c r="N171" s="3"/>
      <c r="O171" s="3"/>
      <c r="P171" s="3"/>
      <c r="Q171" s="3"/>
      <c r="R171" s="3"/>
      <c r="S171" s="3"/>
      <c r="T171" s="3"/>
      <c r="U171" s="3"/>
      <c r="V171" s="3"/>
      <c r="W171" s="3"/>
      <c r="X171" s="3"/>
      <c r="Y171" s="3"/>
      <c r="Z171" s="3"/>
    </row>
    <row r="172" ht="15.75" customHeight="1">
      <c r="A172" s="53"/>
      <c r="B172" s="53"/>
      <c r="C172" s="53"/>
      <c r="D172" s="53"/>
      <c r="E172" s="54"/>
      <c r="F172" s="54"/>
      <c r="G172" s="54"/>
      <c r="H172" s="54"/>
      <c r="I172" s="1"/>
      <c r="J172" s="3"/>
      <c r="K172" s="3"/>
      <c r="L172" s="3"/>
      <c r="M172" s="3"/>
      <c r="N172" s="3"/>
      <c r="O172" s="3"/>
      <c r="P172" s="3"/>
      <c r="Q172" s="3"/>
      <c r="R172" s="3"/>
      <c r="S172" s="3"/>
      <c r="T172" s="3"/>
      <c r="U172" s="3"/>
      <c r="V172" s="3"/>
      <c r="W172" s="3"/>
      <c r="X172" s="3"/>
      <c r="Y172" s="3"/>
      <c r="Z172" s="3"/>
    </row>
    <row r="173" ht="15.75" customHeight="1">
      <c r="A173" s="53"/>
      <c r="B173" s="53"/>
      <c r="C173" s="53"/>
      <c r="D173" s="53"/>
      <c r="E173" s="54"/>
      <c r="F173" s="54"/>
      <c r="G173" s="54"/>
      <c r="H173" s="54"/>
      <c r="I173" s="1"/>
      <c r="J173" s="3"/>
      <c r="K173" s="3"/>
      <c r="L173" s="3"/>
      <c r="M173" s="3"/>
      <c r="N173" s="3"/>
      <c r="O173" s="3"/>
      <c r="P173" s="3"/>
      <c r="Q173" s="3"/>
      <c r="R173" s="3"/>
      <c r="S173" s="3"/>
      <c r="T173" s="3"/>
      <c r="U173" s="3"/>
      <c r="V173" s="3"/>
      <c r="W173" s="3"/>
      <c r="X173" s="3"/>
      <c r="Y173" s="3"/>
      <c r="Z173" s="3"/>
    </row>
    <row r="174" ht="15.75" customHeight="1">
      <c r="A174" s="53"/>
      <c r="B174" s="53"/>
      <c r="C174" s="53"/>
      <c r="D174" s="53"/>
      <c r="E174" s="54"/>
      <c r="F174" s="54"/>
      <c r="G174" s="54"/>
      <c r="H174" s="54"/>
      <c r="I174" s="1"/>
      <c r="J174" s="3"/>
      <c r="K174" s="3"/>
      <c r="L174" s="3"/>
      <c r="M174" s="3"/>
      <c r="N174" s="3"/>
      <c r="O174" s="3"/>
      <c r="P174" s="3"/>
      <c r="Q174" s="3"/>
      <c r="R174" s="3"/>
      <c r="S174" s="3"/>
      <c r="T174" s="3"/>
      <c r="U174" s="3"/>
      <c r="V174" s="3"/>
      <c r="W174" s="3"/>
      <c r="X174" s="3"/>
      <c r="Y174" s="3"/>
      <c r="Z174" s="3"/>
    </row>
    <row r="175" ht="15.75" customHeight="1">
      <c r="A175" s="53"/>
      <c r="B175" s="53"/>
      <c r="C175" s="53"/>
      <c r="D175" s="53"/>
      <c r="E175" s="54"/>
      <c r="F175" s="54"/>
      <c r="G175" s="54"/>
      <c r="H175" s="54"/>
      <c r="I175" s="1"/>
      <c r="J175" s="3"/>
      <c r="K175" s="3"/>
      <c r="L175" s="3"/>
      <c r="M175" s="3"/>
      <c r="N175" s="3"/>
      <c r="O175" s="3"/>
      <c r="P175" s="3"/>
      <c r="Q175" s="3"/>
      <c r="R175" s="3"/>
      <c r="S175" s="3"/>
      <c r="T175" s="3"/>
      <c r="U175" s="3"/>
      <c r="V175" s="3"/>
      <c r="W175" s="3"/>
      <c r="X175" s="3"/>
      <c r="Y175" s="3"/>
      <c r="Z175" s="3"/>
    </row>
    <row r="176" ht="15.75" customHeight="1">
      <c r="A176" s="53"/>
      <c r="B176" s="53"/>
      <c r="C176" s="53"/>
      <c r="D176" s="53"/>
      <c r="E176" s="54"/>
      <c r="F176" s="54"/>
      <c r="G176" s="54"/>
      <c r="H176" s="54"/>
      <c r="I176" s="1"/>
      <c r="J176" s="3"/>
      <c r="K176" s="3"/>
      <c r="L176" s="3"/>
      <c r="M176" s="3"/>
      <c r="N176" s="3"/>
      <c r="O176" s="3"/>
      <c r="P176" s="3"/>
      <c r="Q176" s="3"/>
      <c r="R176" s="3"/>
      <c r="S176" s="3"/>
      <c r="T176" s="3"/>
      <c r="U176" s="3"/>
      <c r="V176" s="3"/>
      <c r="W176" s="3"/>
      <c r="X176" s="3"/>
      <c r="Y176" s="3"/>
      <c r="Z176" s="3"/>
    </row>
    <row r="177" ht="15.75" customHeight="1">
      <c r="A177" s="53"/>
      <c r="B177" s="53"/>
      <c r="C177" s="53"/>
      <c r="D177" s="53"/>
      <c r="E177" s="54"/>
      <c r="F177" s="54"/>
      <c r="G177" s="54"/>
      <c r="H177" s="54"/>
      <c r="I177" s="1"/>
      <c r="J177" s="3"/>
      <c r="K177" s="3"/>
      <c r="L177" s="3"/>
      <c r="M177" s="3"/>
      <c r="N177" s="3"/>
      <c r="O177" s="3"/>
      <c r="P177" s="3"/>
      <c r="Q177" s="3"/>
      <c r="R177" s="3"/>
      <c r="S177" s="3"/>
      <c r="T177" s="3"/>
      <c r="U177" s="3"/>
      <c r="V177" s="3"/>
      <c r="W177" s="3"/>
      <c r="X177" s="3"/>
      <c r="Y177" s="3"/>
      <c r="Z177" s="3"/>
    </row>
    <row r="178" ht="15.75" customHeight="1">
      <c r="A178" s="53"/>
      <c r="B178" s="53"/>
      <c r="C178" s="53"/>
      <c r="D178" s="53"/>
      <c r="E178" s="54"/>
      <c r="F178" s="54"/>
      <c r="G178" s="54"/>
      <c r="H178" s="54"/>
      <c r="I178" s="1"/>
      <c r="J178" s="3"/>
      <c r="K178" s="3"/>
      <c r="L178" s="3"/>
      <c r="M178" s="3"/>
      <c r="N178" s="3"/>
      <c r="O178" s="3"/>
      <c r="P178" s="3"/>
      <c r="Q178" s="3"/>
      <c r="R178" s="3"/>
      <c r="S178" s="3"/>
      <c r="T178" s="3"/>
      <c r="U178" s="3"/>
      <c r="V178" s="3"/>
      <c r="W178" s="3"/>
      <c r="X178" s="3"/>
      <c r="Y178" s="3"/>
      <c r="Z178" s="3"/>
    </row>
    <row r="179" ht="15.75" customHeight="1">
      <c r="A179" s="53"/>
      <c r="B179" s="53"/>
      <c r="C179" s="53"/>
      <c r="D179" s="53"/>
      <c r="E179" s="54"/>
      <c r="F179" s="54"/>
      <c r="G179" s="54"/>
      <c r="H179" s="54"/>
      <c r="I179" s="1"/>
      <c r="J179" s="3"/>
      <c r="K179" s="3"/>
      <c r="L179" s="3"/>
      <c r="M179" s="3"/>
      <c r="N179" s="3"/>
      <c r="O179" s="3"/>
      <c r="P179" s="3"/>
      <c r="Q179" s="3"/>
      <c r="R179" s="3"/>
      <c r="S179" s="3"/>
      <c r="T179" s="3"/>
      <c r="U179" s="3"/>
      <c r="V179" s="3"/>
      <c r="W179" s="3"/>
      <c r="X179" s="3"/>
      <c r="Y179" s="3"/>
      <c r="Z179" s="3"/>
    </row>
    <row r="180" ht="15.75" customHeight="1">
      <c r="A180" s="53"/>
      <c r="B180" s="53"/>
      <c r="C180" s="53"/>
      <c r="D180" s="53"/>
      <c r="E180" s="54"/>
      <c r="F180" s="54"/>
      <c r="G180" s="54"/>
      <c r="H180" s="54"/>
      <c r="I180" s="1"/>
      <c r="J180" s="3"/>
      <c r="K180" s="3"/>
      <c r="L180" s="3"/>
      <c r="M180" s="3"/>
      <c r="N180" s="3"/>
      <c r="O180" s="3"/>
      <c r="P180" s="3"/>
      <c r="Q180" s="3"/>
      <c r="R180" s="3"/>
      <c r="S180" s="3"/>
      <c r="T180" s="3"/>
      <c r="U180" s="3"/>
      <c r="V180" s="3"/>
      <c r="W180" s="3"/>
      <c r="X180" s="3"/>
      <c r="Y180" s="3"/>
      <c r="Z180" s="3"/>
    </row>
    <row r="181" ht="15.75" customHeight="1">
      <c r="A181" s="53"/>
      <c r="B181" s="53"/>
      <c r="C181" s="53"/>
      <c r="D181" s="53"/>
      <c r="E181" s="54"/>
      <c r="F181" s="54"/>
      <c r="G181" s="54"/>
      <c r="H181" s="54"/>
      <c r="I181" s="1"/>
      <c r="J181" s="3"/>
      <c r="K181" s="3"/>
      <c r="L181" s="3"/>
      <c r="M181" s="3"/>
      <c r="N181" s="3"/>
      <c r="O181" s="3"/>
      <c r="P181" s="3"/>
      <c r="Q181" s="3"/>
      <c r="R181" s="3"/>
      <c r="S181" s="3"/>
      <c r="T181" s="3"/>
      <c r="U181" s="3"/>
      <c r="V181" s="3"/>
      <c r="W181" s="3"/>
      <c r="X181" s="3"/>
      <c r="Y181" s="3"/>
      <c r="Z181" s="3"/>
    </row>
    <row r="182" ht="15.75" customHeight="1">
      <c r="A182" s="53"/>
      <c r="B182" s="53"/>
      <c r="C182" s="53"/>
      <c r="D182" s="53"/>
      <c r="E182" s="54"/>
      <c r="F182" s="54"/>
      <c r="G182" s="54"/>
      <c r="H182" s="54"/>
      <c r="I182" s="1"/>
      <c r="J182" s="3"/>
      <c r="K182" s="3"/>
      <c r="L182" s="3"/>
      <c r="M182" s="3"/>
      <c r="N182" s="3"/>
      <c r="O182" s="3"/>
      <c r="P182" s="3"/>
      <c r="Q182" s="3"/>
      <c r="R182" s="3"/>
      <c r="S182" s="3"/>
      <c r="T182" s="3"/>
      <c r="U182" s="3"/>
      <c r="V182" s="3"/>
      <c r="W182" s="3"/>
      <c r="X182" s="3"/>
      <c r="Y182" s="3"/>
      <c r="Z182" s="3"/>
    </row>
    <row r="183" ht="15.75" customHeight="1">
      <c r="A183" s="53"/>
      <c r="B183" s="53"/>
      <c r="C183" s="53"/>
      <c r="D183" s="53"/>
      <c r="E183" s="54"/>
      <c r="F183" s="54"/>
      <c r="G183" s="54"/>
      <c r="H183" s="54"/>
      <c r="I183" s="1"/>
      <c r="J183" s="3"/>
      <c r="K183" s="3"/>
      <c r="L183" s="3"/>
      <c r="M183" s="3"/>
      <c r="N183" s="3"/>
      <c r="O183" s="3"/>
      <c r="P183" s="3"/>
      <c r="Q183" s="3"/>
      <c r="R183" s="3"/>
      <c r="S183" s="3"/>
      <c r="T183" s="3"/>
      <c r="U183" s="3"/>
      <c r="V183" s="3"/>
      <c r="W183" s="3"/>
      <c r="X183" s="3"/>
      <c r="Y183" s="3"/>
      <c r="Z183" s="3"/>
    </row>
    <row r="184" ht="15.75" customHeight="1">
      <c r="A184" s="53"/>
      <c r="B184" s="53"/>
      <c r="C184" s="53"/>
      <c r="D184" s="53"/>
      <c r="E184" s="54"/>
      <c r="F184" s="54"/>
      <c r="G184" s="54"/>
      <c r="H184" s="54"/>
      <c r="I184" s="1"/>
      <c r="J184" s="3"/>
      <c r="K184" s="3"/>
      <c r="L184" s="3"/>
      <c r="M184" s="3"/>
      <c r="N184" s="3"/>
      <c r="O184" s="3"/>
      <c r="P184" s="3"/>
      <c r="Q184" s="3"/>
      <c r="R184" s="3"/>
      <c r="S184" s="3"/>
      <c r="T184" s="3"/>
      <c r="U184" s="3"/>
      <c r="V184" s="3"/>
      <c r="W184" s="3"/>
      <c r="X184" s="3"/>
      <c r="Y184" s="3"/>
      <c r="Z184" s="3"/>
    </row>
    <row r="185" ht="15.75" customHeight="1">
      <c r="A185" s="53"/>
      <c r="B185" s="53"/>
      <c r="C185" s="53"/>
      <c r="D185" s="53"/>
      <c r="E185" s="54"/>
      <c r="F185" s="54"/>
      <c r="G185" s="54"/>
      <c r="H185" s="54"/>
      <c r="I185" s="1"/>
      <c r="J185" s="3"/>
      <c r="K185" s="3"/>
      <c r="L185" s="3"/>
      <c r="M185" s="3"/>
      <c r="N185" s="3"/>
      <c r="O185" s="3"/>
      <c r="P185" s="3"/>
      <c r="Q185" s="3"/>
      <c r="R185" s="3"/>
      <c r="S185" s="3"/>
      <c r="T185" s="3"/>
      <c r="U185" s="3"/>
      <c r="V185" s="3"/>
      <c r="W185" s="3"/>
      <c r="X185" s="3"/>
      <c r="Y185" s="3"/>
      <c r="Z185" s="3"/>
    </row>
    <row r="186" ht="15.75" customHeight="1">
      <c r="A186" s="53"/>
      <c r="B186" s="53"/>
      <c r="C186" s="53"/>
      <c r="D186" s="53"/>
      <c r="E186" s="54"/>
      <c r="F186" s="54"/>
      <c r="G186" s="54"/>
      <c r="H186" s="54"/>
      <c r="I186" s="1"/>
      <c r="J186" s="3"/>
      <c r="K186" s="3"/>
      <c r="L186" s="3"/>
      <c r="M186" s="3"/>
      <c r="N186" s="3"/>
      <c r="O186" s="3"/>
      <c r="P186" s="3"/>
      <c r="Q186" s="3"/>
      <c r="R186" s="3"/>
      <c r="S186" s="3"/>
      <c r="T186" s="3"/>
      <c r="U186" s="3"/>
      <c r="V186" s="3"/>
      <c r="W186" s="3"/>
      <c r="X186" s="3"/>
      <c r="Y186" s="3"/>
      <c r="Z186" s="3"/>
    </row>
    <row r="187" ht="15.75" customHeight="1">
      <c r="A187" s="53"/>
      <c r="B187" s="53"/>
      <c r="C187" s="53"/>
      <c r="D187" s="53"/>
      <c r="E187" s="54"/>
      <c r="F187" s="54"/>
      <c r="G187" s="54"/>
      <c r="H187" s="54"/>
      <c r="I187" s="1"/>
      <c r="J187" s="3"/>
      <c r="K187" s="3"/>
      <c r="L187" s="3"/>
      <c r="M187" s="3"/>
      <c r="N187" s="3"/>
      <c r="O187" s="3"/>
      <c r="P187" s="3"/>
      <c r="Q187" s="3"/>
      <c r="R187" s="3"/>
      <c r="S187" s="3"/>
      <c r="T187" s="3"/>
      <c r="U187" s="3"/>
      <c r="V187" s="3"/>
      <c r="W187" s="3"/>
      <c r="X187" s="3"/>
      <c r="Y187" s="3"/>
      <c r="Z187" s="3"/>
    </row>
    <row r="188" ht="15.75" customHeight="1">
      <c r="A188" s="53"/>
      <c r="B188" s="53"/>
      <c r="C188" s="53"/>
      <c r="D188" s="53"/>
      <c r="E188" s="54"/>
      <c r="F188" s="54"/>
      <c r="G188" s="54"/>
      <c r="H188" s="54"/>
      <c r="I188" s="1"/>
      <c r="J188" s="3"/>
      <c r="K188" s="3"/>
      <c r="L188" s="3"/>
      <c r="M188" s="3"/>
      <c r="N188" s="3"/>
      <c r="O188" s="3"/>
      <c r="P188" s="3"/>
      <c r="Q188" s="3"/>
      <c r="R188" s="3"/>
      <c r="S188" s="3"/>
      <c r="T188" s="3"/>
      <c r="U188" s="3"/>
      <c r="V188" s="3"/>
      <c r="W188" s="3"/>
      <c r="X188" s="3"/>
      <c r="Y188" s="3"/>
      <c r="Z188" s="3"/>
    </row>
    <row r="189" ht="15.75" customHeight="1">
      <c r="A189" s="53"/>
      <c r="B189" s="53"/>
      <c r="C189" s="53"/>
      <c r="D189" s="53"/>
      <c r="E189" s="54"/>
      <c r="F189" s="54"/>
      <c r="G189" s="54"/>
      <c r="H189" s="54"/>
      <c r="I189" s="1"/>
      <c r="J189" s="3"/>
      <c r="K189" s="3"/>
      <c r="L189" s="3"/>
      <c r="M189" s="3"/>
      <c r="N189" s="3"/>
      <c r="O189" s="3"/>
      <c r="P189" s="3"/>
      <c r="Q189" s="3"/>
      <c r="R189" s="3"/>
      <c r="S189" s="3"/>
      <c r="T189" s="3"/>
      <c r="U189" s="3"/>
      <c r="V189" s="3"/>
      <c r="W189" s="3"/>
      <c r="X189" s="3"/>
      <c r="Y189" s="3"/>
      <c r="Z189" s="3"/>
    </row>
    <row r="190" ht="15.75" customHeight="1">
      <c r="A190" s="53"/>
      <c r="B190" s="53"/>
      <c r="C190" s="53"/>
      <c r="D190" s="53"/>
      <c r="E190" s="54"/>
      <c r="F190" s="54"/>
      <c r="G190" s="54"/>
      <c r="H190" s="54"/>
      <c r="I190" s="1"/>
      <c r="J190" s="3"/>
      <c r="K190" s="3"/>
      <c r="L190" s="3"/>
      <c r="M190" s="3"/>
      <c r="N190" s="3"/>
      <c r="O190" s="3"/>
      <c r="P190" s="3"/>
      <c r="Q190" s="3"/>
      <c r="R190" s="3"/>
      <c r="S190" s="3"/>
      <c r="T190" s="3"/>
      <c r="U190" s="3"/>
      <c r="V190" s="3"/>
      <c r="W190" s="3"/>
      <c r="X190" s="3"/>
      <c r="Y190" s="3"/>
      <c r="Z190" s="3"/>
    </row>
    <row r="191" ht="15.75" customHeight="1">
      <c r="A191" s="53"/>
      <c r="B191" s="53"/>
      <c r="C191" s="53"/>
      <c r="D191" s="53"/>
      <c r="E191" s="54"/>
      <c r="F191" s="54"/>
      <c r="G191" s="54"/>
      <c r="H191" s="54"/>
      <c r="I191" s="1"/>
      <c r="J191" s="3"/>
      <c r="K191" s="3"/>
      <c r="L191" s="3"/>
      <c r="M191" s="3"/>
      <c r="N191" s="3"/>
      <c r="O191" s="3"/>
      <c r="P191" s="3"/>
      <c r="Q191" s="3"/>
      <c r="R191" s="3"/>
      <c r="S191" s="3"/>
      <c r="T191" s="3"/>
      <c r="U191" s="3"/>
      <c r="V191" s="3"/>
      <c r="W191" s="3"/>
      <c r="X191" s="3"/>
      <c r="Y191" s="3"/>
      <c r="Z191" s="3"/>
    </row>
    <row r="192" ht="15.75" customHeight="1">
      <c r="A192" s="53"/>
      <c r="B192" s="53"/>
      <c r="C192" s="53"/>
      <c r="D192" s="53"/>
      <c r="E192" s="54"/>
      <c r="F192" s="54"/>
      <c r="G192" s="54"/>
      <c r="H192" s="54"/>
      <c r="I192" s="1"/>
      <c r="J192" s="3"/>
      <c r="K192" s="3"/>
      <c r="L192" s="3"/>
      <c r="M192" s="3"/>
      <c r="N192" s="3"/>
      <c r="O192" s="3"/>
      <c r="P192" s="3"/>
      <c r="Q192" s="3"/>
      <c r="R192" s="3"/>
      <c r="S192" s="3"/>
      <c r="T192" s="3"/>
      <c r="U192" s="3"/>
      <c r="V192" s="3"/>
      <c r="W192" s="3"/>
      <c r="X192" s="3"/>
      <c r="Y192" s="3"/>
      <c r="Z192" s="3"/>
    </row>
    <row r="193" ht="15.75" customHeight="1">
      <c r="A193" s="53"/>
      <c r="B193" s="53"/>
      <c r="C193" s="53"/>
      <c r="D193" s="53"/>
      <c r="E193" s="54"/>
      <c r="F193" s="54"/>
      <c r="G193" s="54"/>
      <c r="H193" s="54"/>
      <c r="I193" s="1"/>
      <c r="J193" s="3"/>
      <c r="K193" s="3"/>
      <c r="L193" s="3"/>
      <c r="M193" s="3"/>
      <c r="N193" s="3"/>
      <c r="O193" s="3"/>
      <c r="P193" s="3"/>
      <c r="Q193" s="3"/>
      <c r="R193" s="3"/>
      <c r="S193" s="3"/>
      <c r="T193" s="3"/>
      <c r="U193" s="3"/>
      <c r="V193" s="3"/>
      <c r="W193" s="3"/>
      <c r="X193" s="3"/>
      <c r="Y193" s="3"/>
      <c r="Z193" s="3"/>
    </row>
    <row r="194" ht="15.75" customHeight="1">
      <c r="A194" s="53"/>
      <c r="B194" s="53"/>
      <c r="C194" s="53"/>
      <c r="D194" s="53"/>
      <c r="E194" s="54"/>
      <c r="F194" s="54"/>
      <c r="G194" s="54"/>
      <c r="H194" s="54"/>
      <c r="I194" s="1"/>
      <c r="J194" s="3"/>
      <c r="K194" s="3"/>
      <c r="L194" s="3"/>
      <c r="M194" s="3"/>
      <c r="N194" s="3"/>
      <c r="O194" s="3"/>
      <c r="P194" s="3"/>
      <c r="Q194" s="3"/>
      <c r="R194" s="3"/>
      <c r="S194" s="3"/>
      <c r="T194" s="3"/>
      <c r="U194" s="3"/>
      <c r="V194" s="3"/>
      <c r="W194" s="3"/>
      <c r="X194" s="3"/>
      <c r="Y194" s="3"/>
      <c r="Z194" s="3"/>
    </row>
    <row r="195" ht="15.75" customHeight="1">
      <c r="A195" s="53"/>
      <c r="B195" s="53"/>
      <c r="C195" s="53"/>
      <c r="D195" s="53"/>
      <c r="E195" s="54"/>
      <c r="F195" s="54"/>
      <c r="G195" s="54"/>
      <c r="H195" s="54"/>
      <c r="I195" s="1"/>
      <c r="J195" s="3"/>
      <c r="K195" s="3"/>
      <c r="L195" s="3"/>
      <c r="M195" s="3"/>
      <c r="N195" s="3"/>
      <c r="O195" s="3"/>
      <c r="P195" s="3"/>
      <c r="Q195" s="3"/>
      <c r="R195" s="3"/>
      <c r="S195" s="3"/>
      <c r="T195" s="3"/>
      <c r="U195" s="3"/>
      <c r="V195" s="3"/>
      <c r="W195" s="3"/>
      <c r="X195" s="3"/>
      <c r="Y195" s="3"/>
      <c r="Z195" s="3"/>
    </row>
    <row r="196" ht="15.75" customHeight="1">
      <c r="A196" s="53"/>
      <c r="B196" s="53"/>
      <c r="C196" s="53"/>
      <c r="D196" s="53"/>
      <c r="E196" s="54"/>
      <c r="F196" s="54"/>
      <c r="G196" s="54"/>
      <c r="H196" s="54"/>
      <c r="I196" s="1"/>
      <c r="J196" s="3"/>
      <c r="K196" s="3"/>
      <c r="L196" s="3"/>
      <c r="M196" s="3"/>
      <c r="N196" s="3"/>
      <c r="O196" s="3"/>
      <c r="P196" s="3"/>
      <c r="Q196" s="3"/>
      <c r="R196" s="3"/>
      <c r="S196" s="3"/>
      <c r="T196" s="3"/>
      <c r="U196" s="3"/>
      <c r="V196" s="3"/>
      <c r="W196" s="3"/>
      <c r="X196" s="3"/>
      <c r="Y196" s="3"/>
      <c r="Z196" s="3"/>
    </row>
    <row r="197" ht="15.75" customHeight="1">
      <c r="A197" s="53"/>
      <c r="B197" s="53"/>
      <c r="C197" s="53"/>
      <c r="D197" s="53"/>
      <c r="E197" s="54"/>
      <c r="F197" s="54"/>
      <c r="G197" s="54"/>
      <c r="H197" s="54"/>
      <c r="I197" s="1"/>
      <c r="J197" s="3"/>
      <c r="K197" s="3"/>
      <c r="L197" s="3"/>
      <c r="M197" s="3"/>
      <c r="N197" s="3"/>
      <c r="O197" s="3"/>
      <c r="P197" s="3"/>
      <c r="Q197" s="3"/>
      <c r="R197" s="3"/>
      <c r="S197" s="3"/>
      <c r="T197" s="3"/>
      <c r="U197" s="3"/>
      <c r="V197" s="3"/>
      <c r="W197" s="3"/>
      <c r="X197" s="3"/>
      <c r="Y197" s="3"/>
      <c r="Z197" s="3"/>
    </row>
    <row r="198" ht="15.75" customHeight="1">
      <c r="A198" s="53"/>
      <c r="B198" s="53"/>
      <c r="C198" s="53"/>
      <c r="D198" s="53"/>
      <c r="E198" s="54"/>
      <c r="F198" s="54"/>
      <c r="G198" s="54"/>
      <c r="H198" s="54"/>
      <c r="I198" s="1"/>
      <c r="J198" s="3"/>
      <c r="K198" s="3"/>
      <c r="L198" s="3"/>
      <c r="M198" s="3"/>
      <c r="N198" s="3"/>
      <c r="O198" s="3"/>
      <c r="P198" s="3"/>
      <c r="Q198" s="3"/>
      <c r="R198" s="3"/>
      <c r="S198" s="3"/>
      <c r="T198" s="3"/>
      <c r="U198" s="3"/>
      <c r="V198" s="3"/>
      <c r="W198" s="3"/>
      <c r="X198" s="3"/>
      <c r="Y198" s="3"/>
      <c r="Z198" s="3"/>
    </row>
    <row r="199" ht="15.75" customHeight="1">
      <c r="A199" s="53"/>
      <c r="B199" s="53"/>
      <c r="C199" s="53"/>
      <c r="D199" s="53"/>
      <c r="E199" s="54"/>
      <c r="F199" s="54"/>
      <c r="G199" s="54"/>
      <c r="H199" s="54"/>
      <c r="I199" s="1"/>
      <c r="J199" s="3"/>
      <c r="K199" s="3"/>
      <c r="L199" s="3"/>
      <c r="M199" s="3"/>
      <c r="N199" s="3"/>
      <c r="O199" s="3"/>
      <c r="P199" s="3"/>
      <c r="Q199" s="3"/>
      <c r="R199" s="3"/>
      <c r="S199" s="3"/>
      <c r="T199" s="3"/>
      <c r="U199" s="3"/>
      <c r="V199" s="3"/>
      <c r="W199" s="3"/>
      <c r="X199" s="3"/>
      <c r="Y199" s="3"/>
      <c r="Z199" s="3"/>
    </row>
    <row r="200" ht="15.75" customHeight="1">
      <c r="A200" s="53"/>
      <c r="B200" s="53"/>
      <c r="C200" s="53"/>
      <c r="D200" s="53"/>
      <c r="E200" s="54"/>
      <c r="F200" s="54"/>
      <c r="G200" s="54"/>
      <c r="H200" s="54"/>
      <c r="I200" s="1"/>
      <c r="J200" s="3"/>
      <c r="K200" s="3"/>
      <c r="L200" s="3"/>
      <c r="M200" s="3"/>
      <c r="N200" s="3"/>
      <c r="O200" s="3"/>
      <c r="P200" s="3"/>
      <c r="Q200" s="3"/>
      <c r="R200" s="3"/>
      <c r="S200" s="3"/>
      <c r="T200" s="3"/>
      <c r="U200" s="3"/>
      <c r="V200" s="3"/>
      <c r="W200" s="3"/>
      <c r="X200" s="3"/>
      <c r="Y200" s="3"/>
      <c r="Z200" s="3"/>
    </row>
    <row r="201" ht="15.75" customHeight="1">
      <c r="A201" s="53"/>
      <c r="B201" s="53"/>
      <c r="C201" s="53"/>
      <c r="D201" s="53"/>
      <c r="E201" s="54"/>
      <c r="F201" s="54"/>
      <c r="G201" s="54"/>
      <c r="H201" s="54"/>
      <c r="I201" s="1"/>
      <c r="J201" s="3"/>
      <c r="K201" s="3"/>
      <c r="L201" s="3"/>
      <c r="M201" s="3"/>
      <c r="N201" s="3"/>
      <c r="O201" s="3"/>
      <c r="P201" s="3"/>
      <c r="Q201" s="3"/>
      <c r="R201" s="3"/>
      <c r="S201" s="3"/>
      <c r="T201" s="3"/>
      <c r="U201" s="3"/>
      <c r="V201" s="3"/>
      <c r="W201" s="3"/>
      <c r="X201" s="3"/>
      <c r="Y201" s="3"/>
      <c r="Z201" s="3"/>
    </row>
    <row r="202" ht="15.75" customHeight="1">
      <c r="A202" s="53"/>
      <c r="B202" s="53"/>
      <c r="C202" s="53"/>
      <c r="D202" s="53"/>
      <c r="E202" s="54"/>
      <c r="F202" s="54"/>
      <c r="G202" s="54"/>
      <c r="H202" s="54"/>
      <c r="I202" s="1"/>
      <c r="J202" s="3"/>
      <c r="K202" s="3"/>
      <c r="L202" s="3"/>
      <c r="M202" s="3"/>
      <c r="N202" s="3"/>
      <c r="O202" s="3"/>
      <c r="P202" s="3"/>
      <c r="Q202" s="3"/>
      <c r="R202" s="3"/>
      <c r="S202" s="3"/>
      <c r="T202" s="3"/>
      <c r="U202" s="3"/>
      <c r="V202" s="3"/>
      <c r="W202" s="3"/>
      <c r="X202" s="3"/>
      <c r="Y202" s="3"/>
      <c r="Z202" s="3"/>
    </row>
    <row r="203" ht="15.75" customHeight="1">
      <c r="A203" s="53"/>
      <c r="B203" s="53"/>
      <c r="C203" s="53"/>
      <c r="D203" s="53"/>
      <c r="E203" s="54"/>
      <c r="F203" s="54"/>
      <c r="G203" s="54"/>
      <c r="H203" s="54"/>
      <c r="I203" s="1"/>
      <c r="J203" s="3"/>
      <c r="K203" s="3"/>
      <c r="L203" s="3"/>
      <c r="M203" s="3"/>
      <c r="N203" s="3"/>
      <c r="O203" s="3"/>
      <c r="P203" s="3"/>
      <c r="Q203" s="3"/>
      <c r="R203" s="3"/>
      <c r="S203" s="3"/>
      <c r="T203" s="3"/>
      <c r="U203" s="3"/>
      <c r="V203" s="3"/>
      <c r="W203" s="3"/>
      <c r="X203" s="3"/>
      <c r="Y203" s="3"/>
      <c r="Z203" s="3"/>
    </row>
    <row r="204" ht="15.75" customHeight="1">
      <c r="A204" s="53"/>
      <c r="B204" s="53"/>
      <c r="C204" s="53"/>
      <c r="D204" s="53"/>
      <c r="E204" s="54"/>
      <c r="F204" s="54"/>
      <c r="G204" s="54"/>
      <c r="H204" s="54"/>
      <c r="I204" s="1"/>
      <c r="J204" s="3"/>
      <c r="K204" s="3"/>
      <c r="L204" s="3"/>
      <c r="M204" s="3"/>
      <c r="N204" s="3"/>
      <c r="O204" s="3"/>
      <c r="P204" s="3"/>
      <c r="Q204" s="3"/>
      <c r="R204" s="3"/>
      <c r="S204" s="3"/>
      <c r="T204" s="3"/>
      <c r="U204" s="3"/>
      <c r="V204" s="3"/>
      <c r="W204" s="3"/>
      <c r="X204" s="3"/>
      <c r="Y204" s="3"/>
      <c r="Z204" s="3"/>
    </row>
    <row r="205" ht="15.75" customHeight="1">
      <c r="A205" s="53"/>
      <c r="B205" s="53"/>
      <c r="C205" s="53"/>
      <c r="D205" s="53"/>
      <c r="E205" s="54"/>
      <c r="F205" s="54"/>
      <c r="G205" s="54"/>
      <c r="H205" s="54"/>
      <c r="I205" s="1"/>
      <c r="J205" s="3"/>
      <c r="K205" s="3"/>
      <c r="L205" s="3"/>
      <c r="M205" s="3"/>
      <c r="N205" s="3"/>
      <c r="O205" s="3"/>
      <c r="P205" s="3"/>
      <c r="Q205" s="3"/>
      <c r="R205" s="3"/>
      <c r="S205" s="3"/>
      <c r="T205" s="3"/>
      <c r="U205" s="3"/>
      <c r="V205" s="3"/>
      <c r="W205" s="3"/>
      <c r="X205" s="3"/>
      <c r="Y205" s="3"/>
      <c r="Z205" s="3"/>
    </row>
    <row r="206" ht="15.75" customHeight="1">
      <c r="A206" s="53"/>
      <c r="B206" s="53"/>
      <c r="C206" s="53"/>
      <c r="D206" s="53"/>
      <c r="E206" s="54"/>
      <c r="F206" s="54"/>
      <c r="G206" s="54"/>
      <c r="H206" s="54"/>
      <c r="I206" s="1"/>
      <c r="J206" s="3"/>
      <c r="K206" s="3"/>
      <c r="L206" s="3"/>
      <c r="M206" s="3"/>
      <c r="N206" s="3"/>
      <c r="O206" s="3"/>
      <c r="P206" s="3"/>
      <c r="Q206" s="3"/>
      <c r="R206" s="3"/>
      <c r="S206" s="3"/>
      <c r="T206" s="3"/>
      <c r="U206" s="3"/>
      <c r="V206" s="3"/>
      <c r="W206" s="3"/>
      <c r="X206" s="3"/>
      <c r="Y206" s="3"/>
      <c r="Z206" s="3"/>
    </row>
    <row r="207" ht="15.75" customHeight="1">
      <c r="A207" s="53"/>
      <c r="B207" s="53"/>
      <c r="C207" s="53"/>
      <c r="D207" s="53"/>
      <c r="E207" s="54"/>
      <c r="F207" s="54"/>
      <c r="G207" s="54"/>
      <c r="H207" s="54"/>
      <c r="I207" s="1"/>
      <c r="J207" s="3"/>
      <c r="K207" s="3"/>
      <c r="L207" s="3"/>
      <c r="M207" s="3"/>
      <c r="N207" s="3"/>
      <c r="O207" s="3"/>
      <c r="P207" s="3"/>
      <c r="Q207" s="3"/>
      <c r="R207" s="3"/>
      <c r="S207" s="3"/>
      <c r="T207" s="3"/>
      <c r="U207" s="3"/>
      <c r="V207" s="3"/>
      <c r="W207" s="3"/>
      <c r="X207" s="3"/>
      <c r="Y207" s="3"/>
      <c r="Z207" s="3"/>
    </row>
    <row r="208" ht="15.75" customHeight="1">
      <c r="A208" s="53"/>
      <c r="B208" s="53"/>
      <c r="C208" s="53"/>
      <c r="D208" s="53"/>
      <c r="E208" s="54"/>
      <c r="F208" s="54"/>
      <c r="G208" s="54"/>
      <c r="H208" s="54"/>
      <c r="I208" s="1"/>
      <c r="J208" s="3"/>
      <c r="K208" s="3"/>
      <c r="L208" s="3"/>
      <c r="M208" s="3"/>
      <c r="N208" s="3"/>
      <c r="O208" s="3"/>
      <c r="P208" s="3"/>
      <c r="Q208" s="3"/>
      <c r="R208" s="3"/>
      <c r="S208" s="3"/>
      <c r="T208" s="3"/>
      <c r="U208" s="3"/>
      <c r="V208" s="3"/>
      <c r="W208" s="3"/>
      <c r="X208" s="3"/>
      <c r="Y208" s="3"/>
      <c r="Z208" s="3"/>
    </row>
    <row r="209" ht="15.75" customHeight="1">
      <c r="A209" s="53"/>
      <c r="B209" s="53"/>
      <c r="C209" s="53"/>
      <c r="D209" s="53"/>
      <c r="E209" s="54"/>
      <c r="F209" s="54"/>
      <c r="G209" s="54"/>
      <c r="H209" s="54"/>
      <c r="I209" s="1"/>
      <c r="J209" s="3"/>
      <c r="K209" s="3"/>
      <c r="L209" s="3"/>
      <c r="M209" s="3"/>
      <c r="N209" s="3"/>
      <c r="O209" s="3"/>
      <c r="P209" s="3"/>
      <c r="Q209" s="3"/>
      <c r="R209" s="3"/>
      <c r="S209" s="3"/>
      <c r="T209" s="3"/>
      <c r="U209" s="3"/>
      <c r="V209" s="3"/>
      <c r="W209" s="3"/>
      <c r="X209" s="3"/>
      <c r="Y209" s="3"/>
      <c r="Z209" s="3"/>
    </row>
    <row r="210" ht="15.75" customHeight="1">
      <c r="A210" s="53"/>
      <c r="B210" s="53"/>
      <c r="C210" s="53"/>
      <c r="D210" s="53"/>
      <c r="E210" s="54"/>
      <c r="F210" s="54"/>
      <c r="G210" s="54"/>
      <c r="H210" s="54"/>
      <c r="I210" s="1"/>
      <c r="J210" s="3"/>
      <c r="K210" s="3"/>
      <c r="L210" s="3"/>
      <c r="M210" s="3"/>
      <c r="N210" s="3"/>
      <c r="O210" s="3"/>
      <c r="P210" s="3"/>
      <c r="Q210" s="3"/>
      <c r="R210" s="3"/>
      <c r="S210" s="3"/>
      <c r="T210" s="3"/>
      <c r="U210" s="3"/>
      <c r="V210" s="3"/>
      <c r="W210" s="3"/>
      <c r="X210" s="3"/>
      <c r="Y210" s="3"/>
      <c r="Z210" s="3"/>
    </row>
    <row r="211" ht="15.75" customHeight="1">
      <c r="A211" s="53"/>
      <c r="B211" s="53"/>
      <c r="C211" s="53"/>
      <c r="D211" s="53"/>
      <c r="E211" s="54"/>
      <c r="F211" s="54"/>
      <c r="G211" s="54"/>
      <c r="H211" s="54"/>
      <c r="I211" s="1"/>
      <c r="J211" s="3"/>
      <c r="K211" s="3"/>
      <c r="L211" s="3"/>
      <c r="M211" s="3"/>
      <c r="N211" s="3"/>
      <c r="O211" s="3"/>
      <c r="P211" s="3"/>
      <c r="Q211" s="3"/>
      <c r="R211" s="3"/>
      <c r="S211" s="3"/>
      <c r="T211" s="3"/>
      <c r="U211" s="3"/>
      <c r="V211" s="3"/>
      <c r="W211" s="3"/>
      <c r="X211" s="3"/>
      <c r="Y211" s="3"/>
      <c r="Z211" s="3"/>
    </row>
    <row r="212" ht="15.75" customHeight="1">
      <c r="A212" s="53"/>
      <c r="B212" s="53"/>
      <c r="C212" s="53"/>
      <c r="D212" s="53"/>
      <c r="E212" s="54"/>
      <c r="F212" s="54"/>
      <c r="G212" s="54"/>
      <c r="H212" s="54"/>
      <c r="I212" s="1"/>
      <c r="J212" s="3"/>
      <c r="K212" s="3"/>
      <c r="L212" s="3"/>
      <c r="M212" s="3"/>
      <c r="N212" s="3"/>
      <c r="O212" s="3"/>
      <c r="P212" s="3"/>
      <c r="Q212" s="3"/>
      <c r="R212" s="3"/>
      <c r="S212" s="3"/>
      <c r="T212" s="3"/>
      <c r="U212" s="3"/>
      <c r="V212" s="3"/>
      <c r="W212" s="3"/>
      <c r="X212" s="3"/>
      <c r="Y212" s="3"/>
      <c r="Z212" s="3"/>
    </row>
    <row r="213" ht="15.75" customHeight="1">
      <c r="A213" s="53"/>
      <c r="B213" s="53"/>
      <c r="C213" s="53"/>
      <c r="D213" s="53"/>
      <c r="E213" s="54"/>
      <c r="F213" s="54"/>
      <c r="G213" s="54"/>
      <c r="H213" s="54"/>
      <c r="I213" s="1"/>
      <c r="J213" s="3"/>
      <c r="K213" s="3"/>
      <c r="L213" s="3"/>
      <c r="M213" s="3"/>
      <c r="N213" s="3"/>
      <c r="O213" s="3"/>
      <c r="P213" s="3"/>
      <c r="Q213" s="3"/>
      <c r="R213" s="3"/>
      <c r="S213" s="3"/>
      <c r="T213" s="3"/>
      <c r="U213" s="3"/>
      <c r="V213" s="3"/>
      <c r="W213" s="3"/>
      <c r="X213" s="3"/>
      <c r="Y213" s="3"/>
      <c r="Z213" s="3"/>
    </row>
    <row r="214" ht="15.75" customHeight="1">
      <c r="A214" s="53"/>
      <c r="B214" s="53"/>
      <c r="C214" s="53"/>
      <c r="D214" s="53"/>
      <c r="E214" s="54"/>
      <c r="F214" s="54"/>
      <c r="G214" s="54"/>
      <c r="H214" s="54"/>
      <c r="I214" s="1"/>
      <c r="J214" s="3"/>
      <c r="K214" s="3"/>
      <c r="L214" s="3"/>
      <c r="M214" s="3"/>
      <c r="N214" s="3"/>
      <c r="O214" s="3"/>
      <c r="P214" s="3"/>
      <c r="Q214" s="3"/>
      <c r="R214" s="3"/>
      <c r="S214" s="3"/>
      <c r="T214" s="3"/>
      <c r="U214" s="3"/>
      <c r="V214" s="3"/>
      <c r="W214" s="3"/>
      <c r="X214" s="3"/>
      <c r="Y214" s="3"/>
      <c r="Z214" s="3"/>
    </row>
    <row r="215" ht="15.75" customHeight="1">
      <c r="A215" s="53"/>
      <c r="B215" s="53"/>
      <c r="C215" s="53"/>
      <c r="D215" s="53"/>
      <c r="E215" s="54"/>
      <c r="F215" s="54"/>
      <c r="G215" s="54"/>
      <c r="H215" s="54"/>
      <c r="I215" s="1"/>
      <c r="J215" s="3"/>
      <c r="K215" s="3"/>
      <c r="L215" s="3"/>
      <c r="M215" s="3"/>
      <c r="N215" s="3"/>
      <c r="O215" s="3"/>
      <c r="P215" s="3"/>
      <c r="Q215" s="3"/>
      <c r="R215" s="3"/>
      <c r="S215" s="3"/>
      <c r="T215" s="3"/>
      <c r="U215" s="3"/>
      <c r="V215" s="3"/>
      <c r="W215" s="3"/>
      <c r="X215" s="3"/>
      <c r="Y215" s="3"/>
      <c r="Z215" s="3"/>
    </row>
    <row r="216" ht="15.75" customHeight="1">
      <c r="A216" s="53"/>
      <c r="B216" s="53"/>
      <c r="C216" s="53"/>
      <c r="D216" s="53"/>
      <c r="E216" s="54"/>
      <c r="F216" s="54"/>
      <c r="G216" s="54"/>
      <c r="H216" s="54"/>
      <c r="I216" s="1"/>
      <c r="J216" s="3"/>
      <c r="K216" s="3"/>
      <c r="L216" s="3"/>
      <c r="M216" s="3"/>
      <c r="N216" s="3"/>
      <c r="O216" s="3"/>
      <c r="P216" s="3"/>
      <c r="Q216" s="3"/>
      <c r="R216" s="3"/>
      <c r="S216" s="3"/>
      <c r="T216" s="3"/>
      <c r="U216" s="3"/>
      <c r="V216" s="3"/>
      <c r="W216" s="3"/>
      <c r="X216" s="3"/>
      <c r="Y216" s="3"/>
      <c r="Z216" s="3"/>
    </row>
    <row r="217" ht="15.75" customHeight="1">
      <c r="A217" s="53"/>
      <c r="B217" s="53"/>
      <c r="C217" s="53"/>
      <c r="D217" s="53"/>
      <c r="E217" s="54"/>
      <c r="F217" s="54"/>
      <c r="G217" s="54"/>
      <c r="H217" s="54"/>
      <c r="I217" s="1"/>
      <c r="J217" s="3"/>
      <c r="K217" s="3"/>
      <c r="L217" s="3"/>
      <c r="M217" s="3"/>
      <c r="N217" s="3"/>
      <c r="O217" s="3"/>
      <c r="P217" s="3"/>
      <c r="Q217" s="3"/>
      <c r="R217" s="3"/>
      <c r="S217" s="3"/>
      <c r="T217" s="3"/>
      <c r="U217" s="3"/>
      <c r="V217" s="3"/>
      <c r="W217" s="3"/>
      <c r="X217" s="3"/>
      <c r="Y217" s="3"/>
      <c r="Z217" s="3"/>
    </row>
    <row r="218" ht="15.75" customHeight="1">
      <c r="A218" s="53"/>
      <c r="B218" s="53"/>
      <c r="C218" s="53"/>
      <c r="D218" s="53"/>
      <c r="E218" s="54"/>
      <c r="F218" s="54"/>
      <c r="G218" s="54"/>
      <c r="H218" s="54"/>
      <c r="I218" s="1"/>
      <c r="J218" s="3"/>
      <c r="K218" s="3"/>
      <c r="L218" s="3"/>
      <c r="M218" s="3"/>
      <c r="N218" s="3"/>
      <c r="O218" s="3"/>
      <c r="P218" s="3"/>
      <c r="Q218" s="3"/>
      <c r="R218" s="3"/>
      <c r="S218" s="3"/>
      <c r="T218" s="3"/>
      <c r="U218" s="3"/>
      <c r="V218" s="3"/>
      <c r="W218" s="3"/>
      <c r="X218" s="3"/>
      <c r="Y218" s="3"/>
      <c r="Z218" s="3"/>
    </row>
    <row r="219" ht="15.75" customHeight="1">
      <c r="A219" s="53"/>
      <c r="B219" s="53"/>
      <c r="C219" s="53"/>
      <c r="D219" s="53"/>
      <c r="E219" s="54"/>
      <c r="F219" s="54"/>
      <c r="G219" s="54"/>
      <c r="H219" s="54"/>
      <c r="I219" s="1"/>
      <c r="J219" s="3"/>
      <c r="K219" s="3"/>
      <c r="L219" s="3"/>
      <c r="M219" s="3"/>
      <c r="N219" s="3"/>
      <c r="O219" s="3"/>
      <c r="P219" s="3"/>
      <c r="Q219" s="3"/>
      <c r="R219" s="3"/>
      <c r="S219" s="3"/>
      <c r="T219" s="3"/>
      <c r="U219" s="3"/>
      <c r="V219" s="3"/>
      <c r="W219" s="3"/>
      <c r="X219" s="3"/>
      <c r="Y219" s="3"/>
      <c r="Z219" s="3"/>
    </row>
    <row r="220" ht="15.75" customHeight="1">
      <c r="A220" s="53"/>
      <c r="B220" s="53"/>
      <c r="C220" s="53"/>
      <c r="D220" s="53"/>
      <c r="E220" s="54"/>
      <c r="F220" s="54"/>
      <c r="G220" s="54"/>
      <c r="H220" s="54"/>
      <c r="I220" s="1"/>
      <c r="J220" s="3"/>
      <c r="K220" s="3"/>
      <c r="L220" s="3"/>
      <c r="M220" s="3"/>
      <c r="N220" s="3"/>
      <c r="O220" s="3"/>
      <c r="P220" s="3"/>
      <c r="Q220" s="3"/>
      <c r="R220" s="3"/>
      <c r="S220" s="3"/>
      <c r="T220" s="3"/>
      <c r="U220" s="3"/>
      <c r="V220" s="3"/>
      <c r="W220" s="3"/>
      <c r="X220" s="3"/>
      <c r="Y220" s="3"/>
      <c r="Z220" s="3"/>
    </row>
    <row r="221" ht="15.75" customHeight="1">
      <c r="A221" s="53"/>
      <c r="B221" s="53"/>
      <c r="C221" s="53"/>
      <c r="D221" s="53"/>
      <c r="E221" s="54"/>
      <c r="F221" s="54"/>
      <c r="G221" s="54"/>
      <c r="H221" s="54"/>
      <c r="I221" s="1"/>
      <c r="J221" s="3"/>
      <c r="K221" s="3"/>
      <c r="L221" s="3"/>
      <c r="M221" s="3"/>
      <c r="N221" s="3"/>
      <c r="O221" s="3"/>
      <c r="P221" s="3"/>
      <c r="Q221" s="3"/>
      <c r="R221" s="3"/>
      <c r="S221" s="3"/>
      <c r="T221" s="3"/>
      <c r="U221" s="3"/>
      <c r="V221" s="3"/>
      <c r="W221" s="3"/>
      <c r="X221" s="3"/>
      <c r="Y221" s="3"/>
      <c r="Z221" s="3"/>
    </row>
    <row r="222" ht="15.75" customHeight="1">
      <c r="A222" s="53"/>
      <c r="B222" s="53"/>
      <c r="C222" s="53"/>
      <c r="D222" s="53"/>
      <c r="E222" s="54"/>
      <c r="F222" s="54"/>
      <c r="G222" s="54"/>
      <c r="H222" s="54"/>
      <c r="I222" s="1"/>
      <c r="J222" s="3"/>
      <c r="K222" s="3"/>
      <c r="L222" s="3"/>
      <c r="M222" s="3"/>
      <c r="N222" s="3"/>
      <c r="O222" s="3"/>
      <c r="P222" s="3"/>
      <c r="Q222" s="3"/>
      <c r="R222" s="3"/>
      <c r="S222" s="3"/>
      <c r="T222" s="3"/>
      <c r="U222" s="3"/>
      <c r="V222" s="3"/>
      <c r="W222" s="3"/>
      <c r="X222" s="3"/>
      <c r="Y222" s="3"/>
      <c r="Z222" s="3"/>
    </row>
    <row r="223" ht="15.75" customHeight="1">
      <c r="A223" s="53"/>
      <c r="B223" s="53"/>
      <c r="C223" s="53"/>
      <c r="D223" s="53"/>
      <c r="E223" s="54"/>
      <c r="F223" s="54"/>
      <c r="G223" s="54"/>
      <c r="H223" s="54"/>
      <c r="I223" s="1"/>
      <c r="J223" s="3"/>
      <c r="K223" s="3"/>
      <c r="L223" s="3"/>
      <c r="M223" s="3"/>
      <c r="N223" s="3"/>
      <c r="O223" s="3"/>
      <c r="P223" s="3"/>
      <c r="Q223" s="3"/>
      <c r="R223" s="3"/>
      <c r="S223" s="3"/>
      <c r="T223" s="3"/>
      <c r="U223" s="3"/>
      <c r="V223" s="3"/>
      <c r="W223" s="3"/>
      <c r="X223" s="3"/>
      <c r="Y223" s="3"/>
      <c r="Z223" s="3"/>
    </row>
    <row r="224" ht="15.75" customHeight="1">
      <c r="A224" s="53"/>
      <c r="B224" s="53"/>
      <c r="C224" s="53"/>
      <c r="D224" s="53"/>
      <c r="E224" s="54"/>
      <c r="F224" s="54"/>
      <c r="G224" s="54"/>
      <c r="H224" s="54"/>
      <c r="I224" s="1"/>
      <c r="J224" s="3"/>
      <c r="K224" s="3"/>
      <c r="L224" s="3"/>
      <c r="M224" s="3"/>
      <c r="N224" s="3"/>
      <c r="O224" s="3"/>
      <c r="P224" s="3"/>
      <c r="Q224" s="3"/>
      <c r="R224" s="3"/>
      <c r="S224" s="3"/>
      <c r="T224" s="3"/>
      <c r="U224" s="3"/>
      <c r="V224" s="3"/>
      <c r="W224" s="3"/>
      <c r="X224" s="3"/>
      <c r="Y224" s="3"/>
      <c r="Z224" s="3"/>
    </row>
    <row r="225" ht="15.75" customHeight="1">
      <c r="A225" s="53"/>
      <c r="B225" s="53"/>
      <c r="C225" s="53"/>
      <c r="D225" s="53"/>
      <c r="E225" s="54"/>
      <c r="F225" s="54"/>
      <c r="G225" s="54"/>
      <c r="H225" s="54"/>
      <c r="I225" s="1"/>
      <c r="J225" s="3"/>
      <c r="K225" s="3"/>
      <c r="L225" s="3"/>
      <c r="M225" s="3"/>
      <c r="N225" s="3"/>
      <c r="O225" s="3"/>
      <c r="P225" s="3"/>
      <c r="Q225" s="3"/>
      <c r="R225" s="3"/>
      <c r="S225" s="3"/>
      <c r="T225" s="3"/>
      <c r="U225" s="3"/>
      <c r="V225" s="3"/>
      <c r="W225" s="3"/>
      <c r="X225" s="3"/>
      <c r="Y225" s="3"/>
      <c r="Z225" s="3"/>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53"/>
      <c r="B1" s="54"/>
      <c r="C1" s="54"/>
      <c r="D1" s="1"/>
      <c r="E1" s="1"/>
      <c r="F1" s="1"/>
      <c r="G1" s="1"/>
      <c r="H1" s="1"/>
      <c r="I1" s="1"/>
      <c r="J1" s="1"/>
      <c r="K1" s="1"/>
    </row>
    <row r="2" ht="18.0" customHeight="1">
      <c r="A2" s="462" t="s">
        <v>7947</v>
      </c>
      <c r="B2" s="173"/>
      <c r="C2" s="173"/>
      <c r="D2" s="173"/>
      <c r="E2" s="173"/>
      <c r="F2" s="173"/>
      <c r="G2" s="173"/>
      <c r="H2" s="173"/>
      <c r="I2" s="173"/>
      <c r="J2" s="173"/>
      <c r="K2" s="173"/>
      <c r="L2" s="173"/>
      <c r="M2" s="173"/>
      <c r="N2" s="59"/>
      <c r="O2" s="59"/>
      <c r="P2" s="59"/>
      <c r="Q2" s="59"/>
      <c r="R2" s="59"/>
      <c r="S2" s="59"/>
      <c r="T2" s="59"/>
      <c r="U2" s="59"/>
      <c r="V2" s="59"/>
      <c r="W2" s="59"/>
      <c r="X2" s="59"/>
      <c r="Y2" s="59"/>
      <c r="Z2" s="59"/>
      <c r="AA2" s="59"/>
      <c r="AB2" s="59"/>
      <c r="AC2" s="59"/>
      <c r="AD2" s="59"/>
      <c r="AE2" s="59"/>
    </row>
    <row r="3">
      <c r="A3" s="213"/>
      <c r="B3" s="213"/>
      <c r="C3" s="213"/>
      <c r="D3" s="213"/>
      <c r="E3" s="213"/>
      <c r="F3" s="213"/>
      <c r="G3" s="213"/>
      <c r="H3" s="213"/>
      <c r="I3" s="213"/>
      <c r="J3" s="213"/>
      <c r="K3" s="213"/>
      <c r="L3" s="58"/>
      <c r="M3" s="58"/>
      <c r="N3" s="59"/>
      <c r="O3" s="59"/>
      <c r="P3" s="59"/>
      <c r="Q3" s="59"/>
      <c r="R3" s="59"/>
      <c r="S3" s="59"/>
      <c r="T3" s="59"/>
      <c r="U3" s="59"/>
      <c r="V3" s="59"/>
      <c r="W3" s="59"/>
      <c r="X3" s="59"/>
      <c r="Y3" s="59"/>
      <c r="Z3" s="59"/>
      <c r="AA3" s="59"/>
      <c r="AB3" s="59"/>
      <c r="AC3" s="59"/>
      <c r="AD3" s="59"/>
      <c r="AE3" s="59"/>
    </row>
    <row r="4" ht="15.75" customHeight="1">
      <c r="A4" s="60" t="s">
        <v>7948</v>
      </c>
      <c r="B4" s="56"/>
      <c r="C4" s="56"/>
      <c r="D4" s="56"/>
      <c r="E4" s="56"/>
      <c r="F4" s="56"/>
      <c r="G4" s="56"/>
      <c r="H4" s="56"/>
      <c r="I4" s="56"/>
      <c r="J4" s="56"/>
      <c r="K4" s="56"/>
      <c r="L4" s="56"/>
      <c r="M4" s="57"/>
      <c r="N4" s="463"/>
      <c r="O4" s="463"/>
      <c r="P4" s="463"/>
      <c r="Q4" s="463"/>
      <c r="R4" s="463"/>
      <c r="S4" s="463"/>
      <c r="T4" s="463"/>
      <c r="U4" s="463"/>
      <c r="V4" s="463"/>
      <c r="W4" s="463"/>
      <c r="X4" s="463"/>
      <c r="Y4" s="463"/>
      <c r="Z4" s="463"/>
      <c r="AA4" s="463"/>
      <c r="AB4" s="463"/>
      <c r="AC4" s="463"/>
      <c r="AD4" s="463"/>
      <c r="AE4" s="463"/>
    </row>
    <row r="5" ht="27.75" customHeight="1">
      <c r="A5" s="60" t="s">
        <v>7949</v>
      </c>
      <c r="B5" s="56"/>
      <c r="C5" s="56"/>
      <c r="D5" s="56"/>
      <c r="E5" s="56"/>
      <c r="F5" s="56"/>
      <c r="G5" s="56"/>
      <c r="H5" s="56"/>
      <c r="I5" s="56"/>
      <c r="J5" s="56"/>
      <c r="K5" s="56"/>
      <c r="L5" s="56"/>
      <c r="M5" s="57"/>
      <c r="N5" s="463"/>
      <c r="O5" s="463"/>
      <c r="P5" s="463"/>
      <c r="Q5" s="463"/>
      <c r="R5" s="463"/>
      <c r="S5" s="463"/>
      <c r="T5" s="463"/>
      <c r="U5" s="463"/>
      <c r="V5" s="463"/>
      <c r="W5" s="463"/>
      <c r="X5" s="463"/>
      <c r="Y5" s="463"/>
      <c r="Z5" s="463"/>
      <c r="AA5" s="463"/>
      <c r="AB5" s="463"/>
      <c r="AC5" s="463"/>
      <c r="AD5" s="463"/>
      <c r="AE5" s="463"/>
    </row>
    <row r="6" ht="51.75" customHeight="1">
      <c r="A6" s="60" t="s">
        <v>7950</v>
      </c>
      <c r="B6" s="56"/>
      <c r="C6" s="56"/>
      <c r="D6" s="56"/>
      <c r="E6" s="56"/>
      <c r="F6" s="56"/>
      <c r="G6" s="56"/>
      <c r="H6" s="56"/>
      <c r="I6" s="56"/>
      <c r="J6" s="56"/>
      <c r="K6" s="56"/>
      <c r="L6" s="56"/>
      <c r="M6" s="57"/>
      <c r="N6" s="463"/>
      <c r="O6" s="463"/>
      <c r="P6" s="463"/>
      <c r="Q6" s="463"/>
      <c r="R6" s="463"/>
      <c r="S6" s="463"/>
      <c r="T6" s="463"/>
      <c r="U6" s="463"/>
      <c r="V6" s="463"/>
      <c r="W6" s="463"/>
      <c r="X6" s="463"/>
      <c r="Y6" s="463"/>
      <c r="Z6" s="463"/>
      <c r="AA6" s="463"/>
      <c r="AB6" s="463"/>
      <c r="AC6" s="463"/>
      <c r="AD6" s="463"/>
      <c r="AE6" s="463"/>
    </row>
    <row r="7" ht="14.25" customHeight="1">
      <c r="A7" s="60" t="s">
        <v>3933</v>
      </c>
      <c r="B7" s="56"/>
      <c r="C7" s="56"/>
      <c r="D7" s="56"/>
      <c r="E7" s="56"/>
      <c r="F7" s="56"/>
      <c r="G7" s="56"/>
      <c r="H7" s="56"/>
      <c r="I7" s="56"/>
      <c r="J7" s="56"/>
      <c r="K7" s="56"/>
      <c r="L7" s="56"/>
      <c r="M7" s="57"/>
      <c r="N7" s="463"/>
      <c r="O7" s="463"/>
      <c r="P7" s="463"/>
      <c r="Q7" s="463"/>
      <c r="R7" s="463"/>
      <c r="S7" s="463"/>
      <c r="T7" s="463"/>
      <c r="U7" s="463"/>
      <c r="V7" s="463"/>
      <c r="W7" s="463"/>
      <c r="X7" s="463"/>
      <c r="Y7" s="463"/>
      <c r="Z7" s="463"/>
      <c r="AA7" s="463"/>
      <c r="AB7" s="463"/>
      <c r="AC7" s="463"/>
      <c r="AD7" s="463"/>
      <c r="AE7" s="463"/>
    </row>
    <row r="8" ht="26.25" customHeight="1">
      <c r="A8" s="60" t="s">
        <v>7951</v>
      </c>
      <c r="B8" s="56"/>
      <c r="C8" s="56"/>
      <c r="D8" s="56"/>
      <c r="E8" s="56"/>
      <c r="F8" s="56"/>
      <c r="G8" s="56"/>
      <c r="H8" s="56"/>
      <c r="I8" s="56"/>
      <c r="J8" s="56"/>
      <c r="K8" s="56"/>
      <c r="L8" s="56"/>
      <c r="M8" s="57"/>
      <c r="N8" s="463"/>
      <c r="O8" s="463"/>
      <c r="P8" s="463"/>
      <c r="Q8" s="463"/>
      <c r="R8" s="463"/>
      <c r="S8" s="463"/>
      <c r="T8" s="463"/>
      <c r="U8" s="463"/>
      <c r="V8" s="463"/>
      <c r="W8" s="463"/>
      <c r="X8" s="463"/>
      <c r="Y8" s="463"/>
      <c r="Z8" s="463"/>
      <c r="AA8" s="463"/>
      <c r="AB8" s="463"/>
      <c r="AC8" s="463"/>
      <c r="AD8" s="463"/>
      <c r="AE8" s="463"/>
    </row>
    <row r="9" ht="55.5" customHeight="1">
      <c r="A9" s="63" t="s">
        <v>7952</v>
      </c>
      <c r="B9" s="56"/>
      <c r="C9" s="56"/>
      <c r="D9" s="56"/>
      <c r="E9" s="56"/>
      <c r="F9" s="56"/>
      <c r="G9" s="56"/>
      <c r="H9" s="56"/>
      <c r="I9" s="56"/>
      <c r="J9" s="56"/>
      <c r="K9" s="56"/>
      <c r="L9" s="56"/>
      <c r="M9" s="57"/>
      <c r="N9" s="59"/>
      <c r="O9" s="59"/>
      <c r="P9" s="59"/>
      <c r="Q9" s="59"/>
      <c r="R9" s="59"/>
      <c r="S9" s="59"/>
      <c r="T9" s="59"/>
      <c r="U9" s="59"/>
      <c r="V9" s="59"/>
      <c r="W9" s="59"/>
      <c r="X9" s="59"/>
      <c r="Y9" s="59"/>
      <c r="Z9" s="59"/>
      <c r="AA9" s="59"/>
      <c r="AB9" s="59"/>
      <c r="AC9" s="59"/>
      <c r="AD9" s="59"/>
      <c r="AE9" s="59"/>
    </row>
    <row r="10">
      <c r="A10" s="64"/>
      <c r="B10" s="65"/>
      <c r="C10" s="65"/>
      <c r="D10" s="64"/>
      <c r="E10" s="64"/>
      <c r="F10" s="64"/>
      <c r="G10" s="64"/>
      <c r="H10" s="64"/>
      <c r="I10" s="64"/>
      <c r="J10" s="64"/>
      <c r="K10" s="64"/>
      <c r="L10" s="1"/>
      <c r="M10" s="1"/>
    </row>
    <row r="11">
      <c r="A11" s="53"/>
      <c r="B11" s="54"/>
      <c r="C11" s="54"/>
      <c r="D11" s="1"/>
      <c r="E11" s="1"/>
      <c r="F11" s="1"/>
      <c r="G11" s="1"/>
      <c r="H11" s="1"/>
      <c r="I11" s="1"/>
      <c r="J11" s="1"/>
      <c r="K11" s="1"/>
    </row>
    <row r="12" ht="51.75" customHeight="1">
      <c r="A12" s="193" t="s">
        <v>7953</v>
      </c>
      <c r="B12" s="389" t="s">
        <v>3938</v>
      </c>
      <c r="C12" s="194" t="s">
        <v>8</v>
      </c>
      <c r="D12" s="407" t="s">
        <v>3939</v>
      </c>
      <c r="E12" s="389" t="s">
        <v>3940</v>
      </c>
      <c r="F12" s="389" t="s">
        <v>134</v>
      </c>
      <c r="G12" s="389" t="s">
        <v>3941</v>
      </c>
      <c r="H12" s="389" t="s">
        <v>3942</v>
      </c>
      <c r="I12" s="176" t="s">
        <v>136</v>
      </c>
      <c r="J12" s="176" t="s">
        <v>137</v>
      </c>
      <c r="K12" s="176" t="s">
        <v>138</v>
      </c>
      <c r="L12" s="193" t="s">
        <v>139</v>
      </c>
      <c r="M12" s="193" t="s">
        <v>143</v>
      </c>
      <c r="N12" s="390" t="s">
        <v>144</v>
      </c>
    </row>
    <row r="13">
      <c r="A13" s="17"/>
      <c r="B13" s="17"/>
      <c r="C13" s="98"/>
      <c r="D13" s="118"/>
      <c r="E13" s="404"/>
      <c r="F13" s="119"/>
      <c r="G13" s="119"/>
      <c r="H13" s="704"/>
      <c r="I13" s="703"/>
      <c r="J13" s="703"/>
      <c r="K13" s="703"/>
      <c r="L13" s="393"/>
      <c r="M13" s="393"/>
    </row>
    <row r="14">
      <c r="A14" s="17"/>
      <c r="B14" s="17"/>
      <c r="C14" s="98"/>
      <c r="D14" s="118"/>
      <c r="E14" s="405"/>
      <c r="F14" s="99"/>
      <c r="G14" s="99"/>
      <c r="H14" s="472"/>
      <c r="I14" s="703"/>
      <c r="J14" s="703"/>
      <c r="K14" s="703"/>
      <c r="L14" s="393"/>
      <c r="M14" s="393"/>
    </row>
    <row r="15">
      <c r="A15" s="17"/>
      <c r="B15" s="17"/>
      <c r="C15" s="98"/>
      <c r="D15" s="118"/>
      <c r="E15" s="405"/>
      <c r="F15" s="119"/>
      <c r="G15" s="119"/>
      <c r="H15" s="472"/>
      <c r="I15" s="703"/>
      <c r="J15" s="703"/>
      <c r="K15" s="703"/>
      <c r="L15" s="393"/>
      <c r="M15" s="393"/>
    </row>
    <row r="16">
      <c r="A16" s="17"/>
      <c r="B16" s="17"/>
      <c r="C16" s="98"/>
      <c r="D16" s="118"/>
      <c r="E16" s="405"/>
      <c r="F16" s="99"/>
      <c r="G16" s="99"/>
      <c r="H16" s="472"/>
      <c r="I16" s="703"/>
      <c r="J16" s="703"/>
      <c r="K16" s="703"/>
      <c r="L16" s="393"/>
      <c r="M16" s="393"/>
    </row>
    <row r="17">
      <c r="A17" s="17"/>
      <c r="B17" s="17"/>
      <c r="C17" s="98"/>
      <c r="D17" s="118"/>
      <c r="E17" s="405"/>
      <c r="F17" s="99"/>
      <c r="G17" s="99"/>
      <c r="H17" s="472"/>
      <c r="I17" s="703"/>
      <c r="J17" s="703"/>
      <c r="K17" s="703"/>
      <c r="L17" s="393"/>
      <c r="M17" s="393"/>
    </row>
    <row r="18">
      <c r="A18" s="17"/>
      <c r="B18" s="17"/>
      <c r="C18" s="98"/>
      <c r="D18" s="118"/>
      <c r="E18" s="405"/>
      <c r="F18" s="99"/>
      <c r="G18" s="99"/>
      <c r="H18" s="472"/>
      <c r="I18" s="703"/>
      <c r="J18" s="703"/>
      <c r="K18" s="703"/>
      <c r="L18" s="393"/>
      <c r="M18" s="393"/>
    </row>
    <row r="19">
      <c r="A19" s="184" t="s">
        <v>107</v>
      </c>
      <c r="B19" s="54"/>
      <c r="C19" s="54"/>
      <c r="D19" s="54"/>
      <c r="E19" s="58"/>
      <c r="F19" s="470"/>
      <c r="G19" s="470"/>
      <c r="M19" s="470">
        <f>SUM(M13:M18)</f>
        <v>0</v>
      </c>
    </row>
    <row r="20">
      <c r="A20" s="53"/>
      <c r="B20" s="54"/>
      <c r="C20" s="54"/>
      <c r="D20" s="54"/>
      <c r="E20" s="54"/>
      <c r="F20" s="54"/>
      <c r="G20" s="54"/>
      <c r="H20" s="54"/>
      <c r="I20" s="54"/>
      <c r="J20" s="54"/>
      <c r="K20" s="54"/>
    </row>
    <row r="21" ht="15.75" customHeight="1">
      <c r="A21" s="471" t="s">
        <v>690</v>
      </c>
      <c r="B21" s="173"/>
      <c r="C21" s="173"/>
      <c r="D21" s="173"/>
      <c r="E21" s="173"/>
      <c r="F21" s="173"/>
      <c r="G21" s="173"/>
      <c r="H21" s="173"/>
      <c r="I21" s="3"/>
      <c r="J21" s="3"/>
      <c r="K21" s="3"/>
    </row>
    <row r="22" ht="15.75" customHeight="1">
      <c r="A22" s="53"/>
      <c r="B22" s="54"/>
      <c r="C22" s="54"/>
      <c r="D22" s="1"/>
      <c r="E22" s="1"/>
      <c r="F22" s="1"/>
      <c r="G22" s="1"/>
      <c r="H22" s="1"/>
      <c r="I22" s="1"/>
      <c r="J22" s="1"/>
      <c r="K22" s="1"/>
    </row>
    <row r="23" ht="15.75" customHeight="1">
      <c r="A23" s="53"/>
      <c r="B23" s="54"/>
      <c r="C23" s="54"/>
      <c r="D23" s="1"/>
      <c r="E23" s="1"/>
      <c r="F23" s="1"/>
      <c r="G23" s="1"/>
      <c r="H23" s="1"/>
      <c r="I23" s="1"/>
      <c r="J23" s="1"/>
      <c r="K23" s="1"/>
    </row>
    <row r="24" ht="15.75" customHeight="1">
      <c r="A24" s="53"/>
      <c r="B24" s="54"/>
      <c r="C24" s="54"/>
      <c r="D24" s="1"/>
      <c r="E24" s="1"/>
      <c r="F24" s="1"/>
      <c r="G24" s="1"/>
      <c r="H24" s="1"/>
      <c r="I24" s="1"/>
      <c r="J24" s="1"/>
      <c r="K24" s="1"/>
    </row>
    <row r="25" ht="15.75" customHeight="1">
      <c r="A25" s="53"/>
      <c r="B25" s="54"/>
      <c r="C25" s="54"/>
      <c r="D25" s="1"/>
      <c r="E25" s="1"/>
      <c r="F25" s="1"/>
      <c r="G25" s="1"/>
      <c r="H25" s="1"/>
      <c r="I25" s="1"/>
      <c r="J25" s="1"/>
      <c r="K25" s="1"/>
    </row>
    <row r="26" ht="15.75" customHeight="1">
      <c r="A26" s="53"/>
      <c r="B26" s="54"/>
      <c r="C26" s="54"/>
      <c r="D26" s="1"/>
      <c r="E26" s="1"/>
      <c r="F26" s="1"/>
      <c r="G26" s="1"/>
      <c r="H26" s="1"/>
      <c r="I26" s="1"/>
      <c r="J26" s="1"/>
      <c r="K26" s="1"/>
    </row>
    <row r="27" ht="15.75" customHeight="1">
      <c r="A27" s="53"/>
      <c r="B27" s="54"/>
      <c r="C27" s="54"/>
      <c r="D27" s="1"/>
      <c r="E27" s="1"/>
      <c r="F27" s="1"/>
      <c r="G27" s="1"/>
      <c r="H27" s="1"/>
      <c r="I27" s="1"/>
      <c r="J27" s="1"/>
      <c r="K27" s="1"/>
    </row>
    <row r="28" ht="15.75" customHeight="1">
      <c r="A28" s="53"/>
      <c r="B28" s="54"/>
      <c r="C28" s="54"/>
      <c r="D28" s="1"/>
      <c r="E28" s="1"/>
      <c r="F28" s="1"/>
      <c r="G28" s="1"/>
      <c r="H28" s="1"/>
      <c r="I28" s="1"/>
      <c r="J28" s="1"/>
      <c r="K28" s="1"/>
    </row>
    <row r="29" ht="15.75" customHeight="1">
      <c r="A29" s="53"/>
      <c r="B29" s="54"/>
      <c r="C29" s="54"/>
      <c r="D29" s="1"/>
      <c r="E29" s="1"/>
      <c r="F29" s="1"/>
      <c r="G29" s="1"/>
      <c r="H29" s="1"/>
      <c r="I29" s="1"/>
      <c r="J29" s="1"/>
      <c r="K29" s="1"/>
    </row>
    <row r="30" ht="15.75" customHeight="1">
      <c r="A30" s="53"/>
      <c r="B30" s="54"/>
      <c r="C30" s="54"/>
      <c r="D30" s="1"/>
      <c r="E30" s="1"/>
      <c r="F30" s="1"/>
      <c r="G30" s="1"/>
      <c r="H30" s="1"/>
      <c r="I30" s="1"/>
      <c r="J30" s="1"/>
      <c r="K30" s="1"/>
    </row>
    <row r="31" ht="15.75" customHeight="1">
      <c r="A31" s="53"/>
      <c r="B31" s="54"/>
      <c r="C31" s="54"/>
      <c r="D31" s="1"/>
      <c r="E31" s="1"/>
      <c r="F31" s="1"/>
      <c r="G31" s="1"/>
      <c r="H31" s="1"/>
      <c r="I31" s="1"/>
      <c r="J31" s="1"/>
      <c r="K31" s="1"/>
    </row>
    <row r="32" ht="15.75" customHeight="1">
      <c r="A32" s="53"/>
      <c r="B32" s="54"/>
      <c r="C32" s="54"/>
      <c r="D32" s="1"/>
      <c r="E32" s="1"/>
      <c r="F32" s="1"/>
      <c r="G32" s="1"/>
      <c r="H32" s="1"/>
      <c r="I32" s="1"/>
      <c r="J32" s="1"/>
      <c r="K32" s="1"/>
    </row>
    <row r="33" ht="15.75" customHeight="1">
      <c r="A33" s="53"/>
      <c r="B33" s="54"/>
      <c r="C33" s="54"/>
      <c r="D33" s="1"/>
      <c r="E33" s="1"/>
      <c r="F33" s="1"/>
      <c r="G33" s="1"/>
      <c r="H33" s="1"/>
      <c r="I33" s="1"/>
      <c r="J33" s="1"/>
      <c r="K33" s="1"/>
    </row>
    <row r="34" ht="15.75" customHeight="1">
      <c r="A34" s="53"/>
      <c r="B34" s="54"/>
      <c r="C34" s="54"/>
      <c r="D34" s="1"/>
      <c r="E34" s="1"/>
      <c r="F34" s="1"/>
      <c r="G34" s="1"/>
      <c r="H34" s="1"/>
      <c r="I34" s="1"/>
      <c r="J34" s="1"/>
      <c r="K34" s="1"/>
    </row>
    <row r="35" ht="15.75" customHeight="1">
      <c r="A35" s="53"/>
      <c r="B35" s="54"/>
      <c r="C35" s="54"/>
      <c r="D35" s="1"/>
      <c r="E35" s="1"/>
      <c r="F35" s="1"/>
      <c r="G35" s="1"/>
      <c r="H35" s="1"/>
      <c r="I35" s="1"/>
      <c r="J35" s="1"/>
      <c r="K35" s="1"/>
    </row>
    <row r="36" ht="15.75" customHeight="1">
      <c r="A36" s="53"/>
      <c r="B36" s="54"/>
      <c r="C36" s="54"/>
      <c r="D36" s="1"/>
      <c r="E36" s="1"/>
      <c r="F36" s="1"/>
      <c r="G36" s="1"/>
      <c r="H36" s="1"/>
      <c r="I36" s="1"/>
      <c r="J36" s="1"/>
      <c r="K36" s="1"/>
    </row>
    <row r="37" ht="15.75" customHeight="1">
      <c r="A37" s="53"/>
      <c r="B37" s="54"/>
      <c r="C37" s="54"/>
      <c r="D37" s="1"/>
      <c r="E37" s="1"/>
      <c r="F37" s="1"/>
      <c r="G37" s="1"/>
      <c r="H37" s="1"/>
      <c r="I37" s="1"/>
      <c r="J37" s="1"/>
      <c r="K37" s="1"/>
    </row>
    <row r="38" ht="15.75" customHeight="1">
      <c r="A38" s="53"/>
      <c r="B38" s="54"/>
      <c r="C38" s="54"/>
      <c r="D38" s="1"/>
      <c r="E38" s="1"/>
      <c r="F38" s="1"/>
      <c r="G38" s="1"/>
      <c r="H38" s="1"/>
      <c r="I38" s="1"/>
      <c r="J38" s="1"/>
      <c r="K38" s="1"/>
    </row>
    <row r="39" ht="15.75" customHeight="1">
      <c r="A39" s="53"/>
      <c r="B39" s="54"/>
      <c r="C39" s="54"/>
      <c r="D39" s="1"/>
      <c r="E39" s="1"/>
      <c r="F39" s="1"/>
      <c r="G39" s="1"/>
      <c r="H39" s="1"/>
      <c r="I39" s="1"/>
      <c r="J39" s="1"/>
      <c r="K39" s="1"/>
    </row>
    <row r="40" ht="15.75" customHeight="1">
      <c r="A40" s="53"/>
      <c r="B40" s="54"/>
      <c r="C40" s="54"/>
      <c r="D40" s="1"/>
      <c r="E40" s="1"/>
      <c r="F40" s="1"/>
      <c r="G40" s="1"/>
      <c r="H40" s="1"/>
      <c r="I40" s="1"/>
      <c r="J40" s="1"/>
      <c r="K40" s="1"/>
    </row>
    <row r="41" ht="15.75" customHeight="1">
      <c r="A41" s="53"/>
      <c r="B41" s="54"/>
      <c r="C41" s="54"/>
      <c r="D41" s="1"/>
      <c r="E41" s="1"/>
      <c r="F41" s="1"/>
      <c r="G41" s="1"/>
      <c r="H41" s="1"/>
      <c r="I41" s="1"/>
      <c r="J41" s="1"/>
      <c r="K41" s="1"/>
    </row>
    <row r="42" ht="15.75" customHeight="1">
      <c r="A42" s="53"/>
      <c r="B42" s="54"/>
      <c r="C42" s="54"/>
      <c r="D42" s="1"/>
      <c r="E42" s="1"/>
      <c r="F42" s="1"/>
      <c r="G42" s="1"/>
      <c r="H42" s="1"/>
      <c r="I42" s="1"/>
      <c r="J42" s="1"/>
      <c r="K42" s="1"/>
    </row>
    <row r="43" ht="15.75" customHeight="1">
      <c r="A43" s="53"/>
      <c r="B43" s="54"/>
      <c r="C43" s="54"/>
      <c r="D43" s="1"/>
      <c r="E43" s="1"/>
      <c r="F43" s="1"/>
      <c r="G43" s="1"/>
      <c r="H43" s="1"/>
      <c r="I43" s="1"/>
      <c r="J43" s="1"/>
      <c r="K43" s="1"/>
    </row>
    <row r="44" ht="15.75" customHeight="1">
      <c r="A44" s="53"/>
      <c r="B44" s="54"/>
      <c r="C44" s="54"/>
      <c r="D44" s="1"/>
      <c r="E44" s="1"/>
      <c r="F44" s="1"/>
      <c r="G44" s="1"/>
      <c r="H44" s="1"/>
      <c r="I44" s="1"/>
      <c r="J44" s="1"/>
      <c r="K44" s="1"/>
    </row>
    <row r="45" ht="15.75" customHeight="1">
      <c r="A45" s="53"/>
      <c r="B45" s="54"/>
      <c r="C45" s="54"/>
      <c r="D45" s="1"/>
      <c r="E45" s="1"/>
      <c r="F45" s="1"/>
      <c r="G45" s="1"/>
      <c r="H45" s="1"/>
      <c r="I45" s="1"/>
      <c r="J45" s="1"/>
      <c r="K45" s="1"/>
    </row>
    <row r="46" ht="15.75" customHeight="1">
      <c r="A46" s="53"/>
      <c r="B46" s="54"/>
      <c r="C46" s="54"/>
      <c r="D46" s="1"/>
      <c r="E46" s="1"/>
      <c r="F46" s="1"/>
      <c r="G46" s="1"/>
      <c r="H46" s="1"/>
      <c r="I46" s="1"/>
      <c r="J46" s="1"/>
      <c r="K46" s="1"/>
    </row>
    <row r="47" ht="15.75" customHeight="1">
      <c r="A47" s="53"/>
      <c r="B47" s="54"/>
      <c r="C47" s="54"/>
      <c r="D47" s="1"/>
      <c r="E47" s="1"/>
      <c r="F47" s="1"/>
      <c r="G47" s="1"/>
      <c r="H47" s="1"/>
      <c r="I47" s="1"/>
      <c r="J47" s="1"/>
      <c r="K47" s="1"/>
    </row>
    <row r="48" ht="15.75" customHeight="1">
      <c r="A48" s="53"/>
      <c r="B48" s="54"/>
      <c r="C48" s="54"/>
      <c r="D48" s="1"/>
      <c r="E48" s="1"/>
      <c r="F48" s="1"/>
      <c r="G48" s="1"/>
      <c r="H48" s="1"/>
      <c r="I48" s="1"/>
      <c r="J48" s="1"/>
      <c r="K48" s="1"/>
    </row>
    <row r="49" ht="15.75" customHeight="1">
      <c r="A49" s="53"/>
      <c r="B49" s="54"/>
      <c r="C49" s="54"/>
      <c r="D49" s="1"/>
      <c r="E49" s="1"/>
      <c r="F49" s="1"/>
      <c r="G49" s="1"/>
      <c r="H49" s="1"/>
      <c r="I49" s="1"/>
      <c r="J49" s="1"/>
      <c r="K49" s="1"/>
    </row>
    <row r="50" ht="15.75" customHeight="1">
      <c r="A50" s="53"/>
      <c r="B50" s="54"/>
      <c r="C50" s="54"/>
      <c r="D50" s="1"/>
      <c r="E50" s="1"/>
      <c r="F50" s="1"/>
      <c r="G50" s="1"/>
      <c r="H50" s="1"/>
      <c r="I50" s="1"/>
      <c r="J50" s="1"/>
      <c r="K50" s="1"/>
    </row>
    <row r="51" ht="15.75" customHeight="1">
      <c r="A51" s="53"/>
      <c r="B51" s="54"/>
      <c r="C51" s="54"/>
      <c r="D51" s="1"/>
      <c r="E51" s="1"/>
      <c r="F51" s="1"/>
      <c r="G51" s="1"/>
      <c r="H51" s="1"/>
      <c r="I51" s="1"/>
      <c r="J51" s="1"/>
      <c r="K51" s="1"/>
    </row>
    <row r="52" ht="15.75" customHeight="1">
      <c r="A52" s="53"/>
      <c r="B52" s="54"/>
      <c r="C52" s="54"/>
      <c r="D52" s="1"/>
      <c r="E52" s="1"/>
      <c r="F52" s="1"/>
      <c r="G52" s="1"/>
      <c r="H52" s="1"/>
      <c r="I52" s="1"/>
      <c r="J52" s="1"/>
      <c r="K52" s="1"/>
    </row>
    <row r="53" ht="15.75" customHeight="1">
      <c r="A53" s="53"/>
      <c r="B53" s="54"/>
      <c r="C53" s="54"/>
      <c r="D53" s="1"/>
      <c r="E53" s="1"/>
      <c r="F53" s="1"/>
      <c r="G53" s="1"/>
      <c r="H53" s="1"/>
      <c r="I53" s="1"/>
      <c r="J53" s="1"/>
      <c r="K53" s="1"/>
    </row>
    <row r="54" ht="15.75" customHeight="1">
      <c r="A54" s="53"/>
      <c r="B54" s="54"/>
      <c r="C54" s="54"/>
      <c r="D54" s="1"/>
      <c r="E54" s="1"/>
      <c r="F54" s="1"/>
      <c r="G54" s="1"/>
      <c r="H54" s="1"/>
      <c r="I54" s="1"/>
      <c r="J54" s="1"/>
      <c r="K54" s="1"/>
    </row>
    <row r="55" ht="15.75" customHeight="1">
      <c r="A55" s="53"/>
      <c r="B55" s="54"/>
      <c r="C55" s="54"/>
      <c r="D55" s="1"/>
      <c r="E55" s="1"/>
      <c r="F55" s="1"/>
      <c r="G55" s="1"/>
      <c r="H55" s="1"/>
      <c r="I55" s="1"/>
      <c r="J55" s="1"/>
      <c r="K55" s="1"/>
    </row>
    <row r="56" ht="15.75" customHeight="1">
      <c r="A56" s="53"/>
      <c r="B56" s="54"/>
      <c r="C56" s="54"/>
      <c r="D56" s="1"/>
      <c r="E56" s="1"/>
      <c r="F56" s="1"/>
      <c r="G56" s="1"/>
      <c r="H56" s="1"/>
      <c r="I56" s="1"/>
      <c r="J56" s="1"/>
      <c r="K56" s="1"/>
    </row>
    <row r="57" ht="15.75" customHeight="1">
      <c r="A57" s="53"/>
      <c r="B57" s="54"/>
      <c r="C57" s="54"/>
      <c r="D57" s="1"/>
      <c r="E57" s="1"/>
      <c r="F57" s="1"/>
      <c r="G57" s="1"/>
      <c r="H57" s="1"/>
      <c r="I57" s="1"/>
      <c r="J57" s="1"/>
      <c r="K57" s="1"/>
    </row>
    <row r="58" ht="15.75" customHeight="1">
      <c r="A58" s="53"/>
      <c r="B58" s="54"/>
      <c r="C58" s="54"/>
      <c r="D58" s="1"/>
      <c r="E58" s="1"/>
      <c r="F58" s="1"/>
      <c r="G58" s="1"/>
      <c r="H58" s="1"/>
      <c r="I58" s="1"/>
      <c r="J58" s="1"/>
      <c r="K58" s="1"/>
    </row>
    <row r="59" ht="15.75" customHeight="1">
      <c r="A59" s="53"/>
      <c r="B59" s="54"/>
      <c r="C59" s="54"/>
      <c r="D59" s="1"/>
      <c r="E59" s="1"/>
      <c r="F59" s="1"/>
      <c r="G59" s="1"/>
      <c r="H59" s="1"/>
      <c r="I59" s="1"/>
      <c r="J59" s="1"/>
      <c r="K59" s="1"/>
    </row>
    <row r="60" ht="15.75" customHeight="1">
      <c r="A60" s="53"/>
      <c r="B60" s="54"/>
      <c r="C60" s="54"/>
      <c r="D60" s="1"/>
      <c r="E60" s="1"/>
      <c r="F60" s="1"/>
      <c r="G60" s="1"/>
      <c r="H60" s="1"/>
      <c r="I60" s="1"/>
      <c r="J60" s="1"/>
      <c r="K60" s="1"/>
    </row>
    <row r="61" ht="15.75" customHeight="1">
      <c r="A61" s="53"/>
      <c r="B61" s="54"/>
      <c r="C61" s="54"/>
      <c r="D61" s="1"/>
      <c r="E61" s="1"/>
      <c r="F61" s="1"/>
      <c r="G61" s="1"/>
      <c r="H61" s="1"/>
      <c r="I61" s="1"/>
      <c r="J61" s="1"/>
      <c r="K61" s="1"/>
    </row>
    <row r="62" ht="15.75" customHeight="1">
      <c r="A62" s="53"/>
      <c r="B62" s="54"/>
      <c r="C62" s="54"/>
      <c r="D62" s="1"/>
      <c r="E62" s="1"/>
      <c r="F62" s="1"/>
      <c r="G62" s="1"/>
      <c r="H62" s="1"/>
      <c r="I62" s="1"/>
      <c r="J62" s="1"/>
      <c r="K62" s="1"/>
    </row>
    <row r="63" ht="15.75" customHeight="1">
      <c r="A63" s="53"/>
      <c r="B63" s="54"/>
      <c r="C63" s="54"/>
      <c r="D63" s="1"/>
      <c r="E63" s="1"/>
      <c r="F63" s="1"/>
      <c r="G63" s="1"/>
      <c r="H63" s="1"/>
      <c r="I63" s="1"/>
      <c r="J63" s="1"/>
      <c r="K63" s="1"/>
    </row>
    <row r="64" ht="15.75" customHeight="1">
      <c r="A64" s="53"/>
      <c r="B64" s="54"/>
      <c r="C64" s="54"/>
      <c r="D64" s="1"/>
      <c r="E64" s="1"/>
      <c r="F64" s="1"/>
      <c r="G64" s="1"/>
      <c r="H64" s="1"/>
      <c r="I64" s="1"/>
      <c r="J64" s="1"/>
      <c r="K64" s="1"/>
    </row>
    <row r="65" ht="15.75" customHeight="1">
      <c r="A65" s="53"/>
      <c r="B65" s="54"/>
      <c r="C65" s="54"/>
      <c r="D65" s="1"/>
      <c r="E65" s="1"/>
      <c r="F65" s="1"/>
      <c r="G65" s="1"/>
      <c r="H65" s="1"/>
      <c r="I65" s="1"/>
      <c r="J65" s="1"/>
      <c r="K65" s="1"/>
    </row>
    <row r="66" ht="15.75" customHeight="1">
      <c r="A66" s="53"/>
      <c r="B66" s="54"/>
      <c r="C66" s="54"/>
      <c r="D66" s="1"/>
      <c r="E66" s="1"/>
      <c r="F66" s="1"/>
      <c r="G66" s="1"/>
      <c r="H66" s="1"/>
      <c r="I66" s="1"/>
      <c r="J66" s="1"/>
      <c r="K66" s="1"/>
    </row>
    <row r="67" ht="15.75" customHeight="1">
      <c r="A67" s="53"/>
      <c r="B67" s="54"/>
      <c r="C67" s="54"/>
      <c r="D67" s="1"/>
      <c r="E67" s="1"/>
      <c r="F67" s="1"/>
      <c r="G67" s="1"/>
      <c r="H67" s="1"/>
      <c r="I67" s="1"/>
      <c r="J67" s="1"/>
      <c r="K67" s="1"/>
    </row>
    <row r="68" ht="15.75" customHeight="1">
      <c r="A68" s="53"/>
      <c r="B68" s="54"/>
      <c r="C68" s="54"/>
      <c r="D68" s="1"/>
      <c r="E68" s="1"/>
      <c r="F68" s="1"/>
      <c r="G68" s="1"/>
      <c r="H68" s="1"/>
      <c r="I68" s="1"/>
      <c r="J68" s="1"/>
      <c r="K68" s="1"/>
    </row>
    <row r="69" ht="15.75" customHeight="1">
      <c r="A69" s="53"/>
      <c r="B69" s="54"/>
      <c r="C69" s="54"/>
      <c r="D69" s="1"/>
      <c r="E69" s="1"/>
      <c r="F69" s="1"/>
      <c r="G69" s="1"/>
      <c r="H69" s="1"/>
      <c r="I69" s="1"/>
      <c r="J69" s="1"/>
      <c r="K69" s="1"/>
    </row>
    <row r="70" ht="15.75" customHeight="1">
      <c r="A70" s="53"/>
      <c r="B70" s="54"/>
      <c r="C70" s="54"/>
      <c r="D70" s="1"/>
      <c r="E70" s="1"/>
      <c r="F70" s="1"/>
      <c r="G70" s="1"/>
      <c r="H70" s="1"/>
      <c r="I70" s="1"/>
      <c r="J70" s="1"/>
      <c r="K70" s="1"/>
    </row>
    <row r="71" ht="15.75" customHeight="1">
      <c r="A71" s="53"/>
      <c r="B71" s="54"/>
      <c r="C71" s="54"/>
      <c r="D71" s="1"/>
      <c r="E71" s="1"/>
      <c r="F71" s="1"/>
      <c r="G71" s="1"/>
      <c r="H71" s="1"/>
      <c r="I71" s="1"/>
      <c r="J71" s="1"/>
      <c r="K71" s="1"/>
    </row>
    <row r="72" ht="15.75" customHeight="1">
      <c r="A72" s="53"/>
      <c r="B72" s="54"/>
      <c r="C72" s="54"/>
      <c r="D72" s="1"/>
      <c r="E72" s="1"/>
      <c r="F72" s="1"/>
      <c r="G72" s="1"/>
      <c r="H72" s="1"/>
      <c r="I72" s="1"/>
      <c r="J72" s="1"/>
      <c r="K72" s="1"/>
    </row>
    <row r="73" ht="15.75" customHeight="1">
      <c r="A73" s="53"/>
      <c r="B73" s="54"/>
      <c r="C73" s="54"/>
      <c r="D73" s="1"/>
      <c r="E73" s="1"/>
      <c r="F73" s="1"/>
      <c r="G73" s="1"/>
      <c r="H73" s="1"/>
      <c r="I73" s="1"/>
      <c r="J73" s="1"/>
      <c r="K73" s="1"/>
    </row>
    <row r="74" ht="15.75" customHeight="1">
      <c r="A74" s="53"/>
      <c r="B74" s="54"/>
      <c r="C74" s="54"/>
      <c r="D74" s="1"/>
      <c r="E74" s="1"/>
      <c r="F74" s="1"/>
      <c r="G74" s="1"/>
      <c r="H74" s="1"/>
      <c r="I74" s="1"/>
      <c r="J74" s="1"/>
      <c r="K74" s="1"/>
    </row>
    <row r="75" ht="15.75" customHeight="1">
      <c r="A75" s="53"/>
      <c r="B75" s="54"/>
      <c r="C75" s="54"/>
      <c r="D75" s="1"/>
      <c r="E75" s="1"/>
      <c r="F75" s="1"/>
      <c r="G75" s="1"/>
      <c r="H75" s="1"/>
      <c r="I75" s="1"/>
      <c r="J75" s="1"/>
      <c r="K75" s="1"/>
    </row>
    <row r="76" ht="15.75" customHeight="1">
      <c r="A76" s="53"/>
      <c r="B76" s="54"/>
      <c r="C76" s="54"/>
      <c r="D76" s="1"/>
      <c r="E76" s="1"/>
      <c r="F76" s="1"/>
      <c r="G76" s="1"/>
      <c r="H76" s="1"/>
      <c r="I76" s="1"/>
      <c r="J76" s="1"/>
      <c r="K76" s="1"/>
    </row>
    <row r="77" ht="15.75" customHeight="1">
      <c r="A77" s="53"/>
      <c r="B77" s="54"/>
      <c r="C77" s="54"/>
      <c r="D77" s="1"/>
      <c r="E77" s="1"/>
      <c r="F77" s="1"/>
      <c r="G77" s="1"/>
      <c r="H77" s="1"/>
      <c r="I77" s="1"/>
      <c r="J77" s="1"/>
      <c r="K77" s="1"/>
    </row>
    <row r="78" ht="15.75" customHeight="1">
      <c r="A78" s="53"/>
      <c r="B78" s="54"/>
      <c r="C78" s="54"/>
      <c r="D78" s="1"/>
      <c r="E78" s="1"/>
      <c r="F78" s="1"/>
      <c r="G78" s="1"/>
      <c r="H78" s="1"/>
      <c r="I78" s="1"/>
      <c r="J78" s="1"/>
      <c r="K78" s="1"/>
    </row>
    <row r="79" ht="15.75" customHeight="1">
      <c r="A79" s="53"/>
      <c r="B79" s="54"/>
      <c r="C79" s="54"/>
      <c r="D79" s="1"/>
      <c r="E79" s="1"/>
      <c r="F79" s="1"/>
      <c r="G79" s="1"/>
      <c r="H79" s="1"/>
      <c r="I79" s="1"/>
      <c r="J79" s="1"/>
      <c r="K79" s="1"/>
    </row>
    <row r="80" ht="15.75" customHeight="1">
      <c r="A80" s="53"/>
      <c r="B80" s="54"/>
      <c r="C80" s="54"/>
      <c r="D80" s="1"/>
      <c r="E80" s="1"/>
      <c r="F80" s="1"/>
      <c r="G80" s="1"/>
      <c r="H80" s="1"/>
      <c r="I80" s="1"/>
      <c r="J80" s="1"/>
      <c r="K80" s="1"/>
    </row>
    <row r="81" ht="15.75" customHeight="1">
      <c r="A81" s="53"/>
      <c r="B81" s="54"/>
      <c r="C81" s="54"/>
      <c r="D81" s="1"/>
      <c r="E81" s="1"/>
      <c r="F81" s="1"/>
      <c r="G81" s="1"/>
      <c r="H81" s="1"/>
      <c r="I81" s="1"/>
      <c r="J81" s="1"/>
      <c r="K81" s="1"/>
    </row>
    <row r="82" ht="15.75" customHeight="1">
      <c r="A82" s="53"/>
      <c r="B82" s="54"/>
      <c r="C82" s="54"/>
      <c r="D82" s="1"/>
      <c r="E82" s="1"/>
      <c r="F82" s="1"/>
      <c r="G82" s="1"/>
      <c r="H82" s="1"/>
      <c r="I82" s="1"/>
      <c r="J82" s="1"/>
      <c r="K82" s="1"/>
    </row>
    <row r="83" ht="15.75" customHeight="1">
      <c r="A83" s="53"/>
      <c r="B83" s="54"/>
      <c r="C83" s="54"/>
      <c r="D83" s="1"/>
      <c r="E83" s="1"/>
      <c r="F83" s="1"/>
      <c r="G83" s="1"/>
      <c r="H83" s="1"/>
      <c r="I83" s="1"/>
      <c r="J83" s="1"/>
      <c r="K83" s="1"/>
    </row>
    <row r="84" ht="15.75" customHeight="1">
      <c r="A84" s="53"/>
      <c r="B84" s="54"/>
      <c r="C84" s="54"/>
      <c r="D84" s="1"/>
      <c r="E84" s="1"/>
      <c r="F84" s="1"/>
      <c r="G84" s="1"/>
      <c r="H84" s="1"/>
      <c r="I84" s="1"/>
      <c r="J84" s="1"/>
      <c r="K84" s="1"/>
    </row>
    <row r="85" ht="15.75" customHeight="1">
      <c r="A85" s="53"/>
      <c r="B85" s="54"/>
      <c r="C85" s="54"/>
      <c r="D85" s="1"/>
      <c r="E85" s="1"/>
      <c r="F85" s="1"/>
      <c r="G85" s="1"/>
      <c r="H85" s="1"/>
      <c r="I85" s="1"/>
      <c r="J85" s="1"/>
      <c r="K85" s="1"/>
    </row>
    <row r="86" ht="15.75" customHeight="1">
      <c r="A86" s="53"/>
      <c r="B86" s="54"/>
      <c r="C86" s="54"/>
      <c r="D86" s="1"/>
      <c r="E86" s="1"/>
      <c r="F86" s="1"/>
      <c r="G86" s="1"/>
      <c r="H86" s="1"/>
      <c r="I86" s="1"/>
      <c r="J86" s="1"/>
      <c r="K86" s="1"/>
    </row>
    <row r="87" ht="15.75" customHeight="1">
      <c r="A87" s="53"/>
      <c r="B87" s="54"/>
      <c r="C87" s="54"/>
      <c r="D87" s="1"/>
      <c r="E87" s="1"/>
      <c r="F87" s="1"/>
      <c r="G87" s="1"/>
      <c r="H87" s="1"/>
      <c r="I87" s="1"/>
      <c r="J87" s="1"/>
      <c r="K87" s="1"/>
    </row>
    <row r="88" ht="15.75" customHeight="1">
      <c r="A88" s="53"/>
      <c r="B88" s="54"/>
      <c r="C88" s="54"/>
      <c r="D88" s="1"/>
      <c r="E88" s="1"/>
      <c r="F88" s="1"/>
      <c r="G88" s="1"/>
      <c r="H88" s="1"/>
      <c r="I88" s="1"/>
      <c r="J88" s="1"/>
      <c r="K88" s="1"/>
    </row>
    <row r="89" ht="15.75" customHeight="1">
      <c r="A89" s="53"/>
      <c r="B89" s="54"/>
      <c r="C89" s="54"/>
      <c r="D89" s="1"/>
      <c r="E89" s="1"/>
      <c r="F89" s="1"/>
      <c r="G89" s="1"/>
      <c r="H89" s="1"/>
      <c r="I89" s="1"/>
      <c r="J89" s="1"/>
      <c r="K89" s="1"/>
    </row>
    <row r="90" ht="15.75" customHeight="1">
      <c r="A90" s="53"/>
      <c r="B90" s="54"/>
      <c r="C90" s="54"/>
      <c r="D90" s="1"/>
      <c r="E90" s="1"/>
      <c r="F90" s="1"/>
      <c r="G90" s="1"/>
      <c r="H90" s="1"/>
      <c r="I90" s="1"/>
      <c r="J90" s="1"/>
      <c r="K90" s="1"/>
    </row>
    <row r="91" ht="15.75" customHeight="1">
      <c r="A91" s="53"/>
      <c r="B91" s="54"/>
      <c r="C91" s="54"/>
      <c r="D91" s="1"/>
      <c r="E91" s="1"/>
      <c r="F91" s="1"/>
      <c r="G91" s="1"/>
      <c r="H91" s="1"/>
      <c r="I91" s="1"/>
      <c r="J91" s="1"/>
      <c r="K91" s="1"/>
    </row>
    <row r="92" ht="15.75" customHeight="1">
      <c r="A92" s="53"/>
      <c r="B92" s="54"/>
      <c r="C92" s="54"/>
      <c r="D92" s="1"/>
      <c r="E92" s="1"/>
      <c r="F92" s="1"/>
      <c r="G92" s="1"/>
      <c r="H92" s="1"/>
      <c r="I92" s="1"/>
      <c r="J92" s="1"/>
      <c r="K92" s="1"/>
    </row>
    <row r="93" ht="15.75" customHeight="1">
      <c r="A93" s="53"/>
      <c r="B93" s="54"/>
      <c r="C93" s="54"/>
      <c r="D93" s="1"/>
      <c r="E93" s="1"/>
      <c r="F93" s="1"/>
      <c r="G93" s="1"/>
      <c r="H93" s="1"/>
      <c r="I93" s="1"/>
      <c r="J93" s="1"/>
      <c r="K93" s="1"/>
    </row>
    <row r="94" ht="15.75" customHeight="1">
      <c r="A94" s="53"/>
      <c r="B94" s="54"/>
      <c r="C94" s="54"/>
      <c r="D94" s="1"/>
      <c r="E94" s="1"/>
      <c r="F94" s="1"/>
      <c r="G94" s="1"/>
      <c r="H94" s="1"/>
      <c r="I94" s="1"/>
      <c r="J94" s="1"/>
      <c r="K94" s="1"/>
    </row>
    <row r="95" ht="15.75" customHeight="1">
      <c r="A95" s="53"/>
      <c r="B95" s="54"/>
      <c r="C95" s="54"/>
      <c r="D95" s="1"/>
      <c r="E95" s="1"/>
      <c r="F95" s="1"/>
      <c r="G95" s="1"/>
      <c r="H95" s="1"/>
      <c r="I95" s="1"/>
      <c r="J95" s="1"/>
      <c r="K95" s="1"/>
    </row>
    <row r="96" ht="15.75" customHeight="1">
      <c r="A96" s="53"/>
      <c r="B96" s="54"/>
      <c r="C96" s="54"/>
      <c r="D96" s="1"/>
      <c r="E96" s="1"/>
      <c r="F96" s="1"/>
      <c r="G96" s="1"/>
      <c r="H96" s="1"/>
      <c r="I96" s="1"/>
      <c r="J96" s="1"/>
      <c r="K96" s="1"/>
    </row>
    <row r="97" ht="15.75" customHeight="1">
      <c r="A97" s="53"/>
      <c r="B97" s="54"/>
      <c r="C97" s="54"/>
      <c r="D97" s="1"/>
      <c r="E97" s="1"/>
      <c r="F97" s="1"/>
      <c r="G97" s="1"/>
      <c r="H97" s="1"/>
      <c r="I97" s="1"/>
      <c r="J97" s="1"/>
      <c r="K97" s="1"/>
    </row>
    <row r="98" ht="15.75" customHeight="1">
      <c r="A98" s="53"/>
      <c r="B98" s="54"/>
      <c r="C98" s="54"/>
      <c r="D98" s="1"/>
      <c r="E98" s="1"/>
      <c r="F98" s="1"/>
      <c r="G98" s="1"/>
      <c r="H98" s="1"/>
      <c r="I98" s="1"/>
      <c r="J98" s="1"/>
      <c r="K98" s="1"/>
    </row>
    <row r="99" ht="15.75" customHeight="1">
      <c r="A99" s="53"/>
      <c r="B99" s="54"/>
      <c r="C99" s="54"/>
      <c r="D99" s="1"/>
      <c r="E99" s="1"/>
      <c r="F99" s="1"/>
      <c r="G99" s="1"/>
      <c r="H99" s="1"/>
      <c r="I99" s="1"/>
      <c r="J99" s="1"/>
      <c r="K99" s="1"/>
    </row>
    <row r="100" ht="15.75" customHeight="1">
      <c r="A100" s="53"/>
      <c r="B100" s="54"/>
      <c r="C100" s="54"/>
      <c r="D100" s="1"/>
      <c r="E100" s="1"/>
      <c r="F100" s="1"/>
      <c r="G100" s="1"/>
      <c r="H100" s="1"/>
      <c r="I100" s="1"/>
      <c r="J100" s="1"/>
      <c r="K100" s="1"/>
    </row>
    <row r="101" ht="15.75" customHeight="1">
      <c r="A101" s="53"/>
      <c r="B101" s="54"/>
      <c r="C101" s="54"/>
      <c r="D101" s="1"/>
      <c r="E101" s="1"/>
      <c r="F101" s="1"/>
      <c r="G101" s="1"/>
      <c r="H101" s="1"/>
      <c r="I101" s="1"/>
      <c r="J101" s="1"/>
      <c r="K101" s="1"/>
    </row>
    <row r="102" ht="15.75" customHeight="1">
      <c r="A102" s="53"/>
      <c r="B102" s="54"/>
      <c r="C102" s="54"/>
      <c r="D102" s="1"/>
      <c r="E102" s="1"/>
      <c r="F102" s="1"/>
      <c r="G102" s="1"/>
      <c r="H102" s="1"/>
      <c r="I102" s="1"/>
      <c r="J102" s="1"/>
      <c r="K102" s="1"/>
    </row>
    <row r="103" ht="15.75" customHeight="1">
      <c r="A103" s="53"/>
      <c r="B103" s="54"/>
      <c r="C103" s="54"/>
      <c r="D103" s="1"/>
      <c r="E103" s="1"/>
      <c r="F103" s="1"/>
      <c r="G103" s="1"/>
      <c r="H103" s="1"/>
      <c r="I103" s="1"/>
      <c r="J103" s="1"/>
      <c r="K103" s="1"/>
    </row>
    <row r="104" ht="15.75" customHeight="1">
      <c r="A104" s="53"/>
      <c r="B104" s="54"/>
      <c r="C104" s="54"/>
      <c r="D104" s="1"/>
      <c r="E104" s="1"/>
      <c r="F104" s="1"/>
      <c r="G104" s="1"/>
      <c r="H104" s="1"/>
      <c r="I104" s="1"/>
      <c r="J104" s="1"/>
      <c r="K104" s="1"/>
    </row>
    <row r="105" ht="15.75" customHeight="1">
      <c r="A105" s="53"/>
      <c r="B105" s="54"/>
      <c r="C105" s="54"/>
      <c r="D105" s="1"/>
      <c r="E105" s="1"/>
      <c r="F105" s="1"/>
      <c r="G105" s="1"/>
      <c r="H105" s="1"/>
      <c r="I105" s="1"/>
      <c r="J105" s="1"/>
      <c r="K105" s="1"/>
    </row>
    <row r="106" ht="15.75" customHeight="1">
      <c r="A106" s="53"/>
      <c r="B106" s="54"/>
      <c r="C106" s="54"/>
      <c r="D106" s="1"/>
      <c r="E106" s="1"/>
      <c r="F106" s="1"/>
      <c r="G106" s="1"/>
      <c r="H106" s="1"/>
      <c r="I106" s="1"/>
      <c r="J106" s="1"/>
      <c r="K106" s="1"/>
    </row>
    <row r="107" ht="15.75" customHeight="1">
      <c r="A107" s="53"/>
      <c r="B107" s="54"/>
      <c r="C107" s="54"/>
      <c r="D107" s="1"/>
      <c r="E107" s="1"/>
      <c r="F107" s="1"/>
      <c r="G107" s="1"/>
      <c r="H107" s="1"/>
      <c r="I107" s="1"/>
      <c r="J107" s="1"/>
      <c r="K107" s="1"/>
    </row>
    <row r="108" ht="15.75" customHeight="1">
      <c r="A108" s="53"/>
      <c r="B108" s="54"/>
      <c r="C108" s="54"/>
      <c r="D108" s="1"/>
      <c r="E108" s="1"/>
      <c r="F108" s="1"/>
      <c r="G108" s="1"/>
      <c r="H108" s="1"/>
      <c r="I108" s="1"/>
      <c r="J108" s="1"/>
      <c r="K108" s="1"/>
    </row>
    <row r="109" ht="15.75" customHeight="1">
      <c r="A109" s="53"/>
      <c r="B109" s="54"/>
      <c r="C109" s="54"/>
      <c r="D109" s="1"/>
      <c r="E109" s="1"/>
      <c r="F109" s="1"/>
      <c r="G109" s="1"/>
      <c r="H109" s="1"/>
      <c r="I109" s="1"/>
      <c r="J109" s="1"/>
      <c r="K109" s="1"/>
    </row>
    <row r="110" ht="15.75" customHeight="1">
      <c r="A110" s="53"/>
      <c r="B110" s="54"/>
      <c r="C110" s="54"/>
      <c r="D110" s="1"/>
      <c r="E110" s="1"/>
      <c r="F110" s="1"/>
      <c r="G110" s="1"/>
      <c r="H110" s="1"/>
      <c r="I110" s="1"/>
      <c r="J110" s="1"/>
      <c r="K110" s="1"/>
    </row>
    <row r="111" ht="15.75" customHeight="1">
      <c r="A111" s="53"/>
      <c r="B111" s="54"/>
      <c r="C111" s="54"/>
      <c r="D111" s="1"/>
      <c r="E111" s="1"/>
      <c r="F111" s="1"/>
      <c r="G111" s="1"/>
      <c r="H111" s="1"/>
      <c r="I111" s="1"/>
      <c r="J111" s="1"/>
      <c r="K111" s="1"/>
    </row>
    <row r="112" ht="15.75" customHeight="1">
      <c r="A112" s="53"/>
      <c r="B112" s="54"/>
      <c r="C112" s="54"/>
      <c r="D112" s="1"/>
      <c r="E112" s="1"/>
      <c r="F112" s="1"/>
      <c r="G112" s="1"/>
      <c r="H112" s="1"/>
      <c r="I112" s="1"/>
      <c r="J112" s="1"/>
      <c r="K112" s="1"/>
    </row>
    <row r="113" ht="15.75" customHeight="1">
      <c r="A113" s="53"/>
      <c r="B113" s="54"/>
      <c r="C113" s="54"/>
      <c r="D113" s="1"/>
      <c r="E113" s="1"/>
      <c r="F113" s="1"/>
      <c r="G113" s="1"/>
      <c r="H113" s="1"/>
      <c r="I113" s="1"/>
      <c r="J113" s="1"/>
      <c r="K113" s="1"/>
    </row>
    <row r="114" ht="15.75" customHeight="1">
      <c r="A114" s="53"/>
      <c r="B114" s="54"/>
      <c r="C114" s="54"/>
      <c r="D114" s="1"/>
      <c r="E114" s="1"/>
      <c r="F114" s="1"/>
      <c r="G114" s="1"/>
      <c r="H114" s="1"/>
      <c r="I114" s="1"/>
      <c r="J114" s="1"/>
      <c r="K114" s="1"/>
    </row>
    <row r="115" ht="15.75" customHeight="1">
      <c r="A115" s="53"/>
      <c r="B115" s="54"/>
      <c r="C115" s="54"/>
      <c r="D115" s="1"/>
      <c r="E115" s="1"/>
      <c r="F115" s="1"/>
      <c r="G115" s="1"/>
      <c r="H115" s="1"/>
      <c r="I115" s="1"/>
      <c r="J115" s="1"/>
      <c r="K115" s="1"/>
    </row>
    <row r="116" ht="15.75" customHeight="1">
      <c r="A116" s="53"/>
      <c r="B116" s="54"/>
      <c r="C116" s="54"/>
      <c r="D116" s="1"/>
      <c r="E116" s="1"/>
      <c r="F116" s="1"/>
      <c r="G116" s="1"/>
      <c r="H116" s="1"/>
      <c r="I116" s="1"/>
      <c r="J116" s="1"/>
      <c r="K116" s="1"/>
    </row>
    <row r="117" ht="15.75" customHeight="1">
      <c r="A117" s="53"/>
      <c r="B117" s="54"/>
      <c r="C117" s="54"/>
      <c r="D117" s="1"/>
      <c r="E117" s="1"/>
      <c r="F117" s="1"/>
      <c r="G117" s="1"/>
      <c r="H117" s="1"/>
      <c r="I117" s="1"/>
      <c r="J117" s="1"/>
      <c r="K117" s="1"/>
    </row>
    <row r="118" ht="15.75" customHeight="1">
      <c r="A118" s="53"/>
      <c r="B118" s="54"/>
      <c r="C118" s="54"/>
      <c r="D118" s="1"/>
      <c r="E118" s="1"/>
      <c r="F118" s="1"/>
      <c r="G118" s="1"/>
      <c r="H118" s="1"/>
      <c r="I118" s="1"/>
      <c r="J118" s="1"/>
      <c r="K118" s="1"/>
    </row>
    <row r="119" ht="15.75" customHeight="1">
      <c r="A119" s="53"/>
      <c r="B119" s="54"/>
      <c r="C119" s="54"/>
      <c r="D119" s="1"/>
      <c r="E119" s="1"/>
      <c r="F119" s="1"/>
      <c r="G119" s="1"/>
      <c r="H119" s="1"/>
      <c r="I119" s="1"/>
      <c r="J119" s="1"/>
      <c r="K119" s="1"/>
    </row>
    <row r="120" ht="15.75" customHeight="1">
      <c r="A120" s="53"/>
      <c r="B120" s="54"/>
      <c r="C120" s="54"/>
      <c r="D120" s="1"/>
      <c r="E120" s="1"/>
      <c r="F120" s="1"/>
      <c r="G120" s="1"/>
      <c r="H120" s="1"/>
      <c r="I120" s="1"/>
      <c r="J120" s="1"/>
      <c r="K120" s="1"/>
    </row>
    <row r="121" ht="15.75" customHeight="1">
      <c r="A121" s="53"/>
      <c r="B121" s="54"/>
      <c r="C121" s="54"/>
      <c r="D121" s="1"/>
      <c r="E121" s="1"/>
      <c r="F121" s="1"/>
      <c r="G121" s="1"/>
      <c r="H121" s="1"/>
      <c r="I121" s="1"/>
      <c r="J121" s="1"/>
      <c r="K121" s="1"/>
    </row>
    <row r="122" ht="15.75" customHeight="1">
      <c r="A122" s="53"/>
      <c r="B122" s="54"/>
      <c r="C122" s="54"/>
      <c r="D122" s="1"/>
      <c r="E122" s="1"/>
      <c r="F122" s="1"/>
      <c r="G122" s="1"/>
      <c r="H122" s="1"/>
      <c r="I122" s="1"/>
      <c r="J122" s="1"/>
      <c r="K122" s="1"/>
    </row>
    <row r="123" ht="15.75" customHeight="1">
      <c r="A123" s="53"/>
      <c r="B123" s="54"/>
      <c r="C123" s="54"/>
      <c r="D123" s="1"/>
      <c r="E123" s="1"/>
      <c r="F123" s="1"/>
      <c r="G123" s="1"/>
      <c r="H123" s="1"/>
      <c r="I123" s="1"/>
      <c r="J123" s="1"/>
      <c r="K123" s="1"/>
    </row>
    <row r="124" ht="15.75" customHeight="1">
      <c r="A124" s="53"/>
      <c r="B124" s="54"/>
      <c r="C124" s="54"/>
      <c r="D124" s="1"/>
      <c r="E124" s="1"/>
      <c r="F124" s="1"/>
      <c r="G124" s="1"/>
      <c r="H124" s="1"/>
      <c r="I124" s="1"/>
      <c r="J124" s="1"/>
      <c r="K124" s="1"/>
    </row>
    <row r="125" ht="15.75" customHeight="1">
      <c r="A125" s="53"/>
      <c r="B125" s="54"/>
      <c r="C125" s="54"/>
      <c r="D125" s="1"/>
      <c r="E125" s="1"/>
      <c r="F125" s="1"/>
      <c r="G125" s="1"/>
      <c r="H125" s="1"/>
      <c r="I125" s="1"/>
      <c r="J125" s="1"/>
      <c r="K125" s="1"/>
    </row>
    <row r="126" ht="15.75" customHeight="1">
      <c r="A126" s="53"/>
      <c r="B126" s="54"/>
      <c r="C126" s="54"/>
      <c r="D126" s="1"/>
      <c r="E126" s="1"/>
      <c r="F126" s="1"/>
      <c r="G126" s="1"/>
      <c r="H126" s="1"/>
      <c r="I126" s="1"/>
      <c r="J126" s="1"/>
      <c r="K126" s="1"/>
    </row>
    <row r="127" ht="15.75" customHeight="1">
      <c r="A127" s="53"/>
      <c r="B127" s="54"/>
      <c r="C127" s="54"/>
      <c r="D127" s="1"/>
      <c r="E127" s="1"/>
      <c r="F127" s="1"/>
      <c r="G127" s="1"/>
      <c r="H127" s="1"/>
      <c r="I127" s="1"/>
      <c r="J127" s="1"/>
      <c r="K127" s="1"/>
    </row>
    <row r="128" ht="15.75" customHeight="1">
      <c r="A128" s="53"/>
      <c r="B128" s="54"/>
      <c r="C128" s="54"/>
      <c r="D128" s="1"/>
      <c r="E128" s="1"/>
      <c r="F128" s="1"/>
      <c r="G128" s="1"/>
      <c r="H128" s="1"/>
      <c r="I128" s="1"/>
      <c r="J128" s="1"/>
      <c r="K128" s="1"/>
    </row>
    <row r="129" ht="15.75" customHeight="1">
      <c r="A129" s="53"/>
      <c r="B129" s="54"/>
      <c r="C129" s="54"/>
      <c r="D129" s="1"/>
      <c r="E129" s="1"/>
      <c r="F129" s="1"/>
      <c r="G129" s="1"/>
      <c r="H129" s="1"/>
      <c r="I129" s="1"/>
      <c r="J129" s="1"/>
      <c r="K129" s="1"/>
    </row>
    <row r="130" ht="15.75" customHeight="1">
      <c r="A130" s="53"/>
      <c r="B130" s="54"/>
      <c r="C130" s="54"/>
      <c r="D130" s="1"/>
      <c r="E130" s="1"/>
      <c r="F130" s="1"/>
      <c r="G130" s="1"/>
      <c r="H130" s="1"/>
      <c r="I130" s="1"/>
      <c r="J130" s="1"/>
      <c r="K130" s="1"/>
    </row>
    <row r="131" ht="15.75" customHeight="1">
      <c r="A131" s="53"/>
      <c r="B131" s="54"/>
      <c r="C131" s="54"/>
      <c r="D131" s="1"/>
      <c r="E131" s="1"/>
      <c r="F131" s="1"/>
      <c r="G131" s="1"/>
      <c r="H131" s="1"/>
      <c r="I131" s="1"/>
      <c r="J131" s="1"/>
      <c r="K131" s="1"/>
    </row>
    <row r="132" ht="15.75" customHeight="1">
      <c r="A132" s="53"/>
      <c r="B132" s="54"/>
      <c r="C132" s="54"/>
      <c r="D132" s="1"/>
      <c r="E132" s="1"/>
      <c r="F132" s="1"/>
      <c r="G132" s="1"/>
      <c r="H132" s="1"/>
      <c r="I132" s="1"/>
      <c r="J132" s="1"/>
      <c r="K132" s="1"/>
    </row>
    <row r="133" ht="15.75" customHeight="1">
      <c r="A133" s="53"/>
      <c r="B133" s="54"/>
      <c r="C133" s="54"/>
      <c r="D133" s="1"/>
      <c r="E133" s="1"/>
      <c r="F133" s="1"/>
      <c r="G133" s="1"/>
      <c r="H133" s="1"/>
      <c r="I133" s="1"/>
      <c r="J133" s="1"/>
      <c r="K133" s="1"/>
    </row>
    <row r="134" ht="15.75" customHeight="1">
      <c r="A134" s="53"/>
      <c r="B134" s="54"/>
      <c r="C134" s="54"/>
      <c r="D134" s="1"/>
      <c r="E134" s="1"/>
      <c r="F134" s="1"/>
      <c r="G134" s="1"/>
      <c r="H134" s="1"/>
      <c r="I134" s="1"/>
      <c r="J134" s="1"/>
      <c r="K134" s="1"/>
    </row>
    <row r="135" ht="15.75" customHeight="1">
      <c r="A135" s="53"/>
      <c r="B135" s="54"/>
      <c r="C135" s="54"/>
      <c r="D135" s="1"/>
      <c r="E135" s="1"/>
      <c r="F135" s="1"/>
      <c r="G135" s="1"/>
      <c r="H135" s="1"/>
      <c r="I135" s="1"/>
      <c r="J135" s="1"/>
      <c r="K135" s="1"/>
    </row>
    <row r="136" ht="15.75" customHeight="1">
      <c r="A136" s="53"/>
      <c r="B136" s="54"/>
      <c r="C136" s="54"/>
      <c r="D136" s="1"/>
      <c r="E136" s="1"/>
      <c r="F136" s="1"/>
      <c r="G136" s="1"/>
      <c r="H136" s="1"/>
      <c r="I136" s="1"/>
      <c r="J136" s="1"/>
      <c r="K136" s="1"/>
    </row>
    <row r="137" ht="15.75" customHeight="1">
      <c r="A137" s="53"/>
      <c r="B137" s="54"/>
      <c r="C137" s="54"/>
      <c r="D137" s="1"/>
      <c r="E137" s="1"/>
      <c r="F137" s="1"/>
      <c r="G137" s="1"/>
      <c r="H137" s="1"/>
      <c r="I137" s="1"/>
      <c r="J137" s="1"/>
      <c r="K137" s="1"/>
    </row>
    <row r="138" ht="15.75" customHeight="1">
      <c r="A138" s="53"/>
      <c r="B138" s="54"/>
      <c r="C138" s="54"/>
      <c r="D138" s="1"/>
      <c r="E138" s="1"/>
      <c r="F138" s="1"/>
      <c r="G138" s="1"/>
      <c r="H138" s="1"/>
      <c r="I138" s="1"/>
      <c r="J138" s="1"/>
      <c r="K138" s="1"/>
    </row>
    <row r="139" ht="15.75" customHeight="1">
      <c r="A139" s="53"/>
      <c r="B139" s="54"/>
      <c r="C139" s="54"/>
      <c r="D139" s="1"/>
      <c r="E139" s="1"/>
      <c r="F139" s="1"/>
      <c r="G139" s="1"/>
      <c r="H139" s="1"/>
      <c r="I139" s="1"/>
      <c r="J139" s="1"/>
      <c r="K139" s="1"/>
    </row>
    <row r="140" ht="15.75" customHeight="1">
      <c r="A140" s="53"/>
      <c r="B140" s="54"/>
      <c r="C140" s="54"/>
      <c r="D140" s="1"/>
      <c r="E140" s="1"/>
      <c r="F140" s="1"/>
      <c r="G140" s="1"/>
      <c r="H140" s="1"/>
      <c r="I140" s="1"/>
      <c r="J140" s="1"/>
      <c r="K140" s="1"/>
    </row>
    <row r="141" ht="15.75" customHeight="1">
      <c r="A141" s="53"/>
      <c r="B141" s="54"/>
      <c r="C141" s="54"/>
      <c r="D141" s="1"/>
      <c r="E141" s="1"/>
      <c r="F141" s="1"/>
      <c r="G141" s="1"/>
      <c r="H141" s="1"/>
      <c r="I141" s="1"/>
      <c r="J141" s="1"/>
      <c r="K141" s="1"/>
    </row>
    <row r="142" ht="15.75" customHeight="1">
      <c r="A142" s="53"/>
      <c r="B142" s="54"/>
      <c r="C142" s="54"/>
      <c r="D142" s="1"/>
      <c r="E142" s="1"/>
      <c r="F142" s="1"/>
      <c r="G142" s="1"/>
      <c r="H142" s="1"/>
      <c r="I142" s="1"/>
      <c r="J142" s="1"/>
      <c r="K142" s="1"/>
    </row>
    <row r="143" ht="15.75" customHeight="1">
      <c r="A143" s="53"/>
      <c r="B143" s="54"/>
      <c r="C143" s="54"/>
      <c r="D143" s="1"/>
      <c r="E143" s="1"/>
      <c r="F143" s="1"/>
      <c r="G143" s="1"/>
      <c r="H143" s="1"/>
      <c r="I143" s="1"/>
      <c r="J143" s="1"/>
      <c r="K143" s="1"/>
    </row>
    <row r="144" ht="15.75" customHeight="1">
      <c r="A144" s="53"/>
      <c r="B144" s="54"/>
      <c r="C144" s="54"/>
      <c r="D144" s="1"/>
      <c r="E144" s="1"/>
      <c r="F144" s="1"/>
      <c r="G144" s="1"/>
      <c r="H144" s="1"/>
      <c r="I144" s="1"/>
      <c r="J144" s="1"/>
      <c r="K144" s="1"/>
    </row>
    <row r="145" ht="15.75" customHeight="1">
      <c r="A145" s="53"/>
      <c r="B145" s="54"/>
      <c r="C145" s="54"/>
      <c r="D145" s="1"/>
      <c r="E145" s="1"/>
      <c r="F145" s="1"/>
      <c r="G145" s="1"/>
      <c r="H145" s="1"/>
      <c r="I145" s="1"/>
      <c r="J145" s="1"/>
      <c r="K145" s="1"/>
    </row>
    <row r="146" ht="15.75" customHeight="1">
      <c r="A146" s="53"/>
      <c r="B146" s="54"/>
      <c r="C146" s="54"/>
      <c r="D146" s="1"/>
      <c r="E146" s="1"/>
      <c r="F146" s="1"/>
      <c r="G146" s="1"/>
      <c r="H146" s="1"/>
      <c r="I146" s="1"/>
      <c r="J146" s="1"/>
      <c r="K146" s="1"/>
    </row>
    <row r="147" ht="15.75" customHeight="1">
      <c r="A147" s="53"/>
      <c r="B147" s="54"/>
      <c r="C147" s="54"/>
      <c r="D147" s="1"/>
      <c r="E147" s="1"/>
      <c r="F147" s="1"/>
      <c r="G147" s="1"/>
      <c r="H147" s="1"/>
      <c r="I147" s="1"/>
      <c r="J147" s="1"/>
      <c r="K147" s="1"/>
    </row>
    <row r="148" ht="15.75" customHeight="1">
      <c r="A148" s="53"/>
      <c r="B148" s="54"/>
      <c r="C148" s="54"/>
      <c r="D148" s="1"/>
      <c r="E148" s="1"/>
      <c r="F148" s="1"/>
      <c r="G148" s="1"/>
      <c r="H148" s="1"/>
      <c r="I148" s="1"/>
      <c r="J148" s="1"/>
      <c r="K148" s="1"/>
    </row>
    <row r="149" ht="15.75" customHeight="1">
      <c r="A149" s="53"/>
      <c r="B149" s="54"/>
      <c r="C149" s="54"/>
      <c r="D149" s="1"/>
      <c r="E149" s="1"/>
      <c r="F149" s="1"/>
      <c r="G149" s="1"/>
      <c r="H149" s="1"/>
      <c r="I149" s="1"/>
      <c r="J149" s="1"/>
      <c r="K149" s="1"/>
    </row>
    <row r="150" ht="15.75" customHeight="1">
      <c r="A150" s="53"/>
      <c r="B150" s="54"/>
      <c r="C150" s="54"/>
      <c r="D150" s="1"/>
      <c r="E150" s="1"/>
      <c r="F150" s="1"/>
      <c r="G150" s="1"/>
      <c r="H150" s="1"/>
      <c r="I150" s="1"/>
      <c r="J150" s="1"/>
      <c r="K150" s="1"/>
    </row>
    <row r="151" ht="15.75" customHeight="1">
      <c r="A151" s="53"/>
      <c r="B151" s="54"/>
      <c r="C151" s="54"/>
      <c r="D151" s="1"/>
      <c r="E151" s="1"/>
      <c r="F151" s="1"/>
      <c r="G151" s="1"/>
      <c r="H151" s="1"/>
      <c r="I151" s="1"/>
      <c r="J151" s="1"/>
      <c r="K151" s="1"/>
    </row>
    <row r="152" ht="15.75" customHeight="1">
      <c r="A152" s="53"/>
      <c r="B152" s="54"/>
      <c r="C152" s="54"/>
      <c r="D152" s="1"/>
      <c r="E152" s="1"/>
      <c r="F152" s="1"/>
      <c r="G152" s="1"/>
      <c r="H152" s="1"/>
      <c r="I152" s="1"/>
      <c r="J152" s="1"/>
      <c r="K152" s="1"/>
    </row>
    <row r="153" ht="15.75" customHeight="1">
      <c r="A153" s="53"/>
      <c r="B153" s="54"/>
      <c r="C153" s="54"/>
      <c r="D153" s="1"/>
      <c r="E153" s="1"/>
      <c r="F153" s="1"/>
      <c r="G153" s="1"/>
      <c r="H153" s="1"/>
      <c r="I153" s="1"/>
      <c r="J153" s="1"/>
      <c r="K153" s="1"/>
    </row>
    <row r="154" ht="15.75" customHeight="1">
      <c r="A154" s="53"/>
      <c r="B154" s="54"/>
      <c r="C154" s="54"/>
      <c r="D154" s="1"/>
      <c r="E154" s="1"/>
      <c r="F154" s="1"/>
      <c r="G154" s="1"/>
      <c r="H154" s="1"/>
      <c r="I154" s="1"/>
      <c r="J154" s="1"/>
      <c r="K154" s="1"/>
    </row>
    <row r="155" ht="15.75" customHeight="1">
      <c r="A155" s="53"/>
      <c r="B155" s="54"/>
      <c r="C155" s="54"/>
      <c r="D155" s="1"/>
      <c r="E155" s="1"/>
      <c r="F155" s="1"/>
      <c r="G155" s="1"/>
      <c r="H155" s="1"/>
      <c r="I155" s="1"/>
      <c r="J155" s="1"/>
      <c r="K155" s="1"/>
    </row>
    <row r="156" ht="15.75" customHeight="1">
      <c r="A156" s="53"/>
      <c r="B156" s="54"/>
      <c r="C156" s="54"/>
      <c r="D156" s="1"/>
      <c r="E156" s="1"/>
      <c r="F156" s="1"/>
      <c r="G156" s="1"/>
      <c r="H156" s="1"/>
      <c r="I156" s="1"/>
      <c r="J156" s="1"/>
      <c r="K156" s="1"/>
    </row>
    <row r="157" ht="15.75" customHeight="1">
      <c r="A157" s="53"/>
      <c r="B157" s="54"/>
      <c r="C157" s="54"/>
      <c r="D157" s="1"/>
      <c r="E157" s="1"/>
      <c r="F157" s="1"/>
      <c r="G157" s="1"/>
      <c r="H157" s="1"/>
      <c r="I157" s="1"/>
      <c r="J157" s="1"/>
      <c r="K157" s="1"/>
    </row>
    <row r="158" ht="15.75" customHeight="1">
      <c r="A158" s="53"/>
      <c r="B158" s="54"/>
      <c r="C158" s="54"/>
      <c r="D158" s="1"/>
      <c r="E158" s="1"/>
      <c r="F158" s="1"/>
      <c r="G158" s="1"/>
      <c r="H158" s="1"/>
      <c r="I158" s="1"/>
      <c r="J158" s="1"/>
      <c r="K158" s="1"/>
    </row>
    <row r="159" ht="15.75" customHeight="1">
      <c r="A159" s="53"/>
      <c r="B159" s="54"/>
      <c r="C159" s="54"/>
      <c r="D159" s="1"/>
      <c r="E159" s="1"/>
      <c r="F159" s="1"/>
      <c r="G159" s="1"/>
      <c r="H159" s="1"/>
      <c r="I159" s="1"/>
      <c r="J159" s="1"/>
      <c r="K159" s="1"/>
    </row>
    <row r="160" ht="15.75" customHeight="1">
      <c r="A160" s="53"/>
      <c r="B160" s="54"/>
      <c r="C160" s="54"/>
      <c r="D160" s="1"/>
      <c r="E160" s="1"/>
      <c r="F160" s="1"/>
      <c r="G160" s="1"/>
      <c r="H160" s="1"/>
      <c r="I160" s="1"/>
      <c r="J160" s="1"/>
      <c r="K160" s="1"/>
    </row>
    <row r="161" ht="15.75" customHeight="1">
      <c r="A161" s="53"/>
      <c r="B161" s="54"/>
      <c r="C161" s="54"/>
      <c r="D161" s="1"/>
      <c r="E161" s="1"/>
      <c r="F161" s="1"/>
      <c r="G161" s="1"/>
      <c r="H161" s="1"/>
      <c r="I161" s="1"/>
      <c r="J161" s="1"/>
      <c r="K161" s="1"/>
    </row>
    <row r="162" ht="15.75" customHeight="1">
      <c r="A162" s="53"/>
      <c r="B162" s="54"/>
      <c r="C162" s="54"/>
      <c r="D162" s="1"/>
      <c r="E162" s="1"/>
      <c r="F162" s="1"/>
      <c r="G162" s="1"/>
      <c r="H162" s="1"/>
      <c r="I162" s="1"/>
      <c r="J162" s="1"/>
      <c r="K162" s="1"/>
    </row>
    <row r="163" ht="15.75" customHeight="1">
      <c r="A163" s="53"/>
      <c r="B163" s="54"/>
      <c r="C163" s="54"/>
      <c r="D163" s="1"/>
      <c r="E163" s="1"/>
      <c r="F163" s="1"/>
      <c r="G163" s="1"/>
      <c r="H163" s="1"/>
      <c r="I163" s="1"/>
      <c r="J163" s="1"/>
      <c r="K163" s="1"/>
    </row>
    <row r="164" ht="15.75" customHeight="1">
      <c r="A164" s="53"/>
      <c r="B164" s="54"/>
      <c r="C164" s="54"/>
      <c r="D164" s="1"/>
      <c r="E164" s="1"/>
      <c r="F164" s="1"/>
      <c r="G164" s="1"/>
      <c r="H164" s="1"/>
      <c r="I164" s="1"/>
      <c r="J164" s="1"/>
      <c r="K164" s="1"/>
    </row>
    <row r="165" ht="15.75" customHeight="1">
      <c r="A165" s="53"/>
      <c r="B165" s="54"/>
      <c r="C165" s="54"/>
      <c r="D165" s="1"/>
      <c r="E165" s="1"/>
      <c r="F165" s="1"/>
      <c r="G165" s="1"/>
      <c r="H165" s="1"/>
      <c r="I165" s="1"/>
      <c r="J165" s="1"/>
      <c r="K165" s="1"/>
    </row>
    <row r="166" ht="15.75" customHeight="1">
      <c r="A166" s="53"/>
      <c r="B166" s="54"/>
      <c r="C166" s="54"/>
      <c r="D166" s="1"/>
      <c r="E166" s="1"/>
      <c r="F166" s="1"/>
      <c r="G166" s="1"/>
      <c r="H166" s="1"/>
      <c r="I166" s="1"/>
      <c r="J166" s="1"/>
      <c r="K166" s="1"/>
    </row>
    <row r="167" ht="15.75" customHeight="1">
      <c r="A167" s="53"/>
      <c r="B167" s="54"/>
      <c r="C167" s="54"/>
      <c r="D167" s="1"/>
      <c r="E167" s="1"/>
      <c r="F167" s="1"/>
      <c r="G167" s="1"/>
      <c r="H167" s="1"/>
      <c r="I167" s="1"/>
      <c r="J167" s="1"/>
      <c r="K167" s="1"/>
    </row>
    <row r="168" ht="15.75" customHeight="1">
      <c r="A168" s="53"/>
      <c r="B168" s="54"/>
      <c r="C168" s="54"/>
      <c r="D168" s="1"/>
      <c r="E168" s="1"/>
      <c r="F168" s="1"/>
      <c r="G168" s="1"/>
      <c r="H168" s="1"/>
      <c r="I168" s="1"/>
      <c r="J168" s="1"/>
      <c r="K168" s="1"/>
    </row>
    <row r="169" ht="15.75" customHeight="1">
      <c r="A169" s="53"/>
      <c r="B169" s="54"/>
      <c r="C169" s="54"/>
      <c r="D169" s="1"/>
      <c r="E169" s="1"/>
      <c r="F169" s="1"/>
      <c r="G169" s="1"/>
      <c r="H169" s="1"/>
      <c r="I169" s="1"/>
      <c r="J169" s="1"/>
      <c r="K169" s="1"/>
    </row>
    <row r="170" ht="15.75" customHeight="1">
      <c r="A170" s="53"/>
      <c r="B170" s="54"/>
      <c r="C170" s="54"/>
      <c r="D170" s="1"/>
      <c r="E170" s="1"/>
      <c r="F170" s="1"/>
      <c r="G170" s="1"/>
      <c r="H170" s="1"/>
      <c r="I170" s="1"/>
      <c r="J170" s="1"/>
      <c r="K170" s="1"/>
    </row>
    <row r="171" ht="15.75" customHeight="1">
      <c r="A171" s="53"/>
      <c r="B171" s="54"/>
      <c r="C171" s="54"/>
      <c r="D171" s="1"/>
      <c r="E171" s="1"/>
      <c r="F171" s="1"/>
      <c r="G171" s="1"/>
      <c r="H171" s="1"/>
      <c r="I171" s="1"/>
      <c r="J171" s="1"/>
      <c r="K171" s="1"/>
    </row>
    <row r="172" ht="15.75" customHeight="1">
      <c r="A172" s="53"/>
      <c r="B172" s="54"/>
      <c r="C172" s="54"/>
      <c r="D172" s="1"/>
      <c r="E172" s="1"/>
      <c r="F172" s="1"/>
      <c r="G172" s="1"/>
      <c r="H172" s="1"/>
      <c r="I172" s="1"/>
      <c r="J172" s="1"/>
      <c r="K172" s="1"/>
    </row>
    <row r="173" ht="15.75" customHeight="1">
      <c r="A173" s="53"/>
      <c r="B173" s="54"/>
      <c r="C173" s="54"/>
      <c r="D173" s="1"/>
      <c r="E173" s="1"/>
      <c r="F173" s="1"/>
      <c r="G173" s="1"/>
      <c r="H173" s="1"/>
      <c r="I173" s="1"/>
      <c r="J173" s="1"/>
      <c r="K173" s="1"/>
    </row>
    <row r="174" ht="15.75" customHeight="1">
      <c r="A174" s="53"/>
      <c r="B174" s="54"/>
      <c r="C174" s="54"/>
      <c r="D174" s="1"/>
      <c r="E174" s="1"/>
      <c r="F174" s="1"/>
      <c r="G174" s="1"/>
      <c r="H174" s="1"/>
      <c r="I174" s="1"/>
      <c r="J174" s="1"/>
      <c r="K174" s="1"/>
    </row>
    <row r="175" ht="15.75" customHeight="1">
      <c r="A175" s="53"/>
      <c r="B175" s="54"/>
      <c r="C175" s="54"/>
      <c r="D175" s="1"/>
      <c r="E175" s="1"/>
      <c r="F175" s="1"/>
      <c r="G175" s="1"/>
      <c r="H175" s="1"/>
      <c r="I175" s="1"/>
      <c r="J175" s="1"/>
      <c r="K175" s="1"/>
    </row>
    <row r="176" ht="15.75" customHeight="1">
      <c r="A176" s="53"/>
      <c r="B176" s="54"/>
      <c r="C176" s="54"/>
      <c r="D176" s="1"/>
      <c r="E176" s="1"/>
      <c r="F176" s="1"/>
      <c r="G176" s="1"/>
      <c r="H176" s="1"/>
      <c r="I176" s="1"/>
      <c r="J176" s="1"/>
      <c r="K176" s="1"/>
    </row>
    <row r="177" ht="15.75" customHeight="1">
      <c r="A177" s="53"/>
      <c r="B177" s="54"/>
      <c r="C177" s="54"/>
      <c r="D177" s="1"/>
      <c r="E177" s="1"/>
      <c r="F177" s="1"/>
      <c r="G177" s="1"/>
      <c r="H177" s="1"/>
      <c r="I177" s="1"/>
      <c r="J177" s="1"/>
      <c r="K177" s="1"/>
    </row>
    <row r="178" ht="15.75" customHeight="1">
      <c r="A178" s="53"/>
      <c r="B178" s="54"/>
      <c r="C178" s="54"/>
      <c r="D178" s="1"/>
      <c r="E178" s="1"/>
      <c r="F178" s="1"/>
      <c r="G178" s="1"/>
      <c r="H178" s="1"/>
      <c r="I178" s="1"/>
      <c r="J178" s="1"/>
      <c r="K178" s="1"/>
    </row>
    <row r="179" ht="15.75" customHeight="1">
      <c r="A179" s="53"/>
      <c r="B179" s="54"/>
      <c r="C179" s="54"/>
      <c r="D179" s="1"/>
      <c r="E179" s="1"/>
      <c r="F179" s="1"/>
      <c r="G179" s="1"/>
      <c r="H179" s="1"/>
      <c r="I179" s="1"/>
      <c r="J179" s="1"/>
      <c r="K179" s="1"/>
    </row>
    <row r="180" ht="15.75" customHeight="1">
      <c r="A180" s="53"/>
      <c r="B180" s="54"/>
      <c r="C180" s="54"/>
      <c r="D180" s="1"/>
      <c r="E180" s="1"/>
      <c r="F180" s="1"/>
      <c r="G180" s="1"/>
      <c r="H180" s="1"/>
      <c r="I180" s="1"/>
      <c r="J180" s="1"/>
      <c r="K180" s="1"/>
    </row>
    <row r="181" ht="15.75" customHeight="1">
      <c r="A181" s="53"/>
      <c r="B181" s="54"/>
      <c r="C181" s="54"/>
      <c r="D181" s="1"/>
      <c r="E181" s="1"/>
      <c r="F181" s="1"/>
      <c r="G181" s="1"/>
      <c r="H181" s="1"/>
      <c r="I181" s="1"/>
      <c r="J181" s="1"/>
      <c r="K181" s="1"/>
    </row>
    <row r="182" ht="15.75" customHeight="1">
      <c r="A182" s="53"/>
      <c r="B182" s="54"/>
      <c r="C182" s="54"/>
      <c r="D182" s="1"/>
      <c r="E182" s="1"/>
      <c r="F182" s="1"/>
      <c r="G182" s="1"/>
      <c r="H182" s="1"/>
      <c r="I182" s="1"/>
      <c r="J182" s="1"/>
      <c r="K182" s="1"/>
    </row>
    <row r="183" ht="15.75" customHeight="1">
      <c r="A183" s="53"/>
      <c r="B183" s="54"/>
      <c r="C183" s="54"/>
      <c r="D183" s="1"/>
      <c r="E183" s="1"/>
      <c r="F183" s="1"/>
      <c r="G183" s="1"/>
      <c r="H183" s="1"/>
      <c r="I183" s="1"/>
      <c r="J183" s="1"/>
      <c r="K183" s="1"/>
    </row>
    <row r="184" ht="15.75" customHeight="1">
      <c r="A184" s="53"/>
      <c r="B184" s="54"/>
      <c r="C184" s="54"/>
      <c r="D184" s="1"/>
      <c r="E184" s="1"/>
      <c r="F184" s="1"/>
      <c r="G184" s="1"/>
      <c r="H184" s="1"/>
      <c r="I184" s="1"/>
      <c r="J184" s="1"/>
      <c r="K184" s="1"/>
    </row>
    <row r="185" ht="15.75" customHeight="1">
      <c r="A185" s="53"/>
      <c r="B185" s="54"/>
      <c r="C185" s="54"/>
      <c r="D185" s="1"/>
      <c r="E185" s="1"/>
      <c r="F185" s="1"/>
      <c r="G185" s="1"/>
      <c r="H185" s="1"/>
      <c r="I185" s="1"/>
      <c r="J185" s="1"/>
      <c r="K185" s="1"/>
    </row>
    <row r="186" ht="15.75" customHeight="1">
      <c r="A186" s="53"/>
      <c r="B186" s="54"/>
      <c r="C186" s="54"/>
      <c r="D186" s="1"/>
      <c r="E186" s="1"/>
      <c r="F186" s="1"/>
      <c r="G186" s="1"/>
      <c r="H186" s="1"/>
      <c r="I186" s="1"/>
      <c r="J186" s="1"/>
      <c r="K186" s="1"/>
    </row>
    <row r="187" ht="15.75" customHeight="1">
      <c r="A187" s="53"/>
      <c r="B187" s="54"/>
      <c r="C187" s="54"/>
      <c r="D187" s="1"/>
      <c r="E187" s="1"/>
      <c r="F187" s="1"/>
      <c r="G187" s="1"/>
      <c r="H187" s="1"/>
      <c r="I187" s="1"/>
      <c r="J187" s="1"/>
      <c r="K187" s="1"/>
    </row>
    <row r="188" ht="15.75" customHeight="1">
      <c r="A188" s="53"/>
      <c r="B188" s="54"/>
      <c r="C188" s="54"/>
      <c r="D188" s="1"/>
      <c r="E188" s="1"/>
      <c r="F188" s="1"/>
      <c r="G188" s="1"/>
      <c r="H188" s="1"/>
      <c r="I188" s="1"/>
      <c r="J188" s="1"/>
      <c r="K188" s="1"/>
    </row>
    <row r="189" ht="15.75" customHeight="1">
      <c r="A189" s="53"/>
      <c r="B189" s="54"/>
      <c r="C189" s="54"/>
      <c r="D189" s="1"/>
      <c r="E189" s="1"/>
      <c r="F189" s="1"/>
      <c r="G189" s="1"/>
      <c r="H189" s="1"/>
      <c r="I189" s="1"/>
      <c r="J189" s="1"/>
      <c r="K189" s="1"/>
    </row>
    <row r="190" ht="15.75" customHeight="1">
      <c r="A190" s="53"/>
      <c r="B190" s="54"/>
      <c r="C190" s="54"/>
      <c r="D190" s="1"/>
      <c r="E190" s="1"/>
      <c r="F190" s="1"/>
      <c r="G190" s="1"/>
      <c r="H190" s="1"/>
      <c r="I190" s="1"/>
      <c r="J190" s="1"/>
      <c r="K190" s="1"/>
    </row>
    <row r="191" ht="15.75" customHeight="1">
      <c r="A191" s="53"/>
      <c r="B191" s="54"/>
      <c r="C191" s="54"/>
      <c r="D191" s="1"/>
      <c r="E191" s="1"/>
      <c r="F191" s="1"/>
      <c r="G191" s="1"/>
      <c r="H191" s="1"/>
      <c r="I191" s="1"/>
      <c r="J191" s="1"/>
      <c r="K191" s="1"/>
    </row>
    <row r="192" ht="15.75" customHeight="1">
      <c r="A192" s="53"/>
      <c r="B192" s="54"/>
      <c r="C192" s="54"/>
      <c r="D192" s="1"/>
      <c r="E192" s="1"/>
      <c r="F192" s="1"/>
      <c r="G192" s="1"/>
      <c r="H192" s="1"/>
      <c r="I192" s="1"/>
      <c r="J192" s="1"/>
      <c r="K192" s="1"/>
    </row>
    <row r="193" ht="15.75" customHeight="1">
      <c r="A193" s="53"/>
      <c r="B193" s="54"/>
      <c r="C193" s="54"/>
      <c r="D193" s="1"/>
      <c r="E193" s="1"/>
      <c r="F193" s="1"/>
      <c r="G193" s="1"/>
      <c r="H193" s="1"/>
      <c r="I193" s="1"/>
      <c r="J193" s="1"/>
      <c r="K193" s="1"/>
    </row>
    <row r="194" ht="15.75" customHeight="1">
      <c r="A194" s="53"/>
      <c r="B194" s="54"/>
      <c r="C194" s="54"/>
      <c r="D194" s="1"/>
      <c r="E194" s="1"/>
      <c r="F194" s="1"/>
      <c r="G194" s="1"/>
      <c r="H194" s="1"/>
      <c r="I194" s="1"/>
      <c r="J194" s="1"/>
      <c r="K194" s="1"/>
    </row>
    <row r="195" ht="15.75" customHeight="1">
      <c r="A195" s="53"/>
      <c r="B195" s="54"/>
      <c r="C195" s="54"/>
      <c r="D195" s="1"/>
      <c r="E195" s="1"/>
      <c r="F195" s="1"/>
      <c r="G195" s="1"/>
      <c r="H195" s="1"/>
      <c r="I195" s="1"/>
      <c r="J195" s="1"/>
      <c r="K195" s="1"/>
    </row>
    <row r="196" ht="15.75" customHeight="1">
      <c r="A196" s="53"/>
      <c r="B196" s="54"/>
      <c r="C196" s="54"/>
      <c r="D196" s="1"/>
      <c r="E196" s="1"/>
      <c r="F196" s="1"/>
      <c r="G196" s="1"/>
      <c r="H196" s="1"/>
      <c r="I196" s="1"/>
      <c r="J196" s="1"/>
      <c r="K196" s="1"/>
    </row>
    <row r="197" ht="15.75" customHeight="1">
      <c r="A197" s="53"/>
      <c r="B197" s="54"/>
      <c r="C197" s="54"/>
      <c r="D197" s="1"/>
      <c r="E197" s="1"/>
      <c r="F197" s="1"/>
      <c r="G197" s="1"/>
      <c r="H197" s="1"/>
      <c r="I197" s="1"/>
      <c r="J197" s="1"/>
      <c r="K197" s="1"/>
    </row>
    <row r="198" ht="15.75" customHeight="1">
      <c r="A198" s="53"/>
      <c r="B198" s="54"/>
      <c r="C198" s="54"/>
      <c r="D198" s="1"/>
      <c r="E198" s="1"/>
      <c r="F198" s="1"/>
      <c r="G198" s="1"/>
      <c r="H198" s="1"/>
      <c r="I198" s="1"/>
      <c r="J198" s="1"/>
      <c r="K198" s="1"/>
    </row>
    <row r="199" ht="15.75" customHeight="1">
      <c r="A199" s="53"/>
      <c r="B199" s="54"/>
      <c r="C199" s="54"/>
      <c r="D199" s="1"/>
      <c r="E199" s="1"/>
      <c r="F199" s="1"/>
      <c r="G199" s="1"/>
      <c r="H199" s="1"/>
      <c r="I199" s="1"/>
      <c r="J199" s="1"/>
      <c r="K199" s="1"/>
    </row>
    <row r="200" ht="15.75" customHeight="1">
      <c r="A200" s="53"/>
      <c r="B200" s="54"/>
      <c r="C200" s="54"/>
      <c r="D200" s="1"/>
      <c r="E200" s="1"/>
      <c r="F200" s="1"/>
      <c r="G200" s="1"/>
      <c r="H200" s="1"/>
      <c r="I200" s="1"/>
      <c r="J200" s="1"/>
      <c r="K200" s="1"/>
    </row>
    <row r="201" ht="15.75" customHeight="1">
      <c r="A201" s="53"/>
      <c r="B201" s="54"/>
      <c r="C201" s="54"/>
      <c r="D201" s="1"/>
      <c r="E201" s="1"/>
      <c r="F201" s="1"/>
      <c r="G201" s="1"/>
      <c r="H201" s="1"/>
      <c r="I201" s="1"/>
      <c r="J201" s="1"/>
      <c r="K201" s="1"/>
    </row>
    <row r="202" ht="15.75" customHeight="1">
      <c r="A202" s="53"/>
      <c r="B202" s="54"/>
      <c r="C202" s="54"/>
      <c r="D202" s="1"/>
      <c r="E202" s="1"/>
      <c r="F202" s="1"/>
      <c r="G202" s="1"/>
      <c r="H202" s="1"/>
      <c r="I202" s="1"/>
      <c r="J202" s="1"/>
      <c r="K202" s="1"/>
    </row>
    <row r="203" ht="15.75" customHeight="1">
      <c r="A203" s="53"/>
      <c r="B203" s="54"/>
      <c r="C203" s="54"/>
      <c r="D203" s="1"/>
      <c r="E203" s="1"/>
      <c r="F203" s="1"/>
      <c r="G203" s="1"/>
      <c r="H203" s="1"/>
      <c r="I203" s="1"/>
      <c r="J203" s="1"/>
      <c r="K203" s="1"/>
    </row>
    <row r="204" ht="15.75" customHeight="1">
      <c r="A204" s="53"/>
      <c r="B204" s="54"/>
      <c r="C204" s="54"/>
      <c r="D204" s="1"/>
      <c r="E204" s="1"/>
      <c r="F204" s="1"/>
      <c r="G204" s="1"/>
      <c r="H204" s="1"/>
      <c r="I204" s="1"/>
      <c r="J204" s="1"/>
      <c r="K204" s="1"/>
    </row>
    <row r="205" ht="15.75" customHeight="1">
      <c r="A205" s="53"/>
      <c r="B205" s="54"/>
      <c r="C205" s="54"/>
      <c r="D205" s="1"/>
      <c r="E205" s="1"/>
      <c r="F205" s="1"/>
      <c r="G205" s="1"/>
      <c r="H205" s="1"/>
      <c r="I205" s="1"/>
      <c r="J205" s="1"/>
      <c r="K205" s="1"/>
    </row>
    <row r="206" ht="15.75" customHeight="1">
      <c r="A206" s="53"/>
      <c r="B206" s="54"/>
      <c r="C206" s="54"/>
      <c r="D206" s="1"/>
      <c r="E206" s="1"/>
      <c r="F206" s="1"/>
      <c r="G206" s="1"/>
      <c r="H206" s="1"/>
      <c r="I206" s="1"/>
      <c r="J206" s="1"/>
      <c r="K206" s="1"/>
    </row>
    <row r="207" ht="15.75" customHeight="1">
      <c r="A207" s="53"/>
      <c r="B207" s="54"/>
      <c r="C207" s="54"/>
      <c r="D207" s="1"/>
      <c r="E207" s="1"/>
      <c r="F207" s="1"/>
      <c r="G207" s="1"/>
      <c r="H207" s="1"/>
      <c r="I207" s="1"/>
      <c r="J207" s="1"/>
      <c r="K207" s="1"/>
    </row>
    <row r="208" ht="15.75" customHeight="1">
      <c r="A208" s="53"/>
      <c r="B208" s="54"/>
      <c r="C208" s="54"/>
      <c r="D208" s="1"/>
      <c r="E208" s="1"/>
      <c r="F208" s="1"/>
      <c r="G208" s="1"/>
      <c r="H208" s="1"/>
      <c r="I208" s="1"/>
      <c r="J208" s="1"/>
      <c r="K208" s="1"/>
    </row>
    <row r="209" ht="15.75" customHeight="1">
      <c r="A209" s="53"/>
      <c r="B209" s="54"/>
      <c r="C209" s="54"/>
      <c r="D209" s="1"/>
      <c r="E209" s="1"/>
      <c r="F209" s="1"/>
      <c r="G209" s="1"/>
      <c r="H209" s="1"/>
      <c r="I209" s="1"/>
      <c r="J209" s="1"/>
      <c r="K209" s="1"/>
    </row>
    <row r="210" ht="15.75" customHeight="1">
      <c r="A210" s="53"/>
      <c r="B210" s="54"/>
      <c r="C210" s="54"/>
      <c r="D210" s="1"/>
      <c r="E210" s="1"/>
      <c r="F210" s="1"/>
      <c r="G210" s="1"/>
      <c r="H210" s="1"/>
      <c r="I210" s="1"/>
      <c r="J210" s="1"/>
      <c r="K210" s="1"/>
    </row>
    <row r="211" ht="15.75" customHeight="1">
      <c r="A211" s="53"/>
      <c r="B211" s="54"/>
      <c r="C211" s="54"/>
      <c r="D211" s="1"/>
      <c r="E211" s="1"/>
      <c r="F211" s="1"/>
      <c r="G211" s="1"/>
      <c r="H211" s="1"/>
      <c r="I211" s="1"/>
      <c r="J211" s="1"/>
      <c r="K211" s="1"/>
    </row>
    <row r="212" ht="15.75" customHeight="1">
      <c r="A212" s="53"/>
      <c r="B212" s="54"/>
      <c r="C212" s="54"/>
      <c r="D212" s="1"/>
      <c r="E212" s="1"/>
      <c r="F212" s="1"/>
      <c r="G212" s="1"/>
      <c r="H212" s="1"/>
      <c r="I212" s="1"/>
      <c r="J212" s="1"/>
      <c r="K212" s="1"/>
    </row>
    <row r="213" ht="15.75" customHeight="1">
      <c r="A213" s="53"/>
      <c r="B213" s="54"/>
      <c r="C213" s="54"/>
      <c r="D213" s="1"/>
      <c r="E213" s="1"/>
      <c r="F213" s="1"/>
      <c r="G213" s="1"/>
      <c r="H213" s="1"/>
      <c r="I213" s="1"/>
      <c r="J213" s="1"/>
      <c r="K213" s="1"/>
    </row>
    <row r="214" ht="15.75" customHeight="1">
      <c r="A214" s="53"/>
      <c r="B214" s="54"/>
      <c r="C214" s="54"/>
      <c r="D214" s="1"/>
      <c r="E214" s="1"/>
      <c r="F214" s="1"/>
      <c r="G214" s="1"/>
      <c r="H214" s="1"/>
      <c r="I214" s="1"/>
      <c r="J214" s="1"/>
      <c r="K214" s="1"/>
    </row>
    <row r="215" ht="15.75" customHeight="1">
      <c r="A215" s="53"/>
      <c r="B215" s="54"/>
      <c r="C215" s="54"/>
      <c r="D215" s="1"/>
      <c r="E215" s="1"/>
      <c r="F215" s="1"/>
      <c r="G215" s="1"/>
      <c r="H215" s="1"/>
      <c r="I215" s="1"/>
      <c r="J215" s="1"/>
      <c r="K215" s="1"/>
    </row>
    <row r="216" ht="15.75" customHeight="1">
      <c r="A216" s="53"/>
      <c r="B216" s="54"/>
      <c r="C216" s="54"/>
      <c r="D216" s="1"/>
      <c r="E216" s="1"/>
      <c r="F216" s="1"/>
      <c r="G216" s="1"/>
      <c r="H216" s="1"/>
      <c r="I216" s="1"/>
      <c r="J216" s="1"/>
      <c r="K216" s="1"/>
    </row>
    <row r="217" ht="15.75" customHeight="1">
      <c r="A217" s="53"/>
      <c r="B217" s="54"/>
      <c r="C217" s="54"/>
      <c r="D217" s="1"/>
      <c r="E217" s="1"/>
      <c r="F217" s="1"/>
      <c r="G217" s="1"/>
      <c r="H217" s="1"/>
      <c r="I217" s="1"/>
      <c r="J217" s="1"/>
      <c r="K217" s="1"/>
    </row>
    <row r="218" ht="15.75" customHeight="1">
      <c r="A218" s="53"/>
      <c r="B218" s="54"/>
      <c r="C218" s="54"/>
      <c r="D218" s="1"/>
      <c r="E218" s="1"/>
      <c r="F218" s="1"/>
      <c r="G218" s="1"/>
      <c r="H218" s="1"/>
      <c r="I218" s="1"/>
      <c r="J218" s="1"/>
      <c r="K218" s="1"/>
    </row>
    <row r="219" ht="15.75" customHeight="1">
      <c r="A219" s="53"/>
      <c r="B219" s="54"/>
      <c r="C219" s="54"/>
      <c r="D219" s="1"/>
      <c r="E219" s="1"/>
      <c r="F219" s="1"/>
      <c r="G219" s="1"/>
      <c r="H219" s="1"/>
      <c r="I219" s="1"/>
      <c r="J219" s="1"/>
      <c r="K219" s="1"/>
    </row>
    <row r="220" ht="15.75" customHeight="1">
      <c r="A220" s="53"/>
      <c r="B220" s="54"/>
      <c r="C220" s="54"/>
      <c r="D220" s="1"/>
      <c r="E220" s="1"/>
      <c r="F220" s="1"/>
      <c r="G220" s="1"/>
      <c r="H220" s="1"/>
      <c r="I220" s="1"/>
      <c r="J220" s="1"/>
      <c r="K220" s="1"/>
    </row>
    <row r="221" ht="15.75" customHeight="1">
      <c r="A221" s="53"/>
      <c r="B221" s="54"/>
      <c r="C221" s="54"/>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86"/>
    <col customWidth="1" min="2" max="2" width="15.0"/>
    <col customWidth="1" min="3" max="3" width="10.57"/>
    <col customWidth="1" min="4" max="4" width="12.14"/>
    <col customWidth="1" min="5" max="5" width="5.71"/>
    <col customWidth="1" min="6" max="6" width="5.86"/>
    <col customWidth="1" min="7" max="7" width="6.0"/>
    <col customWidth="1" min="8" max="9" width="9.14"/>
    <col customWidth="1" min="10" max="11" width="10.14"/>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2" width="12.43"/>
    <col customWidth="1" min="23" max="23" width="22.57"/>
    <col customWidth="1" min="24" max="24" width="9.14"/>
    <col customWidth="1" min="25" max="30" width="8.0"/>
  </cols>
  <sheetData>
    <row r="1">
      <c r="A1" s="53"/>
      <c r="B1" s="54"/>
      <c r="C1" s="54"/>
      <c r="D1" s="54"/>
      <c r="E1" s="54"/>
      <c r="F1" s="54"/>
      <c r="G1" s="1"/>
      <c r="H1" s="1"/>
      <c r="I1" s="1"/>
      <c r="J1" s="1"/>
      <c r="K1" s="1"/>
      <c r="L1" s="1"/>
      <c r="M1" s="1"/>
      <c r="N1" s="1"/>
      <c r="O1" s="1"/>
      <c r="P1" s="1"/>
      <c r="Q1" s="1"/>
      <c r="R1" s="1"/>
      <c r="S1" s="1"/>
      <c r="T1" s="1"/>
      <c r="U1" s="1"/>
      <c r="V1" s="1"/>
      <c r="W1" s="1"/>
      <c r="X1" s="1"/>
    </row>
    <row r="2" ht="35.25" customHeight="1">
      <c r="A2" s="55" t="s">
        <v>115</v>
      </c>
      <c r="B2" s="56"/>
      <c r="C2" s="56"/>
      <c r="D2" s="56"/>
      <c r="E2" s="56"/>
      <c r="F2" s="56"/>
      <c r="G2" s="56"/>
      <c r="H2" s="56"/>
      <c r="I2" s="56"/>
      <c r="J2" s="56"/>
      <c r="K2" s="56"/>
      <c r="L2" s="56"/>
      <c r="M2" s="56"/>
      <c r="N2" s="56"/>
      <c r="O2" s="56"/>
      <c r="P2" s="56"/>
      <c r="Q2" s="56"/>
      <c r="R2" s="56"/>
      <c r="S2" s="56"/>
      <c r="T2" s="56"/>
      <c r="U2" s="56"/>
      <c r="V2" s="57"/>
      <c r="W2" s="58"/>
      <c r="X2" s="58"/>
      <c r="Y2" s="59"/>
      <c r="Z2" s="59"/>
      <c r="AA2" s="59"/>
      <c r="AB2" s="59"/>
      <c r="AC2" s="59"/>
      <c r="AD2" s="59"/>
    </row>
    <row r="3">
      <c r="A3" s="59"/>
      <c r="B3" s="59"/>
      <c r="C3" s="59"/>
      <c r="D3" s="59"/>
      <c r="E3" s="59"/>
      <c r="F3" s="59"/>
      <c r="G3" s="59"/>
      <c r="H3" s="58"/>
      <c r="I3" s="58"/>
      <c r="J3" s="59"/>
      <c r="K3" s="59"/>
      <c r="L3" s="59"/>
      <c r="M3" s="59"/>
      <c r="N3" s="59"/>
      <c r="O3" s="59"/>
      <c r="P3" s="59"/>
      <c r="Q3" s="59"/>
      <c r="R3" s="59"/>
      <c r="S3" s="59"/>
      <c r="T3" s="59"/>
      <c r="U3" s="58"/>
      <c r="V3" s="58"/>
      <c r="W3" s="58"/>
      <c r="X3" s="58"/>
      <c r="Y3" s="59"/>
      <c r="Z3" s="59"/>
      <c r="AA3" s="59"/>
      <c r="AB3" s="59"/>
      <c r="AC3" s="59"/>
      <c r="AD3" s="59"/>
    </row>
    <row r="4" ht="22.5" customHeight="1">
      <c r="A4" s="60" t="s">
        <v>116</v>
      </c>
      <c r="B4" s="56"/>
      <c r="C4" s="56"/>
      <c r="D4" s="56"/>
      <c r="E4" s="56"/>
      <c r="F4" s="56"/>
      <c r="G4" s="56"/>
      <c r="H4" s="56"/>
      <c r="I4" s="56"/>
      <c r="J4" s="56"/>
      <c r="K4" s="56"/>
      <c r="L4" s="56"/>
      <c r="M4" s="56"/>
      <c r="N4" s="56"/>
      <c r="O4" s="56"/>
      <c r="P4" s="56"/>
      <c r="Q4" s="56"/>
      <c r="R4" s="56"/>
      <c r="S4" s="56"/>
      <c r="T4" s="56"/>
      <c r="U4" s="56"/>
      <c r="V4" s="57"/>
      <c r="W4" s="58"/>
      <c r="X4" s="58"/>
      <c r="Y4" s="59"/>
      <c r="Z4" s="59"/>
      <c r="AA4" s="59"/>
      <c r="AB4" s="59"/>
      <c r="AC4" s="59"/>
      <c r="AD4" s="59"/>
    </row>
    <row r="5" ht="19.5" customHeight="1">
      <c r="A5" s="60" t="s">
        <v>117</v>
      </c>
      <c r="B5" s="56"/>
      <c r="C5" s="56"/>
      <c r="D5" s="56"/>
      <c r="E5" s="56"/>
      <c r="F5" s="56"/>
      <c r="G5" s="56"/>
      <c r="H5" s="56"/>
      <c r="I5" s="56"/>
      <c r="J5" s="56"/>
      <c r="K5" s="56"/>
      <c r="L5" s="56"/>
      <c r="M5" s="56"/>
      <c r="N5" s="56"/>
      <c r="O5" s="56"/>
      <c r="P5" s="56"/>
      <c r="Q5" s="56"/>
      <c r="R5" s="56"/>
      <c r="S5" s="56"/>
      <c r="T5" s="56"/>
      <c r="U5" s="56"/>
      <c r="V5" s="57"/>
      <c r="W5" s="58"/>
      <c r="X5" s="58"/>
      <c r="Y5" s="59"/>
      <c r="Z5" s="59"/>
      <c r="AA5" s="59"/>
      <c r="AB5" s="59"/>
      <c r="AC5" s="59"/>
      <c r="AD5" s="59"/>
    </row>
    <row r="6" ht="14.25" customHeight="1">
      <c r="A6" s="60" t="s">
        <v>118</v>
      </c>
      <c r="B6" s="56"/>
      <c r="C6" s="56"/>
      <c r="D6" s="56"/>
      <c r="E6" s="56"/>
      <c r="F6" s="56"/>
      <c r="G6" s="56"/>
      <c r="H6" s="56"/>
      <c r="I6" s="56"/>
      <c r="J6" s="56"/>
      <c r="K6" s="56"/>
      <c r="L6" s="56"/>
      <c r="M6" s="56"/>
      <c r="N6" s="56"/>
      <c r="O6" s="56"/>
      <c r="P6" s="56"/>
      <c r="Q6" s="56"/>
      <c r="R6" s="56"/>
      <c r="S6" s="56"/>
      <c r="T6" s="56"/>
      <c r="U6" s="56"/>
      <c r="V6" s="57"/>
      <c r="W6" s="58"/>
      <c r="X6" s="58"/>
      <c r="Y6" s="59"/>
      <c r="Z6" s="59"/>
      <c r="AA6" s="59"/>
      <c r="AB6" s="59"/>
      <c r="AC6" s="59"/>
      <c r="AD6" s="59"/>
    </row>
    <row r="7" ht="26.25" customHeight="1">
      <c r="A7" s="60" t="s">
        <v>119</v>
      </c>
      <c r="B7" s="56"/>
      <c r="C7" s="56"/>
      <c r="D7" s="56"/>
      <c r="E7" s="56"/>
      <c r="F7" s="56"/>
      <c r="G7" s="56"/>
      <c r="H7" s="56"/>
      <c r="I7" s="56"/>
      <c r="J7" s="56"/>
      <c r="K7" s="56"/>
      <c r="L7" s="56"/>
      <c r="M7" s="56"/>
      <c r="N7" s="56"/>
      <c r="O7" s="56"/>
      <c r="P7" s="56"/>
      <c r="Q7" s="56"/>
      <c r="R7" s="56"/>
      <c r="S7" s="56"/>
      <c r="T7" s="56"/>
      <c r="U7" s="56"/>
      <c r="V7" s="57"/>
      <c r="W7" s="61"/>
      <c r="X7" s="61"/>
      <c r="Y7" s="62"/>
      <c r="Z7" s="62"/>
      <c r="AA7" s="62"/>
      <c r="AB7" s="62"/>
      <c r="AC7" s="62"/>
      <c r="AD7" s="62"/>
    </row>
    <row r="8" ht="14.25" customHeight="1">
      <c r="A8" s="60" t="s">
        <v>120</v>
      </c>
      <c r="B8" s="56"/>
      <c r="C8" s="56"/>
      <c r="D8" s="56"/>
      <c r="E8" s="56"/>
      <c r="F8" s="56"/>
      <c r="G8" s="56"/>
      <c r="H8" s="56"/>
      <c r="I8" s="56"/>
      <c r="J8" s="56"/>
      <c r="K8" s="56"/>
      <c r="L8" s="56"/>
      <c r="M8" s="56"/>
      <c r="N8" s="56"/>
      <c r="O8" s="56"/>
      <c r="P8" s="56"/>
      <c r="Q8" s="56"/>
      <c r="R8" s="56"/>
      <c r="S8" s="56"/>
      <c r="T8" s="56"/>
      <c r="U8" s="56"/>
      <c r="V8" s="57"/>
      <c r="W8" s="61"/>
      <c r="X8" s="61"/>
      <c r="Y8" s="62"/>
      <c r="Z8" s="62"/>
      <c r="AA8" s="62"/>
      <c r="AB8" s="62"/>
      <c r="AC8" s="62"/>
      <c r="AD8" s="62"/>
    </row>
    <row r="9" ht="146.25" customHeight="1">
      <c r="A9" s="63" t="s">
        <v>121</v>
      </c>
      <c r="B9" s="56"/>
      <c r="C9" s="56"/>
      <c r="D9" s="56"/>
      <c r="E9" s="56"/>
      <c r="F9" s="56"/>
      <c r="G9" s="56"/>
      <c r="H9" s="56"/>
      <c r="I9" s="56"/>
      <c r="J9" s="56"/>
      <c r="K9" s="56"/>
      <c r="L9" s="56"/>
      <c r="M9" s="56"/>
      <c r="N9" s="56"/>
      <c r="O9" s="56"/>
      <c r="P9" s="56"/>
      <c r="Q9" s="56"/>
      <c r="R9" s="56"/>
      <c r="S9" s="56"/>
      <c r="T9" s="56"/>
      <c r="U9" s="56"/>
      <c r="V9" s="57"/>
      <c r="W9" s="61"/>
      <c r="X9" s="61"/>
      <c r="Y9" s="62"/>
      <c r="Z9" s="62"/>
      <c r="AA9" s="62"/>
      <c r="AB9" s="62"/>
      <c r="AC9" s="62"/>
      <c r="AD9" s="62"/>
    </row>
    <row r="10">
      <c r="A10" s="64"/>
      <c r="B10" s="65"/>
      <c r="C10" s="65"/>
      <c r="D10" s="65"/>
      <c r="E10" s="65"/>
      <c r="F10" s="65"/>
      <c r="G10" s="64"/>
      <c r="H10" s="59"/>
      <c r="I10" s="59"/>
      <c r="J10" s="64"/>
      <c r="K10" s="64"/>
      <c r="L10" s="64"/>
      <c r="M10" s="64"/>
      <c r="N10" s="64"/>
      <c r="O10" s="64"/>
      <c r="P10" s="64"/>
      <c r="Q10" s="64"/>
      <c r="R10" s="64"/>
      <c r="S10" s="64"/>
      <c r="T10" s="64"/>
      <c r="U10" s="58"/>
      <c r="V10" s="58"/>
      <c r="W10" s="58"/>
      <c r="X10" s="58"/>
      <c r="Y10" s="59"/>
      <c r="Z10" s="59"/>
      <c r="AA10" s="59"/>
      <c r="AB10" s="59"/>
      <c r="AC10" s="59"/>
      <c r="AD10" s="59"/>
    </row>
    <row r="11" ht="101.25" customHeight="1">
      <c r="A11" s="66" t="s">
        <v>122</v>
      </c>
      <c r="B11" s="66" t="s">
        <v>123</v>
      </c>
      <c r="C11" s="66" t="s">
        <v>124</v>
      </c>
      <c r="D11" s="66" t="s">
        <v>125</v>
      </c>
      <c r="E11" s="66" t="s">
        <v>126</v>
      </c>
      <c r="F11" s="66" t="s">
        <v>127</v>
      </c>
      <c r="G11" s="66" t="s">
        <v>128</v>
      </c>
      <c r="H11" s="66" t="s">
        <v>129</v>
      </c>
      <c r="I11" s="66" t="s">
        <v>130</v>
      </c>
      <c r="J11" s="66" t="s">
        <v>131</v>
      </c>
      <c r="K11" s="66" t="s">
        <v>132</v>
      </c>
      <c r="L11" s="66" t="s">
        <v>133</v>
      </c>
      <c r="M11" s="66" t="s">
        <v>134</v>
      </c>
      <c r="N11" s="66" t="s">
        <v>135</v>
      </c>
      <c r="O11" s="66" t="s">
        <v>136</v>
      </c>
      <c r="P11" s="66" t="s">
        <v>137</v>
      </c>
      <c r="Q11" s="66" t="s">
        <v>138</v>
      </c>
      <c r="R11" s="66" t="s">
        <v>139</v>
      </c>
      <c r="S11" s="66" t="s">
        <v>140</v>
      </c>
      <c r="T11" s="66" t="s">
        <v>141</v>
      </c>
      <c r="U11" s="66" t="s">
        <v>142</v>
      </c>
      <c r="V11" s="66" t="s">
        <v>143</v>
      </c>
      <c r="W11" s="67" t="s">
        <v>144</v>
      </c>
      <c r="X11" s="68"/>
      <c r="Y11" s="69"/>
      <c r="Z11" s="69"/>
      <c r="AA11" s="69"/>
      <c r="AB11" s="69"/>
      <c r="AC11" s="69"/>
      <c r="AD11" s="69"/>
    </row>
    <row r="12" ht="11.25" customHeight="1">
      <c r="A12" s="70" t="s">
        <v>145</v>
      </c>
      <c r="B12" s="70" t="s">
        <v>146</v>
      </c>
      <c r="C12" s="71" t="s">
        <v>52</v>
      </c>
      <c r="D12" s="70" t="s">
        <v>147</v>
      </c>
      <c r="E12" s="71">
        <v>16.0</v>
      </c>
      <c r="F12" s="18">
        <v>11.0</v>
      </c>
      <c r="G12" s="71" t="s">
        <v>148</v>
      </c>
      <c r="H12" s="72" t="s">
        <v>149</v>
      </c>
      <c r="I12" s="72" t="s">
        <v>150</v>
      </c>
      <c r="J12" s="73" t="s">
        <v>151</v>
      </c>
      <c r="K12" s="74">
        <v>1.245614200001E12</v>
      </c>
      <c r="L12" s="73" t="s">
        <v>152</v>
      </c>
      <c r="M12" s="18">
        <v>2024.0</v>
      </c>
      <c r="N12" s="18" t="s">
        <v>153</v>
      </c>
      <c r="O12" s="18">
        <v>3.0</v>
      </c>
      <c r="P12" s="74">
        <v>2.0</v>
      </c>
      <c r="Q12" s="74">
        <v>3.0</v>
      </c>
      <c r="R12" s="75">
        <v>1000.0</v>
      </c>
      <c r="S12" s="76"/>
      <c r="T12" s="77"/>
      <c r="U12" s="77"/>
      <c r="V12" s="77">
        <f>R12/Q12</f>
        <v>333.3333333</v>
      </c>
      <c r="W12" s="78" t="s">
        <v>154</v>
      </c>
      <c r="X12" s="1"/>
      <c r="Y12" s="79"/>
      <c r="Z12" s="79"/>
      <c r="AA12" s="79"/>
      <c r="AB12" s="79"/>
      <c r="AC12" s="79"/>
      <c r="AD12" s="79"/>
    </row>
    <row r="13" ht="11.25" customHeight="1">
      <c r="A13" s="70" t="s">
        <v>155</v>
      </c>
      <c r="B13" s="70" t="s">
        <v>156</v>
      </c>
      <c r="C13" s="71" t="s">
        <v>52</v>
      </c>
      <c r="D13" s="70" t="s">
        <v>157</v>
      </c>
      <c r="E13" s="71" t="s">
        <v>158</v>
      </c>
      <c r="F13" s="18" t="s">
        <v>158</v>
      </c>
      <c r="G13" s="71" t="s">
        <v>159</v>
      </c>
      <c r="H13" s="80" t="s">
        <v>160</v>
      </c>
      <c r="I13" s="80" t="s">
        <v>161</v>
      </c>
      <c r="J13" s="78" t="s">
        <v>162</v>
      </c>
      <c r="K13" s="18" t="s">
        <v>158</v>
      </c>
      <c r="L13" s="73" t="s">
        <v>163</v>
      </c>
      <c r="M13" s="18">
        <v>2024.0</v>
      </c>
      <c r="N13" s="18" t="s">
        <v>158</v>
      </c>
      <c r="O13" s="18">
        <v>2.0</v>
      </c>
      <c r="P13" s="74">
        <v>2.0</v>
      </c>
      <c r="Q13" s="74">
        <v>2.0</v>
      </c>
      <c r="R13" s="75">
        <v>300.0</v>
      </c>
      <c r="S13" s="76" t="s">
        <v>158</v>
      </c>
      <c r="T13" s="81"/>
      <c r="U13" s="81"/>
      <c r="V13" s="77">
        <v>150.0</v>
      </c>
      <c r="W13" s="78" t="s">
        <v>164</v>
      </c>
      <c r="X13" s="1"/>
      <c r="Y13" s="79"/>
      <c r="Z13" s="79"/>
      <c r="AA13" s="79"/>
      <c r="AB13" s="79"/>
      <c r="AC13" s="79"/>
      <c r="AD13" s="79"/>
    </row>
    <row r="14" ht="11.25" customHeight="1">
      <c r="A14" s="70" t="s">
        <v>165</v>
      </c>
      <c r="B14" s="70" t="s">
        <v>166</v>
      </c>
      <c r="C14" s="71" t="s">
        <v>52</v>
      </c>
      <c r="D14" s="70" t="s">
        <v>167</v>
      </c>
      <c r="E14" s="82" t="s">
        <v>158</v>
      </c>
      <c r="F14" s="73" t="s">
        <v>158</v>
      </c>
      <c r="G14" s="18" t="s">
        <v>168</v>
      </c>
      <c r="H14" s="18" t="s">
        <v>169</v>
      </c>
      <c r="I14" s="74" t="s">
        <v>161</v>
      </c>
      <c r="J14" s="74" t="s">
        <v>170</v>
      </c>
      <c r="K14" s="18" t="s">
        <v>158</v>
      </c>
      <c r="L14" s="73" t="s">
        <v>171</v>
      </c>
      <c r="M14" s="18">
        <v>2024.0</v>
      </c>
      <c r="N14" s="18" t="s">
        <v>172</v>
      </c>
      <c r="O14" s="18">
        <v>3.0</v>
      </c>
      <c r="P14" s="74">
        <v>3.0</v>
      </c>
      <c r="Q14" s="74">
        <v>3.0</v>
      </c>
      <c r="R14" s="75">
        <v>300.0</v>
      </c>
      <c r="S14" s="76" t="s">
        <v>158</v>
      </c>
      <c r="T14" s="81" t="s">
        <v>158</v>
      </c>
      <c r="U14" s="81" t="s">
        <v>158</v>
      </c>
      <c r="V14" s="77">
        <v>100.0</v>
      </c>
      <c r="W14" s="78" t="s">
        <v>173</v>
      </c>
      <c r="X14" s="1"/>
      <c r="Y14" s="79"/>
      <c r="Z14" s="79"/>
      <c r="AA14" s="79"/>
      <c r="AB14" s="79"/>
      <c r="AC14" s="79"/>
      <c r="AD14" s="79"/>
    </row>
    <row r="15" ht="11.25" customHeight="1">
      <c r="A15" s="70" t="s">
        <v>174</v>
      </c>
      <c r="B15" s="70" t="s">
        <v>175</v>
      </c>
      <c r="C15" s="71" t="s">
        <v>52</v>
      </c>
      <c r="D15" s="70" t="s">
        <v>176</v>
      </c>
      <c r="E15" s="71">
        <v>25.0</v>
      </c>
      <c r="F15" s="18">
        <v>1.0</v>
      </c>
      <c r="G15" s="71" t="s">
        <v>177</v>
      </c>
      <c r="H15" s="78" t="s">
        <v>178</v>
      </c>
      <c r="I15" s="78" t="s">
        <v>179</v>
      </c>
      <c r="J15" s="78" t="s">
        <v>180</v>
      </c>
      <c r="K15" s="18" t="s">
        <v>181</v>
      </c>
      <c r="L15" s="73" t="s">
        <v>182</v>
      </c>
      <c r="M15" s="18">
        <v>2024.0</v>
      </c>
      <c r="N15" s="18" t="s">
        <v>183</v>
      </c>
      <c r="O15" s="18">
        <v>4.0</v>
      </c>
      <c r="P15" s="74">
        <v>2.0</v>
      </c>
      <c r="Q15" s="74">
        <v>4.0</v>
      </c>
      <c r="R15" s="75">
        <v>1000.0</v>
      </c>
      <c r="S15" s="76"/>
      <c r="T15" s="81"/>
      <c r="U15" s="81"/>
      <c r="V15" s="77">
        <f>1000/4</f>
        <v>250</v>
      </c>
      <c r="W15" s="78" t="s">
        <v>184</v>
      </c>
      <c r="X15" s="1"/>
      <c r="Y15" s="79"/>
      <c r="Z15" s="79"/>
      <c r="AA15" s="79"/>
      <c r="AB15" s="79"/>
      <c r="AC15" s="79"/>
      <c r="AD15" s="79"/>
    </row>
    <row r="16" ht="11.25" customHeight="1">
      <c r="A16" s="70" t="s">
        <v>185</v>
      </c>
      <c r="B16" s="70" t="s">
        <v>186</v>
      </c>
      <c r="C16" s="71" t="s">
        <v>52</v>
      </c>
      <c r="D16" s="70" t="s">
        <v>187</v>
      </c>
      <c r="E16" s="71">
        <v>19.0</v>
      </c>
      <c r="F16" s="71">
        <v>7.0</v>
      </c>
      <c r="G16" s="71" t="s">
        <v>188</v>
      </c>
      <c r="H16" s="78" t="s">
        <v>189</v>
      </c>
      <c r="I16" s="78" t="s">
        <v>190</v>
      </c>
      <c r="J16" s="83" t="s">
        <v>191</v>
      </c>
      <c r="K16" s="71" t="s">
        <v>192</v>
      </c>
      <c r="L16" s="84" t="s">
        <v>193</v>
      </c>
      <c r="M16" s="18">
        <v>2024.0</v>
      </c>
      <c r="N16" s="18" t="s">
        <v>194</v>
      </c>
      <c r="O16" s="18">
        <v>2.0</v>
      </c>
      <c r="P16" s="74">
        <v>2.0</v>
      </c>
      <c r="Q16" s="74">
        <v>2.0</v>
      </c>
      <c r="R16" s="75">
        <v>1500.0</v>
      </c>
      <c r="S16" s="76"/>
      <c r="T16" s="78"/>
      <c r="U16" s="78"/>
      <c r="V16" s="18">
        <f>1500/2</f>
        <v>750</v>
      </c>
      <c r="W16" s="78" t="s">
        <v>184</v>
      </c>
      <c r="X16" s="1"/>
      <c r="Y16" s="79"/>
      <c r="Z16" s="79"/>
      <c r="AA16" s="79"/>
      <c r="AB16" s="79"/>
      <c r="AC16" s="79"/>
      <c r="AD16" s="79"/>
    </row>
    <row r="17" ht="11.25" customHeight="1">
      <c r="A17" s="85" t="s">
        <v>195</v>
      </c>
      <c r="B17" s="85" t="s">
        <v>196</v>
      </c>
      <c r="C17" s="18" t="s">
        <v>52</v>
      </c>
      <c r="D17" s="85" t="s">
        <v>197</v>
      </c>
      <c r="E17" s="18">
        <v>22.0</v>
      </c>
      <c r="F17" s="18">
        <v>1.0</v>
      </c>
      <c r="G17" s="18" t="s">
        <v>198</v>
      </c>
      <c r="H17" s="78" t="s">
        <v>199</v>
      </c>
      <c r="I17" s="78" t="s">
        <v>200</v>
      </c>
      <c r="J17" s="78" t="s">
        <v>201</v>
      </c>
      <c r="K17" s="18" t="s">
        <v>202</v>
      </c>
      <c r="L17" s="73" t="s">
        <v>203</v>
      </c>
      <c r="M17" s="18">
        <v>2024.0</v>
      </c>
      <c r="N17" s="18" t="s">
        <v>204</v>
      </c>
      <c r="O17" s="18">
        <v>1.0</v>
      </c>
      <c r="P17" s="74">
        <v>1.0</v>
      </c>
      <c r="Q17" s="74">
        <v>2.0</v>
      </c>
      <c r="R17" s="75">
        <v>300.0</v>
      </c>
      <c r="S17" s="76"/>
      <c r="T17" s="78"/>
      <c r="U17" s="78"/>
      <c r="V17" s="18">
        <v>300.0</v>
      </c>
      <c r="W17" s="78" t="s">
        <v>184</v>
      </c>
      <c r="X17" s="1"/>
      <c r="Y17" s="79"/>
      <c r="Z17" s="79"/>
      <c r="AA17" s="79"/>
      <c r="AB17" s="79"/>
      <c r="AC17" s="79"/>
      <c r="AD17" s="79"/>
    </row>
    <row r="18" ht="11.25" customHeight="1">
      <c r="A18" s="70" t="s">
        <v>205</v>
      </c>
      <c r="B18" s="70" t="s">
        <v>206</v>
      </c>
      <c r="C18" s="71" t="s">
        <v>52</v>
      </c>
      <c r="D18" s="70" t="s">
        <v>207</v>
      </c>
      <c r="E18" s="71">
        <v>12.0</v>
      </c>
      <c r="F18" s="18"/>
      <c r="G18" s="71" t="s">
        <v>208</v>
      </c>
      <c r="H18" s="80" t="s">
        <v>209</v>
      </c>
      <c r="I18" s="78" t="s">
        <v>210</v>
      </c>
      <c r="J18" s="18" t="s">
        <v>211</v>
      </c>
      <c r="K18" s="73" t="s">
        <v>212</v>
      </c>
      <c r="L18" s="73" t="s">
        <v>213</v>
      </c>
      <c r="M18" s="18">
        <v>2024.0</v>
      </c>
      <c r="N18" s="18" t="s">
        <v>153</v>
      </c>
      <c r="O18" s="18">
        <v>4.0</v>
      </c>
      <c r="P18" s="74">
        <v>1.0</v>
      </c>
      <c r="Q18" s="74">
        <v>4.0</v>
      </c>
      <c r="R18" s="75">
        <v>1000.0</v>
      </c>
      <c r="S18" s="76"/>
      <c r="T18" s="81"/>
      <c r="U18" s="81"/>
      <c r="V18" s="77">
        <v>250.0</v>
      </c>
      <c r="W18" s="78" t="s">
        <v>214</v>
      </c>
      <c r="X18" s="1"/>
      <c r="Y18" s="79"/>
      <c r="Z18" s="79"/>
      <c r="AA18" s="79"/>
      <c r="AB18" s="79"/>
      <c r="AC18" s="79"/>
      <c r="AD18" s="79"/>
    </row>
    <row r="19" ht="11.25" customHeight="1">
      <c r="A19" s="70" t="s">
        <v>215</v>
      </c>
      <c r="B19" s="70" t="s">
        <v>216</v>
      </c>
      <c r="C19" s="71" t="s">
        <v>52</v>
      </c>
      <c r="D19" s="70" t="s">
        <v>217</v>
      </c>
      <c r="E19" s="71">
        <v>342.0</v>
      </c>
      <c r="F19" s="71">
        <v>3.0</v>
      </c>
      <c r="G19" s="71" t="s">
        <v>218</v>
      </c>
      <c r="H19" s="78" t="s">
        <v>219</v>
      </c>
      <c r="I19" s="78" t="s">
        <v>220</v>
      </c>
      <c r="J19" s="84" t="s">
        <v>221</v>
      </c>
      <c r="K19" s="84" t="s">
        <v>222</v>
      </c>
      <c r="L19" s="84" t="s">
        <v>223</v>
      </c>
      <c r="M19" s="18">
        <v>2024.0</v>
      </c>
      <c r="N19" s="18" t="s">
        <v>224</v>
      </c>
      <c r="O19" s="18">
        <v>6.0</v>
      </c>
      <c r="P19" s="74">
        <v>1.0</v>
      </c>
      <c r="Q19" s="74">
        <v>6.0</v>
      </c>
      <c r="R19" s="75">
        <v>1500.0</v>
      </c>
      <c r="S19" s="76"/>
      <c r="T19" s="81"/>
      <c r="U19" s="81"/>
      <c r="V19" s="77">
        <v>250.0</v>
      </c>
      <c r="W19" s="78" t="s">
        <v>214</v>
      </c>
      <c r="X19" s="1"/>
      <c r="Y19" s="79"/>
      <c r="Z19" s="79"/>
      <c r="AA19" s="79"/>
      <c r="AB19" s="79"/>
      <c r="AC19" s="79"/>
      <c r="AD19" s="79"/>
    </row>
    <row r="20" ht="11.25" customHeight="1">
      <c r="A20" s="85" t="s">
        <v>225</v>
      </c>
      <c r="B20" s="85" t="s">
        <v>226</v>
      </c>
      <c r="C20" s="71" t="s">
        <v>52</v>
      </c>
      <c r="D20" s="85" t="s">
        <v>227</v>
      </c>
      <c r="E20" s="18"/>
      <c r="F20" s="18"/>
      <c r="G20" s="18" t="s">
        <v>228</v>
      </c>
      <c r="H20" s="18" t="s">
        <v>229</v>
      </c>
      <c r="I20" s="18" t="s">
        <v>230</v>
      </c>
      <c r="J20" s="73" t="s">
        <v>231</v>
      </c>
      <c r="K20" s="73" t="s">
        <v>232</v>
      </c>
      <c r="L20" s="73" t="s">
        <v>233</v>
      </c>
      <c r="M20" s="18">
        <v>2024.0</v>
      </c>
      <c r="N20" s="18" t="s">
        <v>234</v>
      </c>
      <c r="O20" s="18">
        <v>3.0</v>
      </c>
      <c r="P20" s="74">
        <v>3.0</v>
      </c>
      <c r="Q20" s="74">
        <v>3.0</v>
      </c>
      <c r="R20" s="75">
        <v>200.0</v>
      </c>
      <c r="S20" s="76" t="s">
        <v>235</v>
      </c>
      <c r="T20" s="18" t="s">
        <v>236</v>
      </c>
      <c r="U20" s="18" t="s">
        <v>237</v>
      </c>
      <c r="V20" s="77">
        <v>66.66</v>
      </c>
      <c r="W20" s="78" t="s">
        <v>214</v>
      </c>
      <c r="X20" s="1"/>
      <c r="Y20" s="79"/>
      <c r="Z20" s="79"/>
      <c r="AA20" s="79"/>
      <c r="AB20" s="79"/>
      <c r="AC20" s="79"/>
      <c r="AD20" s="79"/>
    </row>
    <row r="21" ht="11.25" customHeight="1">
      <c r="A21" s="85" t="s">
        <v>238</v>
      </c>
      <c r="B21" s="85" t="s">
        <v>239</v>
      </c>
      <c r="C21" s="71" t="s">
        <v>52</v>
      </c>
      <c r="D21" s="85" t="s">
        <v>240</v>
      </c>
      <c r="E21" s="18"/>
      <c r="F21" s="18"/>
      <c r="G21" s="18" t="s">
        <v>241</v>
      </c>
      <c r="H21" s="73" t="s">
        <v>242</v>
      </c>
      <c r="I21" s="18"/>
      <c r="J21" s="73" t="s">
        <v>243</v>
      </c>
      <c r="K21" s="73"/>
      <c r="L21" s="73" t="s">
        <v>244</v>
      </c>
      <c r="M21" s="18">
        <v>2024.0</v>
      </c>
      <c r="N21" s="18" t="s">
        <v>234</v>
      </c>
      <c r="O21" s="18">
        <v>4.0</v>
      </c>
      <c r="P21" s="74">
        <v>4.0</v>
      </c>
      <c r="Q21" s="74">
        <v>4.0</v>
      </c>
      <c r="R21" s="75">
        <v>200.0</v>
      </c>
      <c r="S21" s="76" t="s">
        <v>245</v>
      </c>
      <c r="T21" s="18" t="s">
        <v>246</v>
      </c>
      <c r="U21" s="18" t="s">
        <v>247</v>
      </c>
      <c r="V21" s="77">
        <v>50.0</v>
      </c>
      <c r="W21" s="78" t="s">
        <v>214</v>
      </c>
      <c r="X21" s="1"/>
      <c r="Y21" s="79"/>
      <c r="Z21" s="79"/>
      <c r="AA21" s="79"/>
      <c r="AB21" s="79"/>
      <c r="AC21" s="79"/>
      <c r="AD21" s="79"/>
    </row>
    <row r="22" ht="11.25" customHeight="1">
      <c r="A22" s="85" t="s">
        <v>248</v>
      </c>
      <c r="B22" s="85" t="s">
        <v>249</v>
      </c>
      <c r="C22" s="71" t="s">
        <v>52</v>
      </c>
      <c r="D22" s="85" t="s">
        <v>250</v>
      </c>
      <c r="E22" s="18"/>
      <c r="F22" s="18"/>
      <c r="G22" s="18" t="s">
        <v>251</v>
      </c>
      <c r="H22" s="18" t="s">
        <v>252</v>
      </c>
      <c r="I22" s="18" t="s">
        <v>253</v>
      </c>
      <c r="J22" s="18" t="s">
        <v>254</v>
      </c>
      <c r="K22" s="18"/>
      <c r="L22" s="73" t="s">
        <v>255</v>
      </c>
      <c r="M22" s="18">
        <v>2024.0</v>
      </c>
      <c r="N22" s="18" t="s">
        <v>234</v>
      </c>
      <c r="O22" s="18">
        <v>5.0</v>
      </c>
      <c r="P22" s="74">
        <v>4.0</v>
      </c>
      <c r="Q22" s="74">
        <v>5.0</v>
      </c>
      <c r="R22" s="75">
        <v>200.0</v>
      </c>
      <c r="S22" s="76" t="s">
        <v>256</v>
      </c>
      <c r="T22" s="18" t="s">
        <v>257</v>
      </c>
      <c r="U22" s="18" t="s">
        <v>258</v>
      </c>
      <c r="V22" s="77">
        <v>40.0</v>
      </c>
      <c r="W22" s="78" t="s">
        <v>214</v>
      </c>
      <c r="X22" s="1"/>
      <c r="Y22" s="79"/>
      <c r="Z22" s="79"/>
      <c r="AA22" s="79"/>
      <c r="AB22" s="79"/>
      <c r="AC22" s="79"/>
      <c r="AD22" s="79"/>
    </row>
    <row r="23" ht="11.25" customHeight="1">
      <c r="A23" s="85" t="s">
        <v>259</v>
      </c>
      <c r="B23" s="85" t="s">
        <v>260</v>
      </c>
      <c r="C23" s="71" t="s">
        <v>52</v>
      </c>
      <c r="D23" s="85" t="s">
        <v>261</v>
      </c>
      <c r="E23" s="18">
        <v>24.0</v>
      </c>
      <c r="F23" s="18">
        <v>5.1</v>
      </c>
      <c r="G23" s="18" t="s">
        <v>262</v>
      </c>
      <c r="H23" s="78" t="s">
        <v>263</v>
      </c>
      <c r="I23" s="78"/>
      <c r="J23" s="18" t="s">
        <v>264</v>
      </c>
      <c r="K23" s="18"/>
      <c r="L23" s="73" t="s">
        <v>265</v>
      </c>
      <c r="M23" s="18">
        <v>2024.0</v>
      </c>
      <c r="N23" s="18" t="s">
        <v>234</v>
      </c>
      <c r="O23" s="18">
        <v>5.0</v>
      </c>
      <c r="P23" s="74">
        <v>4.0</v>
      </c>
      <c r="Q23" s="74">
        <v>5.0</v>
      </c>
      <c r="R23" s="75">
        <v>200.0</v>
      </c>
      <c r="S23" s="76" t="s">
        <v>266</v>
      </c>
      <c r="T23" s="18" t="s">
        <v>267</v>
      </c>
      <c r="U23" s="18" t="s">
        <v>268</v>
      </c>
      <c r="V23" s="77">
        <v>40.0</v>
      </c>
      <c r="W23" s="78" t="s">
        <v>214</v>
      </c>
      <c r="X23" s="1"/>
      <c r="Y23" s="79"/>
      <c r="Z23" s="79"/>
      <c r="AA23" s="79"/>
      <c r="AB23" s="79"/>
      <c r="AC23" s="79"/>
      <c r="AD23" s="79"/>
    </row>
    <row r="24" ht="11.25" customHeight="1">
      <c r="A24" s="85" t="s">
        <v>269</v>
      </c>
      <c r="B24" s="85" t="s">
        <v>270</v>
      </c>
      <c r="C24" s="71" t="s">
        <v>52</v>
      </c>
      <c r="D24" s="85" t="s">
        <v>271</v>
      </c>
      <c r="E24" s="18">
        <v>367.0</v>
      </c>
      <c r="F24" s="18"/>
      <c r="G24" s="18" t="s">
        <v>272</v>
      </c>
      <c r="H24" s="72" t="s">
        <v>273</v>
      </c>
      <c r="I24" s="18" t="s">
        <v>274</v>
      </c>
      <c r="J24" s="73" t="s">
        <v>275</v>
      </c>
      <c r="K24" s="73"/>
      <c r="L24" s="73" t="s">
        <v>276</v>
      </c>
      <c r="M24" s="18">
        <v>2024.0</v>
      </c>
      <c r="N24" s="18" t="s">
        <v>277</v>
      </c>
      <c r="O24" s="18">
        <v>5.0</v>
      </c>
      <c r="P24" s="74">
        <v>4.0</v>
      </c>
      <c r="Q24" s="74">
        <v>5.0</v>
      </c>
      <c r="R24" s="75">
        <v>200.0</v>
      </c>
      <c r="S24" s="76" t="s">
        <v>278</v>
      </c>
      <c r="T24" s="18" t="s">
        <v>279</v>
      </c>
      <c r="U24" s="18" t="s">
        <v>280</v>
      </c>
      <c r="V24" s="77">
        <v>40.0</v>
      </c>
      <c r="W24" s="78" t="s">
        <v>214</v>
      </c>
      <c r="X24" s="1"/>
      <c r="Y24" s="79"/>
      <c r="Z24" s="79"/>
      <c r="AA24" s="79"/>
      <c r="AB24" s="79"/>
      <c r="AC24" s="79"/>
      <c r="AD24" s="79"/>
    </row>
    <row r="25" ht="11.25" customHeight="1">
      <c r="A25" s="85" t="s">
        <v>281</v>
      </c>
      <c r="B25" s="85" t="s">
        <v>282</v>
      </c>
      <c r="C25" s="18" t="s">
        <v>52</v>
      </c>
      <c r="D25" s="85" t="s">
        <v>283</v>
      </c>
      <c r="E25" s="18"/>
      <c r="F25" s="18"/>
      <c r="G25" s="18" t="s">
        <v>284</v>
      </c>
      <c r="H25" s="73" t="s">
        <v>161</v>
      </c>
      <c r="I25" s="73" t="s">
        <v>285</v>
      </c>
      <c r="J25" s="73"/>
      <c r="K25" s="73"/>
      <c r="L25" s="73" t="s">
        <v>286</v>
      </c>
      <c r="M25" s="18">
        <v>2024.0</v>
      </c>
      <c r="N25" s="18" t="s">
        <v>287</v>
      </c>
      <c r="O25" s="86">
        <v>4.0</v>
      </c>
      <c r="P25" s="74">
        <v>3.0</v>
      </c>
      <c r="Q25" s="74">
        <v>4.0</v>
      </c>
      <c r="R25" s="75">
        <v>300.0</v>
      </c>
      <c r="S25" s="76" t="s">
        <v>287</v>
      </c>
      <c r="T25" s="18"/>
      <c r="U25" s="18" t="s">
        <v>284</v>
      </c>
      <c r="V25" s="77">
        <v>75.0</v>
      </c>
      <c r="W25" s="78" t="s">
        <v>214</v>
      </c>
      <c r="X25" s="1"/>
      <c r="Y25" s="79"/>
      <c r="Z25" s="79"/>
      <c r="AA25" s="79"/>
      <c r="AB25" s="79"/>
      <c r="AC25" s="79"/>
      <c r="AD25" s="79"/>
    </row>
    <row r="26" ht="11.25" customHeight="1">
      <c r="A26" s="70" t="s">
        <v>288</v>
      </c>
      <c r="B26" s="70" t="s">
        <v>289</v>
      </c>
      <c r="C26" s="71" t="s">
        <v>52</v>
      </c>
      <c r="D26" s="70" t="s">
        <v>290</v>
      </c>
      <c r="E26" s="71">
        <v>19.0</v>
      </c>
      <c r="F26" s="18">
        <v>1.0</v>
      </c>
      <c r="G26" s="18" t="s">
        <v>291</v>
      </c>
      <c r="H26" s="80" t="s">
        <v>292</v>
      </c>
      <c r="I26" s="80" t="s">
        <v>293</v>
      </c>
      <c r="J26" s="78" t="s">
        <v>294</v>
      </c>
      <c r="K26" s="18" t="s">
        <v>295</v>
      </c>
      <c r="L26" s="73" t="s">
        <v>296</v>
      </c>
      <c r="M26" s="18">
        <v>2024.0</v>
      </c>
      <c r="N26" s="18" t="s">
        <v>204</v>
      </c>
      <c r="O26" s="18">
        <v>3.0</v>
      </c>
      <c r="P26" s="74">
        <v>3.0</v>
      </c>
      <c r="Q26" s="74">
        <v>3.0</v>
      </c>
      <c r="R26" s="75">
        <v>300.0</v>
      </c>
      <c r="S26" s="76"/>
      <c r="T26" s="81"/>
      <c r="U26" s="81"/>
      <c r="V26" s="77">
        <v>100.0</v>
      </c>
      <c r="W26" s="78" t="s">
        <v>297</v>
      </c>
      <c r="X26" s="1"/>
      <c r="Y26" s="79"/>
      <c r="Z26" s="79"/>
      <c r="AA26" s="79"/>
      <c r="AB26" s="79"/>
      <c r="AC26" s="79"/>
      <c r="AD26" s="79"/>
    </row>
    <row r="27" ht="11.25" customHeight="1">
      <c r="A27" s="70" t="s">
        <v>298</v>
      </c>
      <c r="B27" s="70" t="s">
        <v>299</v>
      </c>
      <c r="C27" s="71" t="s">
        <v>52</v>
      </c>
      <c r="D27" s="70" t="s">
        <v>290</v>
      </c>
      <c r="E27" s="71">
        <v>19.0</v>
      </c>
      <c r="F27" s="71">
        <v>1.0</v>
      </c>
      <c r="G27" s="71" t="s">
        <v>291</v>
      </c>
      <c r="H27" s="80" t="s">
        <v>300</v>
      </c>
      <c r="I27" s="80" t="s">
        <v>301</v>
      </c>
      <c r="J27" s="83" t="s">
        <v>302</v>
      </c>
      <c r="K27" s="71" t="s">
        <v>303</v>
      </c>
      <c r="L27" s="84" t="s">
        <v>304</v>
      </c>
      <c r="M27" s="18">
        <v>2024.0</v>
      </c>
      <c r="N27" s="18" t="s">
        <v>204</v>
      </c>
      <c r="O27" s="18">
        <v>2.0</v>
      </c>
      <c r="P27" s="74">
        <v>2.0</v>
      </c>
      <c r="Q27" s="74">
        <v>2.0</v>
      </c>
      <c r="R27" s="75">
        <v>300.0</v>
      </c>
      <c r="S27" s="76"/>
      <c r="T27" s="81"/>
      <c r="U27" s="81"/>
      <c r="V27" s="77">
        <v>150.0</v>
      </c>
      <c r="W27" s="78" t="s">
        <v>297</v>
      </c>
      <c r="X27" s="1"/>
      <c r="Y27" s="79"/>
      <c r="Z27" s="79"/>
      <c r="AA27" s="79"/>
      <c r="AB27" s="79"/>
      <c r="AC27" s="79"/>
      <c r="AD27" s="79"/>
    </row>
    <row r="28" ht="11.25" customHeight="1">
      <c r="A28" s="85" t="s">
        <v>305</v>
      </c>
      <c r="B28" s="85" t="s">
        <v>306</v>
      </c>
      <c r="C28" s="71" t="s">
        <v>52</v>
      </c>
      <c r="D28" s="70" t="s">
        <v>290</v>
      </c>
      <c r="E28" s="18">
        <v>19.0</v>
      </c>
      <c r="F28" s="18">
        <v>2.0</v>
      </c>
      <c r="G28" s="18" t="s">
        <v>291</v>
      </c>
      <c r="H28" s="80" t="s">
        <v>307</v>
      </c>
      <c r="I28" s="80" t="s">
        <v>308</v>
      </c>
      <c r="J28" s="78" t="s">
        <v>309</v>
      </c>
      <c r="K28" s="18" t="s">
        <v>310</v>
      </c>
      <c r="L28" s="73" t="s">
        <v>311</v>
      </c>
      <c r="M28" s="18">
        <v>2024.0</v>
      </c>
      <c r="N28" s="18" t="s">
        <v>204</v>
      </c>
      <c r="O28" s="18">
        <v>3.0</v>
      </c>
      <c r="P28" s="74">
        <v>3.0</v>
      </c>
      <c r="Q28" s="74">
        <v>3.0</v>
      </c>
      <c r="R28" s="75">
        <v>300.0</v>
      </c>
      <c r="S28" s="76"/>
      <c r="T28" s="81"/>
      <c r="U28" s="81"/>
      <c r="V28" s="77">
        <v>100.0</v>
      </c>
      <c r="W28" s="78" t="s">
        <v>297</v>
      </c>
      <c r="X28" s="1"/>
      <c r="Y28" s="79"/>
      <c r="Z28" s="79"/>
      <c r="AA28" s="79"/>
      <c r="AB28" s="79"/>
      <c r="AC28" s="79"/>
      <c r="AD28" s="79"/>
    </row>
    <row r="29" ht="11.25" customHeight="1">
      <c r="A29" s="85" t="s">
        <v>312</v>
      </c>
      <c r="B29" s="85" t="s">
        <v>313</v>
      </c>
      <c r="C29" s="71" t="s">
        <v>52</v>
      </c>
      <c r="D29" s="70" t="s">
        <v>290</v>
      </c>
      <c r="E29" s="18">
        <v>19.0</v>
      </c>
      <c r="F29" s="18">
        <v>3.0</v>
      </c>
      <c r="G29" s="18" t="s">
        <v>291</v>
      </c>
      <c r="H29" s="80" t="s">
        <v>314</v>
      </c>
      <c r="I29" s="80" t="s">
        <v>315</v>
      </c>
      <c r="J29" s="78" t="s">
        <v>316</v>
      </c>
      <c r="K29" s="18" t="s">
        <v>317</v>
      </c>
      <c r="L29" s="73" t="s">
        <v>318</v>
      </c>
      <c r="M29" s="18">
        <v>2024.0</v>
      </c>
      <c r="N29" s="18" t="s">
        <v>204</v>
      </c>
      <c r="O29" s="18">
        <v>3.0</v>
      </c>
      <c r="P29" s="74">
        <v>3.0</v>
      </c>
      <c r="Q29" s="74">
        <v>3.0</v>
      </c>
      <c r="R29" s="75">
        <v>300.0</v>
      </c>
      <c r="S29" s="76"/>
      <c r="T29" s="81"/>
      <c r="U29" s="81"/>
      <c r="V29" s="77">
        <v>100.0</v>
      </c>
      <c r="W29" s="78" t="s">
        <v>297</v>
      </c>
      <c r="X29" s="1"/>
      <c r="Y29" s="79"/>
      <c r="Z29" s="79"/>
      <c r="AA29" s="79"/>
      <c r="AB29" s="79"/>
      <c r="AC29" s="79"/>
      <c r="AD29" s="79"/>
    </row>
    <row r="30" ht="11.25" customHeight="1">
      <c r="A30" s="70" t="s">
        <v>165</v>
      </c>
      <c r="B30" s="70" t="s">
        <v>166</v>
      </c>
      <c r="C30" s="18" t="s">
        <v>52</v>
      </c>
      <c r="D30" s="70" t="s">
        <v>167</v>
      </c>
      <c r="E30" s="71" t="s">
        <v>158</v>
      </c>
      <c r="F30" s="18" t="s">
        <v>158</v>
      </c>
      <c r="G30" s="71" t="s">
        <v>168</v>
      </c>
      <c r="H30" s="80" t="s">
        <v>169</v>
      </c>
      <c r="I30" s="80" t="s">
        <v>161</v>
      </c>
      <c r="J30" s="78" t="s">
        <v>170</v>
      </c>
      <c r="K30" s="18" t="s">
        <v>158</v>
      </c>
      <c r="L30" s="73" t="s">
        <v>171</v>
      </c>
      <c r="M30" s="18">
        <v>2024.0</v>
      </c>
      <c r="N30" s="18" t="s">
        <v>172</v>
      </c>
      <c r="O30" s="18">
        <v>3.0</v>
      </c>
      <c r="P30" s="74">
        <v>3.0</v>
      </c>
      <c r="Q30" s="74">
        <v>3.0</v>
      </c>
      <c r="R30" s="75">
        <v>300.0</v>
      </c>
      <c r="S30" s="76" t="s">
        <v>158</v>
      </c>
      <c r="T30" s="77" t="s">
        <v>158</v>
      </c>
      <c r="U30" s="77" t="s">
        <v>158</v>
      </c>
      <c r="V30" s="77">
        <v>100.0</v>
      </c>
      <c r="W30" s="78" t="s">
        <v>319</v>
      </c>
      <c r="X30" s="1"/>
      <c r="Y30" s="79"/>
      <c r="Z30" s="79"/>
      <c r="AA30" s="79"/>
      <c r="AB30" s="79"/>
      <c r="AC30" s="79"/>
      <c r="AD30" s="79"/>
    </row>
    <row r="31" ht="11.25" customHeight="1">
      <c r="A31" s="70" t="s">
        <v>320</v>
      </c>
      <c r="B31" s="70" t="s">
        <v>321</v>
      </c>
      <c r="C31" s="71" t="s">
        <v>52</v>
      </c>
      <c r="D31" s="70" t="s">
        <v>322</v>
      </c>
      <c r="E31" s="71">
        <v>132.0</v>
      </c>
      <c r="F31" s="18"/>
      <c r="G31" s="71" t="s">
        <v>323</v>
      </c>
      <c r="H31" s="80" t="s">
        <v>324</v>
      </c>
      <c r="I31" s="80" t="s">
        <v>325</v>
      </c>
      <c r="J31" s="78" t="s">
        <v>326</v>
      </c>
      <c r="K31" s="18" t="s">
        <v>327</v>
      </c>
      <c r="L31" s="73"/>
      <c r="M31" s="18">
        <v>2024.0</v>
      </c>
      <c r="N31" s="18" t="s">
        <v>224</v>
      </c>
      <c r="O31" s="18">
        <v>1.0</v>
      </c>
      <c r="P31" s="74">
        <v>1.0</v>
      </c>
      <c r="Q31" s="74">
        <v>5.0</v>
      </c>
      <c r="R31" s="75" t="s">
        <v>328</v>
      </c>
      <c r="S31" s="76"/>
      <c r="T31" s="77"/>
      <c r="U31" s="77"/>
      <c r="V31" s="77">
        <v>3000.0</v>
      </c>
      <c r="W31" s="78" t="s">
        <v>329</v>
      </c>
      <c r="X31" s="1"/>
      <c r="Y31" s="79"/>
      <c r="Z31" s="79"/>
      <c r="AA31" s="79"/>
      <c r="AB31" s="79"/>
      <c r="AC31" s="79"/>
      <c r="AD31" s="79"/>
    </row>
    <row r="32" ht="11.25" customHeight="1">
      <c r="A32" s="70" t="s">
        <v>330</v>
      </c>
      <c r="B32" s="70" t="s">
        <v>331</v>
      </c>
      <c r="C32" s="71" t="s">
        <v>52</v>
      </c>
      <c r="D32" s="70" t="s">
        <v>157</v>
      </c>
      <c r="E32" s="71" t="s">
        <v>158</v>
      </c>
      <c r="F32" s="71" t="s">
        <v>158</v>
      </c>
      <c r="G32" s="71" t="s">
        <v>159</v>
      </c>
      <c r="H32" s="71" t="s">
        <v>332</v>
      </c>
      <c r="I32" s="87" t="s">
        <v>161</v>
      </c>
      <c r="J32" s="71" t="s">
        <v>162</v>
      </c>
      <c r="K32" s="71" t="s">
        <v>158</v>
      </c>
      <c r="L32" s="71" t="s">
        <v>163</v>
      </c>
      <c r="M32" s="71">
        <v>2024.0</v>
      </c>
      <c r="N32" s="71" t="s">
        <v>172</v>
      </c>
      <c r="O32" s="71">
        <v>2.0</v>
      </c>
      <c r="P32" s="71">
        <v>2.0</v>
      </c>
      <c r="Q32" s="71">
        <v>2.0</v>
      </c>
      <c r="R32" s="88">
        <v>300.0</v>
      </c>
      <c r="S32" s="71" t="s">
        <v>158</v>
      </c>
      <c r="T32" s="71"/>
      <c r="U32" s="71"/>
      <c r="V32" s="71">
        <v>150.0</v>
      </c>
      <c r="W32" s="78" t="s">
        <v>329</v>
      </c>
      <c r="X32" s="1"/>
      <c r="Y32" s="79"/>
      <c r="Z32" s="79"/>
      <c r="AA32" s="79"/>
      <c r="AB32" s="79"/>
      <c r="AC32" s="79"/>
      <c r="AD32" s="79"/>
    </row>
    <row r="33" ht="11.25" customHeight="1">
      <c r="A33" s="85" t="s">
        <v>155</v>
      </c>
      <c r="B33" s="70" t="s">
        <v>331</v>
      </c>
      <c r="C33" s="71" t="s">
        <v>52</v>
      </c>
      <c r="D33" s="70" t="s">
        <v>157</v>
      </c>
      <c r="E33" s="18"/>
      <c r="F33" s="18"/>
      <c r="G33" s="18"/>
      <c r="H33" s="78" t="s">
        <v>333</v>
      </c>
      <c r="I33" s="78" t="s">
        <v>161</v>
      </c>
      <c r="J33" s="78" t="s">
        <v>334</v>
      </c>
      <c r="K33" s="18" t="s">
        <v>158</v>
      </c>
      <c r="L33" s="73" t="s">
        <v>335</v>
      </c>
      <c r="M33" s="18">
        <v>2024.0</v>
      </c>
      <c r="N33" s="18" t="s">
        <v>172</v>
      </c>
      <c r="O33" s="18">
        <v>2.0</v>
      </c>
      <c r="P33" s="74">
        <v>2.0</v>
      </c>
      <c r="Q33" s="74">
        <v>2.0</v>
      </c>
      <c r="R33" s="75">
        <v>300.0</v>
      </c>
      <c r="S33" s="76" t="s">
        <v>158</v>
      </c>
      <c r="T33" s="81"/>
      <c r="U33" s="81"/>
      <c r="V33" s="77">
        <v>150.0</v>
      </c>
      <c r="W33" s="78" t="s">
        <v>329</v>
      </c>
      <c r="X33" s="1"/>
      <c r="Y33" s="79"/>
      <c r="Z33" s="79"/>
      <c r="AA33" s="79"/>
      <c r="AB33" s="79"/>
      <c r="AC33" s="79"/>
      <c r="AD33" s="79"/>
    </row>
    <row r="34" ht="11.25" customHeight="1">
      <c r="A34" s="70" t="s">
        <v>336</v>
      </c>
      <c r="B34" s="70" t="s">
        <v>337</v>
      </c>
      <c r="C34" s="71" t="s">
        <v>52</v>
      </c>
      <c r="D34" s="70" t="s">
        <v>290</v>
      </c>
      <c r="E34" s="71">
        <v>19.0</v>
      </c>
      <c r="F34" s="18">
        <v>1.0</v>
      </c>
      <c r="G34" s="71" t="s">
        <v>338</v>
      </c>
      <c r="H34" s="87" t="s">
        <v>339</v>
      </c>
      <c r="I34" s="87" t="s">
        <v>340</v>
      </c>
      <c r="J34" s="71" t="s">
        <v>341</v>
      </c>
      <c r="K34" s="71" t="s">
        <v>342</v>
      </c>
      <c r="L34" s="71" t="s">
        <v>343</v>
      </c>
      <c r="M34" s="71">
        <v>2024.0</v>
      </c>
      <c r="N34" s="71"/>
      <c r="O34" s="89">
        <v>3.0</v>
      </c>
      <c r="P34" s="71">
        <v>3.0</v>
      </c>
      <c r="Q34" s="71">
        <v>3.0</v>
      </c>
      <c r="R34" s="88">
        <v>300.0</v>
      </c>
      <c r="S34" s="71"/>
      <c r="T34" s="71"/>
      <c r="U34" s="71"/>
      <c r="V34" s="74">
        <v>100.0</v>
      </c>
      <c r="W34" s="78" t="s">
        <v>344</v>
      </c>
      <c r="X34" s="1"/>
      <c r="Y34" s="79"/>
      <c r="Z34" s="79"/>
      <c r="AA34" s="79"/>
      <c r="AB34" s="79"/>
      <c r="AC34" s="79"/>
      <c r="AD34" s="79"/>
    </row>
    <row r="35" ht="11.25" customHeight="1">
      <c r="A35" s="85" t="s">
        <v>345</v>
      </c>
      <c r="B35" s="70" t="s">
        <v>337</v>
      </c>
      <c r="C35" s="71" t="s">
        <v>52</v>
      </c>
      <c r="D35" s="70" t="s">
        <v>290</v>
      </c>
      <c r="E35" s="71">
        <v>19.0</v>
      </c>
      <c r="F35" s="18">
        <v>1.0</v>
      </c>
      <c r="G35" s="81" t="s">
        <v>338</v>
      </c>
      <c r="H35" s="78" t="s">
        <v>339</v>
      </c>
      <c r="I35" s="78"/>
      <c r="J35" s="78" t="s">
        <v>346</v>
      </c>
      <c r="K35" s="77" t="s">
        <v>342</v>
      </c>
      <c r="L35" s="73" t="s">
        <v>343</v>
      </c>
      <c r="M35" s="18">
        <v>2024.0</v>
      </c>
      <c r="N35" s="18" t="s">
        <v>204</v>
      </c>
      <c r="O35" s="18">
        <v>3.0</v>
      </c>
      <c r="P35" s="74">
        <v>3.0</v>
      </c>
      <c r="Q35" s="74">
        <v>3.0</v>
      </c>
      <c r="R35" s="75">
        <v>300.0</v>
      </c>
      <c r="S35" s="76"/>
      <c r="T35" s="81"/>
      <c r="U35" s="81"/>
      <c r="V35" s="77">
        <v>100.0</v>
      </c>
      <c r="W35" s="78" t="s">
        <v>347</v>
      </c>
      <c r="X35" s="1"/>
      <c r="Y35" s="79"/>
      <c r="Z35" s="79"/>
      <c r="AA35" s="79"/>
      <c r="AB35" s="79"/>
      <c r="AC35" s="79"/>
      <c r="AD35" s="79"/>
    </row>
    <row r="36" ht="11.25" customHeight="1">
      <c r="A36" s="70" t="s">
        <v>348</v>
      </c>
      <c r="B36" s="70" t="s">
        <v>349</v>
      </c>
      <c r="C36" s="71" t="s">
        <v>52</v>
      </c>
      <c r="D36" s="70" t="s">
        <v>290</v>
      </c>
      <c r="E36" s="71">
        <v>19.0</v>
      </c>
      <c r="F36" s="18">
        <v>2.0</v>
      </c>
      <c r="G36" s="71" t="s">
        <v>338</v>
      </c>
      <c r="H36" s="78" t="s">
        <v>350</v>
      </c>
      <c r="I36" s="78" t="s">
        <v>351</v>
      </c>
      <c r="J36" s="78" t="s">
        <v>352</v>
      </c>
      <c r="K36" s="18" t="s">
        <v>353</v>
      </c>
      <c r="L36" s="73" t="s">
        <v>354</v>
      </c>
      <c r="M36" s="18">
        <v>2024.0</v>
      </c>
      <c r="N36" s="18" t="s">
        <v>355</v>
      </c>
      <c r="O36" s="18">
        <v>4.0</v>
      </c>
      <c r="P36" s="74">
        <v>2.0</v>
      </c>
      <c r="Q36" s="74">
        <v>4.0</v>
      </c>
      <c r="R36" s="75">
        <v>300.0</v>
      </c>
      <c r="S36" s="76"/>
      <c r="T36" s="81"/>
      <c r="U36" s="81"/>
      <c r="V36" s="77">
        <v>75.0</v>
      </c>
      <c r="W36" s="78" t="s">
        <v>356</v>
      </c>
      <c r="X36" s="1"/>
      <c r="Y36" s="79"/>
      <c r="Z36" s="79"/>
      <c r="AA36" s="79"/>
      <c r="AB36" s="79"/>
      <c r="AC36" s="79"/>
      <c r="AD36" s="79"/>
    </row>
    <row r="37" ht="11.25" customHeight="1">
      <c r="A37" s="70" t="s">
        <v>357</v>
      </c>
      <c r="B37" s="70" t="s">
        <v>358</v>
      </c>
      <c r="C37" s="71" t="s">
        <v>52</v>
      </c>
      <c r="D37" s="70" t="s">
        <v>359</v>
      </c>
      <c r="E37" s="71">
        <v>26.0</v>
      </c>
      <c r="F37" s="18">
        <v>66.0</v>
      </c>
      <c r="G37" s="71" t="s">
        <v>360</v>
      </c>
      <c r="H37" s="78" t="s">
        <v>361</v>
      </c>
      <c r="I37" s="78" t="s">
        <v>362</v>
      </c>
      <c r="J37" s="80" t="s">
        <v>363</v>
      </c>
      <c r="K37" s="73" t="s">
        <v>364</v>
      </c>
      <c r="L37" s="73" t="s">
        <v>365</v>
      </c>
      <c r="M37" s="18">
        <v>2024.0</v>
      </c>
      <c r="N37" s="18" t="s">
        <v>224</v>
      </c>
      <c r="O37" s="18">
        <v>4.0</v>
      </c>
      <c r="P37" s="74">
        <v>1.0</v>
      </c>
      <c r="Q37" s="74">
        <v>5.0</v>
      </c>
      <c r="R37" s="75">
        <v>1500.0</v>
      </c>
      <c r="S37" s="76"/>
      <c r="T37" s="81"/>
      <c r="U37" s="81"/>
      <c r="V37" s="77">
        <v>300.0</v>
      </c>
      <c r="W37" s="78" t="s">
        <v>366</v>
      </c>
      <c r="X37" s="1"/>
      <c r="Y37" s="79"/>
      <c r="Z37" s="79"/>
      <c r="AA37" s="79"/>
      <c r="AB37" s="79"/>
      <c r="AC37" s="79"/>
      <c r="AD37" s="79"/>
    </row>
    <row r="38" ht="11.25" customHeight="1">
      <c r="A38" s="70" t="s">
        <v>367</v>
      </c>
      <c r="B38" s="70" t="s">
        <v>368</v>
      </c>
      <c r="C38" s="71" t="s">
        <v>52</v>
      </c>
      <c r="D38" s="70" t="s">
        <v>369</v>
      </c>
      <c r="E38" s="71">
        <v>7.0</v>
      </c>
      <c r="F38" s="71">
        <v>2.0</v>
      </c>
      <c r="G38" s="71" t="s">
        <v>370</v>
      </c>
      <c r="H38" s="78" t="s">
        <v>371</v>
      </c>
      <c r="I38" s="78" t="s">
        <v>372</v>
      </c>
      <c r="J38" s="90" t="s">
        <v>373</v>
      </c>
      <c r="K38" s="71" t="s">
        <v>374</v>
      </c>
      <c r="L38" s="84" t="s">
        <v>375</v>
      </c>
      <c r="M38" s="18">
        <v>2024.0</v>
      </c>
      <c r="N38" s="18" t="s">
        <v>204</v>
      </c>
      <c r="O38" s="18">
        <v>3.0</v>
      </c>
      <c r="P38" s="74">
        <v>3.0</v>
      </c>
      <c r="Q38" s="74">
        <v>4.0</v>
      </c>
      <c r="R38" s="75">
        <v>300.0</v>
      </c>
      <c r="S38" s="76"/>
      <c r="T38" s="81"/>
      <c r="U38" s="81"/>
      <c r="V38" s="77">
        <v>100.0</v>
      </c>
      <c r="W38" s="78" t="s">
        <v>366</v>
      </c>
      <c r="X38" s="1"/>
      <c r="Y38" s="79"/>
      <c r="Z38" s="79"/>
      <c r="AA38" s="79"/>
      <c r="AB38" s="79"/>
      <c r="AC38" s="79"/>
      <c r="AD38" s="79"/>
    </row>
    <row r="39" ht="11.25" customHeight="1">
      <c r="A39" s="85" t="s">
        <v>376</v>
      </c>
      <c r="B39" s="85" t="s">
        <v>377</v>
      </c>
      <c r="C39" s="71" t="s">
        <v>52</v>
      </c>
      <c r="D39" s="85" t="s">
        <v>378</v>
      </c>
      <c r="E39" s="71">
        <v>19.0</v>
      </c>
      <c r="F39" s="18">
        <v>2.0</v>
      </c>
      <c r="G39" s="78" t="s">
        <v>338</v>
      </c>
      <c r="H39" s="78" t="s">
        <v>379</v>
      </c>
      <c r="I39" s="80" t="s">
        <v>380</v>
      </c>
      <c r="J39" s="78" t="s">
        <v>381</v>
      </c>
      <c r="K39" s="77" t="s">
        <v>382</v>
      </c>
      <c r="L39" s="18" t="s">
        <v>383</v>
      </c>
      <c r="M39" s="18">
        <v>2024.0</v>
      </c>
      <c r="N39" s="18"/>
      <c r="O39" s="18">
        <v>1.0</v>
      </c>
      <c r="P39" s="74">
        <v>1.0</v>
      </c>
      <c r="Q39" s="74">
        <v>1.0</v>
      </c>
      <c r="R39" s="75">
        <v>300.0</v>
      </c>
      <c r="S39" s="76"/>
      <c r="T39" s="78"/>
      <c r="U39" s="78"/>
      <c r="V39" s="18">
        <v>300.0</v>
      </c>
      <c r="W39" s="78" t="s">
        <v>384</v>
      </c>
      <c r="X39" s="1"/>
      <c r="Y39" s="79"/>
      <c r="Z39" s="79"/>
      <c r="AA39" s="79"/>
      <c r="AB39" s="79"/>
      <c r="AC39" s="79"/>
      <c r="AD39" s="79"/>
    </row>
    <row r="40" ht="11.25" customHeight="1">
      <c r="A40" s="91" t="s">
        <v>385</v>
      </c>
      <c r="B40" s="91" t="s">
        <v>386</v>
      </c>
      <c r="C40" s="92" t="s">
        <v>77</v>
      </c>
      <c r="D40" s="91" t="s">
        <v>387</v>
      </c>
      <c r="E40" s="93">
        <v>34.0</v>
      </c>
      <c r="F40" s="94">
        <v>1.0</v>
      </c>
      <c r="G40" s="92" t="s">
        <v>388</v>
      </c>
      <c r="H40" s="95" t="s">
        <v>389</v>
      </c>
      <c r="I40" s="95" t="s">
        <v>390</v>
      </c>
      <c r="J40" s="96" t="s">
        <v>391</v>
      </c>
      <c r="K40" s="94" t="s">
        <v>392</v>
      </c>
      <c r="L40" s="97" t="s">
        <v>393</v>
      </c>
      <c r="M40" s="98">
        <v>2024.0</v>
      </c>
      <c r="N40" s="98" t="s">
        <v>224</v>
      </c>
      <c r="O40" s="98">
        <v>6.0</v>
      </c>
      <c r="P40" s="99">
        <v>1.0</v>
      </c>
      <c r="Q40" s="99">
        <v>6.0</v>
      </c>
      <c r="R40" s="100">
        <v>1500.0</v>
      </c>
      <c r="S40" s="101"/>
      <c r="T40" s="102"/>
      <c r="U40" s="102"/>
      <c r="V40" s="103">
        <v>250.0</v>
      </c>
      <c r="W40" s="78" t="s">
        <v>394</v>
      </c>
      <c r="X40" s="1"/>
      <c r="Y40" s="79"/>
      <c r="Z40" s="79"/>
      <c r="AA40" s="79"/>
      <c r="AB40" s="79"/>
      <c r="AC40" s="79"/>
      <c r="AD40" s="79"/>
    </row>
    <row r="41" ht="11.25" customHeight="1">
      <c r="A41" s="91" t="s">
        <v>395</v>
      </c>
      <c r="B41" s="91" t="s">
        <v>396</v>
      </c>
      <c r="C41" s="92" t="s">
        <v>77</v>
      </c>
      <c r="D41" s="91" t="s">
        <v>397</v>
      </c>
      <c r="E41" s="92">
        <v>14.0</v>
      </c>
      <c r="F41" s="92">
        <v>21.0</v>
      </c>
      <c r="G41" s="92" t="s">
        <v>398</v>
      </c>
      <c r="H41" s="104" t="s">
        <v>399</v>
      </c>
      <c r="I41" s="105" t="s">
        <v>400</v>
      </c>
      <c r="J41" s="106" t="s">
        <v>401</v>
      </c>
      <c r="K41" s="107" t="s">
        <v>402</v>
      </c>
      <c r="L41" s="108"/>
      <c r="M41" s="98">
        <v>2024.0</v>
      </c>
      <c r="N41" s="98" t="s">
        <v>204</v>
      </c>
      <c r="O41" s="98">
        <v>4.0</v>
      </c>
      <c r="P41" s="99">
        <v>4.0</v>
      </c>
      <c r="Q41" s="99">
        <v>4.0</v>
      </c>
      <c r="R41" s="109">
        <v>300.0</v>
      </c>
      <c r="S41" s="110"/>
      <c r="T41" s="102"/>
      <c r="U41" s="102"/>
      <c r="V41" s="111">
        <v>75.0</v>
      </c>
      <c r="W41" s="78" t="s">
        <v>394</v>
      </c>
      <c r="X41" s="1"/>
      <c r="Y41" s="79"/>
      <c r="Z41" s="79"/>
      <c r="AA41" s="79"/>
      <c r="AB41" s="79"/>
      <c r="AC41" s="79"/>
      <c r="AD41" s="79"/>
    </row>
    <row r="42" ht="11.25" customHeight="1">
      <c r="A42" s="112" t="s">
        <v>403</v>
      </c>
      <c r="B42" s="112" t="s">
        <v>404</v>
      </c>
      <c r="C42" s="98" t="s">
        <v>77</v>
      </c>
      <c r="D42" s="112" t="s">
        <v>405</v>
      </c>
      <c r="E42" s="94"/>
      <c r="F42" s="94"/>
      <c r="G42" s="98" t="s">
        <v>406</v>
      </c>
      <c r="H42" s="113" t="s">
        <v>407</v>
      </c>
      <c r="I42" s="113" t="s">
        <v>408</v>
      </c>
      <c r="J42" s="114" t="s">
        <v>409</v>
      </c>
      <c r="K42" s="94" t="s">
        <v>410</v>
      </c>
      <c r="L42" s="97"/>
      <c r="M42" s="98">
        <v>2024.0</v>
      </c>
      <c r="N42" s="98" t="s">
        <v>411</v>
      </c>
      <c r="O42" s="98">
        <v>2.0</v>
      </c>
      <c r="P42" s="99">
        <v>1.0</v>
      </c>
      <c r="Q42" s="99">
        <v>4.0</v>
      </c>
      <c r="R42" s="109">
        <v>300.0</v>
      </c>
      <c r="S42" s="101"/>
      <c r="T42" s="102"/>
      <c r="U42" s="102"/>
      <c r="V42" s="115">
        <v>100.0</v>
      </c>
      <c r="W42" s="78" t="s">
        <v>412</v>
      </c>
      <c r="X42" s="1"/>
      <c r="Y42" s="79"/>
      <c r="Z42" s="79"/>
      <c r="AA42" s="79"/>
      <c r="AB42" s="79"/>
      <c r="AC42" s="79"/>
      <c r="AD42" s="79"/>
    </row>
    <row r="43" ht="11.25" customHeight="1">
      <c r="A43" s="91" t="s">
        <v>413</v>
      </c>
      <c r="B43" s="91" t="s">
        <v>414</v>
      </c>
      <c r="C43" s="92" t="s">
        <v>77</v>
      </c>
      <c r="D43" s="91" t="s">
        <v>290</v>
      </c>
      <c r="E43" s="92">
        <v>19.0</v>
      </c>
      <c r="F43" s="92">
        <v>3.0</v>
      </c>
      <c r="G43" s="116" t="s">
        <v>415</v>
      </c>
      <c r="H43" s="17" t="s">
        <v>416</v>
      </c>
      <c r="I43" s="17" t="s">
        <v>417</v>
      </c>
      <c r="J43" s="116" t="s">
        <v>418</v>
      </c>
      <c r="K43" s="92" t="s">
        <v>419</v>
      </c>
      <c r="L43" s="117" t="s">
        <v>420</v>
      </c>
      <c r="M43" s="98">
        <v>2024.0</v>
      </c>
      <c r="N43" s="98" t="s">
        <v>411</v>
      </c>
      <c r="O43" s="98">
        <v>3.0</v>
      </c>
      <c r="P43" s="99">
        <v>2.0</v>
      </c>
      <c r="Q43" s="99">
        <v>5.0</v>
      </c>
      <c r="R43" s="109">
        <v>300.0</v>
      </c>
      <c r="S43" s="110"/>
      <c r="T43" s="102"/>
      <c r="U43" s="102"/>
      <c r="V43" s="115">
        <v>60.0</v>
      </c>
      <c r="W43" s="78" t="s">
        <v>412</v>
      </c>
      <c r="X43" s="1"/>
      <c r="Y43" s="79"/>
      <c r="Z43" s="79"/>
      <c r="AA43" s="79"/>
      <c r="AB43" s="79"/>
      <c r="AC43" s="79"/>
      <c r="AD43" s="79"/>
    </row>
    <row r="44" ht="11.25" customHeight="1">
      <c r="A44" s="91" t="s">
        <v>421</v>
      </c>
      <c r="B44" s="91" t="s">
        <v>422</v>
      </c>
      <c r="C44" s="92" t="s">
        <v>77</v>
      </c>
      <c r="D44" s="91" t="s">
        <v>423</v>
      </c>
      <c r="E44" s="98">
        <v>15.0</v>
      </c>
      <c r="F44" s="98">
        <v>2.0</v>
      </c>
      <c r="G44" s="98" t="s">
        <v>424</v>
      </c>
      <c r="H44" s="17" t="s">
        <v>425</v>
      </c>
      <c r="I44" s="17" t="s">
        <v>426</v>
      </c>
      <c r="J44" s="17" t="s">
        <v>427</v>
      </c>
      <c r="K44" s="98" t="s">
        <v>428</v>
      </c>
      <c r="L44" s="118" t="s">
        <v>429</v>
      </c>
      <c r="M44" s="98">
        <v>2024.0</v>
      </c>
      <c r="N44" s="98" t="s">
        <v>411</v>
      </c>
      <c r="O44" s="98">
        <v>2.0</v>
      </c>
      <c r="P44" s="98">
        <v>1.0</v>
      </c>
      <c r="Q44" s="98">
        <v>5.0</v>
      </c>
      <c r="R44" s="119">
        <v>300.0</v>
      </c>
      <c r="S44" s="110"/>
      <c r="T44" s="102"/>
      <c r="U44" s="102"/>
      <c r="V44" s="115">
        <v>100.0</v>
      </c>
      <c r="W44" s="78" t="s">
        <v>412</v>
      </c>
      <c r="X44" s="1"/>
      <c r="Y44" s="79"/>
      <c r="Z44" s="79"/>
      <c r="AA44" s="79"/>
      <c r="AB44" s="79"/>
      <c r="AC44" s="79"/>
      <c r="AD44" s="79"/>
    </row>
    <row r="45" ht="11.25" customHeight="1">
      <c r="A45" s="112" t="s">
        <v>430</v>
      </c>
      <c r="B45" s="91" t="s">
        <v>431</v>
      </c>
      <c r="C45" s="92" t="s">
        <v>77</v>
      </c>
      <c r="D45" s="91" t="s">
        <v>432</v>
      </c>
      <c r="E45" s="98">
        <v>9.0</v>
      </c>
      <c r="F45" s="98">
        <v>4.0</v>
      </c>
      <c r="G45" s="98" t="s">
        <v>433</v>
      </c>
      <c r="H45" s="17" t="s">
        <v>434</v>
      </c>
      <c r="I45" s="17" t="s">
        <v>435</v>
      </c>
      <c r="J45" s="17" t="s">
        <v>436</v>
      </c>
      <c r="K45" s="98" t="s">
        <v>437</v>
      </c>
      <c r="L45" s="118" t="s">
        <v>438</v>
      </c>
      <c r="M45" s="98">
        <v>2024.0</v>
      </c>
      <c r="N45" s="98" t="s">
        <v>439</v>
      </c>
      <c r="O45" s="98">
        <v>0.0</v>
      </c>
      <c r="P45" s="99">
        <v>1.0</v>
      </c>
      <c r="Q45" s="99">
        <v>5.0</v>
      </c>
      <c r="R45" s="109">
        <v>1500.0</v>
      </c>
      <c r="S45" s="110"/>
      <c r="T45" s="102"/>
      <c r="U45" s="102"/>
      <c r="V45" s="115">
        <v>1500.0</v>
      </c>
      <c r="W45" s="78" t="s">
        <v>412</v>
      </c>
      <c r="X45" s="1"/>
      <c r="Y45" s="79"/>
      <c r="Z45" s="79"/>
      <c r="AA45" s="79"/>
      <c r="AB45" s="79"/>
      <c r="AC45" s="79"/>
      <c r="AD45" s="79"/>
    </row>
    <row r="46" ht="11.25" customHeight="1">
      <c r="A46" s="112" t="s">
        <v>440</v>
      </c>
      <c r="B46" s="91" t="s">
        <v>441</v>
      </c>
      <c r="C46" s="92" t="s">
        <v>77</v>
      </c>
      <c r="D46" s="91" t="s">
        <v>442</v>
      </c>
      <c r="E46" s="98">
        <v>6.0</v>
      </c>
      <c r="F46" s="98">
        <v>11.0</v>
      </c>
      <c r="G46" s="98" t="s">
        <v>443</v>
      </c>
      <c r="H46" s="17" t="s">
        <v>444</v>
      </c>
      <c r="I46" s="17" t="s">
        <v>445</v>
      </c>
      <c r="J46" s="17" t="s">
        <v>446</v>
      </c>
      <c r="K46" s="98" t="s">
        <v>447</v>
      </c>
      <c r="L46" s="118" t="s">
        <v>182</v>
      </c>
      <c r="M46" s="98">
        <v>2024.0</v>
      </c>
      <c r="N46" s="98" t="s">
        <v>448</v>
      </c>
      <c r="O46" s="98">
        <v>0.0</v>
      </c>
      <c r="P46" s="99">
        <v>3.0</v>
      </c>
      <c r="Q46" s="99">
        <v>5.0</v>
      </c>
      <c r="R46" s="109">
        <v>1000.0</v>
      </c>
      <c r="S46" s="110"/>
      <c r="T46" s="102"/>
      <c r="U46" s="102"/>
      <c r="V46" s="115">
        <v>333.34</v>
      </c>
      <c r="W46" s="78" t="s">
        <v>412</v>
      </c>
      <c r="X46" s="1"/>
      <c r="Y46" s="79"/>
      <c r="Z46" s="79"/>
      <c r="AA46" s="79"/>
      <c r="AB46" s="79"/>
      <c r="AC46" s="79"/>
      <c r="AD46" s="79"/>
    </row>
    <row r="47" ht="11.25" customHeight="1">
      <c r="A47" s="112" t="s">
        <v>449</v>
      </c>
      <c r="B47" s="120" t="s">
        <v>450</v>
      </c>
      <c r="C47" s="92" t="s">
        <v>77</v>
      </c>
      <c r="D47" s="91" t="s">
        <v>451</v>
      </c>
      <c r="E47" s="98">
        <v>209.0</v>
      </c>
      <c r="F47" s="98"/>
      <c r="G47" s="98" t="s">
        <v>452</v>
      </c>
      <c r="H47" s="17" t="s">
        <v>453</v>
      </c>
      <c r="I47" s="17" t="s">
        <v>454</v>
      </c>
      <c r="J47" s="17" t="s">
        <v>455</v>
      </c>
      <c r="K47" s="98" t="s">
        <v>456</v>
      </c>
      <c r="L47" s="118" t="s">
        <v>457</v>
      </c>
      <c r="M47" s="98">
        <v>2024.0</v>
      </c>
      <c r="N47" s="98" t="s">
        <v>458</v>
      </c>
      <c r="O47" s="98">
        <v>0.0</v>
      </c>
      <c r="P47" s="99">
        <v>2.0</v>
      </c>
      <c r="Q47" s="99">
        <v>5.0</v>
      </c>
      <c r="R47" s="109">
        <v>3000.0</v>
      </c>
      <c r="S47" s="110"/>
      <c r="T47" s="102"/>
      <c r="U47" s="102"/>
      <c r="V47" s="115">
        <v>1500.0</v>
      </c>
      <c r="W47" s="78" t="s">
        <v>412</v>
      </c>
      <c r="X47" s="1"/>
      <c r="Y47" s="79"/>
      <c r="Z47" s="79"/>
      <c r="AA47" s="79"/>
      <c r="AB47" s="79"/>
      <c r="AC47" s="79"/>
      <c r="AD47" s="79"/>
    </row>
    <row r="48" ht="11.25" customHeight="1">
      <c r="A48" s="112" t="s">
        <v>459</v>
      </c>
      <c r="B48" s="120" t="s">
        <v>460</v>
      </c>
      <c r="C48" s="92" t="s">
        <v>77</v>
      </c>
      <c r="D48" s="91" t="s">
        <v>461</v>
      </c>
      <c r="E48" s="98">
        <v>17.0</v>
      </c>
      <c r="F48" s="98">
        <v>20.0</v>
      </c>
      <c r="G48" s="98" t="s">
        <v>462</v>
      </c>
      <c r="H48" s="17" t="s">
        <v>463</v>
      </c>
      <c r="I48" s="17" t="s">
        <v>464</v>
      </c>
      <c r="J48" s="17" t="s">
        <v>465</v>
      </c>
      <c r="K48" s="98" t="s">
        <v>466</v>
      </c>
      <c r="L48" s="118" t="s">
        <v>467</v>
      </c>
      <c r="M48" s="98">
        <v>2024.0</v>
      </c>
      <c r="N48" s="98" t="s">
        <v>468</v>
      </c>
      <c r="O48" s="98">
        <v>3.0</v>
      </c>
      <c r="P48" s="99">
        <v>2.0</v>
      </c>
      <c r="Q48" s="99">
        <v>6.0</v>
      </c>
      <c r="R48" s="109">
        <v>500.0</v>
      </c>
      <c r="S48" s="110"/>
      <c r="T48" s="102"/>
      <c r="U48" s="102"/>
      <c r="V48" s="115">
        <v>100.0</v>
      </c>
      <c r="W48" s="78" t="s">
        <v>412</v>
      </c>
      <c r="X48" s="1"/>
      <c r="Y48" s="79"/>
      <c r="Z48" s="79"/>
      <c r="AA48" s="79"/>
      <c r="AB48" s="79"/>
      <c r="AC48" s="79"/>
      <c r="AD48" s="79"/>
    </row>
    <row r="49" ht="11.25" customHeight="1">
      <c r="A49" s="112" t="s">
        <v>469</v>
      </c>
      <c r="B49" s="120" t="s">
        <v>470</v>
      </c>
      <c r="C49" s="92" t="s">
        <v>77</v>
      </c>
      <c r="D49" s="91" t="s">
        <v>471</v>
      </c>
      <c r="E49" s="98">
        <v>236.0</v>
      </c>
      <c r="F49" s="98"/>
      <c r="G49" s="98" t="s">
        <v>472</v>
      </c>
      <c r="H49" s="17" t="s">
        <v>473</v>
      </c>
      <c r="I49" s="121" t="s">
        <v>474</v>
      </c>
      <c r="J49" s="17" t="s">
        <v>475</v>
      </c>
      <c r="K49" s="98" t="s">
        <v>476</v>
      </c>
      <c r="L49" s="118" t="s">
        <v>477</v>
      </c>
      <c r="M49" s="98">
        <v>2024.0</v>
      </c>
      <c r="N49" s="98" t="s">
        <v>478</v>
      </c>
      <c r="O49" s="98">
        <v>1.0</v>
      </c>
      <c r="P49" s="99">
        <v>2.0</v>
      </c>
      <c r="Q49" s="99">
        <v>3.0</v>
      </c>
      <c r="R49" s="109">
        <v>1500.0</v>
      </c>
      <c r="S49" s="110"/>
      <c r="T49" s="102"/>
      <c r="U49" s="102"/>
      <c r="V49" s="115">
        <v>500.0</v>
      </c>
      <c r="W49" s="78" t="s">
        <v>412</v>
      </c>
      <c r="X49" s="1"/>
      <c r="Y49" s="79"/>
      <c r="Z49" s="79"/>
      <c r="AA49" s="79"/>
      <c r="AB49" s="79"/>
      <c r="AC49" s="79"/>
      <c r="AD49" s="79"/>
    </row>
    <row r="50" ht="11.25" customHeight="1">
      <c r="A50" s="112" t="s">
        <v>479</v>
      </c>
      <c r="B50" s="120" t="s">
        <v>480</v>
      </c>
      <c r="C50" s="92" t="s">
        <v>77</v>
      </c>
      <c r="D50" s="91" t="s">
        <v>451</v>
      </c>
      <c r="E50" s="98">
        <v>209.0</v>
      </c>
      <c r="F50" s="98"/>
      <c r="G50" s="98" t="s">
        <v>452</v>
      </c>
      <c r="H50" s="17" t="s">
        <v>481</v>
      </c>
      <c r="I50" s="17" t="s">
        <v>482</v>
      </c>
      <c r="J50" s="17" t="s">
        <v>483</v>
      </c>
      <c r="K50" s="98" t="s">
        <v>484</v>
      </c>
      <c r="L50" s="98">
        <v>123746.0</v>
      </c>
      <c r="M50" s="98">
        <v>2024.0</v>
      </c>
      <c r="N50" s="98" t="s">
        <v>458</v>
      </c>
      <c r="O50" s="98">
        <v>3.0</v>
      </c>
      <c r="P50" s="99">
        <v>1.0</v>
      </c>
      <c r="Q50" s="99">
        <v>5.0</v>
      </c>
      <c r="R50" s="109">
        <v>3000.0</v>
      </c>
      <c r="S50" s="110"/>
      <c r="T50" s="102"/>
      <c r="U50" s="102"/>
      <c r="V50" s="115">
        <v>750.0</v>
      </c>
      <c r="W50" s="78" t="s">
        <v>412</v>
      </c>
      <c r="X50" s="1"/>
      <c r="Y50" s="79"/>
      <c r="Z50" s="79"/>
      <c r="AA50" s="79"/>
      <c r="AB50" s="79"/>
      <c r="AC50" s="79"/>
      <c r="AD50" s="79"/>
    </row>
    <row r="51" ht="11.25" customHeight="1">
      <c r="A51" s="112" t="s">
        <v>485</v>
      </c>
      <c r="B51" s="120" t="s">
        <v>486</v>
      </c>
      <c r="C51" s="92" t="s">
        <v>77</v>
      </c>
      <c r="D51" s="91" t="s">
        <v>487</v>
      </c>
      <c r="E51" s="98"/>
      <c r="F51" s="98"/>
      <c r="G51" s="98" t="s">
        <v>488</v>
      </c>
      <c r="H51" s="17" t="s">
        <v>489</v>
      </c>
      <c r="I51" s="17" t="s">
        <v>490</v>
      </c>
      <c r="J51" s="17" t="s">
        <v>491</v>
      </c>
      <c r="K51" s="98" t="s">
        <v>492</v>
      </c>
      <c r="L51" s="122" t="s">
        <v>493</v>
      </c>
      <c r="M51" s="98">
        <v>2024.0</v>
      </c>
      <c r="N51" s="98" t="s">
        <v>494</v>
      </c>
      <c r="O51" s="98">
        <v>2.0</v>
      </c>
      <c r="P51" s="99">
        <v>2.0</v>
      </c>
      <c r="Q51" s="99">
        <v>6.0</v>
      </c>
      <c r="R51" s="109">
        <v>1000.0</v>
      </c>
      <c r="S51" s="110"/>
      <c r="T51" s="102"/>
      <c r="U51" s="102"/>
      <c r="V51" s="115">
        <v>250.0</v>
      </c>
      <c r="W51" s="78" t="s">
        <v>412</v>
      </c>
      <c r="X51" s="1"/>
      <c r="Y51" s="79"/>
      <c r="Z51" s="79"/>
      <c r="AA51" s="79"/>
      <c r="AB51" s="79"/>
      <c r="AC51" s="79"/>
      <c r="AD51" s="79"/>
    </row>
    <row r="52" ht="11.25" customHeight="1">
      <c r="A52" s="112" t="s">
        <v>495</v>
      </c>
      <c r="B52" s="120" t="s">
        <v>496</v>
      </c>
      <c r="C52" s="92" t="s">
        <v>77</v>
      </c>
      <c r="D52" s="91" t="s">
        <v>497</v>
      </c>
      <c r="E52" s="98"/>
      <c r="F52" s="98"/>
      <c r="G52" s="98" t="s">
        <v>498</v>
      </c>
      <c r="H52" s="17" t="s">
        <v>499</v>
      </c>
      <c r="I52" s="17" t="s">
        <v>500</v>
      </c>
      <c r="J52" s="17" t="s">
        <v>501</v>
      </c>
      <c r="K52" s="98" t="s">
        <v>502</v>
      </c>
      <c r="L52" s="118" t="s">
        <v>503</v>
      </c>
      <c r="M52" s="98">
        <v>2024.0</v>
      </c>
      <c r="N52" s="98" t="s">
        <v>504</v>
      </c>
      <c r="O52" s="98">
        <v>3.0</v>
      </c>
      <c r="P52" s="99">
        <v>2.0</v>
      </c>
      <c r="Q52" s="99">
        <v>5.0</v>
      </c>
      <c r="R52" s="109">
        <v>1000.0</v>
      </c>
      <c r="S52" s="110"/>
      <c r="T52" s="102"/>
      <c r="U52" s="102"/>
      <c r="V52" s="115">
        <v>200.0</v>
      </c>
      <c r="W52" s="78" t="s">
        <v>412</v>
      </c>
      <c r="X52" s="1"/>
      <c r="Y52" s="79"/>
      <c r="Z52" s="79"/>
      <c r="AA52" s="79"/>
      <c r="AB52" s="79"/>
      <c r="AC52" s="79"/>
      <c r="AD52" s="79"/>
    </row>
    <row r="53" ht="11.25" customHeight="1">
      <c r="A53" s="112" t="s">
        <v>505</v>
      </c>
      <c r="B53" s="120" t="s">
        <v>506</v>
      </c>
      <c r="C53" s="92" t="s">
        <v>77</v>
      </c>
      <c r="D53" s="91" t="s">
        <v>176</v>
      </c>
      <c r="E53" s="98">
        <v>25.0</v>
      </c>
      <c r="F53" s="98">
        <v>1.0</v>
      </c>
      <c r="G53" s="98" t="s">
        <v>507</v>
      </c>
      <c r="H53" s="17" t="s">
        <v>508</v>
      </c>
      <c r="I53" s="17" t="s">
        <v>509</v>
      </c>
      <c r="J53" s="17" t="s">
        <v>510</v>
      </c>
      <c r="K53" s="98" t="s">
        <v>181</v>
      </c>
      <c r="L53" s="118" t="s">
        <v>182</v>
      </c>
      <c r="M53" s="98">
        <v>2024.0</v>
      </c>
      <c r="N53" s="98" t="s">
        <v>511</v>
      </c>
      <c r="O53" s="98">
        <v>2.0</v>
      </c>
      <c r="P53" s="99">
        <v>2.0</v>
      </c>
      <c r="Q53" s="99">
        <v>4.0</v>
      </c>
      <c r="R53" s="109">
        <v>1000.0</v>
      </c>
      <c r="S53" s="110"/>
      <c r="T53" s="102"/>
      <c r="U53" s="102"/>
      <c r="V53" s="115">
        <v>250.0</v>
      </c>
      <c r="W53" s="78" t="s">
        <v>412</v>
      </c>
      <c r="X53" s="1"/>
      <c r="Y53" s="79"/>
      <c r="Z53" s="79"/>
      <c r="AA53" s="79"/>
      <c r="AB53" s="79"/>
      <c r="AC53" s="79"/>
      <c r="AD53" s="79"/>
    </row>
    <row r="54" ht="11.25" customHeight="1">
      <c r="A54" s="112" t="s">
        <v>512</v>
      </c>
      <c r="B54" s="120" t="s">
        <v>513</v>
      </c>
      <c r="C54" s="92" t="s">
        <v>77</v>
      </c>
      <c r="D54" s="91" t="s">
        <v>176</v>
      </c>
      <c r="E54" s="98">
        <v>25.0</v>
      </c>
      <c r="F54" s="98">
        <v>1.0</v>
      </c>
      <c r="G54" s="98" t="s">
        <v>507</v>
      </c>
      <c r="H54" s="17" t="s">
        <v>514</v>
      </c>
      <c r="I54" s="17" t="s">
        <v>515</v>
      </c>
      <c r="J54" s="17" t="s">
        <v>516</v>
      </c>
      <c r="K54" s="98" t="s">
        <v>517</v>
      </c>
      <c r="L54" s="118" t="s">
        <v>518</v>
      </c>
      <c r="M54" s="98">
        <v>2024.0</v>
      </c>
      <c r="N54" s="98" t="s">
        <v>511</v>
      </c>
      <c r="O54" s="98">
        <v>3.0</v>
      </c>
      <c r="P54" s="99">
        <v>2.0</v>
      </c>
      <c r="Q54" s="99">
        <v>5.0</v>
      </c>
      <c r="R54" s="109">
        <v>1000.0</v>
      </c>
      <c r="S54" s="110"/>
      <c r="T54" s="102"/>
      <c r="U54" s="102"/>
      <c r="V54" s="115">
        <v>200.0</v>
      </c>
      <c r="W54" s="78" t="s">
        <v>412</v>
      </c>
      <c r="X54" s="1"/>
      <c r="Y54" s="79"/>
      <c r="Z54" s="79"/>
      <c r="AA54" s="79"/>
      <c r="AB54" s="79"/>
      <c r="AC54" s="79"/>
      <c r="AD54" s="79"/>
    </row>
    <row r="55" ht="11.25" customHeight="1">
      <c r="A55" s="112" t="s">
        <v>519</v>
      </c>
      <c r="B55" s="120" t="s">
        <v>520</v>
      </c>
      <c r="C55" s="92" t="s">
        <v>77</v>
      </c>
      <c r="D55" s="112" t="s">
        <v>521</v>
      </c>
      <c r="E55" s="98"/>
      <c r="F55" s="98"/>
      <c r="G55" s="98" t="s">
        <v>522</v>
      </c>
      <c r="H55" s="17" t="s">
        <v>523</v>
      </c>
      <c r="I55" s="17" t="s">
        <v>524</v>
      </c>
      <c r="J55" s="17" t="s">
        <v>525</v>
      </c>
      <c r="K55" s="98" t="s">
        <v>526</v>
      </c>
      <c r="L55" s="118" t="s">
        <v>527</v>
      </c>
      <c r="M55" s="98" t="s">
        <v>528</v>
      </c>
      <c r="N55" s="98" t="s">
        <v>529</v>
      </c>
      <c r="O55" s="98">
        <v>3.0</v>
      </c>
      <c r="P55" s="99">
        <v>1.0</v>
      </c>
      <c r="Q55" s="99">
        <v>4.0</v>
      </c>
      <c r="R55" s="109">
        <v>200.0</v>
      </c>
      <c r="S55" s="98" t="s">
        <v>530</v>
      </c>
      <c r="T55" s="98" t="s">
        <v>531</v>
      </c>
      <c r="U55" s="98" t="s">
        <v>522</v>
      </c>
      <c r="V55" s="115">
        <v>50.0</v>
      </c>
      <c r="W55" s="78" t="s">
        <v>412</v>
      </c>
      <c r="X55" s="1"/>
      <c r="Y55" s="79"/>
      <c r="Z55" s="79"/>
      <c r="AA55" s="79"/>
      <c r="AB55" s="79"/>
      <c r="AC55" s="79"/>
      <c r="AD55" s="79"/>
    </row>
    <row r="56" ht="11.25" customHeight="1">
      <c r="A56" s="91" t="s">
        <v>532</v>
      </c>
      <c r="B56" s="91" t="s">
        <v>533</v>
      </c>
      <c r="C56" s="92" t="s">
        <v>77</v>
      </c>
      <c r="D56" s="91" t="s">
        <v>290</v>
      </c>
      <c r="E56" s="93">
        <v>19.0</v>
      </c>
      <c r="F56" s="94">
        <v>2.0</v>
      </c>
      <c r="G56" s="92" t="s">
        <v>338</v>
      </c>
      <c r="H56" s="123" t="s">
        <v>534</v>
      </c>
      <c r="I56" s="113" t="s">
        <v>535</v>
      </c>
      <c r="J56" s="114" t="s">
        <v>536</v>
      </c>
      <c r="K56" s="94" t="s">
        <v>537</v>
      </c>
      <c r="L56" s="97" t="s">
        <v>538</v>
      </c>
      <c r="M56" s="98">
        <v>2024.0</v>
      </c>
      <c r="N56" s="98" t="s">
        <v>204</v>
      </c>
      <c r="O56" s="98">
        <v>2.0</v>
      </c>
      <c r="P56" s="99">
        <v>2.0</v>
      </c>
      <c r="Q56" s="99">
        <v>2.0</v>
      </c>
      <c r="R56" s="100">
        <v>300.0</v>
      </c>
      <c r="S56" s="101"/>
      <c r="T56" s="102"/>
      <c r="U56" s="102"/>
      <c r="V56" s="124">
        <v>150.0</v>
      </c>
      <c r="W56" s="78" t="s">
        <v>539</v>
      </c>
      <c r="X56" s="1"/>
      <c r="Y56" s="79"/>
      <c r="Z56" s="79"/>
      <c r="AA56" s="79"/>
      <c r="AB56" s="79"/>
      <c r="AC56" s="79"/>
      <c r="AD56" s="79"/>
    </row>
    <row r="57" ht="11.25" customHeight="1">
      <c r="A57" s="91" t="s">
        <v>540</v>
      </c>
      <c r="B57" s="125" t="s">
        <v>80</v>
      </c>
      <c r="C57" s="126" t="s">
        <v>77</v>
      </c>
      <c r="D57" s="127" t="s">
        <v>290</v>
      </c>
      <c r="E57" s="93" t="s">
        <v>541</v>
      </c>
      <c r="F57" s="94">
        <v>2.0</v>
      </c>
      <c r="G57" s="128" t="s">
        <v>542</v>
      </c>
      <c r="H57" s="123" t="s">
        <v>543</v>
      </c>
      <c r="I57" s="123" t="s">
        <v>544</v>
      </c>
      <c r="J57" s="129" t="s">
        <v>545</v>
      </c>
      <c r="K57" s="130" t="s">
        <v>546</v>
      </c>
      <c r="L57" s="97" t="s">
        <v>547</v>
      </c>
      <c r="M57" s="98">
        <v>2024.0</v>
      </c>
      <c r="N57" s="98" t="s">
        <v>548</v>
      </c>
      <c r="O57" s="98">
        <v>1.0</v>
      </c>
      <c r="P57" s="99">
        <v>1.0</v>
      </c>
      <c r="Q57" s="99">
        <v>1.0</v>
      </c>
      <c r="R57" s="100">
        <v>300.0</v>
      </c>
      <c r="S57" s="101"/>
      <c r="T57" s="102"/>
      <c r="U57" s="102"/>
      <c r="V57" s="103">
        <v>300.0</v>
      </c>
      <c r="W57" s="78" t="s">
        <v>549</v>
      </c>
      <c r="X57" s="1"/>
      <c r="Y57" s="79"/>
      <c r="Z57" s="79"/>
      <c r="AA57" s="79"/>
      <c r="AB57" s="79"/>
      <c r="AC57" s="79"/>
      <c r="AD57" s="79"/>
    </row>
    <row r="58" ht="11.25" customHeight="1">
      <c r="A58" s="131" t="s">
        <v>550</v>
      </c>
      <c r="B58" s="91" t="s">
        <v>551</v>
      </c>
      <c r="C58" s="92" t="s">
        <v>77</v>
      </c>
      <c r="D58" s="91" t="s">
        <v>552</v>
      </c>
      <c r="E58" s="93">
        <v>19.0</v>
      </c>
      <c r="F58" s="94">
        <v>3.0</v>
      </c>
      <c r="G58" s="92" t="s">
        <v>338</v>
      </c>
      <c r="H58" s="123" t="s">
        <v>553</v>
      </c>
      <c r="I58" s="123" t="s">
        <v>554</v>
      </c>
      <c r="J58" s="123" t="s">
        <v>555</v>
      </c>
      <c r="K58" s="94" t="s">
        <v>556</v>
      </c>
      <c r="L58" s="97" t="s">
        <v>557</v>
      </c>
      <c r="M58" s="98">
        <v>2024.0</v>
      </c>
      <c r="N58" s="98" t="s">
        <v>204</v>
      </c>
      <c r="O58" s="98">
        <v>2.0</v>
      </c>
      <c r="P58" s="99">
        <v>2.0</v>
      </c>
      <c r="Q58" s="99">
        <v>2.0</v>
      </c>
      <c r="R58" s="100">
        <v>300.0</v>
      </c>
      <c r="S58" s="101"/>
      <c r="T58" s="132"/>
      <c r="U58" s="132"/>
      <c r="V58" s="77">
        <v>150.0</v>
      </c>
      <c r="W58" s="78" t="s">
        <v>558</v>
      </c>
      <c r="X58" s="1"/>
      <c r="Y58" s="79"/>
      <c r="Z58" s="79"/>
      <c r="AA58" s="79"/>
      <c r="AB58" s="79"/>
      <c r="AC58" s="79"/>
      <c r="AD58" s="79"/>
    </row>
    <row r="59" ht="11.25" customHeight="1">
      <c r="A59" s="91" t="s">
        <v>532</v>
      </c>
      <c r="B59" s="91" t="s">
        <v>533</v>
      </c>
      <c r="C59" s="92" t="s">
        <v>77</v>
      </c>
      <c r="D59" s="91" t="s">
        <v>290</v>
      </c>
      <c r="E59" s="93">
        <v>19.0</v>
      </c>
      <c r="F59" s="94">
        <v>2.0</v>
      </c>
      <c r="G59" s="92" t="s">
        <v>338</v>
      </c>
      <c r="H59" s="133" t="s">
        <v>534</v>
      </c>
      <c r="I59" s="133" t="s">
        <v>559</v>
      </c>
      <c r="J59" s="114" t="s">
        <v>536</v>
      </c>
      <c r="K59" s="94" t="s">
        <v>537</v>
      </c>
      <c r="L59" s="97" t="s">
        <v>538</v>
      </c>
      <c r="M59" s="98">
        <v>2024.0</v>
      </c>
      <c r="N59" s="98" t="s">
        <v>204</v>
      </c>
      <c r="O59" s="98">
        <v>2.0</v>
      </c>
      <c r="P59" s="99">
        <v>2.0</v>
      </c>
      <c r="Q59" s="99">
        <v>2.0</v>
      </c>
      <c r="R59" s="100">
        <v>300.0</v>
      </c>
      <c r="S59" s="101"/>
      <c r="T59" s="102"/>
      <c r="U59" s="102"/>
      <c r="V59" s="103">
        <v>150.0</v>
      </c>
      <c r="W59" s="78" t="s">
        <v>560</v>
      </c>
      <c r="X59" s="1"/>
      <c r="Y59" s="79"/>
      <c r="Z59" s="79"/>
      <c r="AA59" s="79"/>
      <c r="AB59" s="79"/>
      <c r="AC59" s="79"/>
      <c r="AD59" s="79"/>
    </row>
    <row r="60" ht="11.25" customHeight="1">
      <c r="A60" s="91" t="s">
        <v>561</v>
      </c>
      <c r="B60" s="91" t="s">
        <v>562</v>
      </c>
      <c r="C60" s="92" t="s">
        <v>563</v>
      </c>
      <c r="D60" s="91" t="s">
        <v>290</v>
      </c>
      <c r="E60" s="93">
        <v>19.0</v>
      </c>
      <c r="F60" s="94">
        <v>3.0</v>
      </c>
      <c r="G60" s="71" t="s">
        <v>564</v>
      </c>
      <c r="H60" s="134" t="s">
        <v>565</v>
      </c>
      <c r="I60" s="133" t="s">
        <v>566</v>
      </c>
      <c r="J60" s="114" t="s">
        <v>567</v>
      </c>
      <c r="K60" s="135" t="s">
        <v>419</v>
      </c>
      <c r="L60" s="97" t="s">
        <v>420</v>
      </c>
      <c r="M60" s="98">
        <v>2024.0</v>
      </c>
      <c r="N60" s="98" t="s">
        <v>204</v>
      </c>
      <c r="O60" s="98">
        <v>5.0</v>
      </c>
      <c r="P60" s="99">
        <v>2.0</v>
      </c>
      <c r="Q60" s="99">
        <v>5.0</v>
      </c>
      <c r="R60" s="100">
        <v>300.0</v>
      </c>
      <c r="S60" s="101"/>
      <c r="T60" s="102"/>
      <c r="U60" s="102"/>
      <c r="V60" s="103">
        <v>60.0</v>
      </c>
      <c r="W60" s="78" t="s">
        <v>568</v>
      </c>
      <c r="X60" s="1"/>
      <c r="Y60" s="79"/>
      <c r="Z60" s="79"/>
      <c r="AA60" s="79"/>
      <c r="AB60" s="79"/>
      <c r="AC60" s="79"/>
      <c r="AD60" s="79"/>
    </row>
    <row r="61" ht="11.25" customHeight="1">
      <c r="A61" s="91" t="s">
        <v>345</v>
      </c>
      <c r="B61" s="91" t="s">
        <v>337</v>
      </c>
      <c r="C61" s="92" t="s">
        <v>77</v>
      </c>
      <c r="D61" s="91" t="s">
        <v>290</v>
      </c>
      <c r="E61" s="93">
        <v>19.0</v>
      </c>
      <c r="F61" s="94">
        <v>1.0</v>
      </c>
      <c r="G61" s="92" t="s">
        <v>542</v>
      </c>
      <c r="H61" s="133" t="s">
        <v>569</v>
      </c>
      <c r="I61" s="133" t="s">
        <v>570</v>
      </c>
      <c r="J61" s="133" t="s">
        <v>346</v>
      </c>
      <c r="K61" s="126" t="s">
        <v>342</v>
      </c>
      <c r="L61" s="97" t="s">
        <v>343</v>
      </c>
      <c r="M61" s="98">
        <v>2024.0</v>
      </c>
      <c r="N61" s="98" t="s">
        <v>571</v>
      </c>
      <c r="O61" s="98">
        <v>3.0</v>
      </c>
      <c r="P61" s="99">
        <v>3.0</v>
      </c>
      <c r="Q61" s="99">
        <v>3.0</v>
      </c>
      <c r="R61" s="100">
        <v>300.0</v>
      </c>
      <c r="S61" s="101"/>
      <c r="T61" s="102"/>
      <c r="U61" s="102"/>
      <c r="V61" s="103">
        <v>100.0</v>
      </c>
      <c r="W61" s="78" t="s">
        <v>572</v>
      </c>
      <c r="X61" s="1"/>
      <c r="Y61" s="79"/>
      <c r="Z61" s="79"/>
      <c r="AA61" s="79"/>
      <c r="AB61" s="79"/>
      <c r="AC61" s="79"/>
      <c r="AD61" s="79"/>
    </row>
    <row r="62" ht="11.25" customHeight="1">
      <c r="A62" s="91" t="s">
        <v>573</v>
      </c>
      <c r="B62" s="91" t="s">
        <v>574</v>
      </c>
      <c r="C62" s="92" t="s">
        <v>77</v>
      </c>
      <c r="D62" s="91" t="s">
        <v>575</v>
      </c>
      <c r="E62" s="93" t="s">
        <v>576</v>
      </c>
      <c r="F62" s="94"/>
      <c r="G62" s="92" t="s">
        <v>577</v>
      </c>
      <c r="H62" s="123" t="s">
        <v>578</v>
      </c>
      <c r="I62" s="133" t="s">
        <v>579</v>
      </c>
      <c r="J62" s="114" t="s">
        <v>580</v>
      </c>
      <c r="K62" s="94">
        <v>1.184597700001E12</v>
      </c>
      <c r="L62" s="97" t="s">
        <v>581</v>
      </c>
      <c r="M62" s="98">
        <v>2024.0</v>
      </c>
      <c r="N62" s="98" t="s">
        <v>582</v>
      </c>
      <c r="O62" s="98">
        <v>2.0</v>
      </c>
      <c r="P62" s="99">
        <v>1.0</v>
      </c>
      <c r="Q62" s="99">
        <v>3.0</v>
      </c>
      <c r="R62" s="100">
        <v>300.0</v>
      </c>
      <c r="S62" s="101"/>
      <c r="T62" s="102"/>
      <c r="U62" s="102"/>
      <c r="V62" s="103">
        <v>100.0</v>
      </c>
      <c r="W62" s="78" t="s">
        <v>583</v>
      </c>
      <c r="X62" s="1"/>
      <c r="Y62" s="79"/>
      <c r="Z62" s="79"/>
      <c r="AA62" s="79"/>
      <c r="AB62" s="79"/>
      <c r="AC62" s="79"/>
      <c r="AD62" s="79"/>
    </row>
    <row r="63" ht="11.25" customHeight="1">
      <c r="A63" s="91" t="s">
        <v>584</v>
      </c>
      <c r="B63" s="91" t="s">
        <v>585</v>
      </c>
      <c r="C63" s="92"/>
      <c r="D63" s="91" t="s">
        <v>359</v>
      </c>
      <c r="E63" s="93" t="s">
        <v>586</v>
      </c>
      <c r="F63" s="94" t="s">
        <v>587</v>
      </c>
      <c r="G63" s="92" t="s">
        <v>588</v>
      </c>
      <c r="H63" s="123" t="s">
        <v>589</v>
      </c>
      <c r="I63" s="123" t="s">
        <v>590</v>
      </c>
      <c r="J63" s="114" t="s">
        <v>591</v>
      </c>
      <c r="K63" s="94"/>
      <c r="L63" s="97" t="s">
        <v>592</v>
      </c>
      <c r="M63" s="98">
        <v>2024.0</v>
      </c>
      <c r="N63" s="98" t="s">
        <v>593</v>
      </c>
      <c r="O63" s="98">
        <v>5.0</v>
      </c>
      <c r="P63" s="99">
        <v>1.0</v>
      </c>
      <c r="Q63" s="99">
        <v>5.0</v>
      </c>
      <c r="R63" s="100">
        <v>1500.0</v>
      </c>
      <c r="S63" s="101"/>
      <c r="T63" s="102"/>
      <c r="U63" s="102"/>
      <c r="V63" s="103">
        <v>300.0</v>
      </c>
      <c r="W63" s="78" t="s">
        <v>594</v>
      </c>
      <c r="X63" s="1"/>
      <c r="Y63" s="79"/>
      <c r="Z63" s="79"/>
      <c r="AA63" s="79"/>
      <c r="AB63" s="79"/>
      <c r="AC63" s="79"/>
      <c r="AD63" s="79"/>
    </row>
    <row r="64" ht="11.25" customHeight="1">
      <c r="A64" s="136" t="s">
        <v>595</v>
      </c>
      <c r="B64" s="137" t="s">
        <v>596</v>
      </c>
      <c r="C64" s="138" t="s">
        <v>77</v>
      </c>
      <c r="D64" s="137" t="s">
        <v>290</v>
      </c>
      <c r="E64" s="138">
        <v>19.0</v>
      </c>
      <c r="F64" s="138">
        <v>1.0</v>
      </c>
      <c r="G64" s="139" t="s">
        <v>338</v>
      </c>
      <c r="H64" s="140" t="s">
        <v>292</v>
      </c>
      <c r="I64" s="141" t="s">
        <v>597</v>
      </c>
      <c r="J64" s="139" t="s">
        <v>294</v>
      </c>
      <c r="K64" s="142" t="s">
        <v>295</v>
      </c>
      <c r="L64" s="143" t="s">
        <v>296</v>
      </c>
      <c r="M64" s="138">
        <v>2024.0</v>
      </c>
      <c r="N64" s="137" t="s">
        <v>548</v>
      </c>
      <c r="O64" s="138">
        <v>3.0</v>
      </c>
      <c r="P64" s="144">
        <v>3.0</v>
      </c>
      <c r="Q64" s="144">
        <v>3.0</v>
      </c>
      <c r="R64" s="145">
        <v>300.0</v>
      </c>
      <c r="S64" s="146"/>
      <c r="T64" s="139"/>
      <c r="U64" s="139"/>
      <c r="V64" s="142">
        <v>100.0</v>
      </c>
      <c r="W64" s="78" t="s">
        <v>598</v>
      </c>
      <c r="X64" s="1"/>
      <c r="Y64" s="79"/>
      <c r="Z64" s="79"/>
      <c r="AA64" s="79"/>
      <c r="AB64" s="79"/>
      <c r="AC64" s="79"/>
      <c r="AD64" s="79"/>
    </row>
    <row r="65" ht="11.25" customHeight="1">
      <c r="A65" s="136" t="s">
        <v>305</v>
      </c>
      <c r="B65" s="137" t="s">
        <v>599</v>
      </c>
      <c r="C65" s="138" t="s">
        <v>77</v>
      </c>
      <c r="D65" s="137" t="s">
        <v>290</v>
      </c>
      <c r="E65" s="138">
        <v>19.0</v>
      </c>
      <c r="F65" s="138">
        <v>2.0</v>
      </c>
      <c r="G65" s="139" t="s">
        <v>338</v>
      </c>
      <c r="H65" s="137" t="s">
        <v>307</v>
      </c>
      <c r="I65" s="137" t="s">
        <v>600</v>
      </c>
      <c r="J65" s="139" t="s">
        <v>309</v>
      </c>
      <c r="K65" s="142" t="s">
        <v>310</v>
      </c>
      <c r="L65" s="147" t="s">
        <v>311</v>
      </c>
      <c r="M65" s="138">
        <v>2024.0</v>
      </c>
      <c r="N65" s="137" t="s">
        <v>548</v>
      </c>
      <c r="O65" s="138">
        <v>3.0</v>
      </c>
      <c r="P65" s="144">
        <v>3.0</v>
      </c>
      <c r="Q65" s="144">
        <v>3.0</v>
      </c>
      <c r="R65" s="145">
        <v>300.0</v>
      </c>
      <c r="S65" s="146"/>
      <c r="T65" s="139"/>
      <c r="U65" s="139"/>
      <c r="V65" s="142">
        <v>100.0</v>
      </c>
      <c r="W65" s="78" t="s">
        <v>598</v>
      </c>
      <c r="X65" s="1"/>
      <c r="Y65" s="79"/>
      <c r="Z65" s="79"/>
      <c r="AA65" s="79"/>
      <c r="AB65" s="79"/>
      <c r="AC65" s="79"/>
      <c r="AD65" s="79"/>
    </row>
    <row r="66" ht="11.25" customHeight="1">
      <c r="A66" s="136" t="s">
        <v>312</v>
      </c>
      <c r="B66" s="137" t="s">
        <v>601</v>
      </c>
      <c r="C66" s="138" t="s">
        <v>77</v>
      </c>
      <c r="D66" s="137" t="s">
        <v>290</v>
      </c>
      <c r="E66" s="138">
        <v>19.0</v>
      </c>
      <c r="F66" s="138">
        <v>3.0</v>
      </c>
      <c r="G66" s="139" t="s">
        <v>338</v>
      </c>
      <c r="H66" s="137" t="s">
        <v>314</v>
      </c>
      <c r="I66" s="137" t="s">
        <v>602</v>
      </c>
      <c r="J66" s="139" t="s">
        <v>316</v>
      </c>
      <c r="K66" s="142" t="s">
        <v>317</v>
      </c>
      <c r="L66" s="143"/>
      <c r="M66" s="138">
        <v>2024.0</v>
      </c>
      <c r="N66" s="137" t="s">
        <v>548</v>
      </c>
      <c r="O66" s="138">
        <v>3.0</v>
      </c>
      <c r="P66" s="144">
        <v>3.0</v>
      </c>
      <c r="Q66" s="144">
        <v>3.0</v>
      </c>
      <c r="R66" s="145">
        <v>300.0</v>
      </c>
      <c r="S66" s="146"/>
      <c r="T66" s="139"/>
      <c r="U66" s="139"/>
      <c r="V66" s="142">
        <v>100.0</v>
      </c>
      <c r="W66" s="78" t="s">
        <v>598</v>
      </c>
      <c r="X66" s="1"/>
      <c r="Y66" s="79"/>
      <c r="Z66" s="79"/>
      <c r="AA66" s="79"/>
      <c r="AB66" s="79"/>
      <c r="AC66" s="79"/>
      <c r="AD66" s="79"/>
    </row>
    <row r="67" ht="11.25" customHeight="1">
      <c r="A67" s="91" t="s">
        <v>395</v>
      </c>
      <c r="B67" s="91" t="s">
        <v>603</v>
      </c>
      <c r="C67" s="92" t="s">
        <v>77</v>
      </c>
      <c r="D67" s="91" t="s">
        <v>397</v>
      </c>
      <c r="E67" s="93">
        <v>14.0</v>
      </c>
      <c r="F67" s="94">
        <v>12.0</v>
      </c>
      <c r="G67" s="92" t="s">
        <v>604</v>
      </c>
      <c r="H67" s="148" t="s">
        <v>399</v>
      </c>
      <c r="I67" s="149" t="s">
        <v>400</v>
      </c>
      <c r="J67" s="150" t="s">
        <v>605</v>
      </c>
      <c r="K67" s="98" t="s">
        <v>402</v>
      </c>
      <c r="L67" s="118" t="s">
        <v>606</v>
      </c>
      <c r="M67" s="151">
        <v>2024.0</v>
      </c>
      <c r="N67" s="98" t="s">
        <v>204</v>
      </c>
      <c r="O67" s="98">
        <v>4.0</v>
      </c>
      <c r="P67" s="99">
        <v>4.0</v>
      </c>
      <c r="Q67" s="99">
        <v>4.0</v>
      </c>
      <c r="R67" s="100">
        <v>300.0</v>
      </c>
      <c r="S67" s="101" t="s">
        <v>158</v>
      </c>
      <c r="T67" s="115" t="s">
        <v>158</v>
      </c>
      <c r="U67" s="115" t="s">
        <v>158</v>
      </c>
      <c r="V67" s="49">
        <v>75.0</v>
      </c>
      <c r="W67" s="78" t="s">
        <v>607</v>
      </c>
      <c r="X67" s="1"/>
      <c r="Y67" s="79"/>
      <c r="Z67" s="79"/>
      <c r="AA67" s="79"/>
      <c r="AB67" s="79"/>
      <c r="AC67" s="79"/>
      <c r="AD67" s="79"/>
    </row>
    <row r="68" ht="11.25" customHeight="1">
      <c r="A68" s="70" t="s">
        <v>495</v>
      </c>
      <c r="B68" s="70" t="s">
        <v>608</v>
      </c>
      <c r="C68" s="71" t="s">
        <v>77</v>
      </c>
      <c r="D68" s="70" t="s">
        <v>609</v>
      </c>
      <c r="E68" s="71"/>
      <c r="F68" s="18"/>
      <c r="G68" s="71" t="s">
        <v>610</v>
      </c>
      <c r="H68" s="152" t="s">
        <v>611</v>
      </c>
      <c r="I68" s="152" t="s">
        <v>612</v>
      </c>
      <c r="J68" s="152" t="s">
        <v>613</v>
      </c>
      <c r="K68" s="18" t="s">
        <v>502</v>
      </c>
      <c r="L68" s="73" t="s">
        <v>503</v>
      </c>
      <c r="M68" s="153">
        <v>2024.0</v>
      </c>
      <c r="N68" s="18" t="s">
        <v>614</v>
      </c>
      <c r="O68" s="18">
        <v>5.0</v>
      </c>
      <c r="P68" s="18">
        <v>2.0</v>
      </c>
      <c r="Q68" s="74">
        <v>5.0</v>
      </c>
      <c r="R68" s="75">
        <v>1000.0</v>
      </c>
      <c r="S68" s="75" t="s">
        <v>158</v>
      </c>
      <c r="T68" s="49" t="s">
        <v>158</v>
      </c>
      <c r="U68" s="154" t="s">
        <v>158</v>
      </c>
      <c r="V68" s="49">
        <v>200.0</v>
      </c>
      <c r="W68" s="78" t="s">
        <v>615</v>
      </c>
      <c r="X68" s="1"/>
      <c r="Y68" s="79"/>
      <c r="Z68" s="79"/>
      <c r="AA68" s="79"/>
      <c r="AB68" s="79"/>
      <c r="AC68" s="79"/>
      <c r="AD68" s="79"/>
    </row>
    <row r="69" ht="11.25" customHeight="1">
      <c r="A69" s="91" t="s">
        <v>616</v>
      </c>
      <c r="B69" s="91" t="s">
        <v>617</v>
      </c>
      <c r="C69" s="98" t="s">
        <v>77</v>
      </c>
      <c r="D69" s="112" t="s">
        <v>290</v>
      </c>
      <c r="E69" s="94">
        <v>19.0</v>
      </c>
      <c r="F69" s="94">
        <v>1.0</v>
      </c>
      <c r="G69" s="98" t="s">
        <v>542</v>
      </c>
      <c r="H69" s="133" t="s">
        <v>618</v>
      </c>
      <c r="I69" s="123" t="s">
        <v>619</v>
      </c>
      <c r="J69" s="123" t="s">
        <v>620</v>
      </c>
      <c r="K69" s="94" t="s">
        <v>621</v>
      </c>
      <c r="L69" s="97" t="s">
        <v>622</v>
      </c>
      <c r="M69" s="98">
        <v>2024.0</v>
      </c>
      <c r="N69" s="98" t="s">
        <v>548</v>
      </c>
      <c r="O69" s="155">
        <v>1.0</v>
      </c>
      <c r="P69" s="98">
        <v>1.0</v>
      </c>
      <c r="Q69" s="99">
        <v>1.0</v>
      </c>
      <c r="R69" s="119">
        <v>300.0</v>
      </c>
      <c r="S69" s="119"/>
      <c r="T69" s="110"/>
      <c r="U69" s="102"/>
      <c r="V69" s="103">
        <v>300.0</v>
      </c>
      <c r="W69" s="78" t="s">
        <v>623</v>
      </c>
      <c r="X69" s="1"/>
      <c r="Y69" s="79"/>
      <c r="Z69" s="79"/>
      <c r="AA69" s="79"/>
      <c r="AB69" s="79"/>
      <c r="AC69" s="79"/>
      <c r="AD69" s="79"/>
    </row>
    <row r="70" ht="11.25" customHeight="1">
      <c r="A70" s="91" t="s">
        <v>165</v>
      </c>
      <c r="B70" s="91" t="s">
        <v>166</v>
      </c>
      <c r="C70" s="98" t="s">
        <v>77</v>
      </c>
      <c r="D70" s="91" t="s">
        <v>167</v>
      </c>
      <c r="E70" s="93" t="s">
        <v>158</v>
      </c>
      <c r="F70" s="94" t="s">
        <v>158</v>
      </c>
      <c r="G70" s="92" t="s">
        <v>168</v>
      </c>
      <c r="H70" s="113" t="s">
        <v>624</v>
      </c>
      <c r="I70" s="113" t="s">
        <v>161</v>
      </c>
      <c r="J70" s="114" t="s">
        <v>170</v>
      </c>
      <c r="K70" s="94" t="s">
        <v>158</v>
      </c>
      <c r="L70" s="97" t="s">
        <v>171</v>
      </c>
      <c r="M70" s="98">
        <v>2024.0</v>
      </c>
      <c r="N70" s="98" t="s">
        <v>172</v>
      </c>
      <c r="O70" s="98">
        <v>3.0</v>
      </c>
      <c r="P70" s="99">
        <v>3.0</v>
      </c>
      <c r="Q70" s="99">
        <v>3.0</v>
      </c>
      <c r="R70" s="100">
        <v>300.0</v>
      </c>
      <c r="S70" s="101" t="s">
        <v>158</v>
      </c>
      <c r="T70" s="156" t="s">
        <v>158</v>
      </c>
      <c r="U70" s="156" t="s">
        <v>158</v>
      </c>
      <c r="V70" s="156">
        <v>100.0</v>
      </c>
      <c r="W70" s="78" t="s">
        <v>625</v>
      </c>
      <c r="X70" s="1"/>
      <c r="Y70" s="79"/>
      <c r="Z70" s="79"/>
      <c r="AA70" s="79"/>
      <c r="AB70" s="79"/>
      <c r="AC70" s="79"/>
      <c r="AD70" s="79"/>
    </row>
    <row r="71" ht="11.25" customHeight="1">
      <c r="A71" s="91" t="s">
        <v>626</v>
      </c>
      <c r="B71" s="91" t="s">
        <v>627</v>
      </c>
      <c r="C71" s="92" t="s">
        <v>77</v>
      </c>
      <c r="D71" s="91" t="s">
        <v>609</v>
      </c>
      <c r="E71" s="92"/>
      <c r="F71" s="92"/>
      <c r="G71" s="92" t="s">
        <v>628</v>
      </c>
      <c r="H71" s="105" t="s">
        <v>629</v>
      </c>
      <c r="I71" s="105" t="s">
        <v>630</v>
      </c>
      <c r="J71" s="116" t="s">
        <v>631</v>
      </c>
      <c r="K71" s="92" t="s">
        <v>632</v>
      </c>
      <c r="L71" s="117" t="s">
        <v>633</v>
      </c>
      <c r="M71" s="98">
        <v>2024.0</v>
      </c>
      <c r="N71" s="98" t="s">
        <v>153</v>
      </c>
      <c r="O71" s="98">
        <v>4.0</v>
      </c>
      <c r="P71" s="99">
        <v>2.0</v>
      </c>
      <c r="Q71" s="99">
        <v>6.0</v>
      </c>
      <c r="R71" s="109">
        <v>1000.0</v>
      </c>
      <c r="S71" s="110"/>
      <c r="T71" s="102"/>
      <c r="U71" s="102"/>
      <c r="V71" s="103">
        <v>250.0</v>
      </c>
      <c r="W71" s="78" t="s">
        <v>625</v>
      </c>
      <c r="X71" s="1"/>
      <c r="Y71" s="79"/>
      <c r="Z71" s="79"/>
      <c r="AA71" s="79"/>
      <c r="AB71" s="79"/>
      <c r="AC71" s="79"/>
      <c r="AD71" s="79"/>
    </row>
    <row r="72" ht="11.25" customHeight="1">
      <c r="A72" s="112" t="s">
        <v>440</v>
      </c>
      <c r="B72" s="112" t="s">
        <v>634</v>
      </c>
      <c r="C72" s="98" t="s">
        <v>77</v>
      </c>
      <c r="D72" s="112" t="s">
        <v>442</v>
      </c>
      <c r="E72" s="98">
        <v>6.0</v>
      </c>
      <c r="F72" s="98">
        <v>11.0</v>
      </c>
      <c r="G72" s="98" t="s">
        <v>446</v>
      </c>
      <c r="H72" s="105" t="s">
        <v>635</v>
      </c>
      <c r="I72" s="105" t="s">
        <v>636</v>
      </c>
      <c r="J72" s="17" t="s">
        <v>446</v>
      </c>
      <c r="K72" s="98" t="s">
        <v>447</v>
      </c>
      <c r="L72" s="118"/>
      <c r="M72" s="98">
        <v>2024.0</v>
      </c>
      <c r="N72" s="98" t="s">
        <v>637</v>
      </c>
      <c r="O72" s="98">
        <v>3.0</v>
      </c>
      <c r="P72" s="99">
        <v>3.0</v>
      </c>
      <c r="Q72" s="99">
        <v>5.0</v>
      </c>
      <c r="R72" s="109">
        <v>500.0</v>
      </c>
      <c r="S72" s="110"/>
      <c r="T72" s="102"/>
      <c r="U72" s="102"/>
      <c r="V72" s="103">
        <v>166.67</v>
      </c>
      <c r="W72" s="78" t="s">
        <v>625</v>
      </c>
      <c r="X72" s="1"/>
      <c r="Y72" s="79"/>
      <c r="Z72" s="79"/>
      <c r="AA72" s="79"/>
      <c r="AB72" s="79"/>
      <c r="AC72" s="79"/>
      <c r="AD72" s="79"/>
    </row>
    <row r="73" ht="11.25" customHeight="1">
      <c r="A73" s="91" t="s">
        <v>550</v>
      </c>
      <c r="B73" s="91" t="s">
        <v>638</v>
      </c>
      <c r="C73" s="92" t="s">
        <v>77</v>
      </c>
      <c r="D73" s="91" t="s">
        <v>378</v>
      </c>
      <c r="E73" s="93">
        <v>19.0</v>
      </c>
      <c r="F73" s="94">
        <v>3.0</v>
      </c>
      <c r="G73" s="92" t="s">
        <v>338</v>
      </c>
      <c r="H73" s="113" t="s">
        <v>553</v>
      </c>
      <c r="I73" s="113" t="s">
        <v>639</v>
      </c>
      <c r="J73" s="114" t="s">
        <v>640</v>
      </c>
      <c r="K73" s="94" t="s">
        <v>556</v>
      </c>
      <c r="L73" s="97" t="s">
        <v>557</v>
      </c>
      <c r="M73" s="98">
        <v>2024.0</v>
      </c>
      <c r="N73" s="98" t="s">
        <v>637</v>
      </c>
      <c r="O73" s="98">
        <v>2.0</v>
      </c>
      <c r="P73" s="99">
        <v>2.0</v>
      </c>
      <c r="Q73" s="99">
        <v>2.0</v>
      </c>
      <c r="R73" s="100">
        <v>300.0</v>
      </c>
      <c r="S73" s="101"/>
      <c r="T73" s="132"/>
      <c r="U73" s="132"/>
      <c r="V73" s="157">
        <v>150.0</v>
      </c>
      <c r="W73" s="78" t="s">
        <v>641</v>
      </c>
      <c r="X73" s="1"/>
      <c r="Y73" s="79"/>
      <c r="Z73" s="79"/>
      <c r="AA73" s="79"/>
      <c r="AB73" s="79"/>
      <c r="AC73" s="79"/>
      <c r="AD73" s="79"/>
    </row>
    <row r="74" ht="11.25" customHeight="1">
      <c r="A74" s="91" t="s">
        <v>642</v>
      </c>
      <c r="B74" s="91" t="s">
        <v>643</v>
      </c>
      <c r="C74" s="92" t="s">
        <v>77</v>
      </c>
      <c r="D74" s="91" t="s">
        <v>322</v>
      </c>
      <c r="E74" s="93">
        <v>132.0</v>
      </c>
      <c r="F74" s="94">
        <v>107477.0</v>
      </c>
      <c r="G74" s="92" t="s">
        <v>644</v>
      </c>
      <c r="H74" s="123" t="s">
        <v>645</v>
      </c>
      <c r="I74" s="123" t="s">
        <v>646</v>
      </c>
      <c r="J74" s="123" t="s">
        <v>647</v>
      </c>
      <c r="K74" s="94" t="s">
        <v>648</v>
      </c>
      <c r="L74" s="97"/>
      <c r="M74" s="98">
        <v>2024.0</v>
      </c>
      <c r="N74" s="98" t="s">
        <v>224</v>
      </c>
      <c r="O74" s="98">
        <v>1.0</v>
      </c>
      <c r="P74" s="99">
        <v>1.0</v>
      </c>
      <c r="Q74" s="99">
        <v>3.0</v>
      </c>
      <c r="R74" s="100">
        <v>3000.0</v>
      </c>
      <c r="S74" s="158"/>
      <c r="T74" s="102"/>
      <c r="U74" s="102"/>
      <c r="V74" s="159">
        <v>3000.0</v>
      </c>
      <c r="W74" s="78" t="s">
        <v>649</v>
      </c>
      <c r="X74" s="1"/>
      <c r="Y74" s="79"/>
      <c r="Z74" s="79"/>
      <c r="AA74" s="79"/>
      <c r="AB74" s="79"/>
      <c r="AC74" s="79"/>
      <c r="AD74" s="79"/>
    </row>
    <row r="75" ht="11.25" customHeight="1">
      <c r="A75" s="91" t="s">
        <v>650</v>
      </c>
      <c r="B75" s="91" t="s">
        <v>651</v>
      </c>
      <c r="C75" s="92" t="s">
        <v>77</v>
      </c>
      <c r="D75" s="91" t="s">
        <v>652</v>
      </c>
      <c r="E75" s="92">
        <v>19.0</v>
      </c>
      <c r="F75" s="92">
        <v>1.0</v>
      </c>
      <c r="G75" s="92" t="s">
        <v>653</v>
      </c>
      <c r="H75" s="105" t="s">
        <v>654</v>
      </c>
      <c r="I75" s="105" t="s">
        <v>655</v>
      </c>
      <c r="J75" s="96" t="s">
        <v>656</v>
      </c>
      <c r="K75" s="92" t="s">
        <v>657</v>
      </c>
      <c r="L75" s="117" t="s">
        <v>658</v>
      </c>
      <c r="M75" s="98">
        <v>2024.0</v>
      </c>
      <c r="N75" s="98" t="s">
        <v>224</v>
      </c>
      <c r="O75" s="98">
        <v>3.0</v>
      </c>
      <c r="P75" s="99">
        <v>2.0</v>
      </c>
      <c r="Q75" s="99">
        <v>3.0</v>
      </c>
      <c r="R75" s="109">
        <v>1500.0</v>
      </c>
      <c r="S75" s="160"/>
      <c r="T75" s="102"/>
      <c r="U75" s="102"/>
      <c r="V75" s="103">
        <v>500.0</v>
      </c>
      <c r="W75" s="78" t="s">
        <v>649</v>
      </c>
      <c r="X75" s="1"/>
      <c r="Y75" s="79"/>
      <c r="Z75" s="79"/>
      <c r="AA75" s="79"/>
      <c r="AB75" s="79"/>
      <c r="AC75" s="79"/>
      <c r="AD75" s="79"/>
    </row>
    <row r="76" ht="11.25" customHeight="1">
      <c r="A76" s="91" t="s">
        <v>659</v>
      </c>
      <c r="B76" s="91" t="s">
        <v>660</v>
      </c>
      <c r="C76" s="92" t="s">
        <v>77</v>
      </c>
      <c r="D76" s="91" t="s">
        <v>283</v>
      </c>
      <c r="E76" s="92"/>
      <c r="F76" s="92"/>
      <c r="G76" s="92" t="s">
        <v>284</v>
      </c>
      <c r="H76" s="105" t="s">
        <v>161</v>
      </c>
      <c r="I76" s="105" t="s">
        <v>285</v>
      </c>
      <c r="J76" s="96"/>
      <c r="K76" s="92"/>
      <c r="L76" s="117" t="s">
        <v>661</v>
      </c>
      <c r="M76" s="98">
        <v>2024.0</v>
      </c>
      <c r="N76" s="98" t="s">
        <v>287</v>
      </c>
      <c r="O76" s="98">
        <v>2.0</v>
      </c>
      <c r="P76" s="99">
        <v>1.0</v>
      </c>
      <c r="Q76" s="99">
        <v>2.0</v>
      </c>
      <c r="R76" s="109">
        <v>300.0</v>
      </c>
      <c r="S76" s="160" t="s">
        <v>287</v>
      </c>
      <c r="T76" s="102"/>
      <c r="U76" s="102" t="s">
        <v>284</v>
      </c>
      <c r="V76" s="103">
        <v>150.0</v>
      </c>
      <c r="W76" s="78" t="s">
        <v>649</v>
      </c>
      <c r="X76" s="1"/>
      <c r="Y76" s="79"/>
      <c r="Z76" s="79"/>
      <c r="AA76" s="79"/>
      <c r="AB76" s="79"/>
      <c r="AC76" s="79"/>
      <c r="AD76" s="79"/>
    </row>
    <row r="77" ht="11.25" customHeight="1">
      <c r="A77" s="112" t="s">
        <v>662</v>
      </c>
      <c r="B77" s="112" t="s">
        <v>663</v>
      </c>
      <c r="C77" s="98" t="s">
        <v>77</v>
      </c>
      <c r="D77" s="112" t="s">
        <v>664</v>
      </c>
      <c r="E77" s="98" t="s">
        <v>665</v>
      </c>
      <c r="F77" s="98" t="s">
        <v>666</v>
      </c>
      <c r="G77" s="98" t="s">
        <v>667</v>
      </c>
      <c r="H77" s="17"/>
      <c r="I77" s="105" t="s">
        <v>668</v>
      </c>
      <c r="J77" s="17" t="s">
        <v>669</v>
      </c>
      <c r="K77" s="98"/>
      <c r="L77" s="118"/>
      <c r="M77" s="98">
        <v>2024.0</v>
      </c>
      <c r="N77" s="98"/>
      <c r="O77" s="98">
        <v>4.0</v>
      </c>
      <c r="P77" s="99">
        <v>2.0</v>
      </c>
      <c r="Q77" s="99">
        <v>4.0</v>
      </c>
      <c r="R77" s="109">
        <v>200.0</v>
      </c>
      <c r="S77" s="160" t="s">
        <v>670</v>
      </c>
      <c r="T77" s="102" t="s">
        <v>671</v>
      </c>
      <c r="U77" s="102" t="s">
        <v>672</v>
      </c>
      <c r="V77" s="103">
        <v>50.0</v>
      </c>
      <c r="W77" s="78" t="s">
        <v>649</v>
      </c>
      <c r="X77" s="1"/>
      <c r="Y77" s="79"/>
      <c r="Z77" s="79"/>
      <c r="AA77" s="79"/>
      <c r="AB77" s="79"/>
      <c r="AC77" s="79"/>
      <c r="AD77" s="79"/>
    </row>
    <row r="78" ht="11.25" customHeight="1">
      <c r="A78" s="161" t="s">
        <v>305</v>
      </c>
      <c r="B78" s="161" t="s">
        <v>673</v>
      </c>
      <c r="C78" s="162" t="s">
        <v>77</v>
      </c>
      <c r="D78" s="161" t="s">
        <v>290</v>
      </c>
      <c r="E78" s="162">
        <v>19.0</v>
      </c>
      <c r="F78" s="77">
        <v>2.0</v>
      </c>
      <c r="G78" s="5" t="s">
        <v>338</v>
      </c>
      <c r="H78" s="163" t="s">
        <v>307</v>
      </c>
      <c r="I78" s="163" t="s">
        <v>308</v>
      </c>
      <c r="J78" s="5" t="s">
        <v>674</v>
      </c>
      <c r="K78" s="77" t="s">
        <v>310</v>
      </c>
      <c r="L78" s="164" t="s">
        <v>675</v>
      </c>
      <c r="M78" s="77">
        <v>2024.0</v>
      </c>
      <c r="N78" s="5" t="s">
        <v>676</v>
      </c>
      <c r="O78" s="77">
        <v>3.0</v>
      </c>
      <c r="P78" s="165">
        <v>3.0</v>
      </c>
      <c r="Q78" s="165">
        <v>3.0</v>
      </c>
      <c r="R78" s="166">
        <v>300.0</v>
      </c>
      <c r="S78" s="167"/>
      <c r="T78" s="5"/>
      <c r="U78" s="5"/>
      <c r="V78" s="77">
        <v>100.0</v>
      </c>
      <c r="W78" s="78" t="s">
        <v>677</v>
      </c>
      <c r="X78" s="1"/>
      <c r="Y78" s="79"/>
      <c r="Z78" s="79"/>
      <c r="AA78" s="79"/>
      <c r="AB78" s="79"/>
      <c r="AC78" s="79"/>
      <c r="AD78" s="79"/>
    </row>
    <row r="79" ht="11.25" customHeight="1">
      <c r="A79" s="161" t="s">
        <v>678</v>
      </c>
      <c r="B79" s="161" t="s">
        <v>679</v>
      </c>
      <c r="C79" s="162" t="s">
        <v>77</v>
      </c>
      <c r="D79" s="161" t="s">
        <v>290</v>
      </c>
      <c r="E79" s="162">
        <v>19.0</v>
      </c>
      <c r="F79" s="162">
        <v>1.0</v>
      </c>
      <c r="G79" s="5" t="s">
        <v>338</v>
      </c>
      <c r="H79" s="163" t="s">
        <v>292</v>
      </c>
      <c r="I79" s="163" t="s">
        <v>293</v>
      </c>
      <c r="J79" s="161" t="s">
        <v>680</v>
      </c>
      <c r="K79" s="77" t="s">
        <v>295</v>
      </c>
      <c r="L79" s="168" t="s">
        <v>681</v>
      </c>
      <c r="M79" s="77">
        <v>2024.0</v>
      </c>
      <c r="N79" s="5" t="s">
        <v>676</v>
      </c>
      <c r="O79" s="77">
        <v>3.0</v>
      </c>
      <c r="P79" s="165">
        <v>3.0</v>
      </c>
      <c r="Q79" s="165">
        <v>3.0</v>
      </c>
      <c r="R79" s="166">
        <v>300.0</v>
      </c>
      <c r="S79" s="167"/>
      <c r="T79" s="5"/>
      <c r="U79" s="5"/>
      <c r="V79" s="77">
        <v>100.0</v>
      </c>
      <c r="W79" s="78" t="s">
        <v>677</v>
      </c>
      <c r="X79" s="1"/>
      <c r="Y79" s="79"/>
      <c r="Z79" s="79"/>
      <c r="AA79" s="79"/>
      <c r="AB79" s="79"/>
      <c r="AC79" s="79"/>
      <c r="AD79" s="79"/>
    </row>
    <row r="80" ht="11.25" customHeight="1">
      <c r="A80" s="91" t="s">
        <v>682</v>
      </c>
      <c r="B80" s="91" t="s">
        <v>683</v>
      </c>
      <c r="C80" s="6" t="s">
        <v>77</v>
      </c>
      <c r="D80" s="91" t="s">
        <v>652</v>
      </c>
      <c r="E80" s="93">
        <v>19.0</v>
      </c>
      <c r="F80" s="94">
        <v>2.0</v>
      </c>
      <c r="G80" s="92" t="s">
        <v>684</v>
      </c>
      <c r="H80" s="123" t="s">
        <v>685</v>
      </c>
      <c r="I80" s="123" t="s">
        <v>686</v>
      </c>
      <c r="J80" s="123" t="s">
        <v>687</v>
      </c>
      <c r="K80" s="94"/>
      <c r="L80" s="97" t="s">
        <v>688</v>
      </c>
      <c r="M80" s="98">
        <v>2024.0</v>
      </c>
      <c r="N80" s="98" t="s">
        <v>224</v>
      </c>
      <c r="O80" s="98">
        <v>2.0</v>
      </c>
      <c r="P80" s="99">
        <v>1.0</v>
      </c>
      <c r="Q80" s="99">
        <v>3.0</v>
      </c>
      <c r="R80" s="100">
        <v>1500.0</v>
      </c>
      <c r="S80" s="101"/>
      <c r="T80" s="102"/>
      <c r="U80" s="102"/>
      <c r="V80" s="103">
        <v>750.0</v>
      </c>
      <c r="W80" s="78" t="s">
        <v>689</v>
      </c>
      <c r="X80" s="1"/>
      <c r="Y80" s="79"/>
      <c r="Z80" s="79"/>
      <c r="AA80" s="79"/>
      <c r="AB80" s="79"/>
      <c r="AC80" s="79"/>
      <c r="AD80" s="79"/>
    </row>
    <row r="81" ht="11.25" customHeight="1">
      <c r="A81" s="85"/>
      <c r="B81" s="85"/>
      <c r="C81" s="71"/>
      <c r="D81" s="78"/>
      <c r="E81" s="71"/>
      <c r="F81" s="18"/>
      <c r="G81" s="78"/>
      <c r="H81" s="78"/>
      <c r="I81" s="80"/>
      <c r="J81" s="78"/>
      <c r="K81" s="77"/>
      <c r="L81" s="18"/>
      <c r="M81" s="18"/>
      <c r="N81" s="18"/>
      <c r="O81" s="18"/>
      <c r="P81" s="74"/>
      <c r="Q81" s="74"/>
      <c r="R81" s="75"/>
      <c r="S81" s="76"/>
      <c r="T81" s="78"/>
      <c r="U81" s="78"/>
      <c r="V81" s="18"/>
      <c r="W81" s="78"/>
      <c r="X81" s="1"/>
      <c r="Y81" s="79"/>
      <c r="Z81" s="79"/>
      <c r="AA81" s="79"/>
      <c r="AB81" s="79"/>
      <c r="AC81" s="79"/>
      <c r="AD81" s="79"/>
    </row>
    <row r="82" ht="11.25" customHeight="1">
      <c r="A82" s="169" t="s">
        <v>107</v>
      </c>
      <c r="B82" s="85"/>
      <c r="C82" s="18"/>
      <c r="D82" s="78"/>
      <c r="E82" s="18"/>
      <c r="F82" s="18"/>
      <c r="G82" s="81"/>
      <c r="H82" s="81"/>
      <c r="I82" s="81"/>
      <c r="J82" s="81"/>
      <c r="K82" s="77"/>
      <c r="L82" s="77"/>
      <c r="M82" s="77"/>
      <c r="N82" s="81"/>
      <c r="O82" s="77"/>
      <c r="P82" s="77"/>
      <c r="Q82" s="77"/>
      <c r="R82" s="170"/>
      <c r="S82" s="81"/>
      <c r="T82" s="81"/>
      <c r="U82" s="81"/>
      <c r="V82" s="171">
        <f>SUM(V12:V81)</f>
        <v>21240.00333</v>
      </c>
      <c r="W82" s="81"/>
      <c r="X82" s="1"/>
      <c r="Y82" s="79"/>
      <c r="Z82" s="79"/>
      <c r="AA82" s="79"/>
      <c r="AB82" s="79"/>
      <c r="AC82" s="79"/>
      <c r="AD82" s="79"/>
    </row>
    <row r="83" ht="11.25" customHeight="1">
      <c r="A83" s="53"/>
      <c r="B83" s="54"/>
      <c r="C83" s="54"/>
      <c r="D83" s="54"/>
      <c r="E83" s="54"/>
      <c r="F83" s="54"/>
      <c r="G83" s="1"/>
      <c r="H83" s="1"/>
      <c r="I83" s="1"/>
      <c r="J83" s="1"/>
      <c r="K83" s="1"/>
      <c r="L83" s="1"/>
      <c r="M83" s="1"/>
      <c r="N83" s="1"/>
      <c r="O83" s="1"/>
      <c r="P83" s="1"/>
      <c r="Q83" s="1"/>
      <c r="R83" s="1"/>
      <c r="S83" s="1"/>
      <c r="T83" s="1"/>
      <c r="U83" s="1"/>
      <c r="V83" s="1"/>
      <c r="W83" s="1"/>
      <c r="X83" s="1"/>
      <c r="Y83" s="79"/>
      <c r="Z83" s="79"/>
      <c r="AA83" s="79"/>
      <c r="AB83" s="79"/>
      <c r="AC83" s="79"/>
      <c r="AD83" s="79"/>
    </row>
    <row r="84" ht="11.25" customHeight="1">
      <c r="A84" s="172" t="s">
        <v>690</v>
      </c>
      <c r="B84" s="173"/>
      <c r="C84" s="173"/>
      <c r="D84" s="173"/>
      <c r="E84" s="173"/>
      <c r="F84" s="173"/>
      <c r="G84" s="173"/>
      <c r="H84" s="173"/>
      <c r="I84" s="173"/>
      <c r="J84" s="173"/>
      <c r="K84" s="173"/>
      <c r="L84" s="173"/>
      <c r="M84" s="173"/>
      <c r="N84" s="173"/>
      <c r="O84" s="173"/>
      <c r="P84" s="173"/>
      <c r="Q84" s="173"/>
      <c r="R84" s="173"/>
      <c r="S84" s="173"/>
      <c r="T84" s="173"/>
      <c r="U84" s="1"/>
      <c r="V84" s="1"/>
      <c r="W84" s="1"/>
      <c r="X84" s="1"/>
      <c r="Y84" s="79"/>
      <c r="Z84" s="79"/>
      <c r="AA84" s="79"/>
      <c r="AB84" s="79"/>
      <c r="AC84" s="79"/>
      <c r="AD84" s="79"/>
    </row>
    <row r="85" ht="15.75" customHeight="1">
      <c r="A85" s="53"/>
      <c r="B85" s="54"/>
      <c r="C85" s="54"/>
      <c r="D85" s="54"/>
      <c r="E85" s="54"/>
      <c r="F85" s="54"/>
      <c r="G85" s="1"/>
      <c r="H85" s="1"/>
      <c r="I85" s="1"/>
      <c r="J85" s="1"/>
      <c r="K85" s="1"/>
      <c r="L85" s="1"/>
      <c r="M85" s="1"/>
      <c r="N85" s="1"/>
      <c r="O85" s="1"/>
      <c r="P85" s="1"/>
      <c r="Q85" s="1"/>
      <c r="R85" s="1"/>
      <c r="S85" s="1"/>
      <c r="T85" s="1"/>
      <c r="U85" s="1"/>
      <c r="V85" s="1"/>
      <c r="W85" s="1"/>
      <c r="X85" s="1"/>
    </row>
    <row r="86" ht="15.75" customHeight="1">
      <c r="A86" s="53"/>
      <c r="B86" s="54"/>
      <c r="C86" s="54"/>
      <c r="D86" s="54"/>
      <c r="E86" s="54"/>
      <c r="F86" s="54"/>
      <c r="G86" s="1"/>
      <c r="H86" s="1"/>
      <c r="I86" s="1"/>
      <c r="J86" s="1"/>
      <c r="K86" s="1"/>
      <c r="L86" s="1"/>
      <c r="M86" s="1"/>
      <c r="N86" s="1"/>
      <c r="O86" s="1"/>
      <c r="P86" s="1"/>
      <c r="Q86" s="1"/>
      <c r="R86" s="1"/>
      <c r="S86" s="1"/>
      <c r="T86" s="1"/>
      <c r="U86" s="1"/>
      <c r="V86" s="1"/>
      <c r="W86" s="1"/>
      <c r="X86" s="1"/>
    </row>
    <row r="87" ht="15.75" customHeight="1">
      <c r="A87" s="53"/>
      <c r="B87" s="54"/>
      <c r="C87" s="54"/>
      <c r="D87" s="54"/>
      <c r="E87" s="54"/>
      <c r="F87" s="54"/>
      <c r="G87" s="1"/>
      <c r="H87" s="1"/>
      <c r="I87" s="1"/>
      <c r="J87" s="1"/>
      <c r="K87" s="1"/>
      <c r="L87" s="1"/>
      <c r="M87" s="1"/>
      <c r="N87" s="1"/>
      <c r="O87" s="1"/>
      <c r="P87" s="1"/>
      <c r="Q87" s="1"/>
      <c r="R87" s="1"/>
      <c r="S87" s="1"/>
      <c r="T87" s="1"/>
      <c r="U87" s="1"/>
      <c r="V87" s="1"/>
      <c r="W87" s="1"/>
      <c r="X87" s="1"/>
    </row>
    <row r="88" ht="15.75" customHeight="1">
      <c r="A88" s="53"/>
      <c r="B88" s="54"/>
      <c r="C88" s="54"/>
      <c r="D88" s="54"/>
      <c r="E88" s="54"/>
      <c r="F88" s="54"/>
      <c r="G88" s="1"/>
      <c r="H88" s="1"/>
      <c r="I88" s="1"/>
      <c r="J88" s="1"/>
      <c r="K88" s="1"/>
      <c r="L88" s="1"/>
      <c r="M88" s="1"/>
      <c r="N88" s="1"/>
      <c r="O88" s="1"/>
      <c r="P88" s="1"/>
      <c r="Q88" s="1"/>
      <c r="R88" s="1"/>
      <c r="S88" s="1"/>
      <c r="T88" s="1"/>
      <c r="U88" s="1"/>
      <c r="V88" s="1"/>
      <c r="W88" s="1"/>
      <c r="X88" s="1"/>
    </row>
    <row r="89" ht="15.75" customHeight="1">
      <c r="A89" s="53"/>
      <c r="B89" s="54"/>
      <c r="C89" s="54"/>
      <c r="D89" s="54"/>
      <c r="E89" s="54"/>
      <c r="F89" s="54"/>
      <c r="G89" s="1"/>
      <c r="H89" s="1"/>
      <c r="I89" s="1"/>
      <c r="J89" s="1"/>
      <c r="K89" s="1"/>
      <c r="L89" s="1"/>
      <c r="M89" s="1"/>
      <c r="N89" s="1"/>
      <c r="O89" s="1"/>
      <c r="P89" s="1"/>
      <c r="Q89" s="1"/>
      <c r="R89" s="1"/>
      <c r="S89" s="1"/>
      <c r="T89" s="1"/>
      <c r="U89" s="1"/>
      <c r="V89" s="1"/>
      <c r="W89" s="1"/>
      <c r="X89" s="1"/>
    </row>
    <row r="90" ht="15.75" customHeight="1">
      <c r="A90" s="53"/>
      <c r="B90" s="54"/>
      <c r="C90" s="54"/>
      <c r="D90" s="54"/>
      <c r="E90" s="54"/>
      <c r="F90" s="54"/>
      <c r="G90" s="1"/>
      <c r="H90" s="1"/>
      <c r="I90" s="1"/>
      <c r="J90" s="1"/>
      <c r="K90" s="1"/>
      <c r="L90" s="1"/>
      <c r="M90" s="1"/>
      <c r="N90" s="1"/>
      <c r="O90" s="1"/>
      <c r="P90" s="1"/>
      <c r="Q90" s="1"/>
      <c r="R90" s="1"/>
      <c r="S90" s="1"/>
      <c r="T90" s="1"/>
      <c r="U90" s="1"/>
      <c r="V90" s="1"/>
      <c r="W90" s="1"/>
      <c r="X90" s="1"/>
    </row>
    <row r="91" ht="15.75" customHeight="1">
      <c r="A91" s="53"/>
      <c r="B91" s="54"/>
      <c r="C91" s="54"/>
      <c r="D91" s="54"/>
      <c r="E91" s="54"/>
      <c r="F91" s="54"/>
      <c r="G91" s="1"/>
      <c r="H91" s="1"/>
      <c r="I91" s="1"/>
      <c r="J91" s="1"/>
      <c r="K91" s="1"/>
      <c r="L91" s="1"/>
      <c r="M91" s="1"/>
      <c r="N91" s="1"/>
      <c r="O91" s="1"/>
      <c r="P91" s="1"/>
      <c r="Q91" s="1"/>
      <c r="R91" s="1"/>
      <c r="S91" s="1"/>
      <c r="T91" s="1"/>
      <c r="U91" s="1"/>
      <c r="V91" s="1"/>
      <c r="W91" s="1"/>
      <c r="X91" s="1"/>
    </row>
    <row r="92" ht="15.75" customHeight="1">
      <c r="A92" s="53"/>
      <c r="B92" s="54"/>
      <c r="C92" s="54"/>
      <c r="D92" s="54"/>
      <c r="E92" s="54"/>
      <c r="F92" s="54"/>
      <c r="G92" s="1"/>
      <c r="H92" s="1"/>
      <c r="I92" s="1"/>
      <c r="J92" s="1"/>
      <c r="K92" s="1"/>
      <c r="L92" s="1"/>
      <c r="M92" s="1"/>
      <c r="N92" s="1"/>
      <c r="O92" s="1"/>
      <c r="P92" s="1"/>
      <c r="Q92" s="1"/>
      <c r="R92" s="1"/>
      <c r="S92" s="1"/>
      <c r="T92" s="1"/>
      <c r="U92" s="1"/>
      <c r="V92" s="1"/>
      <c r="W92" s="1"/>
      <c r="X92" s="1"/>
    </row>
    <row r="93" ht="15.75" customHeight="1">
      <c r="A93" s="53"/>
      <c r="B93" s="54"/>
      <c r="C93" s="54"/>
      <c r="D93" s="54"/>
      <c r="E93" s="54"/>
      <c r="F93" s="54"/>
      <c r="G93" s="1"/>
      <c r="H93" s="1"/>
      <c r="I93" s="1"/>
      <c r="J93" s="1"/>
      <c r="K93" s="1"/>
      <c r="L93" s="1"/>
      <c r="M93" s="1"/>
      <c r="N93" s="1"/>
      <c r="O93" s="1"/>
      <c r="P93" s="1"/>
      <c r="Q93" s="1"/>
      <c r="R93" s="1"/>
      <c r="S93" s="1"/>
      <c r="T93" s="1"/>
      <c r="U93" s="1"/>
      <c r="V93" s="1"/>
      <c r="W93" s="1"/>
      <c r="X93" s="1"/>
    </row>
    <row r="94" ht="15.75" customHeight="1">
      <c r="A94" s="53"/>
      <c r="B94" s="54"/>
      <c r="C94" s="54"/>
      <c r="D94" s="54"/>
      <c r="E94" s="54"/>
      <c r="F94" s="54"/>
      <c r="G94" s="1"/>
      <c r="H94" s="1"/>
      <c r="I94" s="1"/>
      <c r="J94" s="1"/>
      <c r="K94" s="1"/>
      <c r="L94" s="1"/>
      <c r="M94" s="1"/>
      <c r="N94" s="1"/>
      <c r="O94" s="1"/>
      <c r="P94" s="1"/>
      <c r="Q94" s="1"/>
      <c r="R94" s="1"/>
      <c r="S94" s="1"/>
      <c r="T94" s="1"/>
      <c r="U94" s="1"/>
      <c r="V94" s="1"/>
      <c r="W94" s="1"/>
      <c r="X94" s="1"/>
    </row>
    <row r="95" ht="15.75" customHeight="1">
      <c r="A95" s="53"/>
      <c r="B95" s="54"/>
      <c r="C95" s="54"/>
      <c r="D95" s="54"/>
      <c r="E95" s="54"/>
      <c r="F95" s="54"/>
      <c r="G95" s="1"/>
      <c r="H95" s="1"/>
      <c r="I95" s="1"/>
      <c r="J95" s="1"/>
      <c r="K95" s="1"/>
      <c r="L95" s="1"/>
      <c r="M95" s="1"/>
      <c r="N95" s="1"/>
      <c r="O95" s="1"/>
      <c r="P95" s="1"/>
      <c r="Q95" s="1"/>
      <c r="R95" s="1"/>
      <c r="S95" s="1"/>
      <c r="T95" s="1"/>
      <c r="U95" s="1"/>
      <c r="V95" s="1"/>
      <c r="W95" s="1"/>
      <c r="X95" s="1"/>
    </row>
    <row r="96" ht="15.75" customHeight="1">
      <c r="A96" s="53"/>
      <c r="B96" s="54"/>
      <c r="C96" s="54"/>
      <c r="D96" s="54"/>
      <c r="E96" s="54"/>
      <c r="F96" s="54"/>
      <c r="G96" s="1"/>
      <c r="H96" s="1"/>
      <c r="I96" s="1"/>
      <c r="J96" s="1"/>
      <c r="K96" s="1"/>
      <c r="L96" s="1"/>
      <c r="M96" s="1"/>
      <c r="N96" s="1"/>
      <c r="O96" s="1"/>
      <c r="P96" s="1"/>
      <c r="Q96" s="1"/>
      <c r="R96" s="1"/>
      <c r="S96" s="1"/>
      <c r="T96" s="1"/>
      <c r="U96" s="1"/>
      <c r="V96" s="1"/>
      <c r="W96" s="1"/>
      <c r="X96" s="1"/>
    </row>
    <row r="97" ht="15.75" customHeight="1">
      <c r="A97" s="53"/>
      <c r="B97" s="54"/>
      <c r="C97" s="54"/>
      <c r="D97" s="54"/>
      <c r="E97" s="54"/>
      <c r="F97" s="54"/>
      <c r="G97" s="1"/>
      <c r="H97" s="1"/>
      <c r="I97" s="1"/>
      <c r="J97" s="1"/>
      <c r="K97" s="1"/>
      <c r="L97" s="1"/>
      <c r="M97" s="1"/>
      <c r="N97" s="1"/>
      <c r="O97" s="1"/>
      <c r="P97" s="1"/>
      <c r="Q97" s="1"/>
      <c r="R97" s="1"/>
      <c r="S97" s="1"/>
      <c r="T97" s="1"/>
      <c r="U97" s="1"/>
      <c r="V97" s="1"/>
      <c r="W97" s="1"/>
      <c r="X97" s="1"/>
    </row>
    <row r="98" ht="15.75" customHeight="1">
      <c r="A98" s="53"/>
      <c r="B98" s="54"/>
      <c r="C98" s="54"/>
      <c r="D98" s="54"/>
      <c r="E98" s="54"/>
      <c r="F98" s="54"/>
      <c r="G98" s="1"/>
      <c r="H98" s="1"/>
      <c r="I98" s="1"/>
      <c r="J98" s="1"/>
      <c r="K98" s="1"/>
      <c r="L98" s="1"/>
      <c r="M98" s="1"/>
      <c r="N98" s="1"/>
      <c r="O98" s="1"/>
      <c r="P98" s="1"/>
      <c r="Q98" s="1"/>
      <c r="R98" s="1"/>
      <c r="S98" s="1"/>
      <c r="T98" s="1"/>
      <c r="U98" s="1"/>
      <c r="V98" s="1"/>
      <c r="W98" s="1"/>
      <c r="X98" s="1"/>
    </row>
    <row r="99" ht="15.75" customHeight="1">
      <c r="A99" s="53"/>
      <c r="B99" s="54"/>
      <c r="C99" s="54"/>
      <c r="D99" s="54"/>
      <c r="E99" s="54"/>
      <c r="F99" s="54"/>
      <c r="G99" s="1"/>
      <c r="H99" s="1"/>
      <c r="I99" s="1"/>
      <c r="J99" s="1"/>
      <c r="K99" s="1"/>
      <c r="L99" s="1"/>
      <c r="M99" s="1"/>
      <c r="N99" s="1"/>
      <c r="O99" s="1"/>
      <c r="P99" s="1"/>
      <c r="Q99" s="1"/>
      <c r="R99" s="1"/>
      <c r="S99" s="1"/>
      <c r="T99" s="1"/>
      <c r="U99" s="1"/>
      <c r="V99" s="1"/>
      <c r="W99" s="1"/>
      <c r="X99" s="1"/>
    </row>
    <row r="100" ht="15.75" customHeight="1">
      <c r="A100" s="53"/>
      <c r="B100" s="54"/>
      <c r="C100" s="54"/>
      <c r="D100" s="54"/>
      <c r="E100" s="54"/>
      <c r="F100" s="54"/>
      <c r="G100" s="1"/>
      <c r="H100" s="1"/>
      <c r="I100" s="1"/>
      <c r="J100" s="1"/>
      <c r="K100" s="1"/>
      <c r="L100" s="1"/>
      <c r="M100" s="1"/>
      <c r="N100" s="1"/>
      <c r="O100" s="1"/>
      <c r="P100" s="1"/>
      <c r="Q100" s="1"/>
      <c r="R100" s="1"/>
      <c r="S100" s="1"/>
      <c r="T100" s="1"/>
      <c r="U100" s="1"/>
      <c r="V100" s="1"/>
      <c r="W100" s="1"/>
      <c r="X100" s="1"/>
    </row>
    <row r="101" ht="15.75" customHeight="1">
      <c r="A101" s="53"/>
      <c r="B101" s="54"/>
      <c r="C101" s="54"/>
      <c r="D101" s="54"/>
      <c r="E101" s="54"/>
      <c r="F101" s="54"/>
      <c r="G101" s="1"/>
      <c r="H101" s="1"/>
      <c r="I101" s="1"/>
      <c r="J101" s="1"/>
      <c r="K101" s="1"/>
      <c r="L101" s="1"/>
      <c r="M101" s="1"/>
      <c r="N101" s="1"/>
      <c r="O101" s="1"/>
      <c r="P101" s="1"/>
      <c r="Q101" s="1"/>
      <c r="R101" s="1"/>
      <c r="S101" s="1"/>
      <c r="T101" s="1"/>
      <c r="U101" s="1"/>
      <c r="V101" s="1"/>
      <c r="W101" s="1"/>
      <c r="X101" s="1"/>
    </row>
    <row r="102" ht="15.75" customHeight="1">
      <c r="A102" s="53"/>
      <c r="B102" s="54"/>
      <c r="C102" s="54"/>
      <c r="D102" s="54"/>
      <c r="E102" s="54"/>
      <c r="F102" s="54"/>
      <c r="G102" s="1"/>
      <c r="H102" s="1"/>
      <c r="I102" s="1"/>
      <c r="J102" s="1"/>
      <c r="K102" s="1"/>
      <c r="L102" s="1"/>
      <c r="M102" s="1"/>
      <c r="N102" s="1"/>
      <c r="O102" s="1"/>
      <c r="P102" s="1"/>
      <c r="Q102" s="1"/>
      <c r="R102" s="1"/>
      <c r="S102" s="1"/>
      <c r="T102" s="1"/>
      <c r="U102" s="1"/>
      <c r="V102" s="1"/>
      <c r="W102" s="1"/>
      <c r="X102" s="1"/>
    </row>
    <row r="103" ht="15.75" customHeight="1">
      <c r="A103" s="53"/>
      <c r="B103" s="54"/>
      <c r="C103" s="54"/>
      <c r="D103" s="54"/>
      <c r="E103" s="54"/>
      <c r="F103" s="54"/>
      <c r="G103" s="1"/>
      <c r="H103" s="1"/>
      <c r="I103" s="1"/>
      <c r="J103" s="1"/>
      <c r="K103" s="1"/>
      <c r="L103" s="1"/>
      <c r="M103" s="1"/>
      <c r="N103" s="1"/>
      <c r="O103" s="1"/>
      <c r="P103" s="1"/>
      <c r="Q103" s="1"/>
      <c r="R103" s="1"/>
      <c r="S103" s="1"/>
      <c r="T103" s="1"/>
      <c r="U103" s="1"/>
      <c r="V103" s="1"/>
      <c r="W103" s="1"/>
      <c r="X103" s="1"/>
    </row>
    <row r="104" ht="15.75" customHeight="1">
      <c r="A104" s="53"/>
      <c r="B104" s="54"/>
      <c r="C104" s="54"/>
      <c r="D104" s="54"/>
      <c r="E104" s="54"/>
      <c r="F104" s="54"/>
      <c r="G104" s="1"/>
      <c r="H104" s="1"/>
      <c r="I104" s="1"/>
      <c r="J104" s="1"/>
      <c r="K104" s="1"/>
      <c r="L104" s="1"/>
      <c r="M104" s="1"/>
      <c r="N104" s="1"/>
      <c r="O104" s="1"/>
      <c r="P104" s="1"/>
      <c r="Q104" s="1"/>
      <c r="R104" s="1"/>
      <c r="S104" s="1"/>
      <c r="T104" s="1"/>
      <c r="U104" s="1"/>
      <c r="V104" s="1"/>
      <c r="W104" s="1"/>
      <c r="X104" s="1"/>
    </row>
    <row r="105" ht="15.75" customHeight="1">
      <c r="A105" s="53"/>
      <c r="B105" s="54"/>
      <c r="C105" s="54"/>
      <c r="D105" s="54"/>
      <c r="E105" s="54"/>
      <c r="F105" s="54"/>
      <c r="G105" s="1"/>
      <c r="H105" s="1"/>
      <c r="I105" s="1"/>
      <c r="J105" s="1"/>
      <c r="K105" s="1"/>
      <c r="L105" s="1"/>
      <c r="M105" s="1"/>
      <c r="N105" s="1"/>
      <c r="O105" s="1"/>
      <c r="P105" s="1"/>
      <c r="Q105" s="1"/>
      <c r="R105" s="1"/>
      <c r="S105" s="1"/>
      <c r="T105" s="1"/>
      <c r="U105" s="1"/>
      <c r="V105" s="1"/>
      <c r="W105" s="1"/>
      <c r="X105" s="1"/>
    </row>
    <row r="106" ht="15.75" customHeight="1">
      <c r="A106" s="53"/>
      <c r="B106" s="54"/>
      <c r="C106" s="54"/>
      <c r="D106" s="54"/>
      <c r="E106" s="54"/>
      <c r="F106" s="54"/>
      <c r="G106" s="1"/>
      <c r="H106" s="1"/>
      <c r="I106" s="1"/>
      <c r="J106" s="1"/>
      <c r="K106" s="1"/>
      <c r="L106" s="1"/>
      <c r="M106" s="1"/>
      <c r="N106" s="1"/>
      <c r="O106" s="1"/>
      <c r="P106" s="1"/>
      <c r="Q106" s="1"/>
      <c r="R106" s="1"/>
      <c r="S106" s="1"/>
      <c r="T106" s="1"/>
      <c r="U106" s="1"/>
      <c r="V106" s="1"/>
      <c r="W106" s="1"/>
      <c r="X106" s="1"/>
    </row>
    <row r="107" ht="15.75" customHeight="1">
      <c r="A107" s="53"/>
      <c r="B107" s="54"/>
      <c r="C107" s="54"/>
      <c r="D107" s="54"/>
      <c r="E107" s="54"/>
      <c r="F107" s="54"/>
      <c r="G107" s="1"/>
      <c r="H107" s="1"/>
      <c r="I107" s="1"/>
      <c r="J107" s="1"/>
      <c r="K107" s="1"/>
      <c r="L107" s="1"/>
      <c r="M107" s="1"/>
      <c r="N107" s="1"/>
      <c r="O107" s="1"/>
      <c r="P107" s="1"/>
      <c r="Q107" s="1"/>
      <c r="R107" s="1"/>
      <c r="S107" s="1"/>
      <c r="T107" s="1"/>
      <c r="U107" s="1"/>
      <c r="V107" s="1"/>
      <c r="W107" s="1"/>
      <c r="X107" s="1"/>
    </row>
    <row r="108" ht="15.75" customHeight="1">
      <c r="A108" s="53"/>
      <c r="B108" s="54"/>
      <c r="C108" s="54"/>
      <c r="D108" s="54"/>
      <c r="E108" s="54"/>
      <c r="F108" s="54"/>
      <c r="G108" s="1"/>
      <c r="H108" s="1"/>
      <c r="I108" s="1"/>
      <c r="J108" s="1"/>
      <c r="K108" s="1"/>
      <c r="L108" s="1"/>
      <c r="M108" s="1"/>
      <c r="N108" s="1"/>
      <c r="O108" s="1"/>
      <c r="P108" s="1"/>
      <c r="Q108" s="1"/>
      <c r="R108" s="1"/>
      <c r="S108" s="1"/>
      <c r="T108" s="1"/>
      <c r="U108" s="1"/>
      <c r="V108" s="1"/>
      <c r="W108" s="1"/>
      <c r="X108" s="1"/>
    </row>
    <row r="109" ht="15.75" customHeight="1">
      <c r="A109" s="53"/>
      <c r="B109" s="54"/>
      <c r="C109" s="54"/>
      <c r="D109" s="54"/>
      <c r="E109" s="54"/>
      <c r="F109" s="54"/>
      <c r="G109" s="1"/>
      <c r="H109" s="1"/>
      <c r="I109" s="1"/>
      <c r="J109" s="1"/>
      <c r="K109" s="1"/>
      <c r="L109" s="1"/>
      <c r="M109" s="1"/>
      <c r="N109" s="1"/>
      <c r="O109" s="1"/>
      <c r="P109" s="1"/>
      <c r="Q109" s="1"/>
      <c r="R109" s="1"/>
      <c r="S109" s="1"/>
      <c r="T109" s="1"/>
      <c r="U109" s="1"/>
      <c r="V109" s="1"/>
      <c r="W109" s="1"/>
      <c r="X109" s="1"/>
    </row>
    <row r="110" ht="15.75" customHeight="1">
      <c r="A110" s="53"/>
      <c r="B110" s="54"/>
      <c r="C110" s="54"/>
      <c r="D110" s="54"/>
      <c r="E110" s="54"/>
      <c r="F110" s="54"/>
      <c r="G110" s="1"/>
      <c r="H110" s="1"/>
      <c r="I110" s="1"/>
      <c r="J110" s="1"/>
      <c r="K110" s="1"/>
      <c r="L110" s="1"/>
      <c r="M110" s="1"/>
      <c r="N110" s="1"/>
      <c r="O110" s="1"/>
      <c r="P110" s="1"/>
      <c r="Q110" s="1"/>
      <c r="R110" s="1"/>
      <c r="S110" s="1"/>
      <c r="T110" s="1"/>
      <c r="U110" s="1"/>
      <c r="V110" s="1"/>
      <c r="W110" s="1"/>
      <c r="X110" s="1"/>
    </row>
    <row r="111" ht="15.75" customHeight="1">
      <c r="A111" s="53"/>
      <c r="B111" s="54"/>
      <c r="C111" s="54"/>
      <c r="D111" s="54"/>
      <c r="E111" s="54"/>
      <c r="F111" s="54"/>
      <c r="G111" s="1"/>
      <c r="H111" s="1"/>
      <c r="I111" s="1"/>
      <c r="J111" s="1"/>
      <c r="K111" s="1"/>
      <c r="L111" s="1"/>
      <c r="M111" s="1"/>
      <c r="N111" s="1"/>
      <c r="O111" s="1"/>
      <c r="P111" s="1"/>
      <c r="Q111" s="1"/>
      <c r="R111" s="1"/>
      <c r="S111" s="1"/>
      <c r="T111" s="1"/>
      <c r="U111" s="1"/>
      <c r="V111" s="1"/>
      <c r="W111" s="1"/>
      <c r="X111" s="1"/>
    </row>
    <row r="112" ht="15.75" customHeight="1">
      <c r="A112" s="53"/>
      <c r="B112" s="54"/>
      <c r="C112" s="54"/>
      <c r="D112" s="54"/>
      <c r="E112" s="54"/>
      <c r="F112" s="54"/>
      <c r="G112" s="1"/>
      <c r="H112" s="1"/>
      <c r="I112" s="1"/>
      <c r="J112" s="1"/>
      <c r="K112" s="1"/>
      <c r="L112" s="1"/>
      <c r="M112" s="1"/>
      <c r="N112" s="1"/>
      <c r="O112" s="1"/>
      <c r="P112" s="1"/>
      <c r="Q112" s="1"/>
      <c r="R112" s="1"/>
      <c r="S112" s="1"/>
      <c r="T112" s="1"/>
      <c r="U112" s="1"/>
      <c r="V112" s="1"/>
      <c r="W112" s="1"/>
      <c r="X112" s="1"/>
    </row>
    <row r="113" ht="15.75" customHeight="1">
      <c r="A113" s="53"/>
      <c r="B113" s="54"/>
      <c r="C113" s="54"/>
      <c r="D113" s="54"/>
      <c r="E113" s="54"/>
      <c r="F113" s="54"/>
      <c r="G113" s="1"/>
      <c r="H113" s="1"/>
      <c r="I113" s="1"/>
      <c r="J113" s="1"/>
      <c r="K113" s="1"/>
      <c r="L113" s="1"/>
      <c r="M113" s="1"/>
      <c r="N113" s="1"/>
      <c r="O113" s="1"/>
      <c r="P113" s="1"/>
      <c r="Q113" s="1"/>
      <c r="R113" s="1"/>
      <c r="S113" s="1"/>
      <c r="T113" s="1"/>
      <c r="U113" s="1"/>
      <c r="V113" s="1"/>
      <c r="W113" s="1"/>
      <c r="X113" s="1"/>
    </row>
    <row r="114" ht="15.75" customHeight="1">
      <c r="A114" s="53"/>
      <c r="B114" s="54"/>
      <c r="C114" s="54"/>
      <c r="D114" s="54"/>
      <c r="E114" s="54"/>
      <c r="F114" s="54"/>
      <c r="G114" s="1"/>
      <c r="H114" s="1"/>
      <c r="I114" s="1"/>
      <c r="J114" s="1"/>
      <c r="K114" s="1"/>
      <c r="L114" s="1"/>
      <c r="M114" s="1"/>
      <c r="N114" s="1"/>
      <c r="O114" s="1"/>
      <c r="P114" s="1"/>
      <c r="Q114" s="1"/>
      <c r="R114" s="1"/>
      <c r="S114" s="1"/>
      <c r="T114" s="1"/>
      <c r="U114" s="1"/>
      <c r="V114" s="1"/>
      <c r="W114" s="1"/>
      <c r="X114" s="1"/>
    </row>
    <row r="115" ht="15.75" customHeight="1">
      <c r="A115" s="53"/>
      <c r="B115" s="54"/>
      <c r="C115" s="54"/>
      <c r="D115" s="54"/>
      <c r="E115" s="54"/>
      <c r="F115" s="54"/>
      <c r="G115" s="1"/>
      <c r="H115" s="1"/>
      <c r="I115" s="1"/>
      <c r="J115" s="1"/>
      <c r="K115" s="1"/>
      <c r="L115" s="1"/>
      <c r="M115" s="1"/>
      <c r="N115" s="1"/>
      <c r="O115" s="1"/>
      <c r="P115" s="1"/>
      <c r="Q115" s="1"/>
      <c r="R115" s="1"/>
      <c r="S115" s="1"/>
      <c r="T115" s="1"/>
      <c r="U115" s="1"/>
      <c r="V115" s="1"/>
      <c r="W115" s="1"/>
      <c r="X115" s="1"/>
    </row>
    <row r="116" ht="15.75" customHeight="1">
      <c r="A116" s="53"/>
      <c r="B116" s="54"/>
      <c r="C116" s="54"/>
      <c r="D116" s="54"/>
      <c r="E116" s="54"/>
      <c r="F116" s="54"/>
      <c r="G116" s="1"/>
      <c r="H116" s="1"/>
      <c r="I116" s="1"/>
      <c r="J116" s="1"/>
      <c r="K116" s="1"/>
      <c r="L116" s="1"/>
      <c r="M116" s="1"/>
      <c r="N116" s="1"/>
      <c r="O116" s="1"/>
      <c r="P116" s="1"/>
      <c r="Q116" s="1"/>
      <c r="R116" s="1"/>
      <c r="S116" s="1"/>
      <c r="T116" s="1"/>
      <c r="U116" s="1"/>
      <c r="V116" s="1"/>
      <c r="W116" s="1"/>
      <c r="X116" s="1"/>
    </row>
    <row r="117" ht="15.75" customHeight="1">
      <c r="A117" s="53"/>
      <c r="B117" s="54"/>
      <c r="C117" s="54"/>
      <c r="D117" s="54"/>
      <c r="E117" s="54"/>
      <c r="F117" s="54"/>
      <c r="G117" s="1"/>
      <c r="H117" s="1"/>
      <c r="I117" s="1"/>
      <c r="J117" s="1"/>
      <c r="K117" s="1"/>
      <c r="L117" s="1"/>
      <c r="M117" s="1"/>
      <c r="N117" s="1"/>
      <c r="O117" s="1"/>
      <c r="P117" s="1"/>
      <c r="Q117" s="1"/>
      <c r="R117" s="1"/>
      <c r="S117" s="1"/>
      <c r="T117" s="1"/>
      <c r="U117" s="1"/>
      <c r="V117" s="1"/>
      <c r="W117" s="1"/>
      <c r="X117" s="1"/>
    </row>
    <row r="118" ht="15.75" customHeight="1">
      <c r="A118" s="53"/>
      <c r="B118" s="54"/>
      <c r="C118" s="54"/>
      <c r="D118" s="54"/>
      <c r="E118" s="54"/>
      <c r="F118" s="54"/>
      <c r="G118" s="1"/>
      <c r="H118" s="1"/>
      <c r="I118" s="1"/>
      <c r="J118" s="1"/>
      <c r="K118" s="1"/>
      <c r="L118" s="1"/>
      <c r="M118" s="1"/>
      <c r="N118" s="1"/>
      <c r="O118" s="1"/>
      <c r="P118" s="1"/>
      <c r="Q118" s="1"/>
      <c r="R118" s="1"/>
      <c r="S118" s="1"/>
      <c r="T118" s="1"/>
      <c r="U118" s="1"/>
      <c r="V118" s="1"/>
      <c r="W118" s="1"/>
      <c r="X118" s="1"/>
    </row>
    <row r="119" ht="15.75" customHeight="1">
      <c r="A119" s="53"/>
      <c r="B119" s="54"/>
      <c r="C119" s="54"/>
      <c r="D119" s="54"/>
      <c r="E119" s="54"/>
      <c r="F119" s="54"/>
      <c r="G119" s="1"/>
      <c r="H119" s="1"/>
      <c r="I119" s="1"/>
      <c r="J119" s="1"/>
      <c r="K119" s="1"/>
      <c r="L119" s="1"/>
      <c r="M119" s="1"/>
      <c r="N119" s="1"/>
      <c r="O119" s="1"/>
      <c r="P119" s="1"/>
      <c r="Q119" s="1"/>
      <c r="R119" s="1"/>
      <c r="S119" s="1"/>
      <c r="T119" s="1"/>
      <c r="U119" s="1"/>
      <c r="V119" s="1"/>
      <c r="W119" s="1"/>
      <c r="X119" s="1"/>
    </row>
    <row r="120" ht="15.75" customHeight="1">
      <c r="A120" s="53"/>
      <c r="B120" s="54"/>
      <c r="C120" s="54"/>
      <c r="D120" s="54"/>
      <c r="E120" s="54"/>
      <c r="F120" s="54"/>
      <c r="G120" s="1"/>
      <c r="H120" s="1"/>
      <c r="I120" s="1"/>
      <c r="J120" s="1"/>
      <c r="K120" s="1"/>
      <c r="L120" s="1"/>
      <c r="M120" s="1"/>
      <c r="N120" s="1"/>
      <c r="O120" s="1"/>
      <c r="P120" s="1"/>
      <c r="Q120" s="1"/>
      <c r="R120" s="1"/>
      <c r="S120" s="1"/>
      <c r="T120" s="1"/>
      <c r="U120" s="1"/>
      <c r="V120" s="1"/>
      <c r="W120" s="1"/>
      <c r="X120" s="1"/>
    </row>
    <row r="121" ht="15.75" customHeight="1">
      <c r="A121" s="53"/>
      <c r="B121" s="54"/>
      <c r="C121" s="54"/>
      <c r="D121" s="54"/>
      <c r="E121" s="54"/>
      <c r="F121" s="54"/>
      <c r="G121" s="1"/>
      <c r="H121" s="1"/>
      <c r="I121" s="1"/>
      <c r="J121" s="1"/>
      <c r="K121" s="1"/>
      <c r="L121" s="1"/>
      <c r="M121" s="1"/>
      <c r="N121" s="1"/>
      <c r="O121" s="1"/>
      <c r="P121" s="1"/>
      <c r="Q121" s="1"/>
      <c r="R121" s="1"/>
      <c r="S121" s="1"/>
      <c r="T121" s="1"/>
      <c r="U121" s="1"/>
      <c r="V121" s="1"/>
      <c r="W121" s="1"/>
      <c r="X121" s="1"/>
    </row>
    <row r="122" ht="15.75" customHeight="1">
      <c r="A122" s="53"/>
      <c r="B122" s="54"/>
      <c r="C122" s="54"/>
      <c r="D122" s="54"/>
      <c r="E122" s="54"/>
      <c r="F122" s="54"/>
      <c r="G122" s="1"/>
      <c r="H122" s="1"/>
      <c r="I122" s="1"/>
      <c r="J122" s="1"/>
      <c r="K122" s="1"/>
      <c r="L122" s="1"/>
      <c r="M122" s="1"/>
      <c r="N122" s="1"/>
      <c r="O122" s="1"/>
      <c r="P122" s="1"/>
      <c r="Q122" s="1"/>
      <c r="R122" s="1"/>
      <c r="S122" s="1"/>
      <c r="T122" s="1"/>
      <c r="U122" s="1"/>
      <c r="V122" s="1"/>
      <c r="W122" s="1"/>
      <c r="X122" s="1"/>
    </row>
    <row r="123" ht="15.75" customHeight="1">
      <c r="A123" s="53"/>
      <c r="B123" s="54"/>
      <c r="C123" s="54"/>
      <c r="D123" s="54"/>
      <c r="E123" s="54"/>
      <c r="F123" s="54"/>
      <c r="G123" s="1"/>
      <c r="H123" s="1"/>
      <c r="I123" s="1"/>
      <c r="J123" s="1"/>
      <c r="K123" s="1"/>
      <c r="L123" s="1"/>
      <c r="M123" s="1"/>
      <c r="N123" s="1"/>
      <c r="O123" s="1"/>
      <c r="P123" s="1"/>
      <c r="Q123" s="1"/>
      <c r="R123" s="1"/>
      <c r="S123" s="1"/>
      <c r="T123" s="1"/>
      <c r="U123" s="1"/>
      <c r="V123" s="1"/>
      <c r="W123" s="1"/>
      <c r="X123" s="1"/>
    </row>
    <row r="124" ht="15.75" customHeight="1">
      <c r="A124" s="53"/>
      <c r="B124" s="54"/>
      <c r="C124" s="54"/>
      <c r="D124" s="54"/>
      <c r="E124" s="54"/>
      <c r="F124" s="54"/>
      <c r="G124" s="1"/>
      <c r="H124" s="1"/>
      <c r="I124" s="1"/>
      <c r="J124" s="1"/>
      <c r="K124" s="1"/>
      <c r="L124" s="1"/>
      <c r="M124" s="1"/>
      <c r="N124" s="1"/>
      <c r="O124" s="1"/>
      <c r="P124" s="1"/>
      <c r="Q124" s="1"/>
      <c r="R124" s="1"/>
      <c r="S124" s="1"/>
      <c r="T124" s="1"/>
      <c r="U124" s="1"/>
      <c r="V124" s="1"/>
      <c r="W124" s="1"/>
      <c r="X124" s="1"/>
    </row>
    <row r="125" ht="15.75" customHeight="1">
      <c r="A125" s="53"/>
      <c r="B125" s="54"/>
      <c r="C125" s="54"/>
      <c r="D125" s="54"/>
      <c r="E125" s="54"/>
      <c r="F125" s="54"/>
      <c r="G125" s="1"/>
      <c r="H125" s="1"/>
      <c r="I125" s="1"/>
      <c r="J125" s="1"/>
      <c r="K125" s="1"/>
      <c r="L125" s="1"/>
      <c r="M125" s="1"/>
      <c r="N125" s="1"/>
      <c r="O125" s="1"/>
      <c r="P125" s="1"/>
      <c r="Q125" s="1"/>
      <c r="R125" s="1"/>
      <c r="S125" s="1"/>
      <c r="T125" s="1"/>
      <c r="U125" s="1"/>
      <c r="V125" s="1"/>
      <c r="W125" s="1"/>
      <c r="X125" s="1"/>
    </row>
    <row r="126" ht="15.75" customHeight="1">
      <c r="A126" s="53"/>
      <c r="B126" s="54"/>
      <c r="C126" s="54"/>
      <c r="D126" s="54"/>
      <c r="E126" s="54"/>
      <c r="F126" s="54"/>
      <c r="G126" s="1"/>
      <c r="H126" s="1"/>
      <c r="I126" s="1"/>
      <c r="J126" s="1"/>
      <c r="K126" s="1"/>
      <c r="L126" s="1"/>
      <c r="M126" s="1"/>
      <c r="N126" s="1"/>
      <c r="O126" s="1"/>
      <c r="P126" s="1"/>
      <c r="Q126" s="1"/>
      <c r="R126" s="1"/>
      <c r="S126" s="1"/>
      <c r="T126" s="1"/>
      <c r="U126" s="1"/>
      <c r="V126" s="1"/>
      <c r="W126" s="1"/>
      <c r="X126" s="1"/>
    </row>
    <row r="127" ht="15.75" customHeight="1">
      <c r="A127" s="53"/>
      <c r="B127" s="54"/>
      <c r="C127" s="54"/>
      <c r="D127" s="54"/>
      <c r="E127" s="54"/>
      <c r="F127" s="54"/>
      <c r="G127" s="1"/>
      <c r="H127" s="1"/>
      <c r="I127" s="1"/>
      <c r="J127" s="1"/>
      <c r="K127" s="1"/>
      <c r="L127" s="1"/>
      <c r="M127" s="1"/>
      <c r="N127" s="1"/>
      <c r="O127" s="1"/>
      <c r="P127" s="1"/>
      <c r="Q127" s="1"/>
      <c r="R127" s="1"/>
      <c r="S127" s="1"/>
      <c r="T127" s="1"/>
      <c r="U127" s="1"/>
      <c r="V127" s="1"/>
      <c r="W127" s="1"/>
      <c r="X127" s="1"/>
    </row>
    <row r="128" ht="15.75" customHeight="1">
      <c r="A128" s="53"/>
      <c r="B128" s="54"/>
      <c r="C128" s="54"/>
      <c r="D128" s="54"/>
      <c r="E128" s="54"/>
      <c r="F128" s="54"/>
      <c r="G128" s="1"/>
      <c r="H128" s="1"/>
      <c r="I128" s="1"/>
      <c r="J128" s="1"/>
      <c r="K128" s="1"/>
      <c r="L128" s="1"/>
      <c r="M128" s="1"/>
      <c r="N128" s="1"/>
      <c r="O128" s="1"/>
      <c r="P128" s="1"/>
      <c r="Q128" s="1"/>
      <c r="R128" s="1"/>
      <c r="S128" s="1"/>
      <c r="T128" s="1"/>
      <c r="U128" s="1"/>
      <c r="V128" s="1"/>
      <c r="W128" s="1"/>
      <c r="X128" s="1"/>
    </row>
    <row r="129" ht="15.75" customHeight="1">
      <c r="A129" s="53"/>
      <c r="B129" s="54"/>
      <c r="C129" s="54"/>
      <c r="D129" s="54"/>
      <c r="E129" s="54"/>
      <c r="F129" s="54"/>
      <c r="G129" s="1"/>
      <c r="H129" s="1"/>
      <c r="I129" s="1"/>
      <c r="J129" s="1"/>
      <c r="K129" s="1"/>
      <c r="L129" s="1"/>
      <c r="M129" s="1"/>
      <c r="N129" s="1"/>
      <c r="O129" s="1"/>
      <c r="P129" s="1"/>
      <c r="Q129" s="1"/>
      <c r="R129" s="1"/>
      <c r="S129" s="1"/>
      <c r="T129" s="1"/>
      <c r="U129" s="1"/>
      <c r="V129" s="1"/>
      <c r="W129" s="1"/>
      <c r="X129" s="1"/>
    </row>
    <row r="130" ht="15.75" customHeight="1">
      <c r="A130" s="53"/>
      <c r="B130" s="54"/>
      <c r="C130" s="54"/>
      <c r="D130" s="54"/>
      <c r="E130" s="54"/>
      <c r="F130" s="54"/>
      <c r="G130" s="1"/>
      <c r="H130" s="1"/>
      <c r="I130" s="1"/>
      <c r="J130" s="1"/>
      <c r="K130" s="1"/>
      <c r="L130" s="1"/>
      <c r="M130" s="1"/>
      <c r="N130" s="1"/>
      <c r="O130" s="1"/>
      <c r="P130" s="1"/>
      <c r="Q130" s="1"/>
      <c r="R130" s="1"/>
      <c r="S130" s="1"/>
      <c r="T130" s="1"/>
      <c r="U130" s="1"/>
      <c r="V130" s="1"/>
      <c r="W130" s="1"/>
      <c r="X130" s="1"/>
    </row>
    <row r="131" ht="15.75" customHeight="1">
      <c r="A131" s="53"/>
      <c r="B131" s="54"/>
      <c r="C131" s="54"/>
      <c r="D131" s="54"/>
      <c r="E131" s="54"/>
      <c r="F131" s="54"/>
      <c r="G131" s="1"/>
      <c r="H131" s="1"/>
      <c r="I131" s="1"/>
      <c r="J131" s="1"/>
      <c r="K131" s="1"/>
      <c r="L131" s="1"/>
      <c r="M131" s="1"/>
      <c r="N131" s="1"/>
      <c r="O131" s="1"/>
      <c r="P131" s="1"/>
      <c r="Q131" s="1"/>
      <c r="R131" s="1"/>
      <c r="S131" s="1"/>
      <c r="T131" s="1"/>
      <c r="U131" s="1"/>
      <c r="V131" s="1"/>
      <c r="W131" s="1"/>
      <c r="X131" s="1"/>
    </row>
    <row r="132" ht="15.75" customHeight="1">
      <c r="A132" s="53"/>
      <c r="B132" s="54"/>
      <c r="C132" s="54"/>
      <c r="D132" s="54"/>
      <c r="E132" s="54"/>
      <c r="F132" s="54"/>
      <c r="G132" s="1"/>
      <c r="H132" s="1"/>
      <c r="I132" s="1"/>
      <c r="J132" s="1"/>
      <c r="K132" s="1"/>
      <c r="L132" s="1"/>
      <c r="M132" s="1"/>
      <c r="N132" s="1"/>
      <c r="O132" s="1"/>
      <c r="P132" s="1"/>
      <c r="Q132" s="1"/>
      <c r="R132" s="1"/>
      <c r="S132" s="1"/>
      <c r="T132" s="1"/>
      <c r="U132" s="1"/>
      <c r="V132" s="1"/>
      <c r="W132" s="1"/>
      <c r="X132" s="1"/>
    </row>
    <row r="133" ht="15.75" customHeight="1">
      <c r="A133" s="53"/>
      <c r="B133" s="54"/>
      <c r="C133" s="54"/>
      <c r="D133" s="54"/>
      <c r="E133" s="54"/>
      <c r="F133" s="54"/>
      <c r="G133" s="1"/>
      <c r="H133" s="1"/>
      <c r="I133" s="1"/>
      <c r="J133" s="1"/>
      <c r="K133" s="1"/>
      <c r="L133" s="1"/>
      <c r="M133" s="1"/>
      <c r="N133" s="1"/>
      <c r="O133" s="1"/>
      <c r="P133" s="1"/>
      <c r="Q133" s="1"/>
      <c r="R133" s="1"/>
      <c r="S133" s="1"/>
      <c r="T133" s="1"/>
      <c r="U133" s="1"/>
      <c r="V133" s="1"/>
      <c r="W133" s="1"/>
      <c r="X133" s="1"/>
    </row>
    <row r="134" ht="15.75" customHeight="1">
      <c r="A134" s="53"/>
      <c r="B134" s="54"/>
      <c r="C134" s="54"/>
      <c r="D134" s="54"/>
      <c r="E134" s="54"/>
      <c r="F134" s="54"/>
      <c r="G134" s="1"/>
      <c r="H134" s="1"/>
      <c r="I134" s="1"/>
      <c r="J134" s="1"/>
      <c r="K134" s="1"/>
      <c r="L134" s="1"/>
      <c r="M134" s="1"/>
      <c r="N134" s="1"/>
      <c r="O134" s="1"/>
      <c r="P134" s="1"/>
      <c r="Q134" s="1"/>
      <c r="R134" s="1"/>
      <c r="S134" s="1"/>
      <c r="T134" s="1"/>
      <c r="U134" s="1"/>
      <c r="V134" s="1"/>
      <c r="W134" s="1"/>
      <c r="X134" s="1"/>
    </row>
    <row r="135" ht="15.75" customHeight="1">
      <c r="A135" s="53"/>
      <c r="B135" s="54"/>
      <c r="C135" s="54"/>
      <c r="D135" s="54"/>
      <c r="E135" s="54"/>
      <c r="F135" s="54"/>
      <c r="G135" s="1"/>
      <c r="H135" s="1"/>
      <c r="I135" s="1"/>
      <c r="J135" s="1"/>
      <c r="K135" s="1"/>
      <c r="L135" s="1"/>
      <c r="M135" s="1"/>
      <c r="N135" s="1"/>
      <c r="O135" s="1"/>
      <c r="P135" s="1"/>
      <c r="Q135" s="1"/>
      <c r="R135" s="1"/>
      <c r="S135" s="1"/>
      <c r="T135" s="1"/>
      <c r="U135" s="1"/>
      <c r="V135" s="1"/>
      <c r="W135" s="1"/>
      <c r="X135" s="1"/>
    </row>
    <row r="136" ht="15.75" customHeight="1">
      <c r="A136" s="53"/>
      <c r="B136" s="54"/>
      <c r="C136" s="54"/>
      <c r="D136" s="54"/>
      <c r="E136" s="54"/>
      <c r="F136" s="54"/>
      <c r="G136" s="1"/>
      <c r="H136" s="1"/>
      <c r="I136" s="1"/>
      <c r="J136" s="1"/>
      <c r="K136" s="1"/>
      <c r="L136" s="1"/>
      <c r="M136" s="1"/>
      <c r="N136" s="1"/>
      <c r="O136" s="1"/>
      <c r="P136" s="1"/>
      <c r="Q136" s="1"/>
      <c r="R136" s="1"/>
      <c r="S136" s="1"/>
      <c r="T136" s="1"/>
      <c r="U136" s="1"/>
      <c r="V136" s="1"/>
      <c r="W136" s="1"/>
      <c r="X136" s="1"/>
    </row>
    <row r="137" ht="15.75" customHeight="1">
      <c r="A137" s="53"/>
      <c r="B137" s="54"/>
      <c r="C137" s="54"/>
      <c r="D137" s="54"/>
      <c r="E137" s="54"/>
      <c r="F137" s="54"/>
      <c r="G137" s="1"/>
      <c r="H137" s="1"/>
      <c r="I137" s="1"/>
      <c r="J137" s="1"/>
      <c r="K137" s="1"/>
      <c r="L137" s="1"/>
      <c r="M137" s="1"/>
      <c r="N137" s="1"/>
      <c r="O137" s="1"/>
      <c r="P137" s="1"/>
      <c r="Q137" s="1"/>
      <c r="R137" s="1"/>
      <c r="S137" s="1"/>
      <c r="T137" s="1"/>
      <c r="U137" s="1"/>
      <c r="V137" s="1"/>
      <c r="W137" s="1"/>
      <c r="X137" s="1"/>
    </row>
    <row r="138" ht="15.75" customHeight="1">
      <c r="A138" s="53"/>
      <c r="B138" s="54"/>
      <c r="C138" s="54"/>
      <c r="D138" s="54"/>
      <c r="E138" s="54"/>
      <c r="F138" s="54"/>
      <c r="G138" s="1"/>
      <c r="H138" s="1"/>
      <c r="I138" s="1"/>
      <c r="J138" s="1"/>
      <c r="K138" s="1"/>
      <c r="L138" s="1"/>
      <c r="M138" s="1"/>
      <c r="N138" s="1"/>
      <c r="O138" s="1"/>
      <c r="P138" s="1"/>
      <c r="Q138" s="1"/>
      <c r="R138" s="1"/>
      <c r="S138" s="1"/>
      <c r="T138" s="1"/>
      <c r="U138" s="1"/>
      <c r="V138" s="1"/>
      <c r="W138" s="1"/>
      <c r="X138" s="1"/>
    </row>
    <row r="139" ht="15.75" customHeight="1">
      <c r="A139" s="53"/>
      <c r="B139" s="54"/>
      <c r="C139" s="54"/>
      <c r="D139" s="54"/>
      <c r="E139" s="54"/>
      <c r="F139" s="54"/>
      <c r="G139" s="1"/>
      <c r="H139" s="1"/>
      <c r="I139" s="1"/>
      <c r="J139" s="1"/>
      <c r="K139" s="1"/>
      <c r="L139" s="1"/>
      <c r="M139" s="1"/>
      <c r="N139" s="1"/>
      <c r="O139" s="1"/>
      <c r="P139" s="1"/>
      <c r="Q139" s="1"/>
      <c r="R139" s="1"/>
      <c r="S139" s="1"/>
      <c r="T139" s="1"/>
      <c r="U139" s="1"/>
      <c r="V139" s="1"/>
      <c r="W139" s="1"/>
      <c r="X139" s="1"/>
    </row>
    <row r="140" ht="15.75" customHeight="1">
      <c r="A140" s="53"/>
      <c r="B140" s="54"/>
      <c r="C140" s="54"/>
      <c r="D140" s="54"/>
      <c r="E140" s="54"/>
      <c r="F140" s="54"/>
      <c r="G140" s="1"/>
      <c r="H140" s="1"/>
      <c r="I140" s="1"/>
      <c r="J140" s="1"/>
      <c r="K140" s="1"/>
      <c r="L140" s="1"/>
      <c r="M140" s="1"/>
      <c r="N140" s="1"/>
      <c r="O140" s="1"/>
      <c r="P140" s="1"/>
      <c r="Q140" s="1"/>
      <c r="R140" s="1"/>
      <c r="S140" s="1"/>
      <c r="T140" s="1"/>
      <c r="U140" s="1"/>
      <c r="V140" s="1"/>
      <c r="W140" s="1"/>
      <c r="X140" s="1"/>
    </row>
    <row r="141" ht="15.75" customHeight="1">
      <c r="A141" s="53"/>
      <c r="B141" s="54"/>
      <c r="C141" s="54"/>
      <c r="D141" s="54"/>
      <c r="E141" s="54"/>
      <c r="F141" s="54"/>
      <c r="G141" s="1"/>
      <c r="H141" s="1"/>
      <c r="I141" s="1"/>
      <c r="J141" s="1"/>
      <c r="K141" s="1"/>
      <c r="L141" s="1"/>
      <c r="M141" s="1"/>
      <c r="N141" s="1"/>
      <c r="O141" s="1"/>
      <c r="P141" s="1"/>
      <c r="Q141" s="1"/>
      <c r="R141" s="1"/>
      <c r="S141" s="1"/>
      <c r="T141" s="1"/>
      <c r="U141" s="1"/>
      <c r="V141" s="1"/>
      <c r="W141" s="1"/>
      <c r="X141" s="1"/>
    </row>
    <row r="142" ht="15.75" customHeight="1">
      <c r="A142" s="53"/>
      <c r="B142" s="54"/>
      <c r="C142" s="54"/>
      <c r="D142" s="54"/>
      <c r="E142" s="54"/>
      <c r="F142" s="54"/>
      <c r="G142" s="1"/>
      <c r="H142" s="1"/>
      <c r="I142" s="1"/>
      <c r="J142" s="1"/>
      <c r="K142" s="1"/>
      <c r="L142" s="1"/>
      <c r="M142" s="1"/>
      <c r="N142" s="1"/>
      <c r="O142" s="1"/>
      <c r="P142" s="1"/>
      <c r="Q142" s="1"/>
      <c r="R142" s="1"/>
      <c r="S142" s="1"/>
      <c r="T142" s="1"/>
      <c r="U142" s="1"/>
      <c r="V142" s="1"/>
      <c r="W142" s="1"/>
      <c r="X142" s="1"/>
    </row>
    <row r="143" ht="15.75" customHeight="1">
      <c r="A143" s="53"/>
      <c r="B143" s="54"/>
      <c r="C143" s="54"/>
      <c r="D143" s="54"/>
      <c r="E143" s="54"/>
      <c r="F143" s="54"/>
      <c r="G143" s="1"/>
      <c r="H143" s="1"/>
      <c r="I143" s="1"/>
      <c r="J143" s="1"/>
      <c r="K143" s="1"/>
      <c r="L143" s="1"/>
      <c r="M143" s="1"/>
      <c r="N143" s="1"/>
      <c r="O143" s="1"/>
      <c r="P143" s="1"/>
      <c r="Q143" s="1"/>
      <c r="R143" s="1"/>
      <c r="S143" s="1"/>
      <c r="T143" s="1"/>
      <c r="U143" s="1"/>
      <c r="V143" s="1"/>
      <c r="W143" s="1"/>
      <c r="X143" s="1"/>
    </row>
    <row r="144" ht="15.75" customHeight="1">
      <c r="A144" s="53"/>
      <c r="B144" s="54"/>
      <c r="C144" s="54"/>
      <c r="D144" s="54"/>
      <c r="E144" s="54"/>
      <c r="F144" s="54"/>
      <c r="G144" s="1"/>
      <c r="H144" s="1"/>
      <c r="I144" s="1"/>
      <c r="J144" s="1"/>
      <c r="K144" s="1"/>
      <c r="L144" s="1"/>
      <c r="M144" s="1"/>
      <c r="N144" s="1"/>
      <c r="O144" s="1"/>
      <c r="P144" s="1"/>
      <c r="Q144" s="1"/>
      <c r="R144" s="1"/>
      <c r="S144" s="1"/>
      <c r="T144" s="1"/>
      <c r="U144" s="1"/>
      <c r="V144" s="1"/>
      <c r="W144" s="1"/>
      <c r="X144" s="1"/>
    </row>
    <row r="145" ht="15.75" customHeight="1">
      <c r="A145" s="53"/>
      <c r="B145" s="54"/>
      <c r="C145" s="54"/>
      <c r="D145" s="54"/>
      <c r="E145" s="54"/>
      <c r="F145" s="54"/>
      <c r="G145" s="1"/>
      <c r="H145" s="1"/>
      <c r="I145" s="1"/>
      <c r="J145" s="1"/>
      <c r="K145" s="1"/>
      <c r="L145" s="1"/>
      <c r="M145" s="1"/>
      <c r="N145" s="1"/>
      <c r="O145" s="1"/>
      <c r="P145" s="1"/>
      <c r="Q145" s="1"/>
      <c r="R145" s="1"/>
      <c r="S145" s="1"/>
      <c r="T145" s="1"/>
      <c r="U145" s="1"/>
      <c r="V145" s="1"/>
      <c r="W145" s="1"/>
      <c r="X145" s="1"/>
    </row>
    <row r="146" ht="15.75" customHeight="1">
      <c r="A146" s="53"/>
      <c r="B146" s="54"/>
      <c r="C146" s="54"/>
      <c r="D146" s="54"/>
      <c r="E146" s="54"/>
      <c r="F146" s="54"/>
      <c r="G146" s="1"/>
      <c r="H146" s="1"/>
      <c r="I146" s="1"/>
      <c r="J146" s="1"/>
      <c r="K146" s="1"/>
      <c r="L146" s="1"/>
      <c r="M146" s="1"/>
      <c r="N146" s="1"/>
      <c r="O146" s="1"/>
      <c r="P146" s="1"/>
      <c r="Q146" s="1"/>
      <c r="R146" s="1"/>
      <c r="S146" s="1"/>
      <c r="T146" s="1"/>
      <c r="U146" s="1"/>
      <c r="V146" s="1"/>
      <c r="W146" s="1"/>
      <c r="X146" s="1"/>
    </row>
    <row r="147" ht="15.75" customHeight="1">
      <c r="A147" s="53"/>
      <c r="B147" s="54"/>
      <c r="C147" s="54"/>
      <c r="D147" s="54"/>
      <c r="E147" s="54"/>
      <c r="F147" s="54"/>
      <c r="G147" s="1"/>
      <c r="H147" s="1"/>
      <c r="I147" s="1"/>
      <c r="J147" s="1"/>
      <c r="K147" s="1"/>
      <c r="L147" s="1"/>
      <c r="M147" s="1"/>
      <c r="N147" s="1"/>
      <c r="O147" s="1"/>
      <c r="P147" s="1"/>
      <c r="Q147" s="1"/>
      <c r="R147" s="1"/>
      <c r="S147" s="1"/>
      <c r="T147" s="1"/>
      <c r="U147" s="1"/>
      <c r="V147" s="1"/>
      <c r="W147" s="1"/>
      <c r="X147" s="1"/>
    </row>
    <row r="148" ht="15.75" customHeight="1">
      <c r="A148" s="53"/>
      <c r="B148" s="54"/>
      <c r="C148" s="54"/>
      <c r="D148" s="54"/>
      <c r="E148" s="54"/>
      <c r="F148" s="54"/>
      <c r="G148" s="1"/>
      <c r="H148" s="1"/>
      <c r="I148" s="1"/>
      <c r="J148" s="1"/>
      <c r="K148" s="1"/>
      <c r="L148" s="1"/>
      <c r="M148" s="1"/>
      <c r="N148" s="1"/>
      <c r="O148" s="1"/>
      <c r="P148" s="1"/>
      <c r="Q148" s="1"/>
      <c r="R148" s="1"/>
      <c r="S148" s="1"/>
      <c r="T148" s="1"/>
      <c r="U148" s="1"/>
      <c r="V148" s="1"/>
      <c r="W148" s="1"/>
      <c r="X148" s="1"/>
    </row>
    <row r="149" ht="15.75" customHeight="1">
      <c r="A149" s="53"/>
      <c r="B149" s="54"/>
      <c r="C149" s="54"/>
      <c r="D149" s="54"/>
      <c r="E149" s="54"/>
      <c r="F149" s="54"/>
      <c r="G149" s="1"/>
      <c r="H149" s="1"/>
      <c r="I149" s="1"/>
      <c r="J149" s="1"/>
      <c r="K149" s="1"/>
      <c r="L149" s="1"/>
      <c r="M149" s="1"/>
      <c r="N149" s="1"/>
      <c r="O149" s="1"/>
      <c r="P149" s="1"/>
      <c r="Q149" s="1"/>
      <c r="R149" s="1"/>
      <c r="S149" s="1"/>
      <c r="T149" s="1"/>
      <c r="U149" s="1"/>
      <c r="V149" s="1"/>
      <c r="W149" s="1"/>
      <c r="X149" s="1"/>
    </row>
    <row r="150" ht="15.75" customHeight="1">
      <c r="A150" s="53"/>
      <c r="B150" s="54"/>
      <c r="C150" s="54"/>
      <c r="D150" s="54"/>
      <c r="E150" s="54"/>
      <c r="F150" s="54"/>
      <c r="G150" s="1"/>
      <c r="H150" s="1"/>
      <c r="I150" s="1"/>
      <c r="J150" s="1"/>
      <c r="K150" s="1"/>
      <c r="L150" s="1"/>
      <c r="M150" s="1"/>
      <c r="N150" s="1"/>
      <c r="O150" s="1"/>
      <c r="P150" s="1"/>
      <c r="Q150" s="1"/>
      <c r="R150" s="1"/>
      <c r="S150" s="1"/>
      <c r="T150" s="1"/>
      <c r="U150" s="1"/>
      <c r="V150" s="1"/>
      <c r="W150" s="1"/>
      <c r="X150" s="1"/>
    </row>
    <row r="151" ht="15.75" customHeight="1">
      <c r="A151" s="53"/>
      <c r="B151" s="54"/>
      <c r="C151" s="54"/>
      <c r="D151" s="54"/>
      <c r="E151" s="54"/>
      <c r="F151" s="54"/>
      <c r="G151" s="1"/>
      <c r="H151" s="1"/>
      <c r="I151" s="1"/>
      <c r="J151" s="1"/>
      <c r="K151" s="1"/>
      <c r="L151" s="1"/>
      <c r="M151" s="1"/>
      <c r="N151" s="1"/>
      <c r="O151" s="1"/>
      <c r="P151" s="1"/>
      <c r="Q151" s="1"/>
      <c r="R151" s="1"/>
      <c r="S151" s="1"/>
      <c r="T151" s="1"/>
      <c r="U151" s="1"/>
      <c r="V151" s="1"/>
      <c r="W151" s="1"/>
      <c r="X151" s="1"/>
    </row>
    <row r="152" ht="15.75" customHeight="1">
      <c r="A152" s="53"/>
      <c r="B152" s="54"/>
      <c r="C152" s="54"/>
      <c r="D152" s="54"/>
      <c r="E152" s="54"/>
      <c r="F152" s="54"/>
      <c r="G152" s="1"/>
      <c r="H152" s="1"/>
      <c r="I152" s="1"/>
      <c r="J152" s="1"/>
      <c r="K152" s="1"/>
      <c r="L152" s="1"/>
      <c r="M152" s="1"/>
      <c r="N152" s="1"/>
      <c r="O152" s="1"/>
      <c r="P152" s="1"/>
      <c r="Q152" s="1"/>
      <c r="R152" s="1"/>
      <c r="S152" s="1"/>
      <c r="T152" s="1"/>
      <c r="U152" s="1"/>
      <c r="V152" s="1"/>
      <c r="W152" s="1"/>
      <c r="X152" s="1"/>
    </row>
    <row r="153" ht="15.75" customHeight="1">
      <c r="A153" s="53"/>
      <c r="B153" s="54"/>
      <c r="C153" s="54"/>
      <c r="D153" s="54"/>
      <c r="E153" s="54"/>
      <c r="F153" s="54"/>
      <c r="G153" s="1"/>
      <c r="H153" s="1"/>
      <c r="I153" s="1"/>
      <c r="J153" s="1"/>
      <c r="K153" s="1"/>
      <c r="L153" s="1"/>
      <c r="M153" s="1"/>
      <c r="N153" s="1"/>
      <c r="O153" s="1"/>
      <c r="P153" s="1"/>
      <c r="Q153" s="1"/>
      <c r="R153" s="1"/>
      <c r="S153" s="1"/>
      <c r="T153" s="1"/>
      <c r="U153" s="1"/>
      <c r="V153" s="1"/>
      <c r="W153" s="1"/>
      <c r="X153" s="1"/>
    </row>
    <row r="154" ht="15.75" customHeight="1">
      <c r="A154" s="53"/>
      <c r="B154" s="54"/>
      <c r="C154" s="54"/>
      <c r="D154" s="54"/>
      <c r="E154" s="54"/>
      <c r="F154" s="54"/>
      <c r="G154" s="1"/>
      <c r="H154" s="1"/>
      <c r="I154" s="1"/>
      <c r="J154" s="1"/>
      <c r="K154" s="1"/>
      <c r="L154" s="1"/>
      <c r="M154" s="1"/>
      <c r="N154" s="1"/>
      <c r="O154" s="1"/>
      <c r="P154" s="1"/>
      <c r="Q154" s="1"/>
      <c r="R154" s="1"/>
      <c r="S154" s="1"/>
      <c r="T154" s="1"/>
      <c r="U154" s="1"/>
      <c r="V154" s="1"/>
      <c r="W154" s="1"/>
      <c r="X154" s="1"/>
    </row>
    <row r="155" ht="15.75" customHeight="1">
      <c r="A155" s="53"/>
      <c r="B155" s="54"/>
      <c r="C155" s="54"/>
      <c r="D155" s="54"/>
      <c r="E155" s="54"/>
      <c r="F155" s="54"/>
      <c r="G155" s="1"/>
      <c r="H155" s="1"/>
      <c r="I155" s="1"/>
      <c r="J155" s="1"/>
      <c r="K155" s="1"/>
      <c r="L155" s="1"/>
      <c r="M155" s="1"/>
      <c r="N155" s="1"/>
      <c r="O155" s="1"/>
      <c r="P155" s="1"/>
      <c r="Q155" s="1"/>
      <c r="R155" s="1"/>
      <c r="S155" s="1"/>
      <c r="T155" s="1"/>
      <c r="U155" s="1"/>
      <c r="V155" s="1"/>
      <c r="W155" s="1"/>
      <c r="X155" s="1"/>
    </row>
    <row r="156" ht="15.75" customHeight="1">
      <c r="A156" s="53"/>
      <c r="B156" s="54"/>
      <c r="C156" s="54"/>
      <c r="D156" s="54"/>
      <c r="E156" s="54"/>
      <c r="F156" s="54"/>
      <c r="G156" s="1"/>
      <c r="H156" s="1"/>
      <c r="I156" s="1"/>
      <c r="J156" s="1"/>
      <c r="K156" s="1"/>
      <c r="L156" s="1"/>
      <c r="M156" s="1"/>
      <c r="N156" s="1"/>
      <c r="O156" s="1"/>
      <c r="P156" s="1"/>
      <c r="Q156" s="1"/>
      <c r="R156" s="1"/>
      <c r="S156" s="1"/>
      <c r="T156" s="1"/>
      <c r="U156" s="1"/>
      <c r="V156" s="1"/>
      <c r="W156" s="1"/>
      <c r="X156" s="1"/>
    </row>
    <row r="157" ht="15.75" customHeight="1">
      <c r="A157" s="53"/>
      <c r="B157" s="54"/>
      <c r="C157" s="54"/>
      <c r="D157" s="54"/>
      <c r="E157" s="54"/>
      <c r="F157" s="54"/>
      <c r="G157" s="1"/>
      <c r="H157" s="1"/>
      <c r="I157" s="1"/>
      <c r="J157" s="1"/>
      <c r="K157" s="1"/>
      <c r="L157" s="1"/>
      <c r="M157" s="1"/>
      <c r="N157" s="1"/>
      <c r="O157" s="1"/>
      <c r="P157" s="1"/>
      <c r="Q157" s="1"/>
      <c r="R157" s="1"/>
      <c r="S157" s="1"/>
      <c r="T157" s="1"/>
      <c r="U157" s="1"/>
      <c r="V157" s="1"/>
      <c r="W157" s="1"/>
      <c r="X157" s="1"/>
    </row>
    <row r="158" ht="15.75" customHeight="1">
      <c r="A158" s="53"/>
      <c r="B158" s="54"/>
      <c r="C158" s="54"/>
      <c r="D158" s="54"/>
      <c r="E158" s="54"/>
      <c r="F158" s="54"/>
      <c r="G158" s="1"/>
      <c r="H158" s="1"/>
      <c r="I158" s="1"/>
      <c r="J158" s="1"/>
      <c r="K158" s="1"/>
      <c r="L158" s="1"/>
      <c r="M158" s="1"/>
      <c r="N158" s="1"/>
      <c r="O158" s="1"/>
      <c r="P158" s="1"/>
      <c r="Q158" s="1"/>
      <c r="R158" s="1"/>
      <c r="S158" s="1"/>
      <c r="T158" s="1"/>
      <c r="U158" s="1"/>
      <c r="V158" s="1"/>
      <c r="W158" s="1"/>
      <c r="X158" s="1"/>
    </row>
    <row r="159" ht="15.75" customHeight="1">
      <c r="A159" s="53"/>
      <c r="B159" s="54"/>
      <c r="C159" s="54"/>
      <c r="D159" s="54"/>
      <c r="E159" s="54"/>
      <c r="F159" s="54"/>
      <c r="G159" s="1"/>
      <c r="H159" s="1"/>
      <c r="I159" s="1"/>
      <c r="J159" s="1"/>
      <c r="K159" s="1"/>
      <c r="L159" s="1"/>
      <c r="M159" s="1"/>
      <c r="N159" s="1"/>
      <c r="O159" s="1"/>
      <c r="P159" s="1"/>
      <c r="Q159" s="1"/>
      <c r="R159" s="1"/>
      <c r="S159" s="1"/>
      <c r="T159" s="1"/>
      <c r="U159" s="1"/>
      <c r="V159" s="1"/>
      <c r="W159" s="1"/>
      <c r="X159" s="1"/>
    </row>
    <row r="160" ht="15.75" customHeight="1">
      <c r="A160" s="53"/>
      <c r="B160" s="54"/>
      <c r="C160" s="54"/>
      <c r="D160" s="54"/>
      <c r="E160" s="54"/>
      <c r="F160" s="54"/>
      <c r="G160" s="1"/>
      <c r="H160" s="1"/>
      <c r="I160" s="1"/>
      <c r="J160" s="1"/>
      <c r="K160" s="1"/>
      <c r="L160" s="1"/>
      <c r="M160" s="1"/>
      <c r="N160" s="1"/>
      <c r="O160" s="1"/>
      <c r="P160" s="1"/>
      <c r="Q160" s="1"/>
      <c r="R160" s="1"/>
      <c r="S160" s="1"/>
      <c r="T160" s="1"/>
      <c r="U160" s="1"/>
      <c r="V160" s="1"/>
      <c r="W160" s="1"/>
      <c r="X160" s="1"/>
    </row>
    <row r="161" ht="15.75" customHeight="1">
      <c r="A161" s="53"/>
      <c r="B161" s="54"/>
      <c r="C161" s="54"/>
      <c r="D161" s="54"/>
      <c r="E161" s="54"/>
      <c r="F161" s="54"/>
      <c r="G161" s="1"/>
      <c r="H161" s="1"/>
      <c r="I161" s="1"/>
      <c r="J161" s="1"/>
      <c r="K161" s="1"/>
      <c r="L161" s="1"/>
      <c r="M161" s="1"/>
      <c r="N161" s="1"/>
      <c r="O161" s="1"/>
      <c r="P161" s="1"/>
      <c r="Q161" s="1"/>
      <c r="R161" s="1"/>
      <c r="S161" s="1"/>
      <c r="T161" s="1"/>
      <c r="U161" s="1"/>
      <c r="V161" s="1"/>
      <c r="W161" s="1"/>
      <c r="X161" s="1"/>
    </row>
    <row r="162" ht="15.75" customHeight="1">
      <c r="A162" s="53"/>
      <c r="B162" s="54"/>
      <c r="C162" s="54"/>
      <c r="D162" s="54"/>
      <c r="E162" s="54"/>
      <c r="F162" s="54"/>
      <c r="G162" s="1"/>
      <c r="H162" s="1"/>
      <c r="I162" s="1"/>
      <c r="J162" s="1"/>
      <c r="K162" s="1"/>
      <c r="L162" s="1"/>
      <c r="M162" s="1"/>
      <c r="N162" s="1"/>
      <c r="O162" s="1"/>
      <c r="P162" s="1"/>
      <c r="Q162" s="1"/>
      <c r="R162" s="1"/>
      <c r="S162" s="1"/>
      <c r="T162" s="1"/>
      <c r="U162" s="1"/>
      <c r="V162" s="1"/>
      <c r="W162" s="1"/>
      <c r="X162" s="1"/>
    </row>
    <row r="163" ht="15.75" customHeight="1">
      <c r="A163" s="53"/>
      <c r="B163" s="54"/>
      <c r="C163" s="54"/>
      <c r="D163" s="54"/>
      <c r="E163" s="54"/>
      <c r="F163" s="54"/>
      <c r="G163" s="1"/>
      <c r="H163" s="1"/>
      <c r="I163" s="1"/>
      <c r="J163" s="1"/>
      <c r="K163" s="1"/>
      <c r="L163" s="1"/>
      <c r="M163" s="1"/>
      <c r="N163" s="1"/>
      <c r="O163" s="1"/>
      <c r="P163" s="1"/>
      <c r="Q163" s="1"/>
      <c r="R163" s="1"/>
      <c r="S163" s="1"/>
      <c r="T163" s="1"/>
      <c r="U163" s="1"/>
      <c r="V163" s="1"/>
      <c r="W163" s="1"/>
      <c r="X163" s="1"/>
    </row>
    <row r="164" ht="15.75" customHeight="1">
      <c r="A164" s="53"/>
      <c r="B164" s="54"/>
      <c r="C164" s="54"/>
      <c r="D164" s="54"/>
      <c r="E164" s="54"/>
      <c r="F164" s="54"/>
      <c r="G164" s="1"/>
      <c r="H164" s="1"/>
      <c r="I164" s="1"/>
      <c r="J164" s="1"/>
      <c r="K164" s="1"/>
      <c r="L164" s="1"/>
      <c r="M164" s="1"/>
      <c r="N164" s="1"/>
      <c r="O164" s="1"/>
      <c r="P164" s="1"/>
      <c r="Q164" s="1"/>
      <c r="R164" s="1"/>
      <c r="S164" s="1"/>
      <c r="T164" s="1"/>
      <c r="U164" s="1"/>
      <c r="V164" s="1"/>
      <c r="W164" s="1"/>
      <c r="X164" s="1"/>
    </row>
    <row r="165" ht="15.75" customHeight="1">
      <c r="A165" s="53"/>
      <c r="B165" s="54"/>
      <c r="C165" s="54"/>
      <c r="D165" s="54"/>
      <c r="E165" s="54"/>
      <c r="F165" s="54"/>
      <c r="G165" s="1"/>
      <c r="H165" s="1"/>
      <c r="I165" s="1"/>
      <c r="J165" s="1"/>
      <c r="K165" s="1"/>
      <c r="L165" s="1"/>
      <c r="M165" s="1"/>
      <c r="N165" s="1"/>
      <c r="O165" s="1"/>
      <c r="P165" s="1"/>
      <c r="Q165" s="1"/>
      <c r="R165" s="1"/>
      <c r="S165" s="1"/>
      <c r="T165" s="1"/>
      <c r="U165" s="1"/>
      <c r="V165" s="1"/>
      <c r="W165" s="1"/>
      <c r="X165" s="1"/>
    </row>
    <row r="166" ht="15.75" customHeight="1">
      <c r="A166" s="53"/>
      <c r="B166" s="54"/>
      <c r="C166" s="54"/>
      <c r="D166" s="54"/>
      <c r="E166" s="54"/>
      <c r="F166" s="54"/>
      <c r="G166" s="1"/>
      <c r="H166" s="1"/>
      <c r="I166" s="1"/>
      <c r="J166" s="1"/>
      <c r="K166" s="1"/>
      <c r="L166" s="1"/>
      <c r="M166" s="1"/>
      <c r="N166" s="1"/>
      <c r="O166" s="1"/>
      <c r="P166" s="1"/>
      <c r="Q166" s="1"/>
      <c r="R166" s="1"/>
      <c r="S166" s="1"/>
      <c r="T166" s="1"/>
      <c r="U166" s="1"/>
      <c r="V166" s="1"/>
      <c r="W166" s="1"/>
      <c r="X166" s="1"/>
    </row>
    <row r="167" ht="15.75" customHeight="1">
      <c r="A167" s="53"/>
      <c r="B167" s="54"/>
      <c r="C167" s="54"/>
      <c r="D167" s="54"/>
      <c r="E167" s="54"/>
      <c r="F167" s="54"/>
      <c r="G167" s="1"/>
      <c r="H167" s="1"/>
      <c r="I167" s="1"/>
      <c r="J167" s="1"/>
      <c r="K167" s="1"/>
      <c r="L167" s="1"/>
      <c r="M167" s="1"/>
      <c r="N167" s="1"/>
      <c r="O167" s="1"/>
      <c r="P167" s="1"/>
      <c r="Q167" s="1"/>
      <c r="R167" s="1"/>
      <c r="S167" s="1"/>
      <c r="T167" s="1"/>
      <c r="U167" s="1"/>
      <c r="V167" s="1"/>
      <c r="W167" s="1"/>
      <c r="X167" s="1"/>
    </row>
    <row r="168" ht="15.75" customHeight="1">
      <c r="A168" s="53"/>
      <c r="B168" s="54"/>
      <c r="C168" s="54"/>
      <c r="D168" s="54"/>
      <c r="E168" s="54"/>
      <c r="F168" s="54"/>
      <c r="G168" s="1"/>
      <c r="H168" s="1"/>
      <c r="I168" s="1"/>
      <c r="J168" s="1"/>
      <c r="K168" s="1"/>
      <c r="L168" s="1"/>
      <c r="M168" s="1"/>
      <c r="N168" s="1"/>
      <c r="O168" s="1"/>
      <c r="P168" s="1"/>
      <c r="Q168" s="1"/>
      <c r="R168" s="1"/>
      <c r="S168" s="1"/>
      <c r="T168" s="1"/>
      <c r="U168" s="1"/>
      <c r="V168" s="1"/>
      <c r="W168" s="1"/>
      <c r="X168" s="1"/>
    </row>
    <row r="169" ht="15.75" customHeight="1">
      <c r="A169" s="53"/>
      <c r="B169" s="54"/>
      <c r="C169" s="54"/>
      <c r="D169" s="54"/>
      <c r="E169" s="54"/>
      <c r="F169" s="54"/>
      <c r="G169" s="1"/>
      <c r="H169" s="1"/>
      <c r="I169" s="1"/>
      <c r="J169" s="1"/>
      <c r="K169" s="1"/>
      <c r="L169" s="1"/>
      <c r="M169" s="1"/>
      <c r="N169" s="1"/>
      <c r="O169" s="1"/>
      <c r="P169" s="1"/>
      <c r="Q169" s="1"/>
      <c r="R169" s="1"/>
      <c r="S169" s="1"/>
      <c r="T169" s="1"/>
      <c r="U169" s="1"/>
      <c r="V169" s="1"/>
      <c r="W169" s="1"/>
      <c r="X169" s="1"/>
    </row>
    <row r="170" ht="15.75" customHeight="1">
      <c r="A170" s="53"/>
      <c r="B170" s="54"/>
      <c r="C170" s="54"/>
      <c r="D170" s="54"/>
      <c r="E170" s="54"/>
      <c r="F170" s="54"/>
      <c r="G170" s="1"/>
      <c r="H170" s="1"/>
      <c r="I170" s="1"/>
      <c r="J170" s="1"/>
      <c r="K170" s="1"/>
      <c r="L170" s="1"/>
      <c r="M170" s="1"/>
      <c r="N170" s="1"/>
      <c r="O170" s="1"/>
      <c r="P170" s="1"/>
      <c r="Q170" s="1"/>
      <c r="R170" s="1"/>
      <c r="S170" s="1"/>
      <c r="T170" s="1"/>
      <c r="U170" s="1"/>
      <c r="V170" s="1"/>
      <c r="W170" s="1"/>
      <c r="X170" s="1"/>
    </row>
    <row r="171" ht="15.75" customHeight="1">
      <c r="A171" s="53"/>
      <c r="B171" s="54"/>
      <c r="C171" s="54"/>
      <c r="D171" s="54"/>
      <c r="E171" s="54"/>
      <c r="F171" s="54"/>
      <c r="G171" s="1"/>
      <c r="H171" s="1"/>
      <c r="I171" s="1"/>
      <c r="J171" s="1"/>
      <c r="K171" s="1"/>
      <c r="L171" s="1"/>
      <c r="M171" s="1"/>
      <c r="N171" s="1"/>
      <c r="O171" s="1"/>
      <c r="P171" s="1"/>
      <c r="Q171" s="1"/>
      <c r="R171" s="1"/>
      <c r="S171" s="1"/>
      <c r="T171" s="1"/>
      <c r="U171" s="1"/>
      <c r="V171" s="1"/>
      <c r="W171" s="1"/>
      <c r="X171" s="1"/>
    </row>
    <row r="172" ht="15.75" customHeight="1">
      <c r="A172" s="53"/>
      <c r="B172" s="54"/>
      <c r="C172" s="54"/>
      <c r="D172" s="54"/>
      <c r="E172" s="54"/>
      <c r="F172" s="54"/>
      <c r="G172" s="1"/>
      <c r="H172" s="1"/>
      <c r="I172" s="1"/>
      <c r="J172" s="1"/>
      <c r="K172" s="1"/>
      <c r="L172" s="1"/>
      <c r="M172" s="1"/>
      <c r="N172" s="1"/>
      <c r="O172" s="1"/>
      <c r="P172" s="1"/>
      <c r="Q172" s="1"/>
      <c r="R172" s="1"/>
      <c r="S172" s="1"/>
      <c r="T172" s="1"/>
      <c r="U172" s="1"/>
      <c r="V172" s="1"/>
      <c r="W172" s="1"/>
      <c r="X172" s="1"/>
    </row>
    <row r="173" ht="15.75" customHeight="1">
      <c r="A173" s="53"/>
      <c r="B173" s="54"/>
      <c r="C173" s="54"/>
      <c r="D173" s="54"/>
      <c r="E173" s="54"/>
      <c r="F173" s="54"/>
      <c r="G173" s="1"/>
      <c r="H173" s="1"/>
      <c r="I173" s="1"/>
      <c r="J173" s="1"/>
      <c r="K173" s="1"/>
      <c r="L173" s="1"/>
      <c r="M173" s="1"/>
      <c r="N173" s="1"/>
      <c r="O173" s="1"/>
      <c r="P173" s="1"/>
      <c r="Q173" s="1"/>
      <c r="R173" s="1"/>
      <c r="S173" s="1"/>
      <c r="T173" s="1"/>
      <c r="U173" s="1"/>
      <c r="V173" s="1"/>
      <c r="W173" s="1"/>
      <c r="X173" s="1"/>
    </row>
    <row r="174" ht="15.75" customHeight="1">
      <c r="A174" s="53"/>
      <c r="B174" s="54"/>
      <c r="C174" s="54"/>
      <c r="D174" s="54"/>
      <c r="E174" s="54"/>
      <c r="F174" s="54"/>
      <c r="G174" s="1"/>
      <c r="H174" s="1"/>
      <c r="I174" s="1"/>
      <c r="J174" s="1"/>
      <c r="K174" s="1"/>
      <c r="L174" s="1"/>
      <c r="M174" s="1"/>
      <c r="N174" s="1"/>
      <c r="O174" s="1"/>
      <c r="P174" s="1"/>
      <c r="Q174" s="1"/>
      <c r="R174" s="1"/>
      <c r="S174" s="1"/>
      <c r="T174" s="1"/>
      <c r="U174" s="1"/>
      <c r="V174" s="1"/>
      <c r="W174" s="1"/>
      <c r="X174" s="1"/>
    </row>
    <row r="175" ht="15.75" customHeight="1">
      <c r="A175" s="53"/>
      <c r="B175" s="54"/>
      <c r="C175" s="54"/>
      <c r="D175" s="54"/>
      <c r="E175" s="54"/>
      <c r="F175" s="54"/>
      <c r="G175" s="1"/>
      <c r="H175" s="1"/>
      <c r="I175" s="1"/>
      <c r="J175" s="1"/>
      <c r="K175" s="1"/>
      <c r="L175" s="1"/>
      <c r="M175" s="1"/>
      <c r="N175" s="1"/>
      <c r="O175" s="1"/>
      <c r="P175" s="1"/>
      <c r="Q175" s="1"/>
      <c r="R175" s="1"/>
      <c r="S175" s="1"/>
      <c r="T175" s="1"/>
      <c r="U175" s="1"/>
      <c r="V175" s="1"/>
      <c r="W175" s="1"/>
      <c r="X175" s="1"/>
    </row>
    <row r="176" ht="15.75" customHeight="1">
      <c r="A176" s="53"/>
      <c r="B176" s="54"/>
      <c r="C176" s="54"/>
      <c r="D176" s="54"/>
      <c r="E176" s="54"/>
      <c r="F176" s="54"/>
      <c r="G176" s="1"/>
      <c r="H176" s="1"/>
      <c r="I176" s="1"/>
      <c r="J176" s="1"/>
      <c r="K176" s="1"/>
      <c r="L176" s="1"/>
      <c r="M176" s="1"/>
      <c r="N176" s="1"/>
      <c r="O176" s="1"/>
      <c r="P176" s="1"/>
      <c r="Q176" s="1"/>
      <c r="R176" s="1"/>
      <c r="S176" s="1"/>
      <c r="T176" s="1"/>
      <c r="U176" s="1"/>
      <c r="V176" s="1"/>
      <c r="W176" s="1"/>
      <c r="X176" s="1"/>
    </row>
    <row r="177" ht="15.75" customHeight="1">
      <c r="A177" s="53"/>
      <c r="B177" s="54"/>
      <c r="C177" s="54"/>
      <c r="D177" s="54"/>
      <c r="E177" s="54"/>
      <c r="F177" s="54"/>
      <c r="G177" s="1"/>
      <c r="H177" s="1"/>
      <c r="I177" s="1"/>
      <c r="J177" s="1"/>
      <c r="K177" s="1"/>
      <c r="L177" s="1"/>
      <c r="M177" s="1"/>
      <c r="N177" s="1"/>
      <c r="O177" s="1"/>
      <c r="P177" s="1"/>
      <c r="Q177" s="1"/>
      <c r="R177" s="1"/>
      <c r="S177" s="1"/>
      <c r="T177" s="1"/>
      <c r="U177" s="1"/>
      <c r="V177" s="1"/>
      <c r="W177" s="1"/>
      <c r="X177" s="1"/>
    </row>
    <row r="178" ht="15.75" customHeight="1">
      <c r="A178" s="53"/>
      <c r="B178" s="54"/>
      <c r="C178" s="54"/>
      <c r="D178" s="54"/>
      <c r="E178" s="54"/>
      <c r="F178" s="54"/>
      <c r="G178" s="1"/>
      <c r="H178" s="1"/>
      <c r="I178" s="1"/>
      <c r="J178" s="1"/>
      <c r="K178" s="1"/>
      <c r="L178" s="1"/>
      <c r="M178" s="1"/>
      <c r="N178" s="1"/>
      <c r="O178" s="1"/>
      <c r="P178" s="1"/>
      <c r="Q178" s="1"/>
      <c r="R178" s="1"/>
      <c r="S178" s="1"/>
      <c r="T178" s="1"/>
      <c r="U178" s="1"/>
      <c r="V178" s="1"/>
      <c r="W178" s="1"/>
      <c r="X178" s="1"/>
    </row>
    <row r="179" ht="15.75" customHeight="1">
      <c r="A179" s="53"/>
      <c r="B179" s="54"/>
      <c r="C179" s="54"/>
      <c r="D179" s="54"/>
      <c r="E179" s="54"/>
      <c r="F179" s="54"/>
      <c r="G179" s="1"/>
      <c r="H179" s="1"/>
      <c r="I179" s="1"/>
      <c r="J179" s="1"/>
      <c r="K179" s="1"/>
      <c r="L179" s="1"/>
      <c r="M179" s="1"/>
      <c r="N179" s="1"/>
      <c r="O179" s="1"/>
      <c r="P179" s="1"/>
      <c r="Q179" s="1"/>
      <c r="R179" s="1"/>
      <c r="S179" s="1"/>
      <c r="T179" s="1"/>
      <c r="U179" s="1"/>
      <c r="V179" s="1"/>
      <c r="W179" s="1"/>
      <c r="X179" s="1"/>
    </row>
    <row r="180" ht="15.75" customHeight="1">
      <c r="A180" s="53"/>
      <c r="B180" s="54"/>
      <c r="C180" s="54"/>
      <c r="D180" s="54"/>
      <c r="E180" s="54"/>
      <c r="F180" s="54"/>
      <c r="G180" s="1"/>
      <c r="H180" s="1"/>
      <c r="I180" s="1"/>
      <c r="J180" s="1"/>
      <c r="K180" s="1"/>
      <c r="L180" s="1"/>
      <c r="M180" s="1"/>
      <c r="N180" s="1"/>
      <c r="O180" s="1"/>
      <c r="P180" s="1"/>
      <c r="Q180" s="1"/>
      <c r="R180" s="1"/>
      <c r="S180" s="1"/>
      <c r="T180" s="1"/>
      <c r="U180" s="1"/>
      <c r="V180" s="1"/>
      <c r="W180" s="1"/>
      <c r="X180" s="1"/>
    </row>
    <row r="181" ht="15.75" customHeight="1">
      <c r="A181" s="53"/>
      <c r="B181" s="54"/>
      <c r="C181" s="54"/>
      <c r="D181" s="54"/>
      <c r="E181" s="54"/>
      <c r="F181" s="54"/>
      <c r="G181" s="1"/>
      <c r="H181" s="1"/>
      <c r="I181" s="1"/>
      <c r="J181" s="1"/>
      <c r="K181" s="1"/>
      <c r="L181" s="1"/>
      <c r="M181" s="1"/>
      <c r="N181" s="1"/>
      <c r="O181" s="1"/>
      <c r="P181" s="1"/>
      <c r="Q181" s="1"/>
      <c r="R181" s="1"/>
      <c r="S181" s="1"/>
      <c r="T181" s="1"/>
      <c r="U181" s="1"/>
      <c r="V181" s="1"/>
      <c r="W181" s="1"/>
      <c r="X181" s="1"/>
    </row>
    <row r="182" ht="15.75" customHeight="1">
      <c r="A182" s="53"/>
      <c r="B182" s="54"/>
      <c r="C182" s="54"/>
      <c r="D182" s="54"/>
      <c r="E182" s="54"/>
      <c r="F182" s="54"/>
      <c r="G182" s="1"/>
      <c r="H182" s="1"/>
      <c r="I182" s="1"/>
      <c r="J182" s="1"/>
      <c r="K182" s="1"/>
      <c r="L182" s="1"/>
      <c r="M182" s="1"/>
      <c r="N182" s="1"/>
      <c r="O182" s="1"/>
      <c r="P182" s="1"/>
      <c r="Q182" s="1"/>
      <c r="R182" s="1"/>
      <c r="S182" s="1"/>
      <c r="T182" s="1"/>
      <c r="U182" s="1"/>
      <c r="V182" s="1"/>
      <c r="W182" s="1"/>
      <c r="X182" s="1"/>
    </row>
    <row r="183" ht="15.75" customHeight="1">
      <c r="A183" s="53"/>
      <c r="B183" s="54"/>
      <c r="C183" s="54"/>
      <c r="D183" s="54"/>
      <c r="E183" s="54"/>
      <c r="F183" s="54"/>
      <c r="G183" s="1"/>
      <c r="H183" s="1"/>
      <c r="I183" s="1"/>
      <c r="J183" s="1"/>
      <c r="K183" s="1"/>
      <c r="L183" s="1"/>
      <c r="M183" s="1"/>
      <c r="N183" s="1"/>
      <c r="O183" s="1"/>
      <c r="P183" s="1"/>
      <c r="Q183" s="1"/>
      <c r="R183" s="1"/>
      <c r="S183" s="1"/>
      <c r="T183" s="1"/>
      <c r="U183" s="1"/>
      <c r="V183" s="1"/>
      <c r="W183" s="1"/>
      <c r="X183" s="1"/>
    </row>
    <row r="184" ht="15.75" customHeight="1">
      <c r="A184" s="53"/>
      <c r="B184" s="54"/>
      <c r="C184" s="54"/>
      <c r="D184" s="54"/>
      <c r="E184" s="54"/>
      <c r="F184" s="54"/>
      <c r="G184" s="1"/>
      <c r="H184" s="1"/>
      <c r="I184" s="1"/>
      <c r="J184" s="1"/>
      <c r="K184" s="1"/>
      <c r="L184" s="1"/>
      <c r="M184" s="1"/>
      <c r="N184" s="1"/>
      <c r="O184" s="1"/>
      <c r="P184" s="1"/>
      <c r="Q184" s="1"/>
      <c r="R184" s="1"/>
      <c r="S184" s="1"/>
      <c r="T184" s="1"/>
      <c r="U184" s="1"/>
      <c r="V184" s="1"/>
      <c r="W184" s="1"/>
      <c r="X184" s="1"/>
    </row>
    <row r="185" ht="15.75" customHeight="1">
      <c r="A185" s="53"/>
      <c r="B185" s="54"/>
      <c r="C185" s="54"/>
      <c r="D185" s="54"/>
      <c r="E185" s="54"/>
      <c r="F185" s="54"/>
      <c r="G185" s="1"/>
      <c r="H185" s="1"/>
      <c r="I185" s="1"/>
      <c r="J185" s="1"/>
      <c r="K185" s="1"/>
      <c r="L185" s="1"/>
      <c r="M185" s="1"/>
      <c r="N185" s="1"/>
      <c r="O185" s="1"/>
      <c r="P185" s="1"/>
      <c r="Q185" s="1"/>
      <c r="R185" s="1"/>
      <c r="S185" s="1"/>
      <c r="T185" s="1"/>
      <c r="U185" s="1"/>
      <c r="V185" s="1"/>
      <c r="W185" s="1"/>
      <c r="X185" s="1"/>
    </row>
    <row r="186" ht="15.75" customHeight="1">
      <c r="A186" s="53"/>
      <c r="B186" s="54"/>
      <c r="C186" s="54"/>
      <c r="D186" s="54"/>
      <c r="E186" s="54"/>
      <c r="F186" s="54"/>
      <c r="G186" s="1"/>
      <c r="H186" s="1"/>
      <c r="I186" s="1"/>
      <c r="J186" s="1"/>
      <c r="K186" s="1"/>
      <c r="L186" s="1"/>
      <c r="M186" s="1"/>
      <c r="N186" s="1"/>
      <c r="O186" s="1"/>
      <c r="P186" s="1"/>
      <c r="Q186" s="1"/>
      <c r="R186" s="1"/>
      <c r="S186" s="1"/>
      <c r="T186" s="1"/>
      <c r="U186" s="1"/>
      <c r="V186" s="1"/>
      <c r="W186" s="1"/>
      <c r="X186" s="1"/>
    </row>
    <row r="187" ht="15.75" customHeight="1">
      <c r="A187" s="53"/>
      <c r="B187" s="54"/>
      <c r="C187" s="54"/>
      <c r="D187" s="54"/>
      <c r="E187" s="54"/>
      <c r="F187" s="54"/>
      <c r="G187" s="1"/>
      <c r="H187" s="1"/>
      <c r="I187" s="1"/>
      <c r="J187" s="1"/>
      <c r="K187" s="1"/>
      <c r="L187" s="1"/>
      <c r="M187" s="1"/>
      <c r="N187" s="1"/>
      <c r="O187" s="1"/>
      <c r="P187" s="1"/>
      <c r="Q187" s="1"/>
      <c r="R187" s="1"/>
      <c r="S187" s="1"/>
      <c r="T187" s="1"/>
      <c r="U187" s="1"/>
      <c r="V187" s="1"/>
      <c r="W187" s="1"/>
      <c r="X187" s="1"/>
    </row>
    <row r="188" ht="15.75" customHeight="1">
      <c r="A188" s="53"/>
      <c r="B188" s="54"/>
      <c r="C188" s="54"/>
      <c r="D188" s="54"/>
      <c r="E188" s="54"/>
      <c r="F188" s="54"/>
      <c r="G188" s="1"/>
      <c r="H188" s="1"/>
      <c r="I188" s="1"/>
      <c r="J188" s="1"/>
      <c r="K188" s="1"/>
      <c r="L188" s="1"/>
      <c r="M188" s="1"/>
      <c r="N188" s="1"/>
      <c r="O188" s="1"/>
      <c r="P188" s="1"/>
      <c r="Q188" s="1"/>
      <c r="R188" s="1"/>
      <c r="S188" s="1"/>
      <c r="T188" s="1"/>
      <c r="U188" s="1"/>
      <c r="V188" s="1"/>
      <c r="W188" s="1"/>
      <c r="X188" s="1"/>
    </row>
    <row r="189" ht="15.75" customHeight="1">
      <c r="A189" s="53"/>
      <c r="B189" s="54"/>
      <c r="C189" s="54"/>
      <c r="D189" s="54"/>
      <c r="E189" s="54"/>
      <c r="F189" s="54"/>
      <c r="G189" s="1"/>
      <c r="H189" s="1"/>
      <c r="I189" s="1"/>
      <c r="J189" s="1"/>
      <c r="K189" s="1"/>
      <c r="L189" s="1"/>
      <c r="M189" s="1"/>
      <c r="N189" s="1"/>
      <c r="O189" s="1"/>
      <c r="P189" s="1"/>
      <c r="Q189" s="1"/>
      <c r="R189" s="1"/>
      <c r="S189" s="1"/>
      <c r="T189" s="1"/>
      <c r="U189" s="1"/>
      <c r="V189" s="1"/>
      <c r="W189" s="1"/>
      <c r="X189" s="1"/>
    </row>
    <row r="190" ht="15.75" customHeight="1">
      <c r="A190" s="53"/>
      <c r="B190" s="54"/>
      <c r="C190" s="54"/>
      <c r="D190" s="54"/>
      <c r="E190" s="54"/>
      <c r="F190" s="54"/>
      <c r="G190" s="1"/>
      <c r="H190" s="1"/>
      <c r="I190" s="1"/>
      <c r="J190" s="1"/>
      <c r="K190" s="1"/>
      <c r="L190" s="1"/>
      <c r="M190" s="1"/>
      <c r="N190" s="1"/>
      <c r="O190" s="1"/>
      <c r="P190" s="1"/>
      <c r="Q190" s="1"/>
      <c r="R190" s="1"/>
      <c r="S190" s="1"/>
      <c r="T190" s="1"/>
      <c r="U190" s="1"/>
      <c r="V190" s="1"/>
      <c r="W190" s="1"/>
      <c r="X190" s="1"/>
    </row>
    <row r="191" ht="15.75" customHeight="1">
      <c r="A191" s="53"/>
      <c r="B191" s="54"/>
      <c r="C191" s="54"/>
      <c r="D191" s="54"/>
      <c r="E191" s="54"/>
      <c r="F191" s="54"/>
      <c r="G191" s="1"/>
      <c r="H191" s="1"/>
      <c r="I191" s="1"/>
      <c r="J191" s="1"/>
      <c r="K191" s="1"/>
      <c r="L191" s="1"/>
      <c r="M191" s="1"/>
      <c r="N191" s="1"/>
      <c r="O191" s="1"/>
      <c r="P191" s="1"/>
      <c r="Q191" s="1"/>
      <c r="R191" s="1"/>
      <c r="S191" s="1"/>
      <c r="T191" s="1"/>
      <c r="U191" s="1"/>
      <c r="V191" s="1"/>
      <c r="W191" s="1"/>
      <c r="X191" s="1"/>
    </row>
    <row r="192" ht="15.75" customHeight="1">
      <c r="A192" s="53"/>
      <c r="B192" s="54"/>
      <c r="C192" s="54"/>
      <c r="D192" s="54"/>
      <c r="E192" s="54"/>
      <c r="F192" s="54"/>
      <c r="G192" s="1"/>
      <c r="H192" s="1"/>
      <c r="I192" s="1"/>
      <c r="J192" s="1"/>
      <c r="K192" s="1"/>
      <c r="L192" s="1"/>
      <c r="M192" s="1"/>
      <c r="N192" s="1"/>
      <c r="O192" s="1"/>
      <c r="P192" s="1"/>
      <c r="Q192" s="1"/>
      <c r="R192" s="1"/>
      <c r="S192" s="1"/>
      <c r="T192" s="1"/>
      <c r="U192" s="1"/>
      <c r="V192" s="1"/>
      <c r="W192" s="1"/>
      <c r="X192" s="1"/>
    </row>
    <row r="193" ht="15.75" customHeight="1">
      <c r="A193" s="53"/>
      <c r="B193" s="54"/>
      <c r="C193" s="54"/>
      <c r="D193" s="54"/>
      <c r="E193" s="54"/>
      <c r="F193" s="54"/>
      <c r="G193" s="1"/>
      <c r="H193" s="1"/>
      <c r="I193" s="1"/>
      <c r="J193" s="1"/>
      <c r="K193" s="1"/>
      <c r="L193" s="1"/>
      <c r="M193" s="1"/>
      <c r="N193" s="1"/>
      <c r="O193" s="1"/>
      <c r="P193" s="1"/>
      <c r="Q193" s="1"/>
      <c r="R193" s="1"/>
      <c r="S193" s="1"/>
      <c r="T193" s="1"/>
      <c r="U193" s="1"/>
      <c r="V193" s="1"/>
      <c r="W193" s="1"/>
      <c r="X193" s="1"/>
    </row>
    <row r="194" ht="15.75" customHeight="1">
      <c r="A194" s="53"/>
      <c r="B194" s="54"/>
      <c r="C194" s="54"/>
      <c r="D194" s="54"/>
      <c r="E194" s="54"/>
      <c r="F194" s="54"/>
      <c r="G194" s="1"/>
      <c r="H194" s="1"/>
      <c r="I194" s="1"/>
      <c r="J194" s="1"/>
      <c r="K194" s="1"/>
      <c r="L194" s="1"/>
      <c r="M194" s="1"/>
      <c r="N194" s="1"/>
      <c r="O194" s="1"/>
      <c r="P194" s="1"/>
      <c r="Q194" s="1"/>
      <c r="R194" s="1"/>
      <c r="S194" s="1"/>
      <c r="T194" s="1"/>
      <c r="U194" s="1"/>
      <c r="V194" s="1"/>
      <c r="W194" s="1"/>
      <c r="X194" s="1"/>
    </row>
    <row r="195" ht="15.75" customHeight="1">
      <c r="A195" s="53"/>
      <c r="B195" s="54"/>
      <c r="C195" s="54"/>
      <c r="D195" s="54"/>
      <c r="E195" s="54"/>
      <c r="F195" s="54"/>
      <c r="G195" s="1"/>
      <c r="H195" s="1"/>
      <c r="I195" s="1"/>
      <c r="J195" s="1"/>
      <c r="K195" s="1"/>
      <c r="L195" s="1"/>
      <c r="M195" s="1"/>
      <c r="N195" s="1"/>
      <c r="O195" s="1"/>
      <c r="P195" s="1"/>
      <c r="Q195" s="1"/>
      <c r="R195" s="1"/>
      <c r="S195" s="1"/>
      <c r="T195" s="1"/>
      <c r="U195" s="1"/>
      <c r="V195" s="1"/>
      <c r="W195" s="1"/>
      <c r="X195" s="1"/>
    </row>
    <row r="196" ht="15.75" customHeight="1">
      <c r="A196" s="53"/>
      <c r="B196" s="54"/>
      <c r="C196" s="54"/>
      <c r="D196" s="54"/>
      <c r="E196" s="54"/>
      <c r="F196" s="54"/>
      <c r="G196" s="1"/>
      <c r="H196" s="1"/>
      <c r="I196" s="1"/>
      <c r="J196" s="1"/>
      <c r="K196" s="1"/>
      <c r="L196" s="1"/>
      <c r="M196" s="1"/>
      <c r="N196" s="1"/>
      <c r="O196" s="1"/>
      <c r="P196" s="1"/>
      <c r="Q196" s="1"/>
      <c r="R196" s="1"/>
      <c r="S196" s="1"/>
      <c r="T196" s="1"/>
      <c r="U196" s="1"/>
      <c r="V196" s="1"/>
      <c r="W196" s="1"/>
      <c r="X196" s="1"/>
    </row>
    <row r="197" ht="15.75" customHeight="1">
      <c r="A197" s="53"/>
      <c r="B197" s="54"/>
      <c r="C197" s="54"/>
      <c r="D197" s="54"/>
      <c r="E197" s="54"/>
      <c r="F197" s="54"/>
      <c r="G197" s="1"/>
      <c r="H197" s="1"/>
      <c r="I197" s="1"/>
      <c r="J197" s="1"/>
      <c r="K197" s="1"/>
      <c r="L197" s="1"/>
      <c r="M197" s="1"/>
      <c r="N197" s="1"/>
      <c r="O197" s="1"/>
      <c r="P197" s="1"/>
      <c r="Q197" s="1"/>
      <c r="R197" s="1"/>
      <c r="S197" s="1"/>
      <c r="T197" s="1"/>
      <c r="U197" s="1"/>
      <c r="V197" s="1"/>
      <c r="W197" s="1"/>
      <c r="X197" s="1"/>
    </row>
    <row r="198" ht="15.75" customHeight="1">
      <c r="A198" s="53"/>
      <c r="B198" s="54"/>
      <c r="C198" s="54"/>
      <c r="D198" s="54"/>
      <c r="E198" s="54"/>
      <c r="F198" s="54"/>
      <c r="G198" s="1"/>
      <c r="H198" s="1"/>
      <c r="I198" s="1"/>
      <c r="J198" s="1"/>
      <c r="K198" s="1"/>
      <c r="L198" s="1"/>
      <c r="M198" s="1"/>
      <c r="N198" s="1"/>
      <c r="O198" s="1"/>
      <c r="P198" s="1"/>
      <c r="Q198" s="1"/>
      <c r="R198" s="1"/>
      <c r="S198" s="1"/>
      <c r="T198" s="1"/>
      <c r="U198" s="1"/>
      <c r="V198" s="1"/>
      <c r="W198" s="1"/>
      <c r="X198" s="1"/>
    </row>
    <row r="199" ht="15.75" customHeight="1">
      <c r="A199" s="53"/>
      <c r="B199" s="54"/>
      <c r="C199" s="54"/>
      <c r="D199" s="54"/>
      <c r="E199" s="54"/>
      <c r="F199" s="54"/>
      <c r="G199" s="1"/>
      <c r="H199" s="1"/>
      <c r="I199" s="1"/>
      <c r="J199" s="1"/>
      <c r="K199" s="1"/>
      <c r="L199" s="1"/>
      <c r="M199" s="1"/>
      <c r="N199" s="1"/>
      <c r="O199" s="1"/>
      <c r="P199" s="1"/>
      <c r="Q199" s="1"/>
      <c r="R199" s="1"/>
      <c r="S199" s="1"/>
      <c r="T199" s="1"/>
      <c r="U199" s="1"/>
      <c r="V199" s="1"/>
      <c r="W199" s="1"/>
      <c r="X199" s="1"/>
    </row>
    <row r="200" ht="15.75" customHeight="1">
      <c r="A200" s="53"/>
      <c r="B200" s="54"/>
      <c r="C200" s="54"/>
      <c r="D200" s="54"/>
      <c r="E200" s="54"/>
      <c r="F200" s="54"/>
      <c r="G200" s="1"/>
      <c r="H200" s="1"/>
      <c r="I200" s="1"/>
      <c r="J200" s="1"/>
      <c r="K200" s="1"/>
      <c r="L200" s="1"/>
      <c r="M200" s="1"/>
      <c r="N200" s="1"/>
      <c r="O200" s="1"/>
      <c r="P200" s="1"/>
      <c r="Q200" s="1"/>
      <c r="R200" s="1"/>
      <c r="S200" s="1"/>
      <c r="T200" s="1"/>
      <c r="U200" s="1"/>
      <c r="V200" s="1"/>
      <c r="W200" s="1"/>
      <c r="X200" s="1"/>
    </row>
    <row r="201" ht="15.75" customHeight="1">
      <c r="A201" s="53"/>
      <c r="B201" s="54"/>
      <c r="C201" s="54"/>
      <c r="D201" s="54"/>
      <c r="E201" s="54"/>
      <c r="F201" s="54"/>
      <c r="G201" s="1"/>
      <c r="H201" s="1"/>
      <c r="I201" s="1"/>
      <c r="J201" s="1"/>
      <c r="K201" s="1"/>
      <c r="L201" s="1"/>
      <c r="M201" s="1"/>
      <c r="N201" s="1"/>
      <c r="O201" s="1"/>
      <c r="P201" s="1"/>
      <c r="Q201" s="1"/>
      <c r="R201" s="1"/>
      <c r="S201" s="1"/>
      <c r="T201" s="1"/>
      <c r="U201" s="1"/>
      <c r="V201" s="1"/>
      <c r="W201" s="1"/>
      <c r="X201" s="1"/>
    </row>
    <row r="202" ht="15.75" customHeight="1">
      <c r="A202" s="53"/>
      <c r="B202" s="54"/>
      <c r="C202" s="54"/>
      <c r="D202" s="54"/>
      <c r="E202" s="54"/>
      <c r="F202" s="54"/>
      <c r="G202" s="1"/>
      <c r="H202" s="1"/>
      <c r="I202" s="1"/>
      <c r="J202" s="1"/>
      <c r="K202" s="1"/>
      <c r="L202" s="1"/>
      <c r="M202" s="1"/>
      <c r="N202" s="1"/>
      <c r="O202" s="1"/>
      <c r="P202" s="1"/>
      <c r="Q202" s="1"/>
      <c r="R202" s="1"/>
      <c r="S202" s="1"/>
      <c r="T202" s="1"/>
      <c r="U202" s="1"/>
      <c r="V202" s="1"/>
      <c r="W202" s="1"/>
      <c r="X202" s="1"/>
    </row>
    <row r="203" ht="15.75" customHeight="1">
      <c r="A203" s="53"/>
      <c r="B203" s="54"/>
      <c r="C203" s="54"/>
      <c r="D203" s="54"/>
      <c r="E203" s="54"/>
      <c r="F203" s="54"/>
      <c r="G203" s="1"/>
      <c r="H203" s="1"/>
      <c r="I203" s="1"/>
      <c r="J203" s="1"/>
      <c r="K203" s="1"/>
      <c r="L203" s="1"/>
      <c r="M203" s="1"/>
      <c r="N203" s="1"/>
      <c r="O203" s="1"/>
      <c r="P203" s="1"/>
      <c r="Q203" s="1"/>
      <c r="R203" s="1"/>
      <c r="S203" s="1"/>
      <c r="T203" s="1"/>
      <c r="U203" s="1"/>
      <c r="V203" s="1"/>
      <c r="W203" s="1"/>
      <c r="X203" s="1"/>
    </row>
    <row r="204" ht="15.75" customHeight="1">
      <c r="A204" s="53"/>
      <c r="B204" s="54"/>
      <c r="C204" s="54"/>
      <c r="D204" s="54"/>
      <c r="E204" s="54"/>
      <c r="F204" s="54"/>
      <c r="G204" s="1"/>
      <c r="H204" s="1"/>
      <c r="I204" s="1"/>
      <c r="J204" s="1"/>
      <c r="K204" s="1"/>
      <c r="L204" s="1"/>
      <c r="M204" s="1"/>
      <c r="N204" s="1"/>
      <c r="O204" s="1"/>
      <c r="P204" s="1"/>
      <c r="Q204" s="1"/>
      <c r="R204" s="1"/>
      <c r="S204" s="1"/>
      <c r="T204" s="1"/>
      <c r="U204" s="1"/>
      <c r="V204" s="1"/>
      <c r="W204" s="1"/>
      <c r="X204" s="1"/>
    </row>
    <row r="205" ht="15.75" customHeight="1">
      <c r="A205" s="53"/>
      <c r="B205" s="54"/>
      <c r="C205" s="54"/>
      <c r="D205" s="54"/>
      <c r="E205" s="54"/>
      <c r="F205" s="54"/>
      <c r="G205" s="1"/>
      <c r="H205" s="1"/>
      <c r="I205" s="1"/>
      <c r="J205" s="1"/>
      <c r="K205" s="1"/>
      <c r="L205" s="1"/>
      <c r="M205" s="1"/>
      <c r="N205" s="1"/>
      <c r="O205" s="1"/>
      <c r="P205" s="1"/>
      <c r="Q205" s="1"/>
      <c r="R205" s="1"/>
      <c r="S205" s="1"/>
      <c r="T205" s="1"/>
      <c r="U205" s="1"/>
      <c r="V205" s="1"/>
      <c r="W205" s="1"/>
      <c r="X205" s="1"/>
    </row>
    <row r="206" ht="15.75" customHeight="1">
      <c r="A206" s="53"/>
      <c r="B206" s="54"/>
      <c r="C206" s="54"/>
      <c r="D206" s="54"/>
      <c r="E206" s="54"/>
      <c r="F206" s="54"/>
      <c r="G206" s="1"/>
      <c r="H206" s="1"/>
      <c r="I206" s="1"/>
      <c r="J206" s="1"/>
      <c r="K206" s="1"/>
      <c r="L206" s="1"/>
      <c r="M206" s="1"/>
      <c r="N206" s="1"/>
      <c r="O206" s="1"/>
      <c r="P206" s="1"/>
      <c r="Q206" s="1"/>
      <c r="R206" s="1"/>
      <c r="S206" s="1"/>
      <c r="T206" s="1"/>
      <c r="U206" s="1"/>
      <c r="V206" s="1"/>
      <c r="W206" s="1"/>
      <c r="X206" s="1"/>
    </row>
    <row r="207" ht="15.75" customHeight="1">
      <c r="A207" s="53"/>
      <c r="B207" s="54"/>
      <c r="C207" s="54"/>
      <c r="D207" s="54"/>
      <c r="E207" s="54"/>
      <c r="F207" s="54"/>
      <c r="G207" s="1"/>
      <c r="H207" s="1"/>
      <c r="I207" s="1"/>
      <c r="J207" s="1"/>
      <c r="K207" s="1"/>
      <c r="L207" s="1"/>
      <c r="M207" s="1"/>
      <c r="N207" s="1"/>
      <c r="O207" s="1"/>
      <c r="P207" s="1"/>
      <c r="Q207" s="1"/>
      <c r="R207" s="1"/>
      <c r="S207" s="1"/>
      <c r="T207" s="1"/>
      <c r="U207" s="1"/>
      <c r="V207" s="1"/>
      <c r="W207" s="1"/>
      <c r="X207" s="1"/>
    </row>
    <row r="208" ht="15.75" customHeight="1">
      <c r="A208" s="53"/>
      <c r="B208" s="54"/>
      <c r="C208" s="54"/>
      <c r="D208" s="54"/>
      <c r="E208" s="54"/>
      <c r="F208" s="54"/>
      <c r="G208" s="1"/>
      <c r="H208" s="1"/>
      <c r="I208" s="1"/>
      <c r="J208" s="1"/>
      <c r="K208" s="1"/>
      <c r="L208" s="1"/>
      <c r="M208" s="1"/>
      <c r="N208" s="1"/>
      <c r="O208" s="1"/>
      <c r="P208" s="1"/>
      <c r="Q208" s="1"/>
      <c r="R208" s="1"/>
      <c r="S208" s="1"/>
      <c r="T208" s="1"/>
      <c r="U208" s="1"/>
      <c r="V208" s="1"/>
      <c r="W208" s="1"/>
      <c r="X208" s="1"/>
    </row>
    <row r="209" ht="15.75" customHeight="1">
      <c r="A209" s="53"/>
      <c r="B209" s="54"/>
      <c r="C209" s="54"/>
      <c r="D209" s="54"/>
      <c r="E209" s="54"/>
      <c r="F209" s="54"/>
      <c r="G209" s="1"/>
      <c r="H209" s="1"/>
      <c r="I209" s="1"/>
      <c r="J209" s="1"/>
      <c r="K209" s="1"/>
      <c r="L209" s="1"/>
      <c r="M209" s="1"/>
      <c r="N209" s="1"/>
      <c r="O209" s="1"/>
      <c r="P209" s="1"/>
      <c r="Q209" s="1"/>
      <c r="R209" s="1"/>
      <c r="S209" s="1"/>
      <c r="T209" s="1"/>
      <c r="U209" s="1"/>
      <c r="V209" s="1"/>
      <c r="W209" s="1"/>
      <c r="X209" s="1"/>
    </row>
    <row r="210" ht="15.75" customHeight="1">
      <c r="A210" s="53"/>
      <c r="B210" s="54"/>
      <c r="C210" s="54"/>
      <c r="D210" s="54"/>
      <c r="E210" s="54"/>
      <c r="F210" s="54"/>
      <c r="G210" s="1"/>
      <c r="H210" s="1"/>
      <c r="I210" s="1"/>
      <c r="J210" s="1"/>
      <c r="K210" s="1"/>
      <c r="L210" s="1"/>
      <c r="M210" s="1"/>
      <c r="N210" s="1"/>
      <c r="O210" s="1"/>
      <c r="P210" s="1"/>
      <c r="Q210" s="1"/>
      <c r="R210" s="1"/>
      <c r="S210" s="1"/>
      <c r="T210" s="1"/>
      <c r="U210" s="1"/>
      <c r="V210" s="1"/>
      <c r="W210" s="1"/>
      <c r="X210" s="1"/>
    </row>
    <row r="211" ht="15.75" customHeight="1">
      <c r="A211" s="53"/>
      <c r="B211" s="54"/>
      <c r="C211" s="54"/>
      <c r="D211" s="54"/>
      <c r="E211" s="54"/>
      <c r="F211" s="54"/>
      <c r="G211" s="1"/>
      <c r="H211" s="1"/>
      <c r="I211" s="1"/>
      <c r="J211" s="1"/>
      <c r="K211" s="1"/>
      <c r="L211" s="1"/>
      <c r="M211" s="1"/>
      <c r="N211" s="1"/>
      <c r="O211" s="1"/>
      <c r="P211" s="1"/>
      <c r="Q211" s="1"/>
      <c r="R211" s="1"/>
      <c r="S211" s="1"/>
      <c r="T211" s="1"/>
      <c r="U211" s="1"/>
      <c r="V211" s="1"/>
      <c r="W211" s="1"/>
      <c r="X211" s="1"/>
    </row>
    <row r="212" ht="15.75" customHeight="1">
      <c r="A212" s="53"/>
      <c r="B212" s="54"/>
      <c r="C212" s="54"/>
      <c r="D212" s="54"/>
      <c r="E212" s="54"/>
      <c r="F212" s="54"/>
      <c r="G212" s="1"/>
      <c r="H212" s="1"/>
      <c r="I212" s="1"/>
      <c r="J212" s="1"/>
      <c r="K212" s="1"/>
      <c r="L212" s="1"/>
      <c r="M212" s="1"/>
      <c r="N212" s="1"/>
      <c r="O212" s="1"/>
      <c r="P212" s="1"/>
      <c r="Q212" s="1"/>
      <c r="R212" s="1"/>
      <c r="S212" s="1"/>
      <c r="T212" s="1"/>
      <c r="U212" s="1"/>
      <c r="V212" s="1"/>
      <c r="W212" s="1"/>
      <c r="X212" s="1"/>
    </row>
    <row r="213" ht="15.75" customHeight="1">
      <c r="A213" s="53"/>
      <c r="B213" s="54"/>
      <c r="C213" s="54"/>
      <c r="D213" s="54"/>
      <c r="E213" s="54"/>
      <c r="F213" s="54"/>
      <c r="G213" s="1"/>
      <c r="H213" s="1"/>
      <c r="I213" s="1"/>
      <c r="J213" s="1"/>
      <c r="K213" s="1"/>
      <c r="L213" s="1"/>
      <c r="M213" s="1"/>
      <c r="N213" s="1"/>
      <c r="O213" s="1"/>
      <c r="P213" s="1"/>
      <c r="Q213" s="1"/>
      <c r="R213" s="1"/>
      <c r="S213" s="1"/>
      <c r="T213" s="1"/>
      <c r="U213" s="1"/>
      <c r="V213" s="1"/>
      <c r="W213" s="1"/>
      <c r="X213" s="1"/>
    </row>
    <row r="214" ht="15.75" customHeight="1">
      <c r="A214" s="53"/>
      <c r="B214" s="54"/>
      <c r="C214" s="54"/>
      <c r="D214" s="54"/>
      <c r="E214" s="54"/>
      <c r="F214" s="54"/>
      <c r="G214" s="1"/>
      <c r="H214" s="1"/>
      <c r="I214" s="1"/>
      <c r="J214" s="1"/>
      <c r="K214" s="1"/>
      <c r="L214" s="1"/>
      <c r="M214" s="1"/>
      <c r="N214" s="1"/>
      <c r="O214" s="1"/>
      <c r="P214" s="1"/>
      <c r="Q214" s="1"/>
      <c r="R214" s="1"/>
      <c r="S214" s="1"/>
      <c r="T214" s="1"/>
      <c r="U214" s="1"/>
      <c r="V214" s="1"/>
      <c r="W214" s="1"/>
      <c r="X214" s="1"/>
    </row>
    <row r="215" ht="15.75" customHeight="1">
      <c r="A215" s="53"/>
      <c r="B215" s="54"/>
      <c r="C215" s="54"/>
      <c r="D215" s="54"/>
      <c r="E215" s="54"/>
      <c r="F215" s="54"/>
      <c r="G215" s="1"/>
      <c r="H215" s="1"/>
      <c r="I215" s="1"/>
      <c r="J215" s="1"/>
      <c r="K215" s="1"/>
      <c r="L215" s="1"/>
      <c r="M215" s="1"/>
      <c r="N215" s="1"/>
      <c r="O215" s="1"/>
      <c r="P215" s="1"/>
      <c r="Q215" s="1"/>
      <c r="R215" s="1"/>
      <c r="S215" s="1"/>
      <c r="T215" s="1"/>
      <c r="U215" s="1"/>
      <c r="V215" s="1"/>
      <c r="W215" s="1"/>
      <c r="X215" s="1"/>
    </row>
    <row r="216" ht="15.75" customHeight="1">
      <c r="A216" s="53"/>
      <c r="B216" s="54"/>
      <c r="C216" s="54"/>
      <c r="D216" s="54"/>
      <c r="E216" s="54"/>
      <c r="F216" s="54"/>
      <c r="G216" s="1"/>
      <c r="H216" s="1"/>
      <c r="I216" s="1"/>
      <c r="J216" s="1"/>
      <c r="K216" s="1"/>
      <c r="L216" s="1"/>
      <c r="M216" s="1"/>
      <c r="N216" s="1"/>
      <c r="O216" s="1"/>
      <c r="P216" s="1"/>
      <c r="Q216" s="1"/>
      <c r="R216" s="1"/>
      <c r="S216" s="1"/>
      <c r="T216" s="1"/>
      <c r="U216" s="1"/>
      <c r="V216" s="1"/>
      <c r="W216" s="1"/>
      <c r="X216" s="1"/>
    </row>
    <row r="217" ht="15.75" customHeight="1">
      <c r="A217" s="53"/>
      <c r="B217" s="54"/>
      <c r="C217" s="54"/>
      <c r="D217" s="54"/>
      <c r="E217" s="54"/>
      <c r="F217" s="54"/>
      <c r="G217" s="1"/>
      <c r="H217" s="1"/>
      <c r="I217" s="1"/>
      <c r="J217" s="1"/>
      <c r="K217" s="1"/>
      <c r="L217" s="1"/>
      <c r="M217" s="1"/>
      <c r="N217" s="1"/>
      <c r="O217" s="1"/>
      <c r="P217" s="1"/>
      <c r="Q217" s="1"/>
      <c r="R217" s="1"/>
      <c r="S217" s="1"/>
      <c r="T217" s="1"/>
      <c r="U217" s="1"/>
      <c r="V217" s="1"/>
      <c r="W217" s="1"/>
      <c r="X217" s="1"/>
    </row>
    <row r="218" ht="15.75" customHeight="1">
      <c r="A218" s="53"/>
      <c r="B218" s="54"/>
      <c r="C218" s="54"/>
      <c r="D218" s="54"/>
      <c r="E218" s="54"/>
      <c r="F218" s="54"/>
      <c r="G218" s="1"/>
      <c r="H218" s="1"/>
      <c r="I218" s="1"/>
      <c r="J218" s="1"/>
      <c r="K218" s="1"/>
      <c r="L218" s="1"/>
      <c r="M218" s="1"/>
      <c r="N218" s="1"/>
      <c r="O218" s="1"/>
      <c r="P218" s="1"/>
      <c r="Q218" s="1"/>
      <c r="R218" s="1"/>
      <c r="S218" s="1"/>
      <c r="T218" s="1"/>
      <c r="U218" s="1"/>
      <c r="V218" s="1"/>
      <c r="W218" s="1"/>
      <c r="X218" s="1"/>
    </row>
    <row r="219" ht="15.75" customHeight="1">
      <c r="A219" s="53"/>
      <c r="B219" s="54"/>
      <c r="C219" s="54"/>
      <c r="D219" s="54"/>
      <c r="E219" s="54"/>
      <c r="F219" s="54"/>
      <c r="G219" s="1"/>
      <c r="H219" s="1"/>
      <c r="I219" s="1"/>
      <c r="J219" s="1"/>
      <c r="K219" s="1"/>
      <c r="L219" s="1"/>
      <c r="M219" s="1"/>
      <c r="N219" s="1"/>
      <c r="O219" s="1"/>
      <c r="P219" s="1"/>
      <c r="Q219" s="1"/>
      <c r="R219" s="1"/>
      <c r="S219" s="1"/>
      <c r="T219" s="1"/>
      <c r="U219" s="1"/>
      <c r="V219" s="1"/>
      <c r="W219" s="1"/>
      <c r="X219" s="1"/>
    </row>
    <row r="220" ht="15.75" customHeight="1">
      <c r="A220" s="53"/>
      <c r="B220" s="54"/>
      <c r="C220" s="54"/>
      <c r="D220" s="54"/>
      <c r="E220" s="54"/>
      <c r="F220" s="54"/>
      <c r="G220" s="1"/>
      <c r="H220" s="1"/>
      <c r="I220" s="1"/>
      <c r="J220" s="1"/>
      <c r="K220" s="1"/>
      <c r="L220" s="1"/>
      <c r="M220" s="1"/>
      <c r="N220" s="1"/>
      <c r="O220" s="1"/>
      <c r="P220" s="1"/>
      <c r="Q220" s="1"/>
      <c r="R220" s="1"/>
      <c r="S220" s="1"/>
      <c r="T220" s="1"/>
      <c r="U220" s="1"/>
      <c r="V220" s="1"/>
      <c r="W220" s="1"/>
      <c r="X220" s="1"/>
    </row>
    <row r="221" ht="15.75" customHeight="1">
      <c r="A221" s="53"/>
      <c r="B221" s="54"/>
      <c r="C221" s="54"/>
      <c r="D221" s="54"/>
      <c r="E221" s="54"/>
      <c r="F221" s="54"/>
      <c r="G221" s="1"/>
      <c r="H221" s="1"/>
      <c r="I221" s="1"/>
      <c r="J221" s="1"/>
      <c r="K221" s="1"/>
      <c r="L221" s="1"/>
      <c r="M221" s="1"/>
      <c r="N221" s="1"/>
      <c r="O221" s="1"/>
      <c r="P221" s="1"/>
      <c r="Q221" s="1"/>
      <c r="R221" s="1"/>
      <c r="S221" s="1"/>
      <c r="T221" s="1"/>
      <c r="U221" s="1"/>
      <c r="V221" s="1"/>
      <c r="W221" s="1"/>
      <c r="X221" s="1"/>
    </row>
    <row r="222" ht="15.75" customHeight="1">
      <c r="A222" s="53"/>
      <c r="B222" s="54"/>
      <c r="C222" s="54"/>
      <c r="D222" s="54"/>
      <c r="E222" s="54"/>
      <c r="F222" s="54"/>
      <c r="G222" s="1"/>
      <c r="H222" s="1"/>
      <c r="I222" s="1"/>
      <c r="J222" s="1"/>
      <c r="K222" s="1"/>
      <c r="L222" s="1"/>
      <c r="M222" s="1"/>
      <c r="N222" s="1"/>
      <c r="O222" s="1"/>
      <c r="P222" s="1"/>
      <c r="Q222" s="1"/>
      <c r="R222" s="1"/>
      <c r="S222" s="1"/>
      <c r="T222" s="1"/>
      <c r="U222" s="1"/>
      <c r="V222" s="1"/>
      <c r="W222" s="1"/>
      <c r="X222" s="1"/>
    </row>
    <row r="223" ht="15.75" customHeight="1">
      <c r="A223" s="53"/>
      <c r="B223" s="54"/>
      <c r="C223" s="54"/>
      <c r="D223" s="54"/>
      <c r="E223" s="54"/>
      <c r="F223" s="54"/>
      <c r="G223" s="1"/>
      <c r="H223" s="1"/>
      <c r="I223" s="1"/>
      <c r="J223" s="1"/>
      <c r="K223" s="1"/>
      <c r="L223" s="1"/>
      <c r="M223" s="1"/>
      <c r="N223" s="1"/>
      <c r="O223" s="1"/>
      <c r="P223" s="1"/>
      <c r="Q223" s="1"/>
      <c r="R223" s="1"/>
      <c r="S223" s="1"/>
      <c r="T223" s="1"/>
      <c r="U223" s="1"/>
      <c r="V223" s="1"/>
      <c r="W223" s="1"/>
      <c r="X223" s="1"/>
    </row>
    <row r="224" ht="15.75" customHeight="1">
      <c r="A224" s="53"/>
      <c r="B224" s="54"/>
      <c r="C224" s="54"/>
      <c r="D224" s="54"/>
      <c r="E224" s="54"/>
      <c r="F224" s="54"/>
      <c r="G224" s="1"/>
      <c r="H224" s="1"/>
      <c r="I224" s="1"/>
      <c r="J224" s="1"/>
      <c r="K224" s="1"/>
      <c r="L224" s="1"/>
      <c r="M224" s="1"/>
      <c r="N224" s="1"/>
      <c r="O224" s="1"/>
      <c r="P224" s="1"/>
      <c r="Q224" s="1"/>
      <c r="R224" s="1"/>
      <c r="S224" s="1"/>
      <c r="T224" s="1"/>
      <c r="U224" s="1"/>
      <c r="V224" s="1"/>
      <c r="W224" s="1"/>
      <c r="X224" s="1"/>
    </row>
    <row r="225" ht="15.75" customHeight="1">
      <c r="A225" s="53"/>
      <c r="B225" s="54"/>
      <c r="C225" s="54"/>
      <c r="D225" s="54"/>
      <c r="E225" s="54"/>
      <c r="F225" s="54"/>
      <c r="G225" s="1"/>
      <c r="H225" s="1"/>
      <c r="I225" s="1"/>
      <c r="J225" s="1"/>
      <c r="K225" s="1"/>
      <c r="L225" s="1"/>
      <c r="M225" s="1"/>
      <c r="N225" s="1"/>
      <c r="O225" s="1"/>
      <c r="P225" s="1"/>
      <c r="Q225" s="1"/>
      <c r="R225" s="1"/>
      <c r="S225" s="1"/>
      <c r="T225" s="1"/>
      <c r="U225" s="1"/>
      <c r="V225" s="1"/>
      <c r="W225" s="1"/>
      <c r="X225" s="1"/>
    </row>
    <row r="226" ht="15.75" customHeight="1">
      <c r="A226" s="53"/>
      <c r="B226" s="54"/>
      <c r="C226" s="54"/>
      <c r="D226" s="54"/>
      <c r="E226" s="54"/>
      <c r="F226" s="54"/>
      <c r="G226" s="1"/>
      <c r="H226" s="1"/>
      <c r="I226" s="1"/>
      <c r="J226" s="1"/>
      <c r="K226" s="1"/>
      <c r="L226" s="1"/>
      <c r="M226" s="1"/>
      <c r="N226" s="1"/>
      <c r="O226" s="1"/>
      <c r="P226" s="1"/>
      <c r="Q226" s="1"/>
      <c r="R226" s="1"/>
      <c r="S226" s="1"/>
      <c r="T226" s="1"/>
      <c r="U226" s="1"/>
      <c r="V226" s="1"/>
      <c r="W226" s="1"/>
      <c r="X226" s="1"/>
    </row>
    <row r="227" ht="15.75" customHeight="1">
      <c r="A227" s="53"/>
      <c r="B227" s="54"/>
      <c r="C227" s="54"/>
      <c r="D227" s="54"/>
      <c r="E227" s="54"/>
      <c r="F227" s="54"/>
      <c r="G227" s="1"/>
      <c r="H227" s="1"/>
      <c r="I227" s="1"/>
      <c r="J227" s="1"/>
      <c r="K227" s="1"/>
      <c r="L227" s="1"/>
      <c r="M227" s="1"/>
      <c r="N227" s="1"/>
      <c r="O227" s="1"/>
      <c r="P227" s="1"/>
      <c r="Q227" s="1"/>
      <c r="R227" s="1"/>
      <c r="S227" s="1"/>
      <c r="T227" s="1"/>
      <c r="U227" s="1"/>
      <c r="V227" s="1"/>
      <c r="W227" s="1"/>
      <c r="X227" s="1"/>
    </row>
    <row r="228" ht="15.75" customHeight="1">
      <c r="A228" s="53"/>
      <c r="B228" s="54"/>
      <c r="C228" s="54"/>
      <c r="D228" s="54"/>
      <c r="E228" s="54"/>
      <c r="F228" s="54"/>
      <c r="G228" s="1"/>
      <c r="H228" s="1"/>
      <c r="I228" s="1"/>
      <c r="J228" s="1"/>
      <c r="K228" s="1"/>
      <c r="L228" s="1"/>
      <c r="M228" s="1"/>
      <c r="N228" s="1"/>
      <c r="O228" s="1"/>
      <c r="P228" s="1"/>
      <c r="Q228" s="1"/>
      <c r="R228" s="1"/>
      <c r="S228" s="1"/>
      <c r="T228" s="1"/>
      <c r="U228" s="1"/>
      <c r="V228" s="1"/>
      <c r="W228" s="1"/>
      <c r="X228" s="1"/>
    </row>
    <row r="229" ht="15.75" customHeight="1">
      <c r="A229" s="53"/>
      <c r="B229" s="54"/>
      <c r="C229" s="54"/>
      <c r="D229" s="54"/>
      <c r="E229" s="54"/>
      <c r="F229" s="54"/>
      <c r="G229" s="1"/>
      <c r="H229" s="1"/>
      <c r="I229" s="1"/>
      <c r="J229" s="1"/>
      <c r="K229" s="1"/>
      <c r="L229" s="1"/>
      <c r="M229" s="1"/>
      <c r="N229" s="1"/>
      <c r="O229" s="1"/>
      <c r="P229" s="1"/>
      <c r="Q229" s="1"/>
      <c r="R229" s="1"/>
      <c r="S229" s="1"/>
      <c r="T229" s="1"/>
      <c r="U229" s="1"/>
      <c r="V229" s="1"/>
      <c r="W229" s="1"/>
      <c r="X229" s="1"/>
    </row>
    <row r="230" ht="15.75" customHeight="1">
      <c r="A230" s="53"/>
      <c r="B230" s="54"/>
      <c r="C230" s="54"/>
      <c r="D230" s="54"/>
      <c r="E230" s="54"/>
      <c r="F230" s="54"/>
      <c r="G230" s="1"/>
      <c r="H230" s="1"/>
      <c r="I230" s="1"/>
      <c r="J230" s="1"/>
      <c r="K230" s="1"/>
      <c r="L230" s="1"/>
      <c r="M230" s="1"/>
      <c r="N230" s="1"/>
      <c r="O230" s="1"/>
      <c r="P230" s="1"/>
      <c r="Q230" s="1"/>
      <c r="R230" s="1"/>
      <c r="S230" s="1"/>
      <c r="T230" s="1"/>
      <c r="U230" s="1"/>
      <c r="V230" s="1"/>
      <c r="W230" s="1"/>
      <c r="X230" s="1"/>
    </row>
    <row r="231" ht="15.75" customHeight="1">
      <c r="A231" s="53"/>
      <c r="B231" s="54"/>
      <c r="C231" s="54"/>
      <c r="D231" s="54"/>
      <c r="E231" s="54"/>
      <c r="F231" s="54"/>
      <c r="G231" s="1"/>
      <c r="H231" s="1"/>
      <c r="I231" s="1"/>
      <c r="J231" s="1"/>
      <c r="K231" s="1"/>
      <c r="L231" s="1"/>
      <c r="M231" s="1"/>
      <c r="N231" s="1"/>
      <c r="O231" s="1"/>
      <c r="P231" s="1"/>
      <c r="Q231" s="1"/>
      <c r="R231" s="1"/>
      <c r="S231" s="1"/>
      <c r="T231" s="1"/>
      <c r="U231" s="1"/>
      <c r="V231" s="1"/>
      <c r="W231" s="1"/>
      <c r="X231" s="1"/>
    </row>
    <row r="232" ht="15.75" customHeight="1">
      <c r="A232" s="53"/>
      <c r="B232" s="54"/>
      <c r="C232" s="54"/>
      <c r="D232" s="54"/>
      <c r="E232" s="54"/>
      <c r="F232" s="54"/>
      <c r="G232" s="1"/>
      <c r="H232" s="1"/>
      <c r="I232" s="1"/>
      <c r="J232" s="1"/>
      <c r="K232" s="1"/>
      <c r="L232" s="1"/>
      <c r="M232" s="1"/>
      <c r="N232" s="1"/>
      <c r="O232" s="1"/>
      <c r="P232" s="1"/>
      <c r="Q232" s="1"/>
      <c r="R232" s="1"/>
      <c r="S232" s="1"/>
      <c r="T232" s="1"/>
      <c r="U232" s="1"/>
      <c r="V232" s="1"/>
      <c r="W232" s="1"/>
      <c r="X232" s="1"/>
    </row>
    <row r="233" ht="15.75" customHeight="1">
      <c r="A233" s="53"/>
      <c r="B233" s="54"/>
      <c r="C233" s="54"/>
      <c r="D233" s="54"/>
      <c r="E233" s="54"/>
      <c r="F233" s="54"/>
      <c r="G233" s="1"/>
      <c r="H233" s="1"/>
      <c r="I233" s="1"/>
      <c r="J233" s="1"/>
      <c r="K233" s="1"/>
      <c r="L233" s="1"/>
      <c r="M233" s="1"/>
      <c r="N233" s="1"/>
      <c r="O233" s="1"/>
      <c r="P233" s="1"/>
      <c r="Q233" s="1"/>
      <c r="R233" s="1"/>
      <c r="S233" s="1"/>
      <c r="T233" s="1"/>
      <c r="U233" s="1"/>
      <c r="V233" s="1"/>
      <c r="W233" s="1"/>
      <c r="X233" s="1"/>
    </row>
    <row r="234" ht="15.75" customHeight="1">
      <c r="A234" s="53"/>
      <c r="B234" s="54"/>
      <c r="C234" s="54"/>
      <c r="D234" s="54"/>
      <c r="E234" s="54"/>
      <c r="F234" s="54"/>
      <c r="G234" s="1"/>
      <c r="H234" s="1"/>
      <c r="I234" s="1"/>
      <c r="J234" s="1"/>
      <c r="K234" s="1"/>
      <c r="L234" s="1"/>
      <c r="M234" s="1"/>
      <c r="N234" s="1"/>
      <c r="O234" s="1"/>
      <c r="P234" s="1"/>
      <c r="Q234" s="1"/>
      <c r="R234" s="1"/>
      <c r="S234" s="1"/>
      <c r="T234" s="1"/>
      <c r="U234" s="1"/>
      <c r="V234" s="1"/>
      <c r="W234" s="1"/>
      <c r="X234" s="1"/>
    </row>
    <row r="235" ht="15.75" customHeight="1">
      <c r="A235" s="53"/>
      <c r="B235" s="54"/>
      <c r="C235" s="54"/>
      <c r="D235" s="54"/>
      <c r="E235" s="54"/>
      <c r="F235" s="54"/>
      <c r="G235" s="1"/>
      <c r="H235" s="1"/>
      <c r="I235" s="1"/>
      <c r="J235" s="1"/>
      <c r="K235" s="1"/>
      <c r="L235" s="1"/>
      <c r="M235" s="1"/>
      <c r="N235" s="1"/>
      <c r="O235" s="1"/>
      <c r="P235" s="1"/>
      <c r="Q235" s="1"/>
      <c r="R235" s="1"/>
      <c r="S235" s="1"/>
      <c r="T235" s="1"/>
      <c r="U235" s="1"/>
      <c r="V235" s="1"/>
      <c r="W235" s="1"/>
      <c r="X235" s="1"/>
    </row>
    <row r="236" ht="15.75" customHeight="1">
      <c r="A236" s="53"/>
      <c r="B236" s="54"/>
      <c r="C236" s="54"/>
      <c r="D236" s="54"/>
      <c r="E236" s="54"/>
      <c r="F236" s="54"/>
      <c r="G236" s="1"/>
      <c r="H236" s="1"/>
      <c r="I236" s="1"/>
      <c r="J236" s="1"/>
      <c r="K236" s="1"/>
      <c r="L236" s="1"/>
      <c r="M236" s="1"/>
      <c r="N236" s="1"/>
      <c r="O236" s="1"/>
      <c r="P236" s="1"/>
      <c r="Q236" s="1"/>
      <c r="R236" s="1"/>
      <c r="S236" s="1"/>
      <c r="T236" s="1"/>
      <c r="U236" s="1"/>
      <c r="V236" s="1"/>
      <c r="W236" s="1"/>
      <c r="X236" s="1"/>
    </row>
    <row r="237" ht="15.75" customHeight="1">
      <c r="A237" s="53"/>
      <c r="B237" s="54"/>
      <c r="C237" s="54"/>
      <c r="D237" s="54"/>
      <c r="E237" s="54"/>
      <c r="F237" s="54"/>
      <c r="G237" s="1"/>
      <c r="H237" s="1"/>
      <c r="I237" s="1"/>
      <c r="J237" s="1"/>
      <c r="K237" s="1"/>
      <c r="L237" s="1"/>
      <c r="M237" s="1"/>
      <c r="N237" s="1"/>
      <c r="O237" s="1"/>
      <c r="P237" s="1"/>
      <c r="Q237" s="1"/>
      <c r="R237" s="1"/>
      <c r="S237" s="1"/>
      <c r="T237" s="1"/>
      <c r="U237" s="1"/>
      <c r="V237" s="1"/>
      <c r="W237" s="1"/>
      <c r="X237" s="1"/>
    </row>
    <row r="238" ht="15.75" customHeight="1">
      <c r="A238" s="53"/>
      <c r="B238" s="54"/>
      <c r="C238" s="54"/>
      <c r="D238" s="54"/>
      <c r="E238" s="54"/>
      <c r="F238" s="54"/>
      <c r="G238" s="1"/>
      <c r="H238" s="1"/>
      <c r="I238" s="1"/>
      <c r="J238" s="1"/>
      <c r="K238" s="1"/>
      <c r="L238" s="1"/>
      <c r="M238" s="1"/>
      <c r="N238" s="1"/>
      <c r="O238" s="1"/>
      <c r="P238" s="1"/>
      <c r="Q238" s="1"/>
      <c r="R238" s="1"/>
      <c r="S238" s="1"/>
      <c r="T238" s="1"/>
      <c r="U238" s="1"/>
      <c r="V238" s="1"/>
      <c r="W238" s="1"/>
      <c r="X238" s="1"/>
    </row>
    <row r="239" ht="15.75" customHeight="1">
      <c r="A239" s="53"/>
      <c r="B239" s="54"/>
      <c r="C239" s="54"/>
      <c r="D239" s="54"/>
      <c r="E239" s="54"/>
      <c r="F239" s="54"/>
      <c r="G239" s="1"/>
      <c r="H239" s="1"/>
      <c r="I239" s="1"/>
      <c r="J239" s="1"/>
      <c r="K239" s="1"/>
      <c r="L239" s="1"/>
      <c r="M239" s="1"/>
      <c r="N239" s="1"/>
      <c r="O239" s="1"/>
      <c r="P239" s="1"/>
      <c r="Q239" s="1"/>
      <c r="R239" s="1"/>
      <c r="S239" s="1"/>
      <c r="T239" s="1"/>
      <c r="U239" s="1"/>
      <c r="V239" s="1"/>
      <c r="W239" s="1"/>
      <c r="X239" s="1"/>
    </row>
    <row r="240" ht="15.75" customHeight="1">
      <c r="A240" s="53"/>
      <c r="B240" s="54"/>
      <c r="C240" s="54"/>
      <c r="D240" s="54"/>
      <c r="E240" s="54"/>
      <c r="F240" s="54"/>
      <c r="G240" s="1"/>
      <c r="H240" s="1"/>
      <c r="I240" s="1"/>
      <c r="J240" s="1"/>
      <c r="K240" s="1"/>
      <c r="L240" s="1"/>
      <c r="M240" s="1"/>
      <c r="N240" s="1"/>
      <c r="O240" s="1"/>
      <c r="P240" s="1"/>
      <c r="Q240" s="1"/>
      <c r="R240" s="1"/>
      <c r="S240" s="1"/>
      <c r="T240" s="1"/>
      <c r="U240" s="1"/>
      <c r="V240" s="1"/>
      <c r="W240" s="1"/>
      <c r="X240" s="1"/>
    </row>
    <row r="241" ht="15.75" customHeight="1">
      <c r="A241" s="53"/>
      <c r="B241" s="54"/>
      <c r="C241" s="54"/>
      <c r="D241" s="54"/>
      <c r="E241" s="54"/>
      <c r="F241" s="54"/>
      <c r="G241" s="1"/>
      <c r="H241" s="1"/>
      <c r="I241" s="1"/>
      <c r="J241" s="1"/>
      <c r="K241" s="1"/>
      <c r="L241" s="1"/>
      <c r="M241" s="1"/>
      <c r="N241" s="1"/>
      <c r="O241" s="1"/>
      <c r="P241" s="1"/>
      <c r="Q241" s="1"/>
      <c r="R241" s="1"/>
      <c r="S241" s="1"/>
      <c r="T241" s="1"/>
      <c r="U241" s="1"/>
      <c r="V241" s="1"/>
      <c r="W241" s="1"/>
      <c r="X241" s="1"/>
    </row>
    <row r="242" ht="15.75" customHeight="1">
      <c r="A242" s="53"/>
      <c r="B242" s="54"/>
      <c r="C242" s="54"/>
      <c r="D242" s="54"/>
      <c r="E242" s="54"/>
      <c r="F242" s="54"/>
      <c r="G242" s="1"/>
      <c r="H242" s="1"/>
      <c r="I242" s="1"/>
      <c r="J242" s="1"/>
      <c r="K242" s="1"/>
      <c r="L242" s="1"/>
      <c r="M242" s="1"/>
      <c r="N242" s="1"/>
      <c r="O242" s="1"/>
      <c r="P242" s="1"/>
      <c r="Q242" s="1"/>
      <c r="R242" s="1"/>
      <c r="S242" s="1"/>
      <c r="T242" s="1"/>
      <c r="U242" s="1"/>
      <c r="V242" s="1"/>
      <c r="W242" s="1"/>
      <c r="X242" s="1"/>
    </row>
    <row r="243" ht="15.75" customHeight="1">
      <c r="A243" s="53"/>
      <c r="B243" s="54"/>
      <c r="C243" s="54"/>
      <c r="D243" s="54"/>
      <c r="E243" s="54"/>
      <c r="F243" s="54"/>
      <c r="G243" s="1"/>
      <c r="H243" s="1"/>
      <c r="I243" s="1"/>
      <c r="J243" s="1"/>
      <c r="K243" s="1"/>
      <c r="L243" s="1"/>
      <c r="M243" s="1"/>
      <c r="N243" s="1"/>
      <c r="O243" s="1"/>
      <c r="P243" s="1"/>
      <c r="Q243" s="1"/>
      <c r="R243" s="1"/>
      <c r="S243" s="1"/>
      <c r="T243" s="1"/>
      <c r="U243" s="1"/>
      <c r="V243" s="1"/>
      <c r="W243" s="1"/>
      <c r="X243" s="1"/>
    </row>
    <row r="244" ht="15.75" customHeight="1">
      <c r="A244" s="53"/>
      <c r="B244" s="54"/>
      <c r="C244" s="54"/>
      <c r="D244" s="54"/>
      <c r="E244" s="54"/>
      <c r="F244" s="54"/>
      <c r="G244" s="1"/>
      <c r="H244" s="1"/>
      <c r="I244" s="1"/>
      <c r="J244" s="1"/>
      <c r="K244" s="1"/>
      <c r="L244" s="1"/>
      <c r="M244" s="1"/>
      <c r="N244" s="1"/>
      <c r="O244" s="1"/>
      <c r="P244" s="1"/>
      <c r="Q244" s="1"/>
      <c r="R244" s="1"/>
      <c r="S244" s="1"/>
      <c r="T244" s="1"/>
      <c r="U244" s="1"/>
      <c r="V244" s="1"/>
      <c r="W244" s="1"/>
      <c r="X244" s="1"/>
    </row>
    <row r="245" ht="15.75" customHeight="1">
      <c r="A245" s="53"/>
      <c r="B245" s="54"/>
      <c r="C245" s="54"/>
      <c r="D245" s="54"/>
      <c r="E245" s="54"/>
      <c r="F245" s="54"/>
      <c r="G245" s="1"/>
      <c r="H245" s="1"/>
      <c r="I245" s="1"/>
      <c r="J245" s="1"/>
      <c r="K245" s="1"/>
      <c r="L245" s="1"/>
      <c r="M245" s="1"/>
      <c r="N245" s="1"/>
      <c r="O245" s="1"/>
      <c r="P245" s="1"/>
      <c r="Q245" s="1"/>
      <c r="R245" s="1"/>
      <c r="S245" s="1"/>
      <c r="T245" s="1"/>
      <c r="U245" s="1"/>
      <c r="V245" s="1"/>
      <c r="W245" s="1"/>
      <c r="X245" s="1"/>
    </row>
    <row r="246" ht="15.75" customHeight="1">
      <c r="A246" s="53"/>
      <c r="B246" s="54"/>
      <c r="C246" s="54"/>
      <c r="D246" s="54"/>
      <c r="E246" s="54"/>
      <c r="F246" s="54"/>
      <c r="G246" s="1"/>
      <c r="H246" s="1"/>
      <c r="I246" s="1"/>
      <c r="J246" s="1"/>
      <c r="K246" s="1"/>
      <c r="L246" s="1"/>
      <c r="M246" s="1"/>
      <c r="N246" s="1"/>
      <c r="O246" s="1"/>
      <c r="P246" s="1"/>
      <c r="Q246" s="1"/>
      <c r="R246" s="1"/>
      <c r="S246" s="1"/>
      <c r="T246" s="1"/>
      <c r="U246" s="1"/>
      <c r="V246" s="1"/>
      <c r="W246" s="1"/>
      <c r="X246" s="1"/>
    </row>
    <row r="247" ht="15.75" customHeight="1">
      <c r="A247" s="53"/>
      <c r="B247" s="54"/>
      <c r="C247" s="54"/>
      <c r="D247" s="54"/>
      <c r="E247" s="54"/>
      <c r="F247" s="54"/>
      <c r="G247" s="1"/>
      <c r="H247" s="1"/>
      <c r="I247" s="1"/>
      <c r="J247" s="1"/>
      <c r="K247" s="1"/>
      <c r="L247" s="1"/>
      <c r="M247" s="1"/>
      <c r="N247" s="1"/>
      <c r="O247" s="1"/>
      <c r="P247" s="1"/>
      <c r="Q247" s="1"/>
      <c r="R247" s="1"/>
      <c r="S247" s="1"/>
      <c r="T247" s="1"/>
      <c r="U247" s="1"/>
      <c r="V247" s="1"/>
      <c r="W247" s="1"/>
      <c r="X247" s="1"/>
    </row>
    <row r="248" ht="15.75" customHeight="1">
      <c r="A248" s="53"/>
      <c r="B248" s="54"/>
      <c r="C248" s="54"/>
      <c r="D248" s="54"/>
      <c r="E248" s="54"/>
      <c r="F248" s="54"/>
      <c r="G248" s="1"/>
      <c r="H248" s="1"/>
      <c r="I248" s="1"/>
      <c r="J248" s="1"/>
      <c r="K248" s="1"/>
      <c r="L248" s="1"/>
      <c r="M248" s="1"/>
      <c r="N248" s="1"/>
      <c r="O248" s="1"/>
      <c r="P248" s="1"/>
      <c r="Q248" s="1"/>
      <c r="R248" s="1"/>
      <c r="S248" s="1"/>
      <c r="T248" s="1"/>
      <c r="U248" s="1"/>
      <c r="V248" s="1"/>
      <c r="W248" s="1"/>
      <c r="X248" s="1"/>
    </row>
    <row r="249" ht="15.75" customHeight="1">
      <c r="A249" s="53"/>
      <c r="B249" s="54"/>
      <c r="C249" s="54"/>
      <c r="D249" s="54"/>
      <c r="E249" s="54"/>
      <c r="F249" s="54"/>
      <c r="G249" s="1"/>
      <c r="H249" s="1"/>
      <c r="I249" s="1"/>
      <c r="J249" s="1"/>
      <c r="K249" s="1"/>
      <c r="L249" s="1"/>
      <c r="M249" s="1"/>
      <c r="N249" s="1"/>
      <c r="O249" s="1"/>
      <c r="P249" s="1"/>
      <c r="Q249" s="1"/>
      <c r="R249" s="1"/>
      <c r="S249" s="1"/>
      <c r="T249" s="1"/>
      <c r="U249" s="1"/>
      <c r="V249" s="1"/>
      <c r="W249" s="1"/>
      <c r="X249" s="1"/>
    </row>
    <row r="250" ht="15.75" customHeight="1">
      <c r="A250" s="53"/>
      <c r="B250" s="54"/>
      <c r="C250" s="54"/>
      <c r="D250" s="54"/>
      <c r="E250" s="54"/>
      <c r="F250" s="54"/>
      <c r="G250" s="1"/>
      <c r="H250" s="1"/>
      <c r="I250" s="1"/>
      <c r="J250" s="1"/>
      <c r="K250" s="1"/>
      <c r="L250" s="1"/>
      <c r="M250" s="1"/>
      <c r="N250" s="1"/>
      <c r="O250" s="1"/>
      <c r="P250" s="1"/>
      <c r="Q250" s="1"/>
      <c r="R250" s="1"/>
      <c r="S250" s="1"/>
      <c r="T250" s="1"/>
      <c r="U250" s="1"/>
      <c r="V250" s="1"/>
      <c r="W250" s="1"/>
      <c r="X250" s="1"/>
    </row>
    <row r="251" ht="15.75" customHeight="1">
      <c r="A251" s="53"/>
      <c r="B251" s="54"/>
      <c r="C251" s="54"/>
      <c r="D251" s="54"/>
      <c r="E251" s="54"/>
      <c r="F251" s="54"/>
      <c r="G251" s="1"/>
      <c r="H251" s="1"/>
      <c r="I251" s="1"/>
      <c r="J251" s="1"/>
      <c r="K251" s="1"/>
      <c r="L251" s="1"/>
      <c r="M251" s="1"/>
      <c r="N251" s="1"/>
      <c r="O251" s="1"/>
      <c r="P251" s="1"/>
      <c r="Q251" s="1"/>
      <c r="R251" s="1"/>
      <c r="S251" s="1"/>
      <c r="T251" s="1"/>
      <c r="U251" s="1"/>
      <c r="V251" s="1"/>
      <c r="W251" s="1"/>
      <c r="X251" s="1"/>
    </row>
    <row r="252" ht="15.75" customHeight="1">
      <c r="A252" s="53"/>
      <c r="B252" s="54"/>
      <c r="C252" s="54"/>
      <c r="D252" s="54"/>
      <c r="E252" s="54"/>
      <c r="F252" s="54"/>
      <c r="G252" s="1"/>
      <c r="H252" s="1"/>
      <c r="I252" s="1"/>
      <c r="J252" s="1"/>
      <c r="K252" s="1"/>
      <c r="L252" s="1"/>
      <c r="M252" s="1"/>
      <c r="N252" s="1"/>
      <c r="O252" s="1"/>
      <c r="P252" s="1"/>
      <c r="Q252" s="1"/>
      <c r="R252" s="1"/>
      <c r="S252" s="1"/>
      <c r="T252" s="1"/>
      <c r="U252" s="1"/>
      <c r="V252" s="1"/>
      <c r="W252" s="1"/>
      <c r="X252" s="1"/>
    </row>
    <row r="253" ht="15.75" customHeight="1">
      <c r="A253" s="53"/>
      <c r="B253" s="54"/>
      <c r="C253" s="54"/>
      <c r="D253" s="54"/>
      <c r="E253" s="54"/>
      <c r="F253" s="54"/>
      <c r="G253" s="1"/>
      <c r="H253" s="1"/>
      <c r="I253" s="1"/>
      <c r="J253" s="1"/>
      <c r="K253" s="1"/>
      <c r="L253" s="1"/>
      <c r="M253" s="1"/>
      <c r="N253" s="1"/>
      <c r="O253" s="1"/>
      <c r="P253" s="1"/>
      <c r="Q253" s="1"/>
      <c r="R253" s="1"/>
      <c r="S253" s="1"/>
      <c r="T253" s="1"/>
      <c r="U253" s="1"/>
      <c r="V253" s="1"/>
      <c r="W253" s="1"/>
      <c r="X253" s="1"/>
    </row>
    <row r="254" ht="15.75" customHeight="1">
      <c r="A254" s="53"/>
      <c r="B254" s="54"/>
      <c r="C254" s="54"/>
      <c r="D254" s="54"/>
      <c r="E254" s="54"/>
      <c r="F254" s="54"/>
      <c r="G254" s="1"/>
      <c r="H254" s="1"/>
      <c r="I254" s="1"/>
      <c r="J254" s="1"/>
      <c r="K254" s="1"/>
      <c r="L254" s="1"/>
      <c r="M254" s="1"/>
      <c r="N254" s="1"/>
      <c r="O254" s="1"/>
      <c r="P254" s="1"/>
      <c r="Q254" s="1"/>
      <c r="R254" s="1"/>
      <c r="S254" s="1"/>
      <c r="T254" s="1"/>
      <c r="U254" s="1"/>
      <c r="V254" s="1"/>
      <c r="W254" s="1"/>
      <c r="X254" s="1"/>
    </row>
    <row r="255" ht="15.75" customHeight="1">
      <c r="A255" s="53"/>
      <c r="B255" s="54"/>
      <c r="C255" s="54"/>
      <c r="D255" s="54"/>
      <c r="E255" s="54"/>
      <c r="F255" s="54"/>
      <c r="G255" s="1"/>
      <c r="H255" s="1"/>
      <c r="I255" s="1"/>
      <c r="J255" s="1"/>
      <c r="K255" s="1"/>
      <c r="L255" s="1"/>
      <c r="M255" s="1"/>
      <c r="N255" s="1"/>
      <c r="O255" s="1"/>
      <c r="P255" s="1"/>
      <c r="Q255" s="1"/>
      <c r="R255" s="1"/>
      <c r="S255" s="1"/>
      <c r="T255" s="1"/>
      <c r="U255" s="1"/>
      <c r="V255" s="1"/>
      <c r="W255" s="1"/>
      <c r="X255" s="1"/>
    </row>
    <row r="256" ht="15.75" customHeight="1">
      <c r="A256" s="53"/>
      <c r="B256" s="54"/>
      <c r="C256" s="54"/>
      <c r="D256" s="54"/>
      <c r="E256" s="54"/>
      <c r="F256" s="54"/>
      <c r="G256" s="1"/>
      <c r="H256" s="1"/>
      <c r="I256" s="1"/>
      <c r="J256" s="1"/>
      <c r="K256" s="1"/>
      <c r="L256" s="1"/>
      <c r="M256" s="1"/>
      <c r="N256" s="1"/>
      <c r="O256" s="1"/>
      <c r="P256" s="1"/>
      <c r="Q256" s="1"/>
      <c r="R256" s="1"/>
      <c r="S256" s="1"/>
      <c r="T256" s="1"/>
      <c r="U256" s="1"/>
      <c r="V256" s="1"/>
      <c r="W256" s="1"/>
      <c r="X256" s="1"/>
    </row>
    <row r="257" ht="15.75" customHeight="1">
      <c r="A257" s="53"/>
      <c r="B257" s="54"/>
      <c r="C257" s="54"/>
      <c r="D257" s="54"/>
      <c r="E257" s="54"/>
      <c r="F257" s="54"/>
      <c r="G257" s="1"/>
      <c r="H257" s="1"/>
      <c r="I257" s="1"/>
      <c r="J257" s="1"/>
      <c r="K257" s="1"/>
      <c r="L257" s="1"/>
      <c r="M257" s="1"/>
      <c r="N257" s="1"/>
      <c r="O257" s="1"/>
      <c r="P257" s="1"/>
      <c r="Q257" s="1"/>
      <c r="R257" s="1"/>
      <c r="S257" s="1"/>
      <c r="T257" s="1"/>
      <c r="U257" s="1"/>
      <c r="V257" s="1"/>
      <c r="W257" s="1"/>
      <c r="X257" s="1"/>
    </row>
    <row r="258" ht="15.75" customHeight="1">
      <c r="A258" s="53"/>
      <c r="B258" s="54"/>
      <c r="C258" s="54"/>
      <c r="D258" s="54"/>
      <c r="E258" s="54"/>
      <c r="F258" s="54"/>
      <c r="G258" s="1"/>
      <c r="H258" s="1"/>
      <c r="I258" s="1"/>
      <c r="J258" s="1"/>
      <c r="K258" s="1"/>
      <c r="L258" s="1"/>
      <c r="M258" s="1"/>
      <c r="N258" s="1"/>
      <c r="O258" s="1"/>
      <c r="P258" s="1"/>
      <c r="Q258" s="1"/>
      <c r="R258" s="1"/>
      <c r="S258" s="1"/>
      <c r="T258" s="1"/>
      <c r="U258" s="1"/>
      <c r="V258" s="1"/>
      <c r="W258" s="1"/>
      <c r="X258" s="1"/>
    </row>
    <row r="259" ht="15.75" customHeight="1">
      <c r="A259" s="53"/>
      <c r="B259" s="54"/>
      <c r="C259" s="54"/>
      <c r="D259" s="54"/>
      <c r="E259" s="54"/>
      <c r="F259" s="54"/>
      <c r="G259" s="1"/>
      <c r="H259" s="1"/>
      <c r="I259" s="1"/>
      <c r="J259" s="1"/>
      <c r="K259" s="1"/>
      <c r="L259" s="1"/>
      <c r="M259" s="1"/>
      <c r="N259" s="1"/>
      <c r="O259" s="1"/>
      <c r="P259" s="1"/>
      <c r="Q259" s="1"/>
      <c r="R259" s="1"/>
      <c r="S259" s="1"/>
      <c r="T259" s="1"/>
      <c r="U259" s="1"/>
      <c r="V259" s="1"/>
      <c r="W259" s="1"/>
      <c r="X259" s="1"/>
    </row>
    <row r="260" ht="15.75" customHeight="1">
      <c r="A260" s="53"/>
      <c r="B260" s="54"/>
      <c r="C260" s="54"/>
      <c r="D260" s="54"/>
      <c r="E260" s="54"/>
      <c r="F260" s="54"/>
      <c r="G260" s="1"/>
      <c r="H260" s="1"/>
      <c r="I260" s="1"/>
      <c r="J260" s="1"/>
      <c r="K260" s="1"/>
      <c r="L260" s="1"/>
      <c r="M260" s="1"/>
      <c r="N260" s="1"/>
      <c r="O260" s="1"/>
      <c r="P260" s="1"/>
      <c r="Q260" s="1"/>
      <c r="R260" s="1"/>
      <c r="S260" s="1"/>
      <c r="T260" s="1"/>
      <c r="U260" s="1"/>
      <c r="V260" s="1"/>
      <c r="W260" s="1"/>
      <c r="X260" s="1"/>
    </row>
    <row r="261" ht="15.75" customHeight="1">
      <c r="A261" s="53"/>
      <c r="B261" s="54"/>
      <c r="C261" s="54"/>
      <c r="D261" s="54"/>
      <c r="E261" s="54"/>
      <c r="F261" s="54"/>
      <c r="G261" s="1"/>
      <c r="H261" s="1"/>
      <c r="I261" s="1"/>
      <c r="J261" s="1"/>
      <c r="K261" s="1"/>
      <c r="L261" s="1"/>
      <c r="M261" s="1"/>
      <c r="N261" s="1"/>
      <c r="O261" s="1"/>
      <c r="P261" s="1"/>
      <c r="Q261" s="1"/>
      <c r="R261" s="1"/>
      <c r="S261" s="1"/>
      <c r="T261" s="1"/>
      <c r="U261" s="1"/>
      <c r="V261" s="1"/>
      <c r="W261" s="1"/>
      <c r="X261" s="1"/>
    </row>
    <row r="262" ht="15.75" customHeight="1">
      <c r="A262" s="53"/>
      <c r="B262" s="54"/>
      <c r="C262" s="54"/>
      <c r="D262" s="54"/>
      <c r="E262" s="54"/>
      <c r="F262" s="54"/>
      <c r="G262" s="1"/>
      <c r="H262" s="1"/>
      <c r="I262" s="1"/>
      <c r="J262" s="1"/>
      <c r="K262" s="1"/>
      <c r="L262" s="1"/>
      <c r="M262" s="1"/>
      <c r="N262" s="1"/>
      <c r="O262" s="1"/>
      <c r="P262" s="1"/>
      <c r="Q262" s="1"/>
      <c r="R262" s="1"/>
      <c r="S262" s="1"/>
      <c r="T262" s="1"/>
      <c r="U262" s="1"/>
      <c r="V262" s="1"/>
      <c r="W262" s="1"/>
      <c r="X262" s="1"/>
    </row>
    <row r="263" ht="15.75" customHeight="1">
      <c r="A263" s="53"/>
      <c r="B263" s="54"/>
      <c r="C263" s="54"/>
      <c r="D263" s="54"/>
      <c r="E263" s="54"/>
      <c r="F263" s="54"/>
      <c r="G263" s="1"/>
      <c r="H263" s="1"/>
      <c r="I263" s="1"/>
      <c r="J263" s="1"/>
      <c r="K263" s="1"/>
      <c r="L263" s="1"/>
      <c r="M263" s="1"/>
      <c r="N263" s="1"/>
      <c r="O263" s="1"/>
      <c r="P263" s="1"/>
      <c r="Q263" s="1"/>
      <c r="R263" s="1"/>
      <c r="S263" s="1"/>
      <c r="T263" s="1"/>
      <c r="U263" s="1"/>
      <c r="V263" s="1"/>
      <c r="W263" s="1"/>
      <c r="X263" s="1"/>
    </row>
    <row r="264" ht="15.75" customHeight="1">
      <c r="A264" s="53"/>
      <c r="B264" s="54"/>
      <c r="C264" s="54"/>
      <c r="D264" s="54"/>
      <c r="E264" s="54"/>
      <c r="F264" s="54"/>
      <c r="G264" s="1"/>
      <c r="H264" s="1"/>
      <c r="I264" s="1"/>
      <c r="J264" s="1"/>
      <c r="K264" s="1"/>
      <c r="L264" s="1"/>
      <c r="M264" s="1"/>
      <c r="N264" s="1"/>
      <c r="O264" s="1"/>
      <c r="P264" s="1"/>
      <c r="Q264" s="1"/>
      <c r="R264" s="1"/>
      <c r="S264" s="1"/>
      <c r="T264" s="1"/>
      <c r="U264" s="1"/>
      <c r="V264" s="1"/>
      <c r="W264" s="1"/>
      <c r="X264" s="1"/>
    </row>
    <row r="265" ht="15.75" customHeight="1">
      <c r="A265" s="53"/>
      <c r="B265" s="54"/>
      <c r="C265" s="54"/>
      <c r="D265" s="54"/>
      <c r="E265" s="54"/>
      <c r="F265" s="54"/>
      <c r="G265" s="1"/>
      <c r="H265" s="1"/>
      <c r="I265" s="1"/>
      <c r="J265" s="1"/>
      <c r="K265" s="1"/>
      <c r="L265" s="1"/>
      <c r="M265" s="1"/>
      <c r="N265" s="1"/>
      <c r="O265" s="1"/>
      <c r="P265" s="1"/>
      <c r="Q265" s="1"/>
      <c r="R265" s="1"/>
      <c r="S265" s="1"/>
      <c r="T265" s="1"/>
      <c r="U265" s="1"/>
      <c r="V265" s="1"/>
      <c r="W265" s="1"/>
      <c r="X265" s="1"/>
    </row>
    <row r="266" ht="15.75" customHeight="1">
      <c r="A266" s="53"/>
      <c r="B266" s="54"/>
      <c r="C266" s="54"/>
      <c r="D266" s="54"/>
      <c r="E266" s="54"/>
      <c r="F266" s="54"/>
      <c r="G266" s="1"/>
      <c r="H266" s="1"/>
      <c r="I266" s="1"/>
      <c r="J266" s="1"/>
      <c r="K266" s="1"/>
      <c r="L266" s="1"/>
      <c r="M266" s="1"/>
      <c r="N266" s="1"/>
      <c r="O266" s="1"/>
      <c r="P266" s="1"/>
      <c r="Q266" s="1"/>
      <c r="R266" s="1"/>
      <c r="S266" s="1"/>
      <c r="T266" s="1"/>
      <c r="U266" s="1"/>
      <c r="V266" s="1"/>
      <c r="W266" s="1"/>
      <c r="X266" s="1"/>
    </row>
    <row r="267" ht="15.75" customHeight="1">
      <c r="A267" s="53"/>
      <c r="B267" s="54"/>
      <c r="C267" s="54"/>
      <c r="D267" s="54"/>
      <c r="E267" s="54"/>
      <c r="F267" s="54"/>
      <c r="G267" s="1"/>
      <c r="H267" s="1"/>
      <c r="I267" s="1"/>
      <c r="J267" s="1"/>
      <c r="K267" s="1"/>
      <c r="L267" s="1"/>
      <c r="M267" s="1"/>
      <c r="N267" s="1"/>
      <c r="O267" s="1"/>
      <c r="P267" s="1"/>
      <c r="Q267" s="1"/>
      <c r="R267" s="1"/>
      <c r="S267" s="1"/>
      <c r="T267" s="1"/>
      <c r="U267" s="1"/>
      <c r="V267" s="1"/>
      <c r="W267" s="1"/>
      <c r="X267" s="1"/>
    </row>
    <row r="268" ht="15.75" customHeight="1">
      <c r="A268" s="53"/>
      <c r="B268" s="54"/>
      <c r="C268" s="54"/>
      <c r="D268" s="54"/>
      <c r="E268" s="54"/>
      <c r="F268" s="54"/>
      <c r="G268" s="1"/>
      <c r="H268" s="1"/>
      <c r="I268" s="1"/>
      <c r="J268" s="1"/>
      <c r="K268" s="1"/>
      <c r="L268" s="1"/>
      <c r="M268" s="1"/>
      <c r="N268" s="1"/>
      <c r="O268" s="1"/>
      <c r="P268" s="1"/>
      <c r="Q268" s="1"/>
      <c r="R268" s="1"/>
      <c r="S268" s="1"/>
      <c r="T268" s="1"/>
      <c r="U268" s="1"/>
      <c r="V268" s="1"/>
      <c r="W268" s="1"/>
      <c r="X268" s="1"/>
    </row>
    <row r="269" ht="15.75" customHeight="1">
      <c r="A269" s="53"/>
      <c r="B269" s="54"/>
      <c r="C269" s="54"/>
      <c r="D269" s="54"/>
      <c r="E269" s="54"/>
      <c r="F269" s="54"/>
      <c r="G269" s="1"/>
      <c r="H269" s="1"/>
      <c r="I269" s="1"/>
      <c r="J269" s="1"/>
      <c r="K269" s="1"/>
      <c r="L269" s="1"/>
      <c r="M269" s="1"/>
      <c r="N269" s="1"/>
      <c r="O269" s="1"/>
      <c r="P269" s="1"/>
      <c r="Q269" s="1"/>
      <c r="R269" s="1"/>
      <c r="S269" s="1"/>
      <c r="T269" s="1"/>
      <c r="U269" s="1"/>
      <c r="V269" s="1"/>
      <c r="W269" s="1"/>
      <c r="X269" s="1"/>
    </row>
    <row r="270" ht="15.75" customHeight="1">
      <c r="A270" s="53"/>
      <c r="B270" s="54"/>
      <c r="C270" s="54"/>
      <c r="D270" s="54"/>
      <c r="E270" s="54"/>
      <c r="F270" s="54"/>
      <c r="G270" s="1"/>
      <c r="H270" s="1"/>
      <c r="I270" s="1"/>
      <c r="J270" s="1"/>
      <c r="K270" s="1"/>
      <c r="L270" s="1"/>
      <c r="M270" s="1"/>
      <c r="N270" s="1"/>
      <c r="O270" s="1"/>
      <c r="P270" s="1"/>
      <c r="Q270" s="1"/>
      <c r="R270" s="1"/>
      <c r="S270" s="1"/>
      <c r="T270" s="1"/>
      <c r="U270" s="1"/>
      <c r="V270" s="1"/>
      <c r="W270" s="1"/>
      <c r="X270" s="1"/>
    </row>
    <row r="271" ht="15.75" customHeight="1">
      <c r="A271" s="53"/>
      <c r="B271" s="54"/>
      <c r="C271" s="54"/>
      <c r="D271" s="54"/>
      <c r="E271" s="54"/>
      <c r="F271" s="54"/>
      <c r="G271" s="1"/>
      <c r="H271" s="1"/>
      <c r="I271" s="1"/>
      <c r="J271" s="1"/>
      <c r="K271" s="1"/>
      <c r="L271" s="1"/>
      <c r="M271" s="1"/>
      <c r="N271" s="1"/>
      <c r="O271" s="1"/>
      <c r="P271" s="1"/>
      <c r="Q271" s="1"/>
      <c r="R271" s="1"/>
      <c r="S271" s="1"/>
      <c r="T271" s="1"/>
      <c r="U271" s="1"/>
      <c r="V271" s="1"/>
      <c r="W271" s="1"/>
      <c r="X271" s="1"/>
    </row>
    <row r="272" ht="15.75" customHeight="1">
      <c r="A272" s="53"/>
      <c r="B272" s="54"/>
      <c r="C272" s="54"/>
      <c r="D272" s="54"/>
      <c r="E272" s="54"/>
      <c r="F272" s="54"/>
      <c r="G272" s="1"/>
      <c r="H272" s="1"/>
      <c r="I272" s="1"/>
      <c r="J272" s="1"/>
      <c r="K272" s="1"/>
      <c r="L272" s="1"/>
      <c r="M272" s="1"/>
      <c r="N272" s="1"/>
      <c r="O272" s="1"/>
      <c r="P272" s="1"/>
      <c r="Q272" s="1"/>
      <c r="R272" s="1"/>
      <c r="S272" s="1"/>
      <c r="T272" s="1"/>
      <c r="U272" s="1"/>
      <c r="V272" s="1"/>
      <c r="W272" s="1"/>
      <c r="X272" s="1"/>
    </row>
    <row r="273" ht="15.75" customHeight="1">
      <c r="A273" s="53"/>
      <c r="B273" s="54"/>
      <c r="C273" s="54"/>
      <c r="D273" s="54"/>
      <c r="E273" s="54"/>
      <c r="F273" s="54"/>
      <c r="G273" s="1"/>
      <c r="H273" s="1"/>
      <c r="I273" s="1"/>
      <c r="J273" s="1"/>
      <c r="K273" s="1"/>
      <c r="L273" s="1"/>
      <c r="M273" s="1"/>
      <c r="N273" s="1"/>
      <c r="O273" s="1"/>
      <c r="P273" s="1"/>
      <c r="Q273" s="1"/>
      <c r="R273" s="1"/>
      <c r="S273" s="1"/>
      <c r="T273" s="1"/>
      <c r="U273" s="1"/>
      <c r="V273" s="1"/>
      <c r="W273" s="1"/>
      <c r="X273" s="1"/>
    </row>
    <row r="274" ht="15.75" customHeight="1">
      <c r="A274" s="53"/>
      <c r="B274" s="54"/>
      <c r="C274" s="54"/>
      <c r="D274" s="54"/>
      <c r="E274" s="54"/>
      <c r="F274" s="54"/>
      <c r="G274" s="1"/>
      <c r="H274" s="1"/>
      <c r="I274" s="1"/>
      <c r="J274" s="1"/>
      <c r="K274" s="1"/>
      <c r="L274" s="1"/>
      <c r="M274" s="1"/>
      <c r="N274" s="1"/>
      <c r="O274" s="1"/>
      <c r="P274" s="1"/>
      <c r="Q274" s="1"/>
      <c r="R274" s="1"/>
      <c r="S274" s="1"/>
      <c r="T274" s="1"/>
      <c r="U274" s="1"/>
      <c r="V274" s="1"/>
      <c r="W274" s="1"/>
      <c r="X274" s="1"/>
    </row>
    <row r="275" ht="15.75" customHeight="1">
      <c r="A275" s="53"/>
      <c r="B275" s="54"/>
      <c r="C275" s="54"/>
      <c r="D275" s="54"/>
      <c r="E275" s="54"/>
      <c r="F275" s="54"/>
      <c r="G275" s="1"/>
      <c r="H275" s="1"/>
      <c r="I275" s="1"/>
      <c r="J275" s="1"/>
      <c r="K275" s="1"/>
      <c r="L275" s="1"/>
      <c r="M275" s="1"/>
      <c r="N275" s="1"/>
      <c r="O275" s="1"/>
      <c r="P275" s="1"/>
      <c r="Q275" s="1"/>
      <c r="R275" s="1"/>
      <c r="S275" s="1"/>
      <c r="T275" s="1"/>
      <c r="U275" s="1"/>
      <c r="V275" s="1"/>
      <c r="W275" s="1"/>
      <c r="X275" s="1"/>
    </row>
    <row r="276" ht="15.75" customHeight="1">
      <c r="A276" s="53"/>
      <c r="B276" s="54"/>
      <c r="C276" s="54"/>
      <c r="D276" s="54"/>
      <c r="E276" s="54"/>
      <c r="F276" s="54"/>
      <c r="G276" s="1"/>
      <c r="H276" s="1"/>
      <c r="I276" s="1"/>
      <c r="J276" s="1"/>
      <c r="K276" s="1"/>
      <c r="L276" s="1"/>
      <c r="M276" s="1"/>
      <c r="N276" s="1"/>
      <c r="O276" s="1"/>
      <c r="P276" s="1"/>
      <c r="Q276" s="1"/>
      <c r="R276" s="1"/>
      <c r="S276" s="1"/>
      <c r="T276" s="1"/>
      <c r="U276" s="1"/>
      <c r="V276" s="1"/>
      <c r="W276" s="1"/>
      <c r="X276" s="1"/>
    </row>
    <row r="277" ht="15.75" customHeight="1">
      <c r="A277" s="53"/>
      <c r="B277" s="54"/>
      <c r="C277" s="54"/>
      <c r="D277" s="54"/>
      <c r="E277" s="54"/>
      <c r="F277" s="54"/>
      <c r="G277" s="1"/>
      <c r="H277" s="1"/>
      <c r="I277" s="1"/>
      <c r="J277" s="1"/>
      <c r="K277" s="1"/>
      <c r="L277" s="1"/>
      <c r="M277" s="1"/>
      <c r="N277" s="1"/>
      <c r="O277" s="1"/>
      <c r="P277" s="1"/>
      <c r="Q277" s="1"/>
      <c r="R277" s="1"/>
      <c r="S277" s="1"/>
      <c r="T277" s="1"/>
      <c r="U277" s="1"/>
      <c r="V277" s="1"/>
      <c r="W277" s="1"/>
      <c r="X277" s="1"/>
    </row>
    <row r="278" ht="15.75" customHeight="1">
      <c r="A278" s="53"/>
      <c r="B278" s="54"/>
      <c r="C278" s="54"/>
      <c r="D278" s="54"/>
      <c r="E278" s="54"/>
      <c r="F278" s="54"/>
      <c r="G278" s="1"/>
      <c r="H278" s="1"/>
      <c r="I278" s="1"/>
      <c r="J278" s="1"/>
      <c r="K278" s="1"/>
      <c r="L278" s="1"/>
      <c r="M278" s="1"/>
      <c r="N278" s="1"/>
      <c r="O278" s="1"/>
      <c r="P278" s="1"/>
      <c r="Q278" s="1"/>
      <c r="R278" s="1"/>
      <c r="S278" s="1"/>
      <c r="T278" s="1"/>
      <c r="U278" s="1"/>
      <c r="V278" s="1"/>
      <c r="W278" s="1"/>
      <c r="X278" s="1"/>
    </row>
    <row r="279" ht="15.75" customHeight="1">
      <c r="A279" s="53"/>
      <c r="B279" s="54"/>
      <c r="C279" s="54"/>
      <c r="D279" s="54"/>
      <c r="E279" s="54"/>
      <c r="F279" s="54"/>
      <c r="G279" s="1"/>
      <c r="H279" s="1"/>
      <c r="I279" s="1"/>
      <c r="J279" s="1"/>
      <c r="K279" s="1"/>
      <c r="L279" s="1"/>
      <c r="M279" s="1"/>
      <c r="N279" s="1"/>
      <c r="O279" s="1"/>
      <c r="P279" s="1"/>
      <c r="Q279" s="1"/>
      <c r="R279" s="1"/>
      <c r="S279" s="1"/>
      <c r="T279" s="1"/>
      <c r="U279" s="1"/>
      <c r="V279" s="1"/>
      <c r="W279" s="1"/>
      <c r="X279" s="1"/>
    </row>
    <row r="280" ht="15.75" customHeight="1">
      <c r="A280" s="53"/>
      <c r="B280" s="54"/>
      <c r="C280" s="54"/>
      <c r="D280" s="54"/>
      <c r="E280" s="54"/>
      <c r="F280" s="54"/>
      <c r="G280" s="1"/>
      <c r="H280" s="1"/>
      <c r="I280" s="1"/>
      <c r="J280" s="1"/>
      <c r="K280" s="1"/>
      <c r="L280" s="1"/>
      <c r="M280" s="1"/>
      <c r="N280" s="1"/>
      <c r="O280" s="1"/>
      <c r="P280" s="1"/>
      <c r="Q280" s="1"/>
      <c r="R280" s="1"/>
      <c r="S280" s="1"/>
      <c r="T280" s="1"/>
      <c r="U280" s="1"/>
      <c r="V280" s="1"/>
      <c r="W280" s="1"/>
      <c r="X280" s="1"/>
    </row>
    <row r="281" ht="15.75" customHeight="1">
      <c r="A281" s="53"/>
      <c r="B281" s="54"/>
      <c r="C281" s="54"/>
      <c r="D281" s="54"/>
      <c r="E281" s="54"/>
      <c r="F281" s="54"/>
      <c r="G281" s="1"/>
      <c r="H281" s="1"/>
      <c r="I281" s="1"/>
      <c r="J281" s="1"/>
      <c r="K281" s="1"/>
      <c r="L281" s="1"/>
      <c r="M281" s="1"/>
      <c r="N281" s="1"/>
      <c r="O281" s="1"/>
      <c r="P281" s="1"/>
      <c r="Q281" s="1"/>
      <c r="R281" s="1"/>
      <c r="S281" s="1"/>
      <c r="T281" s="1"/>
      <c r="U281" s="1"/>
      <c r="V281" s="1"/>
      <c r="W281" s="1"/>
      <c r="X281" s="1"/>
    </row>
    <row r="282" ht="15.75" customHeight="1">
      <c r="A282" s="53"/>
      <c r="B282" s="54"/>
      <c r="C282" s="54"/>
      <c r="D282" s="54"/>
      <c r="E282" s="54"/>
      <c r="F282" s="54"/>
      <c r="G282" s="1"/>
      <c r="H282" s="1"/>
      <c r="I282" s="1"/>
      <c r="J282" s="1"/>
      <c r="K282" s="1"/>
      <c r="L282" s="1"/>
      <c r="M282" s="1"/>
      <c r="N282" s="1"/>
      <c r="O282" s="1"/>
      <c r="P282" s="1"/>
      <c r="Q282" s="1"/>
      <c r="R282" s="1"/>
      <c r="S282" s="1"/>
      <c r="T282" s="1"/>
      <c r="U282" s="1"/>
      <c r="V282" s="1"/>
      <c r="W282" s="1"/>
      <c r="X282" s="1"/>
    </row>
    <row r="283" ht="15.75" customHeight="1">
      <c r="A283" s="53"/>
      <c r="B283" s="54"/>
      <c r="C283" s="54"/>
      <c r="D283" s="54"/>
      <c r="E283" s="54"/>
      <c r="F283" s="54"/>
      <c r="G283" s="1"/>
      <c r="H283" s="1"/>
      <c r="I283" s="1"/>
      <c r="J283" s="1"/>
      <c r="K283" s="1"/>
      <c r="L283" s="1"/>
      <c r="M283" s="1"/>
      <c r="N283" s="1"/>
      <c r="O283" s="1"/>
      <c r="P283" s="1"/>
      <c r="Q283" s="1"/>
      <c r="R283" s="1"/>
      <c r="S283" s="1"/>
      <c r="T283" s="1"/>
      <c r="U283" s="1"/>
      <c r="V283" s="1"/>
      <c r="W283" s="1"/>
      <c r="X283" s="1"/>
    </row>
    <row r="284" ht="15.75" customHeight="1">
      <c r="A284" s="53"/>
      <c r="B284" s="54"/>
      <c r="C284" s="54"/>
      <c r="D284" s="54"/>
      <c r="E284" s="54"/>
      <c r="F284" s="54"/>
      <c r="G284" s="1"/>
      <c r="H284" s="1"/>
      <c r="I284" s="1"/>
      <c r="J284" s="1"/>
      <c r="K284" s="1"/>
      <c r="L284" s="1"/>
      <c r="M284" s="1"/>
      <c r="N284" s="1"/>
      <c r="O284" s="1"/>
      <c r="P284" s="1"/>
      <c r="Q284" s="1"/>
      <c r="R284" s="1"/>
      <c r="S284" s="1"/>
      <c r="T284" s="1"/>
      <c r="U284" s="1"/>
      <c r="V284" s="1"/>
      <c r="W284" s="1"/>
      <c r="X284" s="1"/>
    </row>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V2"/>
    <mergeCell ref="A4:V4"/>
    <mergeCell ref="A5:V5"/>
    <mergeCell ref="A6:V6"/>
    <mergeCell ref="A7:V7"/>
    <mergeCell ref="A8:V8"/>
    <mergeCell ref="A9:V9"/>
    <mergeCell ref="A84:T84"/>
  </mergeCells>
  <hyperlinks>
    <hyperlink r:id="rId1" ref="H12"/>
    <hyperlink r:id="rId2" ref="I12"/>
    <hyperlink r:id="rId3" ref="H13"/>
    <hyperlink r:id="rId4" ref="I13"/>
    <hyperlink r:id="rId5" ref="H18"/>
    <hyperlink r:id="rId6" ref="H24"/>
    <hyperlink r:id="rId7" ref="H26"/>
    <hyperlink r:id="rId8" ref="I26"/>
    <hyperlink r:id="rId9" ref="H27"/>
    <hyperlink r:id="rId10" ref="I27"/>
    <hyperlink r:id="rId11" ref="H28"/>
    <hyperlink r:id="rId12" ref="I28"/>
    <hyperlink r:id="rId13" ref="H29"/>
    <hyperlink r:id="rId14" ref="I29"/>
    <hyperlink r:id="rId15" ref="H30"/>
    <hyperlink r:id="rId16" ref="I30"/>
    <hyperlink r:id="rId17" ref="H31"/>
    <hyperlink r:id="rId18" ref="I31"/>
    <hyperlink r:id="rId19" ref="I32"/>
    <hyperlink r:id="rId20" ref="H34"/>
    <hyperlink r:id="rId21" ref="I34"/>
    <hyperlink r:id="rId22" ref="J37"/>
    <hyperlink r:id="rId23" ref="J38"/>
    <hyperlink r:id="rId24" ref="I39"/>
    <hyperlink r:id="rId25" ref="H40"/>
    <hyperlink r:id="rId26" ref="I40"/>
    <hyperlink r:id="rId27" ref="J40"/>
    <hyperlink r:id="rId28" ref="H41"/>
    <hyperlink r:id="rId29" ref="I41"/>
    <hyperlink r:id="rId30" ref="H42"/>
    <hyperlink r:id="rId31" ref="I42"/>
    <hyperlink r:id="rId32" ref="I49"/>
    <hyperlink r:id="rId33" ref="H56"/>
    <hyperlink r:id="rId34" ref="I56"/>
    <hyperlink r:id="rId35" ref="H57"/>
    <hyperlink r:id="rId36" ref="H58"/>
    <hyperlink r:id="rId37" ref="I58"/>
    <hyperlink r:id="rId38" ref="J58"/>
    <hyperlink r:id="rId39" ref="H60"/>
    <hyperlink r:id="rId40" ref="H62"/>
    <hyperlink r:id="rId41" ref="H63"/>
    <hyperlink r:id="rId42" ref="I63"/>
    <hyperlink r:id="rId43" ref="H64"/>
    <hyperlink r:id="rId44" ref="I64"/>
    <hyperlink r:id="rId45" ref="H67"/>
    <hyperlink r:id="rId46" ref="I67"/>
    <hyperlink r:id="rId47" ref="H68"/>
    <hyperlink r:id="rId48" ref="I68"/>
    <hyperlink r:id="rId49" ref="J68"/>
    <hyperlink r:id="rId50" ref="I69"/>
    <hyperlink r:id="rId51" ref="J69"/>
    <hyperlink r:id="rId52" ref="H70"/>
    <hyperlink r:id="rId53" ref="I70"/>
    <hyperlink r:id="rId54" ref="H71"/>
    <hyperlink r:id="rId55" ref="I71"/>
    <hyperlink r:id="rId56" ref="H72"/>
    <hyperlink r:id="rId57" ref="I72"/>
    <hyperlink r:id="rId58" ref="H73"/>
    <hyperlink r:id="rId59" ref="I73"/>
    <hyperlink r:id="rId60" ref="H74"/>
    <hyperlink r:id="rId61" ref="I74"/>
    <hyperlink r:id="rId62" ref="J74"/>
    <hyperlink r:id="rId63" ref="H75"/>
    <hyperlink r:id="rId64" ref="I75"/>
    <hyperlink r:id="rId65" ref="J75"/>
    <hyperlink r:id="rId66" ref="I76"/>
    <hyperlink r:id="rId67" ref="I77"/>
    <hyperlink r:id="rId68" ref="H78"/>
    <hyperlink r:id="rId69" ref="I78"/>
    <hyperlink r:id="rId70" ref="H79"/>
    <hyperlink r:id="rId71" ref="I79"/>
    <hyperlink r:id="rId72" ref="H80"/>
    <hyperlink r:id="rId73" ref="I80"/>
    <hyperlink r:id="rId74" ref="J80"/>
  </hyperlinks>
  <printOptions/>
  <pageMargins bottom="0.75" footer="0.0" header="0.0" left="0.7" right="0.7" top="0.75"/>
  <pageSetup orientation="landscape"/>
  <drawing r:id="rId75"/>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13.29"/>
    <col customWidth="1" min="14" max="30" width="8.0"/>
  </cols>
  <sheetData>
    <row r="1">
      <c r="A1" s="53"/>
      <c r="B1" s="54"/>
      <c r="C1" s="54"/>
      <c r="D1" s="1"/>
      <c r="E1" s="1"/>
      <c r="F1" s="1"/>
      <c r="G1" s="1"/>
      <c r="H1" s="1"/>
      <c r="I1" s="1"/>
      <c r="J1" s="1"/>
      <c r="K1" s="1"/>
      <c r="L1" s="1"/>
    </row>
    <row r="2" ht="15.75" customHeight="1">
      <c r="A2" s="174" t="s">
        <v>7954</v>
      </c>
      <c r="B2" s="56"/>
      <c r="C2" s="56"/>
      <c r="D2" s="56"/>
      <c r="E2" s="56"/>
      <c r="F2" s="56"/>
      <c r="G2" s="56"/>
      <c r="H2" s="56"/>
      <c r="I2" s="56"/>
      <c r="J2" s="56"/>
      <c r="K2" s="56"/>
      <c r="L2" s="57"/>
      <c r="M2" s="59"/>
      <c r="N2" s="59"/>
      <c r="O2" s="59"/>
      <c r="P2" s="59"/>
      <c r="Q2" s="59"/>
      <c r="R2" s="59"/>
      <c r="S2" s="59"/>
      <c r="T2" s="59"/>
      <c r="U2" s="59"/>
      <c r="V2" s="59"/>
      <c r="W2" s="59"/>
      <c r="X2" s="59"/>
      <c r="Y2" s="59"/>
      <c r="Z2" s="59"/>
      <c r="AA2" s="59"/>
      <c r="AB2" s="59"/>
      <c r="AC2" s="59"/>
      <c r="AD2" s="59"/>
    </row>
    <row r="3">
      <c r="A3" s="213"/>
      <c r="B3" s="213"/>
      <c r="C3" s="213"/>
      <c r="D3" s="213"/>
      <c r="E3" s="213"/>
      <c r="F3" s="213"/>
      <c r="G3" s="213"/>
      <c r="H3" s="213"/>
      <c r="I3" s="213"/>
      <c r="J3" s="213"/>
      <c r="K3" s="213"/>
      <c r="L3" s="213"/>
      <c r="M3" s="59"/>
      <c r="N3" s="59"/>
      <c r="O3" s="59"/>
      <c r="P3" s="59"/>
      <c r="Q3" s="59"/>
      <c r="R3" s="59"/>
      <c r="S3" s="59"/>
      <c r="T3" s="59"/>
      <c r="U3" s="59"/>
      <c r="V3" s="59"/>
      <c r="W3" s="59"/>
      <c r="X3" s="59"/>
      <c r="Y3" s="59"/>
      <c r="Z3" s="59"/>
      <c r="AA3" s="59"/>
      <c r="AB3" s="59"/>
      <c r="AC3" s="59"/>
      <c r="AD3" s="59"/>
    </row>
    <row r="4" ht="26.25" customHeight="1">
      <c r="A4" s="60" t="s">
        <v>7955</v>
      </c>
      <c r="B4" s="56"/>
      <c r="C4" s="56"/>
      <c r="D4" s="56"/>
      <c r="E4" s="56"/>
      <c r="F4" s="56"/>
      <c r="G4" s="56"/>
      <c r="H4" s="56"/>
      <c r="I4" s="56"/>
      <c r="J4" s="56"/>
      <c r="K4" s="56"/>
      <c r="L4" s="57"/>
      <c r="M4" s="59"/>
      <c r="N4" s="59"/>
      <c r="O4" s="59"/>
      <c r="P4" s="59"/>
      <c r="Q4" s="59"/>
      <c r="R4" s="59"/>
      <c r="S4" s="59"/>
      <c r="T4" s="59"/>
      <c r="U4" s="59"/>
      <c r="V4" s="59"/>
      <c r="W4" s="59"/>
      <c r="X4" s="59"/>
      <c r="Y4" s="59"/>
      <c r="Z4" s="59"/>
      <c r="AA4" s="59"/>
      <c r="AB4" s="59"/>
      <c r="AC4" s="59"/>
      <c r="AD4" s="59"/>
    </row>
    <row r="5">
      <c r="A5" s="60" t="s">
        <v>7956</v>
      </c>
      <c r="B5" s="56"/>
      <c r="C5" s="56"/>
      <c r="D5" s="56"/>
      <c r="E5" s="56"/>
      <c r="F5" s="56"/>
      <c r="G5" s="56"/>
      <c r="H5" s="56"/>
      <c r="I5" s="56"/>
      <c r="J5" s="56"/>
      <c r="K5" s="56"/>
      <c r="L5" s="57"/>
      <c r="M5" s="59"/>
      <c r="N5" s="59"/>
      <c r="O5" s="59"/>
      <c r="P5" s="59"/>
      <c r="Q5" s="59"/>
      <c r="R5" s="59"/>
      <c r="S5" s="59"/>
      <c r="T5" s="59"/>
      <c r="U5" s="59"/>
      <c r="V5" s="59"/>
      <c r="W5" s="59"/>
      <c r="X5" s="59"/>
      <c r="Y5" s="59"/>
      <c r="Z5" s="59"/>
      <c r="AA5" s="59"/>
      <c r="AB5" s="59"/>
      <c r="AC5" s="59"/>
      <c r="AD5" s="59"/>
    </row>
    <row r="6" ht="15.75" customHeight="1">
      <c r="A6" s="60" t="s">
        <v>7957</v>
      </c>
      <c r="B6" s="56"/>
      <c r="C6" s="56"/>
      <c r="D6" s="56"/>
      <c r="E6" s="56"/>
      <c r="F6" s="56"/>
      <c r="G6" s="56"/>
      <c r="H6" s="56"/>
      <c r="I6" s="56"/>
      <c r="J6" s="56"/>
      <c r="K6" s="56"/>
      <c r="L6" s="57"/>
      <c r="M6" s="59"/>
      <c r="N6" s="59"/>
      <c r="O6" s="59"/>
      <c r="P6" s="59"/>
      <c r="Q6" s="59"/>
      <c r="R6" s="59"/>
      <c r="S6" s="59"/>
      <c r="T6" s="59"/>
      <c r="U6" s="59"/>
      <c r="V6" s="59"/>
      <c r="W6" s="59"/>
      <c r="X6" s="59"/>
      <c r="Y6" s="59"/>
      <c r="Z6" s="59"/>
      <c r="AA6" s="59"/>
      <c r="AB6" s="59"/>
      <c r="AC6" s="59"/>
      <c r="AD6" s="59"/>
    </row>
    <row r="7" ht="30.0" customHeight="1">
      <c r="A7" s="60" t="s">
        <v>7958</v>
      </c>
      <c r="B7" s="56"/>
      <c r="C7" s="56"/>
      <c r="D7" s="56"/>
      <c r="E7" s="56"/>
      <c r="F7" s="56"/>
      <c r="G7" s="56"/>
      <c r="H7" s="56"/>
      <c r="I7" s="56"/>
      <c r="J7" s="56"/>
      <c r="K7" s="56"/>
      <c r="L7" s="57"/>
      <c r="M7" s="59"/>
      <c r="N7" s="59"/>
      <c r="O7" s="59"/>
      <c r="P7" s="59"/>
      <c r="Q7" s="59"/>
      <c r="R7" s="59"/>
      <c r="S7" s="59"/>
      <c r="T7" s="59"/>
      <c r="U7" s="59"/>
      <c r="V7" s="59"/>
      <c r="W7" s="59"/>
      <c r="X7" s="59"/>
      <c r="Y7" s="59"/>
      <c r="Z7" s="59"/>
      <c r="AA7" s="59"/>
      <c r="AB7" s="59"/>
      <c r="AC7" s="59"/>
      <c r="AD7" s="59"/>
    </row>
    <row r="8" ht="80.25" customHeight="1">
      <c r="A8" s="60" t="s">
        <v>7959</v>
      </c>
      <c r="B8" s="56"/>
      <c r="C8" s="56"/>
      <c r="D8" s="56"/>
      <c r="E8" s="56"/>
      <c r="F8" s="56"/>
      <c r="G8" s="56"/>
      <c r="H8" s="56"/>
      <c r="I8" s="56"/>
      <c r="J8" s="56"/>
      <c r="K8" s="56"/>
      <c r="L8" s="57"/>
      <c r="M8" s="59"/>
      <c r="N8" s="59"/>
      <c r="O8" s="59"/>
      <c r="P8" s="59"/>
      <c r="Q8" s="59"/>
      <c r="R8" s="59"/>
      <c r="S8" s="59"/>
      <c r="T8" s="59"/>
      <c r="U8" s="59"/>
      <c r="V8" s="59"/>
      <c r="W8" s="59"/>
      <c r="X8" s="59"/>
      <c r="Y8" s="59"/>
      <c r="Z8" s="59"/>
      <c r="AA8" s="59"/>
      <c r="AB8" s="59"/>
      <c r="AC8" s="59"/>
      <c r="AD8" s="59"/>
    </row>
    <row r="9">
      <c r="A9" s="64"/>
      <c r="B9" s="65"/>
      <c r="C9" s="65"/>
      <c r="D9" s="64"/>
      <c r="E9" s="64"/>
      <c r="F9" s="64"/>
      <c r="G9" s="64"/>
      <c r="H9" s="64"/>
      <c r="I9" s="64"/>
      <c r="J9" s="64"/>
      <c r="K9" s="64"/>
      <c r="L9" s="64"/>
      <c r="M9" s="59"/>
      <c r="N9" s="59"/>
      <c r="O9" s="59"/>
      <c r="P9" s="59"/>
      <c r="Q9" s="59"/>
      <c r="R9" s="59"/>
      <c r="S9" s="59"/>
      <c r="T9" s="59"/>
      <c r="U9" s="59"/>
      <c r="V9" s="59"/>
      <c r="W9" s="59"/>
      <c r="X9" s="59"/>
      <c r="Y9" s="59"/>
      <c r="Z9" s="59"/>
      <c r="AA9" s="59"/>
      <c r="AB9" s="59"/>
      <c r="AC9" s="59"/>
      <c r="AD9" s="59"/>
    </row>
    <row r="10" ht="51.0" customHeight="1">
      <c r="A10" s="193" t="s">
        <v>7</v>
      </c>
      <c r="B10" s="193" t="s">
        <v>738</v>
      </c>
      <c r="C10" s="193" t="s">
        <v>739</v>
      </c>
      <c r="D10" s="193" t="s">
        <v>740</v>
      </c>
      <c r="E10" s="193" t="s">
        <v>741</v>
      </c>
      <c r="F10" s="194" t="s">
        <v>8</v>
      </c>
      <c r="G10" s="193" t="s">
        <v>742</v>
      </c>
      <c r="H10" s="193" t="s">
        <v>743</v>
      </c>
      <c r="I10" s="193" t="s">
        <v>744</v>
      </c>
      <c r="J10" s="193" t="s">
        <v>745</v>
      </c>
      <c r="K10" s="193" t="s">
        <v>746</v>
      </c>
      <c r="L10" s="194" t="s">
        <v>143</v>
      </c>
      <c r="M10" s="390" t="s">
        <v>144</v>
      </c>
      <c r="N10" s="59"/>
      <c r="O10" s="59"/>
      <c r="P10" s="59"/>
      <c r="Q10" s="59"/>
      <c r="R10" s="59"/>
      <c r="S10" s="59"/>
      <c r="T10" s="59"/>
      <c r="U10" s="59"/>
      <c r="V10" s="59"/>
      <c r="W10" s="59"/>
      <c r="X10" s="59"/>
      <c r="Y10" s="59"/>
      <c r="Z10" s="59"/>
      <c r="AA10" s="59"/>
      <c r="AB10" s="59"/>
      <c r="AC10" s="59"/>
      <c r="AD10" s="59"/>
    </row>
    <row r="11">
      <c r="A11" s="17"/>
      <c r="B11" s="112"/>
      <c r="C11" s="98"/>
      <c r="D11" s="98"/>
      <c r="E11" s="98"/>
      <c r="F11" s="98"/>
      <c r="G11" s="119"/>
      <c r="H11" s="119"/>
      <c r="I11" s="119"/>
      <c r="J11" s="705"/>
      <c r="K11" s="705"/>
      <c r="L11" s="110"/>
      <c r="M11" s="59"/>
      <c r="N11" s="59"/>
      <c r="O11" s="59"/>
      <c r="P11" s="59"/>
      <c r="Q11" s="59"/>
      <c r="R11" s="59"/>
      <c r="S11" s="59"/>
      <c r="T11" s="59"/>
      <c r="U11" s="59"/>
      <c r="V11" s="59"/>
      <c r="W11" s="59"/>
      <c r="X11" s="59"/>
      <c r="Y11" s="59"/>
      <c r="Z11" s="59"/>
      <c r="AA11" s="59"/>
      <c r="AB11" s="59"/>
      <c r="AC11" s="59"/>
      <c r="AD11" s="59"/>
    </row>
    <row r="12">
      <c r="A12" s="17"/>
      <c r="B12" s="112"/>
      <c r="C12" s="98"/>
      <c r="D12" s="98"/>
      <c r="E12" s="98"/>
      <c r="F12" s="98"/>
      <c r="G12" s="119"/>
      <c r="H12" s="99"/>
      <c r="I12" s="99"/>
      <c r="J12" s="99"/>
      <c r="K12" s="99"/>
      <c r="L12" s="110"/>
    </row>
    <row r="13">
      <c r="A13" s="17"/>
      <c r="B13" s="112"/>
      <c r="C13" s="98"/>
      <c r="D13" s="98"/>
      <c r="E13" s="98"/>
      <c r="F13" s="98"/>
      <c r="G13" s="119"/>
      <c r="H13" s="119"/>
      <c r="I13" s="119"/>
      <c r="J13" s="119"/>
      <c r="K13" s="119"/>
      <c r="L13" s="110"/>
    </row>
    <row r="14">
      <c r="A14" s="17"/>
      <c r="B14" s="112"/>
      <c r="C14" s="98"/>
      <c r="D14" s="98"/>
      <c r="E14" s="98"/>
      <c r="F14" s="98"/>
      <c r="G14" s="119"/>
      <c r="H14" s="99"/>
      <c r="I14" s="99"/>
      <c r="J14" s="99"/>
      <c r="K14" s="99"/>
      <c r="L14" s="110"/>
    </row>
    <row r="15">
      <c r="A15" s="17"/>
      <c r="B15" s="112"/>
      <c r="C15" s="98"/>
      <c r="D15" s="98"/>
      <c r="E15" s="98"/>
      <c r="F15" s="98"/>
      <c r="G15" s="119"/>
      <c r="H15" s="99"/>
      <c r="I15" s="99"/>
      <c r="J15" s="99"/>
      <c r="K15" s="99"/>
      <c r="L15" s="110"/>
    </row>
    <row r="16">
      <c r="A16" s="17"/>
      <c r="B16" s="112"/>
      <c r="C16" s="98"/>
      <c r="D16" s="98"/>
      <c r="E16" s="98"/>
      <c r="F16" s="98"/>
      <c r="G16" s="119"/>
      <c r="H16" s="99"/>
      <c r="I16" s="99"/>
      <c r="J16" s="99"/>
      <c r="K16" s="99"/>
      <c r="L16" s="110"/>
    </row>
    <row r="17">
      <c r="A17" s="184" t="s">
        <v>107</v>
      </c>
      <c r="B17" s="54"/>
      <c r="C17" s="54"/>
      <c r="D17" s="1"/>
      <c r="E17" s="1"/>
      <c r="F17" s="1"/>
      <c r="G17" s="58"/>
      <c r="H17" s="185"/>
      <c r="I17" s="185"/>
      <c r="J17" s="185"/>
      <c r="K17" s="185"/>
      <c r="L17" s="185">
        <f>SUM(L11:L16)</f>
        <v>0</v>
      </c>
    </row>
    <row r="18">
      <c r="A18" s="53"/>
      <c r="B18" s="54"/>
      <c r="C18" s="54"/>
      <c r="D18" s="1"/>
      <c r="E18" s="1"/>
      <c r="F18" s="1"/>
      <c r="G18" s="1"/>
      <c r="H18" s="1"/>
      <c r="I18" s="1"/>
      <c r="J18" s="1"/>
      <c r="K18" s="1"/>
      <c r="L18" s="1"/>
    </row>
    <row r="19">
      <c r="A19" s="172" t="s">
        <v>690</v>
      </c>
      <c r="B19" s="173"/>
      <c r="C19" s="173"/>
      <c r="D19" s="173"/>
      <c r="E19" s="173"/>
      <c r="F19" s="173"/>
      <c r="G19" s="173"/>
      <c r="H19" s="173"/>
      <c r="I19" s="173"/>
      <c r="J19" s="173"/>
      <c r="K19" s="173"/>
      <c r="L19" s="173"/>
    </row>
    <row r="20">
      <c r="A20" s="53"/>
      <c r="B20" s="54"/>
      <c r="C20" s="54"/>
      <c r="D20" s="1"/>
      <c r="E20" s="1"/>
      <c r="F20" s="1"/>
      <c r="G20" s="1"/>
      <c r="H20" s="1"/>
      <c r="I20" s="1"/>
      <c r="J20" s="1"/>
      <c r="K20" s="1"/>
      <c r="L20" s="1"/>
    </row>
    <row r="21" ht="15.75" customHeight="1">
      <c r="A21" s="53"/>
      <c r="B21" s="54"/>
      <c r="C21" s="54"/>
      <c r="D21" s="1"/>
      <c r="E21" s="1"/>
      <c r="F21" s="1"/>
      <c r="G21" s="1"/>
      <c r="H21" s="1"/>
      <c r="I21" s="1"/>
      <c r="J21" s="1"/>
      <c r="K21" s="1"/>
      <c r="L21" s="1"/>
    </row>
    <row r="22" ht="15.75" customHeight="1">
      <c r="A22" s="53"/>
      <c r="B22" s="54"/>
      <c r="C22" s="54"/>
      <c r="D22" s="1"/>
      <c r="E22" s="1"/>
      <c r="F22" s="1"/>
      <c r="G22" s="1"/>
      <c r="H22" s="1"/>
      <c r="I22" s="1"/>
      <c r="J22" s="1"/>
      <c r="K22" s="1"/>
      <c r="L22" s="1"/>
    </row>
    <row r="23" ht="15.75" customHeight="1">
      <c r="A23" s="53"/>
      <c r="B23" s="54"/>
      <c r="C23" s="54"/>
      <c r="D23" s="1"/>
      <c r="E23" s="1"/>
      <c r="F23" s="1"/>
      <c r="G23" s="1"/>
      <c r="H23" s="1"/>
      <c r="I23" s="1"/>
      <c r="J23" s="1"/>
      <c r="K23" s="1"/>
      <c r="L23" s="1"/>
    </row>
    <row r="24" ht="15.75" customHeight="1">
      <c r="A24" s="53"/>
      <c r="B24" s="54"/>
      <c r="C24" s="54"/>
      <c r="D24" s="1"/>
      <c r="E24" s="1"/>
      <c r="F24" s="1"/>
      <c r="G24" s="1"/>
      <c r="H24" s="1"/>
      <c r="I24" s="1"/>
      <c r="J24" s="1"/>
      <c r="K24" s="1"/>
      <c r="L24" s="1"/>
    </row>
    <row r="25" ht="15.75" customHeight="1">
      <c r="A25" s="53"/>
      <c r="B25" s="54"/>
      <c r="C25" s="54"/>
      <c r="D25" s="1"/>
      <c r="E25" s="1"/>
      <c r="F25" s="1"/>
      <c r="G25" s="1"/>
      <c r="H25" s="1"/>
      <c r="I25" s="1"/>
      <c r="J25" s="1"/>
      <c r="K25" s="1"/>
      <c r="L25" s="1"/>
    </row>
    <row r="26" ht="15.75" customHeight="1">
      <c r="A26" s="53"/>
      <c r="B26" s="54"/>
      <c r="C26" s="54"/>
      <c r="D26" s="1"/>
      <c r="E26" s="1"/>
      <c r="F26" s="1"/>
      <c r="G26" s="1"/>
      <c r="H26" s="1"/>
      <c r="I26" s="1"/>
      <c r="J26" s="1"/>
      <c r="K26" s="1"/>
      <c r="L26" s="1"/>
    </row>
    <row r="27" ht="15.75" customHeight="1">
      <c r="A27" s="53"/>
      <c r="B27" s="54"/>
      <c r="C27" s="54"/>
      <c r="D27" s="1"/>
      <c r="E27" s="1"/>
      <c r="F27" s="1"/>
      <c r="G27" s="1"/>
      <c r="H27" s="1"/>
      <c r="I27" s="1"/>
      <c r="J27" s="1"/>
      <c r="K27" s="1"/>
      <c r="L27" s="1"/>
    </row>
    <row r="28" ht="15.75" customHeight="1">
      <c r="A28" s="53"/>
      <c r="B28" s="54"/>
      <c r="C28" s="54"/>
      <c r="D28" s="1"/>
      <c r="E28" s="1"/>
      <c r="F28" s="1"/>
      <c r="G28" s="1"/>
      <c r="H28" s="1"/>
      <c r="I28" s="1"/>
      <c r="J28" s="1"/>
      <c r="K28" s="1"/>
      <c r="L28" s="1"/>
    </row>
    <row r="29" ht="15.75" customHeight="1">
      <c r="A29" s="53"/>
      <c r="B29" s="54"/>
      <c r="C29" s="54"/>
      <c r="D29" s="1"/>
      <c r="E29" s="1"/>
      <c r="F29" s="1"/>
      <c r="G29" s="1"/>
      <c r="H29" s="1"/>
      <c r="I29" s="1"/>
      <c r="J29" s="1"/>
      <c r="K29" s="1"/>
      <c r="L29" s="1"/>
    </row>
    <row r="30" ht="15.75" customHeight="1">
      <c r="A30" s="53"/>
      <c r="B30" s="54"/>
      <c r="C30" s="54"/>
      <c r="D30" s="1"/>
      <c r="E30" s="1"/>
      <c r="F30" s="1"/>
      <c r="G30" s="1"/>
      <c r="H30" s="1"/>
      <c r="I30" s="1"/>
      <c r="J30" s="1"/>
      <c r="K30" s="1"/>
      <c r="L30" s="1"/>
    </row>
    <row r="31" ht="15.75" customHeight="1">
      <c r="A31" s="53"/>
      <c r="B31" s="54"/>
      <c r="C31" s="54"/>
      <c r="D31" s="1"/>
      <c r="E31" s="1"/>
      <c r="F31" s="1"/>
      <c r="G31" s="1"/>
      <c r="H31" s="1"/>
      <c r="I31" s="1"/>
      <c r="J31" s="1"/>
      <c r="K31" s="1"/>
      <c r="L31" s="1"/>
    </row>
    <row r="32" ht="15.75" customHeight="1">
      <c r="A32" s="53"/>
      <c r="B32" s="54"/>
      <c r="C32" s="54"/>
      <c r="D32" s="1"/>
      <c r="E32" s="1"/>
      <c r="F32" s="1"/>
      <c r="G32" s="1"/>
      <c r="H32" s="1"/>
      <c r="I32" s="1"/>
      <c r="J32" s="1"/>
      <c r="K32" s="1"/>
      <c r="L32" s="1"/>
    </row>
    <row r="33" ht="15.75" customHeight="1">
      <c r="A33" s="53"/>
      <c r="B33" s="54"/>
      <c r="C33" s="54"/>
      <c r="D33" s="1"/>
      <c r="E33" s="1"/>
      <c r="F33" s="1"/>
      <c r="G33" s="1"/>
      <c r="H33" s="1"/>
      <c r="I33" s="1"/>
      <c r="J33" s="1"/>
      <c r="K33" s="1"/>
      <c r="L33" s="1"/>
    </row>
    <row r="34" ht="15.75" customHeight="1">
      <c r="A34" s="53"/>
      <c r="B34" s="54"/>
      <c r="C34" s="54"/>
      <c r="D34" s="1"/>
      <c r="E34" s="1"/>
      <c r="F34" s="1"/>
      <c r="G34" s="1"/>
      <c r="H34" s="1"/>
      <c r="I34" s="1"/>
      <c r="J34" s="1"/>
      <c r="K34" s="1"/>
      <c r="L34" s="1"/>
    </row>
    <row r="35" ht="15.75" customHeight="1">
      <c r="A35" s="53"/>
      <c r="B35" s="54"/>
      <c r="C35" s="54"/>
      <c r="D35" s="1"/>
      <c r="E35" s="1"/>
      <c r="F35" s="1"/>
      <c r="G35" s="1"/>
      <c r="H35" s="1"/>
      <c r="I35" s="1"/>
      <c r="J35" s="1"/>
      <c r="K35" s="1"/>
      <c r="L35" s="1"/>
    </row>
    <row r="36" ht="15.75" customHeight="1">
      <c r="A36" s="53"/>
      <c r="B36" s="54"/>
      <c r="C36" s="54"/>
      <c r="D36" s="1"/>
      <c r="E36" s="1"/>
      <c r="F36" s="1"/>
      <c r="G36" s="1"/>
      <c r="H36" s="1"/>
      <c r="I36" s="1"/>
      <c r="J36" s="1"/>
      <c r="K36" s="1"/>
      <c r="L36" s="1"/>
    </row>
    <row r="37" ht="15.75" customHeight="1">
      <c r="A37" s="53"/>
      <c r="B37" s="54"/>
      <c r="C37" s="54"/>
      <c r="D37" s="1"/>
      <c r="E37" s="1"/>
      <c r="F37" s="1"/>
      <c r="G37" s="1"/>
      <c r="H37" s="1"/>
      <c r="I37" s="1"/>
      <c r="J37" s="1"/>
      <c r="K37" s="1"/>
      <c r="L37" s="1"/>
    </row>
    <row r="38" ht="15.75" customHeight="1">
      <c r="A38" s="53"/>
      <c r="B38" s="54"/>
      <c r="C38" s="54"/>
      <c r="D38" s="1"/>
      <c r="E38" s="1"/>
      <c r="F38" s="1"/>
      <c r="G38" s="1"/>
      <c r="H38" s="1"/>
      <c r="I38" s="1"/>
      <c r="J38" s="1"/>
      <c r="K38" s="1"/>
      <c r="L38" s="1"/>
    </row>
    <row r="39" ht="15.75" customHeight="1">
      <c r="A39" s="53"/>
      <c r="B39" s="54"/>
      <c r="C39" s="54"/>
      <c r="D39" s="1"/>
      <c r="E39" s="1"/>
      <c r="F39" s="1"/>
      <c r="G39" s="1"/>
      <c r="H39" s="1"/>
      <c r="I39" s="1"/>
      <c r="J39" s="1"/>
      <c r="K39" s="1"/>
      <c r="L39" s="1"/>
    </row>
    <row r="40" ht="15.75" customHeight="1">
      <c r="A40" s="53"/>
      <c r="B40" s="54"/>
      <c r="C40" s="54"/>
      <c r="D40" s="1"/>
      <c r="E40" s="1"/>
      <c r="F40" s="1"/>
      <c r="G40" s="1"/>
      <c r="H40" s="1"/>
      <c r="I40" s="1"/>
      <c r="J40" s="1"/>
      <c r="K40" s="1"/>
      <c r="L40" s="1"/>
    </row>
    <row r="41" ht="15.75" customHeight="1">
      <c r="A41" s="53"/>
      <c r="B41" s="54"/>
      <c r="C41" s="54"/>
      <c r="D41" s="1"/>
      <c r="E41" s="1"/>
      <c r="F41" s="1"/>
      <c r="G41" s="1"/>
      <c r="H41" s="1"/>
      <c r="I41" s="1"/>
      <c r="J41" s="1"/>
      <c r="K41" s="1"/>
      <c r="L41" s="1"/>
    </row>
    <row r="42" ht="15.75" customHeight="1">
      <c r="A42" s="53"/>
      <c r="B42" s="54"/>
      <c r="C42" s="54"/>
      <c r="D42" s="1"/>
      <c r="E42" s="1"/>
      <c r="F42" s="1"/>
      <c r="G42" s="1"/>
      <c r="H42" s="1"/>
      <c r="I42" s="1"/>
      <c r="J42" s="1"/>
      <c r="K42" s="1"/>
      <c r="L42" s="1"/>
    </row>
    <row r="43" ht="15.75" customHeight="1">
      <c r="A43" s="53"/>
      <c r="B43" s="54"/>
      <c r="C43" s="54"/>
      <c r="D43" s="1"/>
      <c r="E43" s="1"/>
      <c r="F43" s="1"/>
      <c r="G43" s="1"/>
      <c r="H43" s="1"/>
      <c r="I43" s="1"/>
      <c r="J43" s="1"/>
      <c r="K43" s="1"/>
      <c r="L43" s="1"/>
    </row>
    <row r="44" ht="15.75" customHeight="1">
      <c r="A44" s="53"/>
      <c r="B44" s="54"/>
      <c r="C44" s="54"/>
      <c r="D44" s="1"/>
      <c r="E44" s="1"/>
      <c r="F44" s="1"/>
      <c r="G44" s="1"/>
      <c r="H44" s="1"/>
      <c r="I44" s="1"/>
      <c r="J44" s="1"/>
      <c r="K44" s="1"/>
      <c r="L44" s="1"/>
    </row>
    <row r="45" ht="15.75" customHeight="1">
      <c r="A45" s="53"/>
      <c r="B45" s="54"/>
      <c r="C45" s="54"/>
      <c r="D45" s="1"/>
      <c r="E45" s="1"/>
      <c r="F45" s="1"/>
      <c r="G45" s="1"/>
      <c r="H45" s="1"/>
      <c r="I45" s="1"/>
      <c r="J45" s="1"/>
      <c r="K45" s="1"/>
      <c r="L45" s="1"/>
    </row>
    <row r="46" ht="15.75" customHeight="1">
      <c r="A46" s="53"/>
      <c r="B46" s="54"/>
      <c r="C46" s="54"/>
      <c r="D46" s="1"/>
      <c r="E46" s="1"/>
      <c r="F46" s="1"/>
      <c r="G46" s="1"/>
      <c r="H46" s="1"/>
      <c r="I46" s="1"/>
      <c r="J46" s="1"/>
      <c r="K46" s="1"/>
      <c r="L46" s="1"/>
    </row>
    <row r="47" ht="15.75" customHeight="1">
      <c r="A47" s="53"/>
      <c r="B47" s="54"/>
      <c r="C47" s="54"/>
      <c r="D47" s="1"/>
      <c r="E47" s="1"/>
      <c r="F47" s="1"/>
      <c r="G47" s="1"/>
      <c r="H47" s="1"/>
      <c r="I47" s="1"/>
      <c r="J47" s="1"/>
      <c r="K47" s="1"/>
      <c r="L47" s="1"/>
    </row>
    <row r="48" ht="15.75" customHeight="1">
      <c r="A48" s="53"/>
      <c r="B48" s="54"/>
      <c r="C48" s="54"/>
      <c r="D48" s="1"/>
      <c r="E48" s="1"/>
      <c r="F48" s="1"/>
      <c r="G48" s="1"/>
      <c r="H48" s="1"/>
      <c r="I48" s="1"/>
      <c r="J48" s="1"/>
      <c r="K48" s="1"/>
      <c r="L48" s="1"/>
    </row>
    <row r="49" ht="15.75" customHeight="1">
      <c r="A49" s="53"/>
      <c r="B49" s="54"/>
      <c r="C49" s="54"/>
      <c r="D49" s="1"/>
      <c r="E49" s="1"/>
      <c r="F49" s="1"/>
      <c r="G49" s="1"/>
      <c r="H49" s="1"/>
      <c r="I49" s="1"/>
      <c r="J49" s="1"/>
      <c r="K49" s="1"/>
      <c r="L49" s="1"/>
    </row>
    <row r="50" ht="15.75" customHeight="1">
      <c r="A50" s="53"/>
      <c r="B50" s="54"/>
      <c r="C50" s="54"/>
      <c r="D50" s="1"/>
      <c r="E50" s="1"/>
      <c r="F50" s="1"/>
      <c r="G50" s="1"/>
      <c r="H50" s="1"/>
      <c r="I50" s="1"/>
      <c r="J50" s="1"/>
      <c r="K50" s="1"/>
      <c r="L50" s="1"/>
    </row>
    <row r="51" ht="15.75" customHeight="1">
      <c r="A51" s="53"/>
      <c r="B51" s="54"/>
      <c r="C51" s="54"/>
      <c r="D51" s="1"/>
      <c r="E51" s="1"/>
      <c r="F51" s="1"/>
      <c r="G51" s="1"/>
      <c r="H51" s="1"/>
      <c r="I51" s="1"/>
      <c r="J51" s="1"/>
      <c r="K51" s="1"/>
      <c r="L51" s="1"/>
    </row>
    <row r="52" ht="15.75" customHeight="1">
      <c r="A52" s="53"/>
      <c r="B52" s="54"/>
      <c r="C52" s="54"/>
      <c r="D52" s="1"/>
      <c r="E52" s="1"/>
      <c r="F52" s="1"/>
      <c r="G52" s="1"/>
      <c r="H52" s="1"/>
      <c r="I52" s="1"/>
      <c r="J52" s="1"/>
      <c r="K52" s="1"/>
      <c r="L52" s="1"/>
    </row>
    <row r="53" ht="15.75" customHeight="1">
      <c r="A53" s="53"/>
      <c r="B53" s="54"/>
      <c r="C53" s="54"/>
      <c r="D53" s="1"/>
      <c r="E53" s="1"/>
      <c r="F53" s="1"/>
      <c r="G53" s="1"/>
      <c r="H53" s="1"/>
      <c r="I53" s="1"/>
      <c r="J53" s="1"/>
      <c r="K53" s="1"/>
      <c r="L53" s="1"/>
    </row>
    <row r="54" ht="15.75" customHeight="1">
      <c r="A54" s="53"/>
      <c r="B54" s="54"/>
      <c r="C54" s="54"/>
      <c r="D54" s="1"/>
      <c r="E54" s="1"/>
      <c r="F54" s="1"/>
      <c r="G54" s="1"/>
      <c r="H54" s="1"/>
      <c r="I54" s="1"/>
      <c r="J54" s="1"/>
      <c r="K54" s="1"/>
      <c r="L54" s="1"/>
    </row>
    <row r="55" ht="15.75" customHeight="1">
      <c r="A55" s="53"/>
      <c r="B55" s="54"/>
      <c r="C55" s="54"/>
      <c r="D55" s="1"/>
      <c r="E55" s="1"/>
      <c r="F55" s="1"/>
      <c r="G55" s="1"/>
      <c r="H55" s="1"/>
      <c r="I55" s="1"/>
      <c r="J55" s="1"/>
      <c r="K55" s="1"/>
      <c r="L55" s="1"/>
    </row>
    <row r="56" ht="15.75" customHeight="1">
      <c r="A56" s="53"/>
      <c r="B56" s="54"/>
      <c r="C56" s="54"/>
      <c r="D56" s="1"/>
      <c r="E56" s="1"/>
      <c r="F56" s="1"/>
      <c r="G56" s="1"/>
      <c r="H56" s="1"/>
      <c r="I56" s="1"/>
      <c r="J56" s="1"/>
      <c r="K56" s="1"/>
      <c r="L56" s="1"/>
    </row>
    <row r="57" ht="15.75" customHeight="1">
      <c r="A57" s="53"/>
      <c r="B57" s="54"/>
      <c r="C57" s="54"/>
      <c r="D57" s="1"/>
      <c r="E57" s="1"/>
      <c r="F57" s="1"/>
      <c r="G57" s="1"/>
      <c r="H57" s="1"/>
      <c r="I57" s="1"/>
      <c r="J57" s="1"/>
      <c r="K57" s="1"/>
      <c r="L57" s="1"/>
    </row>
    <row r="58" ht="15.75" customHeight="1">
      <c r="A58" s="53"/>
      <c r="B58" s="54"/>
      <c r="C58" s="54"/>
      <c r="D58" s="1"/>
      <c r="E58" s="1"/>
      <c r="F58" s="1"/>
      <c r="G58" s="1"/>
      <c r="H58" s="1"/>
      <c r="I58" s="1"/>
      <c r="J58" s="1"/>
      <c r="K58" s="1"/>
      <c r="L58" s="1"/>
    </row>
    <row r="59" ht="15.75" customHeight="1">
      <c r="A59" s="53"/>
      <c r="B59" s="54"/>
      <c r="C59" s="54"/>
      <c r="D59" s="1"/>
      <c r="E59" s="1"/>
      <c r="F59" s="1"/>
      <c r="G59" s="1"/>
      <c r="H59" s="1"/>
      <c r="I59" s="1"/>
      <c r="J59" s="1"/>
      <c r="K59" s="1"/>
      <c r="L59" s="1"/>
    </row>
    <row r="60" ht="15.75" customHeight="1">
      <c r="A60" s="53"/>
      <c r="B60" s="54"/>
      <c r="C60" s="54"/>
      <c r="D60" s="1"/>
      <c r="E60" s="1"/>
      <c r="F60" s="1"/>
      <c r="G60" s="1"/>
      <c r="H60" s="1"/>
      <c r="I60" s="1"/>
      <c r="J60" s="1"/>
      <c r="K60" s="1"/>
      <c r="L60" s="1"/>
    </row>
    <row r="61" ht="15.75" customHeight="1">
      <c r="A61" s="53"/>
      <c r="B61" s="54"/>
      <c r="C61" s="54"/>
      <c r="D61" s="1"/>
      <c r="E61" s="1"/>
      <c r="F61" s="1"/>
      <c r="G61" s="1"/>
      <c r="H61" s="1"/>
      <c r="I61" s="1"/>
      <c r="J61" s="1"/>
      <c r="K61" s="1"/>
      <c r="L61" s="1"/>
    </row>
    <row r="62" ht="15.75" customHeight="1">
      <c r="A62" s="53"/>
      <c r="B62" s="54"/>
      <c r="C62" s="54"/>
      <c r="D62" s="1"/>
      <c r="E62" s="1"/>
      <c r="F62" s="1"/>
      <c r="G62" s="1"/>
      <c r="H62" s="1"/>
      <c r="I62" s="1"/>
      <c r="J62" s="1"/>
      <c r="K62" s="1"/>
      <c r="L62" s="1"/>
    </row>
    <row r="63" ht="15.75" customHeight="1">
      <c r="A63" s="53"/>
      <c r="B63" s="54"/>
      <c r="C63" s="54"/>
      <c r="D63" s="1"/>
      <c r="E63" s="1"/>
      <c r="F63" s="1"/>
      <c r="G63" s="1"/>
      <c r="H63" s="1"/>
      <c r="I63" s="1"/>
      <c r="J63" s="1"/>
      <c r="K63" s="1"/>
      <c r="L63" s="1"/>
    </row>
    <row r="64" ht="15.75" customHeight="1">
      <c r="A64" s="53"/>
      <c r="B64" s="54"/>
      <c r="C64" s="54"/>
      <c r="D64" s="1"/>
      <c r="E64" s="1"/>
      <c r="F64" s="1"/>
      <c r="G64" s="1"/>
      <c r="H64" s="1"/>
      <c r="I64" s="1"/>
      <c r="J64" s="1"/>
      <c r="K64" s="1"/>
      <c r="L64" s="1"/>
    </row>
    <row r="65" ht="15.75" customHeight="1">
      <c r="A65" s="53"/>
      <c r="B65" s="54"/>
      <c r="C65" s="54"/>
      <c r="D65" s="1"/>
      <c r="E65" s="1"/>
      <c r="F65" s="1"/>
      <c r="G65" s="1"/>
      <c r="H65" s="1"/>
      <c r="I65" s="1"/>
      <c r="J65" s="1"/>
      <c r="K65" s="1"/>
      <c r="L65" s="1"/>
    </row>
    <row r="66" ht="15.75" customHeight="1">
      <c r="A66" s="53"/>
      <c r="B66" s="54"/>
      <c r="C66" s="54"/>
      <c r="D66" s="1"/>
      <c r="E66" s="1"/>
      <c r="F66" s="1"/>
      <c r="G66" s="1"/>
      <c r="H66" s="1"/>
      <c r="I66" s="1"/>
      <c r="J66" s="1"/>
      <c r="K66" s="1"/>
      <c r="L66" s="1"/>
    </row>
    <row r="67" ht="15.75" customHeight="1">
      <c r="A67" s="53"/>
      <c r="B67" s="54"/>
      <c r="C67" s="54"/>
      <c r="D67" s="1"/>
      <c r="E67" s="1"/>
      <c r="F67" s="1"/>
      <c r="G67" s="1"/>
      <c r="H67" s="1"/>
      <c r="I67" s="1"/>
      <c r="J67" s="1"/>
      <c r="K67" s="1"/>
      <c r="L67" s="1"/>
    </row>
    <row r="68" ht="15.75" customHeight="1">
      <c r="A68" s="53"/>
      <c r="B68" s="54"/>
      <c r="C68" s="54"/>
      <c r="D68" s="1"/>
      <c r="E68" s="1"/>
      <c r="F68" s="1"/>
      <c r="G68" s="1"/>
      <c r="H68" s="1"/>
      <c r="I68" s="1"/>
      <c r="J68" s="1"/>
      <c r="K68" s="1"/>
      <c r="L68" s="1"/>
    </row>
    <row r="69" ht="15.75" customHeight="1">
      <c r="A69" s="53"/>
      <c r="B69" s="54"/>
      <c r="C69" s="54"/>
      <c r="D69" s="1"/>
      <c r="E69" s="1"/>
      <c r="F69" s="1"/>
      <c r="G69" s="1"/>
      <c r="H69" s="1"/>
      <c r="I69" s="1"/>
      <c r="J69" s="1"/>
      <c r="K69" s="1"/>
      <c r="L69" s="1"/>
    </row>
    <row r="70" ht="15.75" customHeight="1">
      <c r="A70" s="53"/>
      <c r="B70" s="54"/>
      <c r="C70" s="54"/>
      <c r="D70" s="1"/>
      <c r="E70" s="1"/>
      <c r="F70" s="1"/>
      <c r="G70" s="1"/>
      <c r="H70" s="1"/>
      <c r="I70" s="1"/>
      <c r="J70" s="1"/>
      <c r="K70" s="1"/>
      <c r="L70" s="1"/>
    </row>
    <row r="71" ht="15.75" customHeight="1">
      <c r="A71" s="53"/>
      <c r="B71" s="54"/>
      <c r="C71" s="54"/>
      <c r="D71" s="1"/>
      <c r="E71" s="1"/>
      <c r="F71" s="1"/>
      <c r="G71" s="1"/>
      <c r="H71" s="1"/>
      <c r="I71" s="1"/>
      <c r="J71" s="1"/>
      <c r="K71" s="1"/>
      <c r="L71" s="1"/>
    </row>
    <row r="72" ht="15.75" customHeight="1">
      <c r="A72" s="53"/>
      <c r="B72" s="54"/>
      <c r="C72" s="54"/>
      <c r="D72" s="1"/>
      <c r="E72" s="1"/>
      <c r="F72" s="1"/>
      <c r="G72" s="1"/>
      <c r="H72" s="1"/>
      <c r="I72" s="1"/>
      <c r="J72" s="1"/>
      <c r="K72" s="1"/>
      <c r="L72" s="1"/>
    </row>
    <row r="73" ht="15.75" customHeight="1">
      <c r="A73" s="53"/>
      <c r="B73" s="54"/>
      <c r="C73" s="54"/>
      <c r="D73" s="1"/>
      <c r="E73" s="1"/>
      <c r="F73" s="1"/>
      <c r="G73" s="1"/>
      <c r="H73" s="1"/>
      <c r="I73" s="1"/>
      <c r="J73" s="1"/>
      <c r="K73" s="1"/>
      <c r="L73" s="1"/>
    </row>
    <row r="74" ht="15.75" customHeight="1">
      <c r="A74" s="53"/>
      <c r="B74" s="54"/>
      <c r="C74" s="54"/>
      <c r="D74" s="1"/>
      <c r="E74" s="1"/>
      <c r="F74" s="1"/>
      <c r="G74" s="1"/>
      <c r="H74" s="1"/>
      <c r="I74" s="1"/>
      <c r="J74" s="1"/>
      <c r="K74" s="1"/>
      <c r="L74" s="1"/>
    </row>
    <row r="75" ht="15.75" customHeight="1">
      <c r="A75" s="53"/>
      <c r="B75" s="54"/>
      <c r="C75" s="54"/>
      <c r="D75" s="1"/>
      <c r="E75" s="1"/>
      <c r="F75" s="1"/>
      <c r="G75" s="1"/>
      <c r="H75" s="1"/>
      <c r="I75" s="1"/>
      <c r="J75" s="1"/>
      <c r="K75" s="1"/>
      <c r="L75" s="1"/>
    </row>
    <row r="76" ht="15.75" customHeight="1">
      <c r="A76" s="53"/>
      <c r="B76" s="54"/>
      <c r="C76" s="54"/>
      <c r="D76" s="1"/>
      <c r="E76" s="1"/>
      <c r="F76" s="1"/>
      <c r="G76" s="1"/>
      <c r="H76" s="1"/>
      <c r="I76" s="1"/>
      <c r="J76" s="1"/>
      <c r="K76" s="1"/>
      <c r="L76" s="1"/>
    </row>
    <row r="77" ht="15.75" customHeight="1">
      <c r="A77" s="53"/>
      <c r="B77" s="54"/>
      <c r="C77" s="54"/>
      <c r="D77" s="1"/>
      <c r="E77" s="1"/>
      <c r="F77" s="1"/>
      <c r="G77" s="1"/>
      <c r="H77" s="1"/>
      <c r="I77" s="1"/>
      <c r="J77" s="1"/>
      <c r="K77" s="1"/>
      <c r="L77" s="1"/>
    </row>
    <row r="78" ht="15.75" customHeight="1">
      <c r="A78" s="53"/>
      <c r="B78" s="54"/>
      <c r="C78" s="54"/>
      <c r="D78" s="1"/>
      <c r="E78" s="1"/>
      <c r="F78" s="1"/>
      <c r="G78" s="1"/>
      <c r="H78" s="1"/>
      <c r="I78" s="1"/>
      <c r="J78" s="1"/>
      <c r="K78" s="1"/>
      <c r="L78" s="1"/>
    </row>
    <row r="79" ht="15.75" customHeight="1">
      <c r="A79" s="53"/>
      <c r="B79" s="54"/>
      <c r="C79" s="54"/>
      <c r="D79" s="1"/>
      <c r="E79" s="1"/>
      <c r="F79" s="1"/>
      <c r="G79" s="1"/>
      <c r="H79" s="1"/>
      <c r="I79" s="1"/>
      <c r="J79" s="1"/>
      <c r="K79" s="1"/>
      <c r="L79" s="1"/>
    </row>
    <row r="80" ht="15.75" customHeight="1">
      <c r="A80" s="53"/>
      <c r="B80" s="54"/>
      <c r="C80" s="54"/>
      <c r="D80" s="1"/>
      <c r="E80" s="1"/>
      <c r="F80" s="1"/>
      <c r="G80" s="1"/>
      <c r="H80" s="1"/>
      <c r="I80" s="1"/>
      <c r="J80" s="1"/>
      <c r="K80" s="1"/>
      <c r="L80" s="1"/>
    </row>
    <row r="81" ht="15.75" customHeight="1">
      <c r="A81" s="53"/>
      <c r="B81" s="54"/>
      <c r="C81" s="54"/>
      <c r="D81" s="1"/>
      <c r="E81" s="1"/>
      <c r="F81" s="1"/>
      <c r="G81" s="1"/>
      <c r="H81" s="1"/>
      <c r="I81" s="1"/>
      <c r="J81" s="1"/>
      <c r="K81" s="1"/>
      <c r="L81" s="1"/>
    </row>
    <row r="82" ht="15.75" customHeight="1">
      <c r="A82" s="53"/>
      <c r="B82" s="54"/>
      <c r="C82" s="54"/>
      <c r="D82" s="1"/>
      <c r="E82" s="1"/>
      <c r="F82" s="1"/>
      <c r="G82" s="1"/>
      <c r="H82" s="1"/>
      <c r="I82" s="1"/>
      <c r="J82" s="1"/>
      <c r="K82" s="1"/>
      <c r="L82" s="1"/>
    </row>
    <row r="83" ht="15.75" customHeight="1">
      <c r="A83" s="53"/>
      <c r="B83" s="54"/>
      <c r="C83" s="54"/>
      <c r="D83" s="1"/>
      <c r="E83" s="1"/>
      <c r="F83" s="1"/>
      <c r="G83" s="1"/>
      <c r="H83" s="1"/>
      <c r="I83" s="1"/>
      <c r="J83" s="1"/>
      <c r="K83" s="1"/>
      <c r="L83" s="1"/>
    </row>
    <row r="84" ht="15.75" customHeight="1">
      <c r="A84" s="53"/>
      <c r="B84" s="54"/>
      <c r="C84" s="54"/>
      <c r="D84" s="1"/>
      <c r="E84" s="1"/>
      <c r="F84" s="1"/>
      <c r="G84" s="1"/>
      <c r="H84" s="1"/>
      <c r="I84" s="1"/>
      <c r="J84" s="1"/>
      <c r="K84" s="1"/>
      <c r="L84" s="1"/>
    </row>
    <row r="85" ht="15.75" customHeight="1">
      <c r="A85" s="53"/>
      <c r="B85" s="54"/>
      <c r="C85" s="54"/>
      <c r="D85" s="1"/>
      <c r="E85" s="1"/>
      <c r="F85" s="1"/>
      <c r="G85" s="1"/>
      <c r="H85" s="1"/>
      <c r="I85" s="1"/>
      <c r="J85" s="1"/>
      <c r="K85" s="1"/>
      <c r="L85" s="1"/>
    </row>
    <row r="86" ht="15.75" customHeight="1">
      <c r="A86" s="53"/>
      <c r="B86" s="54"/>
      <c r="C86" s="54"/>
      <c r="D86" s="1"/>
      <c r="E86" s="1"/>
      <c r="F86" s="1"/>
      <c r="G86" s="1"/>
      <c r="H86" s="1"/>
      <c r="I86" s="1"/>
      <c r="J86" s="1"/>
      <c r="K86" s="1"/>
      <c r="L86" s="1"/>
    </row>
    <row r="87" ht="15.75" customHeight="1">
      <c r="A87" s="53"/>
      <c r="B87" s="54"/>
      <c r="C87" s="54"/>
      <c r="D87" s="1"/>
      <c r="E87" s="1"/>
      <c r="F87" s="1"/>
      <c r="G87" s="1"/>
      <c r="H87" s="1"/>
      <c r="I87" s="1"/>
      <c r="J87" s="1"/>
      <c r="K87" s="1"/>
      <c r="L87" s="1"/>
    </row>
    <row r="88" ht="15.75" customHeight="1">
      <c r="A88" s="53"/>
      <c r="B88" s="54"/>
      <c r="C88" s="54"/>
      <c r="D88" s="1"/>
      <c r="E88" s="1"/>
      <c r="F88" s="1"/>
      <c r="G88" s="1"/>
      <c r="H88" s="1"/>
      <c r="I88" s="1"/>
      <c r="J88" s="1"/>
      <c r="K88" s="1"/>
      <c r="L88" s="1"/>
    </row>
    <row r="89" ht="15.75" customHeight="1">
      <c r="A89" s="53"/>
      <c r="B89" s="54"/>
      <c r="C89" s="54"/>
      <c r="D89" s="1"/>
      <c r="E89" s="1"/>
      <c r="F89" s="1"/>
      <c r="G89" s="1"/>
      <c r="H89" s="1"/>
      <c r="I89" s="1"/>
      <c r="J89" s="1"/>
      <c r="K89" s="1"/>
      <c r="L89" s="1"/>
    </row>
    <row r="90" ht="15.75" customHeight="1">
      <c r="A90" s="53"/>
      <c r="B90" s="54"/>
      <c r="C90" s="54"/>
      <c r="D90" s="1"/>
      <c r="E90" s="1"/>
      <c r="F90" s="1"/>
      <c r="G90" s="1"/>
      <c r="H90" s="1"/>
      <c r="I90" s="1"/>
      <c r="J90" s="1"/>
      <c r="K90" s="1"/>
      <c r="L90" s="1"/>
    </row>
    <row r="91" ht="15.75" customHeight="1">
      <c r="A91" s="53"/>
      <c r="B91" s="54"/>
      <c r="C91" s="54"/>
      <c r="D91" s="1"/>
      <c r="E91" s="1"/>
      <c r="F91" s="1"/>
      <c r="G91" s="1"/>
      <c r="H91" s="1"/>
      <c r="I91" s="1"/>
      <c r="J91" s="1"/>
      <c r="K91" s="1"/>
      <c r="L91" s="1"/>
    </row>
    <row r="92" ht="15.75" customHeight="1">
      <c r="A92" s="53"/>
      <c r="B92" s="54"/>
      <c r="C92" s="54"/>
      <c r="D92" s="1"/>
      <c r="E92" s="1"/>
      <c r="F92" s="1"/>
      <c r="G92" s="1"/>
      <c r="H92" s="1"/>
      <c r="I92" s="1"/>
      <c r="J92" s="1"/>
      <c r="K92" s="1"/>
      <c r="L92" s="1"/>
    </row>
    <row r="93" ht="15.75" customHeight="1">
      <c r="A93" s="53"/>
      <c r="B93" s="54"/>
      <c r="C93" s="54"/>
      <c r="D93" s="1"/>
      <c r="E93" s="1"/>
      <c r="F93" s="1"/>
      <c r="G93" s="1"/>
      <c r="H93" s="1"/>
      <c r="I93" s="1"/>
      <c r="J93" s="1"/>
      <c r="K93" s="1"/>
      <c r="L93" s="1"/>
    </row>
    <row r="94" ht="15.75" customHeight="1">
      <c r="A94" s="53"/>
      <c r="B94" s="54"/>
      <c r="C94" s="54"/>
      <c r="D94" s="1"/>
      <c r="E94" s="1"/>
      <c r="F94" s="1"/>
      <c r="G94" s="1"/>
      <c r="H94" s="1"/>
      <c r="I94" s="1"/>
      <c r="J94" s="1"/>
      <c r="K94" s="1"/>
      <c r="L94" s="1"/>
    </row>
    <row r="95" ht="15.75" customHeight="1">
      <c r="A95" s="53"/>
      <c r="B95" s="54"/>
      <c r="C95" s="54"/>
      <c r="D95" s="1"/>
      <c r="E95" s="1"/>
      <c r="F95" s="1"/>
      <c r="G95" s="1"/>
      <c r="H95" s="1"/>
      <c r="I95" s="1"/>
      <c r="J95" s="1"/>
      <c r="K95" s="1"/>
      <c r="L95" s="1"/>
    </row>
    <row r="96" ht="15.75" customHeight="1">
      <c r="A96" s="53"/>
      <c r="B96" s="54"/>
      <c r="C96" s="54"/>
      <c r="D96" s="1"/>
      <c r="E96" s="1"/>
      <c r="F96" s="1"/>
      <c r="G96" s="1"/>
      <c r="H96" s="1"/>
      <c r="I96" s="1"/>
      <c r="J96" s="1"/>
      <c r="K96" s="1"/>
      <c r="L96" s="1"/>
    </row>
    <row r="97" ht="15.75" customHeight="1">
      <c r="A97" s="53"/>
      <c r="B97" s="54"/>
      <c r="C97" s="54"/>
      <c r="D97" s="1"/>
      <c r="E97" s="1"/>
      <c r="F97" s="1"/>
      <c r="G97" s="1"/>
      <c r="H97" s="1"/>
      <c r="I97" s="1"/>
      <c r="J97" s="1"/>
      <c r="K97" s="1"/>
      <c r="L97" s="1"/>
    </row>
    <row r="98" ht="15.75" customHeight="1">
      <c r="A98" s="53"/>
      <c r="B98" s="54"/>
      <c r="C98" s="54"/>
      <c r="D98" s="1"/>
      <c r="E98" s="1"/>
      <c r="F98" s="1"/>
      <c r="G98" s="1"/>
      <c r="H98" s="1"/>
      <c r="I98" s="1"/>
      <c r="J98" s="1"/>
      <c r="K98" s="1"/>
      <c r="L98" s="1"/>
    </row>
    <row r="99" ht="15.75" customHeight="1">
      <c r="A99" s="53"/>
      <c r="B99" s="54"/>
      <c r="C99" s="54"/>
      <c r="D99" s="1"/>
      <c r="E99" s="1"/>
      <c r="F99" s="1"/>
      <c r="G99" s="1"/>
      <c r="H99" s="1"/>
      <c r="I99" s="1"/>
      <c r="J99" s="1"/>
      <c r="K99" s="1"/>
      <c r="L99" s="1"/>
    </row>
    <row r="100" ht="15.75" customHeight="1">
      <c r="A100" s="53"/>
      <c r="B100" s="54"/>
      <c r="C100" s="54"/>
      <c r="D100" s="1"/>
      <c r="E100" s="1"/>
      <c r="F100" s="1"/>
      <c r="G100" s="1"/>
      <c r="H100" s="1"/>
      <c r="I100" s="1"/>
      <c r="J100" s="1"/>
      <c r="K100" s="1"/>
      <c r="L100" s="1"/>
    </row>
    <row r="101" ht="15.75" customHeight="1">
      <c r="A101" s="53"/>
      <c r="B101" s="54"/>
      <c r="C101" s="54"/>
      <c r="D101" s="1"/>
      <c r="E101" s="1"/>
      <c r="F101" s="1"/>
      <c r="G101" s="1"/>
      <c r="H101" s="1"/>
      <c r="I101" s="1"/>
      <c r="J101" s="1"/>
      <c r="K101" s="1"/>
      <c r="L101" s="1"/>
    </row>
    <row r="102" ht="15.75" customHeight="1">
      <c r="A102" s="53"/>
      <c r="B102" s="54"/>
      <c r="C102" s="54"/>
      <c r="D102" s="1"/>
      <c r="E102" s="1"/>
      <c r="F102" s="1"/>
      <c r="G102" s="1"/>
      <c r="H102" s="1"/>
      <c r="I102" s="1"/>
      <c r="J102" s="1"/>
      <c r="K102" s="1"/>
      <c r="L102" s="1"/>
    </row>
    <row r="103" ht="15.75" customHeight="1">
      <c r="A103" s="53"/>
      <c r="B103" s="54"/>
      <c r="C103" s="54"/>
      <c r="D103" s="1"/>
      <c r="E103" s="1"/>
      <c r="F103" s="1"/>
      <c r="G103" s="1"/>
      <c r="H103" s="1"/>
      <c r="I103" s="1"/>
      <c r="J103" s="1"/>
      <c r="K103" s="1"/>
      <c r="L103" s="1"/>
    </row>
    <row r="104" ht="15.75" customHeight="1">
      <c r="A104" s="53"/>
      <c r="B104" s="54"/>
      <c r="C104" s="54"/>
      <c r="D104" s="1"/>
      <c r="E104" s="1"/>
      <c r="F104" s="1"/>
      <c r="G104" s="1"/>
      <c r="H104" s="1"/>
      <c r="I104" s="1"/>
      <c r="J104" s="1"/>
      <c r="K104" s="1"/>
      <c r="L104" s="1"/>
    </row>
    <row r="105" ht="15.75" customHeight="1">
      <c r="A105" s="53"/>
      <c r="B105" s="54"/>
      <c r="C105" s="54"/>
      <c r="D105" s="1"/>
      <c r="E105" s="1"/>
      <c r="F105" s="1"/>
      <c r="G105" s="1"/>
      <c r="H105" s="1"/>
      <c r="I105" s="1"/>
      <c r="J105" s="1"/>
      <c r="K105" s="1"/>
      <c r="L105" s="1"/>
    </row>
    <row r="106" ht="15.75" customHeight="1">
      <c r="A106" s="53"/>
      <c r="B106" s="54"/>
      <c r="C106" s="54"/>
      <c r="D106" s="1"/>
      <c r="E106" s="1"/>
      <c r="F106" s="1"/>
      <c r="G106" s="1"/>
      <c r="H106" s="1"/>
      <c r="I106" s="1"/>
      <c r="J106" s="1"/>
      <c r="K106" s="1"/>
      <c r="L106" s="1"/>
    </row>
    <row r="107" ht="15.75" customHeight="1">
      <c r="A107" s="53"/>
      <c r="B107" s="54"/>
      <c r="C107" s="54"/>
      <c r="D107" s="1"/>
      <c r="E107" s="1"/>
      <c r="F107" s="1"/>
      <c r="G107" s="1"/>
      <c r="H107" s="1"/>
      <c r="I107" s="1"/>
      <c r="J107" s="1"/>
      <c r="K107" s="1"/>
      <c r="L107" s="1"/>
    </row>
    <row r="108" ht="15.75" customHeight="1">
      <c r="A108" s="53"/>
      <c r="B108" s="54"/>
      <c r="C108" s="54"/>
      <c r="D108" s="1"/>
      <c r="E108" s="1"/>
      <c r="F108" s="1"/>
      <c r="G108" s="1"/>
      <c r="H108" s="1"/>
      <c r="I108" s="1"/>
      <c r="J108" s="1"/>
      <c r="K108" s="1"/>
      <c r="L108" s="1"/>
    </row>
    <row r="109" ht="15.75" customHeight="1">
      <c r="A109" s="53"/>
      <c r="B109" s="54"/>
      <c r="C109" s="54"/>
      <c r="D109" s="1"/>
      <c r="E109" s="1"/>
      <c r="F109" s="1"/>
      <c r="G109" s="1"/>
      <c r="H109" s="1"/>
      <c r="I109" s="1"/>
      <c r="J109" s="1"/>
      <c r="K109" s="1"/>
      <c r="L109" s="1"/>
    </row>
    <row r="110" ht="15.75" customHeight="1">
      <c r="A110" s="53"/>
      <c r="B110" s="54"/>
      <c r="C110" s="54"/>
      <c r="D110" s="1"/>
      <c r="E110" s="1"/>
      <c r="F110" s="1"/>
      <c r="G110" s="1"/>
      <c r="H110" s="1"/>
      <c r="I110" s="1"/>
      <c r="J110" s="1"/>
      <c r="K110" s="1"/>
      <c r="L110" s="1"/>
    </row>
    <row r="111" ht="15.75" customHeight="1">
      <c r="A111" s="53"/>
      <c r="B111" s="54"/>
      <c r="C111" s="54"/>
      <c r="D111" s="1"/>
      <c r="E111" s="1"/>
      <c r="F111" s="1"/>
      <c r="G111" s="1"/>
      <c r="H111" s="1"/>
      <c r="I111" s="1"/>
      <c r="J111" s="1"/>
      <c r="K111" s="1"/>
      <c r="L111" s="1"/>
    </row>
    <row r="112" ht="15.75" customHeight="1">
      <c r="A112" s="53"/>
      <c r="B112" s="54"/>
      <c r="C112" s="54"/>
      <c r="D112" s="1"/>
      <c r="E112" s="1"/>
      <c r="F112" s="1"/>
      <c r="G112" s="1"/>
      <c r="H112" s="1"/>
      <c r="I112" s="1"/>
      <c r="J112" s="1"/>
      <c r="K112" s="1"/>
      <c r="L112" s="1"/>
    </row>
    <row r="113" ht="15.75" customHeight="1">
      <c r="A113" s="53"/>
      <c r="B113" s="54"/>
      <c r="C113" s="54"/>
      <c r="D113" s="1"/>
      <c r="E113" s="1"/>
      <c r="F113" s="1"/>
      <c r="G113" s="1"/>
      <c r="H113" s="1"/>
      <c r="I113" s="1"/>
      <c r="J113" s="1"/>
      <c r="K113" s="1"/>
      <c r="L113" s="1"/>
    </row>
    <row r="114" ht="15.75" customHeight="1">
      <c r="A114" s="53"/>
      <c r="B114" s="54"/>
      <c r="C114" s="54"/>
      <c r="D114" s="1"/>
      <c r="E114" s="1"/>
      <c r="F114" s="1"/>
      <c r="G114" s="1"/>
      <c r="H114" s="1"/>
      <c r="I114" s="1"/>
      <c r="J114" s="1"/>
      <c r="K114" s="1"/>
      <c r="L114" s="1"/>
    </row>
    <row r="115" ht="15.75" customHeight="1">
      <c r="A115" s="53"/>
      <c r="B115" s="54"/>
      <c r="C115" s="54"/>
      <c r="D115" s="1"/>
      <c r="E115" s="1"/>
      <c r="F115" s="1"/>
      <c r="G115" s="1"/>
      <c r="H115" s="1"/>
      <c r="I115" s="1"/>
      <c r="J115" s="1"/>
      <c r="K115" s="1"/>
      <c r="L115" s="1"/>
    </row>
    <row r="116" ht="15.75" customHeight="1">
      <c r="A116" s="53"/>
      <c r="B116" s="54"/>
      <c r="C116" s="54"/>
      <c r="D116" s="1"/>
      <c r="E116" s="1"/>
      <c r="F116" s="1"/>
      <c r="G116" s="1"/>
      <c r="H116" s="1"/>
      <c r="I116" s="1"/>
      <c r="J116" s="1"/>
      <c r="K116" s="1"/>
      <c r="L116" s="1"/>
    </row>
    <row r="117" ht="15.75" customHeight="1">
      <c r="A117" s="53"/>
      <c r="B117" s="54"/>
      <c r="C117" s="54"/>
      <c r="D117" s="1"/>
      <c r="E117" s="1"/>
      <c r="F117" s="1"/>
      <c r="G117" s="1"/>
      <c r="H117" s="1"/>
      <c r="I117" s="1"/>
      <c r="J117" s="1"/>
      <c r="K117" s="1"/>
      <c r="L117" s="1"/>
    </row>
    <row r="118" ht="15.75" customHeight="1">
      <c r="A118" s="53"/>
      <c r="B118" s="54"/>
      <c r="C118" s="54"/>
      <c r="D118" s="1"/>
      <c r="E118" s="1"/>
      <c r="F118" s="1"/>
      <c r="G118" s="1"/>
      <c r="H118" s="1"/>
      <c r="I118" s="1"/>
      <c r="J118" s="1"/>
      <c r="K118" s="1"/>
      <c r="L118" s="1"/>
    </row>
    <row r="119" ht="15.75" customHeight="1">
      <c r="A119" s="53"/>
      <c r="B119" s="54"/>
      <c r="C119" s="54"/>
      <c r="D119" s="1"/>
      <c r="E119" s="1"/>
      <c r="F119" s="1"/>
      <c r="G119" s="1"/>
      <c r="H119" s="1"/>
      <c r="I119" s="1"/>
      <c r="J119" s="1"/>
      <c r="K119" s="1"/>
      <c r="L119" s="1"/>
    </row>
    <row r="120" ht="15.75" customHeight="1">
      <c r="A120" s="53"/>
      <c r="B120" s="54"/>
      <c r="C120" s="54"/>
      <c r="D120" s="1"/>
      <c r="E120" s="1"/>
      <c r="F120" s="1"/>
      <c r="G120" s="1"/>
      <c r="H120" s="1"/>
      <c r="I120" s="1"/>
      <c r="J120" s="1"/>
      <c r="K120" s="1"/>
      <c r="L120" s="1"/>
    </row>
    <row r="121" ht="15.75" customHeight="1">
      <c r="A121" s="53"/>
      <c r="B121" s="54"/>
      <c r="C121" s="54"/>
      <c r="D121" s="1"/>
      <c r="E121" s="1"/>
      <c r="F121" s="1"/>
      <c r="G121" s="1"/>
      <c r="H121" s="1"/>
      <c r="I121" s="1"/>
      <c r="J121" s="1"/>
      <c r="K121" s="1"/>
      <c r="L121" s="1"/>
    </row>
    <row r="122" ht="15.75" customHeight="1">
      <c r="A122" s="53"/>
      <c r="B122" s="54"/>
      <c r="C122" s="54"/>
      <c r="D122" s="1"/>
      <c r="E122" s="1"/>
      <c r="F122" s="1"/>
      <c r="G122" s="1"/>
      <c r="H122" s="1"/>
      <c r="I122" s="1"/>
      <c r="J122" s="1"/>
      <c r="K122" s="1"/>
      <c r="L122" s="1"/>
    </row>
    <row r="123" ht="15.75" customHeight="1">
      <c r="A123" s="53"/>
      <c r="B123" s="54"/>
      <c r="C123" s="54"/>
      <c r="D123" s="1"/>
      <c r="E123" s="1"/>
      <c r="F123" s="1"/>
      <c r="G123" s="1"/>
      <c r="H123" s="1"/>
      <c r="I123" s="1"/>
      <c r="J123" s="1"/>
      <c r="K123" s="1"/>
      <c r="L123" s="1"/>
    </row>
    <row r="124" ht="15.75" customHeight="1">
      <c r="A124" s="53"/>
      <c r="B124" s="54"/>
      <c r="C124" s="54"/>
      <c r="D124" s="1"/>
      <c r="E124" s="1"/>
      <c r="F124" s="1"/>
      <c r="G124" s="1"/>
      <c r="H124" s="1"/>
      <c r="I124" s="1"/>
      <c r="J124" s="1"/>
      <c r="K124" s="1"/>
      <c r="L124" s="1"/>
    </row>
    <row r="125" ht="15.75" customHeight="1">
      <c r="A125" s="53"/>
      <c r="B125" s="54"/>
      <c r="C125" s="54"/>
      <c r="D125" s="1"/>
      <c r="E125" s="1"/>
      <c r="F125" s="1"/>
      <c r="G125" s="1"/>
      <c r="H125" s="1"/>
      <c r="I125" s="1"/>
      <c r="J125" s="1"/>
      <c r="K125" s="1"/>
      <c r="L125" s="1"/>
    </row>
    <row r="126" ht="15.75" customHeight="1">
      <c r="A126" s="53"/>
      <c r="B126" s="54"/>
      <c r="C126" s="54"/>
      <c r="D126" s="1"/>
      <c r="E126" s="1"/>
      <c r="F126" s="1"/>
      <c r="G126" s="1"/>
      <c r="H126" s="1"/>
      <c r="I126" s="1"/>
      <c r="J126" s="1"/>
      <c r="K126" s="1"/>
      <c r="L126" s="1"/>
    </row>
    <row r="127" ht="15.75" customHeight="1">
      <c r="A127" s="53"/>
      <c r="B127" s="54"/>
      <c r="C127" s="54"/>
      <c r="D127" s="1"/>
      <c r="E127" s="1"/>
      <c r="F127" s="1"/>
      <c r="G127" s="1"/>
      <c r="H127" s="1"/>
      <c r="I127" s="1"/>
      <c r="J127" s="1"/>
      <c r="K127" s="1"/>
      <c r="L127" s="1"/>
    </row>
    <row r="128" ht="15.75" customHeight="1">
      <c r="A128" s="53"/>
      <c r="B128" s="54"/>
      <c r="C128" s="54"/>
      <c r="D128" s="1"/>
      <c r="E128" s="1"/>
      <c r="F128" s="1"/>
      <c r="G128" s="1"/>
      <c r="H128" s="1"/>
      <c r="I128" s="1"/>
      <c r="J128" s="1"/>
      <c r="K128" s="1"/>
      <c r="L128" s="1"/>
    </row>
    <row r="129" ht="15.75" customHeight="1">
      <c r="A129" s="53"/>
      <c r="B129" s="54"/>
      <c r="C129" s="54"/>
      <c r="D129" s="1"/>
      <c r="E129" s="1"/>
      <c r="F129" s="1"/>
      <c r="G129" s="1"/>
      <c r="H129" s="1"/>
      <c r="I129" s="1"/>
      <c r="J129" s="1"/>
      <c r="K129" s="1"/>
      <c r="L129" s="1"/>
    </row>
    <row r="130" ht="15.75" customHeight="1">
      <c r="A130" s="53"/>
      <c r="B130" s="54"/>
      <c r="C130" s="54"/>
      <c r="D130" s="1"/>
      <c r="E130" s="1"/>
      <c r="F130" s="1"/>
      <c r="G130" s="1"/>
      <c r="H130" s="1"/>
      <c r="I130" s="1"/>
      <c r="J130" s="1"/>
      <c r="K130" s="1"/>
      <c r="L130" s="1"/>
    </row>
    <row r="131" ht="15.75" customHeight="1">
      <c r="A131" s="53"/>
      <c r="B131" s="54"/>
      <c r="C131" s="54"/>
      <c r="D131" s="1"/>
      <c r="E131" s="1"/>
      <c r="F131" s="1"/>
      <c r="G131" s="1"/>
      <c r="H131" s="1"/>
      <c r="I131" s="1"/>
      <c r="J131" s="1"/>
      <c r="K131" s="1"/>
      <c r="L131" s="1"/>
    </row>
    <row r="132" ht="15.75" customHeight="1">
      <c r="A132" s="53"/>
      <c r="B132" s="54"/>
      <c r="C132" s="54"/>
      <c r="D132" s="1"/>
      <c r="E132" s="1"/>
      <c r="F132" s="1"/>
      <c r="G132" s="1"/>
      <c r="H132" s="1"/>
      <c r="I132" s="1"/>
      <c r="J132" s="1"/>
      <c r="K132" s="1"/>
      <c r="L132" s="1"/>
    </row>
    <row r="133" ht="15.75" customHeight="1">
      <c r="A133" s="53"/>
      <c r="B133" s="54"/>
      <c r="C133" s="54"/>
      <c r="D133" s="1"/>
      <c r="E133" s="1"/>
      <c r="F133" s="1"/>
      <c r="G133" s="1"/>
      <c r="H133" s="1"/>
      <c r="I133" s="1"/>
      <c r="J133" s="1"/>
      <c r="K133" s="1"/>
      <c r="L133" s="1"/>
    </row>
    <row r="134" ht="15.75" customHeight="1">
      <c r="A134" s="53"/>
      <c r="B134" s="54"/>
      <c r="C134" s="54"/>
      <c r="D134" s="1"/>
      <c r="E134" s="1"/>
      <c r="F134" s="1"/>
      <c r="G134" s="1"/>
      <c r="H134" s="1"/>
      <c r="I134" s="1"/>
      <c r="J134" s="1"/>
      <c r="K134" s="1"/>
      <c r="L134" s="1"/>
    </row>
    <row r="135" ht="15.75" customHeight="1">
      <c r="A135" s="53"/>
      <c r="B135" s="54"/>
      <c r="C135" s="54"/>
      <c r="D135" s="1"/>
      <c r="E135" s="1"/>
      <c r="F135" s="1"/>
      <c r="G135" s="1"/>
      <c r="H135" s="1"/>
      <c r="I135" s="1"/>
      <c r="J135" s="1"/>
      <c r="K135" s="1"/>
      <c r="L135" s="1"/>
    </row>
    <row r="136" ht="15.75" customHeight="1">
      <c r="A136" s="53"/>
      <c r="B136" s="54"/>
      <c r="C136" s="54"/>
      <c r="D136" s="1"/>
      <c r="E136" s="1"/>
      <c r="F136" s="1"/>
      <c r="G136" s="1"/>
      <c r="H136" s="1"/>
      <c r="I136" s="1"/>
      <c r="J136" s="1"/>
      <c r="K136" s="1"/>
      <c r="L136" s="1"/>
    </row>
    <row r="137" ht="15.75" customHeight="1">
      <c r="A137" s="53"/>
      <c r="B137" s="54"/>
      <c r="C137" s="54"/>
      <c r="D137" s="1"/>
      <c r="E137" s="1"/>
      <c r="F137" s="1"/>
      <c r="G137" s="1"/>
      <c r="H137" s="1"/>
      <c r="I137" s="1"/>
      <c r="J137" s="1"/>
      <c r="K137" s="1"/>
      <c r="L137" s="1"/>
    </row>
    <row r="138" ht="15.75" customHeight="1">
      <c r="A138" s="53"/>
      <c r="B138" s="54"/>
      <c r="C138" s="54"/>
      <c r="D138" s="1"/>
      <c r="E138" s="1"/>
      <c r="F138" s="1"/>
      <c r="G138" s="1"/>
      <c r="H138" s="1"/>
      <c r="I138" s="1"/>
      <c r="J138" s="1"/>
      <c r="K138" s="1"/>
      <c r="L138" s="1"/>
    </row>
    <row r="139" ht="15.75" customHeight="1">
      <c r="A139" s="53"/>
      <c r="B139" s="54"/>
      <c r="C139" s="54"/>
      <c r="D139" s="1"/>
      <c r="E139" s="1"/>
      <c r="F139" s="1"/>
      <c r="G139" s="1"/>
      <c r="H139" s="1"/>
      <c r="I139" s="1"/>
      <c r="J139" s="1"/>
      <c r="K139" s="1"/>
      <c r="L139" s="1"/>
    </row>
    <row r="140" ht="15.75" customHeight="1">
      <c r="A140" s="53"/>
      <c r="B140" s="54"/>
      <c r="C140" s="54"/>
      <c r="D140" s="1"/>
      <c r="E140" s="1"/>
      <c r="F140" s="1"/>
      <c r="G140" s="1"/>
      <c r="H140" s="1"/>
      <c r="I140" s="1"/>
      <c r="J140" s="1"/>
      <c r="K140" s="1"/>
      <c r="L140" s="1"/>
    </row>
    <row r="141" ht="15.75" customHeight="1">
      <c r="A141" s="53"/>
      <c r="B141" s="54"/>
      <c r="C141" s="54"/>
      <c r="D141" s="1"/>
      <c r="E141" s="1"/>
      <c r="F141" s="1"/>
      <c r="G141" s="1"/>
      <c r="H141" s="1"/>
      <c r="I141" s="1"/>
      <c r="J141" s="1"/>
      <c r="K141" s="1"/>
      <c r="L141" s="1"/>
    </row>
    <row r="142" ht="15.75" customHeight="1">
      <c r="A142" s="53"/>
      <c r="B142" s="54"/>
      <c r="C142" s="54"/>
      <c r="D142" s="1"/>
      <c r="E142" s="1"/>
      <c r="F142" s="1"/>
      <c r="G142" s="1"/>
      <c r="H142" s="1"/>
      <c r="I142" s="1"/>
      <c r="J142" s="1"/>
      <c r="K142" s="1"/>
      <c r="L142" s="1"/>
    </row>
    <row r="143" ht="15.75" customHeight="1">
      <c r="A143" s="53"/>
      <c r="B143" s="54"/>
      <c r="C143" s="54"/>
      <c r="D143" s="1"/>
      <c r="E143" s="1"/>
      <c r="F143" s="1"/>
      <c r="G143" s="1"/>
      <c r="H143" s="1"/>
      <c r="I143" s="1"/>
      <c r="J143" s="1"/>
      <c r="K143" s="1"/>
      <c r="L143" s="1"/>
    </row>
    <row r="144" ht="15.75" customHeight="1">
      <c r="A144" s="53"/>
      <c r="B144" s="54"/>
      <c r="C144" s="54"/>
      <c r="D144" s="1"/>
      <c r="E144" s="1"/>
      <c r="F144" s="1"/>
      <c r="G144" s="1"/>
      <c r="H144" s="1"/>
      <c r="I144" s="1"/>
      <c r="J144" s="1"/>
      <c r="K144" s="1"/>
      <c r="L144" s="1"/>
    </row>
    <row r="145" ht="15.75" customHeight="1">
      <c r="A145" s="53"/>
      <c r="B145" s="54"/>
      <c r="C145" s="54"/>
      <c r="D145" s="1"/>
      <c r="E145" s="1"/>
      <c r="F145" s="1"/>
      <c r="G145" s="1"/>
      <c r="H145" s="1"/>
      <c r="I145" s="1"/>
      <c r="J145" s="1"/>
      <c r="K145" s="1"/>
      <c r="L145" s="1"/>
    </row>
    <row r="146" ht="15.75" customHeight="1">
      <c r="A146" s="53"/>
      <c r="B146" s="54"/>
      <c r="C146" s="54"/>
      <c r="D146" s="1"/>
      <c r="E146" s="1"/>
      <c r="F146" s="1"/>
      <c r="G146" s="1"/>
      <c r="H146" s="1"/>
      <c r="I146" s="1"/>
      <c r="J146" s="1"/>
      <c r="K146" s="1"/>
      <c r="L146" s="1"/>
    </row>
    <row r="147" ht="15.75" customHeight="1">
      <c r="A147" s="53"/>
      <c r="B147" s="54"/>
      <c r="C147" s="54"/>
      <c r="D147" s="1"/>
      <c r="E147" s="1"/>
      <c r="F147" s="1"/>
      <c r="G147" s="1"/>
      <c r="H147" s="1"/>
      <c r="I147" s="1"/>
      <c r="J147" s="1"/>
      <c r="K147" s="1"/>
      <c r="L147" s="1"/>
    </row>
    <row r="148" ht="15.75" customHeight="1">
      <c r="A148" s="53"/>
      <c r="B148" s="54"/>
      <c r="C148" s="54"/>
      <c r="D148" s="1"/>
      <c r="E148" s="1"/>
      <c r="F148" s="1"/>
      <c r="G148" s="1"/>
      <c r="H148" s="1"/>
      <c r="I148" s="1"/>
      <c r="J148" s="1"/>
      <c r="K148" s="1"/>
      <c r="L148" s="1"/>
    </row>
    <row r="149" ht="15.75" customHeight="1">
      <c r="A149" s="53"/>
      <c r="B149" s="54"/>
      <c r="C149" s="54"/>
      <c r="D149" s="1"/>
      <c r="E149" s="1"/>
      <c r="F149" s="1"/>
      <c r="G149" s="1"/>
      <c r="H149" s="1"/>
      <c r="I149" s="1"/>
      <c r="J149" s="1"/>
      <c r="K149" s="1"/>
      <c r="L149" s="1"/>
    </row>
    <row r="150" ht="15.75" customHeight="1">
      <c r="A150" s="53"/>
      <c r="B150" s="54"/>
      <c r="C150" s="54"/>
      <c r="D150" s="1"/>
      <c r="E150" s="1"/>
      <c r="F150" s="1"/>
      <c r="G150" s="1"/>
      <c r="H150" s="1"/>
      <c r="I150" s="1"/>
      <c r="J150" s="1"/>
      <c r="K150" s="1"/>
      <c r="L150" s="1"/>
    </row>
    <row r="151" ht="15.75" customHeight="1">
      <c r="A151" s="53"/>
      <c r="B151" s="54"/>
      <c r="C151" s="54"/>
      <c r="D151" s="1"/>
      <c r="E151" s="1"/>
      <c r="F151" s="1"/>
      <c r="G151" s="1"/>
      <c r="H151" s="1"/>
      <c r="I151" s="1"/>
      <c r="J151" s="1"/>
      <c r="K151" s="1"/>
      <c r="L151" s="1"/>
    </row>
    <row r="152" ht="15.75" customHeight="1">
      <c r="A152" s="53"/>
      <c r="B152" s="54"/>
      <c r="C152" s="54"/>
      <c r="D152" s="1"/>
      <c r="E152" s="1"/>
      <c r="F152" s="1"/>
      <c r="G152" s="1"/>
      <c r="H152" s="1"/>
      <c r="I152" s="1"/>
      <c r="J152" s="1"/>
      <c r="K152" s="1"/>
      <c r="L152" s="1"/>
    </row>
    <row r="153" ht="15.75" customHeight="1">
      <c r="A153" s="53"/>
      <c r="B153" s="54"/>
      <c r="C153" s="54"/>
      <c r="D153" s="1"/>
      <c r="E153" s="1"/>
      <c r="F153" s="1"/>
      <c r="G153" s="1"/>
      <c r="H153" s="1"/>
      <c r="I153" s="1"/>
      <c r="J153" s="1"/>
      <c r="K153" s="1"/>
      <c r="L153" s="1"/>
    </row>
    <row r="154" ht="15.75" customHeight="1">
      <c r="A154" s="53"/>
      <c r="B154" s="54"/>
      <c r="C154" s="54"/>
      <c r="D154" s="1"/>
      <c r="E154" s="1"/>
      <c r="F154" s="1"/>
      <c r="G154" s="1"/>
      <c r="H154" s="1"/>
      <c r="I154" s="1"/>
      <c r="J154" s="1"/>
      <c r="K154" s="1"/>
      <c r="L154" s="1"/>
    </row>
    <row r="155" ht="15.75" customHeight="1">
      <c r="A155" s="53"/>
      <c r="B155" s="54"/>
      <c r="C155" s="54"/>
      <c r="D155" s="1"/>
      <c r="E155" s="1"/>
      <c r="F155" s="1"/>
      <c r="G155" s="1"/>
      <c r="H155" s="1"/>
      <c r="I155" s="1"/>
      <c r="J155" s="1"/>
      <c r="K155" s="1"/>
      <c r="L155" s="1"/>
    </row>
    <row r="156" ht="15.75" customHeight="1">
      <c r="A156" s="53"/>
      <c r="B156" s="54"/>
      <c r="C156" s="54"/>
      <c r="D156" s="1"/>
      <c r="E156" s="1"/>
      <c r="F156" s="1"/>
      <c r="G156" s="1"/>
      <c r="H156" s="1"/>
      <c r="I156" s="1"/>
      <c r="J156" s="1"/>
      <c r="K156" s="1"/>
      <c r="L156" s="1"/>
    </row>
    <row r="157" ht="15.75" customHeight="1">
      <c r="A157" s="53"/>
      <c r="B157" s="54"/>
      <c r="C157" s="54"/>
      <c r="D157" s="1"/>
      <c r="E157" s="1"/>
      <c r="F157" s="1"/>
      <c r="G157" s="1"/>
      <c r="H157" s="1"/>
      <c r="I157" s="1"/>
      <c r="J157" s="1"/>
      <c r="K157" s="1"/>
      <c r="L157" s="1"/>
    </row>
    <row r="158" ht="15.75" customHeight="1">
      <c r="A158" s="53"/>
      <c r="B158" s="54"/>
      <c r="C158" s="54"/>
      <c r="D158" s="1"/>
      <c r="E158" s="1"/>
      <c r="F158" s="1"/>
      <c r="G158" s="1"/>
      <c r="H158" s="1"/>
      <c r="I158" s="1"/>
      <c r="J158" s="1"/>
      <c r="K158" s="1"/>
      <c r="L158" s="1"/>
    </row>
    <row r="159" ht="15.75" customHeight="1">
      <c r="A159" s="53"/>
      <c r="B159" s="54"/>
      <c r="C159" s="54"/>
      <c r="D159" s="1"/>
      <c r="E159" s="1"/>
      <c r="F159" s="1"/>
      <c r="G159" s="1"/>
      <c r="H159" s="1"/>
      <c r="I159" s="1"/>
      <c r="J159" s="1"/>
      <c r="K159" s="1"/>
      <c r="L159" s="1"/>
    </row>
    <row r="160" ht="15.75" customHeight="1">
      <c r="A160" s="53"/>
      <c r="B160" s="54"/>
      <c r="C160" s="54"/>
      <c r="D160" s="1"/>
      <c r="E160" s="1"/>
      <c r="F160" s="1"/>
      <c r="G160" s="1"/>
      <c r="H160" s="1"/>
      <c r="I160" s="1"/>
      <c r="J160" s="1"/>
      <c r="K160" s="1"/>
      <c r="L160" s="1"/>
    </row>
    <row r="161" ht="15.75" customHeight="1">
      <c r="A161" s="53"/>
      <c r="B161" s="54"/>
      <c r="C161" s="54"/>
      <c r="D161" s="1"/>
      <c r="E161" s="1"/>
      <c r="F161" s="1"/>
      <c r="G161" s="1"/>
      <c r="H161" s="1"/>
      <c r="I161" s="1"/>
      <c r="J161" s="1"/>
      <c r="K161" s="1"/>
      <c r="L161" s="1"/>
    </row>
    <row r="162" ht="15.75" customHeight="1">
      <c r="A162" s="53"/>
      <c r="B162" s="54"/>
      <c r="C162" s="54"/>
      <c r="D162" s="1"/>
      <c r="E162" s="1"/>
      <c r="F162" s="1"/>
      <c r="G162" s="1"/>
      <c r="H162" s="1"/>
      <c r="I162" s="1"/>
      <c r="J162" s="1"/>
      <c r="K162" s="1"/>
      <c r="L162" s="1"/>
    </row>
    <row r="163" ht="15.75" customHeight="1">
      <c r="A163" s="53"/>
      <c r="B163" s="54"/>
      <c r="C163" s="54"/>
      <c r="D163" s="1"/>
      <c r="E163" s="1"/>
      <c r="F163" s="1"/>
      <c r="G163" s="1"/>
      <c r="H163" s="1"/>
      <c r="I163" s="1"/>
      <c r="J163" s="1"/>
      <c r="K163" s="1"/>
      <c r="L163" s="1"/>
    </row>
    <row r="164" ht="15.75" customHeight="1">
      <c r="A164" s="53"/>
      <c r="B164" s="54"/>
      <c r="C164" s="54"/>
      <c r="D164" s="1"/>
      <c r="E164" s="1"/>
      <c r="F164" s="1"/>
      <c r="G164" s="1"/>
      <c r="H164" s="1"/>
      <c r="I164" s="1"/>
      <c r="J164" s="1"/>
      <c r="K164" s="1"/>
      <c r="L164" s="1"/>
    </row>
    <row r="165" ht="15.75" customHeight="1">
      <c r="A165" s="53"/>
      <c r="B165" s="54"/>
      <c r="C165" s="54"/>
      <c r="D165" s="1"/>
      <c r="E165" s="1"/>
      <c r="F165" s="1"/>
      <c r="G165" s="1"/>
      <c r="H165" s="1"/>
      <c r="I165" s="1"/>
      <c r="J165" s="1"/>
      <c r="K165" s="1"/>
      <c r="L165" s="1"/>
    </row>
    <row r="166" ht="15.75" customHeight="1">
      <c r="A166" s="53"/>
      <c r="B166" s="54"/>
      <c r="C166" s="54"/>
      <c r="D166" s="1"/>
      <c r="E166" s="1"/>
      <c r="F166" s="1"/>
      <c r="G166" s="1"/>
      <c r="H166" s="1"/>
      <c r="I166" s="1"/>
      <c r="J166" s="1"/>
      <c r="K166" s="1"/>
      <c r="L166" s="1"/>
    </row>
    <row r="167" ht="15.75" customHeight="1">
      <c r="A167" s="53"/>
      <c r="B167" s="54"/>
      <c r="C167" s="54"/>
      <c r="D167" s="1"/>
      <c r="E167" s="1"/>
      <c r="F167" s="1"/>
      <c r="G167" s="1"/>
      <c r="H167" s="1"/>
      <c r="I167" s="1"/>
      <c r="J167" s="1"/>
      <c r="K167" s="1"/>
      <c r="L167" s="1"/>
    </row>
    <row r="168" ht="15.75" customHeight="1">
      <c r="A168" s="53"/>
      <c r="B168" s="54"/>
      <c r="C168" s="54"/>
      <c r="D168" s="1"/>
      <c r="E168" s="1"/>
      <c r="F168" s="1"/>
      <c r="G168" s="1"/>
      <c r="H168" s="1"/>
      <c r="I168" s="1"/>
      <c r="J168" s="1"/>
      <c r="K168" s="1"/>
      <c r="L168" s="1"/>
    </row>
    <row r="169" ht="15.75" customHeight="1">
      <c r="A169" s="53"/>
      <c r="B169" s="54"/>
      <c r="C169" s="54"/>
      <c r="D169" s="1"/>
      <c r="E169" s="1"/>
      <c r="F169" s="1"/>
      <c r="G169" s="1"/>
      <c r="H169" s="1"/>
      <c r="I169" s="1"/>
      <c r="J169" s="1"/>
      <c r="K169" s="1"/>
      <c r="L169" s="1"/>
    </row>
    <row r="170" ht="15.75" customHeight="1">
      <c r="A170" s="53"/>
      <c r="B170" s="54"/>
      <c r="C170" s="54"/>
      <c r="D170" s="1"/>
      <c r="E170" s="1"/>
      <c r="F170" s="1"/>
      <c r="G170" s="1"/>
      <c r="H170" s="1"/>
      <c r="I170" s="1"/>
      <c r="J170" s="1"/>
      <c r="K170" s="1"/>
      <c r="L170" s="1"/>
    </row>
    <row r="171" ht="15.75" customHeight="1">
      <c r="A171" s="53"/>
      <c r="B171" s="54"/>
      <c r="C171" s="54"/>
      <c r="D171" s="1"/>
      <c r="E171" s="1"/>
      <c r="F171" s="1"/>
      <c r="G171" s="1"/>
      <c r="H171" s="1"/>
      <c r="I171" s="1"/>
      <c r="J171" s="1"/>
      <c r="K171" s="1"/>
      <c r="L171" s="1"/>
    </row>
    <row r="172" ht="15.75" customHeight="1">
      <c r="A172" s="53"/>
      <c r="B172" s="54"/>
      <c r="C172" s="54"/>
      <c r="D172" s="1"/>
      <c r="E172" s="1"/>
      <c r="F172" s="1"/>
      <c r="G172" s="1"/>
      <c r="H172" s="1"/>
      <c r="I172" s="1"/>
      <c r="J172" s="1"/>
      <c r="K172" s="1"/>
      <c r="L172" s="1"/>
    </row>
    <row r="173" ht="15.75" customHeight="1">
      <c r="A173" s="53"/>
      <c r="B173" s="54"/>
      <c r="C173" s="54"/>
      <c r="D173" s="1"/>
      <c r="E173" s="1"/>
      <c r="F173" s="1"/>
      <c r="G173" s="1"/>
      <c r="H173" s="1"/>
      <c r="I173" s="1"/>
      <c r="J173" s="1"/>
      <c r="K173" s="1"/>
      <c r="L173" s="1"/>
    </row>
    <row r="174" ht="15.75" customHeight="1">
      <c r="A174" s="53"/>
      <c r="B174" s="54"/>
      <c r="C174" s="54"/>
      <c r="D174" s="1"/>
      <c r="E174" s="1"/>
      <c r="F174" s="1"/>
      <c r="G174" s="1"/>
      <c r="H174" s="1"/>
      <c r="I174" s="1"/>
      <c r="J174" s="1"/>
      <c r="K174" s="1"/>
      <c r="L174" s="1"/>
    </row>
    <row r="175" ht="15.75" customHeight="1">
      <c r="A175" s="53"/>
      <c r="B175" s="54"/>
      <c r="C175" s="54"/>
      <c r="D175" s="1"/>
      <c r="E175" s="1"/>
      <c r="F175" s="1"/>
      <c r="G175" s="1"/>
      <c r="H175" s="1"/>
      <c r="I175" s="1"/>
      <c r="J175" s="1"/>
      <c r="K175" s="1"/>
      <c r="L175" s="1"/>
    </row>
    <row r="176" ht="15.75" customHeight="1">
      <c r="A176" s="53"/>
      <c r="B176" s="54"/>
      <c r="C176" s="54"/>
      <c r="D176" s="1"/>
      <c r="E176" s="1"/>
      <c r="F176" s="1"/>
      <c r="G176" s="1"/>
      <c r="H176" s="1"/>
      <c r="I176" s="1"/>
      <c r="J176" s="1"/>
      <c r="K176" s="1"/>
      <c r="L176" s="1"/>
    </row>
    <row r="177" ht="15.75" customHeight="1">
      <c r="A177" s="53"/>
      <c r="B177" s="54"/>
      <c r="C177" s="54"/>
      <c r="D177" s="1"/>
      <c r="E177" s="1"/>
      <c r="F177" s="1"/>
      <c r="G177" s="1"/>
      <c r="H177" s="1"/>
      <c r="I177" s="1"/>
      <c r="J177" s="1"/>
      <c r="K177" s="1"/>
      <c r="L177" s="1"/>
    </row>
    <row r="178" ht="15.75" customHeight="1">
      <c r="A178" s="53"/>
      <c r="B178" s="54"/>
      <c r="C178" s="54"/>
      <c r="D178" s="1"/>
      <c r="E178" s="1"/>
      <c r="F178" s="1"/>
      <c r="G178" s="1"/>
      <c r="H178" s="1"/>
      <c r="I178" s="1"/>
      <c r="J178" s="1"/>
      <c r="K178" s="1"/>
      <c r="L178" s="1"/>
    </row>
    <row r="179" ht="15.75" customHeight="1">
      <c r="A179" s="53"/>
      <c r="B179" s="54"/>
      <c r="C179" s="54"/>
      <c r="D179" s="1"/>
      <c r="E179" s="1"/>
      <c r="F179" s="1"/>
      <c r="G179" s="1"/>
      <c r="H179" s="1"/>
      <c r="I179" s="1"/>
      <c r="J179" s="1"/>
      <c r="K179" s="1"/>
      <c r="L179" s="1"/>
    </row>
    <row r="180" ht="15.75" customHeight="1">
      <c r="A180" s="53"/>
      <c r="B180" s="54"/>
      <c r="C180" s="54"/>
      <c r="D180" s="1"/>
      <c r="E180" s="1"/>
      <c r="F180" s="1"/>
      <c r="G180" s="1"/>
      <c r="H180" s="1"/>
      <c r="I180" s="1"/>
      <c r="J180" s="1"/>
      <c r="K180" s="1"/>
      <c r="L180" s="1"/>
    </row>
    <row r="181" ht="15.75" customHeight="1">
      <c r="A181" s="53"/>
      <c r="B181" s="54"/>
      <c r="C181" s="54"/>
      <c r="D181" s="1"/>
      <c r="E181" s="1"/>
      <c r="F181" s="1"/>
      <c r="G181" s="1"/>
      <c r="H181" s="1"/>
      <c r="I181" s="1"/>
      <c r="J181" s="1"/>
      <c r="K181" s="1"/>
      <c r="L181" s="1"/>
    </row>
    <row r="182" ht="15.75" customHeight="1">
      <c r="A182" s="53"/>
      <c r="B182" s="54"/>
      <c r="C182" s="54"/>
      <c r="D182" s="1"/>
      <c r="E182" s="1"/>
      <c r="F182" s="1"/>
      <c r="G182" s="1"/>
      <c r="H182" s="1"/>
      <c r="I182" s="1"/>
      <c r="J182" s="1"/>
      <c r="K182" s="1"/>
      <c r="L182" s="1"/>
    </row>
    <row r="183" ht="15.75" customHeight="1">
      <c r="A183" s="53"/>
      <c r="B183" s="54"/>
      <c r="C183" s="54"/>
      <c r="D183" s="1"/>
      <c r="E183" s="1"/>
      <c r="F183" s="1"/>
      <c r="G183" s="1"/>
      <c r="H183" s="1"/>
      <c r="I183" s="1"/>
      <c r="J183" s="1"/>
      <c r="K183" s="1"/>
      <c r="L183" s="1"/>
    </row>
    <row r="184" ht="15.75" customHeight="1">
      <c r="A184" s="53"/>
      <c r="B184" s="54"/>
      <c r="C184" s="54"/>
      <c r="D184" s="1"/>
      <c r="E184" s="1"/>
      <c r="F184" s="1"/>
      <c r="G184" s="1"/>
      <c r="H184" s="1"/>
      <c r="I184" s="1"/>
      <c r="J184" s="1"/>
      <c r="K184" s="1"/>
      <c r="L184" s="1"/>
    </row>
    <row r="185" ht="15.75" customHeight="1">
      <c r="A185" s="53"/>
      <c r="B185" s="54"/>
      <c r="C185" s="54"/>
      <c r="D185" s="1"/>
      <c r="E185" s="1"/>
      <c r="F185" s="1"/>
      <c r="G185" s="1"/>
      <c r="H185" s="1"/>
      <c r="I185" s="1"/>
      <c r="J185" s="1"/>
      <c r="K185" s="1"/>
      <c r="L185" s="1"/>
    </row>
    <row r="186" ht="15.75" customHeight="1">
      <c r="A186" s="53"/>
      <c r="B186" s="54"/>
      <c r="C186" s="54"/>
      <c r="D186" s="1"/>
      <c r="E186" s="1"/>
      <c r="F186" s="1"/>
      <c r="G186" s="1"/>
      <c r="H186" s="1"/>
      <c r="I186" s="1"/>
      <c r="J186" s="1"/>
      <c r="K186" s="1"/>
      <c r="L186" s="1"/>
    </row>
    <row r="187" ht="15.75" customHeight="1">
      <c r="A187" s="53"/>
      <c r="B187" s="54"/>
      <c r="C187" s="54"/>
      <c r="D187" s="1"/>
      <c r="E187" s="1"/>
      <c r="F187" s="1"/>
      <c r="G187" s="1"/>
      <c r="H187" s="1"/>
      <c r="I187" s="1"/>
      <c r="J187" s="1"/>
      <c r="K187" s="1"/>
      <c r="L187" s="1"/>
    </row>
    <row r="188" ht="15.75" customHeight="1">
      <c r="A188" s="53"/>
      <c r="B188" s="54"/>
      <c r="C188" s="54"/>
      <c r="D188" s="1"/>
      <c r="E188" s="1"/>
      <c r="F188" s="1"/>
      <c r="G188" s="1"/>
      <c r="H188" s="1"/>
      <c r="I188" s="1"/>
      <c r="J188" s="1"/>
      <c r="K188" s="1"/>
      <c r="L188" s="1"/>
    </row>
    <row r="189" ht="15.75" customHeight="1">
      <c r="A189" s="53"/>
      <c r="B189" s="54"/>
      <c r="C189" s="54"/>
      <c r="D189" s="1"/>
      <c r="E189" s="1"/>
      <c r="F189" s="1"/>
      <c r="G189" s="1"/>
      <c r="H189" s="1"/>
      <c r="I189" s="1"/>
      <c r="J189" s="1"/>
      <c r="K189" s="1"/>
      <c r="L189" s="1"/>
    </row>
    <row r="190" ht="15.75" customHeight="1">
      <c r="A190" s="53"/>
      <c r="B190" s="54"/>
      <c r="C190" s="54"/>
      <c r="D190" s="1"/>
      <c r="E190" s="1"/>
      <c r="F190" s="1"/>
      <c r="G190" s="1"/>
      <c r="H190" s="1"/>
      <c r="I190" s="1"/>
      <c r="J190" s="1"/>
      <c r="K190" s="1"/>
      <c r="L190" s="1"/>
    </row>
    <row r="191" ht="15.75" customHeight="1">
      <c r="A191" s="53"/>
      <c r="B191" s="54"/>
      <c r="C191" s="54"/>
      <c r="D191" s="1"/>
      <c r="E191" s="1"/>
      <c r="F191" s="1"/>
      <c r="G191" s="1"/>
      <c r="H191" s="1"/>
      <c r="I191" s="1"/>
      <c r="J191" s="1"/>
      <c r="K191" s="1"/>
      <c r="L191" s="1"/>
    </row>
    <row r="192" ht="15.75" customHeight="1">
      <c r="A192" s="53"/>
      <c r="B192" s="54"/>
      <c r="C192" s="54"/>
      <c r="D192" s="1"/>
      <c r="E192" s="1"/>
      <c r="F192" s="1"/>
      <c r="G192" s="1"/>
      <c r="H192" s="1"/>
      <c r="I192" s="1"/>
      <c r="J192" s="1"/>
      <c r="K192" s="1"/>
      <c r="L192" s="1"/>
    </row>
    <row r="193" ht="15.75" customHeight="1">
      <c r="A193" s="53"/>
      <c r="B193" s="54"/>
      <c r="C193" s="54"/>
      <c r="D193" s="1"/>
      <c r="E193" s="1"/>
      <c r="F193" s="1"/>
      <c r="G193" s="1"/>
      <c r="H193" s="1"/>
      <c r="I193" s="1"/>
      <c r="J193" s="1"/>
      <c r="K193" s="1"/>
      <c r="L193" s="1"/>
    </row>
    <row r="194" ht="15.75" customHeight="1">
      <c r="A194" s="53"/>
      <c r="B194" s="54"/>
      <c r="C194" s="54"/>
      <c r="D194" s="1"/>
      <c r="E194" s="1"/>
      <c r="F194" s="1"/>
      <c r="G194" s="1"/>
      <c r="H194" s="1"/>
      <c r="I194" s="1"/>
      <c r="J194" s="1"/>
      <c r="K194" s="1"/>
      <c r="L194" s="1"/>
    </row>
    <row r="195" ht="15.75" customHeight="1">
      <c r="A195" s="53"/>
      <c r="B195" s="54"/>
      <c r="C195" s="54"/>
      <c r="D195" s="1"/>
      <c r="E195" s="1"/>
      <c r="F195" s="1"/>
      <c r="G195" s="1"/>
      <c r="H195" s="1"/>
      <c r="I195" s="1"/>
      <c r="J195" s="1"/>
      <c r="K195" s="1"/>
      <c r="L195" s="1"/>
    </row>
    <row r="196" ht="15.75" customHeight="1">
      <c r="A196" s="53"/>
      <c r="B196" s="54"/>
      <c r="C196" s="54"/>
      <c r="D196" s="1"/>
      <c r="E196" s="1"/>
      <c r="F196" s="1"/>
      <c r="G196" s="1"/>
      <c r="H196" s="1"/>
      <c r="I196" s="1"/>
      <c r="J196" s="1"/>
      <c r="K196" s="1"/>
      <c r="L196" s="1"/>
    </row>
    <row r="197" ht="15.75" customHeight="1">
      <c r="A197" s="53"/>
      <c r="B197" s="54"/>
      <c r="C197" s="54"/>
      <c r="D197" s="1"/>
      <c r="E197" s="1"/>
      <c r="F197" s="1"/>
      <c r="G197" s="1"/>
      <c r="H197" s="1"/>
      <c r="I197" s="1"/>
      <c r="J197" s="1"/>
      <c r="K197" s="1"/>
      <c r="L197" s="1"/>
    </row>
    <row r="198" ht="15.75" customHeight="1">
      <c r="A198" s="53"/>
      <c r="B198" s="54"/>
      <c r="C198" s="54"/>
      <c r="D198" s="1"/>
      <c r="E198" s="1"/>
      <c r="F198" s="1"/>
      <c r="G198" s="1"/>
      <c r="H198" s="1"/>
      <c r="I198" s="1"/>
      <c r="J198" s="1"/>
      <c r="K198" s="1"/>
      <c r="L198" s="1"/>
    </row>
    <row r="199" ht="15.75" customHeight="1">
      <c r="A199" s="53"/>
      <c r="B199" s="54"/>
      <c r="C199" s="54"/>
      <c r="D199" s="1"/>
      <c r="E199" s="1"/>
      <c r="F199" s="1"/>
      <c r="G199" s="1"/>
      <c r="H199" s="1"/>
      <c r="I199" s="1"/>
      <c r="J199" s="1"/>
      <c r="K199" s="1"/>
      <c r="L199" s="1"/>
    </row>
    <row r="200" ht="15.75" customHeight="1">
      <c r="A200" s="53"/>
      <c r="B200" s="54"/>
      <c r="C200" s="54"/>
      <c r="D200" s="1"/>
      <c r="E200" s="1"/>
      <c r="F200" s="1"/>
      <c r="G200" s="1"/>
      <c r="H200" s="1"/>
      <c r="I200" s="1"/>
      <c r="J200" s="1"/>
      <c r="K200" s="1"/>
      <c r="L200" s="1"/>
    </row>
    <row r="201" ht="15.75" customHeight="1">
      <c r="A201" s="53"/>
      <c r="B201" s="54"/>
      <c r="C201" s="54"/>
      <c r="D201" s="1"/>
      <c r="E201" s="1"/>
      <c r="F201" s="1"/>
      <c r="G201" s="1"/>
      <c r="H201" s="1"/>
      <c r="I201" s="1"/>
      <c r="J201" s="1"/>
      <c r="K201" s="1"/>
      <c r="L201" s="1"/>
    </row>
    <row r="202" ht="15.75" customHeight="1">
      <c r="A202" s="53"/>
      <c r="B202" s="54"/>
      <c r="C202" s="54"/>
      <c r="D202" s="1"/>
      <c r="E202" s="1"/>
      <c r="F202" s="1"/>
      <c r="G202" s="1"/>
      <c r="H202" s="1"/>
      <c r="I202" s="1"/>
      <c r="J202" s="1"/>
      <c r="K202" s="1"/>
      <c r="L202" s="1"/>
    </row>
    <row r="203" ht="15.75" customHeight="1">
      <c r="A203" s="53"/>
      <c r="B203" s="54"/>
      <c r="C203" s="54"/>
      <c r="D203" s="1"/>
      <c r="E203" s="1"/>
      <c r="F203" s="1"/>
      <c r="G203" s="1"/>
      <c r="H203" s="1"/>
      <c r="I203" s="1"/>
      <c r="J203" s="1"/>
      <c r="K203" s="1"/>
      <c r="L203" s="1"/>
    </row>
    <row r="204" ht="15.75" customHeight="1">
      <c r="A204" s="53"/>
      <c r="B204" s="54"/>
      <c r="C204" s="54"/>
      <c r="D204" s="1"/>
      <c r="E204" s="1"/>
      <c r="F204" s="1"/>
      <c r="G204" s="1"/>
      <c r="H204" s="1"/>
      <c r="I204" s="1"/>
      <c r="J204" s="1"/>
      <c r="K204" s="1"/>
      <c r="L204" s="1"/>
    </row>
    <row r="205" ht="15.75" customHeight="1">
      <c r="A205" s="53"/>
      <c r="B205" s="54"/>
      <c r="C205" s="54"/>
      <c r="D205" s="1"/>
      <c r="E205" s="1"/>
      <c r="F205" s="1"/>
      <c r="G205" s="1"/>
      <c r="H205" s="1"/>
      <c r="I205" s="1"/>
      <c r="J205" s="1"/>
      <c r="K205" s="1"/>
      <c r="L205" s="1"/>
    </row>
    <row r="206" ht="15.75" customHeight="1">
      <c r="A206" s="53"/>
      <c r="B206" s="54"/>
      <c r="C206" s="54"/>
      <c r="D206" s="1"/>
      <c r="E206" s="1"/>
      <c r="F206" s="1"/>
      <c r="G206" s="1"/>
      <c r="H206" s="1"/>
      <c r="I206" s="1"/>
      <c r="J206" s="1"/>
      <c r="K206" s="1"/>
      <c r="L206" s="1"/>
    </row>
    <row r="207" ht="15.75" customHeight="1">
      <c r="A207" s="53"/>
      <c r="B207" s="54"/>
      <c r="C207" s="54"/>
      <c r="D207" s="1"/>
      <c r="E207" s="1"/>
      <c r="F207" s="1"/>
      <c r="G207" s="1"/>
      <c r="H207" s="1"/>
      <c r="I207" s="1"/>
      <c r="J207" s="1"/>
      <c r="K207" s="1"/>
      <c r="L207" s="1"/>
    </row>
    <row r="208" ht="15.75" customHeight="1">
      <c r="A208" s="53"/>
      <c r="B208" s="54"/>
      <c r="C208" s="54"/>
      <c r="D208" s="1"/>
      <c r="E208" s="1"/>
      <c r="F208" s="1"/>
      <c r="G208" s="1"/>
      <c r="H208" s="1"/>
      <c r="I208" s="1"/>
      <c r="J208" s="1"/>
      <c r="K208" s="1"/>
      <c r="L208" s="1"/>
    </row>
    <row r="209" ht="15.75" customHeight="1">
      <c r="A209" s="53"/>
      <c r="B209" s="54"/>
      <c r="C209" s="54"/>
      <c r="D209" s="1"/>
      <c r="E209" s="1"/>
      <c r="F209" s="1"/>
      <c r="G209" s="1"/>
      <c r="H209" s="1"/>
      <c r="I209" s="1"/>
      <c r="J209" s="1"/>
      <c r="K209" s="1"/>
      <c r="L209" s="1"/>
    </row>
    <row r="210" ht="15.75" customHeight="1">
      <c r="A210" s="53"/>
      <c r="B210" s="54"/>
      <c r="C210" s="54"/>
      <c r="D210" s="1"/>
      <c r="E210" s="1"/>
      <c r="F210" s="1"/>
      <c r="G210" s="1"/>
      <c r="H210" s="1"/>
      <c r="I210" s="1"/>
      <c r="J210" s="1"/>
      <c r="K210" s="1"/>
      <c r="L210" s="1"/>
    </row>
    <row r="211" ht="15.75" customHeight="1">
      <c r="A211" s="53"/>
      <c r="B211" s="54"/>
      <c r="C211" s="54"/>
      <c r="D211" s="1"/>
      <c r="E211" s="1"/>
      <c r="F211" s="1"/>
      <c r="G211" s="1"/>
      <c r="H211" s="1"/>
      <c r="I211" s="1"/>
      <c r="J211" s="1"/>
      <c r="K211" s="1"/>
      <c r="L211" s="1"/>
    </row>
    <row r="212" ht="15.75" customHeight="1">
      <c r="A212" s="53"/>
      <c r="B212" s="54"/>
      <c r="C212" s="54"/>
      <c r="D212" s="1"/>
      <c r="E212" s="1"/>
      <c r="F212" s="1"/>
      <c r="G212" s="1"/>
      <c r="H212" s="1"/>
      <c r="I212" s="1"/>
      <c r="J212" s="1"/>
      <c r="K212" s="1"/>
      <c r="L212" s="1"/>
    </row>
    <row r="213" ht="15.75" customHeight="1">
      <c r="A213" s="53"/>
      <c r="B213" s="54"/>
      <c r="C213" s="54"/>
      <c r="D213" s="1"/>
      <c r="E213" s="1"/>
      <c r="F213" s="1"/>
      <c r="G213" s="1"/>
      <c r="H213" s="1"/>
      <c r="I213" s="1"/>
      <c r="J213" s="1"/>
      <c r="K213" s="1"/>
      <c r="L213" s="1"/>
    </row>
    <row r="214" ht="15.75" customHeight="1">
      <c r="A214" s="53"/>
      <c r="B214" s="54"/>
      <c r="C214" s="54"/>
      <c r="D214" s="1"/>
      <c r="E214" s="1"/>
      <c r="F214" s="1"/>
      <c r="G214" s="1"/>
      <c r="H214" s="1"/>
      <c r="I214" s="1"/>
      <c r="J214" s="1"/>
      <c r="K214" s="1"/>
      <c r="L214" s="1"/>
    </row>
    <row r="215" ht="15.75" customHeight="1">
      <c r="A215" s="53"/>
      <c r="B215" s="54"/>
      <c r="C215" s="54"/>
      <c r="D215" s="1"/>
      <c r="E215" s="1"/>
      <c r="F215" s="1"/>
      <c r="G215" s="1"/>
      <c r="H215" s="1"/>
      <c r="I215" s="1"/>
      <c r="J215" s="1"/>
      <c r="K215" s="1"/>
      <c r="L215" s="1"/>
    </row>
    <row r="216" ht="15.75" customHeight="1">
      <c r="A216" s="53"/>
      <c r="B216" s="54"/>
      <c r="C216" s="54"/>
      <c r="D216" s="1"/>
      <c r="E216" s="1"/>
      <c r="F216" s="1"/>
      <c r="G216" s="1"/>
      <c r="H216" s="1"/>
      <c r="I216" s="1"/>
      <c r="J216" s="1"/>
      <c r="K216" s="1"/>
      <c r="L216" s="1"/>
    </row>
    <row r="217" ht="15.75" customHeight="1">
      <c r="A217" s="53"/>
      <c r="B217" s="54"/>
      <c r="C217" s="54"/>
      <c r="D217" s="1"/>
      <c r="E217" s="1"/>
      <c r="F217" s="1"/>
      <c r="G217" s="1"/>
      <c r="H217" s="1"/>
      <c r="I217" s="1"/>
      <c r="J217" s="1"/>
      <c r="K217" s="1"/>
      <c r="L217" s="1"/>
    </row>
    <row r="218" ht="15.75" customHeight="1">
      <c r="A218" s="53"/>
      <c r="B218" s="54"/>
      <c r="C218" s="54"/>
      <c r="D218" s="1"/>
      <c r="E218" s="1"/>
      <c r="F218" s="1"/>
      <c r="G218" s="1"/>
      <c r="H218" s="1"/>
      <c r="I218" s="1"/>
      <c r="J218" s="1"/>
      <c r="K218" s="1"/>
      <c r="L218" s="1"/>
    </row>
    <row r="219" ht="15.75" customHeight="1">
      <c r="A219" s="53"/>
      <c r="B219" s="54"/>
      <c r="C219" s="54"/>
      <c r="D219" s="1"/>
      <c r="E219" s="1"/>
      <c r="F219" s="1"/>
      <c r="G219" s="1"/>
      <c r="H219" s="1"/>
      <c r="I219" s="1"/>
      <c r="J219" s="1"/>
      <c r="K219" s="1"/>
      <c r="L219" s="1"/>
    </row>
    <row r="220" ht="15.75" customHeight="1">
      <c r="A220" s="53"/>
      <c r="B220" s="54"/>
      <c r="C220" s="54"/>
      <c r="D220" s="1"/>
      <c r="E220" s="1"/>
      <c r="F220" s="1"/>
      <c r="G220" s="1"/>
      <c r="H220" s="1"/>
      <c r="I220" s="1"/>
      <c r="J220" s="1"/>
      <c r="K220" s="1"/>
      <c r="L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9:L19"/>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25.29"/>
    <col customWidth="1" min="10" max="26" width="8.0"/>
  </cols>
  <sheetData>
    <row r="1">
      <c r="A1" s="53"/>
      <c r="B1" s="54"/>
      <c r="C1" s="54"/>
      <c r="D1" s="54"/>
      <c r="E1" s="1"/>
      <c r="F1" s="1"/>
    </row>
    <row r="2" ht="18.75" customHeight="1">
      <c r="A2" s="174" t="s">
        <v>7960</v>
      </c>
      <c r="B2" s="56"/>
      <c r="C2" s="56"/>
      <c r="D2" s="56"/>
      <c r="E2" s="56"/>
      <c r="F2" s="56"/>
      <c r="G2" s="56"/>
      <c r="H2" s="57"/>
      <c r="I2" s="3"/>
      <c r="J2" s="3"/>
      <c r="K2" s="59"/>
      <c r="L2" s="59"/>
      <c r="M2" s="59"/>
      <c r="N2" s="59"/>
      <c r="O2" s="59"/>
      <c r="P2" s="59"/>
      <c r="Q2" s="59"/>
      <c r="R2" s="59"/>
      <c r="S2" s="59"/>
      <c r="T2" s="59"/>
      <c r="U2" s="59"/>
      <c r="V2" s="59"/>
      <c r="W2" s="59"/>
      <c r="X2" s="59"/>
      <c r="Y2" s="59"/>
      <c r="Z2" s="59"/>
    </row>
    <row r="3">
      <c r="A3" s="516"/>
      <c r="B3" s="516"/>
      <c r="C3" s="516"/>
      <c r="D3" s="516"/>
      <c r="E3" s="516"/>
      <c r="F3" s="706"/>
      <c r="G3" s="707"/>
      <c r="H3" s="707"/>
      <c r="I3" s="59"/>
      <c r="J3" s="59"/>
      <c r="K3" s="59"/>
      <c r="L3" s="59"/>
      <c r="M3" s="59"/>
      <c r="N3" s="59"/>
      <c r="O3" s="59"/>
      <c r="P3" s="59"/>
      <c r="Q3" s="59"/>
      <c r="R3" s="59"/>
      <c r="S3" s="59"/>
      <c r="T3" s="59"/>
      <c r="U3" s="59"/>
      <c r="V3" s="59"/>
      <c r="W3" s="59"/>
      <c r="X3" s="59"/>
      <c r="Y3" s="59"/>
      <c r="Z3" s="59"/>
    </row>
    <row r="4" ht="42.0" customHeight="1">
      <c r="A4" s="60" t="s">
        <v>7961</v>
      </c>
      <c r="B4" s="56"/>
      <c r="C4" s="56"/>
      <c r="D4" s="56"/>
      <c r="E4" s="56"/>
      <c r="F4" s="56"/>
      <c r="G4" s="56"/>
      <c r="H4" s="57"/>
      <c r="I4" s="3"/>
      <c r="J4" s="3"/>
      <c r="K4" s="59"/>
      <c r="L4" s="59"/>
      <c r="M4" s="59"/>
      <c r="N4" s="59"/>
      <c r="O4" s="59"/>
      <c r="P4" s="59"/>
      <c r="Q4" s="59"/>
      <c r="R4" s="59"/>
      <c r="S4" s="59"/>
      <c r="T4" s="59"/>
      <c r="U4" s="59"/>
      <c r="V4" s="59"/>
      <c r="W4" s="59"/>
      <c r="X4" s="59"/>
      <c r="Y4" s="59"/>
      <c r="Z4" s="59"/>
    </row>
    <row r="5" ht="27.0" customHeight="1">
      <c r="A5" s="60" t="s">
        <v>7962</v>
      </c>
      <c r="B5" s="56"/>
      <c r="C5" s="56"/>
      <c r="D5" s="56"/>
      <c r="E5" s="56"/>
      <c r="F5" s="56"/>
      <c r="G5" s="56"/>
      <c r="H5" s="57"/>
      <c r="I5" s="3"/>
      <c r="J5" s="3"/>
      <c r="K5" s="59"/>
      <c r="L5" s="59"/>
      <c r="M5" s="59"/>
      <c r="N5" s="59"/>
      <c r="O5" s="59"/>
      <c r="P5" s="59"/>
      <c r="Q5" s="59"/>
      <c r="R5" s="59"/>
      <c r="S5" s="59"/>
      <c r="T5" s="59"/>
      <c r="U5" s="59"/>
      <c r="V5" s="59"/>
      <c r="W5" s="59"/>
      <c r="X5" s="59"/>
      <c r="Y5" s="59"/>
      <c r="Z5" s="59"/>
    </row>
    <row r="6" ht="28.5" customHeight="1">
      <c r="A6" s="60" t="s">
        <v>7963</v>
      </c>
      <c r="B6" s="56"/>
      <c r="C6" s="56"/>
      <c r="D6" s="56"/>
      <c r="E6" s="56"/>
      <c r="F6" s="56"/>
      <c r="G6" s="56"/>
      <c r="H6" s="57"/>
      <c r="I6" s="3"/>
      <c r="J6" s="3"/>
      <c r="K6" s="59"/>
      <c r="L6" s="59"/>
      <c r="M6" s="59"/>
      <c r="N6" s="59"/>
      <c r="O6" s="59"/>
      <c r="P6" s="59"/>
      <c r="Q6" s="59"/>
      <c r="R6" s="59"/>
      <c r="S6" s="59"/>
      <c r="T6" s="59"/>
      <c r="U6" s="59"/>
      <c r="V6" s="59"/>
      <c r="W6" s="59"/>
      <c r="X6" s="59"/>
      <c r="Y6" s="59"/>
      <c r="Z6" s="59"/>
    </row>
    <row r="7" ht="25.5" customHeight="1">
      <c r="A7" s="60" t="s">
        <v>7964</v>
      </c>
      <c r="B7" s="56"/>
      <c r="C7" s="56"/>
      <c r="D7" s="56"/>
      <c r="E7" s="56"/>
      <c r="F7" s="56"/>
      <c r="G7" s="56"/>
      <c r="H7" s="57"/>
      <c r="I7" s="3"/>
      <c r="J7" s="3"/>
      <c r="K7" s="59"/>
      <c r="L7" s="59"/>
      <c r="M7" s="59"/>
      <c r="N7" s="59"/>
      <c r="O7" s="59"/>
      <c r="P7" s="59"/>
      <c r="Q7" s="59"/>
      <c r="R7" s="59"/>
      <c r="S7" s="59"/>
      <c r="T7" s="59"/>
      <c r="U7" s="59"/>
      <c r="V7" s="59"/>
      <c r="W7" s="59"/>
      <c r="X7" s="59"/>
      <c r="Y7" s="59"/>
      <c r="Z7" s="59"/>
    </row>
    <row r="8" ht="26.25" customHeight="1">
      <c r="A8" s="60" t="s">
        <v>7965</v>
      </c>
      <c r="B8" s="56"/>
      <c r="C8" s="56"/>
      <c r="D8" s="56"/>
      <c r="E8" s="56"/>
      <c r="F8" s="56"/>
      <c r="G8" s="56"/>
      <c r="H8" s="57"/>
      <c r="I8" s="3"/>
      <c r="J8" s="3"/>
      <c r="K8" s="59"/>
      <c r="L8" s="59"/>
      <c r="M8" s="59"/>
      <c r="N8" s="59"/>
      <c r="O8" s="59"/>
      <c r="P8" s="59"/>
      <c r="Q8" s="59"/>
      <c r="R8" s="59"/>
      <c r="S8" s="59"/>
      <c r="T8" s="59"/>
      <c r="U8" s="59"/>
      <c r="V8" s="59"/>
      <c r="W8" s="59"/>
      <c r="X8" s="59"/>
      <c r="Y8" s="59"/>
      <c r="Z8" s="59"/>
    </row>
    <row r="9" ht="92.25" customHeight="1">
      <c r="A9" s="63" t="s">
        <v>7966</v>
      </c>
      <c r="B9" s="56"/>
      <c r="C9" s="56"/>
      <c r="D9" s="56"/>
      <c r="E9" s="56"/>
      <c r="F9" s="56"/>
      <c r="G9" s="56"/>
      <c r="H9" s="57"/>
      <c r="I9" s="3"/>
      <c r="J9" s="3"/>
      <c r="K9" s="59"/>
      <c r="L9" s="59"/>
      <c r="M9" s="59"/>
      <c r="N9" s="59"/>
      <c r="O9" s="59"/>
      <c r="P9" s="59"/>
      <c r="Q9" s="59"/>
      <c r="R9" s="59"/>
      <c r="S9" s="59"/>
      <c r="T9" s="59"/>
      <c r="U9" s="59"/>
      <c r="V9" s="59"/>
      <c r="W9" s="59"/>
      <c r="X9" s="59"/>
      <c r="Y9" s="59"/>
      <c r="Z9" s="59"/>
    </row>
    <row r="10">
      <c r="A10" s="53"/>
      <c r="B10" s="54"/>
      <c r="C10" s="54"/>
      <c r="D10" s="54"/>
      <c r="E10" s="1"/>
      <c r="F10" s="1"/>
      <c r="G10" s="59"/>
      <c r="H10" s="59"/>
      <c r="I10" s="59"/>
      <c r="J10" s="59"/>
      <c r="K10" s="59"/>
      <c r="L10" s="59"/>
      <c r="M10" s="59"/>
      <c r="N10" s="59"/>
      <c r="O10" s="59"/>
      <c r="P10" s="59"/>
      <c r="Q10" s="59"/>
      <c r="R10" s="59"/>
      <c r="S10" s="59"/>
      <c r="T10" s="59"/>
      <c r="U10" s="59"/>
      <c r="V10" s="59"/>
      <c r="W10" s="59"/>
      <c r="X10" s="59"/>
      <c r="Y10" s="59"/>
      <c r="Z10" s="59"/>
    </row>
    <row r="11" ht="38.25" customHeight="1">
      <c r="A11" s="193" t="s">
        <v>7</v>
      </c>
      <c r="B11" s="194" t="s">
        <v>8</v>
      </c>
      <c r="C11" s="175" t="s">
        <v>7967</v>
      </c>
      <c r="D11" s="175" t="s">
        <v>7968</v>
      </c>
      <c r="E11" s="175" t="s">
        <v>7969</v>
      </c>
      <c r="F11" s="194" t="s">
        <v>7970</v>
      </c>
      <c r="G11" s="175" t="s">
        <v>746</v>
      </c>
      <c r="H11" s="175" t="s">
        <v>143</v>
      </c>
      <c r="I11" s="196" t="s">
        <v>144</v>
      </c>
    </row>
    <row r="12" ht="11.25" customHeight="1">
      <c r="A12" s="215" t="s">
        <v>56</v>
      </c>
      <c r="B12" s="204" t="s">
        <v>52</v>
      </c>
      <c r="C12" s="49" t="s">
        <v>4184</v>
      </c>
      <c r="D12" s="459"/>
      <c r="E12" s="708" t="s">
        <v>56</v>
      </c>
      <c r="F12" s="204" t="s">
        <v>7971</v>
      </c>
      <c r="G12" s="124">
        <v>100.0</v>
      </c>
      <c r="H12" s="124">
        <v>100.0</v>
      </c>
      <c r="I12" s="225" t="s">
        <v>173</v>
      </c>
      <c r="J12" s="1"/>
      <c r="K12" s="709"/>
      <c r="L12" s="709"/>
      <c r="M12" s="709"/>
      <c r="N12" s="709"/>
      <c r="O12" s="709"/>
      <c r="P12" s="709"/>
      <c r="Q12" s="709"/>
      <c r="R12" s="709"/>
      <c r="S12" s="709"/>
      <c r="T12" s="709"/>
      <c r="U12" s="709"/>
      <c r="V12" s="709"/>
      <c r="W12" s="709"/>
      <c r="X12" s="709"/>
      <c r="Y12" s="709"/>
      <c r="Z12" s="709"/>
    </row>
    <row r="13" ht="11.25" customHeight="1">
      <c r="A13" s="215" t="s">
        <v>747</v>
      </c>
      <c r="B13" s="204" t="s">
        <v>52</v>
      </c>
      <c r="C13" s="204" t="s">
        <v>7972</v>
      </c>
      <c r="D13" s="459"/>
      <c r="E13" s="708" t="s">
        <v>7973</v>
      </c>
      <c r="F13" s="308" t="s">
        <v>7974</v>
      </c>
      <c r="G13" s="124">
        <v>150.0</v>
      </c>
      <c r="H13" s="124">
        <v>150.0</v>
      </c>
      <c r="I13" s="225" t="s">
        <v>214</v>
      </c>
      <c r="J13" s="1"/>
      <c r="K13" s="709"/>
      <c r="L13" s="709"/>
      <c r="M13" s="709"/>
      <c r="N13" s="709"/>
      <c r="O13" s="709"/>
      <c r="P13" s="709"/>
      <c r="Q13" s="709"/>
      <c r="R13" s="709"/>
      <c r="S13" s="709"/>
      <c r="T13" s="709"/>
      <c r="U13" s="709"/>
      <c r="V13" s="709"/>
      <c r="W13" s="709"/>
      <c r="X13" s="709"/>
      <c r="Y13" s="709"/>
      <c r="Z13" s="709"/>
    </row>
    <row r="14" ht="11.25" customHeight="1">
      <c r="A14" s="215" t="s">
        <v>62</v>
      </c>
      <c r="B14" s="204" t="s">
        <v>52</v>
      </c>
      <c r="C14" s="204" t="s">
        <v>7972</v>
      </c>
      <c r="D14" s="459" t="s">
        <v>7975</v>
      </c>
      <c r="E14" s="708" t="s">
        <v>62</v>
      </c>
      <c r="F14" s="308" t="s">
        <v>7976</v>
      </c>
      <c r="G14" s="124">
        <v>450.0</v>
      </c>
      <c r="H14" s="124">
        <v>450.0</v>
      </c>
      <c r="I14" s="225" t="s">
        <v>297</v>
      </c>
      <c r="J14" s="1"/>
      <c r="K14" s="709"/>
      <c r="L14" s="709"/>
      <c r="M14" s="709"/>
      <c r="N14" s="709"/>
      <c r="O14" s="709"/>
      <c r="P14" s="709"/>
      <c r="Q14" s="709"/>
      <c r="R14" s="709"/>
      <c r="S14" s="709"/>
      <c r="T14" s="709"/>
      <c r="U14" s="709"/>
      <c r="V14" s="709"/>
      <c r="W14" s="709"/>
      <c r="X14" s="709"/>
      <c r="Y14" s="709"/>
      <c r="Z14" s="709"/>
    </row>
    <row r="15" ht="11.25" customHeight="1">
      <c r="A15" s="215" t="s">
        <v>62</v>
      </c>
      <c r="B15" s="204" t="s">
        <v>77</v>
      </c>
      <c r="C15" s="204" t="s">
        <v>7972</v>
      </c>
      <c r="D15" s="459" t="s">
        <v>7975</v>
      </c>
      <c r="E15" s="708" t="s">
        <v>62</v>
      </c>
      <c r="F15" s="308" t="s">
        <v>7977</v>
      </c>
      <c r="G15" s="124">
        <v>750.0</v>
      </c>
      <c r="H15" s="124">
        <v>750.0</v>
      </c>
      <c r="I15" s="225" t="s">
        <v>297</v>
      </c>
      <c r="J15" s="1"/>
      <c r="K15" s="709"/>
      <c r="L15" s="709"/>
      <c r="M15" s="709"/>
      <c r="N15" s="709"/>
      <c r="O15" s="709"/>
      <c r="P15" s="709"/>
      <c r="Q15" s="709"/>
      <c r="R15" s="709"/>
      <c r="S15" s="709"/>
      <c r="T15" s="709"/>
      <c r="U15" s="709"/>
      <c r="V15" s="709"/>
      <c r="W15" s="709"/>
      <c r="X15" s="709"/>
      <c r="Y15" s="709"/>
      <c r="Z15" s="709"/>
    </row>
    <row r="16" ht="11.25" customHeight="1">
      <c r="A16" s="215" t="s">
        <v>65</v>
      </c>
      <c r="B16" s="204" t="s">
        <v>52</v>
      </c>
      <c r="C16" s="204" t="s">
        <v>7978</v>
      </c>
      <c r="D16" s="459" t="s">
        <v>7979</v>
      </c>
      <c r="E16" s="708" t="s">
        <v>65</v>
      </c>
      <c r="F16" s="308" t="s">
        <v>7980</v>
      </c>
      <c r="G16" s="124">
        <v>100.0</v>
      </c>
      <c r="H16" s="124">
        <v>100.0</v>
      </c>
      <c r="I16" s="225" t="s">
        <v>767</v>
      </c>
      <c r="J16" s="1"/>
      <c r="K16" s="709"/>
      <c r="L16" s="709"/>
      <c r="M16" s="709"/>
      <c r="N16" s="709"/>
      <c r="O16" s="709"/>
      <c r="P16" s="709"/>
      <c r="Q16" s="709"/>
      <c r="R16" s="709"/>
      <c r="S16" s="709"/>
      <c r="T16" s="709"/>
      <c r="U16" s="709"/>
      <c r="V16" s="709"/>
      <c r="W16" s="709"/>
      <c r="X16" s="709"/>
      <c r="Y16" s="709"/>
      <c r="Z16" s="709"/>
    </row>
    <row r="17" ht="11.25" customHeight="1">
      <c r="A17" s="215" t="s">
        <v>65</v>
      </c>
      <c r="B17" s="204" t="s">
        <v>52</v>
      </c>
      <c r="C17" s="204" t="s">
        <v>7978</v>
      </c>
      <c r="D17" s="459" t="s">
        <v>7979</v>
      </c>
      <c r="E17" s="708" t="s">
        <v>70</v>
      </c>
      <c r="F17" s="308" t="s">
        <v>7981</v>
      </c>
      <c r="G17" s="124">
        <v>300.0</v>
      </c>
      <c r="H17" s="124">
        <v>150.0</v>
      </c>
      <c r="I17" s="225" t="s">
        <v>767</v>
      </c>
      <c r="J17" s="1"/>
      <c r="K17" s="709"/>
      <c r="L17" s="709"/>
      <c r="M17" s="709"/>
      <c r="N17" s="709"/>
      <c r="O17" s="709"/>
      <c r="P17" s="709"/>
      <c r="Q17" s="709"/>
      <c r="R17" s="709"/>
      <c r="S17" s="709"/>
      <c r="T17" s="709"/>
      <c r="U17" s="709"/>
      <c r="V17" s="709"/>
      <c r="W17" s="709"/>
      <c r="X17" s="709"/>
      <c r="Y17" s="709"/>
      <c r="Z17" s="709"/>
    </row>
    <row r="18" ht="11.25" customHeight="1">
      <c r="A18" s="263" t="s">
        <v>68</v>
      </c>
      <c r="B18" s="710" t="s">
        <v>52</v>
      </c>
      <c r="C18" s="204" t="s">
        <v>7982</v>
      </c>
      <c r="D18" s="459"/>
      <c r="E18" s="708"/>
      <c r="F18" s="308" t="s">
        <v>7983</v>
      </c>
      <c r="G18" s="124">
        <v>100.0</v>
      </c>
      <c r="H18" s="124">
        <v>100.0</v>
      </c>
      <c r="I18" s="225" t="s">
        <v>344</v>
      </c>
      <c r="J18" s="1"/>
      <c r="K18" s="709"/>
      <c r="L18" s="709"/>
      <c r="M18" s="709"/>
      <c r="N18" s="709"/>
      <c r="O18" s="709"/>
      <c r="P18" s="709"/>
      <c r="Q18" s="709"/>
      <c r="R18" s="709"/>
      <c r="S18" s="709"/>
      <c r="T18" s="709"/>
      <c r="U18" s="709"/>
      <c r="V18" s="709"/>
      <c r="W18" s="709"/>
      <c r="X18" s="709"/>
      <c r="Y18" s="709"/>
      <c r="Z18" s="709"/>
    </row>
    <row r="19" ht="11.25" customHeight="1">
      <c r="A19" s="215" t="s">
        <v>70</v>
      </c>
      <c r="B19" s="204" t="s">
        <v>52</v>
      </c>
      <c r="C19" s="204" t="s">
        <v>7984</v>
      </c>
      <c r="D19" s="459"/>
      <c r="E19" s="708" t="s">
        <v>70</v>
      </c>
      <c r="F19" s="308" t="s">
        <v>7985</v>
      </c>
      <c r="G19" s="124">
        <v>300.0</v>
      </c>
      <c r="H19" s="124">
        <v>150.0</v>
      </c>
      <c r="I19" s="225" t="s">
        <v>347</v>
      </c>
      <c r="J19" s="1"/>
      <c r="K19" s="709"/>
      <c r="L19" s="709"/>
      <c r="M19" s="709"/>
      <c r="N19" s="709"/>
      <c r="O19" s="709"/>
      <c r="P19" s="709"/>
      <c r="Q19" s="709"/>
      <c r="R19" s="709"/>
      <c r="S19" s="709"/>
      <c r="T19" s="709"/>
      <c r="U19" s="709"/>
      <c r="V19" s="709"/>
      <c r="W19" s="709"/>
      <c r="X19" s="709"/>
      <c r="Y19" s="709"/>
      <c r="Z19" s="709"/>
    </row>
    <row r="20" ht="11.25" customHeight="1">
      <c r="A20" s="215" t="s">
        <v>73</v>
      </c>
      <c r="B20" s="204" t="s">
        <v>52</v>
      </c>
      <c r="C20" s="204" t="s">
        <v>7984</v>
      </c>
      <c r="D20" s="459" t="s">
        <v>7975</v>
      </c>
      <c r="E20" s="204" t="s">
        <v>73</v>
      </c>
      <c r="F20" s="308" t="s">
        <v>7986</v>
      </c>
      <c r="G20" s="124">
        <v>100.0</v>
      </c>
      <c r="H20" s="124">
        <v>200.0</v>
      </c>
      <c r="I20" s="225" t="s">
        <v>366</v>
      </c>
      <c r="J20" s="1"/>
      <c r="K20" s="709"/>
      <c r="L20" s="709"/>
      <c r="M20" s="709"/>
      <c r="N20" s="709"/>
      <c r="O20" s="709"/>
      <c r="P20" s="709"/>
      <c r="Q20" s="709"/>
      <c r="R20" s="709"/>
      <c r="S20" s="709"/>
      <c r="T20" s="709"/>
      <c r="U20" s="709"/>
      <c r="V20" s="709"/>
      <c r="W20" s="709"/>
      <c r="X20" s="709"/>
      <c r="Y20" s="709"/>
      <c r="Z20" s="709"/>
    </row>
    <row r="21" ht="11.25" customHeight="1">
      <c r="A21" s="239" t="s">
        <v>76</v>
      </c>
      <c r="B21" s="150" t="s">
        <v>77</v>
      </c>
      <c r="C21" s="150" t="s">
        <v>7987</v>
      </c>
      <c r="D21" s="711" t="s">
        <v>7988</v>
      </c>
      <c r="E21" s="712" t="s">
        <v>7969</v>
      </c>
      <c r="F21" s="522" t="s">
        <v>7989</v>
      </c>
      <c r="G21" s="494">
        <v>200.0</v>
      </c>
      <c r="H21" s="494">
        <v>200.0</v>
      </c>
      <c r="I21" s="225" t="s">
        <v>394</v>
      </c>
      <c r="J21" s="1"/>
      <c r="K21" s="709"/>
      <c r="L21" s="709"/>
      <c r="M21" s="709"/>
      <c r="N21" s="709"/>
      <c r="O21" s="709"/>
      <c r="P21" s="709"/>
      <c r="Q21" s="709"/>
      <c r="R21" s="709"/>
      <c r="S21" s="709"/>
      <c r="T21" s="709"/>
      <c r="U21" s="709"/>
      <c r="V21" s="709"/>
      <c r="W21" s="709"/>
      <c r="X21" s="709"/>
      <c r="Y21" s="709"/>
      <c r="Z21" s="709"/>
    </row>
    <row r="22" ht="11.25" customHeight="1">
      <c r="A22" s="239" t="s">
        <v>7349</v>
      </c>
      <c r="B22" s="150" t="s">
        <v>77</v>
      </c>
      <c r="C22" s="150" t="s">
        <v>6498</v>
      </c>
      <c r="D22" s="711"/>
      <c r="E22" s="712" t="s">
        <v>7349</v>
      </c>
      <c r="F22" s="522" t="s">
        <v>7990</v>
      </c>
      <c r="G22" s="713">
        <v>450.0</v>
      </c>
      <c r="H22" s="713">
        <v>450.0</v>
      </c>
      <c r="I22" s="225" t="s">
        <v>412</v>
      </c>
      <c r="J22" s="1"/>
      <c r="K22" s="709"/>
      <c r="L22" s="709"/>
      <c r="M22" s="709"/>
      <c r="N22" s="709"/>
      <c r="O22" s="709"/>
      <c r="P22" s="709"/>
      <c r="Q22" s="709"/>
      <c r="R22" s="709"/>
      <c r="S22" s="709"/>
      <c r="T22" s="709"/>
      <c r="U22" s="709"/>
      <c r="V22" s="709"/>
      <c r="W22" s="709"/>
      <c r="X22" s="709"/>
      <c r="Y22" s="709"/>
      <c r="Z22" s="709"/>
    </row>
    <row r="23" ht="11.25" customHeight="1">
      <c r="A23" s="239" t="s">
        <v>79</v>
      </c>
      <c r="B23" s="150" t="s">
        <v>77</v>
      </c>
      <c r="C23" s="150" t="s">
        <v>7984</v>
      </c>
      <c r="D23" s="711" t="s">
        <v>7975</v>
      </c>
      <c r="E23" s="712" t="s">
        <v>79</v>
      </c>
      <c r="F23" s="522" t="s">
        <v>7991</v>
      </c>
      <c r="G23" s="494" t="s">
        <v>7992</v>
      </c>
      <c r="H23" s="494">
        <v>300.0</v>
      </c>
      <c r="I23" s="714" t="s">
        <v>539</v>
      </c>
      <c r="J23" s="1"/>
      <c r="K23" s="709"/>
      <c r="L23" s="709"/>
      <c r="M23" s="709"/>
      <c r="N23" s="709"/>
      <c r="O23" s="709"/>
      <c r="P23" s="709"/>
      <c r="Q23" s="709"/>
      <c r="R23" s="709"/>
      <c r="S23" s="709"/>
      <c r="T23" s="709"/>
      <c r="U23" s="709"/>
      <c r="V23" s="709"/>
      <c r="W23" s="709"/>
      <c r="X23" s="709"/>
      <c r="Y23" s="709"/>
      <c r="Z23" s="709"/>
    </row>
    <row r="24" ht="11.25" customHeight="1">
      <c r="A24" s="239" t="s">
        <v>79</v>
      </c>
      <c r="B24" s="528" t="s">
        <v>77</v>
      </c>
      <c r="C24" s="528" t="s">
        <v>7984</v>
      </c>
      <c r="D24" s="715" t="s">
        <v>7988</v>
      </c>
      <c r="E24" s="716" t="s">
        <v>7993</v>
      </c>
      <c r="F24" s="717" t="s">
        <v>7994</v>
      </c>
      <c r="G24" s="718">
        <v>200.0</v>
      </c>
      <c r="H24" s="718">
        <v>100.0</v>
      </c>
      <c r="I24" s="714" t="s">
        <v>539</v>
      </c>
      <c r="J24" s="1"/>
      <c r="K24" s="709"/>
      <c r="L24" s="709"/>
      <c r="M24" s="709"/>
      <c r="N24" s="709"/>
      <c r="O24" s="709"/>
      <c r="P24" s="709"/>
      <c r="Q24" s="709"/>
      <c r="R24" s="709"/>
      <c r="S24" s="709"/>
      <c r="T24" s="709"/>
      <c r="U24" s="709"/>
      <c r="V24" s="709"/>
      <c r="W24" s="709"/>
      <c r="X24" s="709"/>
      <c r="Y24" s="709"/>
      <c r="Z24" s="709"/>
    </row>
    <row r="25" ht="11.25" customHeight="1">
      <c r="A25" s="239" t="s">
        <v>79</v>
      </c>
      <c r="B25" s="719" t="s">
        <v>77</v>
      </c>
      <c r="C25" s="719" t="s">
        <v>7995</v>
      </c>
      <c r="D25" s="720" t="s">
        <v>7988</v>
      </c>
      <c r="E25" s="716" t="s">
        <v>7993</v>
      </c>
      <c r="F25" s="721" t="s">
        <v>7996</v>
      </c>
      <c r="G25" s="718">
        <v>200.0</v>
      </c>
      <c r="H25" s="718">
        <v>100.0</v>
      </c>
      <c r="I25" s="714" t="s">
        <v>539</v>
      </c>
      <c r="J25" s="1"/>
      <c r="K25" s="709"/>
      <c r="L25" s="709"/>
      <c r="M25" s="709"/>
      <c r="N25" s="709"/>
      <c r="O25" s="709"/>
      <c r="P25" s="709"/>
      <c r="Q25" s="709"/>
      <c r="R25" s="709"/>
      <c r="S25" s="709"/>
      <c r="T25" s="709"/>
      <c r="U25" s="709"/>
      <c r="V25" s="709"/>
      <c r="W25" s="709"/>
      <c r="X25" s="709"/>
      <c r="Y25" s="709"/>
      <c r="Z25" s="709"/>
    </row>
    <row r="26" ht="11.25" customHeight="1">
      <c r="A26" s="239" t="s">
        <v>79</v>
      </c>
      <c r="B26" s="719" t="s">
        <v>77</v>
      </c>
      <c r="C26" s="719" t="s">
        <v>7995</v>
      </c>
      <c r="D26" s="720" t="s">
        <v>7988</v>
      </c>
      <c r="E26" s="716" t="s">
        <v>7993</v>
      </c>
      <c r="F26" s="721" t="s">
        <v>7997</v>
      </c>
      <c r="G26" s="718">
        <v>200.0</v>
      </c>
      <c r="H26" s="722">
        <v>100.0</v>
      </c>
      <c r="I26" s="714" t="s">
        <v>539</v>
      </c>
      <c r="J26" s="1"/>
      <c r="K26" s="709"/>
      <c r="L26" s="709"/>
      <c r="M26" s="709"/>
      <c r="N26" s="709"/>
      <c r="O26" s="709"/>
      <c r="P26" s="709"/>
      <c r="Q26" s="709"/>
      <c r="R26" s="709"/>
      <c r="S26" s="709"/>
      <c r="T26" s="709"/>
      <c r="U26" s="709"/>
      <c r="V26" s="709"/>
      <c r="W26" s="709"/>
      <c r="X26" s="709"/>
      <c r="Y26" s="709"/>
      <c r="Z26" s="709"/>
    </row>
    <row r="27" ht="11.25" customHeight="1">
      <c r="A27" s="239" t="s">
        <v>85</v>
      </c>
      <c r="B27" s="150" t="s">
        <v>77</v>
      </c>
      <c r="C27" s="150" t="s">
        <v>7984</v>
      </c>
      <c r="D27" s="711" t="s">
        <v>7975</v>
      </c>
      <c r="E27" s="712"/>
      <c r="F27" s="522" t="s">
        <v>7998</v>
      </c>
      <c r="G27" s="494">
        <v>100.0</v>
      </c>
      <c r="H27" s="494">
        <v>100.0</v>
      </c>
      <c r="I27" s="714" t="s">
        <v>572</v>
      </c>
      <c r="J27" s="1"/>
      <c r="K27" s="709"/>
      <c r="L27" s="709"/>
      <c r="M27" s="709"/>
      <c r="N27" s="709"/>
      <c r="O27" s="709"/>
      <c r="P27" s="709"/>
      <c r="Q27" s="709"/>
      <c r="R27" s="709"/>
      <c r="S27" s="709"/>
      <c r="T27" s="709"/>
      <c r="U27" s="709"/>
      <c r="V27" s="709"/>
      <c r="W27" s="709"/>
      <c r="X27" s="709"/>
      <c r="Y27" s="709"/>
      <c r="Z27" s="709"/>
    </row>
    <row r="28" ht="11.25" customHeight="1">
      <c r="A28" s="239" t="s">
        <v>85</v>
      </c>
      <c r="B28" s="150" t="s">
        <v>77</v>
      </c>
      <c r="C28" s="150" t="s">
        <v>7984</v>
      </c>
      <c r="D28" s="711" t="s">
        <v>7988</v>
      </c>
      <c r="E28" s="712" t="s">
        <v>85</v>
      </c>
      <c r="F28" s="522" t="s">
        <v>7999</v>
      </c>
      <c r="G28" s="494">
        <v>200.0</v>
      </c>
      <c r="H28" s="494">
        <v>200.0</v>
      </c>
      <c r="I28" s="714" t="s">
        <v>572</v>
      </c>
      <c r="J28" s="1"/>
      <c r="K28" s="709"/>
      <c r="L28" s="709"/>
      <c r="M28" s="709"/>
      <c r="N28" s="709"/>
      <c r="O28" s="709"/>
      <c r="P28" s="709"/>
      <c r="Q28" s="709"/>
      <c r="R28" s="709"/>
      <c r="S28" s="709"/>
      <c r="T28" s="709"/>
      <c r="U28" s="709"/>
      <c r="V28" s="709"/>
      <c r="W28" s="709"/>
      <c r="X28" s="709"/>
      <c r="Y28" s="709"/>
      <c r="Z28" s="709"/>
    </row>
    <row r="29" ht="11.25" customHeight="1">
      <c r="A29" s="239" t="s">
        <v>85</v>
      </c>
      <c r="B29" s="150" t="s">
        <v>77</v>
      </c>
      <c r="C29" s="150" t="s">
        <v>7995</v>
      </c>
      <c r="D29" s="711" t="s">
        <v>7988</v>
      </c>
      <c r="E29" s="712" t="s">
        <v>85</v>
      </c>
      <c r="F29" s="522" t="s">
        <v>8000</v>
      </c>
      <c r="G29" s="494">
        <v>200.0</v>
      </c>
      <c r="H29" s="494">
        <v>200.0</v>
      </c>
      <c r="I29" s="714" t="s">
        <v>572</v>
      </c>
      <c r="J29" s="1"/>
      <c r="K29" s="709"/>
      <c r="L29" s="709"/>
      <c r="M29" s="709"/>
      <c r="N29" s="709"/>
      <c r="O29" s="709"/>
      <c r="P29" s="709"/>
      <c r="Q29" s="709"/>
      <c r="R29" s="709"/>
      <c r="S29" s="709"/>
      <c r="T29" s="709"/>
      <c r="U29" s="709"/>
      <c r="V29" s="709"/>
      <c r="W29" s="709"/>
      <c r="X29" s="709"/>
      <c r="Y29" s="709"/>
      <c r="Z29" s="709"/>
    </row>
    <row r="30" ht="11.25" customHeight="1">
      <c r="A30" s="239" t="s">
        <v>85</v>
      </c>
      <c r="B30" s="150" t="s">
        <v>77</v>
      </c>
      <c r="C30" s="150" t="s">
        <v>7995</v>
      </c>
      <c r="D30" s="711" t="s">
        <v>7988</v>
      </c>
      <c r="E30" s="712" t="s">
        <v>85</v>
      </c>
      <c r="F30" s="522" t="s">
        <v>8001</v>
      </c>
      <c r="G30" s="494">
        <v>200.0</v>
      </c>
      <c r="H30" s="494">
        <v>200.0</v>
      </c>
      <c r="I30" s="714" t="s">
        <v>572</v>
      </c>
      <c r="J30" s="1"/>
      <c r="K30" s="709"/>
      <c r="L30" s="709"/>
      <c r="M30" s="709"/>
      <c r="N30" s="709"/>
      <c r="O30" s="709"/>
      <c r="P30" s="709"/>
      <c r="Q30" s="709"/>
      <c r="R30" s="709"/>
      <c r="S30" s="709"/>
      <c r="T30" s="709"/>
      <c r="U30" s="709"/>
      <c r="V30" s="709"/>
      <c r="W30" s="709"/>
      <c r="X30" s="709"/>
      <c r="Y30" s="709"/>
      <c r="Z30" s="709"/>
    </row>
    <row r="31" ht="11.25" customHeight="1">
      <c r="A31" s="239" t="s">
        <v>89</v>
      </c>
      <c r="B31" s="150" t="s">
        <v>77</v>
      </c>
      <c r="C31" s="150" t="s">
        <v>8002</v>
      </c>
      <c r="D31" s="711" t="s">
        <v>8003</v>
      </c>
      <c r="E31" s="712" t="s">
        <v>89</v>
      </c>
      <c r="F31" s="712" t="s">
        <v>8004</v>
      </c>
      <c r="G31" s="494" t="s">
        <v>7992</v>
      </c>
      <c r="H31" s="494">
        <v>300.0</v>
      </c>
      <c r="I31" s="714" t="s">
        <v>598</v>
      </c>
      <c r="J31" s="1"/>
      <c r="K31" s="709"/>
      <c r="L31" s="709"/>
      <c r="M31" s="709"/>
      <c r="N31" s="709"/>
      <c r="O31" s="709"/>
      <c r="P31" s="709"/>
      <c r="Q31" s="709"/>
      <c r="R31" s="709"/>
      <c r="S31" s="709"/>
      <c r="T31" s="709"/>
      <c r="U31" s="709"/>
      <c r="V31" s="709"/>
      <c r="W31" s="709"/>
      <c r="X31" s="709"/>
      <c r="Y31" s="709"/>
      <c r="Z31" s="709"/>
    </row>
    <row r="32" ht="11.25" customHeight="1">
      <c r="A32" s="239" t="s">
        <v>90</v>
      </c>
      <c r="B32" s="150" t="s">
        <v>77</v>
      </c>
      <c r="C32" s="150" t="s">
        <v>8005</v>
      </c>
      <c r="D32" s="711" t="s">
        <v>158</v>
      </c>
      <c r="E32" s="712" t="s">
        <v>8006</v>
      </c>
      <c r="F32" s="522" t="s">
        <v>8007</v>
      </c>
      <c r="G32" s="494">
        <v>100.0</v>
      </c>
      <c r="H32" s="494">
        <v>100.0</v>
      </c>
      <c r="I32" s="714" t="s">
        <v>775</v>
      </c>
      <c r="J32" s="1"/>
      <c r="K32" s="709"/>
      <c r="L32" s="709"/>
      <c r="M32" s="709"/>
      <c r="N32" s="709"/>
      <c r="O32" s="709"/>
      <c r="P32" s="709"/>
      <c r="Q32" s="709"/>
      <c r="R32" s="709"/>
      <c r="S32" s="709"/>
      <c r="T32" s="709"/>
      <c r="U32" s="709"/>
      <c r="V32" s="709"/>
      <c r="W32" s="709"/>
      <c r="X32" s="709"/>
      <c r="Y32" s="709"/>
      <c r="Z32" s="709"/>
    </row>
    <row r="33" ht="11.25" customHeight="1">
      <c r="A33" s="239" t="s">
        <v>90</v>
      </c>
      <c r="B33" s="150" t="s">
        <v>77</v>
      </c>
      <c r="C33" s="150" t="s">
        <v>8005</v>
      </c>
      <c r="D33" s="711" t="s">
        <v>158</v>
      </c>
      <c r="E33" s="712" t="s">
        <v>8006</v>
      </c>
      <c r="F33" s="522" t="s">
        <v>8008</v>
      </c>
      <c r="G33" s="494">
        <v>100.0</v>
      </c>
      <c r="H33" s="494">
        <v>100.0</v>
      </c>
      <c r="I33" s="714" t="s">
        <v>775</v>
      </c>
      <c r="J33" s="1"/>
      <c r="K33" s="709"/>
      <c r="L33" s="709"/>
      <c r="M33" s="709"/>
      <c r="N33" s="709"/>
      <c r="O33" s="709"/>
      <c r="P33" s="709"/>
      <c r="Q33" s="709"/>
      <c r="R33" s="709"/>
      <c r="S33" s="709"/>
      <c r="T33" s="709"/>
      <c r="U33" s="709"/>
      <c r="V33" s="709"/>
      <c r="W33" s="709"/>
      <c r="X33" s="709"/>
      <c r="Y33" s="709"/>
      <c r="Z33" s="709"/>
    </row>
    <row r="34" ht="11.25" customHeight="1">
      <c r="A34" s="215" t="s">
        <v>102</v>
      </c>
      <c r="B34" s="204" t="s">
        <v>77</v>
      </c>
      <c r="C34" s="204" t="s">
        <v>8005</v>
      </c>
      <c r="D34" s="723" t="s">
        <v>158</v>
      </c>
      <c r="E34" s="708" t="s">
        <v>8009</v>
      </c>
      <c r="F34" s="724" t="s">
        <v>8010</v>
      </c>
      <c r="G34" s="124" t="s">
        <v>7576</v>
      </c>
      <c r="H34" s="124">
        <v>200.0</v>
      </c>
      <c r="I34" s="714" t="s">
        <v>677</v>
      </c>
      <c r="J34" s="1"/>
      <c r="K34" s="709"/>
      <c r="L34" s="709"/>
      <c r="M34" s="709"/>
      <c r="N34" s="709"/>
      <c r="O34" s="709"/>
      <c r="P34" s="709"/>
      <c r="Q34" s="709"/>
      <c r="R34" s="709"/>
      <c r="S34" s="709"/>
      <c r="T34" s="709"/>
      <c r="U34" s="709"/>
      <c r="V34" s="709"/>
      <c r="W34" s="709"/>
      <c r="X34" s="709"/>
      <c r="Y34" s="709"/>
      <c r="Z34" s="709"/>
    </row>
    <row r="35" ht="11.25" customHeight="1">
      <c r="A35" s="215"/>
      <c r="B35" s="204"/>
      <c r="C35" s="204"/>
      <c r="D35" s="459"/>
      <c r="E35" s="204"/>
      <c r="F35" s="308"/>
      <c r="G35" s="49"/>
      <c r="H35" s="49"/>
      <c r="I35" s="225"/>
      <c r="J35" s="1"/>
      <c r="K35" s="709"/>
      <c r="L35" s="709"/>
      <c r="M35" s="709"/>
      <c r="N35" s="709"/>
      <c r="O35" s="709"/>
      <c r="P35" s="709"/>
      <c r="Q35" s="709"/>
      <c r="R35" s="709"/>
      <c r="S35" s="709"/>
      <c r="T35" s="709"/>
      <c r="U35" s="709"/>
      <c r="V35" s="709"/>
      <c r="W35" s="709"/>
      <c r="X35" s="709"/>
      <c r="Y35" s="709"/>
      <c r="Z35" s="709"/>
    </row>
    <row r="36" ht="11.25" customHeight="1">
      <c r="A36" s="184" t="s">
        <v>107</v>
      </c>
      <c r="B36" s="54"/>
      <c r="C36" s="54"/>
      <c r="D36" s="54"/>
      <c r="E36" s="58"/>
      <c r="F36" s="709"/>
      <c r="G36" s="709"/>
      <c r="H36" s="470">
        <f>SUM(H12:H35)</f>
        <v>4800</v>
      </c>
      <c r="I36" s="709"/>
      <c r="J36" s="709"/>
      <c r="K36" s="709"/>
      <c r="L36" s="709"/>
      <c r="M36" s="709"/>
      <c r="N36" s="709"/>
      <c r="O36" s="709"/>
      <c r="P36" s="709"/>
      <c r="Q36" s="709"/>
      <c r="R36" s="709"/>
      <c r="S36" s="709"/>
      <c r="T36" s="709"/>
      <c r="U36" s="709"/>
      <c r="V36" s="709"/>
      <c r="W36" s="709"/>
      <c r="X36" s="709"/>
      <c r="Y36" s="709"/>
      <c r="Z36" s="709"/>
    </row>
    <row r="37" ht="11.25" customHeight="1">
      <c r="A37" s="53"/>
      <c r="B37" s="54"/>
      <c r="C37" s="54"/>
      <c r="D37" s="54"/>
      <c r="E37" s="1"/>
      <c r="F37" s="1"/>
      <c r="G37" s="709"/>
      <c r="H37" s="709"/>
      <c r="I37" s="709"/>
      <c r="J37" s="709"/>
      <c r="K37" s="709"/>
      <c r="L37" s="709"/>
      <c r="M37" s="709"/>
      <c r="N37" s="709"/>
      <c r="O37" s="709"/>
      <c r="P37" s="709"/>
      <c r="Q37" s="709"/>
      <c r="R37" s="709"/>
      <c r="S37" s="709"/>
      <c r="T37" s="709"/>
      <c r="U37" s="709"/>
      <c r="V37" s="709"/>
      <c r="W37" s="709"/>
      <c r="X37" s="709"/>
      <c r="Y37" s="709"/>
      <c r="Z37" s="709"/>
    </row>
    <row r="38" ht="11.25" customHeight="1">
      <c r="A38" s="725" t="s">
        <v>690</v>
      </c>
      <c r="B38" s="173"/>
      <c r="C38" s="173"/>
      <c r="D38" s="173"/>
      <c r="E38" s="173"/>
      <c r="F38" s="173"/>
      <c r="G38" s="709"/>
      <c r="H38" s="709"/>
      <c r="I38" s="709"/>
      <c r="J38" s="709"/>
      <c r="K38" s="709"/>
      <c r="L38" s="709"/>
      <c r="M38" s="709"/>
      <c r="N38" s="709"/>
      <c r="O38" s="709"/>
      <c r="P38" s="709"/>
      <c r="Q38" s="709"/>
      <c r="R38" s="709"/>
      <c r="S38" s="709"/>
      <c r="T38" s="709"/>
      <c r="U38" s="709"/>
      <c r="V38" s="709"/>
      <c r="W38" s="709"/>
      <c r="X38" s="709"/>
      <c r="Y38" s="709"/>
      <c r="Z38" s="709"/>
    </row>
    <row r="39" ht="15.75" customHeight="1">
      <c r="A39" s="53"/>
      <c r="B39" s="54"/>
      <c r="C39" s="54"/>
      <c r="D39" s="54"/>
      <c r="E39" s="1"/>
      <c r="F39" s="1"/>
    </row>
    <row r="40" ht="15.75" customHeight="1">
      <c r="A40" s="53"/>
      <c r="B40" s="54"/>
      <c r="C40" s="54"/>
      <c r="D40" s="54"/>
      <c r="E40" s="1"/>
      <c r="F40" s="1"/>
    </row>
    <row r="41" ht="15.75" customHeight="1">
      <c r="A41" s="53"/>
      <c r="B41" s="54"/>
      <c r="C41" s="54"/>
      <c r="D41" s="54"/>
      <c r="E41" s="1"/>
      <c r="F41" s="1"/>
    </row>
    <row r="42" ht="15.75" customHeight="1">
      <c r="A42" s="53"/>
      <c r="B42" s="54"/>
      <c r="C42" s="54"/>
      <c r="D42" s="54"/>
      <c r="E42" s="1"/>
      <c r="F42" s="1"/>
    </row>
    <row r="43" ht="15.75" customHeight="1">
      <c r="A43" s="53"/>
      <c r="B43" s="54"/>
      <c r="C43" s="54"/>
      <c r="D43" s="54"/>
      <c r="E43" s="1"/>
      <c r="F43" s="1"/>
    </row>
    <row r="44" ht="15.75" customHeight="1">
      <c r="A44" s="53"/>
      <c r="B44" s="54"/>
      <c r="C44" s="54"/>
      <c r="D44" s="54"/>
      <c r="E44" s="1"/>
      <c r="F44" s="1"/>
    </row>
    <row r="45" ht="15.75" customHeight="1">
      <c r="A45" s="53"/>
      <c r="B45" s="54"/>
      <c r="C45" s="54"/>
      <c r="D45" s="54"/>
      <c r="E45" s="1"/>
      <c r="F45" s="1"/>
    </row>
    <row r="46" ht="15.75" customHeight="1">
      <c r="A46" s="53"/>
      <c r="B46" s="54"/>
      <c r="C46" s="54"/>
      <c r="D46" s="54"/>
      <c r="E46" s="1"/>
      <c r="F46" s="1"/>
    </row>
    <row r="47" ht="15.75" customHeight="1">
      <c r="A47" s="53"/>
      <c r="B47" s="54"/>
      <c r="C47" s="54"/>
      <c r="D47" s="54"/>
      <c r="E47" s="1"/>
      <c r="F47" s="1"/>
    </row>
    <row r="48" ht="15.75" customHeight="1">
      <c r="A48" s="53"/>
      <c r="B48" s="54"/>
      <c r="C48" s="54"/>
      <c r="D48" s="54"/>
      <c r="E48" s="1"/>
      <c r="F48" s="1"/>
    </row>
    <row r="49" ht="15.75" customHeight="1">
      <c r="A49" s="53"/>
      <c r="B49" s="54"/>
      <c r="C49" s="54"/>
      <c r="D49" s="54"/>
      <c r="E49" s="1"/>
      <c r="F49" s="1"/>
    </row>
    <row r="50" ht="15.75" customHeight="1">
      <c r="A50" s="53"/>
      <c r="B50" s="54"/>
      <c r="C50" s="54"/>
      <c r="D50" s="54"/>
      <c r="E50" s="1"/>
      <c r="F50" s="1"/>
    </row>
    <row r="51" ht="15.75" customHeight="1">
      <c r="A51" s="53"/>
      <c r="B51" s="54"/>
      <c r="C51" s="54"/>
      <c r="D51" s="54"/>
      <c r="E51" s="1"/>
      <c r="F51" s="1"/>
    </row>
    <row r="52" ht="15.75" customHeight="1">
      <c r="A52" s="53"/>
      <c r="B52" s="54"/>
      <c r="C52" s="54"/>
      <c r="D52" s="54"/>
      <c r="E52" s="1"/>
      <c r="F52" s="1"/>
    </row>
    <row r="53" ht="15.75" customHeight="1">
      <c r="A53" s="53"/>
      <c r="B53" s="54"/>
      <c r="C53" s="54"/>
      <c r="D53" s="54"/>
      <c r="E53" s="1"/>
      <c r="F53" s="1"/>
    </row>
    <row r="54" ht="15.75" customHeight="1">
      <c r="A54" s="53"/>
      <c r="B54" s="54"/>
      <c r="C54" s="54"/>
      <c r="D54" s="54"/>
      <c r="E54" s="1"/>
      <c r="F54" s="1"/>
    </row>
    <row r="55" ht="15.75" customHeight="1">
      <c r="A55" s="53"/>
      <c r="B55" s="54"/>
      <c r="C55" s="54"/>
      <c r="D55" s="54"/>
      <c r="E55" s="1"/>
      <c r="F55" s="1"/>
    </row>
    <row r="56" ht="15.75" customHeight="1">
      <c r="A56" s="53"/>
      <c r="B56" s="54"/>
      <c r="C56" s="54"/>
      <c r="D56" s="54"/>
      <c r="E56" s="1"/>
      <c r="F56" s="1"/>
    </row>
    <row r="57" ht="15.75" customHeight="1">
      <c r="A57" s="53"/>
      <c r="B57" s="54"/>
      <c r="C57" s="54"/>
      <c r="D57" s="54"/>
      <c r="E57" s="1"/>
      <c r="F57" s="1"/>
    </row>
    <row r="58" ht="15.75" customHeight="1">
      <c r="A58" s="53"/>
      <c r="B58" s="54"/>
      <c r="C58" s="54"/>
      <c r="D58" s="54"/>
      <c r="E58" s="1"/>
      <c r="F58" s="1"/>
    </row>
    <row r="59" ht="15.75" customHeight="1">
      <c r="A59" s="53"/>
      <c r="B59" s="54"/>
      <c r="C59" s="54"/>
      <c r="D59" s="54"/>
      <c r="E59" s="1"/>
      <c r="F59" s="1"/>
    </row>
    <row r="60" ht="15.75" customHeight="1">
      <c r="A60" s="53"/>
      <c r="B60" s="54"/>
      <c r="C60" s="54"/>
      <c r="D60" s="54"/>
      <c r="E60" s="1"/>
      <c r="F60" s="1"/>
    </row>
    <row r="61" ht="15.75" customHeight="1">
      <c r="A61" s="53"/>
      <c r="B61" s="54"/>
      <c r="C61" s="54"/>
      <c r="D61" s="54"/>
      <c r="E61" s="1"/>
      <c r="F61" s="1"/>
    </row>
    <row r="62" ht="15.75" customHeight="1">
      <c r="A62" s="53"/>
      <c r="B62" s="54"/>
      <c r="C62" s="54"/>
      <c r="D62" s="54"/>
      <c r="E62" s="1"/>
      <c r="F62" s="1"/>
    </row>
    <row r="63" ht="15.75" customHeight="1">
      <c r="A63" s="53"/>
      <c r="B63" s="54"/>
      <c r="C63" s="54"/>
      <c r="D63" s="54"/>
      <c r="E63" s="1"/>
      <c r="F63" s="1"/>
    </row>
    <row r="64" ht="15.75" customHeight="1">
      <c r="A64" s="53"/>
      <c r="B64" s="54"/>
      <c r="C64" s="54"/>
      <c r="D64" s="54"/>
      <c r="E64" s="1"/>
      <c r="F64" s="1"/>
    </row>
    <row r="65" ht="15.75" customHeight="1">
      <c r="A65" s="53"/>
      <c r="B65" s="54"/>
      <c r="C65" s="54"/>
      <c r="D65" s="54"/>
      <c r="E65" s="1"/>
      <c r="F65" s="1"/>
    </row>
    <row r="66" ht="15.75" customHeight="1">
      <c r="A66" s="53"/>
      <c r="B66" s="54"/>
      <c r="C66" s="54"/>
      <c r="D66" s="54"/>
      <c r="E66" s="1"/>
      <c r="F66" s="1"/>
    </row>
    <row r="67" ht="15.75" customHeight="1">
      <c r="A67" s="53"/>
      <c r="B67" s="54"/>
      <c r="C67" s="54"/>
      <c r="D67" s="54"/>
      <c r="E67" s="1"/>
      <c r="F67" s="1"/>
    </row>
    <row r="68" ht="15.75" customHeight="1">
      <c r="A68" s="53"/>
      <c r="B68" s="54"/>
      <c r="C68" s="54"/>
      <c r="D68" s="54"/>
      <c r="E68" s="1"/>
      <c r="F68" s="1"/>
    </row>
    <row r="69" ht="15.75" customHeight="1">
      <c r="A69" s="53"/>
      <c r="B69" s="54"/>
      <c r="C69" s="54"/>
      <c r="D69" s="54"/>
      <c r="E69" s="1"/>
      <c r="F69" s="1"/>
    </row>
    <row r="70" ht="15.75" customHeight="1">
      <c r="A70" s="53"/>
      <c r="B70" s="54"/>
      <c r="C70" s="54"/>
      <c r="D70" s="54"/>
      <c r="E70" s="1"/>
      <c r="F70" s="1"/>
    </row>
    <row r="71" ht="15.75" customHeight="1">
      <c r="A71" s="53"/>
      <c r="B71" s="54"/>
      <c r="C71" s="54"/>
      <c r="D71" s="54"/>
      <c r="E71" s="1"/>
      <c r="F71" s="1"/>
    </row>
    <row r="72" ht="15.75" customHeight="1">
      <c r="A72" s="53"/>
      <c r="B72" s="54"/>
      <c r="C72" s="54"/>
      <c r="D72" s="54"/>
      <c r="E72" s="1"/>
      <c r="F72" s="1"/>
    </row>
    <row r="73" ht="15.75" customHeight="1">
      <c r="A73" s="53"/>
      <c r="B73" s="54"/>
      <c r="C73" s="54"/>
      <c r="D73" s="54"/>
      <c r="E73" s="1"/>
      <c r="F73" s="1"/>
    </row>
    <row r="74" ht="15.75" customHeight="1">
      <c r="A74" s="53"/>
      <c r="B74" s="54"/>
      <c r="C74" s="54"/>
      <c r="D74" s="54"/>
      <c r="E74" s="1"/>
      <c r="F74" s="1"/>
    </row>
    <row r="75" ht="15.75" customHeight="1">
      <c r="A75" s="53"/>
      <c r="B75" s="54"/>
      <c r="C75" s="54"/>
      <c r="D75" s="54"/>
      <c r="E75" s="1"/>
      <c r="F75" s="1"/>
    </row>
    <row r="76" ht="15.75" customHeight="1">
      <c r="A76" s="53"/>
      <c r="B76" s="54"/>
      <c r="C76" s="54"/>
      <c r="D76" s="54"/>
      <c r="E76" s="1"/>
      <c r="F76" s="1"/>
    </row>
    <row r="77" ht="15.75" customHeight="1">
      <c r="A77" s="53"/>
      <c r="B77" s="54"/>
      <c r="C77" s="54"/>
      <c r="D77" s="54"/>
      <c r="E77" s="1"/>
      <c r="F77" s="1"/>
    </row>
    <row r="78" ht="15.75" customHeight="1">
      <c r="A78" s="53"/>
      <c r="B78" s="54"/>
      <c r="C78" s="54"/>
      <c r="D78" s="54"/>
      <c r="E78" s="1"/>
      <c r="F78" s="1"/>
    </row>
    <row r="79" ht="15.75" customHeight="1">
      <c r="A79" s="53"/>
      <c r="B79" s="54"/>
      <c r="C79" s="54"/>
      <c r="D79" s="54"/>
      <c r="E79" s="1"/>
      <c r="F79" s="1"/>
    </row>
    <row r="80" ht="15.75" customHeight="1">
      <c r="A80" s="53"/>
      <c r="B80" s="54"/>
      <c r="C80" s="54"/>
      <c r="D80" s="54"/>
      <c r="E80" s="1"/>
      <c r="F80" s="1"/>
    </row>
    <row r="81" ht="15.75" customHeight="1">
      <c r="A81" s="53"/>
      <c r="B81" s="54"/>
      <c r="C81" s="54"/>
      <c r="D81" s="54"/>
      <c r="E81" s="1"/>
      <c r="F81" s="1"/>
    </row>
    <row r="82" ht="15.75" customHeight="1">
      <c r="A82" s="53"/>
      <c r="B82" s="54"/>
      <c r="C82" s="54"/>
      <c r="D82" s="54"/>
      <c r="E82" s="1"/>
      <c r="F82" s="1"/>
    </row>
    <row r="83" ht="15.75" customHeight="1">
      <c r="A83" s="53"/>
      <c r="B83" s="54"/>
      <c r="C83" s="54"/>
      <c r="D83" s="54"/>
      <c r="E83" s="1"/>
      <c r="F83" s="1"/>
    </row>
    <row r="84" ht="15.75" customHeight="1">
      <c r="A84" s="53"/>
      <c r="B84" s="54"/>
      <c r="C84" s="54"/>
      <c r="D84" s="54"/>
      <c r="E84" s="1"/>
      <c r="F84" s="1"/>
    </row>
    <row r="85" ht="15.75" customHeight="1">
      <c r="A85" s="53"/>
      <c r="B85" s="54"/>
      <c r="C85" s="54"/>
      <c r="D85" s="54"/>
      <c r="E85" s="1"/>
      <c r="F85" s="1"/>
    </row>
    <row r="86" ht="15.75" customHeight="1">
      <c r="A86" s="53"/>
      <c r="B86" s="54"/>
      <c r="C86" s="54"/>
      <c r="D86" s="54"/>
      <c r="E86" s="1"/>
      <c r="F86" s="1"/>
    </row>
    <row r="87" ht="15.75" customHeight="1">
      <c r="A87" s="53"/>
      <c r="B87" s="54"/>
      <c r="C87" s="54"/>
      <c r="D87" s="54"/>
      <c r="E87" s="1"/>
      <c r="F87" s="1"/>
    </row>
    <row r="88" ht="15.75" customHeight="1">
      <c r="A88" s="53"/>
      <c r="B88" s="54"/>
      <c r="C88" s="54"/>
      <c r="D88" s="54"/>
      <c r="E88" s="1"/>
      <c r="F88" s="1"/>
    </row>
    <row r="89" ht="15.75" customHeight="1">
      <c r="A89" s="53"/>
      <c r="B89" s="54"/>
      <c r="C89" s="54"/>
      <c r="D89" s="54"/>
      <c r="E89" s="1"/>
      <c r="F89" s="1"/>
    </row>
    <row r="90" ht="15.75" customHeight="1">
      <c r="A90" s="53"/>
      <c r="B90" s="54"/>
      <c r="C90" s="54"/>
      <c r="D90" s="54"/>
      <c r="E90" s="1"/>
      <c r="F90" s="1"/>
    </row>
    <row r="91" ht="15.75" customHeight="1">
      <c r="A91" s="53"/>
      <c r="B91" s="54"/>
      <c r="C91" s="54"/>
      <c r="D91" s="54"/>
      <c r="E91" s="1"/>
      <c r="F91" s="1"/>
    </row>
    <row r="92" ht="15.75" customHeight="1">
      <c r="A92" s="53"/>
      <c r="B92" s="54"/>
      <c r="C92" s="54"/>
      <c r="D92" s="54"/>
      <c r="E92" s="1"/>
      <c r="F92" s="1"/>
    </row>
    <row r="93" ht="15.75" customHeight="1">
      <c r="A93" s="53"/>
      <c r="B93" s="54"/>
      <c r="C93" s="54"/>
      <c r="D93" s="54"/>
      <c r="E93" s="1"/>
      <c r="F93" s="1"/>
    </row>
    <row r="94" ht="15.75" customHeight="1">
      <c r="A94" s="53"/>
      <c r="B94" s="54"/>
      <c r="C94" s="54"/>
      <c r="D94" s="54"/>
      <c r="E94" s="1"/>
      <c r="F94" s="1"/>
    </row>
    <row r="95" ht="15.75" customHeight="1">
      <c r="A95" s="53"/>
      <c r="B95" s="54"/>
      <c r="C95" s="54"/>
      <c r="D95" s="54"/>
      <c r="E95" s="1"/>
      <c r="F95" s="1"/>
    </row>
    <row r="96" ht="15.75" customHeight="1">
      <c r="A96" s="53"/>
      <c r="B96" s="54"/>
      <c r="C96" s="54"/>
      <c r="D96" s="54"/>
      <c r="E96" s="1"/>
      <c r="F96" s="1"/>
    </row>
    <row r="97" ht="15.75" customHeight="1">
      <c r="A97" s="53"/>
      <c r="B97" s="54"/>
      <c r="C97" s="54"/>
      <c r="D97" s="54"/>
      <c r="E97" s="1"/>
      <c r="F97" s="1"/>
    </row>
    <row r="98" ht="15.75" customHeight="1">
      <c r="A98" s="53"/>
      <c r="B98" s="54"/>
      <c r="C98" s="54"/>
      <c r="D98" s="54"/>
      <c r="E98" s="1"/>
      <c r="F98" s="1"/>
    </row>
    <row r="99" ht="15.75" customHeight="1">
      <c r="A99" s="53"/>
      <c r="B99" s="54"/>
      <c r="C99" s="54"/>
      <c r="D99" s="54"/>
      <c r="E99" s="1"/>
      <c r="F99" s="1"/>
    </row>
    <row r="100" ht="15.75" customHeight="1">
      <c r="A100" s="53"/>
      <c r="B100" s="54"/>
      <c r="C100" s="54"/>
      <c r="D100" s="54"/>
      <c r="E100" s="1"/>
      <c r="F100" s="1"/>
    </row>
    <row r="101" ht="15.75" customHeight="1">
      <c r="A101" s="53"/>
      <c r="B101" s="54"/>
      <c r="C101" s="54"/>
      <c r="D101" s="54"/>
      <c r="E101" s="1"/>
      <c r="F101" s="1"/>
    </row>
    <row r="102" ht="15.75" customHeight="1">
      <c r="A102" s="53"/>
      <c r="B102" s="54"/>
      <c r="C102" s="54"/>
      <c r="D102" s="54"/>
      <c r="E102" s="1"/>
      <c r="F102" s="1"/>
    </row>
    <row r="103" ht="15.75" customHeight="1">
      <c r="A103" s="53"/>
      <c r="B103" s="54"/>
      <c r="C103" s="54"/>
      <c r="D103" s="54"/>
      <c r="E103" s="1"/>
      <c r="F103" s="1"/>
    </row>
    <row r="104" ht="15.75" customHeight="1">
      <c r="A104" s="53"/>
      <c r="B104" s="54"/>
      <c r="C104" s="54"/>
      <c r="D104" s="54"/>
      <c r="E104" s="1"/>
      <c r="F104" s="1"/>
    </row>
    <row r="105" ht="15.75" customHeight="1">
      <c r="A105" s="53"/>
      <c r="B105" s="54"/>
      <c r="C105" s="54"/>
      <c r="D105" s="54"/>
      <c r="E105" s="1"/>
      <c r="F105" s="1"/>
    </row>
    <row r="106" ht="15.75" customHeight="1">
      <c r="A106" s="53"/>
      <c r="B106" s="54"/>
      <c r="C106" s="54"/>
      <c r="D106" s="54"/>
      <c r="E106" s="1"/>
      <c r="F106" s="1"/>
    </row>
    <row r="107" ht="15.75" customHeight="1">
      <c r="A107" s="53"/>
      <c r="B107" s="54"/>
      <c r="C107" s="54"/>
      <c r="D107" s="54"/>
      <c r="E107" s="1"/>
      <c r="F107" s="1"/>
    </row>
    <row r="108" ht="15.75" customHeight="1">
      <c r="A108" s="53"/>
      <c r="B108" s="54"/>
      <c r="C108" s="54"/>
      <c r="D108" s="54"/>
      <c r="E108" s="1"/>
      <c r="F108" s="1"/>
    </row>
    <row r="109" ht="15.75" customHeight="1">
      <c r="A109" s="53"/>
      <c r="B109" s="54"/>
      <c r="C109" s="54"/>
      <c r="D109" s="54"/>
      <c r="E109" s="1"/>
      <c r="F109" s="1"/>
    </row>
    <row r="110" ht="15.75" customHeight="1">
      <c r="A110" s="53"/>
      <c r="B110" s="54"/>
      <c r="C110" s="54"/>
      <c r="D110" s="54"/>
      <c r="E110" s="1"/>
      <c r="F110" s="1"/>
    </row>
    <row r="111" ht="15.75" customHeight="1">
      <c r="A111" s="53"/>
      <c r="B111" s="54"/>
      <c r="C111" s="54"/>
      <c r="D111" s="54"/>
      <c r="E111" s="1"/>
      <c r="F111" s="1"/>
    </row>
    <row r="112" ht="15.75" customHeight="1">
      <c r="A112" s="53"/>
      <c r="B112" s="54"/>
      <c r="C112" s="54"/>
      <c r="D112" s="54"/>
      <c r="E112" s="1"/>
      <c r="F112" s="1"/>
    </row>
    <row r="113" ht="15.75" customHeight="1">
      <c r="A113" s="53"/>
      <c r="B113" s="54"/>
      <c r="C113" s="54"/>
      <c r="D113" s="54"/>
      <c r="E113" s="1"/>
      <c r="F113" s="1"/>
    </row>
    <row r="114" ht="15.75" customHeight="1">
      <c r="A114" s="53"/>
      <c r="B114" s="54"/>
      <c r="C114" s="54"/>
      <c r="D114" s="54"/>
      <c r="E114" s="1"/>
      <c r="F114" s="1"/>
    </row>
    <row r="115" ht="15.75" customHeight="1">
      <c r="A115" s="53"/>
      <c r="B115" s="54"/>
      <c r="C115" s="54"/>
      <c r="D115" s="54"/>
      <c r="E115" s="1"/>
      <c r="F115" s="1"/>
    </row>
    <row r="116" ht="15.75" customHeight="1">
      <c r="A116" s="53"/>
      <c r="B116" s="54"/>
      <c r="C116" s="54"/>
      <c r="D116" s="54"/>
      <c r="E116" s="1"/>
      <c r="F116" s="1"/>
    </row>
    <row r="117" ht="15.75" customHeight="1">
      <c r="A117" s="53"/>
      <c r="B117" s="54"/>
      <c r="C117" s="54"/>
      <c r="D117" s="54"/>
      <c r="E117" s="1"/>
      <c r="F117" s="1"/>
    </row>
    <row r="118" ht="15.75" customHeight="1">
      <c r="A118" s="53"/>
      <c r="B118" s="54"/>
      <c r="C118" s="54"/>
      <c r="D118" s="54"/>
      <c r="E118" s="1"/>
      <c r="F118" s="1"/>
    </row>
    <row r="119" ht="15.75" customHeight="1">
      <c r="A119" s="53"/>
      <c r="B119" s="54"/>
      <c r="C119" s="54"/>
      <c r="D119" s="54"/>
      <c r="E119" s="1"/>
      <c r="F119" s="1"/>
    </row>
    <row r="120" ht="15.75" customHeight="1">
      <c r="A120" s="53"/>
      <c r="B120" s="54"/>
      <c r="C120" s="54"/>
      <c r="D120" s="54"/>
      <c r="E120" s="1"/>
      <c r="F120" s="1"/>
    </row>
    <row r="121" ht="15.75" customHeight="1">
      <c r="A121" s="53"/>
      <c r="B121" s="54"/>
      <c r="C121" s="54"/>
      <c r="D121" s="54"/>
      <c r="E121" s="1"/>
      <c r="F121" s="1"/>
    </row>
    <row r="122" ht="15.75" customHeight="1">
      <c r="A122" s="53"/>
      <c r="B122" s="54"/>
      <c r="C122" s="54"/>
      <c r="D122" s="54"/>
      <c r="E122" s="1"/>
      <c r="F122" s="1"/>
    </row>
    <row r="123" ht="15.75" customHeight="1">
      <c r="A123" s="53"/>
      <c r="B123" s="54"/>
      <c r="C123" s="54"/>
      <c r="D123" s="54"/>
      <c r="E123" s="1"/>
      <c r="F123" s="1"/>
    </row>
    <row r="124" ht="15.75" customHeight="1">
      <c r="A124" s="53"/>
      <c r="B124" s="54"/>
      <c r="C124" s="54"/>
      <c r="D124" s="54"/>
      <c r="E124" s="1"/>
      <c r="F124" s="1"/>
    </row>
    <row r="125" ht="15.75" customHeight="1">
      <c r="A125" s="53"/>
      <c r="B125" s="54"/>
      <c r="C125" s="54"/>
      <c r="D125" s="54"/>
      <c r="E125" s="1"/>
      <c r="F125" s="1"/>
    </row>
    <row r="126" ht="15.75" customHeight="1">
      <c r="A126" s="53"/>
      <c r="B126" s="54"/>
      <c r="C126" s="54"/>
      <c r="D126" s="54"/>
      <c r="E126" s="1"/>
      <c r="F126" s="1"/>
    </row>
    <row r="127" ht="15.75" customHeight="1">
      <c r="A127" s="53"/>
      <c r="B127" s="54"/>
      <c r="C127" s="54"/>
      <c r="D127" s="54"/>
      <c r="E127" s="1"/>
      <c r="F127" s="1"/>
    </row>
    <row r="128" ht="15.75" customHeight="1">
      <c r="A128" s="53"/>
      <c r="B128" s="54"/>
      <c r="C128" s="54"/>
      <c r="D128" s="54"/>
      <c r="E128" s="1"/>
      <c r="F128" s="1"/>
    </row>
    <row r="129" ht="15.75" customHeight="1">
      <c r="A129" s="53"/>
      <c r="B129" s="54"/>
      <c r="C129" s="54"/>
      <c r="D129" s="54"/>
      <c r="E129" s="1"/>
      <c r="F129" s="1"/>
    </row>
    <row r="130" ht="15.75" customHeight="1">
      <c r="A130" s="53"/>
      <c r="B130" s="54"/>
      <c r="C130" s="54"/>
      <c r="D130" s="54"/>
      <c r="E130" s="1"/>
      <c r="F130" s="1"/>
    </row>
    <row r="131" ht="15.75" customHeight="1">
      <c r="A131" s="53"/>
      <c r="B131" s="54"/>
      <c r="C131" s="54"/>
      <c r="D131" s="54"/>
      <c r="E131" s="1"/>
      <c r="F131" s="1"/>
    </row>
    <row r="132" ht="15.75" customHeight="1">
      <c r="A132" s="53"/>
      <c r="B132" s="54"/>
      <c r="C132" s="54"/>
      <c r="D132" s="54"/>
      <c r="E132" s="1"/>
      <c r="F132" s="1"/>
    </row>
    <row r="133" ht="15.75" customHeight="1">
      <c r="A133" s="53"/>
      <c r="B133" s="54"/>
      <c r="C133" s="54"/>
      <c r="D133" s="54"/>
      <c r="E133" s="1"/>
      <c r="F133" s="1"/>
    </row>
    <row r="134" ht="15.75" customHeight="1">
      <c r="A134" s="53"/>
      <c r="B134" s="54"/>
      <c r="C134" s="54"/>
      <c r="D134" s="54"/>
      <c r="E134" s="1"/>
      <c r="F134" s="1"/>
    </row>
    <row r="135" ht="15.75" customHeight="1">
      <c r="A135" s="53"/>
      <c r="B135" s="54"/>
      <c r="C135" s="54"/>
      <c r="D135" s="54"/>
      <c r="E135" s="1"/>
      <c r="F135" s="1"/>
    </row>
    <row r="136" ht="15.75" customHeight="1">
      <c r="A136" s="53"/>
      <c r="B136" s="54"/>
      <c r="C136" s="54"/>
      <c r="D136" s="54"/>
      <c r="E136" s="1"/>
      <c r="F136" s="1"/>
    </row>
    <row r="137" ht="15.75" customHeight="1">
      <c r="A137" s="53"/>
      <c r="B137" s="54"/>
      <c r="C137" s="54"/>
      <c r="D137" s="54"/>
      <c r="E137" s="1"/>
      <c r="F137" s="1"/>
    </row>
    <row r="138" ht="15.75" customHeight="1">
      <c r="A138" s="53"/>
      <c r="B138" s="54"/>
      <c r="C138" s="54"/>
      <c r="D138" s="54"/>
      <c r="E138" s="1"/>
      <c r="F138" s="1"/>
    </row>
    <row r="139" ht="15.75" customHeight="1">
      <c r="A139" s="53"/>
      <c r="B139" s="54"/>
      <c r="C139" s="54"/>
      <c r="D139" s="54"/>
      <c r="E139" s="1"/>
      <c r="F139" s="1"/>
    </row>
    <row r="140" ht="15.75" customHeight="1">
      <c r="A140" s="53"/>
      <c r="B140" s="54"/>
      <c r="C140" s="54"/>
      <c r="D140" s="54"/>
      <c r="E140" s="1"/>
      <c r="F140" s="1"/>
    </row>
    <row r="141" ht="15.75" customHeight="1">
      <c r="A141" s="53"/>
      <c r="B141" s="54"/>
      <c r="C141" s="54"/>
      <c r="D141" s="54"/>
      <c r="E141" s="1"/>
      <c r="F141" s="1"/>
    </row>
    <row r="142" ht="15.75" customHeight="1">
      <c r="A142" s="53"/>
      <c r="B142" s="54"/>
      <c r="C142" s="54"/>
      <c r="D142" s="54"/>
      <c r="E142" s="1"/>
      <c r="F142" s="1"/>
    </row>
    <row r="143" ht="15.75" customHeight="1">
      <c r="A143" s="53"/>
      <c r="B143" s="54"/>
      <c r="C143" s="54"/>
      <c r="D143" s="54"/>
      <c r="E143" s="1"/>
      <c r="F143" s="1"/>
    </row>
    <row r="144" ht="15.75" customHeight="1">
      <c r="A144" s="53"/>
      <c r="B144" s="54"/>
      <c r="C144" s="54"/>
      <c r="D144" s="54"/>
      <c r="E144" s="1"/>
      <c r="F144" s="1"/>
    </row>
    <row r="145" ht="15.75" customHeight="1">
      <c r="A145" s="53"/>
      <c r="B145" s="54"/>
      <c r="C145" s="54"/>
      <c r="D145" s="54"/>
      <c r="E145" s="1"/>
      <c r="F145" s="1"/>
    </row>
    <row r="146" ht="15.75" customHeight="1">
      <c r="A146" s="53"/>
      <c r="B146" s="54"/>
      <c r="C146" s="54"/>
      <c r="D146" s="54"/>
      <c r="E146" s="1"/>
      <c r="F146" s="1"/>
    </row>
    <row r="147" ht="15.75" customHeight="1">
      <c r="A147" s="53"/>
      <c r="B147" s="54"/>
      <c r="C147" s="54"/>
      <c r="D147" s="54"/>
      <c r="E147" s="1"/>
      <c r="F147" s="1"/>
    </row>
    <row r="148" ht="15.75" customHeight="1">
      <c r="A148" s="53"/>
      <c r="B148" s="54"/>
      <c r="C148" s="54"/>
      <c r="D148" s="54"/>
      <c r="E148" s="1"/>
      <c r="F148" s="1"/>
    </row>
    <row r="149" ht="15.75" customHeight="1">
      <c r="A149" s="53"/>
      <c r="B149" s="54"/>
      <c r="C149" s="54"/>
      <c r="D149" s="54"/>
      <c r="E149" s="1"/>
      <c r="F149" s="1"/>
    </row>
    <row r="150" ht="15.75" customHeight="1">
      <c r="A150" s="53"/>
      <c r="B150" s="54"/>
      <c r="C150" s="54"/>
      <c r="D150" s="54"/>
      <c r="E150" s="1"/>
      <c r="F150" s="1"/>
    </row>
    <row r="151" ht="15.75" customHeight="1">
      <c r="A151" s="53"/>
      <c r="B151" s="54"/>
      <c r="C151" s="54"/>
      <c r="D151" s="54"/>
      <c r="E151" s="1"/>
      <c r="F151" s="1"/>
    </row>
    <row r="152" ht="15.75" customHeight="1">
      <c r="A152" s="53"/>
      <c r="B152" s="54"/>
      <c r="C152" s="54"/>
      <c r="D152" s="54"/>
      <c r="E152" s="1"/>
      <c r="F152" s="1"/>
    </row>
    <row r="153" ht="15.75" customHeight="1">
      <c r="A153" s="53"/>
      <c r="B153" s="54"/>
      <c r="C153" s="54"/>
      <c r="D153" s="54"/>
      <c r="E153" s="1"/>
      <c r="F153" s="1"/>
    </row>
    <row r="154" ht="15.75" customHeight="1">
      <c r="A154" s="53"/>
      <c r="B154" s="54"/>
      <c r="C154" s="54"/>
      <c r="D154" s="54"/>
      <c r="E154" s="1"/>
      <c r="F154" s="1"/>
    </row>
    <row r="155" ht="15.75" customHeight="1">
      <c r="A155" s="53"/>
      <c r="B155" s="54"/>
      <c r="C155" s="54"/>
      <c r="D155" s="54"/>
      <c r="E155" s="1"/>
      <c r="F155" s="1"/>
    </row>
    <row r="156" ht="15.75" customHeight="1">
      <c r="A156" s="53"/>
      <c r="B156" s="54"/>
      <c r="C156" s="54"/>
      <c r="D156" s="54"/>
      <c r="E156" s="1"/>
      <c r="F156" s="1"/>
    </row>
    <row r="157" ht="15.75" customHeight="1">
      <c r="A157" s="53"/>
      <c r="B157" s="54"/>
      <c r="C157" s="54"/>
      <c r="D157" s="54"/>
      <c r="E157" s="1"/>
      <c r="F157" s="1"/>
    </row>
    <row r="158" ht="15.75" customHeight="1">
      <c r="A158" s="53"/>
      <c r="B158" s="54"/>
      <c r="C158" s="54"/>
      <c r="D158" s="54"/>
      <c r="E158" s="1"/>
      <c r="F158" s="1"/>
    </row>
    <row r="159" ht="15.75" customHeight="1">
      <c r="A159" s="53"/>
      <c r="B159" s="54"/>
      <c r="C159" s="54"/>
      <c r="D159" s="54"/>
      <c r="E159" s="1"/>
      <c r="F159" s="1"/>
    </row>
    <row r="160" ht="15.75" customHeight="1">
      <c r="A160" s="53"/>
      <c r="B160" s="54"/>
      <c r="C160" s="54"/>
      <c r="D160" s="54"/>
      <c r="E160" s="1"/>
      <c r="F160" s="1"/>
    </row>
    <row r="161" ht="15.75" customHeight="1">
      <c r="A161" s="53"/>
      <c r="B161" s="54"/>
      <c r="C161" s="54"/>
      <c r="D161" s="54"/>
      <c r="E161" s="1"/>
      <c r="F161" s="1"/>
    </row>
    <row r="162" ht="15.75" customHeight="1">
      <c r="A162" s="53"/>
      <c r="B162" s="54"/>
      <c r="C162" s="54"/>
      <c r="D162" s="54"/>
      <c r="E162" s="1"/>
      <c r="F162" s="1"/>
    </row>
    <row r="163" ht="15.75" customHeight="1">
      <c r="A163" s="53"/>
      <c r="B163" s="54"/>
      <c r="C163" s="54"/>
      <c r="D163" s="54"/>
      <c r="E163" s="1"/>
      <c r="F163" s="1"/>
    </row>
    <row r="164" ht="15.75" customHeight="1">
      <c r="A164" s="53"/>
      <c r="B164" s="54"/>
      <c r="C164" s="54"/>
      <c r="D164" s="54"/>
      <c r="E164" s="1"/>
      <c r="F164" s="1"/>
    </row>
    <row r="165" ht="15.75" customHeight="1">
      <c r="A165" s="53"/>
      <c r="B165" s="54"/>
      <c r="C165" s="54"/>
      <c r="D165" s="54"/>
      <c r="E165" s="1"/>
      <c r="F165" s="1"/>
    </row>
    <row r="166" ht="15.75" customHeight="1">
      <c r="A166" s="53"/>
      <c r="B166" s="54"/>
      <c r="C166" s="54"/>
      <c r="D166" s="54"/>
      <c r="E166" s="1"/>
      <c r="F166" s="1"/>
    </row>
    <row r="167" ht="15.75" customHeight="1">
      <c r="A167" s="53"/>
      <c r="B167" s="54"/>
      <c r="C167" s="54"/>
      <c r="D167" s="54"/>
      <c r="E167" s="1"/>
      <c r="F167" s="1"/>
    </row>
    <row r="168" ht="15.75" customHeight="1">
      <c r="A168" s="53"/>
      <c r="B168" s="54"/>
      <c r="C168" s="54"/>
      <c r="D168" s="54"/>
      <c r="E168" s="1"/>
      <c r="F168" s="1"/>
    </row>
    <row r="169" ht="15.75" customHeight="1">
      <c r="A169" s="53"/>
      <c r="B169" s="54"/>
      <c r="C169" s="54"/>
      <c r="D169" s="54"/>
      <c r="E169" s="1"/>
      <c r="F169" s="1"/>
    </row>
    <row r="170" ht="15.75" customHeight="1">
      <c r="A170" s="53"/>
      <c r="B170" s="54"/>
      <c r="C170" s="54"/>
      <c r="D170" s="54"/>
      <c r="E170" s="1"/>
      <c r="F170" s="1"/>
    </row>
    <row r="171" ht="15.75" customHeight="1">
      <c r="A171" s="53"/>
      <c r="B171" s="54"/>
      <c r="C171" s="54"/>
      <c r="D171" s="54"/>
      <c r="E171" s="1"/>
      <c r="F171" s="1"/>
    </row>
    <row r="172" ht="15.75" customHeight="1">
      <c r="A172" s="53"/>
      <c r="B172" s="54"/>
      <c r="C172" s="54"/>
      <c r="D172" s="54"/>
      <c r="E172" s="1"/>
      <c r="F172" s="1"/>
    </row>
    <row r="173" ht="15.75" customHeight="1">
      <c r="A173" s="53"/>
      <c r="B173" s="54"/>
      <c r="C173" s="54"/>
      <c r="D173" s="54"/>
      <c r="E173" s="1"/>
      <c r="F173" s="1"/>
    </row>
    <row r="174" ht="15.75" customHeight="1">
      <c r="A174" s="53"/>
      <c r="B174" s="54"/>
      <c r="C174" s="54"/>
      <c r="D174" s="54"/>
      <c r="E174" s="1"/>
      <c r="F174" s="1"/>
    </row>
    <row r="175" ht="15.75" customHeight="1">
      <c r="A175" s="53"/>
      <c r="B175" s="54"/>
      <c r="C175" s="54"/>
      <c r="D175" s="54"/>
      <c r="E175" s="1"/>
      <c r="F175" s="1"/>
    </row>
    <row r="176" ht="15.75" customHeight="1">
      <c r="A176" s="53"/>
      <c r="B176" s="54"/>
      <c r="C176" s="54"/>
      <c r="D176" s="54"/>
      <c r="E176" s="1"/>
      <c r="F176" s="1"/>
    </row>
    <row r="177" ht="15.75" customHeight="1">
      <c r="A177" s="53"/>
      <c r="B177" s="54"/>
      <c r="C177" s="54"/>
      <c r="D177" s="54"/>
      <c r="E177" s="1"/>
      <c r="F177" s="1"/>
    </row>
    <row r="178" ht="15.75" customHeight="1">
      <c r="A178" s="53"/>
      <c r="B178" s="54"/>
      <c r="C178" s="54"/>
      <c r="D178" s="54"/>
      <c r="E178" s="1"/>
      <c r="F178" s="1"/>
    </row>
    <row r="179" ht="15.75" customHeight="1">
      <c r="A179" s="53"/>
      <c r="B179" s="54"/>
      <c r="C179" s="54"/>
      <c r="D179" s="54"/>
      <c r="E179" s="1"/>
      <c r="F179" s="1"/>
    </row>
    <row r="180" ht="15.75" customHeight="1">
      <c r="A180" s="53"/>
      <c r="B180" s="54"/>
      <c r="C180" s="54"/>
      <c r="D180" s="54"/>
      <c r="E180" s="1"/>
      <c r="F180" s="1"/>
    </row>
    <row r="181" ht="15.75" customHeight="1">
      <c r="A181" s="53"/>
      <c r="B181" s="54"/>
      <c r="C181" s="54"/>
      <c r="D181" s="54"/>
      <c r="E181" s="1"/>
      <c r="F181" s="1"/>
    </row>
    <row r="182" ht="15.75" customHeight="1">
      <c r="A182" s="53"/>
      <c r="B182" s="54"/>
      <c r="C182" s="54"/>
      <c r="D182" s="54"/>
      <c r="E182" s="1"/>
      <c r="F182" s="1"/>
    </row>
    <row r="183" ht="15.75" customHeight="1">
      <c r="A183" s="53"/>
      <c r="B183" s="54"/>
      <c r="C183" s="54"/>
      <c r="D183" s="54"/>
      <c r="E183" s="1"/>
      <c r="F183" s="1"/>
    </row>
    <row r="184" ht="15.75" customHeight="1">
      <c r="A184" s="53"/>
      <c r="B184" s="54"/>
      <c r="C184" s="54"/>
      <c r="D184" s="54"/>
      <c r="E184" s="1"/>
      <c r="F184" s="1"/>
    </row>
    <row r="185" ht="15.75" customHeight="1">
      <c r="A185" s="53"/>
      <c r="B185" s="54"/>
      <c r="C185" s="54"/>
      <c r="D185" s="54"/>
      <c r="E185" s="1"/>
      <c r="F185" s="1"/>
    </row>
    <row r="186" ht="15.75" customHeight="1">
      <c r="A186" s="53"/>
      <c r="B186" s="54"/>
      <c r="C186" s="54"/>
      <c r="D186" s="54"/>
      <c r="E186" s="1"/>
      <c r="F186" s="1"/>
    </row>
    <row r="187" ht="15.75" customHeight="1">
      <c r="A187" s="53"/>
      <c r="B187" s="54"/>
      <c r="C187" s="54"/>
      <c r="D187" s="54"/>
      <c r="E187" s="1"/>
      <c r="F187" s="1"/>
    </row>
    <row r="188" ht="15.75" customHeight="1">
      <c r="A188" s="53"/>
      <c r="B188" s="54"/>
      <c r="C188" s="54"/>
      <c r="D188" s="54"/>
      <c r="E188" s="1"/>
      <c r="F188" s="1"/>
    </row>
    <row r="189" ht="15.75" customHeight="1">
      <c r="A189" s="53"/>
      <c r="B189" s="54"/>
      <c r="C189" s="54"/>
      <c r="D189" s="54"/>
      <c r="E189" s="1"/>
      <c r="F189" s="1"/>
    </row>
    <row r="190" ht="15.75" customHeight="1">
      <c r="A190" s="53"/>
      <c r="B190" s="54"/>
      <c r="C190" s="54"/>
      <c r="D190" s="54"/>
      <c r="E190" s="1"/>
      <c r="F190" s="1"/>
    </row>
    <row r="191" ht="15.75" customHeight="1">
      <c r="A191" s="53"/>
      <c r="B191" s="54"/>
      <c r="C191" s="54"/>
      <c r="D191" s="54"/>
      <c r="E191" s="1"/>
      <c r="F191" s="1"/>
    </row>
    <row r="192" ht="15.75" customHeight="1">
      <c r="A192" s="53"/>
      <c r="B192" s="54"/>
      <c r="C192" s="54"/>
      <c r="D192" s="54"/>
      <c r="E192" s="1"/>
      <c r="F192" s="1"/>
    </row>
    <row r="193" ht="15.75" customHeight="1">
      <c r="A193" s="53"/>
      <c r="B193" s="54"/>
      <c r="C193" s="54"/>
      <c r="D193" s="54"/>
      <c r="E193" s="1"/>
      <c r="F193" s="1"/>
    </row>
    <row r="194" ht="15.75" customHeight="1">
      <c r="A194" s="53"/>
      <c r="B194" s="54"/>
      <c r="C194" s="54"/>
      <c r="D194" s="54"/>
      <c r="E194" s="1"/>
      <c r="F194" s="1"/>
    </row>
    <row r="195" ht="15.75" customHeight="1">
      <c r="A195" s="53"/>
      <c r="B195" s="54"/>
      <c r="C195" s="54"/>
      <c r="D195" s="54"/>
      <c r="E195" s="1"/>
      <c r="F195" s="1"/>
    </row>
    <row r="196" ht="15.75" customHeight="1">
      <c r="A196" s="53"/>
      <c r="B196" s="54"/>
      <c r="C196" s="54"/>
      <c r="D196" s="54"/>
      <c r="E196" s="1"/>
      <c r="F196" s="1"/>
    </row>
    <row r="197" ht="15.75" customHeight="1">
      <c r="A197" s="53"/>
      <c r="B197" s="54"/>
      <c r="C197" s="54"/>
      <c r="D197" s="54"/>
      <c r="E197" s="1"/>
      <c r="F197" s="1"/>
    </row>
    <row r="198" ht="15.75" customHeight="1">
      <c r="A198" s="53"/>
      <c r="B198" s="54"/>
      <c r="C198" s="54"/>
      <c r="D198" s="54"/>
      <c r="E198" s="1"/>
      <c r="F198" s="1"/>
    </row>
    <row r="199" ht="15.75" customHeight="1">
      <c r="A199" s="53"/>
      <c r="B199" s="54"/>
      <c r="C199" s="54"/>
      <c r="D199" s="54"/>
      <c r="E199" s="1"/>
      <c r="F199" s="1"/>
    </row>
    <row r="200" ht="15.75" customHeight="1">
      <c r="A200" s="53"/>
      <c r="B200" s="54"/>
      <c r="C200" s="54"/>
      <c r="D200" s="54"/>
      <c r="E200" s="1"/>
      <c r="F200" s="1"/>
    </row>
    <row r="201" ht="15.75" customHeight="1">
      <c r="A201" s="53"/>
      <c r="B201" s="54"/>
      <c r="C201" s="54"/>
      <c r="D201" s="54"/>
      <c r="E201" s="1"/>
      <c r="F201" s="1"/>
    </row>
    <row r="202" ht="15.75" customHeight="1">
      <c r="A202" s="53"/>
      <c r="B202" s="54"/>
      <c r="C202" s="54"/>
      <c r="D202" s="54"/>
      <c r="E202" s="1"/>
      <c r="F202" s="1"/>
    </row>
    <row r="203" ht="15.75" customHeight="1">
      <c r="A203" s="53"/>
      <c r="B203" s="54"/>
      <c r="C203" s="54"/>
      <c r="D203" s="54"/>
      <c r="E203" s="1"/>
      <c r="F203" s="1"/>
    </row>
    <row r="204" ht="15.75" customHeight="1">
      <c r="A204" s="53"/>
      <c r="B204" s="54"/>
      <c r="C204" s="54"/>
      <c r="D204" s="54"/>
      <c r="E204" s="1"/>
      <c r="F204" s="1"/>
    </row>
    <row r="205" ht="15.75" customHeight="1">
      <c r="A205" s="53"/>
      <c r="B205" s="54"/>
      <c r="C205" s="54"/>
      <c r="D205" s="54"/>
      <c r="E205" s="1"/>
      <c r="F205" s="1"/>
    </row>
    <row r="206" ht="15.75" customHeight="1">
      <c r="A206" s="53"/>
      <c r="B206" s="54"/>
      <c r="C206" s="54"/>
      <c r="D206" s="54"/>
      <c r="E206" s="1"/>
      <c r="F206" s="1"/>
    </row>
    <row r="207" ht="15.75" customHeight="1">
      <c r="A207" s="53"/>
      <c r="B207" s="54"/>
      <c r="C207" s="54"/>
      <c r="D207" s="54"/>
      <c r="E207" s="1"/>
      <c r="F207" s="1"/>
    </row>
    <row r="208" ht="15.75" customHeight="1">
      <c r="A208" s="53"/>
      <c r="B208" s="54"/>
      <c r="C208" s="54"/>
      <c r="D208" s="54"/>
      <c r="E208" s="1"/>
      <c r="F208" s="1"/>
    </row>
    <row r="209" ht="15.75" customHeight="1">
      <c r="A209" s="53"/>
      <c r="B209" s="54"/>
      <c r="C209" s="54"/>
      <c r="D209" s="54"/>
      <c r="E209" s="1"/>
      <c r="F209" s="1"/>
    </row>
    <row r="210" ht="15.75" customHeight="1">
      <c r="A210" s="53"/>
      <c r="B210" s="54"/>
      <c r="C210" s="54"/>
      <c r="D210" s="54"/>
      <c r="E210" s="1"/>
      <c r="F210" s="1"/>
    </row>
    <row r="211" ht="15.75" customHeight="1">
      <c r="A211" s="53"/>
      <c r="B211" s="54"/>
      <c r="C211" s="54"/>
      <c r="D211" s="54"/>
      <c r="E211" s="1"/>
      <c r="F211" s="1"/>
    </row>
    <row r="212" ht="15.75" customHeight="1">
      <c r="A212" s="53"/>
      <c r="B212" s="54"/>
      <c r="C212" s="54"/>
      <c r="D212" s="54"/>
      <c r="E212" s="1"/>
      <c r="F212" s="1"/>
    </row>
    <row r="213" ht="15.75" customHeight="1">
      <c r="A213" s="53"/>
      <c r="B213" s="54"/>
      <c r="C213" s="54"/>
      <c r="D213" s="54"/>
      <c r="E213" s="1"/>
      <c r="F213" s="1"/>
    </row>
    <row r="214" ht="15.75" customHeight="1">
      <c r="A214" s="53"/>
      <c r="B214" s="54"/>
      <c r="C214" s="54"/>
      <c r="D214" s="54"/>
      <c r="E214" s="1"/>
      <c r="F214" s="1"/>
    </row>
    <row r="215" ht="15.75" customHeight="1">
      <c r="A215" s="53"/>
      <c r="B215" s="54"/>
      <c r="C215" s="54"/>
      <c r="D215" s="54"/>
      <c r="E215" s="1"/>
      <c r="F215" s="1"/>
    </row>
    <row r="216" ht="15.75" customHeight="1">
      <c r="A216" s="53"/>
      <c r="B216" s="54"/>
      <c r="C216" s="54"/>
      <c r="D216" s="54"/>
      <c r="E216" s="1"/>
      <c r="F216" s="1"/>
    </row>
    <row r="217" ht="15.75" customHeight="1">
      <c r="A217" s="53"/>
      <c r="B217" s="54"/>
      <c r="C217" s="54"/>
      <c r="D217" s="54"/>
      <c r="E217" s="1"/>
      <c r="F217" s="1"/>
    </row>
    <row r="218" ht="15.75" customHeight="1">
      <c r="A218" s="53"/>
      <c r="B218" s="54"/>
      <c r="C218" s="54"/>
      <c r="D218" s="54"/>
      <c r="E218" s="1"/>
      <c r="F218" s="1"/>
    </row>
    <row r="219" ht="15.75" customHeight="1">
      <c r="A219" s="53"/>
      <c r="B219" s="54"/>
      <c r="C219" s="54"/>
      <c r="D219" s="54"/>
      <c r="E219" s="1"/>
      <c r="F219" s="1"/>
    </row>
    <row r="220" ht="15.75" customHeight="1">
      <c r="A220" s="53"/>
      <c r="B220" s="54"/>
      <c r="C220" s="54"/>
      <c r="D220" s="54"/>
      <c r="E220" s="1"/>
      <c r="F220" s="1"/>
    </row>
    <row r="221" ht="15.75" customHeight="1">
      <c r="A221" s="53"/>
      <c r="B221" s="54"/>
      <c r="C221" s="54"/>
      <c r="D221" s="54"/>
      <c r="E221" s="1"/>
      <c r="F221" s="1"/>
    </row>
    <row r="222" ht="15.75" customHeight="1">
      <c r="A222" s="53"/>
      <c r="B222" s="54"/>
      <c r="C222" s="54"/>
      <c r="D222" s="54"/>
      <c r="E222" s="1"/>
      <c r="F222" s="1"/>
    </row>
    <row r="223" ht="15.75" customHeight="1">
      <c r="A223" s="53"/>
      <c r="B223" s="54"/>
      <c r="C223" s="54"/>
      <c r="D223" s="54"/>
      <c r="E223" s="1"/>
      <c r="F223" s="1"/>
    </row>
    <row r="224" ht="15.75" customHeight="1">
      <c r="A224" s="53"/>
      <c r="B224" s="54"/>
      <c r="C224" s="54"/>
      <c r="D224" s="54"/>
      <c r="E224" s="1"/>
      <c r="F224" s="1"/>
    </row>
    <row r="225" ht="15.75" customHeight="1">
      <c r="A225" s="53"/>
      <c r="B225" s="54"/>
      <c r="C225" s="54"/>
      <c r="D225" s="54"/>
      <c r="E225" s="1"/>
      <c r="F225" s="1"/>
    </row>
    <row r="226" ht="15.75" customHeight="1">
      <c r="A226" s="53"/>
      <c r="B226" s="54"/>
      <c r="C226" s="54"/>
      <c r="D226" s="54"/>
      <c r="E226" s="1"/>
      <c r="F226" s="1"/>
    </row>
    <row r="227" ht="15.75" customHeight="1">
      <c r="A227" s="53"/>
      <c r="B227" s="54"/>
      <c r="C227" s="54"/>
      <c r="D227" s="54"/>
      <c r="E227" s="1"/>
      <c r="F227" s="1"/>
    </row>
    <row r="228" ht="15.75" customHeight="1">
      <c r="A228" s="53"/>
      <c r="B228" s="54"/>
      <c r="C228" s="54"/>
      <c r="D228" s="54"/>
      <c r="E228" s="1"/>
      <c r="F228" s="1"/>
    </row>
    <row r="229" ht="15.75" customHeight="1">
      <c r="A229" s="53"/>
      <c r="B229" s="54"/>
      <c r="C229" s="54"/>
      <c r="D229" s="54"/>
      <c r="E229" s="1"/>
      <c r="F229" s="1"/>
    </row>
    <row r="230" ht="15.75" customHeight="1">
      <c r="A230" s="53"/>
      <c r="B230" s="54"/>
      <c r="C230" s="54"/>
      <c r="D230" s="54"/>
      <c r="E230" s="1"/>
      <c r="F230" s="1"/>
    </row>
    <row r="231" ht="15.75" customHeight="1">
      <c r="A231" s="53"/>
      <c r="B231" s="54"/>
      <c r="C231" s="54"/>
      <c r="D231" s="54"/>
      <c r="E231" s="1"/>
      <c r="F231" s="1"/>
    </row>
    <row r="232" ht="15.75" customHeight="1">
      <c r="A232" s="53"/>
      <c r="B232" s="54"/>
      <c r="C232" s="54"/>
      <c r="D232" s="54"/>
      <c r="E232" s="1"/>
      <c r="F232" s="1"/>
    </row>
    <row r="233" ht="15.75" customHeight="1">
      <c r="A233" s="53"/>
      <c r="B233" s="54"/>
      <c r="C233" s="54"/>
      <c r="D233" s="54"/>
      <c r="E233" s="1"/>
      <c r="F233" s="1"/>
    </row>
    <row r="234" ht="15.75" customHeight="1">
      <c r="A234" s="53"/>
      <c r="B234" s="54"/>
      <c r="C234" s="54"/>
      <c r="D234" s="54"/>
      <c r="E234" s="1"/>
      <c r="F234" s="1"/>
    </row>
    <row r="235" ht="15.75" customHeight="1">
      <c r="A235" s="53"/>
      <c r="B235" s="54"/>
      <c r="C235" s="54"/>
      <c r="D235" s="54"/>
      <c r="E235" s="1"/>
      <c r="F235" s="1"/>
    </row>
    <row r="236" ht="15.75" customHeight="1">
      <c r="A236" s="53"/>
      <c r="B236" s="54"/>
      <c r="C236" s="54"/>
      <c r="D236" s="54"/>
      <c r="E236" s="1"/>
      <c r="F236" s="1"/>
    </row>
    <row r="237" ht="15.75" customHeight="1">
      <c r="A237" s="53"/>
      <c r="B237" s="54"/>
      <c r="C237" s="54"/>
      <c r="D237" s="54"/>
      <c r="E237" s="1"/>
      <c r="F237" s="1"/>
    </row>
    <row r="238" ht="15.75" customHeight="1">
      <c r="A238" s="53"/>
      <c r="B238" s="54"/>
      <c r="C238" s="54"/>
      <c r="D238" s="54"/>
      <c r="E238" s="1"/>
      <c r="F238" s="1"/>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38:F38"/>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53"/>
      <c r="B1" s="54"/>
      <c r="C1" s="54"/>
      <c r="D1" s="54"/>
      <c r="E1" s="54"/>
      <c r="F1" s="54"/>
      <c r="G1" s="54"/>
      <c r="H1" s="1"/>
    </row>
    <row r="2" ht="15.75" customHeight="1">
      <c r="A2" s="174" t="s">
        <v>8011</v>
      </c>
      <c r="B2" s="56"/>
      <c r="C2" s="56"/>
      <c r="D2" s="56"/>
      <c r="E2" s="56"/>
      <c r="F2" s="56"/>
      <c r="G2" s="56"/>
      <c r="H2" s="57"/>
      <c r="I2" s="59"/>
      <c r="J2" s="59"/>
      <c r="K2" s="59"/>
      <c r="L2" s="59"/>
      <c r="M2" s="59"/>
      <c r="N2" s="59"/>
      <c r="O2" s="59"/>
      <c r="P2" s="59"/>
      <c r="Q2" s="59"/>
      <c r="R2" s="59"/>
      <c r="S2" s="59"/>
      <c r="T2" s="59"/>
      <c r="U2" s="59"/>
      <c r="V2" s="59"/>
      <c r="W2" s="59"/>
      <c r="X2" s="59"/>
    </row>
    <row r="3">
      <c r="A3" s="189"/>
      <c r="B3" s="189"/>
      <c r="C3" s="189"/>
      <c r="D3" s="189"/>
      <c r="E3" s="189"/>
      <c r="F3" s="189"/>
      <c r="G3" s="189"/>
      <c r="H3" s="58"/>
      <c r="I3" s="59"/>
      <c r="J3" s="59"/>
      <c r="K3" s="59"/>
      <c r="L3" s="59"/>
      <c r="M3" s="59"/>
      <c r="N3" s="59"/>
      <c r="O3" s="59"/>
      <c r="P3" s="59"/>
      <c r="Q3" s="59"/>
      <c r="R3" s="59"/>
      <c r="S3" s="59"/>
      <c r="T3" s="59"/>
      <c r="U3" s="59"/>
      <c r="V3" s="59"/>
      <c r="W3" s="59"/>
      <c r="X3" s="59"/>
    </row>
    <row r="4" ht="18.75" customHeight="1">
      <c r="A4" s="60" t="s">
        <v>8012</v>
      </c>
      <c r="B4" s="56"/>
      <c r="C4" s="56"/>
      <c r="D4" s="56"/>
      <c r="E4" s="56"/>
      <c r="F4" s="56"/>
      <c r="G4" s="56"/>
      <c r="H4" s="57"/>
      <c r="I4" s="188"/>
      <c r="J4" s="188"/>
      <c r="K4" s="188"/>
      <c r="L4" s="188"/>
      <c r="M4" s="188"/>
      <c r="N4" s="188"/>
      <c r="O4" s="188"/>
      <c r="P4" s="188"/>
      <c r="Q4" s="188"/>
      <c r="R4" s="188"/>
      <c r="S4" s="188"/>
      <c r="T4" s="188"/>
      <c r="U4" s="188"/>
      <c r="V4" s="188"/>
      <c r="W4" s="188"/>
      <c r="X4" s="188"/>
    </row>
    <row r="5" ht="14.25" customHeight="1">
      <c r="A5" s="60" t="s">
        <v>8013</v>
      </c>
      <c r="B5" s="56"/>
      <c r="C5" s="56"/>
      <c r="D5" s="56"/>
      <c r="E5" s="56"/>
      <c r="F5" s="56"/>
      <c r="G5" s="56"/>
      <c r="H5" s="57"/>
      <c r="I5" s="188"/>
      <c r="J5" s="188"/>
      <c r="K5" s="188"/>
      <c r="L5" s="188"/>
      <c r="M5" s="188"/>
      <c r="N5" s="188"/>
      <c r="O5" s="188"/>
      <c r="P5" s="188"/>
      <c r="Q5" s="188"/>
      <c r="R5" s="188"/>
      <c r="S5" s="188"/>
      <c r="T5" s="188"/>
      <c r="U5" s="188"/>
      <c r="V5" s="188"/>
      <c r="W5" s="188"/>
      <c r="X5" s="188"/>
    </row>
    <row r="6" ht="13.5" customHeight="1">
      <c r="A6" s="60" t="s">
        <v>8014</v>
      </c>
      <c r="B6" s="56"/>
      <c r="C6" s="56"/>
      <c r="D6" s="56"/>
      <c r="E6" s="56"/>
      <c r="F6" s="56"/>
      <c r="G6" s="56"/>
      <c r="H6" s="57"/>
      <c r="I6" s="188"/>
      <c r="J6" s="188"/>
      <c r="K6" s="188"/>
      <c r="L6" s="188"/>
      <c r="M6" s="188"/>
      <c r="N6" s="188"/>
      <c r="O6" s="188"/>
      <c r="P6" s="188"/>
      <c r="Q6" s="188"/>
      <c r="R6" s="188"/>
      <c r="S6" s="188"/>
      <c r="T6" s="188"/>
      <c r="U6" s="188"/>
      <c r="V6" s="188"/>
      <c r="W6" s="188"/>
      <c r="X6" s="188"/>
    </row>
    <row r="7" ht="132.75" customHeight="1">
      <c r="A7" s="63" t="s">
        <v>8015</v>
      </c>
      <c r="B7" s="56"/>
      <c r="C7" s="56"/>
      <c r="D7" s="56"/>
      <c r="E7" s="56"/>
      <c r="F7" s="56"/>
      <c r="G7" s="56"/>
      <c r="H7" s="57"/>
      <c r="I7" s="188"/>
      <c r="J7" s="188"/>
      <c r="K7" s="188"/>
      <c r="L7" s="188"/>
      <c r="M7" s="188"/>
      <c r="N7" s="188"/>
      <c r="O7" s="188"/>
      <c r="P7" s="188"/>
      <c r="Q7" s="188"/>
      <c r="R7" s="188"/>
      <c r="S7" s="188"/>
      <c r="T7" s="188"/>
      <c r="U7" s="188"/>
      <c r="V7" s="188"/>
      <c r="W7" s="188"/>
      <c r="X7" s="188"/>
    </row>
    <row r="8">
      <c r="A8" s="64"/>
      <c r="B8" s="65"/>
      <c r="C8" s="65"/>
      <c r="D8" s="65"/>
      <c r="E8" s="65"/>
      <c r="F8" s="65"/>
      <c r="G8" s="65"/>
      <c r="H8" s="58"/>
      <c r="I8" s="59"/>
      <c r="J8" s="59"/>
      <c r="K8" s="59"/>
      <c r="L8" s="59"/>
      <c r="M8" s="59"/>
      <c r="N8" s="59"/>
      <c r="O8" s="59"/>
      <c r="P8" s="59"/>
      <c r="Q8" s="59"/>
      <c r="R8" s="59"/>
      <c r="S8" s="59"/>
      <c r="T8" s="59"/>
      <c r="U8" s="59"/>
      <c r="V8" s="59"/>
      <c r="W8" s="59"/>
      <c r="X8" s="59"/>
    </row>
    <row r="9" ht="61.5" customHeight="1">
      <c r="A9" s="66" t="s">
        <v>3664</v>
      </c>
      <c r="B9" s="66" t="s">
        <v>8</v>
      </c>
      <c r="C9" s="66" t="s">
        <v>3665</v>
      </c>
      <c r="D9" s="66" t="s">
        <v>8016</v>
      </c>
      <c r="E9" s="66" t="s">
        <v>3667</v>
      </c>
      <c r="F9" s="66" t="s">
        <v>3668</v>
      </c>
      <c r="G9" s="175" t="s">
        <v>139</v>
      </c>
      <c r="H9" s="193" t="s">
        <v>143</v>
      </c>
      <c r="I9" s="390" t="s">
        <v>144</v>
      </c>
      <c r="J9" s="59"/>
      <c r="K9" s="59"/>
      <c r="L9" s="59"/>
      <c r="M9" s="59"/>
      <c r="N9" s="59"/>
      <c r="O9" s="59"/>
      <c r="P9" s="59"/>
      <c r="Q9" s="59"/>
      <c r="R9" s="59"/>
      <c r="S9" s="59"/>
      <c r="T9" s="59"/>
      <c r="U9" s="59"/>
      <c r="V9" s="59"/>
      <c r="W9" s="59"/>
      <c r="X9" s="59"/>
    </row>
    <row r="10">
      <c r="A10" s="17"/>
      <c r="B10" s="98"/>
      <c r="C10" s="98"/>
      <c r="D10" s="112"/>
      <c r="E10" s="112"/>
      <c r="F10" s="112"/>
      <c r="G10" s="726"/>
      <c r="H10" s="707"/>
      <c r="J10" s="59"/>
      <c r="K10" s="59"/>
      <c r="L10" s="59"/>
      <c r="M10" s="59"/>
      <c r="N10" s="59"/>
      <c r="O10" s="59"/>
      <c r="P10" s="59"/>
      <c r="Q10" s="59"/>
      <c r="R10" s="59"/>
      <c r="S10" s="59"/>
      <c r="T10" s="59"/>
      <c r="U10" s="59"/>
      <c r="V10" s="59"/>
      <c r="W10" s="59"/>
      <c r="X10" s="59"/>
    </row>
    <row r="11">
      <c r="A11" s="239"/>
      <c r="B11" s="150"/>
      <c r="C11" s="236"/>
      <c r="D11" s="91"/>
      <c r="E11" s="91"/>
      <c r="F11" s="91"/>
      <c r="G11" s="727"/>
      <c r="H11" s="728"/>
      <c r="J11" s="729"/>
      <c r="K11" s="729"/>
      <c r="L11" s="729"/>
      <c r="M11" s="729"/>
      <c r="N11" s="729"/>
      <c r="O11" s="729"/>
      <c r="P11" s="729"/>
      <c r="Q11" s="729"/>
      <c r="R11" s="729"/>
      <c r="S11" s="729"/>
      <c r="T11" s="729"/>
      <c r="U11" s="729"/>
      <c r="V11" s="729"/>
      <c r="W11" s="729"/>
      <c r="X11" s="729"/>
    </row>
    <row r="12">
      <c r="A12" s="239"/>
      <c r="B12" s="150"/>
      <c r="C12" s="236"/>
      <c r="D12" s="112"/>
      <c r="E12" s="112"/>
      <c r="F12" s="112"/>
      <c r="G12" s="472"/>
      <c r="H12" s="728"/>
      <c r="J12" s="729"/>
      <c r="K12" s="729"/>
      <c r="L12" s="729"/>
      <c r="M12" s="729"/>
      <c r="N12" s="729"/>
      <c r="O12" s="729"/>
      <c r="P12" s="729"/>
      <c r="Q12" s="729"/>
      <c r="R12" s="729"/>
      <c r="S12" s="729"/>
      <c r="T12" s="729"/>
      <c r="U12" s="729"/>
      <c r="V12" s="729"/>
      <c r="W12" s="729"/>
      <c r="X12" s="729"/>
    </row>
    <row r="13">
      <c r="A13" s="239"/>
      <c r="B13" s="150"/>
      <c r="C13" s="236"/>
      <c r="D13" s="112"/>
      <c r="E13" s="112"/>
      <c r="F13" s="112"/>
      <c r="G13" s="472"/>
      <c r="H13" s="728"/>
      <c r="J13" s="729"/>
      <c r="K13" s="729"/>
      <c r="L13" s="729"/>
      <c r="M13" s="729"/>
      <c r="N13" s="729"/>
      <c r="O13" s="729"/>
      <c r="P13" s="729"/>
      <c r="Q13" s="729"/>
      <c r="R13" s="729"/>
      <c r="S13" s="729"/>
      <c r="T13" s="729"/>
      <c r="U13" s="729"/>
      <c r="V13" s="729"/>
      <c r="W13" s="729"/>
      <c r="X13" s="729"/>
    </row>
    <row r="14">
      <c r="A14" s="239"/>
      <c r="B14" s="150"/>
      <c r="C14" s="236"/>
      <c r="D14" s="236"/>
      <c r="E14" s="236"/>
      <c r="F14" s="236"/>
      <c r="G14" s="730"/>
      <c r="H14" s="728"/>
      <c r="J14" s="729"/>
      <c r="K14" s="729"/>
      <c r="L14" s="729"/>
      <c r="M14" s="729"/>
      <c r="N14" s="729"/>
      <c r="O14" s="729"/>
      <c r="P14" s="729"/>
      <c r="Q14" s="729"/>
      <c r="R14" s="729"/>
      <c r="S14" s="729"/>
      <c r="T14" s="729"/>
      <c r="U14" s="729"/>
      <c r="V14" s="729"/>
      <c r="W14" s="729"/>
      <c r="X14" s="729"/>
    </row>
    <row r="15">
      <c r="A15" s="239"/>
      <c r="B15" s="150"/>
      <c r="C15" s="236"/>
      <c r="D15" s="236"/>
      <c r="E15" s="236"/>
      <c r="F15" s="236"/>
      <c r="G15" s="730"/>
      <c r="H15" s="393"/>
    </row>
    <row r="16">
      <c r="A16" s="184" t="s">
        <v>107</v>
      </c>
      <c r="B16" s="54"/>
      <c r="C16" s="54"/>
      <c r="D16" s="54"/>
      <c r="E16" s="54"/>
      <c r="F16" s="54"/>
      <c r="H16" s="470">
        <f>SUM(H10:H15)</f>
        <v>0</v>
      </c>
    </row>
    <row r="17">
      <c r="A17" s="53"/>
      <c r="B17" s="54"/>
      <c r="C17" s="54"/>
      <c r="D17" s="54"/>
      <c r="E17" s="54"/>
      <c r="F17" s="54"/>
      <c r="G17" s="54"/>
      <c r="H17" s="1"/>
    </row>
    <row r="18">
      <c r="A18" s="471" t="s">
        <v>690</v>
      </c>
      <c r="B18" s="173"/>
      <c r="C18" s="173"/>
      <c r="D18" s="173"/>
      <c r="E18" s="173"/>
      <c r="F18" s="173"/>
      <c r="G18" s="173"/>
      <c r="H18" s="173"/>
    </row>
    <row r="19">
      <c r="A19" s="53"/>
      <c r="B19" s="54"/>
      <c r="C19" s="54"/>
      <c r="D19" s="54"/>
      <c r="E19" s="54"/>
      <c r="F19" s="54"/>
      <c r="G19" s="54"/>
      <c r="H19" s="1"/>
    </row>
    <row r="20" ht="15.75" customHeight="1">
      <c r="A20" s="53"/>
      <c r="B20" s="54"/>
      <c r="C20" s="54"/>
      <c r="D20" s="54"/>
      <c r="E20" s="54"/>
      <c r="F20" s="54"/>
      <c r="G20" s="54"/>
      <c r="H20" s="1"/>
    </row>
    <row r="21" ht="15.75" customHeight="1">
      <c r="A21" s="53"/>
      <c r="B21" s="54"/>
      <c r="C21" s="54"/>
      <c r="D21" s="54"/>
      <c r="E21" s="54"/>
      <c r="F21" s="54"/>
      <c r="G21" s="54"/>
      <c r="H21" s="1"/>
    </row>
    <row r="22" ht="15.75" customHeight="1">
      <c r="A22" s="53"/>
      <c r="B22" s="54"/>
      <c r="C22" s="54"/>
      <c r="D22" s="54"/>
      <c r="E22" s="54"/>
      <c r="F22" s="54"/>
      <c r="G22" s="54"/>
      <c r="H22" s="1"/>
    </row>
    <row r="23" ht="15.75" customHeight="1">
      <c r="A23" s="53"/>
      <c r="B23" s="54"/>
      <c r="C23" s="54"/>
      <c r="D23" s="54"/>
      <c r="E23" s="54"/>
      <c r="F23" s="54"/>
      <c r="G23" s="54"/>
      <c r="H23" s="1"/>
    </row>
    <row r="24" ht="15.75" customHeight="1">
      <c r="A24" s="53"/>
      <c r="B24" s="54"/>
      <c r="C24" s="54"/>
      <c r="D24" s="54"/>
      <c r="E24" s="54"/>
      <c r="F24" s="54"/>
      <c r="G24" s="54"/>
      <c r="H24" s="1"/>
    </row>
    <row r="25" ht="15.75" customHeight="1">
      <c r="A25" s="53"/>
      <c r="B25" s="54"/>
      <c r="C25" s="54"/>
      <c r="D25" s="54"/>
      <c r="E25" s="54"/>
      <c r="F25" s="54"/>
      <c r="G25" s="54"/>
      <c r="H25" s="1"/>
    </row>
    <row r="26" ht="15.75" customHeight="1">
      <c r="A26" s="53"/>
      <c r="B26" s="54"/>
      <c r="C26" s="54"/>
      <c r="D26" s="54"/>
      <c r="E26" s="54"/>
      <c r="F26" s="54"/>
      <c r="G26" s="54"/>
      <c r="H26" s="1"/>
    </row>
    <row r="27" ht="15.75" customHeight="1">
      <c r="A27" s="53"/>
      <c r="B27" s="54"/>
      <c r="C27" s="54"/>
      <c r="D27" s="54"/>
      <c r="E27" s="54"/>
      <c r="F27" s="54"/>
      <c r="G27" s="54"/>
      <c r="H27" s="1"/>
    </row>
    <row r="28" ht="15.75" customHeight="1">
      <c r="A28" s="53"/>
      <c r="B28" s="54"/>
      <c r="C28" s="54"/>
      <c r="D28" s="54"/>
      <c r="E28" s="54"/>
      <c r="F28" s="54"/>
      <c r="G28" s="54"/>
      <c r="H28" s="1"/>
    </row>
    <row r="29" ht="15.75" customHeight="1">
      <c r="A29" s="53"/>
      <c r="B29" s="54"/>
      <c r="C29" s="54"/>
      <c r="D29" s="54"/>
      <c r="E29" s="54"/>
      <c r="F29" s="54"/>
      <c r="G29" s="54"/>
      <c r="H29" s="1"/>
    </row>
    <row r="30" ht="15.75" customHeight="1">
      <c r="A30" s="53"/>
      <c r="B30" s="54"/>
      <c r="C30" s="54"/>
      <c r="D30" s="54"/>
      <c r="E30" s="54"/>
      <c r="F30" s="54"/>
      <c r="G30" s="54"/>
      <c r="H30" s="1"/>
    </row>
    <row r="31" ht="15.75" customHeight="1">
      <c r="A31" s="53"/>
      <c r="B31" s="54"/>
      <c r="C31" s="54"/>
      <c r="D31" s="54"/>
      <c r="E31" s="54"/>
      <c r="F31" s="54"/>
      <c r="G31" s="54"/>
      <c r="H31" s="1"/>
    </row>
    <row r="32" ht="15.75" customHeight="1">
      <c r="A32" s="53"/>
      <c r="B32" s="54"/>
      <c r="C32" s="54"/>
      <c r="D32" s="54"/>
      <c r="E32" s="54"/>
      <c r="F32" s="54"/>
      <c r="G32" s="54"/>
      <c r="H32" s="1"/>
    </row>
    <row r="33" ht="15.75" customHeight="1">
      <c r="A33" s="53"/>
      <c r="B33" s="54"/>
      <c r="C33" s="54"/>
      <c r="D33" s="54"/>
      <c r="E33" s="54"/>
      <c r="F33" s="54"/>
      <c r="G33" s="54"/>
      <c r="H33" s="1"/>
    </row>
    <row r="34" ht="15.75" customHeight="1">
      <c r="A34" s="53"/>
      <c r="B34" s="54"/>
      <c r="C34" s="54"/>
      <c r="D34" s="54"/>
      <c r="E34" s="54"/>
      <c r="F34" s="54"/>
      <c r="G34" s="54"/>
      <c r="H34" s="1"/>
    </row>
    <row r="35" ht="15.75" customHeight="1">
      <c r="A35" s="53"/>
      <c r="B35" s="54"/>
      <c r="C35" s="54"/>
      <c r="D35" s="54"/>
      <c r="E35" s="54"/>
      <c r="F35" s="54"/>
      <c r="G35" s="54"/>
      <c r="H35" s="1"/>
    </row>
    <row r="36" ht="15.75" customHeight="1">
      <c r="A36" s="53"/>
      <c r="B36" s="54"/>
      <c r="C36" s="54"/>
      <c r="D36" s="54"/>
      <c r="E36" s="54"/>
      <c r="F36" s="54"/>
      <c r="G36" s="54"/>
      <c r="H36" s="1"/>
    </row>
    <row r="37" ht="15.75" customHeight="1">
      <c r="A37" s="53"/>
      <c r="B37" s="54"/>
      <c r="C37" s="54"/>
      <c r="D37" s="54"/>
      <c r="E37" s="54"/>
      <c r="F37" s="54"/>
      <c r="G37" s="54"/>
      <c r="H37" s="1"/>
    </row>
    <row r="38" ht="15.75" customHeight="1">
      <c r="A38" s="53"/>
      <c r="B38" s="54"/>
      <c r="C38" s="54"/>
      <c r="D38" s="54"/>
      <c r="E38" s="54"/>
      <c r="F38" s="54"/>
      <c r="G38" s="54"/>
      <c r="H38" s="1"/>
    </row>
    <row r="39" ht="15.75" customHeight="1">
      <c r="A39" s="53"/>
      <c r="B39" s="54"/>
      <c r="C39" s="54"/>
      <c r="D39" s="54"/>
      <c r="E39" s="54"/>
      <c r="F39" s="54"/>
      <c r="G39" s="54"/>
      <c r="H39" s="1"/>
    </row>
    <row r="40" ht="15.75" customHeight="1">
      <c r="A40" s="53"/>
      <c r="B40" s="54"/>
      <c r="C40" s="54"/>
      <c r="D40" s="54"/>
      <c r="E40" s="54"/>
      <c r="F40" s="54"/>
      <c r="G40" s="54"/>
      <c r="H40" s="1"/>
    </row>
    <row r="41" ht="15.75" customHeight="1">
      <c r="A41" s="53"/>
      <c r="B41" s="54"/>
      <c r="C41" s="54"/>
      <c r="D41" s="54"/>
      <c r="E41" s="54"/>
      <c r="F41" s="54"/>
      <c r="G41" s="54"/>
      <c r="H41" s="1"/>
    </row>
    <row r="42" ht="15.75" customHeight="1">
      <c r="A42" s="53"/>
      <c r="B42" s="54"/>
      <c r="C42" s="54"/>
      <c r="D42" s="54"/>
      <c r="E42" s="54"/>
      <c r="F42" s="54"/>
      <c r="G42" s="54"/>
      <c r="H42" s="1"/>
    </row>
    <row r="43" ht="15.75" customHeight="1">
      <c r="A43" s="53"/>
      <c r="B43" s="54"/>
      <c r="C43" s="54"/>
      <c r="D43" s="54"/>
      <c r="E43" s="54"/>
      <c r="F43" s="54"/>
      <c r="G43" s="54"/>
      <c r="H43" s="1"/>
    </row>
    <row r="44" ht="15.75" customHeight="1">
      <c r="A44" s="53"/>
      <c r="B44" s="54"/>
      <c r="C44" s="54"/>
      <c r="D44" s="54"/>
      <c r="E44" s="54"/>
      <c r="F44" s="54"/>
      <c r="G44" s="54"/>
      <c r="H44" s="1"/>
    </row>
    <row r="45" ht="15.75" customHeight="1">
      <c r="A45" s="53"/>
      <c r="B45" s="54"/>
      <c r="C45" s="54"/>
      <c r="D45" s="54"/>
      <c r="E45" s="54"/>
      <c r="F45" s="54"/>
      <c r="G45" s="54"/>
      <c r="H45" s="1"/>
    </row>
    <row r="46" ht="15.75" customHeight="1">
      <c r="A46" s="53"/>
      <c r="B46" s="54"/>
      <c r="C46" s="54"/>
      <c r="D46" s="54"/>
      <c r="E46" s="54"/>
      <c r="F46" s="54"/>
      <c r="G46" s="54"/>
      <c r="H46" s="1"/>
    </row>
    <row r="47" ht="15.75" customHeight="1">
      <c r="A47" s="53"/>
      <c r="B47" s="54"/>
      <c r="C47" s="54"/>
      <c r="D47" s="54"/>
      <c r="E47" s="54"/>
      <c r="F47" s="54"/>
      <c r="G47" s="54"/>
      <c r="H47" s="1"/>
    </row>
    <row r="48" ht="15.75" customHeight="1">
      <c r="A48" s="53"/>
      <c r="B48" s="54"/>
      <c r="C48" s="54"/>
      <c r="D48" s="54"/>
      <c r="E48" s="54"/>
      <c r="F48" s="54"/>
      <c r="G48" s="54"/>
      <c r="H48" s="1"/>
    </row>
    <row r="49" ht="15.75" customHeight="1">
      <c r="A49" s="53"/>
      <c r="B49" s="54"/>
      <c r="C49" s="54"/>
      <c r="D49" s="54"/>
      <c r="E49" s="54"/>
      <c r="F49" s="54"/>
      <c r="G49" s="54"/>
      <c r="H49" s="1"/>
    </row>
    <row r="50" ht="15.75" customHeight="1">
      <c r="A50" s="53"/>
      <c r="B50" s="54"/>
      <c r="C50" s="54"/>
      <c r="D50" s="54"/>
      <c r="E50" s="54"/>
      <c r="F50" s="54"/>
      <c r="G50" s="54"/>
      <c r="H50" s="1"/>
    </row>
    <row r="51" ht="15.75" customHeight="1">
      <c r="A51" s="53"/>
      <c r="B51" s="54"/>
      <c r="C51" s="54"/>
      <c r="D51" s="54"/>
      <c r="E51" s="54"/>
      <c r="F51" s="54"/>
      <c r="G51" s="54"/>
      <c r="H51" s="1"/>
    </row>
    <row r="52" ht="15.75" customHeight="1">
      <c r="A52" s="53"/>
      <c r="B52" s="54"/>
      <c r="C52" s="54"/>
      <c r="D52" s="54"/>
      <c r="E52" s="54"/>
      <c r="F52" s="54"/>
      <c r="G52" s="54"/>
      <c r="H52" s="1"/>
    </row>
    <row r="53" ht="15.75" customHeight="1">
      <c r="A53" s="53"/>
      <c r="B53" s="54"/>
      <c r="C53" s="54"/>
      <c r="D53" s="54"/>
      <c r="E53" s="54"/>
      <c r="F53" s="54"/>
      <c r="G53" s="54"/>
      <c r="H53" s="1"/>
    </row>
    <row r="54" ht="15.75" customHeight="1">
      <c r="A54" s="53"/>
      <c r="B54" s="54"/>
      <c r="C54" s="54"/>
      <c r="D54" s="54"/>
      <c r="E54" s="54"/>
      <c r="F54" s="54"/>
      <c r="G54" s="54"/>
      <c r="H54" s="1"/>
    </row>
    <row r="55" ht="15.75" customHeight="1">
      <c r="A55" s="53"/>
      <c r="B55" s="54"/>
      <c r="C55" s="54"/>
      <c r="D55" s="54"/>
      <c r="E55" s="54"/>
      <c r="F55" s="54"/>
      <c r="G55" s="54"/>
      <c r="H55" s="1"/>
    </row>
    <row r="56" ht="15.75" customHeight="1">
      <c r="A56" s="53"/>
      <c r="B56" s="54"/>
      <c r="C56" s="54"/>
      <c r="D56" s="54"/>
      <c r="E56" s="54"/>
      <c r="F56" s="54"/>
      <c r="G56" s="54"/>
      <c r="H56" s="1"/>
    </row>
    <row r="57" ht="15.75" customHeight="1">
      <c r="A57" s="53"/>
      <c r="B57" s="54"/>
      <c r="C57" s="54"/>
      <c r="D57" s="54"/>
      <c r="E57" s="54"/>
      <c r="F57" s="54"/>
      <c r="G57" s="54"/>
      <c r="H57" s="1"/>
    </row>
    <row r="58" ht="15.75" customHeight="1">
      <c r="A58" s="53"/>
      <c r="B58" s="54"/>
      <c r="C58" s="54"/>
      <c r="D58" s="54"/>
      <c r="E58" s="54"/>
      <c r="F58" s="54"/>
      <c r="G58" s="54"/>
      <c r="H58" s="1"/>
    </row>
    <row r="59" ht="15.75" customHeight="1">
      <c r="A59" s="53"/>
      <c r="B59" s="54"/>
      <c r="C59" s="54"/>
      <c r="D59" s="54"/>
      <c r="E59" s="54"/>
      <c r="F59" s="54"/>
      <c r="G59" s="54"/>
      <c r="H59" s="1"/>
    </row>
    <row r="60" ht="15.75" customHeight="1">
      <c r="A60" s="53"/>
      <c r="B60" s="54"/>
      <c r="C60" s="54"/>
      <c r="D60" s="54"/>
      <c r="E60" s="54"/>
      <c r="F60" s="54"/>
      <c r="G60" s="54"/>
      <c r="H60" s="1"/>
    </row>
    <row r="61" ht="15.75" customHeight="1">
      <c r="A61" s="53"/>
      <c r="B61" s="54"/>
      <c r="C61" s="54"/>
      <c r="D61" s="54"/>
      <c r="E61" s="54"/>
      <c r="F61" s="54"/>
      <c r="G61" s="54"/>
      <c r="H61" s="1"/>
    </row>
    <row r="62" ht="15.75" customHeight="1">
      <c r="A62" s="53"/>
      <c r="B62" s="54"/>
      <c r="C62" s="54"/>
      <c r="D62" s="54"/>
      <c r="E62" s="54"/>
      <c r="F62" s="54"/>
      <c r="G62" s="54"/>
      <c r="H62" s="1"/>
    </row>
    <row r="63" ht="15.75" customHeight="1">
      <c r="A63" s="53"/>
      <c r="B63" s="54"/>
      <c r="C63" s="54"/>
      <c r="D63" s="54"/>
      <c r="E63" s="54"/>
      <c r="F63" s="54"/>
      <c r="G63" s="54"/>
      <c r="H63" s="1"/>
    </row>
    <row r="64" ht="15.75" customHeight="1">
      <c r="A64" s="53"/>
      <c r="B64" s="54"/>
      <c r="C64" s="54"/>
      <c r="D64" s="54"/>
      <c r="E64" s="54"/>
      <c r="F64" s="54"/>
      <c r="G64" s="54"/>
      <c r="H64" s="1"/>
    </row>
    <row r="65" ht="15.75" customHeight="1">
      <c r="A65" s="53"/>
      <c r="B65" s="54"/>
      <c r="C65" s="54"/>
      <c r="D65" s="54"/>
      <c r="E65" s="54"/>
      <c r="F65" s="54"/>
      <c r="G65" s="54"/>
      <c r="H65" s="1"/>
    </row>
    <row r="66" ht="15.75" customHeight="1">
      <c r="A66" s="53"/>
      <c r="B66" s="54"/>
      <c r="C66" s="54"/>
      <c r="D66" s="54"/>
      <c r="E66" s="54"/>
      <c r="F66" s="54"/>
      <c r="G66" s="54"/>
      <c r="H66" s="1"/>
    </row>
    <row r="67" ht="15.75" customHeight="1">
      <c r="A67" s="53"/>
      <c r="B67" s="54"/>
      <c r="C67" s="54"/>
      <c r="D67" s="54"/>
      <c r="E67" s="54"/>
      <c r="F67" s="54"/>
      <c r="G67" s="54"/>
      <c r="H67" s="1"/>
    </row>
    <row r="68" ht="15.75" customHeight="1">
      <c r="A68" s="53"/>
      <c r="B68" s="54"/>
      <c r="C68" s="54"/>
      <c r="D68" s="54"/>
      <c r="E68" s="54"/>
      <c r="F68" s="54"/>
      <c r="G68" s="54"/>
      <c r="H68" s="1"/>
    </row>
    <row r="69" ht="15.75" customHeight="1">
      <c r="A69" s="53"/>
      <c r="B69" s="54"/>
      <c r="C69" s="54"/>
      <c r="D69" s="54"/>
      <c r="E69" s="54"/>
      <c r="F69" s="54"/>
      <c r="G69" s="54"/>
      <c r="H69" s="1"/>
    </row>
    <row r="70" ht="15.75" customHeight="1">
      <c r="A70" s="53"/>
      <c r="B70" s="54"/>
      <c r="C70" s="54"/>
      <c r="D70" s="54"/>
      <c r="E70" s="54"/>
      <c r="F70" s="54"/>
      <c r="G70" s="54"/>
      <c r="H70" s="1"/>
    </row>
    <row r="71" ht="15.75" customHeight="1">
      <c r="A71" s="53"/>
      <c r="B71" s="54"/>
      <c r="C71" s="54"/>
      <c r="D71" s="54"/>
      <c r="E71" s="54"/>
      <c r="F71" s="54"/>
      <c r="G71" s="54"/>
      <c r="H71" s="1"/>
    </row>
    <row r="72" ht="15.75" customHeight="1">
      <c r="A72" s="53"/>
      <c r="B72" s="54"/>
      <c r="C72" s="54"/>
      <c r="D72" s="54"/>
      <c r="E72" s="54"/>
      <c r="F72" s="54"/>
      <c r="G72" s="54"/>
      <c r="H72" s="1"/>
    </row>
    <row r="73" ht="15.75" customHeight="1">
      <c r="A73" s="53"/>
      <c r="B73" s="54"/>
      <c r="C73" s="54"/>
      <c r="D73" s="54"/>
      <c r="E73" s="54"/>
      <c r="F73" s="54"/>
      <c r="G73" s="54"/>
      <c r="H73" s="1"/>
    </row>
    <row r="74" ht="15.75" customHeight="1">
      <c r="A74" s="53"/>
      <c r="B74" s="54"/>
      <c r="C74" s="54"/>
      <c r="D74" s="54"/>
      <c r="E74" s="54"/>
      <c r="F74" s="54"/>
      <c r="G74" s="54"/>
      <c r="H74" s="1"/>
    </row>
    <row r="75" ht="15.75" customHeight="1">
      <c r="A75" s="53"/>
      <c r="B75" s="54"/>
      <c r="C75" s="54"/>
      <c r="D75" s="54"/>
      <c r="E75" s="54"/>
      <c r="F75" s="54"/>
      <c r="G75" s="54"/>
      <c r="H75" s="1"/>
    </row>
    <row r="76" ht="15.75" customHeight="1">
      <c r="A76" s="53"/>
      <c r="B76" s="54"/>
      <c r="C76" s="54"/>
      <c r="D76" s="54"/>
      <c r="E76" s="54"/>
      <c r="F76" s="54"/>
      <c r="G76" s="54"/>
      <c r="H76" s="1"/>
    </row>
    <row r="77" ht="15.75" customHeight="1">
      <c r="A77" s="53"/>
      <c r="B77" s="54"/>
      <c r="C77" s="54"/>
      <c r="D77" s="54"/>
      <c r="E77" s="54"/>
      <c r="F77" s="54"/>
      <c r="G77" s="54"/>
      <c r="H77" s="1"/>
    </row>
    <row r="78" ht="15.75" customHeight="1">
      <c r="A78" s="53"/>
      <c r="B78" s="54"/>
      <c r="C78" s="54"/>
      <c r="D78" s="54"/>
      <c r="E78" s="54"/>
      <c r="F78" s="54"/>
      <c r="G78" s="54"/>
      <c r="H78" s="1"/>
    </row>
    <row r="79" ht="15.75" customHeight="1">
      <c r="A79" s="53"/>
      <c r="B79" s="54"/>
      <c r="C79" s="54"/>
      <c r="D79" s="54"/>
      <c r="E79" s="54"/>
      <c r="F79" s="54"/>
      <c r="G79" s="54"/>
      <c r="H79" s="1"/>
    </row>
    <row r="80" ht="15.75" customHeight="1">
      <c r="A80" s="53"/>
      <c r="B80" s="54"/>
      <c r="C80" s="54"/>
      <c r="D80" s="54"/>
      <c r="E80" s="54"/>
      <c r="F80" s="54"/>
      <c r="G80" s="54"/>
      <c r="H80" s="1"/>
    </row>
    <row r="81" ht="15.75" customHeight="1">
      <c r="A81" s="53"/>
      <c r="B81" s="54"/>
      <c r="C81" s="54"/>
      <c r="D81" s="54"/>
      <c r="E81" s="54"/>
      <c r="F81" s="54"/>
      <c r="G81" s="54"/>
      <c r="H81" s="1"/>
    </row>
    <row r="82" ht="15.75" customHeight="1">
      <c r="A82" s="53"/>
      <c r="B82" s="54"/>
      <c r="C82" s="54"/>
      <c r="D82" s="54"/>
      <c r="E82" s="54"/>
      <c r="F82" s="54"/>
      <c r="G82" s="54"/>
      <c r="H82" s="1"/>
    </row>
    <row r="83" ht="15.75" customHeight="1">
      <c r="A83" s="53"/>
      <c r="B83" s="54"/>
      <c r="C83" s="54"/>
      <c r="D83" s="54"/>
      <c r="E83" s="54"/>
      <c r="F83" s="54"/>
      <c r="G83" s="54"/>
      <c r="H83" s="1"/>
    </row>
    <row r="84" ht="15.75" customHeight="1">
      <c r="A84" s="53"/>
      <c r="B84" s="54"/>
      <c r="C84" s="54"/>
      <c r="D84" s="54"/>
      <c r="E84" s="54"/>
      <c r="F84" s="54"/>
      <c r="G84" s="54"/>
      <c r="H84" s="1"/>
    </row>
    <row r="85" ht="15.75" customHeight="1">
      <c r="A85" s="53"/>
      <c r="B85" s="54"/>
      <c r="C85" s="54"/>
      <c r="D85" s="54"/>
      <c r="E85" s="54"/>
      <c r="F85" s="54"/>
      <c r="G85" s="54"/>
      <c r="H85" s="1"/>
    </row>
    <row r="86" ht="15.75" customHeight="1">
      <c r="A86" s="53"/>
      <c r="B86" s="54"/>
      <c r="C86" s="54"/>
      <c r="D86" s="54"/>
      <c r="E86" s="54"/>
      <c r="F86" s="54"/>
      <c r="G86" s="54"/>
      <c r="H86" s="1"/>
    </row>
    <row r="87" ht="15.75" customHeight="1">
      <c r="A87" s="53"/>
      <c r="B87" s="54"/>
      <c r="C87" s="54"/>
      <c r="D87" s="54"/>
      <c r="E87" s="54"/>
      <c r="F87" s="54"/>
      <c r="G87" s="54"/>
      <c r="H87" s="1"/>
    </row>
    <row r="88" ht="15.75" customHeight="1">
      <c r="A88" s="53"/>
      <c r="B88" s="54"/>
      <c r="C88" s="54"/>
      <c r="D88" s="54"/>
      <c r="E88" s="54"/>
      <c r="F88" s="54"/>
      <c r="G88" s="54"/>
      <c r="H88" s="1"/>
    </row>
    <row r="89" ht="15.75" customHeight="1">
      <c r="A89" s="53"/>
      <c r="B89" s="54"/>
      <c r="C89" s="54"/>
      <c r="D89" s="54"/>
      <c r="E89" s="54"/>
      <c r="F89" s="54"/>
      <c r="G89" s="54"/>
      <c r="H89" s="1"/>
    </row>
    <row r="90" ht="15.75" customHeight="1">
      <c r="A90" s="53"/>
      <c r="B90" s="54"/>
      <c r="C90" s="54"/>
      <c r="D90" s="54"/>
      <c r="E90" s="54"/>
      <c r="F90" s="54"/>
      <c r="G90" s="54"/>
      <c r="H90" s="1"/>
    </row>
    <row r="91" ht="15.75" customHeight="1">
      <c r="A91" s="53"/>
      <c r="B91" s="54"/>
      <c r="C91" s="54"/>
      <c r="D91" s="54"/>
      <c r="E91" s="54"/>
      <c r="F91" s="54"/>
      <c r="G91" s="54"/>
      <c r="H91" s="1"/>
    </row>
    <row r="92" ht="15.75" customHeight="1">
      <c r="A92" s="53"/>
      <c r="B92" s="54"/>
      <c r="C92" s="54"/>
      <c r="D92" s="54"/>
      <c r="E92" s="54"/>
      <c r="F92" s="54"/>
      <c r="G92" s="54"/>
      <c r="H92" s="1"/>
    </row>
    <row r="93" ht="15.75" customHeight="1">
      <c r="A93" s="53"/>
      <c r="B93" s="54"/>
      <c r="C93" s="54"/>
      <c r="D93" s="54"/>
      <c r="E93" s="54"/>
      <c r="F93" s="54"/>
      <c r="G93" s="54"/>
      <c r="H93" s="1"/>
    </row>
    <row r="94" ht="15.75" customHeight="1">
      <c r="A94" s="53"/>
      <c r="B94" s="54"/>
      <c r="C94" s="54"/>
      <c r="D94" s="54"/>
      <c r="E94" s="54"/>
      <c r="F94" s="54"/>
      <c r="G94" s="54"/>
      <c r="H94" s="1"/>
    </row>
    <row r="95" ht="15.75" customHeight="1">
      <c r="A95" s="53"/>
      <c r="B95" s="54"/>
      <c r="C95" s="54"/>
      <c r="D95" s="54"/>
      <c r="E95" s="54"/>
      <c r="F95" s="54"/>
      <c r="G95" s="54"/>
      <c r="H95" s="1"/>
    </row>
    <row r="96" ht="15.75" customHeight="1">
      <c r="A96" s="53"/>
      <c r="B96" s="54"/>
      <c r="C96" s="54"/>
      <c r="D96" s="54"/>
      <c r="E96" s="54"/>
      <c r="F96" s="54"/>
      <c r="G96" s="54"/>
      <c r="H96" s="1"/>
    </row>
    <row r="97" ht="15.75" customHeight="1">
      <c r="A97" s="53"/>
      <c r="B97" s="54"/>
      <c r="C97" s="54"/>
      <c r="D97" s="54"/>
      <c r="E97" s="54"/>
      <c r="F97" s="54"/>
      <c r="G97" s="54"/>
      <c r="H97" s="1"/>
    </row>
    <row r="98" ht="15.75" customHeight="1">
      <c r="A98" s="53"/>
      <c r="B98" s="54"/>
      <c r="C98" s="54"/>
      <c r="D98" s="54"/>
      <c r="E98" s="54"/>
      <c r="F98" s="54"/>
      <c r="G98" s="54"/>
      <c r="H98" s="1"/>
    </row>
    <row r="99" ht="15.75" customHeight="1">
      <c r="A99" s="53"/>
      <c r="B99" s="54"/>
      <c r="C99" s="54"/>
      <c r="D99" s="54"/>
      <c r="E99" s="54"/>
      <c r="F99" s="54"/>
      <c r="G99" s="54"/>
      <c r="H99" s="1"/>
    </row>
    <row r="100" ht="15.75" customHeight="1">
      <c r="A100" s="53"/>
      <c r="B100" s="54"/>
      <c r="C100" s="54"/>
      <c r="D100" s="54"/>
      <c r="E100" s="54"/>
      <c r="F100" s="54"/>
      <c r="G100" s="54"/>
      <c r="H100" s="1"/>
    </row>
    <row r="101" ht="15.75" customHeight="1">
      <c r="A101" s="53"/>
      <c r="B101" s="54"/>
      <c r="C101" s="54"/>
      <c r="D101" s="54"/>
      <c r="E101" s="54"/>
      <c r="F101" s="54"/>
      <c r="G101" s="54"/>
      <c r="H101" s="1"/>
    </row>
    <row r="102" ht="15.75" customHeight="1">
      <c r="A102" s="53"/>
      <c r="B102" s="54"/>
      <c r="C102" s="54"/>
      <c r="D102" s="54"/>
      <c r="E102" s="54"/>
      <c r="F102" s="54"/>
      <c r="G102" s="54"/>
      <c r="H102" s="1"/>
    </row>
    <row r="103" ht="15.75" customHeight="1">
      <c r="A103" s="53"/>
      <c r="B103" s="54"/>
      <c r="C103" s="54"/>
      <c r="D103" s="54"/>
      <c r="E103" s="54"/>
      <c r="F103" s="54"/>
      <c r="G103" s="54"/>
      <c r="H103" s="1"/>
    </row>
    <row r="104" ht="15.75" customHeight="1">
      <c r="A104" s="53"/>
      <c r="B104" s="54"/>
      <c r="C104" s="54"/>
      <c r="D104" s="54"/>
      <c r="E104" s="54"/>
      <c r="F104" s="54"/>
      <c r="G104" s="54"/>
      <c r="H104" s="1"/>
    </row>
    <row r="105" ht="15.75" customHeight="1">
      <c r="A105" s="53"/>
      <c r="B105" s="54"/>
      <c r="C105" s="54"/>
      <c r="D105" s="54"/>
      <c r="E105" s="54"/>
      <c r="F105" s="54"/>
      <c r="G105" s="54"/>
      <c r="H105" s="1"/>
    </row>
    <row r="106" ht="15.75" customHeight="1">
      <c r="A106" s="53"/>
      <c r="B106" s="54"/>
      <c r="C106" s="54"/>
      <c r="D106" s="54"/>
      <c r="E106" s="54"/>
      <c r="F106" s="54"/>
      <c r="G106" s="54"/>
      <c r="H106" s="1"/>
    </row>
    <row r="107" ht="15.75" customHeight="1">
      <c r="A107" s="53"/>
      <c r="B107" s="54"/>
      <c r="C107" s="54"/>
      <c r="D107" s="54"/>
      <c r="E107" s="54"/>
      <c r="F107" s="54"/>
      <c r="G107" s="54"/>
      <c r="H107" s="1"/>
    </row>
    <row r="108" ht="15.75" customHeight="1">
      <c r="A108" s="53"/>
      <c r="B108" s="54"/>
      <c r="C108" s="54"/>
      <c r="D108" s="54"/>
      <c r="E108" s="54"/>
      <c r="F108" s="54"/>
      <c r="G108" s="54"/>
      <c r="H108" s="1"/>
    </row>
    <row r="109" ht="15.75" customHeight="1">
      <c r="A109" s="53"/>
      <c r="B109" s="54"/>
      <c r="C109" s="54"/>
      <c r="D109" s="54"/>
      <c r="E109" s="54"/>
      <c r="F109" s="54"/>
      <c r="G109" s="54"/>
      <c r="H109" s="1"/>
    </row>
    <row r="110" ht="15.75" customHeight="1">
      <c r="A110" s="53"/>
      <c r="B110" s="54"/>
      <c r="C110" s="54"/>
      <c r="D110" s="54"/>
      <c r="E110" s="54"/>
      <c r="F110" s="54"/>
      <c r="G110" s="54"/>
      <c r="H110" s="1"/>
    </row>
    <row r="111" ht="15.75" customHeight="1">
      <c r="A111" s="53"/>
      <c r="B111" s="54"/>
      <c r="C111" s="54"/>
      <c r="D111" s="54"/>
      <c r="E111" s="54"/>
      <c r="F111" s="54"/>
      <c r="G111" s="54"/>
      <c r="H111" s="1"/>
    </row>
    <row r="112" ht="15.75" customHeight="1">
      <c r="A112" s="53"/>
      <c r="B112" s="54"/>
      <c r="C112" s="54"/>
      <c r="D112" s="54"/>
      <c r="E112" s="54"/>
      <c r="F112" s="54"/>
      <c r="G112" s="54"/>
      <c r="H112" s="1"/>
    </row>
    <row r="113" ht="15.75" customHeight="1">
      <c r="A113" s="53"/>
      <c r="B113" s="54"/>
      <c r="C113" s="54"/>
      <c r="D113" s="54"/>
      <c r="E113" s="54"/>
      <c r="F113" s="54"/>
      <c r="G113" s="54"/>
      <c r="H113" s="1"/>
    </row>
    <row r="114" ht="15.75" customHeight="1">
      <c r="A114" s="53"/>
      <c r="B114" s="54"/>
      <c r="C114" s="54"/>
      <c r="D114" s="54"/>
      <c r="E114" s="54"/>
      <c r="F114" s="54"/>
      <c r="G114" s="54"/>
      <c r="H114" s="1"/>
    </row>
    <row r="115" ht="15.75" customHeight="1">
      <c r="A115" s="53"/>
      <c r="B115" s="54"/>
      <c r="C115" s="54"/>
      <c r="D115" s="54"/>
      <c r="E115" s="54"/>
      <c r="F115" s="54"/>
      <c r="G115" s="54"/>
      <c r="H115" s="1"/>
    </row>
    <row r="116" ht="15.75" customHeight="1">
      <c r="A116" s="53"/>
      <c r="B116" s="54"/>
      <c r="C116" s="54"/>
      <c r="D116" s="54"/>
      <c r="E116" s="54"/>
      <c r="F116" s="54"/>
      <c r="G116" s="54"/>
      <c r="H116" s="1"/>
    </row>
    <row r="117" ht="15.75" customHeight="1">
      <c r="A117" s="53"/>
      <c r="B117" s="54"/>
      <c r="C117" s="54"/>
      <c r="D117" s="54"/>
      <c r="E117" s="54"/>
      <c r="F117" s="54"/>
      <c r="G117" s="54"/>
      <c r="H117" s="1"/>
    </row>
    <row r="118" ht="15.75" customHeight="1">
      <c r="A118" s="53"/>
      <c r="B118" s="54"/>
      <c r="C118" s="54"/>
      <c r="D118" s="54"/>
      <c r="E118" s="54"/>
      <c r="F118" s="54"/>
      <c r="G118" s="54"/>
      <c r="H118" s="1"/>
    </row>
    <row r="119" ht="15.75" customHeight="1">
      <c r="A119" s="53"/>
      <c r="B119" s="54"/>
      <c r="C119" s="54"/>
      <c r="D119" s="54"/>
      <c r="E119" s="54"/>
      <c r="F119" s="54"/>
      <c r="G119" s="54"/>
      <c r="H119" s="1"/>
    </row>
    <row r="120" ht="15.75" customHeight="1">
      <c r="A120" s="53"/>
      <c r="B120" s="54"/>
      <c r="C120" s="54"/>
      <c r="D120" s="54"/>
      <c r="E120" s="54"/>
      <c r="F120" s="54"/>
      <c r="G120" s="54"/>
      <c r="H120" s="1"/>
    </row>
    <row r="121" ht="15.75" customHeight="1">
      <c r="A121" s="53"/>
      <c r="B121" s="54"/>
      <c r="C121" s="54"/>
      <c r="D121" s="54"/>
      <c r="E121" s="54"/>
      <c r="F121" s="54"/>
      <c r="G121" s="54"/>
      <c r="H121" s="1"/>
    </row>
    <row r="122" ht="15.75" customHeight="1">
      <c r="A122" s="53"/>
      <c r="B122" s="54"/>
      <c r="C122" s="54"/>
      <c r="D122" s="54"/>
      <c r="E122" s="54"/>
      <c r="F122" s="54"/>
      <c r="G122" s="54"/>
      <c r="H122" s="1"/>
    </row>
    <row r="123" ht="15.75" customHeight="1">
      <c r="A123" s="53"/>
      <c r="B123" s="54"/>
      <c r="C123" s="54"/>
      <c r="D123" s="54"/>
      <c r="E123" s="54"/>
      <c r="F123" s="54"/>
      <c r="G123" s="54"/>
      <c r="H123" s="1"/>
    </row>
    <row r="124" ht="15.75" customHeight="1">
      <c r="A124" s="53"/>
      <c r="B124" s="54"/>
      <c r="C124" s="54"/>
      <c r="D124" s="54"/>
      <c r="E124" s="54"/>
      <c r="F124" s="54"/>
      <c r="G124" s="54"/>
      <c r="H124" s="1"/>
    </row>
    <row r="125" ht="15.75" customHeight="1">
      <c r="A125" s="53"/>
      <c r="B125" s="54"/>
      <c r="C125" s="54"/>
      <c r="D125" s="54"/>
      <c r="E125" s="54"/>
      <c r="F125" s="54"/>
      <c r="G125" s="54"/>
      <c r="H125" s="1"/>
    </row>
    <row r="126" ht="15.75" customHeight="1">
      <c r="A126" s="53"/>
      <c r="B126" s="54"/>
      <c r="C126" s="54"/>
      <c r="D126" s="54"/>
      <c r="E126" s="54"/>
      <c r="F126" s="54"/>
      <c r="G126" s="54"/>
      <c r="H126" s="1"/>
    </row>
    <row r="127" ht="15.75" customHeight="1">
      <c r="A127" s="53"/>
      <c r="B127" s="54"/>
      <c r="C127" s="54"/>
      <c r="D127" s="54"/>
      <c r="E127" s="54"/>
      <c r="F127" s="54"/>
      <c r="G127" s="54"/>
      <c r="H127" s="1"/>
    </row>
    <row r="128" ht="15.75" customHeight="1">
      <c r="A128" s="53"/>
      <c r="B128" s="54"/>
      <c r="C128" s="54"/>
      <c r="D128" s="54"/>
      <c r="E128" s="54"/>
      <c r="F128" s="54"/>
      <c r="G128" s="54"/>
      <c r="H128" s="1"/>
    </row>
    <row r="129" ht="15.75" customHeight="1">
      <c r="A129" s="53"/>
      <c r="B129" s="54"/>
      <c r="C129" s="54"/>
      <c r="D129" s="54"/>
      <c r="E129" s="54"/>
      <c r="F129" s="54"/>
      <c r="G129" s="54"/>
      <c r="H129" s="1"/>
    </row>
    <row r="130" ht="15.75" customHeight="1">
      <c r="A130" s="53"/>
      <c r="B130" s="54"/>
      <c r="C130" s="54"/>
      <c r="D130" s="54"/>
      <c r="E130" s="54"/>
      <c r="F130" s="54"/>
      <c r="G130" s="54"/>
      <c r="H130" s="1"/>
    </row>
    <row r="131" ht="15.75" customHeight="1">
      <c r="A131" s="53"/>
      <c r="B131" s="54"/>
      <c r="C131" s="54"/>
      <c r="D131" s="54"/>
      <c r="E131" s="54"/>
      <c r="F131" s="54"/>
      <c r="G131" s="54"/>
      <c r="H131" s="1"/>
    </row>
    <row r="132" ht="15.75" customHeight="1">
      <c r="A132" s="53"/>
      <c r="B132" s="54"/>
      <c r="C132" s="54"/>
      <c r="D132" s="54"/>
      <c r="E132" s="54"/>
      <c r="F132" s="54"/>
      <c r="G132" s="54"/>
      <c r="H132" s="1"/>
    </row>
    <row r="133" ht="15.75" customHeight="1">
      <c r="A133" s="53"/>
      <c r="B133" s="54"/>
      <c r="C133" s="54"/>
      <c r="D133" s="54"/>
      <c r="E133" s="54"/>
      <c r="F133" s="54"/>
      <c r="G133" s="54"/>
      <c r="H133" s="1"/>
    </row>
    <row r="134" ht="15.75" customHeight="1">
      <c r="A134" s="53"/>
      <c r="B134" s="54"/>
      <c r="C134" s="54"/>
      <c r="D134" s="54"/>
      <c r="E134" s="54"/>
      <c r="F134" s="54"/>
      <c r="G134" s="54"/>
      <c r="H134" s="1"/>
    </row>
    <row r="135" ht="15.75" customHeight="1">
      <c r="A135" s="53"/>
      <c r="B135" s="54"/>
      <c r="C135" s="54"/>
      <c r="D135" s="54"/>
      <c r="E135" s="54"/>
      <c r="F135" s="54"/>
      <c r="G135" s="54"/>
      <c r="H135" s="1"/>
    </row>
    <row r="136" ht="15.75" customHeight="1">
      <c r="A136" s="53"/>
      <c r="B136" s="54"/>
      <c r="C136" s="54"/>
      <c r="D136" s="54"/>
      <c r="E136" s="54"/>
      <c r="F136" s="54"/>
      <c r="G136" s="54"/>
      <c r="H136" s="1"/>
    </row>
    <row r="137" ht="15.75" customHeight="1">
      <c r="A137" s="53"/>
      <c r="B137" s="54"/>
      <c r="C137" s="54"/>
      <c r="D137" s="54"/>
      <c r="E137" s="54"/>
      <c r="F137" s="54"/>
      <c r="G137" s="54"/>
      <c r="H137" s="1"/>
    </row>
    <row r="138" ht="15.75" customHeight="1">
      <c r="A138" s="53"/>
      <c r="B138" s="54"/>
      <c r="C138" s="54"/>
      <c r="D138" s="54"/>
      <c r="E138" s="54"/>
      <c r="F138" s="54"/>
      <c r="G138" s="54"/>
      <c r="H138" s="1"/>
    </row>
    <row r="139" ht="15.75" customHeight="1">
      <c r="A139" s="53"/>
      <c r="B139" s="54"/>
      <c r="C139" s="54"/>
      <c r="D139" s="54"/>
      <c r="E139" s="54"/>
      <c r="F139" s="54"/>
      <c r="G139" s="54"/>
      <c r="H139" s="1"/>
    </row>
    <row r="140" ht="15.75" customHeight="1">
      <c r="A140" s="53"/>
      <c r="B140" s="54"/>
      <c r="C140" s="54"/>
      <c r="D140" s="54"/>
      <c r="E140" s="54"/>
      <c r="F140" s="54"/>
      <c r="G140" s="54"/>
      <c r="H140" s="1"/>
    </row>
    <row r="141" ht="15.75" customHeight="1">
      <c r="A141" s="53"/>
      <c r="B141" s="54"/>
      <c r="C141" s="54"/>
      <c r="D141" s="54"/>
      <c r="E141" s="54"/>
      <c r="F141" s="54"/>
      <c r="G141" s="54"/>
      <c r="H141" s="1"/>
    </row>
    <row r="142" ht="15.75" customHeight="1">
      <c r="A142" s="53"/>
      <c r="B142" s="54"/>
      <c r="C142" s="54"/>
      <c r="D142" s="54"/>
      <c r="E142" s="54"/>
      <c r="F142" s="54"/>
      <c r="G142" s="54"/>
      <c r="H142" s="1"/>
    </row>
    <row r="143" ht="15.75" customHeight="1">
      <c r="A143" s="53"/>
      <c r="B143" s="54"/>
      <c r="C143" s="54"/>
      <c r="D143" s="54"/>
      <c r="E143" s="54"/>
      <c r="F143" s="54"/>
      <c r="G143" s="54"/>
      <c r="H143" s="1"/>
    </row>
    <row r="144" ht="15.75" customHeight="1">
      <c r="A144" s="53"/>
      <c r="B144" s="54"/>
      <c r="C144" s="54"/>
      <c r="D144" s="54"/>
      <c r="E144" s="54"/>
      <c r="F144" s="54"/>
      <c r="G144" s="54"/>
      <c r="H144" s="1"/>
    </row>
    <row r="145" ht="15.75" customHeight="1">
      <c r="A145" s="53"/>
      <c r="B145" s="54"/>
      <c r="C145" s="54"/>
      <c r="D145" s="54"/>
      <c r="E145" s="54"/>
      <c r="F145" s="54"/>
      <c r="G145" s="54"/>
      <c r="H145" s="1"/>
    </row>
    <row r="146" ht="15.75" customHeight="1">
      <c r="A146" s="53"/>
      <c r="B146" s="54"/>
      <c r="C146" s="54"/>
      <c r="D146" s="54"/>
      <c r="E146" s="54"/>
      <c r="F146" s="54"/>
      <c r="G146" s="54"/>
      <c r="H146" s="1"/>
    </row>
    <row r="147" ht="15.75" customHeight="1">
      <c r="A147" s="53"/>
      <c r="B147" s="54"/>
      <c r="C147" s="54"/>
      <c r="D147" s="54"/>
      <c r="E147" s="54"/>
      <c r="F147" s="54"/>
      <c r="G147" s="54"/>
      <c r="H147" s="1"/>
    </row>
    <row r="148" ht="15.75" customHeight="1">
      <c r="A148" s="53"/>
      <c r="B148" s="54"/>
      <c r="C148" s="54"/>
      <c r="D148" s="54"/>
      <c r="E148" s="54"/>
      <c r="F148" s="54"/>
      <c r="G148" s="54"/>
      <c r="H148" s="1"/>
    </row>
    <row r="149" ht="15.75" customHeight="1">
      <c r="A149" s="53"/>
      <c r="B149" s="54"/>
      <c r="C149" s="54"/>
      <c r="D149" s="54"/>
      <c r="E149" s="54"/>
      <c r="F149" s="54"/>
      <c r="G149" s="54"/>
      <c r="H149" s="1"/>
    </row>
    <row r="150" ht="15.75" customHeight="1">
      <c r="A150" s="53"/>
      <c r="B150" s="54"/>
      <c r="C150" s="54"/>
      <c r="D150" s="54"/>
      <c r="E150" s="54"/>
      <c r="F150" s="54"/>
      <c r="G150" s="54"/>
      <c r="H150" s="1"/>
    </row>
    <row r="151" ht="15.75" customHeight="1">
      <c r="A151" s="53"/>
      <c r="B151" s="54"/>
      <c r="C151" s="54"/>
      <c r="D151" s="54"/>
      <c r="E151" s="54"/>
      <c r="F151" s="54"/>
      <c r="G151" s="54"/>
      <c r="H151" s="1"/>
    </row>
    <row r="152" ht="15.75" customHeight="1">
      <c r="A152" s="53"/>
      <c r="B152" s="54"/>
      <c r="C152" s="54"/>
      <c r="D152" s="54"/>
      <c r="E152" s="54"/>
      <c r="F152" s="54"/>
      <c r="G152" s="54"/>
      <c r="H152" s="1"/>
    </row>
    <row r="153" ht="15.75" customHeight="1">
      <c r="A153" s="53"/>
      <c r="B153" s="54"/>
      <c r="C153" s="54"/>
      <c r="D153" s="54"/>
      <c r="E153" s="54"/>
      <c r="F153" s="54"/>
      <c r="G153" s="54"/>
      <c r="H153" s="1"/>
    </row>
    <row r="154" ht="15.75" customHeight="1">
      <c r="A154" s="53"/>
      <c r="B154" s="54"/>
      <c r="C154" s="54"/>
      <c r="D154" s="54"/>
      <c r="E154" s="54"/>
      <c r="F154" s="54"/>
      <c r="G154" s="54"/>
      <c r="H154" s="1"/>
    </row>
    <row r="155" ht="15.75" customHeight="1">
      <c r="A155" s="53"/>
      <c r="B155" s="54"/>
      <c r="C155" s="54"/>
      <c r="D155" s="54"/>
      <c r="E155" s="54"/>
      <c r="F155" s="54"/>
      <c r="G155" s="54"/>
      <c r="H155" s="1"/>
    </row>
    <row r="156" ht="15.75" customHeight="1">
      <c r="A156" s="53"/>
      <c r="B156" s="54"/>
      <c r="C156" s="54"/>
      <c r="D156" s="54"/>
      <c r="E156" s="54"/>
      <c r="F156" s="54"/>
      <c r="G156" s="54"/>
      <c r="H156" s="1"/>
    </row>
    <row r="157" ht="15.75" customHeight="1">
      <c r="A157" s="53"/>
      <c r="B157" s="54"/>
      <c r="C157" s="54"/>
      <c r="D157" s="54"/>
      <c r="E157" s="54"/>
      <c r="F157" s="54"/>
      <c r="G157" s="54"/>
      <c r="H157" s="1"/>
    </row>
    <row r="158" ht="15.75" customHeight="1">
      <c r="A158" s="53"/>
      <c r="B158" s="54"/>
      <c r="C158" s="54"/>
      <c r="D158" s="54"/>
      <c r="E158" s="54"/>
      <c r="F158" s="54"/>
      <c r="G158" s="54"/>
      <c r="H158" s="1"/>
    </row>
    <row r="159" ht="15.75" customHeight="1">
      <c r="A159" s="53"/>
      <c r="B159" s="54"/>
      <c r="C159" s="54"/>
      <c r="D159" s="54"/>
      <c r="E159" s="54"/>
      <c r="F159" s="54"/>
      <c r="G159" s="54"/>
      <c r="H159" s="1"/>
    </row>
    <row r="160" ht="15.75" customHeight="1">
      <c r="A160" s="53"/>
      <c r="B160" s="54"/>
      <c r="C160" s="54"/>
      <c r="D160" s="54"/>
      <c r="E160" s="54"/>
      <c r="F160" s="54"/>
      <c r="G160" s="54"/>
      <c r="H160" s="1"/>
    </row>
    <row r="161" ht="15.75" customHeight="1">
      <c r="A161" s="53"/>
      <c r="B161" s="54"/>
      <c r="C161" s="54"/>
      <c r="D161" s="54"/>
      <c r="E161" s="54"/>
      <c r="F161" s="54"/>
      <c r="G161" s="54"/>
      <c r="H161" s="1"/>
    </row>
    <row r="162" ht="15.75" customHeight="1">
      <c r="A162" s="53"/>
      <c r="B162" s="54"/>
      <c r="C162" s="54"/>
      <c r="D162" s="54"/>
      <c r="E162" s="54"/>
      <c r="F162" s="54"/>
      <c r="G162" s="54"/>
      <c r="H162" s="1"/>
    </row>
    <row r="163" ht="15.75" customHeight="1">
      <c r="A163" s="53"/>
      <c r="B163" s="54"/>
      <c r="C163" s="54"/>
      <c r="D163" s="54"/>
      <c r="E163" s="54"/>
      <c r="F163" s="54"/>
      <c r="G163" s="54"/>
      <c r="H163" s="1"/>
    </row>
    <row r="164" ht="15.75" customHeight="1">
      <c r="A164" s="53"/>
      <c r="B164" s="54"/>
      <c r="C164" s="54"/>
      <c r="D164" s="54"/>
      <c r="E164" s="54"/>
      <c r="F164" s="54"/>
      <c r="G164" s="54"/>
      <c r="H164" s="1"/>
    </row>
    <row r="165" ht="15.75" customHeight="1">
      <c r="A165" s="53"/>
      <c r="B165" s="54"/>
      <c r="C165" s="54"/>
      <c r="D165" s="54"/>
      <c r="E165" s="54"/>
      <c r="F165" s="54"/>
      <c r="G165" s="54"/>
      <c r="H165" s="1"/>
    </row>
    <row r="166" ht="15.75" customHeight="1">
      <c r="A166" s="53"/>
      <c r="B166" s="54"/>
      <c r="C166" s="54"/>
      <c r="D166" s="54"/>
      <c r="E166" s="54"/>
      <c r="F166" s="54"/>
      <c r="G166" s="54"/>
      <c r="H166" s="1"/>
    </row>
    <row r="167" ht="15.75" customHeight="1">
      <c r="A167" s="53"/>
      <c r="B167" s="54"/>
      <c r="C167" s="54"/>
      <c r="D167" s="54"/>
      <c r="E167" s="54"/>
      <c r="F167" s="54"/>
      <c r="G167" s="54"/>
      <c r="H167" s="1"/>
    </row>
    <row r="168" ht="15.75" customHeight="1">
      <c r="A168" s="53"/>
      <c r="B168" s="54"/>
      <c r="C168" s="54"/>
      <c r="D168" s="54"/>
      <c r="E168" s="54"/>
      <c r="F168" s="54"/>
      <c r="G168" s="54"/>
      <c r="H168" s="1"/>
    </row>
    <row r="169" ht="15.75" customHeight="1">
      <c r="A169" s="53"/>
      <c r="B169" s="54"/>
      <c r="C169" s="54"/>
      <c r="D169" s="54"/>
      <c r="E169" s="54"/>
      <c r="F169" s="54"/>
      <c r="G169" s="54"/>
      <c r="H169" s="1"/>
    </row>
    <row r="170" ht="15.75" customHeight="1">
      <c r="A170" s="53"/>
      <c r="B170" s="54"/>
      <c r="C170" s="54"/>
      <c r="D170" s="54"/>
      <c r="E170" s="54"/>
      <c r="F170" s="54"/>
      <c r="G170" s="54"/>
      <c r="H170" s="1"/>
    </row>
    <row r="171" ht="15.75" customHeight="1">
      <c r="A171" s="53"/>
      <c r="B171" s="54"/>
      <c r="C171" s="54"/>
      <c r="D171" s="54"/>
      <c r="E171" s="54"/>
      <c r="F171" s="54"/>
      <c r="G171" s="54"/>
      <c r="H171" s="1"/>
    </row>
    <row r="172" ht="15.75" customHeight="1">
      <c r="A172" s="53"/>
      <c r="B172" s="54"/>
      <c r="C172" s="54"/>
      <c r="D172" s="54"/>
      <c r="E172" s="54"/>
      <c r="F172" s="54"/>
      <c r="G172" s="54"/>
      <c r="H172" s="1"/>
    </row>
    <row r="173" ht="15.75" customHeight="1">
      <c r="A173" s="53"/>
      <c r="B173" s="54"/>
      <c r="C173" s="54"/>
      <c r="D173" s="54"/>
      <c r="E173" s="54"/>
      <c r="F173" s="54"/>
      <c r="G173" s="54"/>
      <c r="H173" s="1"/>
    </row>
    <row r="174" ht="15.75" customHeight="1">
      <c r="A174" s="53"/>
      <c r="B174" s="54"/>
      <c r="C174" s="54"/>
      <c r="D174" s="54"/>
      <c r="E174" s="54"/>
      <c r="F174" s="54"/>
      <c r="G174" s="54"/>
      <c r="H174" s="1"/>
    </row>
    <row r="175" ht="15.75" customHeight="1">
      <c r="A175" s="53"/>
      <c r="B175" s="54"/>
      <c r="C175" s="54"/>
      <c r="D175" s="54"/>
      <c r="E175" s="54"/>
      <c r="F175" s="54"/>
      <c r="G175" s="54"/>
      <c r="H175" s="1"/>
    </row>
    <row r="176" ht="15.75" customHeight="1">
      <c r="A176" s="53"/>
      <c r="B176" s="54"/>
      <c r="C176" s="54"/>
      <c r="D176" s="54"/>
      <c r="E176" s="54"/>
      <c r="F176" s="54"/>
      <c r="G176" s="54"/>
      <c r="H176" s="1"/>
    </row>
    <row r="177" ht="15.75" customHeight="1">
      <c r="A177" s="53"/>
      <c r="B177" s="54"/>
      <c r="C177" s="54"/>
      <c r="D177" s="54"/>
      <c r="E177" s="54"/>
      <c r="F177" s="54"/>
      <c r="G177" s="54"/>
      <c r="H177" s="1"/>
    </row>
    <row r="178" ht="15.75" customHeight="1">
      <c r="A178" s="53"/>
      <c r="B178" s="54"/>
      <c r="C178" s="54"/>
      <c r="D178" s="54"/>
      <c r="E178" s="54"/>
      <c r="F178" s="54"/>
      <c r="G178" s="54"/>
      <c r="H178" s="1"/>
    </row>
    <row r="179" ht="15.75" customHeight="1">
      <c r="A179" s="53"/>
      <c r="B179" s="54"/>
      <c r="C179" s="54"/>
      <c r="D179" s="54"/>
      <c r="E179" s="54"/>
      <c r="F179" s="54"/>
      <c r="G179" s="54"/>
      <c r="H179" s="1"/>
    </row>
    <row r="180" ht="15.75" customHeight="1">
      <c r="A180" s="53"/>
      <c r="B180" s="54"/>
      <c r="C180" s="54"/>
      <c r="D180" s="54"/>
      <c r="E180" s="54"/>
      <c r="F180" s="54"/>
      <c r="G180" s="54"/>
      <c r="H180" s="1"/>
    </row>
    <row r="181" ht="15.75" customHeight="1">
      <c r="A181" s="53"/>
      <c r="B181" s="54"/>
      <c r="C181" s="54"/>
      <c r="D181" s="54"/>
      <c r="E181" s="54"/>
      <c r="F181" s="54"/>
      <c r="G181" s="54"/>
      <c r="H181" s="1"/>
    </row>
    <row r="182" ht="15.75" customHeight="1">
      <c r="A182" s="53"/>
      <c r="B182" s="54"/>
      <c r="C182" s="54"/>
      <c r="D182" s="54"/>
      <c r="E182" s="54"/>
      <c r="F182" s="54"/>
      <c r="G182" s="54"/>
      <c r="H182" s="1"/>
    </row>
    <row r="183" ht="15.75" customHeight="1">
      <c r="A183" s="53"/>
      <c r="B183" s="54"/>
      <c r="C183" s="54"/>
      <c r="D183" s="54"/>
      <c r="E183" s="54"/>
      <c r="F183" s="54"/>
      <c r="G183" s="54"/>
      <c r="H183" s="1"/>
    </row>
    <row r="184" ht="15.75" customHeight="1">
      <c r="A184" s="53"/>
      <c r="B184" s="54"/>
      <c r="C184" s="54"/>
      <c r="D184" s="54"/>
      <c r="E184" s="54"/>
      <c r="F184" s="54"/>
      <c r="G184" s="54"/>
      <c r="H184" s="1"/>
    </row>
    <row r="185" ht="15.75" customHeight="1">
      <c r="A185" s="53"/>
      <c r="B185" s="54"/>
      <c r="C185" s="54"/>
      <c r="D185" s="54"/>
      <c r="E185" s="54"/>
      <c r="F185" s="54"/>
      <c r="G185" s="54"/>
      <c r="H185" s="1"/>
    </row>
    <row r="186" ht="15.75" customHeight="1">
      <c r="A186" s="53"/>
      <c r="B186" s="54"/>
      <c r="C186" s="54"/>
      <c r="D186" s="54"/>
      <c r="E186" s="54"/>
      <c r="F186" s="54"/>
      <c r="G186" s="54"/>
      <c r="H186" s="1"/>
    </row>
    <row r="187" ht="15.75" customHeight="1">
      <c r="A187" s="53"/>
      <c r="B187" s="54"/>
      <c r="C187" s="54"/>
      <c r="D187" s="54"/>
      <c r="E187" s="54"/>
      <c r="F187" s="54"/>
      <c r="G187" s="54"/>
      <c r="H187" s="1"/>
    </row>
    <row r="188" ht="15.75" customHeight="1">
      <c r="A188" s="53"/>
      <c r="B188" s="54"/>
      <c r="C188" s="54"/>
      <c r="D188" s="54"/>
      <c r="E188" s="54"/>
      <c r="F188" s="54"/>
      <c r="G188" s="54"/>
      <c r="H188" s="1"/>
    </row>
    <row r="189" ht="15.75" customHeight="1">
      <c r="A189" s="53"/>
      <c r="B189" s="54"/>
      <c r="C189" s="54"/>
      <c r="D189" s="54"/>
      <c r="E189" s="54"/>
      <c r="F189" s="54"/>
      <c r="G189" s="54"/>
      <c r="H189" s="1"/>
    </row>
    <row r="190" ht="15.75" customHeight="1">
      <c r="A190" s="53"/>
      <c r="B190" s="54"/>
      <c r="C190" s="54"/>
      <c r="D190" s="54"/>
      <c r="E190" s="54"/>
      <c r="F190" s="54"/>
      <c r="G190" s="54"/>
      <c r="H190" s="1"/>
    </row>
    <row r="191" ht="15.75" customHeight="1">
      <c r="A191" s="53"/>
      <c r="B191" s="54"/>
      <c r="C191" s="54"/>
      <c r="D191" s="54"/>
      <c r="E191" s="54"/>
      <c r="F191" s="54"/>
      <c r="G191" s="54"/>
      <c r="H191" s="1"/>
    </row>
    <row r="192" ht="15.75" customHeight="1">
      <c r="A192" s="53"/>
      <c r="B192" s="54"/>
      <c r="C192" s="54"/>
      <c r="D192" s="54"/>
      <c r="E192" s="54"/>
      <c r="F192" s="54"/>
      <c r="G192" s="54"/>
      <c r="H192" s="1"/>
    </row>
    <row r="193" ht="15.75" customHeight="1">
      <c r="A193" s="53"/>
      <c r="B193" s="54"/>
      <c r="C193" s="54"/>
      <c r="D193" s="54"/>
      <c r="E193" s="54"/>
      <c r="F193" s="54"/>
      <c r="G193" s="54"/>
      <c r="H193" s="1"/>
    </row>
    <row r="194" ht="15.75" customHeight="1">
      <c r="A194" s="53"/>
      <c r="B194" s="54"/>
      <c r="C194" s="54"/>
      <c r="D194" s="54"/>
      <c r="E194" s="54"/>
      <c r="F194" s="54"/>
      <c r="G194" s="54"/>
      <c r="H194" s="1"/>
    </row>
    <row r="195" ht="15.75" customHeight="1">
      <c r="A195" s="53"/>
      <c r="B195" s="54"/>
      <c r="C195" s="54"/>
      <c r="D195" s="54"/>
      <c r="E195" s="54"/>
      <c r="F195" s="54"/>
      <c r="G195" s="54"/>
      <c r="H195" s="1"/>
    </row>
    <row r="196" ht="15.75" customHeight="1">
      <c r="A196" s="53"/>
      <c r="B196" s="54"/>
      <c r="C196" s="54"/>
      <c r="D196" s="54"/>
      <c r="E196" s="54"/>
      <c r="F196" s="54"/>
      <c r="G196" s="54"/>
      <c r="H196" s="1"/>
    </row>
    <row r="197" ht="15.75" customHeight="1">
      <c r="A197" s="53"/>
      <c r="B197" s="54"/>
      <c r="C197" s="54"/>
      <c r="D197" s="54"/>
      <c r="E197" s="54"/>
      <c r="F197" s="54"/>
      <c r="G197" s="54"/>
      <c r="H197" s="1"/>
    </row>
    <row r="198" ht="15.75" customHeight="1">
      <c r="A198" s="53"/>
      <c r="B198" s="54"/>
      <c r="C198" s="54"/>
      <c r="D198" s="54"/>
      <c r="E198" s="54"/>
      <c r="F198" s="54"/>
      <c r="G198" s="54"/>
      <c r="H198" s="1"/>
    </row>
    <row r="199" ht="15.75" customHeight="1">
      <c r="A199" s="53"/>
      <c r="B199" s="54"/>
      <c r="C199" s="54"/>
      <c r="D199" s="54"/>
      <c r="E199" s="54"/>
      <c r="F199" s="54"/>
      <c r="G199" s="54"/>
      <c r="H199" s="1"/>
    </row>
    <row r="200" ht="15.75" customHeight="1">
      <c r="A200" s="53"/>
      <c r="B200" s="54"/>
      <c r="C200" s="54"/>
      <c r="D200" s="54"/>
      <c r="E200" s="54"/>
      <c r="F200" s="54"/>
      <c r="G200" s="54"/>
      <c r="H200" s="1"/>
    </row>
    <row r="201" ht="15.75" customHeight="1">
      <c r="A201" s="53"/>
      <c r="B201" s="54"/>
      <c r="C201" s="54"/>
      <c r="D201" s="54"/>
      <c r="E201" s="54"/>
      <c r="F201" s="54"/>
      <c r="G201" s="54"/>
      <c r="H201" s="1"/>
    </row>
    <row r="202" ht="15.75" customHeight="1">
      <c r="A202" s="53"/>
      <c r="B202" s="54"/>
      <c r="C202" s="54"/>
      <c r="D202" s="54"/>
      <c r="E202" s="54"/>
      <c r="F202" s="54"/>
      <c r="G202" s="54"/>
      <c r="H202" s="1"/>
    </row>
    <row r="203" ht="15.75" customHeight="1">
      <c r="A203" s="53"/>
      <c r="B203" s="54"/>
      <c r="C203" s="54"/>
      <c r="D203" s="54"/>
      <c r="E203" s="54"/>
      <c r="F203" s="54"/>
      <c r="G203" s="54"/>
      <c r="H203" s="1"/>
    </row>
    <row r="204" ht="15.75" customHeight="1">
      <c r="A204" s="53"/>
      <c r="B204" s="54"/>
      <c r="C204" s="54"/>
      <c r="D204" s="54"/>
      <c r="E204" s="54"/>
      <c r="F204" s="54"/>
      <c r="G204" s="54"/>
      <c r="H204" s="1"/>
    </row>
    <row r="205" ht="15.75" customHeight="1">
      <c r="A205" s="53"/>
      <c r="B205" s="54"/>
      <c r="C205" s="54"/>
      <c r="D205" s="54"/>
      <c r="E205" s="54"/>
      <c r="F205" s="54"/>
      <c r="G205" s="54"/>
      <c r="H205" s="1"/>
    </row>
    <row r="206" ht="15.75" customHeight="1">
      <c r="A206" s="53"/>
      <c r="B206" s="54"/>
      <c r="C206" s="54"/>
      <c r="D206" s="54"/>
      <c r="E206" s="54"/>
      <c r="F206" s="54"/>
      <c r="G206" s="54"/>
      <c r="H206" s="1"/>
    </row>
    <row r="207" ht="15.75" customHeight="1">
      <c r="A207" s="53"/>
      <c r="B207" s="54"/>
      <c r="C207" s="54"/>
      <c r="D207" s="54"/>
      <c r="E207" s="54"/>
      <c r="F207" s="54"/>
      <c r="G207" s="54"/>
      <c r="H207" s="1"/>
    </row>
    <row r="208" ht="15.75" customHeight="1">
      <c r="A208" s="53"/>
      <c r="B208" s="54"/>
      <c r="C208" s="54"/>
      <c r="D208" s="54"/>
      <c r="E208" s="54"/>
      <c r="F208" s="54"/>
      <c r="G208" s="54"/>
      <c r="H208" s="1"/>
    </row>
    <row r="209" ht="15.75" customHeight="1">
      <c r="A209" s="53"/>
      <c r="B209" s="54"/>
      <c r="C209" s="54"/>
      <c r="D209" s="54"/>
      <c r="E209" s="54"/>
      <c r="F209" s="54"/>
      <c r="G209" s="54"/>
      <c r="H209" s="1"/>
    </row>
    <row r="210" ht="15.75" customHeight="1">
      <c r="A210" s="53"/>
      <c r="B210" s="54"/>
      <c r="C210" s="54"/>
      <c r="D210" s="54"/>
      <c r="E210" s="54"/>
      <c r="F210" s="54"/>
      <c r="G210" s="54"/>
      <c r="H210" s="1"/>
    </row>
    <row r="211" ht="15.75" customHeight="1">
      <c r="A211" s="53"/>
      <c r="B211" s="54"/>
      <c r="C211" s="54"/>
      <c r="D211" s="54"/>
      <c r="E211" s="54"/>
      <c r="F211" s="54"/>
      <c r="G211" s="54"/>
      <c r="H211" s="1"/>
    </row>
    <row r="212" ht="15.75" customHeight="1">
      <c r="A212" s="53"/>
      <c r="B212" s="54"/>
      <c r="C212" s="54"/>
      <c r="D212" s="54"/>
      <c r="E212" s="54"/>
      <c r="F212" s="54"/>
      <c r="G212" s="54"/>
      <c r="H212" s="1"/>
    </row>
    <row r="213" ht="15.75" customHeight="1">
      <c r="A213" s="53"/>
      <c r="B213" s="54"/>
      <c r="C213" s="54"/>
      <c r="D213" s="54"/>
      <c r="E213" s="54"/>
      <c r="F213" s="54"/>
      <c r="G213" s="54"/>
      <c r="H213" s="1"/>
    </row>
    <row r="214" ht="15.75" customHeight="1">
      <c r="A214" s="53"/>
      <c r="B214" s="54"/>
      <c r="C214" s="54"/>
      <c r="D214" s="54"/>
      <c r="E214" s="54"/>
      <c r="F214" s="54"/>
      <c r="G214" s="54"/>
      <c r="H214" s="1"/>
    </row>
    <row r="215" ht="15.75" customHeight="1">
      <c r="A215" s="53"/>
      <c r="B215" s="54"/>
      <c r="C215" s="54"/>
      <c r="D215" s="54"/>
      <c r="E215" s="54"/>
      <c r="F215" s="54"/>
      <c r="G215" s="54"/>
      <c r="H215" s="1"/>
    </row>
    <row r="216" ht="15.75" customHeight="1">
      <c r="A216" s="53"/>
      <c r="B216" s="54"/>
      <c r="C216" s="54"/>
      <c r="D216" s="54"/>
      <c r="E216" s="54"/>
      <c r="F216" s="54"/>
      <c r="G216" s="54"/>
      <c r="H216" s="1"/>
    </row>
    <row r="217" ht="15.75" customHeight="1">
      <c r="A217" s="53"/>
      <c r="B217" s="54"/>
      <c r="C217" s="54"/>
      <c r="D217" s="54"/>
      <c r="E217" s="54"/>
      <c r="F217" s="54"/>
      <c r="G217" s="54"/>
      <c r="H217" s="1"/>
    </row>
    <row r="218" ht="15.75" customHeight="1">
      <c r="A218" s="53"/>
      <c r="B218" s="54"/>
      <c r="C218" s="54"/>
      <c r="D218" s="54"/>
      <c r="E218" s="54"/>
      <c r="F218" s="54"/>
      <c r="G218" s="54"/>
      <c r="H218" s="1"/>
    </row>
    <row r="219" ht="15.75" customHeight="1">
      <c r="A219" s="53"/>
      <c r="B219" s="54"/>
      <c r="C219" s="54"/>
      <c r="D219" s="54"/>
      <c r="E219" s="54"/>
      <c r="F219" s="54"/>
      <c r="G219" s="54"/>
      <c r="H219" s="1"/>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18:H18"/>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1.29"/>
    <col customWidth="1" min="10" max="26" width="8.0"/>
  </cols>
  <sheetData>
    <row r="1">
      <c r="A1" s="53"/>
      <c r="B1" s="54"/>
      <c r="C1" s="54"/>
      <c r="D1" s="54"/>
      <c r="E1" s="54"/>
      <c r="F1" s="1"/>
      <c r="G1" s="1"/>
    </row>
    <row r="2">
      <c r="A2" s="174" t="s">
        <v>8017</v>
      </c>
      <c r="B2" s="56"/>
      <c r="C2" s="56"/>
      <c r="D2" s="56"/>
      <c r="E2" s="56"/>
      <c r="F2" s="56"/>
      <c r="G2" s="56"/>
      <c r="H2" s="57"/>
      <c r="I2" s="59"/>
      <c r="J2" s="59"/>
      <c r="K2" s="59"/>
      <c r="L2" s="59"/>
      <c r="M2" s="59"/>
      <c r="N2" s="59"/>
      <c r="O2" s="59"/>
      <c r="P2" s="59"/>
      <c r="Q2" s="59"/>
      <c r="R2" s="59"/>
      <c r="S2" s="59"/>
      <c r="T2" s="59"/>
      <c r="U2" s="59"/>
      <c r="V2" s="59"/>
      <c r="W2" s="59"/>
      <c r="X2" s="59"/>
      <c r="Y2" s="59"/>
      <c r="Z2" s="59"/>
    </row>
    <row r="3">
      <c r="A3" s="213"/>
      <c r="B3" s="213"/>
      <c r="C3" s="213"/>
      <c r="D3" s="213"/>
      <c r="E3" s="213"/>
      <c r="F3" s="213"/>
      <c r="G3" s="58"/>
      <c r="H3" s="59"/>
      <c r="I3" s="59"/>
      <c r="J3" s="59"/>
      <c r="K3" s="59"/>
      <c r="L3" s="59"/>
      <c r="M3" s="59"/>
      <c r="N3" s="59"/>
      <c r="O3" s="59"/>
      <c r="P3" s="59"/>
      <c r="Q3" s="59"/>
      <c r="R3" s="59"/>
      <c r="S3" s="59"/>
      <c r="T3" s="59"/>
      <c r="U3" s="59"/>
      <c r="V3" s="59"/>
      <c r="W3" s="59"/>
      <c r="X3" s="59"/>
      <c r="Y3" s="59"/>
      <c r="Z3" s="59"/>
    </row>
    <row r="4">
      <c r="A4" s="60" t="s">
        <v>8018</v>
      </c>
      <c r="B4" s="56"/>
      <c r="C4" s="56"/>
      <c r="D4" s="56"/>
      <c r="E4" s="56"/>
      <c r="F4" s="56"/>
      <c r="G4" s="56"/>
      <c r="H4" s="57"/>
      <c r="I4" s="59"/>
      <c r="J4" s="59"/>
      <c r="K4" s="59"/>
      <c r="L4" s="59"/>
      <c r="M4" s="59"/>
      <c r="N4" s="59"/>
      <c r="O4" s="59"/>
      <c r="P4" s="59"/>
      <c r="Q4" s="59"/>
      <c r="R4" s="59"/>
      <c r="S4" s="59"/>
      <c r="T4" s="59"/>
      <c r="U4" s="59"/>
      <c r="V4" s="59"/>
      <c r="W4" s="59"/>
      <c r="X4" s="59"/>
      <c r="Y4" s="59"/>
      <c r="Z4" s="59"/>
    </row>
    <row r="5">
      <c r="A5" s="60" t="s">
        <v>8019</v>
      </c>
      <c r="B5" s="56"/>
      <c r="C5" s="56"/>
      <c r="D5" s="56"/>
      <c r="E5" s="56"/>
      <c r="F5" s="56"/>
      <c r="G5" s="56"/>
      <c r="H5" s="57"/>
      <c r="I5" s="59"/>
      <c r="J5" s="59"/>
      <c r="K5" s="59"/>
      <c r="L5" s="59"/>
      <c r="M5" s="59"/>
      <c r="N5" s="59"/>
      <c r="O5" s="59"/>
      <c r="P5" s="59"/>
      <c r="Q5" s="59"/>
      <c r="R5" s="59"/>
      <c r="S5" s="59"/>
      <c r="T5" s="59"/>
      <c r="U5" s="59"/>
      <c r="V5" s="59"/>
      <c r="W5" s="59"/>
      <c r="X5" s="59"/>
      <c r="Y5" s="59"/>
      <c r="Z5" s="59"/>
    </row>
    <row r="6" ht="15.75" customHeight="1">
      <c r="A6" s="60" t="s">
        <v>8020</v>
      </c>
      <c r="B6" s="56"/>
      <c r="C6" s="56"/>
      <c r="D6" s="56"/>
      <c r="E6" s="56"/>
      <c r="F6" s="56"/>
      <c r="G6" s="56"/>
      <c r="H6" s="57"/>
      <c r="I6" s="59"/>
      <c r="J6" s="59"/>
      <c r="K6" s="59"/>
      <c r="L6" s="59"/>
      <c r="M6" s="59"/>
      <c r="N6" s="59"/>
      <c r="O6" s="59"/>
      <c r="P6" s="59"/>
      <c r="Q6" s="59"/>
      <c r="R6" s="59"/>
      <c r="S6" s="59"/>
      <c r="T6" s="59"/>
      <c r="U6" s="59"/>
      <c r="V6" s="59"/>
      <c r="W6" s="59"/>
      <c r="X6" s="59"/>
      <c r="Y6" s="59"/>
      <c r="Z6" s="59"/>
    </row>
    <row r="7" ht="15.75" customHeight="1">
      <c r="A7" s="60" t="s">
        <v>8021</v>
      </c>
      <c r="B7" s="56"/>
      <c r="C7" s="56"/>
      <c r="D7" s="56"/>
      <c r="E7" s="56"/>
      <c r="F7" s="56"/>
      <c r="G7" s="56"/>
      <c r="H7" s="57"/>
      <c r="I7" s="59"/>
      <c r="J7" s="59"/>
      <c r="K7" s="59"/>
      <c r="L7" s="59"/>
      <c r="M7" s="59"/>
      <c r="N7" s="59"/>
      <c r="O7" s="59"/>
      <c r="P7" s="59"/>
      <c r="Q7" s="59"/>
      <c r="R7" s="59"/>
      <c r="S7" s="59"/>
      <c r="T7" s="59"/>
      <c r="U7" s="59"/>
      <c r="V7" s="59"/>
      <c r="W7" s="59"/>
      <c r="X7" s="59"/>
      <c r="Y7" s="59"/>
      <c r="Z7" s="59"/>
    </row>
    <row r="8" ht="13.5" customHeight="1">
      <c r="A8" s="60" t="s">
        <v>8022</v>
      </c>
      <c r="B8" s="56"/>
      <c r="C8" s="56"/>
      <c r="D8" s="56"/>
      <c r="E8" s="56"/>
      <c r="F8" s="56"/>
      <c r="G8" s="56"/>
      <c r="H8" s="57"/>
      <c r="I8" s="59"/>
      <c r="J8" s="59"/>
      <c r="K8" s="59"/>
      <c r="L8" s="59"/>
      <c r="M8" s="59"/>
      <c r="N8" s="59"/>
      <c r="O8" s="59"/>
      <c r="P8" s="59"/>
      <c r="Q8" s="59"/>
      <c r="R8" s="59"/>
      <c r="S8" s="59"/>
      <c r="T8" s="59"/>
      <c r="U8" s="59"/>
      <c r="V8" s="59"/>
      <c r="W8" s="59"/>
      <c r="X8" s="59"/>
      <c r="Y8" s="59"/>
      <c r="Z8" s="59"/>
    </row>
    <row r="9" ht="13.5" customHeight="1">
      <c r="A9" s="60" t="s">
        <v>8023</v>
      </c>
      <c r="B9" s="56"/>
      <c r="C9" s="56"/>
      <c r="D9" s="56"/>
      <c r="E9" s="56"/>
      <c r="F9" s="56"/>
      <c r="G9" s="56"/>
      <c r="H9" s="57"/>
      <c r="I9" s="59"/>
      <c r="J9" s="59"/>
      <c r="K9" s="59"/>
      <c r="L9" s="59"/>
      <c r="M9" s="59"/>
      <c r="N9" s="59"/>
      <c r="O9" s="59"/>
      <c r="P9" s="59"/>
      <c r="Q9" s="59"/>
      <c r="R9" s="59"/>
      <c r="S9" s="59"/>
      <c r="T9" s="59"/>
      <c r="U9" s="59"/>
      <c r="V9" s="59"/>
      <c r="W9" s="59"/>
      <c r="X9" s="59"/>
      <c r="Y9" s="59"/>
      <c r="Z9" s="59"/>
    </row>
    <row r="10" ht="14.25" customHeight="1">
      <c r="A10" s="60" t="s">
        <v>8024</v>
      </c>
      <c r="B10" s="56"/>
      <c r="C10" s="56"/>
      <c r="D10" s="56"/>
      <c r="E10" s="56"/>
      <c r="F10" s="56"/>
      <c r="G10" s="56"/>
      <c r="H10" s="57"/>
      <c r="I10" s="59"/>
      <c r="J10" s="59"/>
      <c r="K10" s="59"/>
      <c r="L10" s="59"/>
      <c r="M10" s="59"/>
      <c r="N10" s="59"/>
      <c r="O10" s="59"/>
      <c r="P10" s="59"/>
      <c r="Q10" s="59"/>
      <c r="R10" s="59"/>
      <c r="S10" s="59"/>
      <c r="T10" s="59"/>
      <c r="U10" s="59"/>
      <c r="V10" s="59"/>
      <c r="W10" s="59"/>
      <c r="X10" s="59"/>
      <c r="Y10" s="59"/>
      <c r="Z10" s="59"/>
    </row>
    <row r="11" ht="33.75" customHeight="1">
      <c r="A11" s="731" t="s">
        <v>8025</v>
      </c>
      <c r="B11" s="56"/>
      <c r="C11" s="56"/>
      <c r="D11" s="56"/>
      <c r="E11" s="56"/>
      <c r="F11" s="56"/>
      <c r="G11" s="56"/>
      <c r="H11" s="57"/>
      <c r="I11" s="59"/>
      <c r="J11" s="59"/>
      <c r="K11" s="59"/>
      <c r="L11" s="59"/>
      <c r="M11" s="59"/>
      <c r="N11" s="59"/>
      <c r="O11" s="59"/>
      <c r="P11" s="59"/>
      <c r="Q11" s="59"/>
      <c r="R11" s="59"/>
      <c r="S11" s="59"/>
      <c r="T11" s="59"/>
      <c r="U11" s="59"/>
      <c r="V11" s="59"/>
      <c r="W11" s="59"/>
      <c r="X11" s="59"/>
      <c r="Y11" s="59"/>
      <c r="Z11" s="59"/>
    </row>
    <row r="12">
      <c r="A12" s="64"/>
      <c r="B12" s="65"/>
      <c r="C12" s="65"/>
      <c r="D12" s="65"/>
      <c r="E12" s="65"/>
      <c r="F12" s="64"/>
      <c r="G12" s="58"/>
      <c r="H12" s="59"/>
      <c r="I12" s="59"/>
      <c r="J12" s="59"/>
      <c r="K12" s="59"/>
      <c r="L12" s="59"/>
      <c r="M12" s="59"/>
      <c r="N12" s="59"/>
      <c r="O12" s="59"/>
      <c r="P12" s="59"/>
      <c r="Q12" s="59"/>
      <c r="R12" s="59"/>
      <c r="S12" s="59"/>
      <c r="T12" s="59"/>
      <c r="U12" s="59"/>
      <c r="V12" s="59"/>
      <c r="W12" s="59"/>
      <c r="X12" s="59"/>
      <c r="Y12" s="59"/>
      <c r="Z12" s="59"/>
    </row>
    <row r="13" ht="45.0" customHeight="1">
      <c r="A13" s="193" t="s">
        <v>7</v>
      </c>
      <c r="B13" s="194" t="s">
        <v>8</v>
      </c>
      <c r="C13" s="193" t="s">
        <v>8026</v>
      </c>
      <c r="D13" s="595" t="s">
        <v>8027</v>
      </c>
      <c r="E13" s="66" t="s">
        <v>8028</v>
      </c>
      <c r="F13" s="193" t="s">
        <v>8029</v>
      </c>
      <c r="G13" s="193" t="s">
        <v>6971</v>
      </c>
      <c r="H13" s="193" t="s">
        <v>143</v>
      </c>
      <c r="I13" s="390" t="s">
        <v>144</v>
      </c>
    </row>
    <row r="14">
      <c r="A14" s="17"/>
      <c r="B14" s="98"/>
      <c r="C14" s="98"/>
      <c r="D14" s="112"/>
      <c r="E14" s="112"/>
      <c r="F14" s="112"/>
      <c r="G14" s="726"/>
      <c r="H14" s="393"/>
    </row>
    <row r="15">
      <c r="A15" s="239"/>
      <c r="B15" s="150"/>
      <c r="C15" s="236"/>
      <c r="D15" s="91"/>
      <c r="E15" s="91"/>
      <c r="F15" s="91"/>
      <c r="G15" s="727"/>
      <c r="H15" s="393"/>
    </row>
    <row r="16">
      <c r="A16" s="239"/>
      <c r="B16" s="150"/>
      <c r="C16" s="236"/>
      <c r="D16" s="112"/>
      <c r="E16" s="112"/>
      <c r="F16" s="112"/>
      <c r="G16" s="472"/>
      <c r="H16" s="393"/>
    </row>
    <row r="17">
      <c r="A17" s="239"/>
      <c r="B17" s="150"/>
      <c r="C17" s="236"/>
      <c r="D17" s="112"/>
      <c r="E17" s="112"/>
      <c r="F17" s="112"/>
      <c r="G17" s="472"/>
      <c r="H17" s="393"/>
    </row>
    <row r="18">
      <c r="A18" s="239"/>
      <c r="B18" s="150"/>
      <c r="C18" s="236"/>
      <c r="D18" s="236"/>
      <c r="E18" s="236"/>
      <c r="F18" s="236"/>
      <c r="G18" s="730"/>
      <c r="H18" s="393"/>
    </row>
    <row r="19">
      <c r="A19" s="239"/>
      <c r="B19" s="150"/>
      <c r="C19" s="236"/>
      <c r="D19" s="236"/>
      <c r="E19" s="236"/>
      <c r="F19" s="236"/>
      <c r="G19" s="730"/>
      <c r="H19" s="393"/>
    </row>
    <row r="20">
      <c r="A20" s="184" t="s">
        <v>107</v>
      </c>
      <c r="B20" s="54"/>
      <c r="C20" s="54"/>
      <c r="D20" s="54"/>
      <c r="E20" s="54"/>
      <c r="F20" s="54"/>
      <c r="H20" s="470">
        <f>SUM(H14:H19)</f>
        <v>0</v>
      </c>
    </row>
    <row r="21" ht="15.75" customHeight="1">
      <c r="A21" s="53"/>
      <c r="B21" s="54"/>
      <c r="C21" s="54"/>
      <c r="D21" s="54"/>
      <c r="E21" s="54"/>
      <c r="F21" s="54"/>
      <c r="G21" s="54"/>
      <c r="H21" s="1"/>
    </row>
    <row r="22" ht="15.75" customHeight="1">
      <c r="A22" s="471" t="s">
        <v>690</v>
      </c>
      <c r="B22" s="173"/>
      <c r="C22" s="173"/>
      <c r="D22" s="173"/>
      <c r="E22" s="173"/>
      <c r="F22" s="173"/>
      <c r="G22" s="173"/>
      <c r="H22" s="173"/>
    </row>
    <row r="23" ht="15.75" customHeight="1">
      <c r="A23" s="53"/>
      <c r="B23" s="54"/>
      <c r="C23" s="54"/>
      <c r="D23" s="54"/>
      <c r="E23" s="54"/>
      <c r="F23" s="54"/>
      <c r="G23" s="54"/>
      <c r="H23" s="1"/>
    </row>
    <row r="24" ht="15.75" customHeight="1">
      <c r="A24" s="53"/>
      <c r="B24" s="54"/>
      <c r="C24" s="54"/>
      <c r="D24" s="54"/>
      <c r="E24" s="54"/>
      <c r="F24" s="1"/>
      <c r="G24" s="1"/>
    </row>
    <row r="25" ht="15.75" customHeight="1">
      <c r="A25" s="53"/>
      <c r="B25" s="54"/>
      <c r="C25" s="54"/>
      <c r="D25" s="54"/>
      <c r="E25" s="54"/>
      <c r="F25" s="1"/>
      <c r="G25" s="1"/>
    </row>
    <row r="26" ht="15.75" customHeight="1">
      <c r="A26" s="53"/>
      <c r="B26" s="54"/>
      <c r="C26" s="54"/>
      <c r="D26" s="54"/>
      <c r="E26" s="54"/>
      <c r="F26" s="1"/>
      <c r="G26" s="1"/>
    </row>
    <row r="27" ht="15.75" customHeight="1">
      <c r="A27" s="53"/>
      <c r="B27" s="54"/>
      <c r="C27" s="54"/>
      <c r="D27" s="54"/>
      <c r="E27" s="54"/>
      <c r="F27" s="1"/>
      <c r="G27" s="1"/>
    </row>
    <row r="28" ht="15.75" customHeight="1">
      <c r="A28" s="53"/>
      <c r="B28" s="54"/>
      <c r="C28" s="54"/>
      <c r="D28" s="54"/>
      <c r="E28" s="54"/>
      <c r="F28" s="1"/>
      <c r="G28" s="1"/>
    </row>
    <row r="29" ht="15.75" customHeight="1">
      <c r="A29" s="53"/>
      <c r="B29" s="54"/>
      <c r="C29" s="54"/>
      <c r="D29" s="54"/>
      <c r="E29" s="54"/>
      <c r="F29" s="1"/>
      <c r="G29" s="1"/>
    </row>
    <row r="30" ht="15.75" customHeight="1">
      <c r="A30" s="53"/>
      <c r="B30" s="54"/>
      <c r="C30" s="54"/>
      <c r="D30" s="54"/>
      <c r="E30" s="54"/>
      <c r="F30" s="1"/>
      <c r="G30" s="1"/>
    </row>
    <row r="31" ht="15.75" customHeight="1">
      <c r="A31" s="53"/>
      <c r="B31" s="54"/>
      <c r="C31" s="54"/>
      <c r="D31" s="54"/>
      <c r="E31" s="54"/>
      <c r="F31" s="1"/>
      <c r="G31" s="1"/>
    </row>
    <row r="32" ht="15.75" customHeight="1">
      <c r="A32" s="53"/>
      <c r="B32" s="54"/>
      <c r="C32" s="54"/>
      <c r="D32" s="54"/>
      <c r="E32" s="54"/>
      <c r="F32" s="1"/>
      <c r="G32" s="1"/>
    </row>
    <row r="33" ht="15.75" customHeight="1">
      <c r="A33" s="53"/>
      <c r="B33" s="54"/>
      <c r="C33" s="54"/>
      <c r="D33" s="54"/>
      <c r="E33" s="54"/>
      <c r="F33" s="1"/>
      <c r="G33" s="1"/>
    </row>
    <row r="34" ht="15.75" customHeight="1">
      <c r="A34" s="53"/>
      <c r="B34" s="54"/>
      <c r="C34" s="54"/>
      <c r="D34" s="54"/>
      <c r="E34" s="54"/>
      <c r="F34" s="1"/>
      <c r="G34" s="1"/>
    </row>
    <row r="35" ht="15.75" customHeight="1">
      <c r="A35" s="53"/>
      <c r="B35" s="54"/>
      <c r="C35" s="54"/>
      <c r="D35" s="54"/>
      <c r="E35" s="54"/>
      <c r="F35" s="1"/>
      <c r="G35" s="1"/>
    </row>
    <row r="36" ht="15.75" customHeight="1">
      <c r="A36" s="53"/>
      <c r="B36" s="54"/>
      <c r="C36" s="54"/>
      <c r="D36" s="54"/>
      <c r="E36" s="54"/>
      <c r="F36" s="1"/>
      <c r="G36" s="1"/>
    </row>
    <row r="37" ht="15.75" customHeight="1">
      <c r="A37" s="53"/>
      <c r="B37" s="54"/>
      <c r="C37" s="54"/>
      <c r="D37" s="54"/>
      <c r="E37" s="54"/>
      <c r="F37" s="1"/>
      <c r="G37" s="1"/>
    </row>
    <row r="38" ht="15.75" customHeight="1">
      <c r="A38" s="53"/>
      <c r="B38" s="54"/>
      <c r="C38" s="54"/>
      <c r="D38" s="54"/>
      <c r="E38" s="54"/>
      <c r="F38" s="1"/>
      <c r="G38" s="1"/>
    </row>
    <row r="39" ht="15.75" customHeight="1">
      <c r="A39" s="53"/>
      <c r="B39" s="54"/>
      <c r="C39" s="54"/>
      <c r="D39" s="54"/>
      <c r="E39" s="54"/>
      <c r="F39" s="1"/>
      <c r="G39" s="1"/>
    </row>
    <row r="40" ht="15.75" customHeight="1">
      <c r="A40" s="53"/>
      <c r="B40" s="54"/>
      <c r="C40" s="54"/>
      <c r="D40" s="54"/>
      <c r="E40" s="54"/>
      <c r="F40" s="1"/>
      <c r="G40" s="1"/>
    </row>
    <row r="41" ht="15.75" customHeight="1">
      <c r="A41" s="53"/>
      <c r="B41" s="54"/>
      <c r="C41" s="54"/>
      <c r="D41" s="54"/>
      <c r="E41" s="54"/>
      <c r="F41" s="1"/>
      <c r="G41" s="1"/>
    </row>
    <row r="42" ht="15.75" customHeight="1">
      <c r="A42" s="53"/>
      <c r="B42" s="54"/>
      <c r="C42" s="54"/>
      <c r="D42" s="54"/>
      <c r="E42" s="54"/>
      <c r="F42" s="1"/>
      <c r="G42" s="1"/>
    </row>
    <row r="43" ht="15.75" customHeight="1">
      <c r="A43" s="53"/>
      <c r="B43" s="54"/>
      <c r="C43" s="54"/>
      <c r="D43" s="54"/>
      <c r="E43" s="54"/>
      <c r="F43" s="1"/>
      <c r="G43" s="1"/>
    </row>
    <row r="44" ht="15.75" customHeight="1">
      <c r="A44" s="53"/>
      <c r="B44" s="54"/>
      <c r="C44" s="54"/>
      <c r="D44" s="54"/>
      <c r="E44" s="54"/>
      <c r="F44" s="1"/>
      <c r="G44" s="1"/>
    </row>
    <row r="45" ht="15.75" customHeight="1">
      <c r="A45" s="53"/>
      <c r="B45" s="54"/>
      <c r="C45" s="54"/>
      <c r="D45" s="54"/>
      <c r="E45" s="54"/>
      <c r="F45" s="1"/>
      <c r="G45" s="1"/>
    </row>
    <row r="46" ht="15.75" customHeight="1">
      <c r="A46" s="53"/>
      <c r="B46" s="54"/>
      <c r="C46" s="54"/>
      <c r="D46" s="54"/>
      <c r="E46" s="54"/>
      <c r="F46" s="1"/>
      <c r="G46" s="1"/>
    </row>
    <row r="47" ht="15.75" customHeight="1">
      <c r="A47" s="53"/>
      <c r="B47" s="54"/>
      <c r="C47" s="54"/>
      <c r="D47" s="54"/>
      <c r="E47" s="54"/>
      <c r="F47" s="1"/>
      <c r="G47" s="1"/>
    </row>
    <row r="48" ht="15.75" customHeight="1">
      <c r="A48" s="53"/>
      <c r="B48" s="54"/>
      <c r="C48" s="54"/>
      <c r="D48" s="54"/>
      <c r="E48" s="54"/>
      <c r="F48" s="1"/>
      <c r="G48" s="1"/>
    </row>
    <row r="49" ht="15.75" customHeight="1">
      <c r="A49" s="53"/>
      <c r="B49" s="54"/>
      <c r="C49" s="54"/>
      <c r="D49" s="54"/>
      <c r="E49" s="54"/>
      <c r="F49" s="1"/>
      <c r="G49" s="1"/>
    </row>
    <row r="50" ht="15.75" customHeight="1">
      <c r="A50" s="53"/>
      <c r="B50" s="54"/>
      <c r="C50" s="54"/>
      <c r="D50" s="54"/>
      <c r="E50" s="54"/>
      <c r="F50" s="1"/>
      <c r="G50" s="1"/>
    </row>
    <row r="51" ht="15.75" customHeight="1">
      <c r="A51" s="53"/>
      <c r="B51" s="54"/>
      <c r="C51" s="54"/>
      <c r="D51" s="54"/>
      <c r="E51" s="54"/>
      <c r="F51" s="1"/>
      <c r="G51" s="1"/>
    </row>
    <row r="52" ht="15.75" customHeight="1">
      <c r="A52" s="53"/>
      <c r="B52" s="54"/>
      <c r="C52" s="54"/>
      <c r="D52" s="54"/>
      <c r="E52" s="54"/>
      <c r="F52" s="1"/>
      <c r="G52" s="1"/>
    </row>
    <row r="53" ht="15.75" customHeight="1">
      <c r="A53" s="53"/>
      <c r="B53" s="54"/>
      <c r="C53" s="54"/>
      <c r="D53" s="54"/>
      <c r="E53" s="54"/>
      <c r="F53" s="1"/>
      <c r="G53" s="1"/>
    </row>
    <row r="54" ht="15.75" customHeight="1">
      <c r="A54" s="53"/>
      <c r="B54" s="54"/>
      <c r="C54" s="54"/>
      <c r="D54" s="54"/>
      <c r="E54" s="54"/>
      <c r="F54" s="1"/>
      <c r="G54" s="1"/>
    </row>
    <row r="55" ht="15.75" customHeight="1">
      <c r="A55" s="53"/>
      <c r="B55" s="54"/>
      <c r="C55" s="54"/>
      <c r="D55" s="54"/>
      <c r="E55" s="54"/>
      <c r="F55" s="1"/>
      <c r="G55" s="1"/>
    </row>
    <row r="56" ht="15.75" customHeight="1">
      <c r="A56" s="53"/>
      <c r="B56" s="54"/>
      <c r="C56" s="54"/>
      <c r="D56" s="54"/>
      <c r="E56" s="54"/>
      <c r="F56" s="1"/>
      <c r="G56" s="1"/>
    </row>
    <row r="57" ht="15.75" customHeight="1">
      <c r="A57" s="53"/>
      <c r="B57" s="54"/>
      <c r="C57" s="54"/>
      <c r="D57" s="54"/>
      <c r="E57" s="54"/>
      <c r="F57" s="1"/>
      <c r="G57" s="1"/>
    </row>
    <row r="58" ht="15.75" customHeight="1">
      <c r="A58" s="53"/>
      <c r="B58" s="54"/>
      <c r="C58" s="54"/>
      <c r="D58" s="54"/>
      <c r="E58" s="54"/>
      <c r="F58" s="1"/>
      <c r="G58" s="1"/>
    </row>
    <row r="59" ht="15.75" customHeight="1">
      <c r="A59" s="53"/>
      <c r="B59" s="54"/>
      <c r="C59" s="54"/>
      <c r="D59" s="54"/>
      <c r="E59" s="54"/>
      <c r="F59" s="1"/>
      <c r="G59" s="1"/>
    </row>
    <row r="60" ht="15.75" customHeight="1">
      <c r="A60" s="53"/>
      <c r="B60" s="54"/>
      <c r="C60" s="54"/>
      <c r="D60" s="54"/>
      <c r="E60" s="54"/>
      <c r="F60" s="1"/>
      <c r="G60" s="1"/>
    </row>
    <row r="61" ht="15.75" customHeight="1">
      <c r="A61" s="53"/>
      <c r="B61" s="54"/>
      <c r="C61" s="54"/>
      <c r="D61" s="54"/>
      <c r="E61" s="54"/>
      <c r="F61" s="1"/>
      <c r="G61" s="1"/>
    </row>
    <row r="62" ht="15.75" customHeight="1">
      <c r="A62" s="53"/>
      <c r="B62" s="54"/>
      <c r="C62" s="54"/>
      <c r="D62" s="54"/>
      <c r="E62" s="54"/>
      <c r="F62" s="1"/>
      <c r="G62" s="1"/>
    </row>
    <row r="63" ht="15.75" customHeight="1">
      <c r="A63" s="53"/>
      <c r="B63" s="54"/>
      <c r="C63" s="54"/>
      <c r="D63" s="54"/>
      <c r="E63" s="54"/>
      <c r="F63" s="1"/>
      <c r="G63" s="1"/>
    </row>
    <row r="64" ht="15.75" customHeight="1">
      <c r="A64" s="53"/>
      <c r="B64" s="54"/>
      <c r="C64" s="54"/>
      <c r="D64" s="54"/>
      <c r="E64" s="54"/>
      <c r="F64" s="1"/>
      <c r="G64" s="1"/>
    </row>
    <row r="65" ht="15.75" customHeight="1">
      <c r="A65" s="53"/>
      <c r="B65" s="54"/>
      <c r="C65" s="54"/>
      <c r="D65" s="54"/>
      <c r="E65" s="54"/>
      <c r="F65" s="1"/>
      <c r="G65" s="1"/>
    </row>
    <row r="66" ht="15.75" customHeight="1">
      <c r="A66" s="53"/>
      <c r="B66" s="54"/>
      <c r="C66" s="54"/>
      <c r="D66" s="54"/>
      <c r="E66" s="54"/>
      <c r="F66" s="1"/>
      <c r="G66" s="1"/>
    </row>
    <row r="67" ht="15.75" customHeight="1">
      <c r="A67" s="53"/>
      <c r="B67" s="54"/>
      <c r="C67" s="54"/>
      <c r="D67" s="54"/>
      <c r="E67" s="54"/>
      <c r="F67" s="1"/>
      <c r="G67" s="1"/>
    </row>
    <row r="68" ht="15.75" customHeight="1">
      <c r="A68" s="53"/>
      <c r="B68" s="54"/>
      <c r="C68" s="54"/>
      <c r="D68" s="54"/>
      <c r="E68" s="54"/>
      <c r="F68" s="1"/>
      <c r="G68" s="1"/>
    </row>
    <row r="69" ht="15.75" customHeight="1">
      <c r="A69" s="53"/>
      <c r="B69" s="54"/>
      <c r="C69" s="54"/>
      <c r="D69" s="54"/>
      <c r="E69" s="54"/>
      <c r="F69" s="1"/>
      <c r="G69" s="1"/>
    </row>
    <row r="70" ht="15.75" customHeight="1">
      <c r="A70" s="53"/>
      <c r="B70" s="54"/>
      <c r="C70" s="54"/>
      <c r="D70" s="54"/>
      <c r="E70" s="54"/>
      <c r="F70" s="1"/>
      <c r="G70" s="1"/>
    </row>
    <row r="71" ht="15.75" customHeight="1">
      <c r="A71" s="53"/>
      <c r="B71" s="54"/>
      <c r="C71" s="54"/>
      <c r="D71" s="54"/>
      <c r="E71" s="54"/>
      <c r="F71" s="1"/>
      <c r="G71" s="1"/>
    </row>
    <row r="72" ht="15.75" customHeight="1">
      <c r="A72" s="53"/>
      <c r="B72" s="54"/>
      <c r="C72" s="54"/>
      <c r="D72" s="54"/>
      <c r="E72" s="54"/>
      <c r="F72" s="1"/>
      <c r="G72" s="1"/>
    </row>
    <row r="73" ht="15.75" customHeight="1">
      <c r="A73" s="53"/>
      <c r="B73" s="54"/>
      <c r="C73" s="54"/>
      <c r="D73" s="54"/>
      <c r="E73" s="54"/>
      <c r="F73" s="1"/>
      <c r="G73" s="1"/>
    </row>
    <row r="74" ht="15.75" customHeight="1">
      <c r="A74" s="53"/>
      <c r="B74" s="54"/>
      <c r="C74" s="54"/>
      <c r="D74" s="54"/>
      <c r="E74" s="54"/>
      <c r="F74" s="1"/>
      <c r="G74" s="1"/>
    </row>
    <row r="75" ht="15.75" customHeight="1">
      <c r="A75" s="53"/>
      <c r="B75" s="54"/>
      <c r="C75" s="54"/>
      <c r="D75" s="54"/>
      <c r="E75" s="54"/>
      <c r="F75" s="1"/>
      <c r="G75" s="1"/>
    </row>
    <row r="76" ht="15.75" customHeight="1">
      <c r="A76" s="53"/>
      <c r="B76" s="54"/>
      <c r="C76" s="54"/>
      <c r="D76" s="54"/>
      <c r="E76" s="54"/>
      <c r="F76" s="1"/>
      <c r="G76" s="1"/>
    </row>
    <row r="77" ht="15.75" customHeight="1">
      <c r="A77" s="53"/>
      <c r="B77" s="54"/>
      <c r="C77" s="54"/>
      <c r="D77" s="54"/>
      <c r="E77" s="54"/>
      <c r="F77" s="1"/>
      <c r="G77" s="1"/>
    </row>
    <row r="78" ht="15.75" customHeight="1">
      <c r="A78" s="53"/>
      <c r="B78" s="54"/>
      <c r="C78" s="54"/>
      <c r="D78" s="54"/>
      <c r="E78" s="54"/>
      <c r="F78" s="1"/>
      <c r="G78" s="1"/>
    </row>
    <row r="79" ht="15.75" customHeight="1">
      <c r="A79" s="53"/>
      <c r="B79" s="54"/>
      <c r="C79" s="54"/>
      <c r="D79" s="54"/>
      <c r="E79" s="54"/>
      <c r="F79" s="1"/>
      <c r="G79" s="1"/>
    </row>
    <row r="80" ht="15.75" customHeight="1">
      <c r="A80" s="53"/>
      <c r="B80" s="54"/>
      <c r="C80" s="54"/>
      <c r="D80" s="54"/>
      <c r="E80" s="54"/>
      <c r="F80" s="1"/>
      <c r="G80" s="1"/>
    </row>
    <row r="81" ht="15.75" customHeight="1">
      <c r="A81" s="53"/>
      <c r="B81" s="54"/>
      <c r="C81" s="54"/>
      <c r="D81" s="54"/>
      <c r="E81" s="54"/>
      <c r="F81" s="1"/>
      <c r="G81" s="1"/>
    </row>
    <row r="82" ht="15.75" customHeight="1">
      <c r="A82" s="53"/>
      <c r="B82" s="54"/>
      <c r="C82" s="54"/>
      <c r="D82" s="54"/>
      <c r="E82" s="54"/>
      <c r="F82" s="1"/>
      <c r="G82" s="1"/>
    </row>
    <row r="83" ht="15.75" customHeight="1">
      <c r="A83" s="53"/>
      <c r="B83" s="54"/>
      <c r="C83" s="54"/>
      <c r="D83" s="54"/>
      <c r="E83" s="54"/>
      <c r="F83" s="1"/>
      <c r="G83" s="1"/>
    </row>
    <row r="84" ht="15.75" customHeight="1">
      <c r="A84" s="53"/>
      <c r="B84" s="54"/>
      <c r="C84" s="54"/>
      <c r="D84" s="54"/>
      <c r="E84" s="54"/>
      <c r="F84" s="1"/>
      <c r="G84" s="1"/>
    </row>
    <row r="85" ht="15.75" customHeight="1">
      <c r="A85" s="53"/>
      <c r="B85" s="54"/>
      <c r="C85" s="54"/>
      <c r="D85" s="54"/>
      <c r="E85" s="54"/>
      <c r="F85" s="1"/>
      <c r="G85" s="1"/>
    </row>
    <row r="86" ht="15.75" customHeight="1">
      <c r="A86" s="53"/>
      <c r="B86" s="54"/>
      <c r="C86" s="54"/>
      <c r="D86" s="54"/>
      <c r="E86" s="54"/>
      <c r="F86" s="1"/>
      <c r="G86" s="1"/>
    </row>
    <row r="87" ht="15.75" customHeight="1">
      <c r="A87" s="53"/>
      <c r="B87" s="54"/>
      <c r="C87" s="54"/>
      <c r="D87" s="54"/>
      <c r="E87" s="54"/>
      <c r="F87" s="1"/>
      <c r="G87" s="1"/>
    </row>
    <row r="88" ht="15.75" customHeight="1">
      <c r="A88" s="53"/>
      <c r="B88" s="54"/>
      <c r="C88" s="54"/>
      <c r="D88" s="54"/>
      <c r="E88" s="54"/>
      <c r="F88" s="1"/>
      <c r="G88" s="1"/>
    </row>
    <row r="89" ht="15.75" customHeight="1">
      <c r="A89" s="53"/>
      <c r="B89" s="54"/>
      <c r="C89" s="54"/>
      <c r="D89" s="54"/>
      <c r="E89" s="54"/>
      <c r="F89" s="1"/>
      <c r="G89" s="1"/>
    </row>
    <row r="90" ht="15.75" customHeight="1">
      <c r="A90" s="53"/>
      <c r="B90" s="54"/>
      <c r="C90" s="54"/>
      <c r="D90" s="54"/>
      <c r="E90" s="54"/>
      <c r="F90" s="1"/>
      <c r="G90" s="1"/>
    </row>
    <row r="91" ht="15.75" customHeight="1">
      <c r="A91" s="53"/>
      <c r="B91" s="54"/>
      <c r="C91" s="54"/>
      <c r="D91" s="54"/>
      <c r="E91" s="54"/>
      <c r="F91" s="1"/>
      <c r="G91" s="1"/>
    </row>
    <row r="92" ht="15.75" customHeight="1">
      <c r="A92" s="53"/>
      <c r="B92" s="54"/>
      <c r="C92" s="54"/>
      <c r="D92" s="54"/>
      <c r="E92" s="54"/>
      <c r="F92" s="1"/>
      <c r="G92" s="1"/>
    </row>
    <row r="93" ht="15.75" customHeight="1">
      <c r="A93" s="53"/>
      <c r="B93" s="54"/>
      <c r="C93" s="54"/>
      <c r="D93" s="54"/>
      <c r="E93" s="54"/>
      <c r="F93" s="1"/>
      <c r="G93" s="1"/>
    </row>
    <row r="94" ht="15.75" customHeight="1">
      <c r="A94" s="53"/>
      <c r="B94" s="54"/>
      <c r="C94" s="54"/>
      <c r="D94" s="54"/>
      <c r="E94" s="54"/>
      <c r="F94" s="1"/>
      <c r="G94" s="1"/>
    </row>
    <row r="95" ht="15.75" customHeight="1">
      <c r="A95" s="53"/>
      <c r="B95" s="54"/>
      <c r="C95" s="54"/>
      <c r="D95" s="54"/>
      <c r="E95" s="54"/>
      <c r="F95" s="1"/>
      <c r="G95" s="1"/>
    </row>
    <row r="96" ht="15.75" customHeight="1">
      <c r="A96" s="53"/>
      <c r="B96" s="54"/>
      <c r="C96" s="54"/>
      <c r="D96" s="54"/>
      <c r="E96" s="54"/>
      <c r="F96" s="1"/>
      <c r="G96" s="1"/>
    </row>
    <row r="97" ht="15.75" customHeight="1">
      <c r="A97" s="53"/>
      <c r="B97" s="54"/>
      <c r="C97" s="54"/>
      <c r="D97" s="54"/>
      <c r="E97" s="54"/>
      <c r="F97" s="1"/>
      <c r="G97" s="1"/>
    </row>
    <row r="98" ht="15.75" customHeight="1">
      <c r="A98" s="53"/>
      <c r="B98" s="54"/>
      <c r="C98" s="54"/>
      <c r="D98" s="54"/>
      <c r="E98" s="54"/>
      <c r="F98" s="1"/>
      <c r="G98" s="1"/>
    </row>
    <row r="99" ht="15.75" customHeight="1">
      <c r="A99" s="53"/>
      <c r="B99" s="54"/>
      <c r="C99" s="54"/>
      <c r="D99" s="54"/>
      <c r="E99" s="54"/>
      <c r="F99" s="1"/>
      <c r="G99" s="1"/>
    </row>
    <row r="100" ht="15.75" customHeight="1">
      <c r="A100" s="53"/>
      <c r="B100" s="54"/>
      <c r="C100" s="54"/>
      <c r="D100" s="54"/>
      <c r="E100" s="54"/>
      <c r="F100" s="1"/>
      <c r="G100" s="1"/>
    </row>
    <row r="101" ht="15.75" customHeight="1">
      <c r="A101" s="53"/>
      <c r="B101" s="54"/>
      <c r="C101" s="54"/>
      <c r="D101" s="54"/>
      <c r="E101" s="54"/>
      <c r="F101" s="1"/>
      <c r="G101" s="1"/>
    </row>
    <row r="102" ht="15.75" customHeight="1">
      <c r="A102" s="53"/>
      <c r="B102" s="54"/>
      <c r="C102" s="54"/>
      <c r="D102" s="54"/>
      <c r="E102" s="54"/>
      <c r="F102" s="1"/>
      <c r="G102" s="1"/>
    </row>
    <row r="103" ht="15.75" customHeight="1">
      <c r="A103" s="53"/>
      <c r="B103" s="54"/>
      <c r="C103" s="54"/>
      <c r="D103" s="54"/>
      <c r="E103" s="54"/>
      <c r="F103" s="1"/>
      <c r="G103" s="1"/>
    </row>
    <row r="104" ht="15.75" customHeight="1">
      <c r="A104" s="53"/>
      <c r="B104" s="54"/>
      <c r="C104" s="54"/>
      <c r="D104" s="54"/>
      <c r="E104" s="54"/>
      <c r="F104" s="1"/>
      <c r="G104" s="1"/>
    </row>
    <row r="105" ht="15.75" customHeight="1">
      <c r="A105" s="53"/>
      <c r="B105" s="54"/>
      <c r="C105" s="54"/>
      <c r="D105" s="54"/>
      <c r="E105" s="54"/>
      <c r="F105" s="1"/>
      <c r="G105" s="1"/>
    </row>
    <row r="106" ht="15.75" customHeight="1">
      <c r="A106" s="53"/>
      <c r="B106" s="54"/>
      <c r="C106" s="54"/>
      <c r="D106" s="54"/>
      <c r="E106" s="54"/>
      <c r="F106" s="1"/>
      <c r="G106" s="1"/>
    </row>
    <row r="107" ht="15.75" customHeight="1">
      <c r="A107" s="53"/>
      <c r="B107" s="54"/>
      <c r="C107" s="54"/>
      <c r="D107" s="54"/>
      <c r="E107" s="54"/>
      <c r="F107" s="1"/>
      <c r="G107" s="1"/>
    </row>
    <row r="108" ht="15.75" customHeight="1">
      <c r="A108" s="53"/>
      <c r="B108" s="54"/>
      <c r="C108" s="54"/>
      <c r="D108" s="54"/>
      <c r="E108" s="54"/>
      <c r="F108" s="1"/>
      <c r="G108" s="1"/>
    </row>
    <row r="109" ht="15.75" customHeight="1">
      <c r="A109" s="53"/>
      <c r="B109" s="54"/>
      <c r="C109" s="54"/>
      <c r="D109" s="54"/>
      <c r="E109" s="54"/>
      <c r="F109" s="1"/>
      <c r="G109" s="1"/>
    </row>
    <row r="110" ht="15.75" customHeight="1">
      <c r="A110" s="53"/>
      <c r="B110" s="54"/>
      <c r="C110" s="54"/>
      <c r="D110" s="54"/>
      <c r="E110" s="54"/>
      <c r="F110" s="1"/>
      <c r="G110" s="1"/>
    </row>
    <row r="111" ht="15.75" customHeight="1">
      <c r="A111" s="53"/>
      <c r="B111" s="54"/>
      <c r="C111" s="54"/>
      <c r="D111" s="54"/>
      <c r="E111" s="54"/>
      <c r="F111" s="1"/>
      <c r="G111" s="1"/>
    </row>
    <row r="112" ht="15.75" customHeight="1">
      <c r="A112" s="53"/>
      <c r="B112" s="54"/>
      <c r="C112" s="54"/>
      <c r="D112" s="54"/>
      <c r="E112" s="54"/>
      <c r="F112" s="1"/>
      <c r="G112" s="1"/>
    </row>
    <row r="113" ht="15.75" customHeight="1">
      <c r="A113" s="53"/>
      <c r="B113" s="54"/>
      <c r="C113" s="54"/>
      <c r="D113" s="54"/>
      <c r="E113" s="54"/>
      <c r="F113" s="1"/>
      <c r="G113" s="1"/>
    </row>
    <row r="114" ht="15.75" customHeight="1">
      <c r="A114" s="53"/>
      <c r="B114" s="54"/>
      <c r="C114" s="54"/>
      <c r="D114" s="54"/>
      <c r="E114" s="54"/>
      <c r="F114" s="1"/>
      <c r="G114" s="1"/>
    </row>
    <row r="115" ht="15.75" customHeight="1">
      <c r="A115" s="53"/>
      <c r="B115" s="54"/>
      <c r="C115" s="54"/>
      <c r="D115" s="54"/>
      <c r="E115" s="54"/>
      <c r="F115" s="1"/>
      <c r="G115" s="1"/>
    </row>
    <row r="116" ht="15.75" customHeight="1">
      <c r="A116" s="53"/>
      <c r="B116" s="54"/>
      <c r="C116" s="54"/>
      <c r="D116" s="54"/>
      <c r="E116" s="54"/>
      <c r="F116" s="1"/>
      <c r="G116" s="1"/>
    </row>
    <row r="117" ht="15.75" customHeight="1">
      <c r="A117" s="53"/>
      <c r="B117" s="54"/>
      <c r="C117" s="54"/>
      <c r="D117" s="54"/>
      <c r="E117" s="54"/>
      <c r="F117" s="1"/>
      <c r="G117" s="1"/>
    </row>
    <row r="118" ht="15.75" customHeight="1">
      <c r="A118" s="53"/>
      <c r="B118" s="54"/>
      <c r="C118" s="54"/>
      <c r="D118" s="54"/>
      <c r="E118" s="54"/>
      <c r="F118" s="1"/>
      <c r="G118" s="1"/>
    </row>
    <row r="119" ht="15.75" customHeight="1">
      <c r="A119" s="53"/>
      <c r="B119" s="54"/>
      <c r="C119" s="54"/>
      <c r="D119" s="54"/>
      <c r="E119" s="54"/>
      <c r="F119" s="1"/>
      <c r="G119" s="1"/>
    </row>
    <row r="120" ht="15.75" customHeight="1">
      <c r="A120" s="53"/>
      <c r="B120" s="54"/>
      <c r="C120" s="54"/>
      <c r="D120" s="54"/>
      <c r="E120" s="54"/>
      <c r="F120" s="1"/>
      <c r="G120" s="1"/>
    </row>
    <row r="121" ht="15.75" customHeight="1">
      <c r="A121" s="53"/>
      <c r="B121" s="54"/>
      <c r="C121" s="54"/>
      <c r="D121" s="54"/>
      <c r="E121" s="54"/>
      <c r="F121" s="1"/>
      <c r="G121" s="1"/>
    </row>
    <row r="122" ht="15.75" customHeight="1">
      <c r="A122" s="53"/>
      <c r="B122" s="54"/>
      <c r="C122" s="54"/>
      <c r="D122" s="54"/>
      <c r="E122" s="54"/>
      <c r="F122" s="1"/>
      <c r="G122" s="1"/>
    </row>
    <row r="123" ht="15.75" customHeight="1">
      <c r="A123" s="53"/>
      <c r="B123" s="54"/>
      <c r="C123" s="54"/>
      <c r="D123" s="54"/>
      <c r="E123" s="54"/>
      <c r="F123" s="1"/>
      <c r="G123" s="1"/>
    </row>
    <row r="124" ht="15.75" customHeight="1">
      <c r="A124" s="53"/>
      <c r="B124" s="54"/>
      <c r="C124" s="54"/>
      <c r="D124" s="54"/>
      <c r="E124" s="54"/>
      <c r="F124" s="1"/>
      <c r="G124" s="1"/>
    </row>
    <row r="125" ht="15.75" customHeight="1">
      <c r="A125" s="53"/>
      <c r="B125" s="54"/>
      <c r="C125" s="54"/>
      <c r="D125" s="54"/>
      <c r="E125" s="54"/>
      <c r="F125" s="1"/>
      <c r="G125" s="1"/>
    </row>
    <row r="126" ht="15.75" customHeight="1">
      <c r="A126" s="53"/>
      <c r="B126" s="54"/>
      <c r="C126" s="54"/>
      <c r="D126" s="54"/>
      <c r="E126" s="54"/>
      <c r="F126" s="1"/>
      <c r="G126" s="1"/>
    </row>
    <row r="127" ht="15.75" customHeight="1">
      <c r="A127" s="53"/>
      <c r="B127" s="54"/>
      <c r="C127" s="54"/>
      <c r="D127" s="54"/>
      <c r="E127" s="54"/>
      <c r="F127" s="1"/>
      <c r="G127" s="1"/>
    </row>
    <row r="128" ht="15.75" customHeight="1">
      <c r="A128" s="53"/>
      <c r="B128" s="54"/>
      <c r="C128" s="54"/>
      <c r="D128" s="54"/>
      <c r="E128" s="54"/>
      <c r="F128" s="1"/>
      <c r="G128" s="1"/>
    </row>
    <row r="129" ht="15.75" customHeight="1">
      <c r="A129" s="53"/>
      <c r="B129" s="54"/>
      <c r="C129" s="54"/>
      <c r="D129" s="54"/>
      <c r="E129" s="54"/>
      <c r="F129" s="1"/>
      <c r="G129" s="1"/>
    </row>
    <row r="130" ht="15.75" customHeight="1">
      <c r="A130" s="53"/>
      <c r="B130" s="54"/>
      <c r="C130" s="54"/>
      <c r="D130" s="54"/>
      <c r="E130" s="54"/>
      <c r="F130" s="1"/>
      <c r="G130" s="1"/>
    </row>
    <row r="131" ht="15.75" customHeight="1">
      <c r="A131" s="53"/>
      <c r="B131" s="54"/>
      <c r="C131" s="54"/>
      <c r="D131" s="54"/>
      <c r="E131" s="54"/>
      <c r="F131" s="1"/>
      <c r="G131" s="1"/>
    </row>
    <row r="132" ht="15.75" customHeight="1">
      <c r="A132" s="53"/>
      <c r="B132" s="54"/>
      <c r="C132" s="54"/>
      <c r="D132" s="54"/>
      <c r="E132" s="54"/>
      <c r="F132" s="1"/>
      <c r="G132" s="1"/>
    </row>
    <row r="133" ht="15.75" customHeight="1">
      <c r="A133" s="53"/>
      <c r="B133" s="54"/>
      <c r="C133" s="54"/>
      <c r="D133" s="54"/>
      <c r="E133" s="54"/>
      <c r="F133" s="1"/>
      <c r="G133" s="1"/>
    </row>
    <row r="134" ht="15.75" customHeight="1">
      <c r="A134" s="53"/>
      <c r="B134" s="54"/>
      <c r="C134" s="54"/>
      <c r="D134" s="54"/>
      <c r="E134" s="54"/>
      <c r="F134" s="1"/>
      <c r="G134" s="1"/>
    </row>
    <row r="135" ht="15.75" customHeight="1">
      <c r="A135" s="53"/>
      <c r="B135" s="54"/>
      <c r="C135" s="54"/>
      <c r="D135" s="54"/>
      <c r="E135" s="54"/>
      <c r="F135" s="1"/>
      <c r="G135" s="1"/>
    </row>
    <row r="136" ht="15.75" customHeight="1">
      <c r="A136" s="53"/>
      <c r="B136" s="54"/>
      <c r="C136" s="54"/>
      <c r="D136" s="54"/>
      <c r="E136" s="54"/>
      <c r="F136" s="1"/>
      <c r="G136" s="1"/>
    </row>
    <row r="137" ht="15.75" customHeight="1">
      <c r="A137" s="53"/>
      <c r="B137" s="54"/>
      <c r="C137" s="54"/>
      <c r="D137" s="54"/>
      <c r="E137" s="54"/>
      <c r="F137" s="1"/>
      <c r="G137" s="1"/>
    </row>
    <row r="138" ht="15.75" customHeight="1">
      <c r="A138" s="53"/>
      <c r="B138" s="54"/>
      <c r="C138" s="54"/>
      <c r="D138" s="54"/>
      <c r="E138" s="54"/>
      <c r="F138" s="1"/>
      <c r="G138" s="1"/>
    </row>
    <row r="139" ht="15.75" customHeight="1">
      <c r="A139" s="53"/>
      <c r="B139" s="54"/>
      <c r="C139" s="54"/>
      <c r="D139" s="54"/>
      <c r="E139" s="54"/>
      <c r="F139" s="1"/>
      <c r="G139" s="1"/>
    </row>
    <row r="140" ht="15.75" customHeight="1">
      <c r="A140" s="53"/>
      <c r="B140" s="54"/>
      <c r="C140" s="54"/>
      <c r="D140" s="54"/>
      <c r="E140" s="54"/>
      <c r="F140" s="1"/>
      <c r="G140" s="1"/>
    </row>
    <row r="141" ht="15.75" customHeight="1">
      <c r="A141" s="53"/>
      <c r="B141" s="54"/>
      <c r="C141" s="54"/>
      <c r="D141" s="54"/>
      <c r="E141" s="54"/>
      <c r="F141" s="1"/>
      <c r="G141" s="1"/>
    </row>
    <row r="142" ht="15.75" customHeight="1">
      <c r="A142" s="53"/>
      <c r="B142" s="54"/>
      <c r="C142" s="54"/>
      <c r="D142" s="54"/>
      <c r="E142" s="54"/>
      <c r="F142" s="1"/>
      <c r="G142" s="1"/>
    </row>
    <row r="143" ht="15.75" customHeight="1">
      <c r="A143" s="53"/>
      <c r="B143" s="54"/>
      <c r="C143" s="54"/>
      <c r="D143" s="54"/>
      <c r="E143" s="54"/>
      <c r="F143" s="1"/>
      <c r="G143" s="1"/>
    </row>
    <row r="144" ht="15.75" customHeight="1">
      <c r="A144" s="53"/>
      <c r="B144" s="54"/>
      <c r="C144" s="54"/>
      <c r="D144" s="54"/>
      <c r="E144" s="54"/>
      <c r="F144" s="1"/>
      <c r="G144" s="1"/>
    </row>
    <row r="145" ht="15.75" customHeight="1">
      <c r="A145" s="53"/>
      <c r="B145" s="54"/>
      <c r="C145" s="54"/>
      <c r="D145" s="54"/>
      <c r="E145" s="54"/>
      <c r="F145" s="1"/>
      <c r="G145" s="1"/>
    </row>
    <row r="146" ht="15.75" customHeight="1">
      <c r="A146" s="53"/>
      <c r="B146" s="54"/>
      <c r="C146" s="54"/>
      <c r="D146" s="54"/>
      <c r="E146" s="54"/>
      <c r="F146" s="1"/>
      <c r="G146" s="1"/>
    </row>
    <row r="147" ht="15.75" customHeight="1">
      <c r="A147" s="53"/>
      <c r="B147" s="54"/>
      <c r="C147" s="54"/>
      <c r="D147" s="54"/>
      <c r="E147" s="54"/>
      <c r="F147" s="1"/>
      <c r="G147" s="1"/>
    </row>
    <row r="148" ht="15.75" customHeight="1">
      <c r="A148" s="53"/>
      <c r="B148" s="54"/>
      <c r="C148" s="54"/>
      <c r="D148" s="54"/>
      <c r="E148" s="54"/>
      <c r="F148" s="1"/>
      <c r="G148" s="1"/>
    </row>
    <row r="149" ht="15.75" customHeight="1">
      <c r="A149" s="53"/>
      <c r="B149" s="54"/>
      <c r="C149" s="54"/>
      <c r="D149" s="54"/>
      <c r="E149" s="54"/>
      <c r="F149" s="1"/>
      <c r="G149" s="1"/>
    </row>
    <row r="150" ht="15.75" customHeight="1">
      <c r="A150" s="53"/>
      <c r="B150" s="54"/>
      <c r="C150" s="54"/>
      <c r="D150" s="54"/>
      <c r="E150" s="54"/>
      <c r="F150" s="1"/>
      <c r="G150" s="1"/>
    </row>
    <row r="151" ht="15.75" customHeight="1">
      <c r="A151" s="53"/>
      <c r="B151" s="54"/>
      <c r="C151" s="54"/>
      <c r="D151" s="54"/>
      <c r="E151" s="54"/>
      <c r="F151" s="1"/>
      <c r="G151" s="1"/>
    </row>
    <row r="152" ht="15.75" customHeight="1">
      <c r="A152" s="53"/>
      <c r="B152" s="54"/>
      <c r="C152" s="54"/>
      <c r="D152" s="54"/>
      <c r="E152" s="54"/>
      <c r="F152" s="1"/>
      <c r="G152" s="1"/>
    </row>
    <row r="153" ht="15.75" customHeight="1">
      <c r="A153" s="53"/>
      <c r="B153" s="54"/>
      <c r="C153" s="54"/>
      <c r="D153" s="54"/>
      <c r="E153" s="54"/>
      <c r="F153" s="1"/>
      <c r="G153" s="1"/>
    </row>
    <row r="154" ht="15.75" customHeight="1">
      <c r="A154" s="53"/>
      <c r="B154" s="54"/>
      <c r="C154" s="54"/>
      <c r="D154" s="54"/>
      <c r="E154" s="54"/>
      <c r="F154" s="1"/>
      <c r="G154" s="1"/>
    </row>
    <row r="155" ht="15.75" customHeight="1">
      <c r="A155" s="53"/>
      <c r="B155" s="54"/>
      <c r="C155" s="54"/>
      <c r="D155" s="54"/>
      <c r="E155" s="54"/>
      <c r="F155" s="1"/>
      <c r="G155" s="1"/>
    </row>
    <row r="156" ht="15.75" customHeight="1">
      <c r="A156" s="53"/>
      <c r="B156" s="54"/>
      <c r="C156" s="54"/>
      <c r="D156" s="54"/>
      <c r="E156" s="54"/>
      <c r="F156" s="1"/>
      <c r="G156" s="1"/>
    </row>
    <row r="157" ht="15.75" customHeight="1">
      <c r="A157" s="53"/>
      <c r="B157" s="54"/>
      <c r="C157" s="54"/>
      <c r="D157" s="54"/>
      <c r="E157" s="54"/>
      <c r="F157" s="1"/>
      <c r="G157" s="1"/>
    </row>
    <row r="158" ht="15.75" customHeight="1">
      <c r="A158" s="53"/>
      <c r="B158" s="54"/>
      <c r="C158" s="54"/>
      <c r="D158" s="54"/>
      <c r="E158" s="54"/>
      <c r="F158" s="1"/>
      <c r="G158" s="1"/>
    </row>
    <row r="159" ht="15.75" customHeight="1">
      <c r="A159" s="53"/>
      <c r="B159" s="54"/>
      <c r="C159" s="54"/>
      <c r="D159" s="54"/>
      <c r="E159" s="54"/>
      <c r="F159" s="1"/>
      <c r="G159" s="1"/>
    </row>
    <row r="160" ht="15.75" customHeight="1">
      <c r="A160" s="53"/>
      <c r="B160" s="54"/>
      <c r="C160" s="54"/>
      <c r="D160" s="54"/>
      <c r="E160" s="54"/>
      <c r="F160" s="1"/>
      <c r="G160" s="1"/>
    </row>
    <row r="161" ht="15.75" customHeight="1">
      <c r="A161" s="53"/>
      <c r="B161" s="54"/>
      <c r="C161" s="54"/>
      <c r="D161" s="54"/>
      <c r="E161" s="54"/>
      <c r="F161" s="1"/>
      <c r="G161" s="1"/>
    </row>
    <row r="162" ht="15.75" customHeight="1">
      <c r="A162" s="53"/>
      <c r="B162" s="54"/>
      <c r="C162" s="54"/>
      <c r="D162" s="54"/>
      <c r="E162" s="54"/>
      <c r="F162" s="1"/>
      <c r="G162" s="1"/>
    </row>
    <row r="163" ht="15.75" customHeight="1">
      <c r="A163" s="53"/>
      <c r="B163" s="54"/>
      <c r="C163" s="54"/>
      <c r="D163" s="54"/>
      <c r="E163" s="54"/>
      <c r="F163" s="1"/>
      <c r="G163" s="1"/>
    </row>
    <row r="164" ht="15.75" customHeight="1">
      <c r="A164" s="53"/>
      <c r="B164" s="54"/>
      <c r="C164" s="54"/>
      <c r="D164" s="54"/>
      <c r="E164" s="54"/>
      <c r="F164" s="1"/>
      <c r="G164" s="1"/>
    </row>
    <row r="165" ht="15.75" customHeight="1">
      <c r="A165" s="53"/>
      <c r="B165" s="54"/>
      <c r="C165" s="54"/>
      <c r="D165" s="54"/>
      <c r="E165" s="54"/>
      <c r="F165" s="1"/>
      <c r="G165" s="1"/>
    </row>
    <row r="166" ht="15.75" customHeight="1">
      <c r="A166" s="53"/>
      <c r="B166" s="54"/>
      <c r="C166" s="54"/>
      <c r="D166" s="54"/>
      <c r="E166" s="54"/>
      <c r="F166" s="1"/>
      <c r="G166" s="1"/>
    </row>
    <row r="167" ht="15.75" customHeight="1">
      <c r="A167" s="53"/>
      <c r="B167" s="54"/>
      <c r="C167" s="54"/>
      <c r="D167" s="54"/>
      <c r="E167" s="54"/>
      <c r="F167" s="1"/>
      <c r="G167" s="1"/>
    </row>
    <row r="168" ht="15.75" customHeight="1">
      <c r="A168" s="53"/>
      <c r="B168" s="54"/>
      <c r="C168" s="54"/>
      <c r="D168" s="54"/>
      <c r="E168" s="54"/>
      <c r="F168" s="1"/>
      <c r="G168" s="1"/>
    </row>
    <row r="169" ht="15.75" customHeight="1">
      <c r="A169" s="53"/>
      <c r="B169" s="54"/>
      <c r="C169" s="54"/>
      <c r="D169" s="54"/>
      <c r="E169" s="54"/>
      <c r="F169" s="1"/>
      <c r="G169" s="1"/>
    </row>
    <row r="170" ht="15.75" customHeight="1">
      <c r="A170" s="53"/>
      <c r="B170" s="54"/>
      <c r="C170" s="54"/>
      <c r="D170" s="54"/>
      <c r="E170" s="54"/>
      <c r="F170" s="1"/>
      <c r="G170" s="1"/>
    </row>
    <row r="171" ht="15.75" customHeight="1">
      <c r="A171" s="53"/>
      <c r="B171" s="54"/>
      <c r="C171" s="54"/>
      <c r="D171" s="54"/>
      <c r="E171" s="54"/>
      <c r="F171" s="1"/>
      <c r="G171" s="1"/>
    </row>
    <row r="172" ht="15.75" customHeight="1">
      <c r="A172" s="53"/>
      <c r="B172" s="54"/>
      <c r="C172" s="54"/>
      <c r="D172" s="54"/>
      <c r="E172" s="54"/>
      <c r="F172" s="1"/>
      <c r="G172" s="1"/>
    </row>
    <row r="173" ht="15.75" customHeight="1">
      <c r="A173" s="53"/>
      <c r="B173" s="54"/>
      <c r="C173" s="54"/>
      <c r="D173" s="54"/>
      <c r="E173" s="54"/>
      <c r="F173" s="1"/>
      <c r="G173" s="1"/>
    </row>
    <row r="174" ht="15.75" customHeight="1">
      <c r="A174" s="53"/>
      <c r="B174" s="54"/>
      <c r="C174" s="54"/>
      <c r="D174" s="54"/>
      <c r="E174" s="54"/>
      <c r="F174" s="1"/>
      <c r="G174" s="1"/>
    </row>
    <row r="175" ht="15.75" customHeight="1">
      <c r="A175" s="53"/>
      <c r="B175" s="54"/>
      <c r="C175" s="54"/>
      <c r="D175" s="54"/>
      <c r="E175" s="54"/>
      <c r="F175" s="1"/>
      <c r="G175" s="1"/>
    </row>
    <row r="176" ht="15.75" customHeight="1">
      <c r="A176" s="53"/>
      <c r="B176" s="54"/>
      <c r="C176" s="54"/>
      <c r="D176" s="54"/>
      <c r="E176" s="54"/>
      <c r="F176" s="1"/>
      <c r="G176" s="1"/>
    </row>
    <row r="177" ht="15.75" customHeight="1">
      <c r="A177" s="53"/>
      <c r="B177" s="54"/>
      <c r="C177" s="54"/>
      <c r="D177" s="54"/>
      <c r="E177" s="54"/>
      <c r="F177" s="1"/>
      <c r="G177" s="1"/>
    </row>
    <row r="178" ht="15.75" customHeight="1">
      <c r="A178" s="53"/>
      <c r="B178" s="54"/>
      <c r="C178" s="54"/>
      <c r="D178" s="54"/>
      <c r="E178" s="54"/>
      <c r="F178" s="1"/>
      <c r="G178" s="1"/>
    </row>
    <row r="179" ht="15.75" customHeight="1">
      <c r="A179" s="53"/>
      <c r="B179" s="54"/>
      <c r="C179" s="54"/>
      <c r="D179" s="54"/>
      <c r="E179" s="54"/>
      <c r="F179" s="1"/>
      <c r="G179" s="1"/>
    </row>
    <row r="180" ht="15.75" customHeight="1">
      <c r="A180" s="53"/>
      <c r="B180" s="54"/>
      <c r="C180" s="54"/>
      <c r="D180" s="54"/>
      <c r="E180" s="54"/>
      <c r="F180" s="1"/>
      <c r="G180" s="1"/>
    </row>
    <row r="181" ht="15.75" customHeight="1">
      <c r="A181" s="53"/>
      <c r="B181" s="54"/>
      <c r="C181" s="54"/>
      <c r="D181" s="54"/>
      <c r="E181" s="54"/>
      <c r="F181" s="1"/>
      <c r="G181" s="1"/>
    </row>
    <row r="182" ht="15.75" customHeight="1">
      <c r="A182" s="53"/>
      <c r="B182" s="54"/>
      <c r="C182" s="54"/>
      <c r="D182" s="54"/>
      <c r="E182" s="54"/>
      <c r="F182" s="1"/>
      <c r="G182" s="1"/>
    </row>
    <row r="183" ht="15.75" customHeight="1">
      <c r="A183" s="53"/>
      <c r="B183" s="54"/>
      <c r="C183" s="54"/>
      <c r="D183" s="54"/>
      <c r="E183" s="54"/>
      <c r="F183" s="1"/>
      <c r="G183" s="1"/>
    </row>
    <row r="184" ht="15.75" customHeight="1">
      <c r="A184" s="53"/>
      <c r="B184" s="54"/>
      <c r="C184" s="54"/>
      <c r="D184" s="54"/>
      <c r="E184" s="54"/>
      <c r="F184" s="1"/>
      <c r="G184" s="1"/>
    </row>
    <row r="185" ht="15.75" customHeight="1">
      <c r="A185" s="53"/>
      <c r="B185" s="54"/>
      <c r="C185" s="54"/>
      <c r="D185" s="54"/>
      <c r="E185" s="54"/>
      <c r="F185" s="1"/>
      <c r="G185" s="1"/>
    </row>
    <row r="186" ht="15.75" customHeight="1">
      <c r="A186" s="53"/>
      <c r="B186" s="54"/>
      <c r="C186" s="54"/>
      <c r="D186" s="54"/>
      <c r="E186" s="54"/>
      <c r="F186" s="1"/>
      <c r="G186" s="1"/>
    </row>
    <row r="187" ht="15.75" customHeight="1">
      <c r="A187" s="53"/>
      <c r="B187" s="54"/>
      <c r="C187" s="54"/>
      <c r="D187" s="54"/>
      <c r="E187" s="54"/>
      <c r="F187" s="1"/>
      <c r="G187" s="1"/>
    </row>
    <row r="188" ht="15.75" customHeight="1">
      <c r="A188" s="53"/>
      <c r="B188" s="54"/>
      <c r="C188" s="54"/>
      <c r="D188" s="54"/>
      <c r="E188" s="54"/>
      <c r="F188" s="1"/>
      <c r="G188" s="1"/>
    </row>
    <row r="189" ht="15.75" customHeight="1">
      <c r="A189" s="53"/>
      <c r="B189" s="54"/>
      <c r="C189" s="54"/>
      <c r="D189" s="54"/>
      <c r="E189" s="54"/>
      <c r="F189" s="1"/>
      <c r="G189" s="1"/>
    </row>
    <row r="190" ht="15.75" customHeight="1">
      <c r="A190" s="53"/>
      <c r="B190" s="54"/>
      <c r="C190" s="54"/>
      <c r="D190" s="54"/>
      <c r="E190" s="54"/>
      <c r="F190" s="1"/>
      <c r="G190" s="1"/>
    </row>
    <row r="191" ht="15.75" customHeight="1">
      <c r="A191" s="53"/>
      <c r="B191" s="54"/>
      <c r="C191" s="54"/>
      <c r="D191" s="54"/>
      <c r="E191" s="54"/>
      <c r="F191" s="1"/>
      <c r="G191" s="1"/>
    </row>
    <row r="192" ht="15.75" customHeight="1">
      <c r="A192" s="53"/>
      <c r="B192" s="54"/>
      <c r="C192" s="54"/>
      <c r="D192" s="54"/>
      <c r="E192" s="54"/>
      <c r="F192" s="1"/>
      <c r="G192" s="1"/>
    </row>
    <row r="193" ht="15.75" customHeight="1">
      <c r="A193" s="53"/>
      <c r="B193" s="54"/>
      <c r="C193" s="54"/>
      <c r="D193" s="54"/>
      <c r="E193" s="54"/>
      <c r="F193" s="1"/>
      <c r="G193" s="1"/>
    </row>
    <row r="194" ht="15.75" customHeight="1">
      <c r="A194" s="53"/>
      <c r="B194" s="54"/>
      <c r="C194" s="54"/>
      <c r="D194" s="54"/>
      <c r="E194" s="54"/>
      <c r="F194" s="1"/>
      <c r="G194" s="1"/>
    </row>
    <row r="195" ht="15.75" customHeight="1">
      <c r="A195" s="53"/>
      <c r="B195" s="54"/>
      <c r="C195" s="54"/>
      <c r="D195" s="54"/>
      <c r="E195" s="54"/>
      <c r="F195" s="1"/>
      <c r="G195" s="1"/>
    </row>
    <row r="196" ht="15.75" customHeight="1">
      <c r="A196" s="53"/>
      <c r="B196" s="54"/>
      <c r="C196" s="54"/>
      <c r="D196" s="54"/>
      <c r="E196" s="54"/>
      <c r="F196" s="1"/>
      <c r="G196" s="1"/>
    </row>
    <row r="197" ht="15.75" customHeight="1">
      <c r="A197" s="53"/>
      <c r="B197" s="54"/>
      <c r="C197" s="54"/>
      <c r="D197" s="54"/>
      <c r="E197" s="54"/>
      <c r="F197" s="1"/>
      <c r="G197" s="1"/>
    </row>
    <row r="198" ht="15.75" customHeight="1">
      <c r="A198" s="53"/>
      <c r="B198" s="54"/>
      <c r="C198" s="54"/>
      <c r="D198" s="54"/>
      <c r="E198" s="54"/>
      <c r="F198" s="1"/>
      <c r="G198" s="1"/>
    </row>
    <row r="199" ht="15.75" customHeight="1">
      <c r="A199" s="53"/>
      <c r="B199" s="54"/>
      <c r="C199" s="54"/>
      <c r="D199" s="54"/>
      <c r="E199" s="54"/>
      <c r="F199" s="1"/>
      <c r="G199" s="1"/>
    </row>
    <row r="200" ht="15.75" customHeight="1">
      <c r="A200" s="53"/>
      <c r="B200" s="54"/>
      <c r="C200" s="54"/>
      <c r="D200" s="54"/>
      <c r="E200" s="54"/>
      <c r="F200" s="1"/>
      <c r="G200" s="1"/>
    </row>
    <row r="201" ht="15.75" customHeight="1">
      <c r="A201" s="53"/>
      <c r="B201" s="54"/>
      <c r="C201" s="54"/>
      <c r="D201" s="54"/>
      <c r="E201" s="54"/>
      <c r="F201" s="1"/>
      <c r="G201" s="1"/>
    </row>
    <row r="202" ht="15.75" customHeight="1">
      <c r="A202" s="53"/>
      <c r="B202" s="54"/>
      <c r="C202" s="54"/>
      <c r="D202" s="54"/>
      <c r="E202" s="54"/>
      <c r="F202" s="1"/>
      <c r="G202" s="1"/>
    </row>
    <row r="203" ht="15.75" customHeight="1">
      <c r="A203" s="53"/>
      <c r="B203" s="54"/>
      <c r="C203" s="54"/>
      <c r="D203" s="54"/>
      <c r="E203" s="54"/>
      <c r="F203" s="1"/>
      <c r="G203" s="1"/>
    </row>
    <row r="204" ht="15.75" customHeight="1">
      <c r="A204" s="53"/>
      <c r="B204" s="54"/>
      <c r="C204" s="54"/>
      <c r="D204" s="54"/>
      <c r="E204" s="54"/>
      <c r="F204" s="1"/>
      <c r="G204" s="1"/>
    </row>
    <row r="205" ht="15.75" customHeight="1">
      <c r="A205" s="53"/>
      <c r="B205" s="54"/>
      <c r="C205" s="54"/>
      <c r="D205" s="54"/>
      <c r="E205" s="54"/>
      <c r="F205" s="1"/>
      <c r="G205" s="1"/>
    </row>
    <row r="206" ht="15.75" customHeight="1">
      <c r="A206" s="53"/>
      <c r="B206" s="54"/>
      <c r="C206" s="54"/>
      <c r="D206" s="54"/>
      <c r="E206" s="54"/>
      <c r="F206" s="1"/>
      <c r="G206" s="1"/>
    </row>
    <row r="207" ht="15.75" customHeight="1">
      <c r="A207" s="53"/>
      <c r="B207" s="54"/>
      <c r="C207" s="54"/>
      <c r="D207" s="54"/>
      <c r="E207" s="54"/>
      <c r="F207" s="1"/>
      <c r="G207" s="1"/>
    </row>
    <row r="208" ht="15.75" customHeight="1">
      <c r="A208" s="53"/>
      <c r="B208" s="54"/>
      <c r="C208" s="54"/>
      <c r="D208" s="54"/>
      <c r="E208" s="54"/>
      <c r="F208" s="1"/>
      <c r="G208" s="1"/>
    </row>
    <row r="209" ht="15.75" customHeight="1">
      <c r="A209" s="53"/>
      <c r="B209" s="54"/>
      <c r="C209" s="54"/>
      <c r="D209" s="54"/>
      <c r="E209" s="54"/>
      <c r="F209" s="1"/>
      <c r="G209" s="1"/>
    </row>
    <row r="210" ht="15.75" customHeight="1">
      <c r="A210" s="53"/>
      <c r="B210" s="54"/>
      <c r="C210" s="54"/>
      <c r="D210" s="54"/>
      <c r="E210" s="54"/>
      <c r="F210" s="1"/>
      <c r="G210" s="1"/>
    </row>
    <row r="211" ht="15.75" customHeight="1">
      <c r="A211" s="53"/>
      <c r="B211" s="54"/>
      <c r="C211" s="54"/>
      <c r="D211" s="54"/>
      <c r="E211" s="54"/>
      <c r="F211" s="1"/>
      <c r="G211" s="1"/>
    </row>
    <row r="212" ht="15.75" customHeight="1">
      <c r="A212" s="53"/>
      <c r="B212" s="54"/>
      <c r="C212" s="54"/>
      <c r="D212" s="54"/>
      <c r="E212" s="54"/>
      <c r="F212" s="1"/>
      <c r="G212" s="1"/>
    </row>
    <row r="213" ht="15.75" customHeight="1">
      <c r="A213" s="53"/>
      <c r="B213" s="54"/>
      <c r="C213" s="54"/>
      <c r="D213" s="54"/>
      <c r="E213" s="54"/>
      <c r="F213" s="1"/>
      <c r="G213" s="1"/>
    </row>
    <row r="214" ht="15.75" customHeight="1">
      <c r="A214" s="53"/>
      <c r="B214" s="54"/>
      <c r="C214" s="54"/>
      <c r="D214" s="54"/>
      <c r="E214" s="54"/>
      <c r="F214" s="1"/>
      <c r="G214" s="1"/>
    </row>
    <row r="215" ht="15.75" customHeight="1">
      <c r="A215" s="53"/>
      <c r="B215" s="54"/>
      <c r="C215" s="54"/>
      <c r="D215" s="54"/>
      <c r="E215" s="54"/>
      <c r="F215" s="1"/>
      <c r="G215" s="1"/>
    </row>
    <row r="216" ht="15.75" customHeight="1">
      <c r="A216" s="53"/>
      <c r="B216" s="54"/>
      <c r="C216" s="54"/>
      <c r="D216" s="54"/>
      <c r="E216" s="54"/>
      <c r="F216" s="1"/>
      <c r="G216" s="1"/>
    </row>
    <row r="217" ht="15.75" customHeight="1">
      <c r="A217" s="53"/>
      <c r="B217" s="54"/>
      <c r="C217" s="54"/>
      <c r="D217" s="54"/>
      <c r="E217" s="54"/>
      <c r="F217" s="1"/>
      <c r="G217" s="1"/>
    </row>
    <row r="218" ht="15.75" customHeight="1">
      <c r="A218" s="53"/>
      <c r="B218" s="54"/>
      <c r="C218" s="54"/>
      <c r="D218" s="54"/>
      <c r="E218" s="54"/>
      <c r="F218" s="1"/>
      <c r="G218" s="1"/>
    </row>
    <row r="219" ht="15.75" customHeight="1">
      <c r="A219" s="53"/>
      <c r="B219" s="54"/>
      <c r="C219" s="54"/>
      <c r="D219" s="54"/>
      <c r="E219" s="54"/>
      <c r="F219" s="1"/>
      <c r="G219" s="1"/>
    </row>
    <row r="220" ht="15.75" customHeight="1">
      <c r="A220" s="53"/>
      <c r="B220" s="54"/>
      <c r="C220" s="54"/>
      <c r="D220" s="54"/>
      <c r="E220" s="54"/>
      <c r="F220" s="1"/>
      <c r="G220" s="1"/>
    </row>
    <row r="221" ht="15.75" customHeight="1">
      <c r="A221" s="53"/>
      <c r="B221" s="54"/>
      <c r="C221" s="54"/>
      <c r="D221" s="54"/>
      <c r="E221" s="54"/>
      <c r="F221" s="1"/>
      <c r="G221" s="1"/>
    </row>
    <row r="222" ht="15.75" customHeight="1">
      <c r="A222" s="53"/>
      <c r="B222" s="54"/>
      <c r="C222" s="54"/>
      <c r="D222" s="54"/>
      <c r="E222" s="54"/>
      <c r="F222" s="1"/>
      <c r="G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 customWidth="1" min="7" max="7" width="17.43"/>
  </cols>
  <sheetData>
    <row r="1">
      <c r="A1" s="53"/>
      <c r="B1" s="54"/>
      <c r="C1" s="54"/>
      <c r="D1" s="54"/>
      <c r="E1" s="54"/>
      <c r="F1" s="54"/>
    </row>
    <row r="2" ht="28.5" customHeight="1">
      <c r="A2" s="174" t="s">
        <v>8030</v>
      </c>
      <c r="B2" s="56"/>
      <c r="C2" s="56"/>
      <c r="D2" s="56"/>
      <c r="E2" s="56"/>
      <c r="F2" s="57"/>
    </row>
    <row r="3">
      <c r="A3" s="189"/>
      <c r="B3" s="189"/>
      <c r="C3" s="189"/>
      <c r="D3" s="189"/>
      <c r="E3" s="189"/>
      <c r="F3" s="732"/>
    </row>
    <row r="4" ht="30.75" customHeight="1">
      <c r="A4" s="60" t="s">
        <v>8031</v>
      </c>
      <c r="B4" s="56"/>
      <c r="C4" s="56"/>
      <c r="D4" s="56"/>
      <c r="E4" s="56"/>
      <c r="F4" s="57"/>
    </row>
    <row r="5" ht="18.0" customHeight="1">
      <c r="A5" s="60" t="s">
        <v>8032</v>
      </c>
      <c r="B5" s="56"/>
      <c r="C5" s="56"/>
      <c r="D5" s="56"/>
      <c r="E5" s="56"/>
      <c r="F5" s="57"/>
    </row>
    <row r="6" ht="17.25" customHeight="1">
      <c r="A6" s="190" t="s">
        <v>8033</v>
      </c>
      <c r="B6" s="56"/>
      <c r="C6" s="56"/>
      <c r="D6" s="56"/>
      <c r="E6" s="56"/>
      <c r="F6" s="57"/>
    </row>
    <row r="7" ht="16.5" customHeight="1">
      <c r="A7" s="190" t="s">
        <v>8034</v>
      </c>
      <c r="B7" s="56"/>
      <c r="C7" s="56"/>
      <c r="D7" s="56"/>
      <c r="E7" s="56"/>
      <c r="F7" s="57"/>
    </row>
    <row r="8" ht="26.25" customHeight="1">
      <c r="A8" s="190" t="s">
        <v>8035</v>
      </c>
      <c r="B8" s="56"/>
      <c r="C8" s="56"/>
      <c r="D8" s="56"/>
      <c r="E8" s="56"/>
      <c r="F8" s="57"/>
    </row>
    <row r="9" ht="39.75" customHeight="1">
      <c r="A9" s="387" t="s">
        <v>8036</v>
      </c>
      <c r="B9" s="56"/>
      <c r="C9" s="56"/>
      <c r="D9" s="56"/>
      <c r="E9" s="56"/>
      <c r="F9" s="57"/>
    </row>
    <row r="10">
      <c r="A10" s="64"/>
      <c r="B10" s="65"/>
      <c r="C10" s="65"/>
      <c r="D10" s="65"/>
      <c r="E10" s="65"/>
      <c r="F10" s="65"/>
    </row>
    <row r="11" ht="61.5" customHeight="1">
      <c r="A11" s="193" t="s">
        <v>7</v>
      </c>
      <c r="B11" s="194" t="s">
        <v>8</v>
      </c>
      <c r="C11" s="193" t="s">
        <v>8037</v>
      </c>
      <c r="D11" s="193" t="s">
        <v>8038</v>
      </c>
      <c r="E11" s="193" t="s">
        <v>139</v>
      </c>
      <c r="F11" s="193" t="s">
        <v>143</v>
      </c>
      <c r="G11" s="196" t="s">
        <v>144</v>
      </c>
    </row>
    <row r="12" ht="11.25" customHeight="1">
      <c r="A12" s="78" t="s">
        <v>747</v>
      </c>
      <c r="B12" s="18" t="s">
        <v>52</v>
      </c>
      <c r="C12" s="18" t="s">
        <v>8039</v>
      </c>
      <c r="D12" s="221" t="s">
        <v>8040</v>
      </c>
      <c r="E12" s="77">
        <v>100.0</v>
      </c>
      <c r="F12" s="77">
        <v>100.0</v>
      </c>
      <c r="G12" s="81" t="s">
        <v>214</v>
      </c>
      <c r="H12" s="79"/>
      <c r="I12" s="79"/>
      <c r="J12" s="79"/>
      <c r="K12" s="79"/>
      <c r="L12" s="79"/>
      <c r="M12" s="79"/>
      <c r="N12" s="79"/>
      <c r="O12" s="79"/>
      <c r="P12" s="79"/>
      <c r="Q12" s="79"/>
      <c r="R12" s="79"/>
      <c r="S12" s="79"/>
      <c r="T12" s="79"/>
      <c r="U12" s="79"/>
      <c r="V12" s="79"/>
      <c r="W12" s="79"/>
      <c r="X12" s="79"/>
      <c r="Y12" s="79"/>
      <c r="Z12" s="79"/>
    </row>
    <row r="13" ht="11.25" customHeight="1">
      <c r="A13" s="78" t="s">
        <v>62</v>
      </c>
      <c r="B13" s="18" t="s">
        <v>52</v>
      </c>
      <c r="C13" s="78" t="s">
        <v>8041</v>
      </c>
      <c r="D13" s="733" t="s">
        <v>8042</v>
      </c>
      <c r="E13" s="77">
        <v>100.0</v>
      </c>
      <c r="F13" s="77">
        <v>100.0</v>
      </c>
      <c r="G13" s="81" t="s">
        <v>297</v>
      </c>
      <c r="H13" s="79"/>
      <c r="I13" s="79"/>
      <c r="J13" s="79"/>
      <c r="K13" s="79"/>
      <c r="L13" s="79"/>
      <c r="M13" s="79"/>
      <c r="N13" s="79"/>
      <c r="O13" s="79"/>
      <c r="P13" s="79"/>
      <c r="Q13" s="79"/>
      <c r="R13" s="79"/>
      <c r="S13" s="79"/>
      <c r="T13" s="79"/>
      <c r="U13" s="79"/>
      <c r="V13" s="79"/>
      <c r="W13" s="79"/>
      <c r="X13" s="79"/>
      <c r="Y13" s="79"/>
      <c r="Z13" s="79"/>
    </row>
    <row r="14" ht="11.25" customHeight="1">
      <c r="A14" s="17" t="s">
        <v>98</v>
      </c>
      <c r="B14" s="98" t="s">
        <v>77</v>
      </c>
      <c r="C14" s="17" t="s">
        <v>8043</v>
      </c>
      <c r="D14" s="734" t="s">
        <v>8044</v>
      </c>
      <c r="E14" s="157">
        <v>100.0</v>
      </c>
      <c r="F14" s="227">
        <v>100.0</v>
      </c>
      <c r="G14" s="78" t="s">
        <v>625</v>
      </c>
      <c r="H14" s="79"/>
      <c r="I14" s="79"/>
      <c r="J14" s="79"/>
      <c r="K14" s="79"/>
      <c r="L14" s="79"/>
      <c r="M14" s="79"/>
      <c r="N14" s="79"/>
      <c r="O14" s="79"/>
      <c r="P14" s="79"/>
      <c r="Q14" s="79"/>
      <c r="R14" s="79"/>
      <c r="S14" s="79"/>
      <c r="T14" s="79"/>
      <c r="U14" s="79"/>
      <c r="V14" s="79"/>
      <c r="W14" s="79"/>
      <c r="X14" s="79"/>
      <c r="Y14" s="79"/>
      <c r="Z14" s="79"/>
    </row>
    <row r="15" ht="11.25" customHeight="1">
      <c r="A15" s="78"/>
      <c r="B15" s="78"/>
      <c r="C15" s="78"/>
      <c r="D15" s="733"/>
      <c r="E15" s="77"/>
      <c r="F15" s="77"/>
      <c r="G15" s="81"/>
      <c r="H15" s="79"/>
      <c r="I15" s="79"/>
      <c r="J15" s="79"/>
      <c r="K15" s="79"/>
      <c r="L15" s="79"/>
      <c r="M15" s="79"/>
      <c r="N15" s="79"/>
      <c r="O15" s="79"/>
      <c r="P15" s="79"/>
      <c r="Q15" s="79"/>
      <c r="R15" s="79"/>
      <c r="S15" s="79"/>
      <c r="T15" s="79"/>
      <c r="U15" s="79"/>
      <c r="V15" s="79"/>
      <c r="W15" s="79"/>
      <c r="X15" s="79"/>
      <c r="Y15" s="79"/>
      <c r="Z15" s="79"/>
    </row>
    <row r="16" ht="11.25" customHeight="1">
      <c r="A16" s="184" t="s">
        <v>107</v>
      </c>
      <c r="B16" s="54"/>
      <c r="C16" s="54"/>
      <c r="D16" s="54"/>
      <c r="E16" s="79"/>
      <c r="F16" s="470">
        <f>SUM(F12:F15)</f>
        <v>300</v>
      </c>
      <c r="G16" s="79"/>
      <c r="H16" s="79"/>
      <c r="I16" s="79"/>
      <c r="J16" s="79"/>
      <c r="K16" s="79"/>
      <c r="L16" s="79"/>
      <c r="M16" s="79"/>
      <c r="N16" s="79"/>
      <c r="O16" s="79"/>
      <c r="P16" s="79"/>
      <c r="Q16" s="79"/>
      <c r="R16" s="79"/>
      <c r="S16" s="79"/>
      <c r="T16" s="79"/>
      <c r="U16" s="79"/>
      <c r="V16" s="79"/>
      <c r="W16" s="79"/>
      <c r="X16" s="79"/>
      <c r="Y16" s="79"/>
      <c r="Z16" s="79"/>
    </row>
    <row r="17" ht="11.25" customHeight="1">
      <c r="A17" s="53"/>
      <c r="B17" s="54"/>
      <c r="C17" s="54"/>
      <c r="D17" s="54"/>
      <c r="E17" s="54"/>
      <c r="F17" s="54"/>
      <c r="G17" s="79"/>
      <c r="H17" s="79"/>
      <c r="I17" s="79"/>
      <c r="J17" s="79"/>
      <c r="K17" s="79"/>
      <c r="L17" s="79"/>
      <c r="M17" s="79"/>
      <c r="N17" s="79"/>
      <c r="O17" s="79"/>
      <c r="P17" s="79"/>
      <c r="Q17" s="79"/>
      <c r="R17" s="79"/>
      <c r="S17" s="79"/>
      <c r="T17" s="79"/>
      <c r="U17" s="79"/>
      <c r="V17" s="79"/>
      <c r="W17" s="79"/>
      <c r="X17" s="79"/>
      <c r="Y17" s="79"/>
      <c r="Z17" s="79"/>
    </row>
    <row r="18" ht="11.25" customHeight="1">
      <c r="A18" s="471" t="s">
        <v>690</v>
      </c>
      <c r="B18" s="173"/>
      <c r="C18" s="173"/>
      <c r="D18" s="173"/>
      <c r="E18" s="173"/>
      <c r="F18" s="173"/>
      <c r="G18" s="79"/>
      <c r="H18" s="79"/>
      <c r="I18" s="79"/>
      <c r="J18" s="79"/>
      <c r="K18" s="79"/>
      <c r="L18" s="79"/>
      <c r="M18" s="79"/>
      <c r="N18" s="79"/>
      <c r="O18" s="79"/>
      <c r="P18" s="79"/>
      <c r="Q18" s="79"/>
      <c r="R18" s="79"/>
      <c r="S18" s="79"/>
      <c r="T18" s="79"/>
      <c r="U18" s="79"/>
      <c r="V18" s="79"/>
      <c r="W18" s="79"/>
      <c r="X18" s="79"/>
      <c r="Y18" s="79"/>
      <c r="Z18" s="79"/>
    </row>
    <row r="19" ht="15.75" customHeight="1">
      <c r="A19" s="53"/>
      <c r="B19" s="54"/>
      <c r="C19" s="54"/>
      <c r="D19" s="54"/>
      <c r="E19" s="54"/>
      <c r="F19" s="54"/>
    </row>
    <row r="20" ht="15.75" customHeight="1">
      <c r="A20" s="53"/>
      <c r="B20" s="54"/>
      <c r="C20" s="54"/>
      <c r="D20" s="54"/>
      <c r="E20" s="54"/>
      <c r="F20" s="54"/>
    </row>
    <row r="21" ht="15.75" customHeight="1">
      <c r="A21" s="53"/>
      <c r="B21" s="54"/>
      <c r="C21" s="54"/>
      <c r="D21" s="54"/>
      <c r="E21" s="54"/>
      <c r="F21" s="54"/>
    </row>
    <row r="22" ht="15.75" customHeight="1">
      <c r="A22" s="53"/>
      <c r="B22" s="54"/>
      <c r="C22" s="54"/>
      <c r="D22" s="54"/>
      <c r="E22" s="54"/>
      <c r="F22" s="54"/>
    </row>
    <row r="23" ht="15.75" customHeight="1">
      <c r="A23" s="53"/>
      <c r="B23" s="54"/>
      <c r="C23" s="54"/>
      <c r="D23" s="54"/>
      <c r="E23" s="54"/>
      <c r="F23" s="54"/>
    </row>
    <row r="24" ht="15.75" customHeight="1">
      <c r="A24" s="53"/>
      <c r="B24" s="54"/>
      <c r="C24" s="54"/>
      <c r="D24" s="54"/>
      <c r="E24" s="54"/>
      <c r="F24" s="54"/>
    </row>
    <row r="25" ht="15.75" customHeight="1">
      <c r="A25" s="53"/>
      <c r="B25" s="54"/>
      <c r="C25" s="54"/>
      <c r="D25" s="54"/>
      <c r="E25" s="54"/>
      <c r="F25" s="54"/>
    </row>
    <row r="26" ht="15.75" customHeight="1">
      <c r="A26" s="53"/>
      <c r="B26" s="54"/>
      <c r="C26" s="54"/>
      <c r="D26" s="54"/>
      <c r="E26" s="54"/>
      <c r="F26" s="54"/>
    </row>
    <row r="27" ht="15.75" customHeight="1">
      <c r="A27" s="53"/>
      <c r="B27" s="54"/>
      <c r="C27" s="54"/>
      <c r="D27" s="54"/>
      <c r="E27" s="54"/>
      <c r="F27" s="54"/>
    </row>
    <row r="28" ht="15.75" customHeight="1">
      <c r="A28" s="53"/>
      <c r="B28" s="54"/>
      <c r="C28" s="54"/>
      <c r="D28" s="54"/>
      <c r="E28" s="54"/>
      <c r="F28" s="54"/>
    </row>
    <row r="29" ht="15.75" customHeight="1">
      <c r="A29" s="53"/>
      <c r="B29" s="54"/>
      <c r="C29" s="54"/>
      <c r="D29" s="54"/>
      <c r="E29" s="54"/>
      <c r="F29" s="54"/>
    </row>
    <row r="30" ht="15.75" customHeight="1">
      <c r="A30" s="53"/>
      <c r="B30" s="54"/>
      <c r="C30" s="54"/>
      <c r="D30" s="54"/>
      <c r="E30" s="54"/>
      <c r="F30" s="54"/>
    </row>
    <row r="31" ht="15.75" customHeight="1">
      <c r="A31" s="53"/>
      <c r="B31" s="54"/>
      <c r="C31" s="54"/>
      <c r="D31" s="54"/>
      <c r="E31" s="54"/>
      <c r="F31" s="54"/>
    </row>
    <row r="32" ht="15.75" customHeight="1">
      <c r="A32" s="53"/>
      <c r="B32" s="54"/>
      <c r="C32" s="54"/>
      <c r="D32" s="54"/>
      <c r="E32" s="54"/>
      <c r="F32" s="54"/>
    </row>
    <row r="33" ht="15.75" customHeight="1">
      <c r="A33" s="53"/>
      <c r="B33" s="54"/>
      <c r="C33" s="54"/>
      <c r="D33" s="54"/>
      <c r="E33" s="54"/>
      <c r="F33" s="54"/>
    </row>
    <row r="34" ht="15.75" customHeight="1">
      <c r="A34" s="53"/>
      <c r="B34" s="54"/>
      <c r="C34" s="54"/>
      <c r="D34" s="54"/>
      <c r="E34" s="54"/>
      <c r="F34" s="54"/>
    </row>
    <row r="35" ht="15.75" customHeight="1">
      <c r="A35" s="53"/>
      <c r="B35" s="54"/>
      <c r="C35" s="54"/>
      <c r="D35" s="54"/>
      <c r="E35" s="54"/>
      <c r="F35" s="54"/>
    </row>
    <row r="36" ht="15.75" customHeight="1">
      <c r="A36" s="53"/>
      <c r="B36" s="54"/>
      <c r="C36" s="54"/>
      <c r="D36" s="54"/>
      <c r="E36" s="54"/>
      <c r="F36" s="54"/>
    </row>
    <row r="37" ht="15.75" customHeight="1">
      <c r="A37" s="53"/>
      <c r="B37" s="54"/>
      <c r="C37" s="54"/>
      <c r="D37" s="54"/>
      <c r="E37" s="54"/>
      <c r="F37" s="54"/>
    </row>
    <row r="38" ht="15.75" customHeight="1">
      <c r="A38" s="53"/>
      <c r="B38" s="54"/>
      <c r="C38" s="54"/>
      <c r="D38" s="54"/>
      <c r="E38" s="54"/>
      <c r="F38" s="54"/>
    </row>
    <row r="39" ht="15.75" customHeight="1">
      <c r="A39" s="53"/>
      <c r="B39" s="54"/>
      <c r="C39" s="54"/>
      <c r="D39" s="54"/>
      <c r="E39" s="54"/>
      <c r="F39" s="54"/>
    </row>
    <row r="40" ht="15.75" customHeight="1">
      <c r="A40" s="53"/>
      <c r="B40" s="54"/>
      <c r="C40" s="54"/>
      <c r="D40" s="54"/>
      <c r="E40" s="54"/>
      <c r="F40" s="54"/>
    </row>
    <row r="41" ht="15.75" customHeight="1">
      <c r="A41" s="53"/>
      <c r="B41" s="54"/>
      <c r="C41" s="54"/>
      <c r="D41" s="54"/>
      <c r="E41" s="54"/>
      <c r="F41" s="54"/>
    </row>
    <row r="42" ht="15.75" customHeight="1">
      <c r="A42" s="53"/>
      <c r="B42" s="54"/>
      <c r="C42" s="54"/>
      <c r="D42" s="54"/>
      <c r="E42" s="54"/>
      <c r="F42" s="54"/>
    </row>
    <row r="43" ht="15.75" customHeight="1">
      <c r="A43" s="53"/>
      <c r="B43" s="54"/>
      <c r="C43" s="54"/>
      <c r="D43" s="54"/>
      <c r="E43" s="54"/>
      <c r="F43" s="54"/>
    </row>
    <row r="44" ht="15.75" customHeight="1">
      <c r="A44" s="53"/>
      <c r="B44" s="54"/>
      <c r="C44" s="54"/>
      <c r="D44" s="54"/>
      <c r="E44" s="54"/>
      <c r="F44" s="54"/>
    </row>
    <row r="45" ht="15.75" customHeight="1">
      <c r="A45" s="53"/>
      <c r="B45" s="54"/>
      <c r="C45" s="54"/>
      <c r="D45" s="54"/>
      <c r="E45" s="54"/>
      <c r="F45" s="54"/>
    </row>
    <row r="46" ht="15.75" customHeight="1">
      <c r="A46" s="53"/>
      <c r="B46" s="54"/>
      <c r="C46" s="54"/>
      <c r="D46" s="54"/>
      <c r="E46" s="54"/>
      <c r="F46" s="54"/>
    </row>
    <row r="47" ht="15.75" customHeight="1">
      <c r="A47" s="53"/>
      <c r="B47" s="54"/>
      <c r="C47" s="54"/>
      <c r="D47" s="54"/>
      <c r="E47" s="54"/>
      <c r="F47" s="54"/>
    </row>
    <row r="48" ht="15.75" customHeight="1">
      <c r="A48" s="53"/>
      <c r="B48" s="54"/>
      <c r="C48" s="54"/>
      <c r="D48" s="54"/>
      <c r="E48" s="54"/>
      <c r="F48" s="54"/>
    </row>
    <row r="49" ht="15.75" customHeight="1">
      <c r="A49" s="53"/>
      <c r="B49" s="54"/>
      <c r="C49" s="54"/>
      <c r="D49" s="54"/>
      <c r="E49" s="54"/>
      <c r="F49" s="54"/>
    </row>
    <row r="50" ht="15.75" customHeight="1">
      <c r="A50" s="53"/>
      <c r="B50" s="54"/>
      <c r="C50" s="54"/>
      <c r="D50" s="54"/>
      <c r="E50" s="54"/>
      <c r="F50" s="54"/>
    </row>
    <row r="51" ht="15.75" customHeight="1">
      <c r="A51" s="53"/>
      <c r="B51" s="54"/>
      <c r="C51" s="54"/>
      <c r="D51" s="54"/>
      <c r="E51" s="54"/>
      <c r="F51" s="54"/>
    </row>
    <row r="52" ht="15.75" customHeight="1">
      <c r="A52" s="53"/>
      <c r="B52" s="54"/>
      <c r="C52" s="54"/>
      <c r="D52" s="54"/>
      <c r="E52" s="54"/>
      <c r="F52" s="54"/>
    </row>
    <row r="53" ht="15.75" customHeight="1">
      <c r="A53" s="53"/>
      <c r="B53" s="54"/>
      <c r="C53" s="54"/>
      <c r="D53" s="54"/>
      <c r="E53" s="54"/>
      <c r="F53" s="54"/>
    </row>
    <row r="54" ht="15.75" customHeight="1">
      <c r="A54" s="53"/>
      <c r="B54" s="54"/>
      <c r="C54" s="54"/>
      <c r="D54" s="54"/>
      <c r="E54" s="54"/>
      <c r="F54" s="54"/>
    </row>
    <row r="55" ht="15.75" customHeight="1">
      <c r="A55" s="53"/>
      <c r="B55" s="54"/>
      <c r="C55" s="54"/>
      <c r="D55" s="54"/>
      <c r="E55" s="54"/>
      <c r="F55" s="54"/>
    </row>
    <row r="56" ht="15.75" customHeight="1">
      <c r="A56" s="53"/>
      <c r="B56" s="54"/>
      <c r="C56" s="54"/>
      <c r="D56" s="54"/>
      <c r="E56" s="54"/>
      <c r="F56" s="54"/>
    </row>
    <row r="57" ht="15.75" customHeight="1">
      <c r="A57" s="53"/>
      <c r="B57" s="54"/>
      <c r="C57" s="54"/>
      <c r="D57" s="54"/>
      <c r="E57" s="54"/>
      <c r="F57" s="54"/>
    </row>
    <row r="58" ht="15.75" customHeight="1">
      <c r="A58" s="53"/>
      <c r="B58" s="54"/>
      <c r="C58" s="54"/>
      <c r="D58" s="54"/>
      <c r="E58" s="54"/>
      <c r="F58" s="54"/>
    </row>
    <row r="59" ht="15.75" customHeight="1">
      <c r="A59" s="53"/>
      <c r="B59" s="54"/>
      <c r="C59" s="54"/>
      <c r="D59" s="54"/>
      <c r="E59" s="54"/>
      <c r="F59" s="54"/>
    </row>
    <row r="60" ht="15.75" customHeight="1">
      <c r="A60" s="53"/>
      <c r="B60" s="54"/>
      <c r="C60" s="54"/>
      <c r="D60" s="54"/>
      <c r="E60" s="54"/>
      <c r="F60" s="54"/>
    </row>
    <row r="61" ht="15.75" customHeight="1">
      <c r="A61" s="53"/>
      <c r="B61" s="54"/>
      <c r="C61" s="54"/>
      <c r="D61" s="54"/>
      <c r="E61" s="54"/>
      <c r="F61" s="54"/>
    </row>
    <row r="62" ht="15.75" customHeight="1">
      <c r="A62" s="53"/>
      <c r="B62" s="54"/>
      <c r="C62" s="54"/>
      <c r="D62" s="54"/>
      <c r="E62" s="54"/>
      <c r="F62" s="54"/>
    </row>
    <row r="63" ht="15.75" customHeight="1">
      <c r="A63" s="53"/>
      <c r="B63" s="54"/>
      <c r="C63" s="54"/>
      <c r="D63" s="54"/>
      <c r="E63" s="54"/>
      <c r="F63" s="54"/>
    </row>
    <row r="64" ht="15.75" customHeight="1">
      <c r="A64" s="53"/>
      <c r="B64" s="54"/>
      <c r="C64" s="54"/>
      <c r="D64" s="54"/>
      <c r="E64" s="54"/>
      <c r="F64" s="54"/>
    </row>
    <row r="65" ht="15.75" customHeight="1">
      <c r="A65" s="53"/>
      <c r="B65" s="54"/>
      <c r="C65" s="54"/>
      <c r="D65" s="54"/>
      <c r="E65" s="54"/>
      <c r="F65" s="54"/>
    </row>
    <row r="66" ht="15.75" customHeight="1">
      <c r="A66" s="53"/>
      <c r="B66" s="54"/>
      <c r="C66" s="54"/>
      <c r="D66" s="54"/>
      <c r="E66" s="54"/>
      <c r="F66" s="54"/>
    </row>
    <row r="67" ht="15.75" customHeight="1">
      <c r="A67" s="53"/>
      <c r="B67" s="54"/>
      <c r="C67" s="54"/>
      <c r="D67" s="54"/>
      <c r="E67" s="54"/>
      <c r="F67" s="54"/>
    </row>
    <row r="68" ht="15.75" customHeight="1">
      <c r="A68" s="53"/>
      <c r="B68" s="54"/>
      <c r="C68" s="54"/>
      <c r="D68" s="54"/>
      <c r="E68" s="54"/>
      <c r="F68" s="54"/>
    </row>
    <row r="69" ht="15.75" customHeight="1">
      <c r="A69" s="53"/>
      <c r="B69" s="54"/>
      <c r="C69" s="54"/>
      <c r="D69" s="54"/>
      <c r="E69" s="54"/>
      <c r="F69" s="54"/>
    </row>
    <row r="70" ht="15.75" customHeight="1">
      <c r="A70" s="53"/>
      <c r="B70" s="54"/>
      <c r="C70" s="54"/>
      <c r="D70" s="54"/>
      <c r="E70" s="54"/>
      <c r="F70" s="54"/>
    </row>
    <row r="71" ht="15.75" customHeight="1">
      <c r="A71" s="53"/>
      <c r="B71" s="54"/>
      <c r="C71" s="54"/>
      <c r="D71" s="54"/>
      <c r="E71" s="54"/>
      <c r="F71" s="54"/>
    </row>
    <row r="72" ht="15.75" customHeight="1">
      <c r="A72" s="53"/>
      <c r="B72" s="54"/>
      <c r="C72" s="54"/>
      <c r="D72" s="54"/>
      <c r="E72" s="54"/>
      <c r="F72" s="54"/>
    </row>
    <row r="73" ht="15.75" customHeight="1">
      <c r="A73" s="53"/>
      <c r="B73" s="54"/>
      <c r="C73" s="54"/>
      <c r="D73" s="54"/>
      <c r="E73" s="54"/>
      <c r="F73" s="54"/>
    </row>
    <row r="74" ht="15.75" customHeight="1">
      <c r="A74" s="53"/>
      <c r="B74" s="54"/>
      <c r="C74" s="54"/>
      <c r="D74" s="54"/>
      <c r="E74" s="54"/>
      <c r="F74" s="54"/>
    </row>
    <row r="75" ht="15.75" customHeight="1">
      <c r="A75" s="53"/>
      <c r="B75" s="54"/>
      <c r="C75" s="54"/>
      <c r="D75" s="54"/>
      <c r="E75" s="54"/>
      <c r="F75" s="54"/>
    </row>
    <row r="76" ht="15.75" customHeight="1">
      <c r="A76" s="53"/>
      <c r="B76" s="54"/>
      <c r="C76" s="54"/>
      <c r="D76" s="54"/>
      <c r="E76" s="54"/>
      <c r="F76" s="54"/>
    </row>
    <row r="77" ht="15.75" customHeight="1">
      <c r="A77" s="53"/>
      <c r="B77" s="54"/>
      <c r="C77" s="54"/>
      <c r="D77" s="54"/>
      <c r="E77" s="54"/>
      <c r="F77" s="54"/>
    </row>
    <row r="78" ht="15.75" customHeight="1">
      <c r="A78" s="53"/>
      <c r="B78" s="54"/>
      <c r="C78" s="54"/>
      <c r="D78" s="54"/>
      <c r="E78" s="54"/>
      <c r="F78" s="54"/>
    </row>
    <row r="79" ht="15.75" customHeight="1">
      <c r="A79" s="53"/>
      <c r="B79" s="54"/>
      <c r="C79" s="54"/>
      <c r="D79" s="54"/>
      <c r="E79" s="54"/>
      <c r="F79" s="54"/>
    </row>
    <row r="80" ht="15.75" customHeight="1">
      <c r="A80" s="53"/>
      <c r="B80" s="54"/>
      <c r="C80" s="54"/>
      <c r="D80" s="54"/>
      <c r="E80" s="54"/>
      <c r="F80" s="54"/>
    </row>
    <row r="81" ht="15.75" customHeight="1">
      <c r="A81" s="53"/>
      <c r="B81" s="54"/>
      <c r="C81" s="54"/>
      <c r="D81" s="54"/>
      <c r="E81" s="54"/>
      <c r="F81" s="54"/>
    </row>
    <row r="82" ht="15.75" customHeight="1">
      <c r="A82" s="53"/>
      <c r="B82" s="54"/>
      <c r="C82" s="54"/>
      <c r="D82" s="54"/>
      <c r="E82" s="54"/>
      <c r="F82" s="54"/>
    </row>
    <row r="83" ht="15.75" customHeight="1">
      <c r="A83" s="53"/>
      <c r="B83" s="54"/>
      <c r="C83" s="54"/>
      <c r="D83" s="54"/>
      <c r="E83" s="54"/>
      <c r="F83" s="54"/>
    </row>
    <row r="84" ht="15.75" customHeight="1">
      <c r="A84" s="53"/>
      <c r="B84" s="54"/>
      <c r="C84" s="54"/>
      <c r="D84" s="54"/>
      <c r="E84" s="54"/>
      <c r="F84" s="54"/>
    </row>
    <row r="85" ht="15.75" customHeight="1">
      <c r="A85" s="53"/>
      <c r="B85" s="54"/>
      <c r="C85" s="54"/>
      <c r="D85" s="54"/>
      <c r="E85" s="54"/>
      <c r="F85" s="54"/>
    </row>
    <row r="86" ht="15.75" customHeight="1">
      <c r="A86" s="53"/>
      <c r="B86" s="54"/>
      <c r="C86" s="54"/>
      <c r="D86" s="54"/>
      <c r="E86" s="54"/>
      <c r="F86" s="54"/>
    </row>
    <row r="87" ht="15.75" customHeight="1">
      <c r="A87" s="53"/>
      <c r="B87" s="54"/>
      <c r="C87" s="54"/>
      <c r="D87" s="54"/>
      <c r="E87" s="54"/>
      <c r="F87" s="54"/>
    </row>
    <row r="88" ht="15.75" customHeight="1">
      <c r="A88" s="53"/>
      <c r="B88" s="54"/>
      <c r="C88" s="54"/>
      <c r="D88" s="54"/>
      <c r="E88" s="54"/>
      <c r="F88" s="54"/>
    </row>
    <row r="89" ht="15.75" customHeight="1">
      <c r="A89" s="53"/>
      <c r="B89" s="54"/>
      <c r="C89" s="54"/>
      <c r="D89" s="54"/>
      <c r="E89" s="54"/>
      <c r="F89" s="54"/>
    </row>
    <row r="90" ht="15.75" customHeight="1">
      <c r="A90" s="53"/>
      <c r="B90" s="54"/>
      <c r="C90" s="54"/>
      <c r="D90" s="54"/>
      <c r="E90" s="54"/>
      <c r="F90" s="54"/>
    </row>
    <row r="91" ht="15.75" customHeight="1">
      <c r="A91" s="53"/>
      <c r="B91" s="54"/>
      <c r="C91" s="54"/>
      <c r="D91" s="54"/>
      <c r="E91" s="54"/>
      <c r="F91" s="54"/>
    </row>
    <row r="92" ht="15.75" customHeight="1">
      <c r="A92" s="53"/>
      <c r="B92" s="54"/>
      <c r="C92" s="54"/>
      <c r="D92" s="54"/>
      <c r="E92" s="54"/>
      <c r="F92" s="54"/>
    </row>
    <row r="93" ht="15.75" customHeight="1">
      <c r="A93" s="53"/>
      <c r="B93" s="54"/>
      <c r="C93" s="54"/>
      <c r="D93" s="54"/>
      <c r="E93" s="54"/>
      <c r="F93" s="54"/>
    </row>
    <row r="94" ht="15.75" customHeight="1">
      <c r="A94" s="53"/>
      <c r="B94" s="54"/>
      <c r="C94" s="54"/>
      <c r="D94" s="54"/>
      <c r="E94" s="54"/>
      <c r="F94" s="54"/>
    </row>
    <row r="95" ht="15.75" customHeight="1">
      <c r="A95" s="53"/>
      <c r="B95" s="54"/>
      <c r="C95" s="54"/>
      <c r="D95" s="54"/>
      <c r="E95" s="54"/>
      <c r="F95" s="54"/>
    </row>
    <row r="96" ht="15.75" customHeight="1">
      <c r="A96" s="53"/>
      <c r="B96" s="54"/>
      <c r="C96" s="54"/>
      <c r="D96" s="54"/>
      <c r="E96" s="54"/>
      <c r="F96" s="54"/>
    </row>
    <row r="97" ht="15.75" customHeight="1">
      <c r="A97" s="53"/>
      <c r="B97" s="54"/>
      <c r="C97" s="54"/>
      <c r="D97" s="54"/>
      <c r="E97" s="54"/>
      <c r="F97" s="54"/>
    </row>
    <row r="98" ht="15.75" customHeight="1">
      <c r="A98" s="53"/>
      <c r="B98" s="54"/>
      <c r="C98" s="54"/>
      <c r="D98" s="54"/>
      <c r="E98" s="54"/>
      <c r="F98" s="54"/>
    </row>
    <row r="99" ht="15.75" customHeight="1">
      <c r="A99" s="53"/>
      <c r="B99" s="54"/>
      <c r="C99" s="54"/>
      <c r="D99" s="54"/>
      <c r="E99" s="54"/>
      <c r="F99" s="54"/>
    </row>
    <row r="100" ht="15.75" customHeight="1">
      <c r="A100" s="53"/>
      <c r="B100" s="54"/>
      <c r="C100" s="54"/>
      <c r="D100" s="54"/>
      <c r="E100" s="54"/>
      <c r="F100" s="54"/>
    </row>
    <row r="101" ht="15.75" customHeight="1">
      <c r="A101" s="53"/>
      <c r="B101" s="54"/>
      <c r="C101" s="54"/>
      <c r="D101" s="54"/>
      <c r="E101" s="54"/>
      <c r="F101" s="54"/>
    </row>
    <row r="102" ht="15.75" customHeight="1">
      <c r="A102" s="53"/>
      <c r="B102" s="54"/>
      <c r="C102" s="54"/>
      <c r="D102" s="54"/>
      <c r="E102" s="54"/>
      <c r="F102" s="54"/>
    </row>
    <row r="103" ht="15.75" customHeight="1">
      <c r="A103" s="53"/>
      <c r="B103" s="54"/>
      <c r="C103" s="54"/>
      <c r="D103" s="54"/>
      <c r="E103" s="54"/>
      <c r="F103" s="54"/>
    </row>
    <row r="104" ht="15.75" customHeight="1">
      <c r="A104" s="53"/>
      <c r="B104" s="54"/>
      <c r="C104" s="54"/>
      <c r="D104" s="54"/>
      <c r="E104" s="54"/>
      <c r="F104" s="54"/>
    </row>
    <row r="105" ht="15.75" customHeight="1">
      <c r="A105" s="53"/>
      <c r="B105" s="54"/>
      <c r="C105" s="54"/>
      <c r="D105" s="54"/>
      <c r="E105" s="54"/>
      <c r="F105" s="54"/>
    </row>
    <row r="106" ht="15.75" customHeight="1">
      <c r="A106" s="53"/>
      <c r="B106" s="54"/>
      <c r="C106" s="54"/>
      <c r="D106" s="54"/>
      <c r="E106" s="54"/>
      <c r="F106" s="54"/>
    </row>
    <row r="107" ht="15.75" customHeight="1">
      <c r="A107" s="53"/>
      <c r="B107" s="54"/>
      <c r="C107" s="54"/>
      <c r="D107" s="54"/>
      <c r="E107" s="54"/>
      <c r="F107" s="54"/>
    </row>
    <row r="108" ht="15.75" customHeight="1">
      <c r="A108" s="53"/>
      <c r="B108" s="54"/>
      <c r="C108" s="54"/>
      <c r="D108" s="54"/>
      <c r="E108" s="54"/>
      <c r="F108" s="54"/>
    </row>
    <row r="109" ht="15.75" customHeight="1">
      <c r="A109" s="53"/>
      <c r="B109" s="54"/>
      <c r="C109" s="54"/>
      <c r="D109" s="54"/>
      <c r="E109" s="54"/>
      <c r="F109" s="54"/>
    </row>
    <row r="110" ht="15.75" customHeight="1">
      <c r="A110" s="53"/>
      <c r="B110" s="54"/>
      <c r="C110" s="54"/>
      <c r="D110" s="54"/>
      <c r="E110" s="54"/>
      <c r="F110" s="54"/>
    </row>
    <row r="111" ht="15.75" customHeight="1">
      <c r="A111" s="53"/>
      <c r="B111" s="54"/>
      <c r="C111" s="54"/>
      <c r="D111" s="54"/>
      <c r="E111" s="54"/>
      <c r="F111" s="54"/>
    </row>
    <row r="112" ht="15.75" customHeight="1">
      <c r="A112" s="53"/>
      <c r="B112" s="54"/>
      <c r="C112" s="54"/>
      <c r="D112" s="54"/>
      <c r="E112" s="54"/>
      <c r="F112" s="54"/>
    </row>
    <row r="113" ht="15.75" customHeight="1">
      <c r="A113" s="53"/>
      <c r="B113" s="54"/>
      <c r="C113" s="54"/>
      <c r="D113" s="54"/>
      <c r="E113" s="54"/>
      <c r="F113" s="54"/>
    </row>
    <row r="114" ht="15.75" customHeight="1">
      <c r="A114" s="53"/>
      <c r="B114" s="54"/>
      <c r="C114" s="54"/>
      <c r="D114" s="54"/>
      <c r="E114" s="54"/>
      <c r="F114" s="54"/>
    </row>
    <row r="115" ht="15.75" customHeight="1">
      <c r="A115" s="53"/>
      <c r="B115" s="54"/>
      <c r="C115" s="54"/>
      <c r="D115" s="54"/>
      <c r="E115" s="54"/>
      <c r="F115" s="54"/>
    </row>
    <row r="116" ht="15.75" customHeight="1">
      <c r="A116" s="53"/>
      <c r="B116" s="54"/>
      <c r="C116" s="54"/>
      <c r="D116" s="54"/>
      <c r="E116" s="54"/>
      <c r="F116" s="54"/>
    </row>
    <row r="117" ht="15.75" customHeight="1">
      <c r="A117" s="53"/>
      <c r="B117" s="54"/>
      <c r="C117" s="54"/>
      <c r="D117" s="54"/>
      <c r="E117" s="54"/>
      <c r="F117" s="54"/>
    </row>
    <row r="118" ht="15.75" customHeight="1">
      <c r="A118" s="53"/>
      <c r="B118" s="54"/>
      <c r="C118" s="54"/>
      <c r="D118" s="54"/>
      <c r="E118" s="54"/>
      <c r="F118" s="54"/>
    </row>
    <row r="119" ht="15.75" customHeight="1">
      <c r="A119" s="53"/>
      <c r="B119" s="54"/>
      <c r="C119" s="54"/>
      <c r="D119" s="54"/>
      <c r="E119" s="54"/>
      <c r="F119" s="54"/>
    </row>
    <row r="120" ht="15.75" customHeight="1">
      <c r="A120" s="53"/>
      <c r="B120" s="54"/>
      <c r="C120" s="54"/>
      <c r="D120" s="54"/>
      <c r="E120" s="54"/>
      <c r="F120" s="54"/>
    </row>
    <row r="121" ht="15.75" customHeight="1">
      <c r="A121" s="53"/>
      <c r="B121" s="54"/>
      <c r="C121" s="54"/>
      <c r="D121" s="54"/>
      <c r="E121" s="54"/>
      <c r="F121" s="54"/>
    </row>
    <row r="122" ht="15.75" customHeight="1">
      <c r="A122" s="53"/>
      <c r="B122" s="54"/>
      <c r="C122" s="54"/>
      <c r="D122" s="54"/>
      <c r="E122" s="54"/>
      <c r="F122" s="54"/>
    </row>
    <row r="123" ht="15.75" customHeight="1">
      <c r="A123" s="53"/>
      <c r="B123" s="54"/>
      <c r="C123" s="54"/>
      <c r="D123" s="54"/>
      <c r="E123" s="54"/>
      <c r="F123" s="54"/>
    </row>
    <row r="124" ht="15.75" customHeight="1">
      <c r="A124" s="53"/>
      <c r="B124" s="54"/>
      <c r="C124" s="54"/>
      <c r="D124" s="54"/>
      <c r="E124" s="54"/>
      <c r="F124" s="54"/>
    </row>
    <row r="125" ht="15.75" customHeight="1">
      <c r="A125" s="53"/>
      <c r="B125" s="54"/>
      <c r="C125" s="54"/>
      <c r="D125" s="54"/>
      <c r="E125" s="54"/>
      <c r="F125" s="54"/>
    </row>
    <row r="126" ht="15.75" customHeight="1">
      <c r="A126" s="53"/>
      <c r="B126" s="54"/>
      <c r="C126" s="54"/>
      <c r="D126" s="54"/>
      <c r="E126" s="54"/>
      <c r="F126" s="54"/>
    </row>
    <row r="127" ht="15.75" customHeight="1">
      <c r="A127" s="53"/>
      <c r="B127" s="54"/>
      <c r="C127" s="54"/>
      <c r="D127" s="54"/>
      <c r="E127" s="54"/>
      <c r="F127" s="54"/>
    </row>
    <row r="128" ht="15.75" customHeight="1">
      <c r="A128" s="53"/>
      <c r="B128" s="54"/>
      <c r="C128" s="54"/>
      <c r="D128" s="54"/>
      <c r="E128" s="54"/>
      <c r="F128" s="54"/>
    </row>
    <row r="129" ht="15.75" customHeight="1">
      <c r="A129" s="53"/>
      <c r="B129" s="54"/>
      <c r="C129" s="54"/>
      <c r="D129" s="54"/>
      <c r="E129" s="54"/>
      <c r="F129" s="54"/>
    </row>
    <row r="130" ht="15.75" customHeight="1">
      <c r="A130" s="53"/>
      <c r="B130" s="54"/>
      <c r="C130" s="54"/>
      <c r="D130" s="54"/>
      <c r="E130" s="54"/>
      <c r="F130" s="54"/>
    </row>
    <row r="131" ht="15.75" customHeight="1">
      <c r="A131" s="53"/>
      <c r="B131" s="54"/>
      <c r="C131" s="54"/>
      <c r="D131" s="54"/>
      <c r="E131" s="54"/>
      <c r="F131" s="54"/>
    </row>
    <row r="132" ht="15.75" customHeight="1">
      <c r="A132" s="53"/>
      <c r="B132" s="54"/>
      <c r="C132" s="54"/>
      <c r="D132" s="54"/>
      <c r="E132" s="54"/>
      <c r="F132" s="54"/>
    </row>
    <row r="133" ht="15.75" customHeight="1">
      <c r="A133" s="53"/>
      <c r="B133" s="54"/>
      <c r="C133" s="54"/>
      <c r="D133" s="54"/>
      <c r="E133" s="54"/>
      <c r="F133" s="54"/>
    </row>
    <row r="134" ht="15.75" customHeight="1">
      <c r="A134" s="53"/>
      <c r="B134" s="54"/>
      <c r="C134" s="54"/>
      <c r="D134" s="54"/>
      <c r="E134" s="54"/>
      <c r="F134" s="54"/>
    </row>
    <row r="135" ht="15.75" customHeight="1">
      <c r="A135" s="53"/>
      <c r="B135" s="54"/>
      <c r="C135" s="54"/>
      <c r="D135" s="54"/>
      <c r="E135" s="54"/>
      <c r="F135" s="54"/>
    </row>
    <row r="136" ht="15.75" customHeight="1">
      <c r="A136" s="53"/>
      <c r="B136" s="54"/>
      <c r="C136" s="54"/>
      <c r="D136" s="54"/>
      <c r="E136" s="54"/>
      <c r="F136" s="54"/>
    </row>
    <row r="137" ht="15.75" customHeight="1">
      <c r="A137" s="53"/>
      <c r="B137" s="54"/>
      <c r="C137" s="54"/>
      <c r="D137" s="54"/>
      <c r="E137" s="54"/>
      <c r="F137" s="54"/>
    </row>
    <row r="138" ht="15.75" customHeight="1">
      <c r="A138" s="53"/>
      <c r="B138" s="54"/>
      <c r="C138" s="54"/>
      <c r="D138" s="54"/>
      <c r="E138" s="54"/>
      <c r="F138" s="54"/>
    </row>
    <row r="139" ht="15.75" customHeight="1">
      <c r="A139" s="53"/>
      <c r="B139" s="54"/>
      <c r="C139" s="54"/>
      <c r="D139" s="54"/>
      <c r="E139" s="54"/>
      <c r="F139" s="54"/>
    </row>
    <row r="140" ht="15.75" customHeight="1">
      <c r="A140" s="53"/>
      <c r="B140" s="54"/>
      <c r="C140" s="54"/>
      <c r="D140" s="54"/>
      <c r="E140" s="54"/>
      <c r="F140" s="54"/>
    </row>
    <row r="141" ht="15.75" customHeight="1">
      <c r="A141" s="53"/>
      <c r="B141" s="54"/>
      <c r="C141" s="54"/>
      <c r="D141" s="54"/>
      <c r="E141" s="54"/>
      <c r="F141" s="54"/>
    </row>
    <row r="142" ht="15.75" customHeight="1">
      <c r="A142" s="53"/>
      <c r="B142" s="54"/>
      <c r="C142" s="54"/>
      <c r="D142" s="54"/>
      <c r="E142" s="54"/>
      <c r="F142" s="54"/>
    </row>
    <row r="143" ht="15.75" customHeight="1">
      <c r="A143" s="53"/>
      <c r="B143" s="54"/>
      <c r="C143" s="54"/>
      <c r="D143" s="54"/>
      <c r="E143" s="54"/>
      <c r="F143" s="54"/>
    </row>
    <row r="144" ht="15.75" customHeight="1">
      <c r="A144" s="53"/>
      <c r="B144" s="54"/>
      <c r="C144" s="54"/>
      <c r="D144" s="54"/>
      <c r="E144" s="54"/>
      <c r="F144" s="54"/>
    </row>
    <row r="145" ht="15.75" customHeight="1">
      <c r="A145" s="53"/>
      <c r="B145" s="54"/>
      <c r="C145" s="54"/>
      <c r="D145" s="54"/>
      <c r="E145" s="54"/>
      <c r="F145" s="54"/>
    </row>
    <row r="146" ht="15.75" customHeight="1">
      <c r="A146" s="53"/>
      <c r="B146" s="54"/>
      <c r="C146" s="54"/>
      <c r="D146" s="54"/>
      <c r="E146" s="54"/>
      <c r="F146" s="54"/>
    </row>
    <row r="147" ht="15.75" customHeight="1">
      <c r="A147" s="53"/>
      <c r="B147" s="54"/>
      <c r="C147" s="54"/>
      <c r="D147" s="54"/>
      <c r="E147" s="54"/>
      <c r="F147" s="54"/>
    </row>
    <row r="148" ht="15.75" customHeight="1">
      <c r="A148" s="53"/>
      <c r="B148" s="54"/>
      <c r="C148" s="54"/>
      <c r="D148" s="54"/>
      <c r="E148" s="54"/>
      <c r="F148" s="54"/>
    </row>
    <row r="149" ht="15.75" customHeight="1">
      <c r="A149" s="53"/>
      <c r="B149" s="54"/>
      <c r="C149" s="54"/>
      <c r="D149" s="54"/>
      <c r="E149" s="54"/>
      <c r="F149" s="54"/>
    </row>
    <row r="150" ht="15.75" customHeight="1">
      <c r="A150" s="53"/>
      <c r="B150" s="54"/>
      <c r="C150" s="54"/>
      <c r="D150" s="54"/>
      <c r="E150" s="54"/>
      <c r="F150" s="54"/>
    </row>
    <row r="151" ht="15.75" customHeight="1">
      <c r="A151" s="53"/>
      <c r="B151" s="54"/>
      <c r="C151" s="54"/>
      <c r="D151" s="54"/>
      <c r="E151" s="54"/>
      <c r="F151" s="54"/>
    </row>
    <row r="152" ht="15.75" customHeight="1">
      <c r="A152" s="53"/>
      <c r="B152" s="54"/>
      <c r="C152" s="54"/>
      <c r="D152" s="54"/>
      <c r="E152" s="54"/>
      <c r="F152" s="54"/>
    </row>
    <row r="153" ht="15.75" customHeight="1">
      <c r="A153" s="53"/>
      <c r="B153" s="54"/>
      <c r="C153" s="54"/>
      <c r="D153" s="54"/>
      <c r="E153" s="54"/>
      <c r="F153" s="54"/>
    </row>
    <row r="154" ht="15.75" customHeight="1">
      <c r="A154" s="53"/>
      <c r="B154" s="54"/>
      <c r="C154" s="54"/>
      <c r="D154" s="54"/>
      <c r="E154" s="54"/>
      <c r="F154" s="54"/>
    </row>
    <row r="155" ht="15.75" customHeight="1">
      <c r="A155" s="53"/>
      <c r="B155" s="54"/>
      <c r="C155" s="54"/>
      <c r="D155" s="54"/>
      <c r="E155" s="54"/>
      <c r="F155" s="54"/>
    </row>
    <row r="156" ht="15.75" customHeight="1">
      <c r="A156" s="53"/>
      <c r="B156" s="54"/>
      <c r="C156" s="54"/>
      <c r="D156" s="54"/>
      <c r="E156" s="54"/>
      <c r="F156" s="54"/>
    </row>
    <row r="157" ht="15.75" customHeight="1">
      <c r="A157" s="53"/>
      <c r="B157" s="54"/>
      <c r="C157" s="54"/>
      <c r="D157" s="54"/>
      <c r="E157" s="54"/>
      <c r="F157" s="54"/>
    </row>
    <row r="158" ht="15.75" customHeight="1">
      <c r="A158" s="53"/>
      <c r="B158" s="54"/>
      <c r="C158" s="54"/>
      <c r="D158" s="54"/>
      <c r="E158" s="54"/>
      <c r="F158" s="54"/>
    </row>
    <row r="159" ht="15.75" customHeight="1">
      <c r="A159" s="53"/>
      <c r="B159" s="54"/>
      <c r="C159" s="54"/>
      <c r="D159" s="54"/>
      <c r="E159" s="54"/>
      <c r="F159" s="54"/>
    </row>
    <row r="160" ht="15.75" customHeight="1">
      <c r="A160" s="53"/>
      <c r="B160" s="54"/>
      <c r="C160" s="54"/>
      <c r="D160" s="54"/>
      <c r="E160" s="54"/>
      <c r="F160" s="54"/>
    </row>
    <row r="161" ht="15.75" customHeight="1">
      <c r="A161" s="53"/>
      <c r="B161" s="54"/>
      <c r="C161" s="54"/>
      <c r="D161" s="54"/>
      <c r="E161" s="54"/>
      <c r="F161" s="54"/>
    </row>
    <row r="162" ht="15.75" customHeight="1">
      <c r="A162" s="53"/>
      <c r="B162" s="54"/>
      <c r="C162" s="54"/>
      <c r="D162" s="54"/>
      <c r="E162" s="54"/>
      <c r="F162" s="54"/>
    </row>
    <row r="163" ht="15.75" customHeight="1">
      <c r="A163" s="53"/>
      <c r="B163" s="54"/>
      <c r="C163" s="54"/>
      <c r="D163" s="54"/>
      <c r="E163" s="54"/>
      <c r="F163" s="54"/>
    </row>
    <row r="164" ht="15.75" customHeight="1">
      <c r="A164" s="53"/>
      <c r="B164" s="54"/>
      <c r="C164" s="54"/>
      <c r="D164" s="54"/>
      <c r="E164" s="54"/>
      <c r="F164" s="54"/>
    </row>
    <row r="165" ht="15.75" customHeight="1">
      <c r="A165" s="53"/>
      <c r="B165" s="54"/>
      <c r="C165" s="54"/>
      <c r="D165" s="54"/>
      <c r="E165" s="54"/>
      <c r="F165" s="54"/>
    </row>
    <row r="166" ht="15.75" customHeight="1">
      <c r="A166" s="53"/>
      <c r="B166" s="54"/>
      <c r="C166" s="54"/>
      <c r="D166" s="54"/>
      <c r="E166" s="54"/>
      <c r="F166" s="54"/>
    </row>
    <row r="167" ht="15.75" customHeight="1">
      <c r="A167" s="53"/>
      <c r="B167" s="54"/>
      <c r="C167" s="54"/>
      <c r="D167" s="54"/>
      <c r="E167" s="54"/>
      <c r="F167" s="54"/>
    </row>
    <row r="168" ht="15.75" customHeight="1">
      <c r="A168" s="53"/>
      <c r="B168" s="54"/>
      <c r="C168" s="54"/>
      <c r="D168" s="54"/>
      <c r="E168" s="54"/>
      <c r="F168" s="54"/>
    </row>
    <row r="169" ht="15.75" customHeight="1">
      <c r="A169" s="53"/>
      <c r="B169" s="54"/>
      <c r="C169" s="54"/>
      <c r="D169" s="54"/>
      <c r="E169" s="54"/>
      <c r="F169" s="54"/>
    </row>
    <row r="170" ht="15.75" customHeight="1">
      <c r="A170" s="53"/>
      <c r="B170" s="54"/>
      <c r="C170" s="54"/>
      <c r="D170" s="54"/>
      <c r="E170" s="54"/>
      <c r="F170" s="54"/>
    </row>
    <row r="171" ht="15.75" customHeight="1">
      <c r="A171" s="53"/>
      <c r="B171" s="54"/>
      <c r="C171" s="54"/>
      <c r="D171" s="54"/>
      <c r="E171" s="54"/>
      <c r="F171" s="54"/>
    </row>
    <row r="172" ht="15.75" customHeight="1">
      <c r="A172" s="53"/>
      <c r="B172" s="54"/>
      <c r="C172" s="54"/>
      <c r="D172" s="54"/>
      <c r="E172" s="54"/>
      <c r="F172" s="54"/>
    </row>
    <row r="173" ht="15.75" customHeight="1">
      <c r="A173" s="53"/>
      <c r="B173" s="54"/>
      <c r="C173" s="54"/>
      <c r="D173" s="54"/>
      <c r="E173" s="54"/>
      <c r="F173" s="54"/>
    </row>
    <row r="174" ht="15.75" customHeight="1">
      <c r="A174" s="53"/>
      <c r="B174" s="54"/>
      <c r="C174" s="54"/>
      <c r="D174" s="54"/>
      <c r="E174" s="54"/>
      <c r="F174" s="54"/>
    </row>
    <row r="175" ht="15.75" customHeight="1">
      <c r="A175" s="53"/>
      <c r="B175" s="54"/>
      <c r="C175" s="54"/>
      <c r="D175" s="54"/>
      <c r="E175" s="54"/>
      <c r="F175" s="54"/>
    </row>
    <row r="176" ht="15.75" customHeight="1">
      <c r="A176" s="53"/>
      <c r="B176" s="54"/>
      <c r="C176" s="54"/>
      <c r="D176" s="54"/>
      <c r="E176" s="54"/>
      <c r="F176" s="54"/>
    </row>
    <row r="177" ht="15.75" customHeight="1">
      <c r="A177" s="53"/>
      <c r="B177" s="54"/>
      <c r="C177" s="54"/>
      <c r="D177" s="54"/>
      <c r="E177" s="54"/>
      <c r="F177" s="54"/>
    </row>
    <row r="178" ht="15.75" customHeight="1">
      <c r="A178" s="53"/>
      <c r="B178" s="54"/>
      <c r="C178" s="54"/>
      <c r="D178" s="54"/>
      <c r="E178" s="54"/>
      <c r="F178" s="54"/>
    </row>
    <row r="179" ht="15.75" customHeight="1">
      <c r="A179" s="53"/>
      <c r="B179" s="54"/>
      <c r="C179" s="54"/>
      <c r="D179" s="54"/>
      <c r="E179" s="54"/>
      <c r="F179" s="54"/>
    </row>
    <row r="180" ht="15.75" customHeight="1">
      <c r="A180" s="53"/>
      <c r="B180" s="54"/>
      <c r="C180" s="54"/>
      <c r="D180" s="54"/>
      <c r="E180" s="54"/>
      <c r="F180" s="54"/>
    </row>
    <row r="181" ht="15.75" customHeight="1">
      <c r="A181" s="53"/>
      <c r="B181" s="54"/>
      <c r="C181" s="54"/>
      <c r="D181" s="54"/>
      <c r="E181" s="54"/>
      <c r="F181" s="54"/>
    </row>
    <row r="182" ht="15.75" customHeight="1">
      <c r="A182" s="53"/>
      <c r="B182" s="54"/>
      <c r="C182" s="54"/>
      <c r="D182" s="54"/>
      <c r="E182" s="54"/>
      <c r="F182" s="54"/>
    </row>
    <row r="183" ht="15.75" customHeight="1">
      <c r="A183" s="53"/>
      <c r="B183" s="54"/>
      <c r="C183" s="54"/>
      <c r="D183" s="54"/>
      <c r="E183" s="54"/>
      <c r="F183" s="54"/>
    </row>
    <row r="184" ht="15.75" customHeight="1">
      <c r="A184" s="53"/>
      <c r="B184" s="54"/>
      <c r="C184" s="54"/>
      <c r="D184" s="54"/>
      <c r="E184" s="54"/>
      <c r="F184" s="54"/>
    </row>
    <row r="185" ht="15.75" customHeight="1">
      <c r="A185" s="53"/>
      <c r="B185" s="54"/>
      <c r="C185" s="54"/>
      <c r="D185" s="54"/>
      <c r="E185" s="54"/>
      <c r="F185" s="54"/>
    </row>
    <row r="186" ht="15.75" customHeight="1">
      <c r="A186" s="53"/>
      <c r="B186" s="54"/>
      <c r="C186" s="54"/>
      <c r="D186" s="54"/>
      <c r="E186" s="54"/>
      <c r="F186" s="54"/>
    </row>
    <row r="187" ht="15.75" customHeight="1">
      <c r="A187" s="53"/>
      <c r="B187" s="54"/>
      <c r="C187" s="54"/>
      <c r="D187" s="54"/>
      <c r="E187" s="54"/>
      <c r="F187" s="54"/>
    </row>
    <row r="188" ht="15.75" customHeight="1">
      <c r="A188" s="53"/>
      <c r="B188" s="54"/>
      <c r="C188" s="54"/>
      <c r="D188" s="54"/>
      <c r="E188" s="54"/>
      <c r="F188" s="54"/>
    </row>
    <row r="189" ht="15.75" customHeight="1">
      <c r="A189" s="53"/>
      <c r="B189" s="54"/>
      <c r="C189" s="54"/>
      <c r="D189" s="54"/>
      <c r="E189" s="54"/>
      <c r="F189" s="54"/>
    </row>
    <row r="190" ht="15.75" customHeight="1">
      <c r="A190" s="53"/>
      <c r="B190" s="54"/>
      <c r="C190" s="54"/>
      <c r="D190" s="54"/>
      <c r="E190" s="54"/>
      <c r="F190" s="54"/>
    </row>
    <row r="191" ht="15.75" customHeight="1">
      <c r="A191" s="53"/>
      <c r="B191" s="54"/>
      <c r="C191" s="54"/>
      <c r="D191" s="54"/>
      <c r="E191" s="54"/>
      <c r="F191" s="54"/>
    </row>
    <row r="192" ht="15.75" customHeight="1">
      <c r="A192" s="53"/>
      <c r="B192" s="54"/>
      <c r="C192" s="54"/>
      <c r="D192" s="54"/>
      <c r="E192" s="54"/>
      <c r="F192" s="54"/>
    </row>
    <row r="193" ht="15.75" customHeight="1">
      <c r="A193" s="53"/>
      <c r="B193" s="54"/>
      <c r="C193" s="54"/>
      <c r="D193" s="54"/>
      <c r="E193" s="54"/>
      <c r="F193" s="54"/>
    </row>
    <row r="194" ht="15.75" customHeight="1">
      <c r="A194" s="53"/>
      <c r="B194" s="54"/>
      <c r="C194" s="54"/>
      <c r="D194" s="54"/>
      <c r="E194" s="54"/>
      <c r="F194" s="54"/>
    </row>
    <row r="195" ht="15.75" customHeight="1">
      <c r="A195" s="53"/>
      <c r="B195" s="54"/>
      <c r="C195" s="54"/>
      <c r="D195" s="54"/>
      <c r="E195" s="54"/>
      <c r="F195" s="54"/>
    </row>
    <row r="196" ht="15.75" customHeight="1">
      <c r="A196" s="53"/>
      <c r="B196" s="54"/>
      <c r="C196" s="54"/>
      <c r="D196" s="54"/>
      <c r="E196" s="54"/>
      <c r="F196" s="54"/>
    </row>
    <row r="197" ht="15.75" customHeight="1">
      <c r="A197" s="53"/>
      <c r="B197" s="54"/>
      <c r="C197" s="54"/>
      <c r="D197" s="54"/>
      <c r="E197" s="54"/>
      <c r="F197" s="54"/>
    </row>
    <row r="198" ht="15.75" customHeight="1">
      <c r="A198" s="53"/>
      <c r="B198" s="54"/>
      <c r="C198" s="54"/>
      <c r="D198" s="54"/>
      <c r="E198" s="54"/>
      <c r="F198" s="54"/>
    </row>
    <row r="199" ht="15.75" customHeight="1">
      <c r="A199" s="53"/>
      <c r="B199" s="54"/>
      <c r="C199" s="54"/>
      <c r="D199" s="54"/>
      <c r="E199" s="54"/>
      <c r="F199" s="54"/>
    </row>
    <row r="200" ht="15.75" customHeight="1">
      <c r="A200" s="53"/>
      <c r="B200" s="54"/>
      <c r="C200" s="54"/>
      <c r="D200" s="54"/>
      <c r="E200" s="54"/>
      <c r="F200" s="54"/>
    </row>
    <row r="201" ht="15.75" customHeight="1">
      <c r="A201" s="53"/>
      <c r="B201" s="54"/>
      <c r="C201" s="54"/>
      <c r="D201" s="54"/>
      <c r="E201" s="54"/>
      <c r="F201" s="54"/>
    </row>
    <row r="202" ht="15.75" customHeight="1">
      <c r="A202" s="53"/>
      <c r="B202" s="54"/>
      <c r="C202" s="54"/>
      <c r="D202" s="54"/>
      <c r="E202" s="54"/>
      <c r="F202" s="54"/>
    </row>
    <row r="203" ht="15.75" customHeight="1">
      <c r="A203" s="53"/>
      <c r="B203" s="54"/>
      <c r="C203" s="54"/>
      <c r="D203" s="54"/>
      <c r="E203" s="54"/>
      <c r="F203" s="54"/>
    </row>
    <row r="204" ht="15.75" customHeight="1">
      <c r="A204" s="53"/>
      <c r="B204" s="54"/>
      <c r="C204" s="54"/>
      <c r="D204" s="54"/>
      <c r="E204" s="54"/>
      <c r="F204" s="54"/>
    </row>
    <row r="205" ht="15.75" customHeight="1">
      <c r="A205" s="53"/>
      <c r="B205" s="54"/>
      <c r="C205" s="54"/>
      <c r="D205" s="54"/>
      <c r="E205" s="54"/>
      <c r="F205" s="54"/>
    </row>
    <row r="206" ht="15.75" customHeight="1">
      <c r="A206" s="53"/>
      <c r="B206" s="54"/>
      <c r="C206" s="54"/>
      <c r="D206" s="54"/>
      <c r="E206" s="54"/>
      <c r="F206" s="54"/>
    </row>
    <row r="207" ht="15.75" customHeight="1">
      <c r="A207" s="53"/>
      <c r="B207" s="54"/>
      <c r="C207" s="54"/>
      <c r="D207" s="54"/>
      <c r="E207" s="54"/>
      <c r="F207" s="54"/>
    </row>
    <row r="208" ht="15.75" customHeight="1">
      <c r="A208" s="53"/>
      <c r="B208" s="54"/>
      <c r="C208" s="54"/>
      <c r="D208" s="54"/>
      <c r="E208" s="54"/>
      <c r="F208" s="54"/>
    </row>
    <row r="209" ht="15.75" customHeight="1">
      <c r="A209" s="53"/>
      <c r="B209" s="54"/>
      <c r="C209" s="54"/>
      <c r="D209" s="54"/>
      <c r="E209" s="54"/>
      <c r="F209" s="54"/>
    </row>
    <row r="210" ht="15.75" customHeight="1">
      <c r="A210" s="53"/>
      <c r="B210" s="54"/>
      <c r="C210" s="54"/>
      <c r="D210" s="54"/>
      <c r="E210" s="54"/>
      <c r="F210" s="54"/>
    </row>
    <row r="211" ht="15.75" customHeight="1">
      <c r="A211" s="53"/>
      <c r="B211" s="54"/>
      <c r="C211" s="54"/>
      <c r="D211" s="54"/>
      <c r="E211" s="54"/>
      <c r="F211" s="54"/>
    </row>
    <row r="212" ht="15.75" customHeight="1">
      <c r="A212" s="53"/>
      <c r="B212" s="54"/>
      <c r="C212" s="54"/>
      <c r="D212" s="54"/>
      <c r="E212" s="54"/>
      <c r="F212" s="54"/>
    </row>
    <row r="213" ht="15.75" customHeight="1">
      <c r="A213" s="53"/>
      <c r="B213" s="54"/>
      <c r="C213" s="54"/>
      <c r="D213" s="54"/>
      <c r="E213" s="54"/>
      <c r="F213" s="54"/>
    </row>
    <row r="214" ht="15.75" customHeight="1">
      <c r="A214" s="53"/>
      <c r="B214" s="54"/>
      <c r="C214" s="54"/>
      <c r="D214" s="54"/>
      <c r="E214" s="54"/>
      <c r="F214" s="54"/>
    </row>
    <row r="215" ht="15.75" customHeight="1">
      <c r="A215" s="53"/>
      <c r="B215" s="54"/>
      <c r="C215" s="54"/>
      <c r="D215" s="54"/>
      <c r="E215" s="54"/>
      <c r="F215" s="54"/>
    </row>
    <row r="216" ht="15.75" customHeight="1">
      <c r="A216" s="53"/>
      <c r="B216" s="54"/>
      <c r="C216" s="54"/>
      <c r="D216" s="54"/>
      <c r="E216" s="54"/>
      <c r="F216" s="54"/>
    </row>
    <row r="217" ht="15.75" customHeight="1">
      <c r="A217" s="53"/>
      <c r="B217" s="54"/>
      <c r="C217" s="54"/>
      <c r="D217" s="54"/>
      <c r="E217" s="54"/>
      <c r="F217" s="54"/>
    </row>
    <row r="218" ht="15.75" customHeight="1">
      <c r="A218" s="53"/>
      <c r="B218" s="54"/>
      <c r="C218" s="54"/>
      <c r="D218" s="54"/>
      <c r="E218" s="54"/>
      <c r="F218" s="54"/>
    </row>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18:F18"/>
  </mergeCells>
  <hyperlinks>
    <hyperlink r:id="rId1" ref="D13"/>
    <hyperlink r:id="rId2" ref="D14"/>
  </hyperlinks>
  <printOptions/>
  <pageMargins bottom="0.75" footer="0.0" header="0.0" left="0.7" right="0.7" top="0.75"/>
  <pageSetup orientation="landscape"/>
  <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7" width="25.29"/>
    <col customWidth="1" min="8" max="9" width="13.71"/>
    <col customWidth="1" min="10" max="26" width="8.0"/>
  </cols>
  <sheetData>
    <row r="1">
      <c r="A1" s="53"/>
      <c r="B1" s="53"/>
      <c r="C1" s="54"/>
      <c r="D1" s="54"/>
      <c r="E1" s="54"/>
      <c r="F1" s="54"/>
      <c r="G1" s="1"/>
      <c r="H1" s="1"/>
      <c r="I1" s="1"/>
    </row>
    <row r="2" ht="15.75" customHeight="1">
      <c r="A2" s="174" t="s">
        <v>8045</v>
      </c>
      <c r="B2" s="56"/>
      <c r="C2" s="56"/>
      <c r="D2" s="56"/>
      <c r="E2" s="56"/>
      <c r="F2" s="57"/>
      <c r="G2" s="735"/>
      <c r="H2" s="735"/>
      <c r="I2" s="735"/>
      <c r="J2" s="59"/>
      <c r="K2" s="59"/>
      <c r="L2" s="59"/>
      <c r="M2" s="59"/>
      <c r="N2" s="59"/>
      <c r="O2" s="59"/>
      <c r="P2" s="59"/>
      <c r="Q2" s="59"/>
      <c r="R2" s="59"/>
      <c r="S2" s="59"/>
      <c r="T2" s="59"/>
      <c r="U2" s="59"/>
      <c r="V2" s="59"/>
      <c r="W2" s="59"/>
      <c r="X2" s="59"/>
      <c r="Y2" s="59"/>
      <c r="Z2" s="59"/>
    </row>
    <row r="3" ht="15.75" customHeight="1">
      <c r="A3" s="213"/>
      <c r="B3" s="213"/>
      <c r="C3" s="213"/>
      <c r="D3" s="213"/>
      <c r="E3" s="213"/>
      <c r="F3" s="736"/>
      <c r="G3" s="735"/>
      <c r="H3" s="735"/>
      <c r="I3" s="735"/>
      <c r="J3" s="59"/>
      <c r="K3" s="59"/>
      <c r="L3" s="59"/>
      <c r="M3" s="59"/>
      <c r="N3" s="59"/>
      <c r="O3" s="59"/>
      <c r="P3" s="59"/>
      <c r="Q3" s="59"/>
      <c r="R3" s="59"/>
      <c r="S3" s="59"/>
      <c r="T3" s="59"/>
      <c r="U3" s="59"/>
      <c r="V3" s="59"/>
      <c r="W3" s="59"/>
      <c r="X3" s="59"/>
      <c r="Y3" s="59"/>
      <c r="Z3" s="59"/>
    </row>
    <row r="4" ht="14.25" customHeight="1">
      <c r="A4" s="190" t="s">
        <v>8046</v>
      </c>
      <c r="B4" s="56"/>
      <c r="C4" s="56"/>
      <c r="D4" s="56"/>
      <c r="E4" s="56"/>
      <c r="F4" s="57"/>
      <c r="G4" s="735"/>
      <c r="H4" s="735"/>
      <c r="I4" s="735"/>
      <c r="J4" s="59"/>
      <c r="K4" s="59"/>
      <c r="L4" s="59"/>
      <c r="M4" s="59"/>
      <c r="N4" s="59"/>
      <c r="O4" s="59"/>
      <c r="P4" s="59"/>
      <c r="Q4" s="59"/>
      <c r="R4" s="59"/>
      <c r="S4" s="59"/>
      <c r="T4" s="59"/>
      <c r="U4" s="59"/>
      <c r="V4" s="59"/>
      <c r="W4" s="59"/>
      <c r="X4" s="59"/>
      <c r="Y4" s="59"/>
      <c r="Z4" s="59"/>
    </row>
    <row r="5" ht="16.5" customHeight="1">
      <c r="A5" s="387" t="s">
        <v>8047</v>
      </c>
      <c r="B5" s="56"/>
      <c r="C5" s="56"/>
      <c r="D5" s="56"/>
      <c r="E5" s="56"/>
      <c r="F5" s="57"/>
      <c r="G5" s="735"/>
      <c r="H5" s="735"/>
      <c r="I5" s="735"/>
      <c r="J5" s="59"/>
      <c r="K5" s="59"/>
      <c r="L5" s="59"/>
      <c r="M5" s="59"/>
      <c r="N5" s="59"/>
      <c r="O5" s="59"/>
      <c r="P5" s="59"/>
      <c r="Q5" s="59"/>
      <c r="R5" s="59"/>
      <c r="S5" s="59"/>
      <c r="T5" s="59"/>
      <c r="U5" s="59"/>
      <c r="V5" s="59"/>
      <c r="W5" s="59"/>
      <c r="X5" s="59"/>
      <c r="Y5" s="59"/>
      <c r="Z5" s="59"/>
    </row>
    <row r="6" ht="16.5" customHeight="1">
      <c r="A6" s="387" t="s">
        <v>8048</v>
      </c>
      <c r="B6" s="56"/>
      <c r="C6" s="56"/>
      <c r="D6" s="56"/>
      <c r="E6" s="56"/>
      <c r="F6" s="57"/>
      <c r="G6" s="735"/>
      <c r="H6" s="735"/>
      <c r="I6" s="735"/>
      <c r="J6" s="59"/>
      <c r="K6" s="59"/>
      <c r="L6" s="59"/>
      <c r="M6" s="59"/>
      <c r="N6" s="59"/>
      <c r="O6" s="59"/>
      <c r="P6" s="59"/>
      <c r="Q6" s="59"/>
      <c r="R6" s="59"/>
      <c r="S6" s="59"/>
      <c r="T6" s="59"/>
      <c r="U6" s="59"/>
      <c r="V6" s="59"/>
      <c r="W6" s="59"/>
      <c r="X6" s="59"/>
      <c r="Y6" s="59"/>
      <c r="Z6" s="59"/>
    </row>
    <row r="7" ht="17.25" customHeight="1">
      <c r="A7" s="387" t="s">
        <v>8049</v>
      </c>
      <c r="B7" s="56"/>
      <c r="C7" s="56"/>
      <c r="D7" s="56"/>
      <c r="E7" s="56"/>
      <c r="F7" s="57"/>
      <c r="G7" s="735"/>
      <c r="H7" s="735"/>
      <c r="I7" s="735"/>
      <c r="J7" s="59"/>
      <c r="K7" s="59"/>
      <c r="L7" s="59"/>
      <c r="M7" s="59"/>
      <c r="N7" s="59"/>
      <c r="O7" s="59"/>
      <c r="P7" s="59"/>
      <c r="Q7" s="59"/>
      <c r="R7" s="59"/>
      <c r="S7" s="59"/>
      <c r="T7" s="59"/>
      <c r="U7" s="59"/>
      <c r="V7" s="59"/>
      <c r="W7" s="59"/>
      <c r="X7" s="59"/>
      <c r="Y7" s="59"/>
      <c r="Z7" s="59"/>
    </row>
    <row r="8" ht="30.0" customHeight="1">
      <c r="A8" s="387" t="s">
        <v>8050</v>
      </c>
      <c r="B8" s="56"/>
      <c r="C8" s="56"/>
      <c r="D8" s="56"/>
      <c r="E8" s="56"/>
      <c r="F8" s="57"/>
      <c r="G8" s="735"/>
      <c r="H8" s="735"/>
      <c r="I8" s="735"/>
      <c r="J8" s="59"/>
      <c r="K8" s="59"/>
      <c r="L8" s="59"/>
      <c r="M8" s="59"/>
      <c r="N8" s="59"/>
      <c r="O8" s="59"/>
      <c r="P8" s="59"/>
      <c r="Q8" s="59"/>
      <c r="R8" s="59"/>
      <c r="S8" s="59"/>
      <c r="T8" s="59"/>
      <c r="U8" s="59"/>
      <c r="V8" s="59"/>
      <c r="W8" s="59"/>
      <c r="X8" s="59"/>
      <c r="Y8" s="59"/>
      <c r="Z8" s="59"/>
    </row>
    <row r="9" ht="57.0" customHeight="1">
      <c r="A9" s="387" t="s">
        <v>8051</v>
      </c>
      <c r="B9" s="56"/>
      <c r="C9" s="56"/>
      <c r="D9" s="56"/>
      <c r="E9" s="56"/>
      <c r="F9" s="57"/>
      <c r="G9" s="735"/>
      <c r="H9" s="735"/>
      <c r="I9" s="735"/>
      <c r="J9" s="59"/>
      <c r="K9" s="59"/>
      <c r="L9" s="59"/>
      <c r="M9" s="59"/>
      <c r="N9" s="59"/>
      <c r="O9" s="59"/>
      <c r="P9" s="59"/>
      <c r="Q9" s="59"/>
      <c r="R9" s="59"/>
      <c r="S9" s="59"/>
      <c r="T9" s="59"/>
      <c r="U9" s="59"/>
      <c r="V9" s="59"/>
      <c r="W9" s="59"/>
      <c r="X9" s="59"/>
      <c r="Y9" s="59"/>
      <c r="Z9" s="59"/>
    </row>
    <row r="10">
      <c r="A10" s="64"/>
      <c r="B10" s="64"/>
      <c r="C10" s="65"/>
      <c r="D10" s="65"/>
      <c r="E10" s="65"/>
      <c r="F10" s="65"/>
      <c r="G10" s="64"/>
      <c r="H10" s="64"/>
      <c r="I10" s="64"/>
      <c r="J10" s="59"/>
      <c r="K10" s="59"/>
      <c r="L10" s="59"/>
      <c r="M10" s="59"/>
      <c r="N10" s="59"/>
      <c r="O10" s="59"/>
      <c r="P10" s="59"/>
      <c r="Q10" s="59"/>
      <c r="R10" s="59"/>
      <c r="S10" s="59"/>
      <c r="T10" s="59"/>
      <c r="U10" s="59"/>
      <c r="V10" s="59"/>
      <c r="W10" s="59"/>
      <c r="X10" s="59"/>
      <c r="Y10" s="59"/>
      <c r="Z10" s="59"/>
    </row>
    <row r="11" ht="61.5" customHeight="1">
      <c r="A11" s="389" t="s">
        <v>3664</v>
      </c>
      <c r="B11" s="194" t="s">
        <v>8</v>
      </c>
      <c r="C11" s="389" t="s">
        <v>8052</v>
      </c>
      <c r="D11" s="176" t="s">
        <v>8053</v>
      </c>
      <c r="E11" s="193" t="s">
        <v>139</v>
      </c>
      <c r="F11" s="193" t="s">
        <v>143</v>
      </c>
      <c r="G11" s="196" t="s">
        <v>144</v>
      </c>
      <c r="J11" s="59"/>
      <c r="K11" s="59"/>
      <c r="L11" s="59"/>
      <c r="M11" s="59"/>
      <c r="N11" s="59"/>
      <c r="O11" s="59"/>
      <c r="P11" s="59"/>
      <c r="Q11" s="59"/>
      <c r="R11" s="59"/>
      <c r="S11" s="59"/>
      <c r="T11" s="59"/>
      <c r="U11" s="59"/>
      <c r="V11" s="59"/>
      <c r="W11" s="59"/>
      <c r="X11" s="59"/>
      <c r="Y11" s="59"/>
      <c r="Z11" s="59"/>
    </row>
    <row r="12" ht="11.25" customHeight="1">
      <c r="A12" s="85" t="s">
        <v>62</v>
      </c>
      <c r="B12" s="18" t="s">
        <v>52</v>
      </c>
      <c r="C12" s="85" t="s">
        <v>8054</v>
      </c>
      <c r="D12" s="18" t="s">
        <v>8055</v>
      </c>
      <c r="E12" s="74">
        <v>30.0</v>
      </c>
      <c r="F12" s="272">
        <v>30.0</v>
      </c>
      <c r="G12" s="81" t="s">
        <v>297</v>
      </c>
      <c r="H12" s="79"/>
      <c r="I12" s="79"/>
      <c r="J12" s="79"/>
      <c r="K12" s="79"/>
      <c r="L12" s="79"/>
      <c r="M12" s="79"/>
      <c r="N12" s="79"/>
      <c r="O12" s="79"/>
      <c r="P12" s="79"/>
      <c r="Q12" s="79"/>
      <c r="R12" s="79"/>
      <c r="S12" s="79"/>
      <c r="T12" s="79"/>
      <c r="U12" s="79"/>
      <c r="V12" s="79"/>
      <c r="W12" s="79"/>
      <c r="X12" s="79"/>
      <c r="Y12" s="79"/>
      <c r="Z12" s="79"/>
    </row>
    <row r="13" ht="11.25" customHeight="1">
      <c r="A13" s="85" t="s">
        <v>62</v>
      </c>
      <c r="B13" s="18" t="s">
        <v>52</v>
      </c>
      <c r="C13" s="85" t="s">
        <v>8056</v>
      </c>
      <c r="D13" s="18" t="s">
        <v>8057</v>
      </c>
      <c r="E13" s="74">
        <v>30.0</v>
      </c>
      <c r="F13" s="272">
        <v>30.0</v>
      </c>
      <c r="G13" s="81" t="s">
        <v>297</v>
      </c>
      <c r="H13" s="79"/>
      <c r="I13" s="79"/>
      <c r="J13" s="79"/>
      <c r="K13" s="79"/>
      <c r="L13" s="79"/>
      <c r="M13" s="79"/>
      <c r="N13" s="79"/>
      <c r="O13" s="79"/>
      <c r="P13" s="79"/>
      <c r="Q13" s="79"/>
      <c r="R13" s="79"/>
      <c r="S13" s="79"/>
      <c r="T13" s="79"/>
      <c r="U13" s="79"/>
      <c r="V13" s="79"/>
      <c r="W13" s="79"/>
      <c r="X13" s="79"/>
      <c r="Y13" s="79"/>
      <c r="Z13" s="79"/>
    </row>
    <row r="14" ht="11.25" customHeight="1">
      <c r="A14" s="473" t="s">
        <v>73</v>
      </c>
      <c r="B14" s="474" t="s">
        <v>52</v>
      </c>
      <c r="C14" s="473" t="s">
        <v>8058</v>
      </c>
      <c r="D14" s="18" t="s">
        <v>8006</v>
      </c>
      <c r="E14" s="74">
        <v>30.0</v>
      </c>
      <c r="F14" s="272">
        <v>30.0</v>
      </c>
      <c r="G14" s="81" t="s">
        <v>366</v>
      </c>
      <c r="H14" s="79"/>
      <c r="I14" s="79"/>
      <c r="J14" s="79"/>
      <c r="K14" s="79"/>
      <c r="L14" s="79"/>
      <c r="M14" s="79"/>
      <c r="N14" s="79"/>
      <c r="O14" s="79"/>
      <c r="P14" s="79"/>
      <c r="Q14" s="79"/>
      <c r="R14" s="79"/>
      <c r="S14" s="79"/>
      <c r="T14" s="79"/>
      <c r="U14" s="79"/>
      <c r="V14" s="79"/>
      <c r="W14" s="79"/>
      <c r="X14" s="79"/>
      <c r="Y14" s="79"/>
      <c r="Z14" s="79"/>
    </row>
    <row r="15" ht="11.25" customHeight="1">
      <c r="A15" s="17" t="s">
        <v>2991</v>
      </c>
      <c r="B15" s="98" t="s">
        <v>77</v>
      </c>
      <c r="C15" s="112" t="s">
        <v>8059</v>
      </c>
      <c r="D15" s="98" t="s">
        <v>8060</v>
      </c>
      <c r="E15" s="99">
        <v>20.0</v>
      </c>
      <c r="F15" s="303">
        <v>20.0</v>
      </c>
      <c r="G15" s="81" t="s">
        <v>2996</v>
      </c>
      <c r="H15" s="79"/>
      <c r="I15" s="79"/>
      <c r="J15" s="79"/>
      <c r="K15" s="79"/>
      <c r="L15" s="79"/>
      <c r="M15" s="79"/>
      <c r="N15" s="79"/>
      <c r="O15" s="79"/>
      <c r="P15" s="79"/>
      <c r="Q15" s="79"/>
      <c r="R15" s="79"/>
      <c r="S15" s="79"/>
      <c r="T15" s="79"/>
      <c r="U15" s="79"/>
      <c r="V15" s="79"/>
      <c r="W15" s="79"/>
      <c r="X15" s="79"/>
      <c r="Y15" s="79"/>
      <c r="Z15" s="79"/>
    </row>
    <row r="16" ht="11.25" customHeight="1">
      <c r="A16" s="473"/>
      <c r="B16" s="474"/>
      <c r="C16" s="473"/>
      <c r="D16" s="18"/>
      <c r="E16" s="74"/>
      <c r="F16" s="272"/>
      <c r="G16" s="81"/>
      <c r="H16" s="79"/>
      <c r="I16" s="79"/>
      <c r="J16" s="79"/>
      <c r="K16" s="79"/>
      <c r="L16" s="79"/>
      <c r="M16" s="79"/>
      <c r="N16" s="79"/>
      <c r="O16" s="79"/>
      <c r="P16" s="79"/>
      <c r="Q16" s="79"/>
      <c r="R16" s="79"/>
      <c r="S16" s="79"/>
      <c r="T16" s="79"/>
      <c r="U16" s="79"/>
      <c r="V16" s="79"/>
      <c r="W16" s="79"/>
      <c r="X16" s="79"/>
      <c r="Y16" s="79"/>
      <c r="Z16" s="79"/>
    </row>
    <row r="17" ht="11.25" customHeight="1">
      <c r="A17" s="65"/>
      <c r="B17" s="523"/>
      <c r="C17" s="523"/>
      <c r="D17" s="523"/>
      <c r="E17" s="700"/>
      <c r="F17" s="700">
        <f>SUM(F12:F16)</f>
        <v>110</v>
      </c>
      <c r="G17" s="79"/>
      <c r="H17" s="79"/>
      <c r="I17" s="79"/>
      <c r="J17" s="79"/>
      <c r="K17" s="79"/>
      <c r="L17" s="79"/>
      <c r="M17" s="79"/>
      <c r="N17" s="79"/>
      <c r="O17" s="79"/>
      <c r="P17" s="79"/>
      <c r="Q17" s="79"/>
      <c r="R17" s="79"/>
      <c r="S17" s="79"/>
      <c r="T17" s="79"/>
      <c r="U17" s="79"/>
      <c r="V17" s="79"/>
      <c r="W17" s="79"/>
      <c r="X17" s="79"/>
      <c r="Y17" s="79"/>
      <c r="Z17" s="79"/>
    </row>
    <row r="18" ht="11.25" customHeight="1">
      <c r="A18" s="53"/>
      <c r="B18" s="53"/>
      <c r="C18" s="54"/>
      <c r="D18" s="54"/>
      <c r="E18" s="54"/>
      <c r="F18" s="54"/>
      <c r="G18" s="1"/>
      <c r="H18" s="1"/>
      <c r="I18" s="1"/>
      <c r="J18" s="79"/>
      <c r="K18" s="79"/>
      <c r="L18" s="79"/>
      <c r="M18" s="79"/>
      <c r="N18" s="79"/>
      <c r="O18" s="79"/>
      <c r="P18" s="79"/>
      <c r="Q18" s="79"/>
      <c r="R18" s="79"/>
      <c r="S18" s="79"/>
      <c r="T18" s="79"/>
      <c r="U18" s="79"/>
      <c r="V18" s="79"/>
      <c r="W18" s="79"/>
      <c r="X18" s="79"/>
      <c r="Y18" s="79"/>
      <c r="Z18" s="79"/>
    </row>
    <row r="19" ht="11.25" customHeight="1">
      <c r="A19" s="172" t="s">
        <v>690</v>
      </c>
      <c r="B19" s="173"/>
      <c r="C19" s="173"/>
      <c r="D19" s="173"/>
      <c r="E19" s="173"/>
      <c r="F19" s="173"/>
      <c r="G19" s="173"/>
      <c r="H19" s="173"/>
      <c r="I19" s="173"/>
      <c r="J19" s="53"/>
      <c r="K19" s="53"/>
      <c r="L19" s="53"/>
      <c r="M19" s="53"/>
      <c r="N19" s="53"/>
      <c r="O19" s="53"/>
      <c r="P19" s="53"/>
      <c r="Q19" s="53"/>
      <c r="R19" s="53"/>
      <c r="S19" s="53"/>
      <c r="T19" s="53"/>
      <c r="U19" s="53"/>
      <c r="V19" s="53"/>
      <c r="W19" s="53"/>
      <c r="X19" s="53"/>
      <c r="Y19" s="53"/>
      <c r="Z19" s="53"/>
    </row>
    <row r="20" ht="15.75" customHeight="1">
      <c r="A20" s="53"/>
      <c r="B20" s="53"/>
      <c r="C20" s="54"/>
      <c r="D20" s="54"/>
      <c r="E20" s="54"/>
      <c r="F20" s="1"/>
      <c r="G20" s="1"/>
      <c r="H20" s="1"/>
      <c r="I20" s="1"/>
    </row>
    <row r="21" ht="15.75" customHeight="1">
      <c r="A21" s="53"/>
      <c r="B21" s="53"/>
      <c r="C21" s="54"/>
      <c r="D21" s="54"/>
      <c r="E21" s="54"/>
      <c r="F21" s="54"/>
      <c r="G21" s="1"/>
      <c r="H21" s="1"/>
      <c r="I21" s="1"/>
    </row>
    <row r="22" ht="15.75" customHeight="1">
      <c r="A22" s="53"/>
      <c r="B22" s="53"/>
      <c r="C22" s="54"/>
      <c r="D22" s="54"/>
      <c r="E22" s="54"/>
      <c r="F22" s="1"/>
      <c r="G22" s="1"/>
      <c r="H22" s="1"/>
      <c r="I22" s="1"/>
    </row>
    <row r="23" ht="15.75" customHeight="1">
      <c r="A23" s="53"/>
      <c r="B23" s="53"/>
      <c r="C23" s="54"/>
      <c r="D23" s="54"/>
      <c r="E23" s="54"/>
      <c r="F23" s="54"/>
      <c r="G23" s="1"/>
      <c r="H23" s="1"/>
      <c r="I23" s="1"/>
    </row>
    <row r="24" ht="15.75" customHeight="1">
      <c r="A24" s="53"/>
      <c r="B24" s="53"/>
      <c r="C24" s="54"/>
      <c r="D24" s="54"/>
      <c r="E24" s="54"/>
      <c r="F24" s="54"/>
      <c r="G24" s="1"/>
      <c r="H24" s="1"/>
      <c r="I24" s="1"/>
    </row>
    <row r="25" ht="15.75" customHeight="1">
      <c r="A25" s="53"/>
      <c r="B25" s="53"/>
      <c r="C25" s="54"/>
      <c r="D25" s="54"/>
      <c r="E25" s="54"/>
      <c r="F25" s="54"/>
      <c r="G25" s="1"/>
      <c r="H25" s="1"/>
      <c r="I25" s="1"/>
    </row>
    <row r="26" ht="15.75" customHeight="1">
      <c r="A26" s="53"/>
      <c r="B26" s="53"/>
      <c r="C26" s="54"/>
      <c r="D26" s="54"/>
      <c r="E26" s="54"/>
      <c r="F26" s="54"/>
      <c r="G26" s="1"/>
      <c r="H26" s="1"/>
      <c r="I26" s="1"/>
    </row>
    <row r="27" ht="15.75" customHeight="1">
      <c r="A27" s="53"/>
      <c r="B27" s="53"/>
      <c r="C27" s="54"/>
      <c r="D27" s="54"/>
      <c r="E27" s="54"/>
      <c r="F27" s="54"/>
      <c r="G27" s="1"/>
      <c r="H27" s="1"/>
      <c r="I27" s="1"/>
    </row>
    <row r="28" ht="15.75" customHeight="1">
      <c r="A28" s="53"/>
      <c r="B28" s="53"/>
      <c r="C28" s="54"/>
      <c r="D28" s="54"/>
      <c r="E28" s="54"/>
      <c r="F28" s="54"/>
      <c r="G28" s="1"/>
      <c r="H28" s="1"/>
      <c r="I28" s="1"/>
    </row>
    <row r="29" ht="15.75" customHeight="1">
      <c r="A29" s="53"/>
      <c r="B29" s="53"/>
      <c r="C29" s="54"/>
      <c r="D29" s="54"/>
      <c r="E29" s="54"/>
      <c r="F29" s="54"/>
      <c r="G29" s="1"/>
      <c r="H29" s="1"/>
      <c r="I29" s="1"/>
    </row>
    <row r="30" ht="15.75" customHeight="1">
      <c r="A30" s="53"/>
      <c r="B30" s="53"/>
      <c r="C30" s="54"/>
      <c r="D30" s="54"/>
      <c r="E30" s="54"/>
      <c r="F30" s="54"/>
      <c r="G30" s="1"/>
      <c r="H30" s="1"/>
      <c r="I30" s="1"/>
    </row>
    <row r="31" ht="15.75" customHeight="1">
      <c r="A31" s="53"/>
      <c r="B31" s="53"/>
      <c r="C31" s="54"/>
      <c r="D31" s="54"/>
      <c r="E31" s="54"/>
      <c r="F31" s="54"/>
      <c r="G31" s="1"/>
      <c r="H31" s="1"/>
      <c r="I31" s="1"/>
    </row>
    <row r="32" ht="15.75" customHeight="1">
      <c r="A32" s="53"/>
      <c r="B32" s="53"/>
      <c r="C32" s="54"/>
      <c r="D32" s="54"/>
      <c r="E32" s="54"/>
      <c r="F32" s="54"/>
      <c r="G32" s="1"/>
      <c r="H32" s="1"/>
      <c r="I32" s="1"/>
    </row>
    <row r="33" ht="15.75" customHeight="1">
      <c r="A33" s="53"/>
      <c r="B33" s="53"/>
      <c r="C33" s="54"/>
      <c r="D33" s="54"/>
      <c r="E33" s="54"/>
      <c r="F33" s="54"/>
      <c r="G33" s="1"/>
      <c r="H33" s="1"/>
      <c r="I33" s="1"/>
    </row>
    <row r="34" ht="15.75" customHeight="1">
      <c r="A34" s="53"/>
      <c r="B34" s="53"/>
      <c r="C34" s="54"/>
      <c r="D34" s="54"/>
      <c r="E34" s="54"/>
      <c r="F34" s="54"/>
      <c r="G34" s="1"/>
      <c r="H34" s="1"/>
      <c r="I34" s="1"/>
    </row>
    <row r="35" ht="15.75" customHeight="1">
      <c r="A35" s="53"/>
      <c r="B35" s="53"/>
      <c r="C35" s="54"/>
      <c r="D35" s="54"/>
      <c r="E35" s="54"/>
      <c r="F35" s="54"/>
      <c r="G35" s="1"/>
      <c r="H35" s="1"/>
      <c r="I35" s="1"/>
    </row>
    <row r="36" ht="15.75" customHeight="1">
      <c r="A36" s="53"/>
      <c r="B36" s="53"/>
      <c r="C36" s="54"/>
      <c r="D36" s="54"/>
      <c r="E36" s="54"/>
      <c r="F36" s="54"/>
      <c r="G36" s="1"/>
      <c r="H36" s="1"/>
      <c r="I36" s="1"/>
    </row>
    <row r="37" ht="15.75" customHeight="1">
      <c r="A37" s="53"/>
      <c r="B37" s="53"/>
      <c r="C37" s="54"/>
      <c r="D37" s="54"/>
      <c r="E37" s="54"/>
      <c r="F37" s="54"/>
      <c r="G37" s="1"/>
      <c r="H37" s="1"/>
      <c r="I37" s="1"/>
    </row>
    <row r="38" ht="15.75" customHeight="1">
      <c r="A38" s="53"/>
      <c r="B38" s="53"/>
      <c r="C38" s="54"/>
      <c r="D38" s="54"/>
      <c r="E38" s="54"/>
      <c r="F38" s="54"/>
      <c r="G38" s="1"/>
      <c r="H38" s="1"/>
      <c r="I38" s="1"/>
    </row>
    <row r="39" ht="15.75" customHeight="1">
      <c r="A39" s="53"/>
      <c r="B39" s="53"/>
      <c r="C39" s="54"/>
      <c r="D39" s="54"/>
      <c r="E39" s="54"/>
      <c r="F39" s="54"/>
      <c r="G39" s="1"/>
      <c r="H39" s="1"/>
      <c r="I39" s="1"/>
    </row>
    <row r="40" ht="15.75" customHeight="1">
      <c r="A40" s="53"/>
      <c r="B40" s="53"/>
      <c r="C40" s="54"/>
      <c r="D40" s="54"/>
      <c r="E40" s="54"/>
      <c r="F40" s="54"/>
      <c r="G40" s="1"/>
      <c r="H40" s="1"/>
      <c r="I40" s="1"/>
    </row>
    <row r="41" ht="15.75" customHeight="1">
      <c r="A41" s="53"/>
      <c r="B41" s="53"/>
      <c r="C41" s="54"/>
      <c r="D41" s="54"/>
      <c r="E41" s="54"/>
      <c r="F41" s="54"/>
      <c r="G41" s="1"/>
      <c r="H41" s="1"/>
      <c r="I41" s="1"/>
    </row>
    <row r="42" ht="15.75" customHeight="1">
      <c r="A42" s="53"/>
      <c r="B42" s="53"/>
      <c r="C42" s="54"/>
      <c r="D42" s="54"/>
      <c r="E42" s="54"/>
      <c r="F42" s="54"/>
      <c r="G42" s="1"/>
      <c r="H42" s="1"/>
      <c r="I42" s="1"/>
    </row>
    <row r="43" ht="15.75" customHeight="1">
      <c r="A43" s="53"/>
      <c r="B43" s="53"/>
      <c r="C43" s="54"/>
      <c r="D43" s="54"/>
      <c r="E43" s="54"/>
      <c r="F43" s="54"/>
      <c r="G43" s="1"/>
      <c r="H43" s="1"/>
      <c r="I43" s="1"/>
    </row>
    <row r="44" ht="15.75" customHeight="1">
      <c r="A44" s="53"/>
      <c r="B44" s="53"/>
      <c r="C44" s="54"/>
      <c r="D44" s="54"/>
      <c r="E44" s="54"/>
      <c r="F44" s="54"/>
      <c r="G44" s="1"/>
      <c r="H44" s="1"/>
      <c r="I44" s="1"/>
    </row>
    <row r="45" ht="15.75" customHeight="1">
      <c r="A45" s="53"/>
      <c r="B45" s="53"/>
      <c r="C45" s="54"/>
      <c r="D45" s="54"/>
      <c r="E45" s="54"/>
      <c r="F45" s="54"/>
      <c r="G45" s="1"/>
      <c r="H45" s="1"/>
      <c r="I45" s="1"/>
    </row>
    <row r="46" ht="15.75" customHeight="1">
      <c r="A46" s="53"/>
      <c r="B46" s="53"/>
      <c r="C46" s="54"/>
      <c r="D46" s="54"/>
      <c r="E46" s="54"/>
      <c r="F46" s="54"/>
      <c r="G46" s="1"/>
      <c r="H46" s="1"/>
      <c r="I46" s="1"/>
    </row>
    <row r="47" ht="15.75" customHeight="1">
      <c r="A47" s="53"/>
      <c r="B47" s="53"/>
      <c r="C47" s="54"/>
      <c r="D47" s="54"/>
      <c r="E47" s="54"/>
      <c r="F47" s="54"/>
      <c r="G47" s="1"/>
      <c r="H47" s="1"/>
      <c r="I47" s="1"/>
    </row>
    <row r="48" ht="15.75" customHeight="1">
      <c r="A48" s="53"/>
      <c r="B48" s="53"/>
      <c r="C48" s="54"/>
      <c r="D48" s="54"/>
      <c r="E48" s="54"/>
      <c r="F48" s="54"/>
      <c r="G48" s="1"/>
      <c r="H48" s="1"/>
      <c r="I48" s="1"/>
    </row>
    <row r="49" ht="15.75" customHeight="1">
      <c r="A49" s="53"/>
      <c r="B49" s="53"/>
      <c r="C49" s="54"/>
      <c r="D49" s="54"/>
      <c r="E49" s="54"/>
      <c r="F49" s="54"/>
      <c r="G49" s="1"/>
      <c r="H49" s="1"/>
      <c r="I49" s="1"/>
    </row>
    <row r="50" ht="15.75" customHeight="1">
      <c r="A50" s="53"/>
      <c r="B50" s="53"/>
      <c r="C50" s="54"/>
      <c r="D50" s="54"/>
      <c r="E50" s="54"/>
      <c r="F50" s="54"/>
      <c r="G50" s="1"/>
      <c r="H50" s="1"/>
      <c r="I50" s="1"/>
    </row>
    <row r="51" ht="15.75" customHeight="1">
      <c r="A51" s="53"/>
      <c r="B51" s="53"/>
      <c r="C51" s="54"/>
      <c r="D51" s="54"/>
      <c r="E51" s="54"/>
      <c r="F51" s="54"/>
      <c r="G51" s="1"/>
      <c r="H51" s="1"/>
      <c r="I51" s="1"/>
    </row>
    <row r="52" ht="15.75" customHeight="1">
      <c r="A52" s="53"/>
      <c r="B52" s="53"/>
      <c r="C52" s="54"/>
      <c r="D52" s="54"/>
      <c r="E52" s="54"/>
      <c r="F52" s="54"/>
      <c r="G52" s="1"/>
      <c r="H52" s="1"/>
      <c r="I52" s="1"/>
    </row>
    <row r="53" ht="15.75" customHeight="1">
      <c r="A53" s="53"/>
      <c r="B53" s="53"/>
      <c r="C53" s="54"/>
      <c r="D53" s="54"/>
      <c r="E53" s="54"/>
      <c r="F53" s="54"/>
      <c r="G53" s="1"/>
      <c r="H53" s="1"/>
      <c r="I53" s="1"/>
    </row>
    <row r="54" ht="15.75" customHeight="1">
      <c r="A54" s="53"/>
      <c r="B54" s="53"/>
      <c r="C54" s="54"/>
      <c r="D54" s="54"/>
      <c r="E54" s="54"/>
      <c r="F54" s="54"/>
      <c r="G54" s="1"/>
      <c r="H54" s="1"/>
      <c r="I54" s="1"/>
    </row>
    <row r="55" ht="15.75" customHeight="1">
      <c r="A55" s="53"/>
      <c r="B55" s="53"/>
      <c r="C55" s="54"/>
      <c r="D55" s="54"/>
      <c r="E55" s="54"/>
      <c r="F55" s="54"/>
      <c r="G55" s="1"/>
      <c r="H55" s="1"/>
      <c r="I55" s="1"/>
    </row>
    <row r="56" ht="15.75" customHeight="1">
      <c r="A56" s="53"/>
      <c r="B56" s="53"/>
      <c r="C56" s="54"/>
      <c r="D56" s="54"/>
      <c r="E56" s="54"/>
      <c r="F56" s="54"/>
      <c r="G56" s="1"/>
      <c r="H56" s="1"/>
      <c r="I56" s="1"/>
    </row>
    <row r="57" ht="15.75" customHeight="1">
      <c r="A57" s="53"/>
      <c r="B57" s="53"/>
      <c r="C57" s="54"/>
      <c r="D57" s="54"/>
      <c r="E57" s="54"/>
      <c r="F57" s="54"/>
      <c r="G57" s="1"/>
      <c r="H57" s="1"/>
      <c r="I57" s="1"/>
    </row>
    <row r="58" ht="15.75" customHeight="1">
      <c r="A58" s="53"/>
      <c r="B58" s="53"/>
      <c r="C58" s="54"/>
      <c r="D58" s="54"/>
      <c r="E58" s="54"/>
      <c r="F58" s="54"/>
      <c r="G58" s="1"/>
      <c r="H58" s="1"/>
      <c r="I58" s="1"/>
    </row>
    <row r="59" ht="15.75" customHeight="1">
      <c r="A59" s="53"/>
      <c r="B59" s="53"/>
      <c r="C59" s="54"/>
      <c r="D59" s="54"/>
      <c r="E59" s="54"/>
      <c r="F59" s="54"/>
      <c r="G59" s="1"/>
      <c r="H59" s="1"/>
      <c r="I59" s="1"/>
    </row>
    <row r="60" ht="15.75" customHeight="1">
      <c r="A60" s="53"/>
      <c r="B60" s="53"/>
      <c r="C60" s="54"/>
      <c r="D60" s="54"/>
      <c r="E60" s="54"/>
      <c r="F60" s="54"/>
      <c r="G60" s="1"/>
      <c r="H60" s="1"/>
      <c r="I60" s="1"/>
    </row>
    <row r="61" ht="15.75" customHeight="1">
      <c r="A61" s="53"/>
      <c r="B61" s="53"/>
      <c r="C61" s="54"/>
      <c r="D61" s="54"/>
      <c r="E61" s="54"/>
      <c r="F61" s="54"/>
      <c r="G61" s="1"/>
      <c r="H61" s="1"/>
      <c r="I61" s="1"/>
    </row>
    <row r="62" ht="15.75" customHeight="1">
      <c r="A62" s="53"/>
      <c r="B62" s="53"/>
      <c r="C62" s="54"/>
      <c r="D62" s="54"/>
      <c r="E62" s="54"/>
      <c r="F62" s="54"/>
      <c r="G62" s="1"/>
      <c r="H62" s="1"/>
      <c r="I62" s="1"/>
    </row>
    <row r="63" ht="15.75" customHeight="1">
      <c r="A63" s="53"/>
      <c r="B63" s="53"/>
      <c r="C63" s="54"/>
      <c r="D63" s="54"/>
      <c r="E63" s="54"/>
      <c r="F63" s="54"/>
      <c r="G63" s="1"/>
      <c r="H63" s="1"/>
      <c r="I63" s="1"/>
    </row>
    <row r="64" ht="15.75" customHeight="1">
      <c r="A64" s="53"/>
      <c r="B64" s="53"/>
      <c r="C64" s="54"/>
      <c r="D64" s="54"/>
      <c r="E64" s="54"/>
      <c r="F64" s="54"/>
      <c r="G64" s="1"/>
      <c r="H64" s="1"/>
      <c r="I64" s="1"/>
    </row>
    <row r="65" ht="15.75" customHeight="1">
      <c r="A65" s="53"/>
      <c r="B65" s="53"/>
      <c r="C65" s="54"/>
      <c r="D65" s="54"/>
      <c r="E65" s="54"/>
      <c r="F65" s="54"/>
      <c r="G65" s="1"/>
      <c r="H65" s="1"/>
      <c r="I65" s="1"/>
    </row>
    <row r="66" ht="15.75" customHeight="1">
      <c r="A66" s="53"/>
      <c r="B66" s="53"/>
      <c r="C66" s="54"/>
      <c r="D66" s="54"/>
      <c r="E66" s="54"/>
      <c r="F66" s="54"/>
      <c r="G66" s="1"/>
      <c r="H66" s="1"/>
      <c r="I66" s="1"/>
    </row>
    <row r="67" ht="15.75" customHeight="1">
      <c r="A67" s="53"/>
      <c r="B67" s="53"/>
      <c r="C67" s="54"/>
      <c r="D67" s="54"/>
      <c r="E67" s="54"/>
      <c r="F67" s="54"/>
      <c r="G67" s="1"/>
      <c r="H67" s="1"/>
      <c r="I67" s="1"/>
    </row>
    <row r="68" ht="15.75" customHeight="1">
      <c r="A68" s="53"/>
      <c r="B68" s="53"/>
      <c r="C68" s="54"/>
      <c r="D68" s="54"/>
      <c r="E68" s="54"/>
      <c r="F68" s="54"/>
      <c r="G68" s="1"/>
      <c r="H68" s="1"/>
      <c r="I68" s="1"/>
    </row>
    <row r="69" ht="15.75" customHeight="1">
      <c r="A69" s="53"/>
      <c r="B69" s="53"/>
      <c r="C69" s="54"/>
      <c r="D69" s="54"/>
      <c r="E69" s="54"/>
      <c r="F69" s="54"/>
      <c r="G69" s="1"/>
      <c r="H69" s="1"/>
      <c r="I69" s="1"/>
    </row>
    <row r="70" ht="15.75" customHeight="1">
      <c r="A70" s="53"/>
      <c r="B70" s="53"/>
      <c r="C70" s="54"/>
      <c r="D70" s="54"/>
      <c r="E70" s="54"/>
      <c r="F70" s="54"/>
      <c r="G70" s="1"/>
      <c r="H70" s="1"/>
      <c r="I70" s="1"/>
    </row>
    <row r="71" ht="15.75" customHeight="1">
      <c r="A71" s="53"/>
      <c r="B71" s="53"/>
      <c r="C71" s="54"/>
      <c r="D71" s="54"/>
      <c r="E71" s="54"/>
      <c r="F71" s="54"/>
      <c r="G71" s="1"/>
      <c r="H71" s="1"/>
      <c r="I71" s="1"/>
    </row>
    <row r="72" ht="15.75" customHeight="1">
      <c r="A72" s="53"/>
      <c r="B72" s="53"/>
      <c r="C72" s="54"/>
      <c r="D72" s="54"/>
      <c r="E72" s="54"/>
      <c r="F72" s="54"/>
      <c r="G72" s="1"/>
      <c r="H72" s="1"/>
      <c r="I72" s="1"/>
    </row>
    <row r="73" ht="15.75" customHeight="1">
      <c r="A73" s="53"/>
      <c r="B73" s="53"/>
      <c r="C73" s="54"/>
      <c r="D73" s="54"/>
      <c r="E73" s="54"/>
      <c r="F73" s="54"/>
      <c r="G73" s="1"/>
      <c r="H73" s="1"/>
      <c r="I73" s="1"/>
    </row>
    <row r="74" ht="15.75" customHeight="1">
      <c r="A74" s="53"/>
      <c r="B74" s="53"/>
      <c r="C74" s="54"/>
      <c r="D74" s="54"/>
      <c r="E74" s="54"/>
      <c r="F74" s="54"/>
      <c r="G74" s="1"/>
      <c r="H74" s="1"/>
      <c r="I74" s="1"/>
    </row>
    <row r="75" ht="15.75" customHeight="1">
      <c r="A75" s="53"/>
      <c r="B75" s="53"/>
      <c r="C75" s="54"/>
      <c r="D75" s="54"/>
      <c r="E75" s="54"/>
      <c r="F75" s="54"/>
      <c r="G75" s="1"/>
      <c r="H75" s="1"/>
      <c r="I75" s="1"/>
    </row>
    <row r="76" ht="15.75" customHeight="1">
      <c r="A76" s="53"/>
      <c r="B76" s="53"/>
      <c r="C76" s="54"/>
      <c r="D76" s="54"/>
      <c r="E76" s="54"/>
      <c r="F76" s="54"/>
      <c r="G76" s="1"/>
      <c r="H76" s="1"/>
      <c r="I76" s="1"/>
    </row>
    <row r="77" ht="15.75" customHeight="1">
      <c r="A77" s="53"/>
      <c r="B77" s="53"/>
      <c r="C77" s="54"/>
      <c r="D77" s="54"/>
      <c r="E77" s="54"/>
      <c r="F77" s="54"/>
      <c r="G77" s="1"/>
      <c r="H77" s="1"/>
      <c r="I77" s="1"/>
    </row>
    <row r="78" ht="15.75" customHeight="1">
      <c r="A78" s="53"/>
      <c r="B78" s="53"/>
      <c r="C78" s="54"/>
      <c r="D78" s="54"/>
      <c r="E78" s="54"/>
      <c r="F78" s="54"/>
      <c r="G78" s="1"/>
      <c r="H78" s="1"/>
      <c r="I78" s="1"/>
    </row>
    <row r="79" ht="15.75" customHeight="1">
      <c r="A79" s="53"/>
      <c r="B79" s="53"/>
      <c r="C79" s="54"/>
      <c r="D79" s="54"/>
      <c r="E79" s="54"/>
      <c r="F79" s="54"/>
      <c r="G79" s="1"/>
      <c r="H79" s="1"/>
      <c r="I79" s="1"/>
    </row>
    <row r="80" ht="15.75" customHeight="1">
      <c r="A80" s="53"/>
      <c r="B80" s="53"/>
      <c r="C80" s="54"/>
      <c r="D80" s="54"/>
      <c r="E80" s="54"/>
      <c r="F80" s="54"/>
      <c r="G80" s="1"/>
      <c r="H80" s="1"/>
      <c r="I80" s="1"/>
    </row>
    <row r="81" ht="15.75" customHeight="1">
      <c r="A81" s="53"/>
      <c r="B81" s="53"/>
      <c r="C81" s="54"/>
      <c r="D81" s="54"/>
      <c r="E81" s="54"/>
      <c r="F81" s="54"/>
      <c r="G81" s="1"/>
      <c r="H81" s="1"/>
      <c r="I81" s="1"/>
    </row>
    <row r="82" ht="15.75" customHeight="1">
      <c r="A82" s="53"/>
      <c r="B82" s="53"/>
      <c r="C82" s="54"/>
      <c r="D82" s="54"/>
      <c r="E82" s="54"/>
      <c r="F82" s="54"/>
      <c r="G82" s="1"/>
      <c r="H82" s="1"/>
      <c r="I82" s="1"/>
    </row>
    <row r="83" ht="15.75" customHeight="1">
      <c r="A83" s="53"/>
      <c r="B83" s="53"/>
      <c r="C83" s="54"/>
      <c r="D83" s="54"/>
      <c r="E83" s="54"/>
      <c r="F83" s="54"/>
      <c r="G83" s="1"/>
      <c r="H83" s="1"/>
      <c r="I83" s="1"/>
    </row>
    <row r="84" ht="15.75" customHeight="1">
      <c r="A84" s="53"/>
      <c r="B84" s="53"/>
      <c r="C84" s="54"/>
      <c r="D84" s="54"/>
      <c r="E84" s="54"/>
      <c r="F84" s="54"/>
      <c r="G84" s="1"/>
      <c r="H84" s="1"/>
      <c r="I84" s="1"/>
    </row>
    <row r="85" ht="15.75" customHeight="1">
      <c r="A85" s="53"/>
      <c r="B85" s="53"/>
      <c r="C85" s="54"/>
      <c r="D85" s="54"/>
      <c r="E85" s="54"/>
      <c r="F85" s="54"/>
      <c r="G85" s="1"/>
      <c r="H85" s="1"/>
      <c r="I85" s="1"/>
    </row>
    <row r="86" ht="15.75" customHeight="1">
      <c r="A86" s="53"/>
      <c r="B86" s="53"/>
      <c r="C86" s="54"/>
      <c r="D86" s="54"/>
      <c r="E86" s="54"/>
      <c r="F86" s="54"/>
      <c r="G86" s="1"/>
      <c r="H86" s="1"/>
      <c r="I86" s="1"/>
    </row>
    <row r="87" ht="15.75" customHeight="1">
      <c r="A87" s="53"/>
      <c r="B87" s="53"/>
      <c r="C87" s="54"/>
      <c r="D87" s="54"/>
      <c r="E87" s="54"/>
      <c r="F87" s="54"/>
      <c r="G87" s="1"/>
      <c r="H87" s="1"/>
      <c r="I87" s="1"/>
    </row>
    <row r="88" ht="15.75" customHeight="1">
      <c r="A88" s="53"/>
      <c r="B88" s="53"/>
      <c r="C88" s="54"/>
      <c r="D88" s="54"/>
      <c r="E88" s="54"/>
      <c r="F88" s="54"/>
      <c r="G88" s="1"/>
      <c r="H88" s="1"/>
      <c r="I88" s="1"/>
    </row>
    <row r="89" ht="15.75" customHeight="1">
      <c r="A89" s="53"/>
      <c r="B89" s="53"/>
      <c r="C89" s="54"/>
      <c r="D89" s="54"/>
      <c r="E89" s="54"/>
      <c r="F89" s="54"/>
      <c r="G89" s="1"/>
      <c r="H89" s="1"/>
      <c r="I89" s="1"/>
    </row>
    <row r="90" ht="15.75" customHeight="1">
      <c r="A90" s="53"/>
      <c r="B90" s="53"/>
      <c r="C90" s="54"/>
      <c r="D90" s="54"/>
      <c r="E90" s="54"/>
      <c r="F90" s="54"/>
      <c r="G90" s="1"/>
      <c r="H90" s="1"/>
      <c r="I90" s="1"/>
    </row>
    <row r="91" ht="15.75" customHeight="1">
      <c r="A91" s="53"/>
      <c r="B91" s="53"/>
      <c r="C91" s="54"/>
      <c r="D91" s="54"/>
      <c r="E91" s="54"/>
      <c r="F91" s="54"/>
      <c r="G91" s="1"/>
      <c r="H91" s="1"/>
      <c r="I91" s="1"/>
    </row>
    <row r="92" ht="15.75" customHeight="1">
      <c r="A92" s="53"/>
      <c r="B92" s="53"/>
      <c r="C92" s="54"/>
      <c r="D92" s="54"/>
      <c r="E92" s="54"/>
      <c r="F92" s="54"/>
      <c r="G92" s="1"/>
      <c r="H92" s="1"/>
      <c r="I92" s="1"/>
    </row>
    <row r="93" ht="15.75" customHeight="1">
      <c r="A93" s="53"/>
      <c r="B93" s="53"/>
      <c r="C93" s="54"/>
      <c r="D93" s="54"/>
      <c r="E93" s="54"/>
      <c r="F93" s="54"/>
      <c r="G93" s="1"/>
      <c r="H93" s="1"/>
      <c r="I93" s="1"/>
    </row>
    <row r="94" ht="15.75" customHeight="1">
      <c r="A94" s="53"/>
      <c r="B94" s="53"/>
      <c r="C94" s="54"/>
      <c r="D94" s="54"/>
      <c r="E94" s="54"/>
      <c r="F94" s="54"/>
      <c r="G94" s="1"/>
      <c r="H94" s="1"/>
      <c r="I94" s="1"/>
    </row>
    <row r="95" ht="15.75" customHeight="1">
      <c r="A95" s="53"/>
      <c r="B95" s="53"/>
      <c r="C95" s="54"/>
      <c r="D95" s="54"/>
      <c r="E95" s="54"/>
      <c r="F95" s="54"/>
      <c r="G95" s="1"/>
      <c r="H95" s="1"/>
      <c r="I95" s="1"/>
    </row>
    <row r="96" ht="15.75" customHeight="1">
      <c r="A96" s="53"/>
      <c r="B96" s="53"/>
      <c r="C96" s="54"/>
      <c r="D96" s="54"/>
      <c r="E96" s="54"/>
      <c r="F96" s="54"/>
      <c r="G96" s="1"/>
      <c r="H96" s="1"/>
      <c r="I96" s="1"/>
    </row>
    <row r="97" ht="15.75" customHeight="1">
      <c r="A97" s="53"/>
      <c r="B97" s="53"/>
      <c r="C97" s="54"/>
      <c r="D97" s="54"/>
      <c r="E97" s="54"/>
      <c r="F97" s="54"/>
      <c r="G97" s="1"/>
      <c r="H97" s="1"/>
      <c r="I97" s="1"/>
    </row>
    <row r="98" ht="15.75" customHeight="1">
      <c r="A98" s="53"/>
      <c r="B98" s="53"/>
      <c r="C98" s="54"/>
      <c r="D98" s="54"/>
      <c r="E98" s="54"/>
      <c r="F98" s="54"/>
      <c r="G98" s="1"/>
      <c r="H98" s="1"/>
      <c r="I98" s="1"/>
    </row>
    <row r="99" ht="15.75" customHeight="1">
      <c r="A99" s="53"/>
      <c r="B99" s="53"/>
      <c r="C99" s="54"/>
      <c r="D99" s="54"/>
      <c r="E99" s="54"/>
      <c r="F99" s="54"/>
      <c r="G99" s="1"/>
      <c r="H99" s="1"/>
      <c r="I99" s="1"/>
    </row>
    <row r="100" ht="15.75" customHeight="1">
      <c r="A100" s="53"/>
      <c r="B100" s="53"/>
      <c r="C100" s="54"/>
      <c r="D100" s="54"/>
      <c r="E100" s="54"/>
      <c r="F100" s="54"/>
      <c r="G100" s="1"/>
      <c r="H100" s="1"/>
      <c r="I100" s="1"/>
    </row>
    <row r="101" ht="15.75" customHeight="1">
      <c r="A101" s="53"/>
      <c r="B101" s="53"/>
      <c r="C101" s="54"/>
      <c r="D101" s="54"/>
      <c r="E101" s="54"/>
      <c r="F101" s="54"/>
      <c r="G101" s="1"/>
      <c r="H101" s="1"/>
      <c r="I101" s="1"/>
    </row>
    <row r="102" ht="15.75" customHeight="1">
      <c r="A102" s="53"/>
      <c r="B102" s="53"/>
      <c r="C102" s="54"/>
      <c r="D102" s="54"/>
      <c r="E102" s="54"/>
      <c r="F102" s="54"/>
      <c r="G102" s="1"/>
      <c r="H102" s="1"/>
      <c r="I102" s="1"/>
    </row>
    <row r="103" ht="15.75" customHeight="1">
      <c r="A103" s="53"/>
      <c r="B103" s="53"/>
      <c r="C103" s="54"/>
      <c r="D103" s="54"/>
      <c r="E103" s="54"/>
      <c r="F103" s="54"/>
      <c r="G103" s="1"/>
      <c r="H103" s="1"/>
      <c r="I103" s="1"/>
    </row>
    <row r="104" ht="15.75" customHeight="1">
      <c r="A104" s="53"/>
      <c r="B104" s="53"/>
      <c r="C104" s="54"/>
      <c r="D104" s="54"/>
      <c r="E104" s="54"/>
      <c r="F104" s="54"/>
      <c r="G104" s="1"/>
      <c r="H104" s="1"/>
      <c r="I104" s="1"/>
    </row>
    <row r="105" ht="15.75" customHeight="1">
      <c r="A105" s="53"/>
      <c r="B105" s="53"/>
      <c r="C105" s="54"/>
      <c r="D105" s="54"/>
      <c r="E105" s="54"/>
      <c r="F105" s="54"/>
      <c r="G105" s="1"/>
      <c r="H105" s="1"/>
      <c r="I105" s="1"/>
    </row>
    <row r="106" ht="15.75" customHeight="1">
      <c r="A106" s="53"/>
      <c r="B106" s="53"/>
      <c r="C106" s="54"/>
      <c r="D106" s="54"/>
      <c r="E106" s="54"/>
      <c r="F106" s="54"/>
      <c r="G106" s="1"/>
      <c r="H106" s="1"/>
      <c r="I106" s="1"/>
    </row>
    <row r="107" ht="15.75" customHeight="1">
      <c r="A107" s="53"/>
      <c r="B107" s="53"/>
      <c r="C107" s="54"/>
      <c r="D107" s="54"/>
      <c r="E107" s="54"/>
      <c r="F107" s="54"/>
      <c r="G107" s="1"/>
      <c r="H107" s="1"/>
      <c r="I107" s="1"/>
    </row>
    <row r="108" ht="15.75" customHeight="1">
      <c r="A108" s="53"/>
      <c r="B108" s="53"/>
      <c r="C108" s="54"/>
      <c r="D108" s="54"/>
      <c r="E108" s="54"/>
      <c r="F108" s="54"/>
      <c r="G108" s="1"/>
      <c r="H108" s="1"/>
      <c r="I108" s="1"/>
    </row>
    <row r="109" ht="15.75" customHeight="1">
      <c r="A109" s="53"/>
      <c r="B109" s="53"/>
      <c r="C109" s="54"/>
      <c r="D109" s="54"/>
      <c r="E109" s="54"/>
      <c r="F109" s="54"/>
      <c r="G109" s="1"/>
      <c r="H109" s="1"/>
      <c r="I109" s="1"/>
    </row>
    <row r="110" ht="15.75" customHeight="1">
      <c r="A110" s="53"/>
      <c r="B110" s="53"/>
      <c r="C110" s="54"/>
      <c r="D110" s="54"/>
      <c r="E110" s="54"/>
      <c r="F110" s="54"/>
      <c r="G110" s="1"/>
      <c r="H110" s="1"/>
      <c r="I110" s="1"/>
    </row>
    <row r="111" ht="15.75" customHeight="1">
      <c r="A111" s="53"/>
      <c r="B111" s="53"/>
      <c r="C111" s="54"/>
      <c r="D111" s="54"/>
      <c r="E111" s="54"/>
      <c r="F111" s="54"/>
      <c r="G111" s="1"/>
      <c r="H111" s="1"/>
      <c r="I111" s="1"/>
    </row>
    <row r="112" ht="15.75" customHeight="1">
      <c r="A112" s="53"/>
      <c r="B112" s="53"/>
      <c r="C112" s="54"/>
      <c r="D112" s="54"/>
      <c r="E112" s="54"/>
      <c r="F112" s="54"/>
      <c r="G112" s="1"/>
      <c r="H112" s="1"/>
      <c r="I112" s="1"/>
    </row>
    <row r="113" ht="15.75" customHeight="1">
      <c r="A113" s="53"/>
      <c r="B113" s="53"/>
      <c r="C113" s="54"/>
      <c r="D113" s="54"/>
      <c r="E113" s="54"/>
      <c r="F113" s="54"/>
      <c r="G113" s="1"/>
      <c r="H113" s="1"/>
      <c r="I113" s="1"/>
    </row>
    <row r="114" ht="15.75" customHeight="1">
      <c r="A114" s="53"/>
      <c r="B114" s="53"/>
      <c r="C114" s="54"/>
      <c r="D114" s="54"/>
      <c r="E114" s="54"/>
      <c r="F114" s="54"/>
      <c r="G114" s="1"/>
      <c r="H114" s="1"/>
      <c r="I114" s="1"/>
    </row>
    <row r="115" ht="15.75" customHeight="1">
      <c r="A115" s="53"/>
      <c r="B115" s="53"/>
      <c r="C115" s="54"/>
      <c r="D115" s="54"/>
      <c r="E115" s="54"/>
      <c r="F115" s="54"/>
      <c r="G115" s="1"/>
      <c r="H115" s="1"/>
      <c r="I115" s="1"/>
    </row>
    <row r="116" ht="15.75" customHeight="1">
      <c r="A116" s="53"/>
      <c r="B116" s="53"/>
      <c r="C116" s="54"/>
      <c r="D116" s="54"/>
      <c r="E116" s="54"/>
      <c r="F116" s="54"/>
      <c r="G116" s="1"/>
      <c r="H116" s="1"/>
      <c r="I116" s="1"/>
    </row>
    <row r="117" ht="15.75" customHeight="1">
      <c r="A117" s="53"/>
      <c r="B117" s="53"/>
      <c r="C117" s="54"/>
      <c r="D117" s="54"/>
      <c r="E117" s="54"/>
      <c r="F117" s="54"/>
      <c r="G117" s="1"/>
      <c r="H117" s="1"/>
      <c r="I117" s="1"/>
    </row>
    <row r="118" ht="15.75" customHeight="1">
      <c r="A118" s="53"/>
      <c r="B118" s="53"/>
      <c r="C118" s="54"/>
      <c r="D118" s="54"/>
      <c r="E118" s="54"/>
      <c r="F118" s="54"/>
      <c r="G118" s="1"/>
      <c r="H118" s="1"/>
      <c r="I118" s="1"/>
    </row>
    <row r="119" ht="15.75" customHeight="1">
      <c r="A119" s="53"/>
      <c r="B119" s="53"/>
      <c r="C119" s="54"/>
      <c r="D119" s="54"/>
      <c r="E119" s="54"/>
      <c r="F119" s="54"/>
      <c r="G119" s="1"/>
      <c r="H119" s="1"/>
      <c r="I119" s="1"/>
    </row>
    <row r="120" ht="15.75" customHeight="1">
      <c r="A120" s="53"/>
      <c r="B120" s="53"/>
      <c r="C120" s="54"/>
      <c r="D120" s="54"/>
      <c r="E120" s="54"/>
      <c r="F120" s="54"/>
      <c r="G120" s="1"/>
      <c r="H120" s="1"/>
      <c r="I120" s="1"/>
    </row>
    <row r="121" ht="15.75" customHeight="1">
      <c r="A121" s="53"/>
      <c r="B121" s="53"/>
      <c r="C121" s="54"/>
      <c r="D121" s="54"/>
      <c r="E121" s="54"/>
      <c r="F121" s="54"/>
      <c r="G121" s="1"/>
      <c r="H121" s="1"/>
      <c r="I121" s="1"/>
    </row>
    <row r="122" ht="15.75" customHeight="1">
      <c r="A122" s="53"/>
      <c r="B122" s="53"/>
      <c r="C122" s="54"/>
      <c r="D122" s="54"/>
      <c r="E122" s="54"/>
      <c r="F122" s="54"/>
      <c r="G122" s="1"/>
      <c r="H122" s="1"/>
      <c r="I122" s="1"/>
    </row>
    <row r="123" ht="15.75" customHeight="1">
      <c r="A123" s="53"/>
      <c r="B123" s="53"/>
      <c r="C123" s="54"/>
      <c r="D123" s="54"/>
      <c r="E123" s="54"/>
      <c r="F123" s="54"/>
      <c r="G123" s="1"/>
      <c r="H123" s="1"/>
      <c r="I123" s="1"/>
    </row>
    <row r="124" ht="15.75" customHeight="1">
      <c r="A124" s="53"/>
      <c r="B124" s="53"/>
      <c r="C124" s="54"/>
      <c r="D124" s="54"/>
      <c r="E124" s="54"/>
      <c r="F124" s="54"/>
      <c r="G124" s="1"/>
      <c r="H124" s="1"/>
      <c r="I124" s="1"/>
    </row>
    <row r="125" ht="15.75" customHeight="1">
      <c r="A125" s="53"/>
      <c r="B125" s="53"/>
      <c r="C125" s="54"/>
      <c r="D125" s="54"/>
      <c r="E125" s="54"/>
      <c r="F125" s="54"/>
      <c r="G125" s="1"/>
      <c r="H125" s="1"/>
      <c r="I125" s="1"/>
    </row>
    <row r="126" ht="15.75" customHeight="1">
      <c r="A126" s="53"/>
      <c r="B126" s="53"/>
      <c r="C126" s="54"/>
      <c r="D126" s="54"/>
      <c r="E126" s="54"/>
      <c r="F126" s="54"/>
      <c r="G126" s="1"/>
      <c r="H126" s="1"/>
      <c r="I126" s="1"/>
    </row>
    <row r="127" ht="15.75" customHeight="1">
      <c r="A127" s="53"/>
      <c r="B127" s="53"/>
      <c r="C127" s="54"/>
      <c r="D127" s="54"/>
      <c r="E127" s="54"/>
      <c r="F127" s="54"/>
      <c r="G127" s="1"/>
      <c r="H127" s="1"/>
      <c r="I127" s="1"/>
    </row>
    <row r="128" ht="15.75" customHeight="1">
      <c r="A128" s="53"/>
      <c r="B128" s="53"/>
      <c r="C128" s="54"/>
      <c r="D128" s="54"/>
      <c r="E128" s="54"/>
      <c r="F128" s="54"/>
      <c r="G128" s="1"/>
      <c r="H128" s="1"/>
      <c r="I128" s="1"/>
    </row>
    <row r="129" ht="15.75" customHeight="1">
      <c r="A129" s="53"/>
      <c r="B129" s="53"/>
      <c r="C129" s="54"/>
      <c r="D129" s="54"/>
      <c r="E129" s="54"/>
      <c r="F129" s="54"/>
      <c r="G129" s="1"/>
      <c r="H129" s="1"/>
      <c r="I129" s="1"/>
    </row>
    <row r="130" ht="15.75" customHeight="1">
      <c r="A130" s="53"/>
      <c r="B130" s="53"/>
      <c r="C130" s="54"/>
      <c r="D130" s="54"/>
      <c r="E130" s="54"/>
      <c r="F130" s="54"/>
      <c r="G130" s="1"/>
      <c r="H130" s="1"/>
      <c r="I130" s="1"/>
    </row>
    <row r="131" ht="15.75" customHeight="1">
      <c r="A131" s="53"/>
      <c r="B131" s="53"/>
      <c r="C131" s="54"/>
      <c r="D131" s="54"/>
      <c r="E131" s="54"/>
      <c r="F131" s="54"/>
      <c r="G131" s="1"/>
      <c r="H131" s="1"/>
      <c r="I131" s="1"/>
    </row>
    <row r="132" ht="15.75" customHeight="1">
      <c r="A132" s="53"/>
      <c r="B132" s="53"/>
      <c r="C132" s="54"/>
      <c r="D132" s="54"/>
      <c r="E132" s="54"/>
      <c r="F132" s="54"/>
      <c r="G132" s="1"/>
      <c r="H132" s="1"/>
      <c r="I132" s="1"/>
    </row>
    <row r="133" ht="15.75" customHeight="1">
      <c r="A133" s="53"/>
      <c r="B133" s="53"/>
      <c r="C133" s="54"/>
      <c r="D133" s="54"/>
      <c r="E133" s="54"/>
      <c r="F133" s="54"/>
      <c r="G133" s="1"/>
      <c r="H133" s="1"/>
      <c r="I133" s="1"/>
    </row>
    <row r="134" ht="15.75" customHeight="1">
      <c r="A134" s="53"/>
      <c r="B134" s="53"/>
      <c r="C134" s="54"/>
      <c r="D134" s="54"/>
      <c r="E134" s="54"/>
      <c r="F134" s="54"/>
      <c r="G134" s="1"/>
      <c r="H134" s="1"/>
      <c r="I134" s="1"/>
    </row>
    <row r="135" ht="15.75" customHeight="1">
      <c r="A135" s="53"/>
      <c r="B135" s="53"/>
      <c r="C135" s="54"/>
      <c r="D135" s="54"/>
      <c r="E135" s="54"/>
      <c r="F135" s="54"/>
      <c r="G135" s="1"/>
      <c r="H135" s="1"/>
      <c r="I135" s="1"/>
    </row>
    <row r="136" ht="15.75" customHeight="1">
      <c r="A136" s="53"/>
      <c r="B136" s="53"/>
      <c r="C136" s="54"/>
      <c r="D136" s="54"/>
      <c r="E136" s="54"/>
      <c r="F136" s="54"/>
      <c r="G136" s="1"/>
      <c r="H136" s="1"/>
      <c r="I136" s="1"/>
    </row>
    <row r="137" ht="15.75" customHeight="1">
      <c r="A137" s="53"/>
      <c r="B137" s="53"/>
      <c r="C137" s="54"/>
      <c r="D137" s="54"/>
      <c r="E137" s="54"/>
      <c r="F137" s="54"/>
      <c r="G137" s="1"/>
      <c r="H137" s="1"/>
      <c r="I137" s="1"/>
    </row>
    <row r="138" ht="15.75" customHeight="1">
      <c r="A138" s="53"/>
      <c r="B138" s="53"/>
      <c r="C138" s="54"/>
      <c r="D138" s="54"/>
      <c r="E138" s="54"/>
      <c r="F138" s="54"/>
      <c r="G138" s="1"/>
      <c r="H138" s="1"/>
      <c r="I138" s="1"/>
    </row>
    <row r="139" ht="15.75" customHeight="1">
      <c r="A139" s="53"/>
      <c r="B139" s="53"/>
      <c r="C139" s="54"/>
      <c r="D139" s="54"/>
      <c r="E139" s="54"/>
      <c r="F139" s="54"/>
      <c r="G139" s="1"/>
      <c r="H139" s="1"/>
      <c r="I139" s="1"/>
    </row>
    <row r="140" ht="15.75" customHeight="1">
      <c r="A140" s="53"/>
      <c r="B140" s="53"/>
      <c r="C140" s="54"/>
      <c r="D140" s="54"/>
      <c r="E140" s="54"/>
      <c r="F140" s="54"/>
      <c r="G140" s="1"/>
      <c r="H140" s="1"/>
      <c r="I140" s="1"/>
    </row>
    <row r="141" ht="15.75" customHeight="1">
      <c r="A141" s="53"/>
      <c r="B141" s="53"/>
      <c r="C141" s="54"/>
      <c r="D141" s="54"/>
      <c r="E141" s="54"/>
      <c r="F141" s="54"/>
      <c r="G141" s="1"/>
      <c r="H141" s="1"/>
      <c r="I141" s="1"/>
    </row>
    <row r="142" ht="15.75" customHeight="1">
      <c r="A142" s="53"/>
      <c r="B142" s="53"/>
      <c r="C142" s="54"/>
      <c r="D142" s="54"/>
      <c r="E142" s="54"/>
      <c r="F142" s="54"/>
      <c r="G142" s="1"/>
      <c r="H142" s="1"/>
      <c r="I142" s="1"/>
    </row>
    <row r="143" ht="15.75" customHeight="1">
      <c r="A143" s="53"/>
      <c r="B143" s="53"/>
      <c r="C143" s="54"/>
      <c r="D143" s="54"/>
      <c r="E143" s="54"/>
      <c r="F143" s="54"/>
      <c r="G143" s="1"/>
      <c r="H143" s="1"/>
      <c r="I143" s="1"/>
    </row>
    <row r="144" ht="15.75" customHeight="1">
      <c r="A144" s="53"/>
      <c r="B144" s="53"/>
      <c r="C144" s="54"/>
      <c r="D144" s="54"/>
      <c r="E144" s="54"/>
      <c r="F144" s="54"/>
      <c r="G144" s="1"/>
      <c r="H144" s="1"/>
      <c r="I144" s="1"/>
    </row>
    <row r="145" ht="15.75" customHeight="1">
      <c r="A145" s="53"/>
      <c r="B145" s="53"/>
      <c r="C145" s="54"/>
      <c r="D145" s="54"/>
      <c r="E145" s="54"/>
      <c r="F145" s="54"/>
      <c r="G145" s="1"/>
      <c r="H145" s="1"/>
      <c r="I145" s="1"/>
    </row>
    <row r="146" ht="15.75" customHeight="1">
      <c r="A146" s="53"/>
      <c r="B146" s="53"/>
      <c r="C146" s="54"/>
      <c r="D146" s="54"/>
      <c r="E146" s="54"/>
      <c r="F146" s="54"/>
      <c r="G146" s="1"/>
      <c r="H146" s="1"/>
      <c r="I146" s="1"/>
    </row>
    <row r="147" ht="15.75" customHeight="1">
      <c r="A147" s="53"/>
      <c r="B147" s="53"/>
      <c r="C147" s="54"/>
      <c r="D147" s="54"/>
      <c r="E147" s="54"/>
      <c r="F147" s="54"/>
      <c r="G147" s="1"/>
      <c r="H147" s="1"/>
      <c r="I147" s="1"/>
    </row>
    <row r="148" ht="15.75" customHeight="1">
      <c r="A148" s="53"/>
      <c r="B148" s="53"/>
      <c r="C148" s="54"/>
      <c r="D148" s="54"/>
      <c r="E148" s="54"/>
      <c r="F148" s="54"/>
      <c r="G148" s="1"/>
      <c r="H148" s="1"/>
      <c r="I148" s="1"/>
    </row>
    <row r="149" ht="15.75" customHeight="1">
      <c r="A149" s="53"/>
      <c r="B149" s="53"/>
      <c r="C149" s="54"/>
      <c r="D149" s="54"/>
      <c r="E149" s="54"/>
      <c r="F149" s="54"/>
      <c r="G149" s="1"/>
      <c r="H149" s="1"/>
      <c r="I149" s="1"/>
    </row>
    <row r="150" ht="15.75" customHeight="1">
      <c r="A150" s="53"/>
      <c r="B150" s="53"/>
      <c r="C150" s="54"/>
      <c r="D150" s="54"/>
      <c r="E150" s="54"/>
      <c r="F150" s="54"/>
      <c r="G150" s="1"/>
      <c r="H150" s="1"/>
      <c r="I150" s="1"/>
    </row>
    <row r="151" ht="15.75" customHeight="1">
      <c r="A151" s="53"/>
      <c r="B151" s="53"/>
      <c r="C151" s="54"/>
      <c r="D151" s="54"/>
      <c r="E151" s="54"/>
      <c r="F151" s="54"/>
      <c r="G151" s="1"/>
      <c r="H151" s="1"/>
      <c r="I151" s="1"/>
    </row>
    <row r="152" ht="15.75" customHeight="1">
      <c r="A152" s="53"/>
      <c r="B152" s="53"/>
      <c r="C152" s="54"/>
      <c r="D152" s="54"/>
      <c r="E152" s="54"/>
      <c r="F152" s="54"/>
      <c r="G152" s="1"/>
      <c r="H152" s="1"/>
      <c r="I152" s="1"/>
    </row>
    <row r="153" ht="15.75" customHeight="1">
      <c r="A153" s="53"/>
      <c r="B153" s="53"/>
      <c r="C153" s="54"/>
      <c r="D153" s="54"/>
      <c r="E153" s="54"/>
      <c r="F153" s="54"/>
      <c r="G153" s="1"/>
      <c r="H153" s="1"/>
      <c r="I153" s="1"/>
    </row>
    <row r="154" ht="15.75" customHeight="1">
      <c r="A154" s="53"/>
      <c r="B154" s="53"/>
      <c r="C154" s="54"/>
      <c r="D154" s="54"/>
      <c r="E154" s="54"/>
      <c r="F154" s="54"/>
      <c r="G154" s="1"/>
      <c r="H154" s="1"/>
      <c r="I154" s="1"/>
    </row>
    <row r="155" ht="15.75" customHeight="1">
      <c r="A155" s="53"/>
      <c r="B155" s="53"/>
      <c r="C155" s="54"/>
      <c r="D155" s="54"/>
      <c r="E155" s="54"/>
      <c r="F155" s="54"/>
      <c r="G155" s="1"/>
      <c r="H155" s="1"/>
      <c r="I155" s="1"/>
    </row>
    <row r="156" ht="15.75" customHeight="1">
      <c r="A156" s="53"/>
      <c r="B156" s="53"/>
      <c r="C156" s="54"/>
      <c r="D156" s="54"/>
      <c r="E156" s="54"/>
      <c r="F156" s="54"/>
      <c r="G156" s="1"/>
      <c r="H156" s="1"/>
      <c r="I156" s="1"/>
    </row>
    <row r="157" ht="15.75" customHeight="1">
      <c r="A157" s="53"/>
      <c r="B157" s="53"/>
      <c r="C157" s="54"/>
      <c r="D157" s="54"/>
      <c r="E157" s="54"/>
      <c r="F157" s="54"/>
      <c r="G157" s="1"/>
      <c r="H157" s="1"/>
      <c r="I157" s="1"/>
    </row>
    <row r="158" ht="15.75" customHeight="1">
      <c r="A158" s="53"/>
      <c r="B158" s="53"/>
      <c r="C158" s="54"/>
      <c r="D158" s="54"/>
      <c r="E158" s="54"/>
      <c r="F158" s="54"/>
      <c r="G158" s="1"/>
      <c r="H158" s="1"/>
      <c r="I158" s="1"/>
    </row>
    <row r="159" ht="15.75" customHeight="1">
      <c r="A159" s="53"/>
      <c r="B159" s="53"/>
      <c r="C159" s="54"/>
      <c r="D159" s="54"/>
      <c r="E159" s="54"/>
      <c r="F159" s="54"/>
      <c r="G159" s="1"/>
      <c r="H159" s="1"/>
      <c r="I159" s="1"/>
    </row>
    <row r="160" ht="15.75" customHeight="1">
      <c r="A160" s="53"/>
      <c r="B160" s="53"/>
      <c r="C160" s="54"/>
      <c r="D160" s="54"/>
      <c r="E160" s="54"/>
      <c r="F160" s="54"/>
      <c r="G160" s="1"/>
      <c r="H160" s="1"/>
      <c r="I160" s="1"/>
    </row>
    <row r="161" ht="15.75" customHeight="1">
      <c r="A161" s="53"/>
      <c r="B161" s="53"/>
      <c r="C161" s="54"/>
      <c r="D161" s="54"/>
      <c r="E161" s="54"/>
      <c r="F161" s="54"/>
      <c r="G161" s="1"/>
      <c r="H161" s="1"/>
      <c r="I161" s="1"/>
    </row>
    <row r="162" ht="15.75" customHeight="1">
      <c r="A162" s="53"/>
      <c r="B162" s="53"/>
      <c r="C162" s="54"/>
      <c r="D162" s="54"/>
      <c r="E162" s="54"/>
      <c r="F162" s="54"/>
      <c r="G162" s="1"/>
      <c r="H162" s="1"/>
      <c r="I162" s="1"/>
    </row>
    <row r="163" ht="15.75" customHeight="1">
      <c r="A163" s="53"/>
      <c r="B163" s="53"/>
      <c r="C163" s="54"/>
      <c r="D163" s="54"/>
      <c r="E163" s="54"/>
      <c r="F163" s="54"/>
      <c r="G163" s="1"/>
      <c r="H163" s="1"/>
      <c r="I163" s="1"/>
    </row>
    <row r="164" ht="15.75" customHeight="1">
      <c r="A164" s="53"/>
      <c r="B164" s="53"/>
      <c r="C164" s="54"/>
      <c r="D164" s="54"/>
      <c r="E164" s="54"/>
      <c r="F164" s="54"/>
      <c r="G164" s="1"/>
      <c r="H164" s="1"/>
      <c r="I164" s="1"/>
    </row>
    <row r="165" ht="15.75" customHeight="1">
      <c r="A165" s="53"/>
      <c r="B165" s="53"/>
      <c r="C165" s="54"/>
      <c r="D165" s="54"/>
      <c r="E165" s="54"/>
      <c r="F165" s="54"/>
      <c r="G165" s="1"/>
      <c r="H165" s="1"/>
      <c r="I165" s="1"/>
    </row>
    <row r="166" ht="15.75" customHeight="1">
      <c r="A166" s="53"/>
      <c r="B166" s="53"/>
      <c r="C166" s="54"/>
      <c r="D166" s="54"/>
      <c r="E166" s="54"/>
      <c r="F166" s="54"/>
      <c r="G166" s="1"/>
      <c r="H166" s="1"/>
      <c r="I166" s="1"/>
    </row>
    <row r="167" ht="15.75" customHeight="1">
      <c r="A167" s="53"/>
      <c r="B167" s="53"/>
      <c r="C167" s="54"/>
      <c r="D167" s="54"/>
      <c r="E167" s="54"/>
      <c r="F167" s="54"/>
      <c r="G167" s="1"/>
      <c r="H167" s="1"/>
      <c r="I167" s="1"/>
    </row>
    <row r="168" ht="15.75" customHeight="1">
      <c r="A168" s="53"/>
      <c r="B168" s="53"/>
      <c r="C168" s="54"/>
      <c r="D168" s="54"/>
      <c r="E168" s="54"/>
      <c r="F168" s="54"/>
      <c r="G168" s="1"/>
      <c r="H168" s="1"/>
      <c r="I168" s="1"/>
    </row>
    <row r="169" ht="15.75" customHeight="1">
      <c r="A169" s="53"/>
      <c r="B169" s="53"/>
      <c r="C169" s="54"/>
      <c r="D169" s="54"/>
      <c r="E169" s="54"/>
      <c r="F169" s="54"/>
      <c r="G169" s="1"/>
      <c r="H169" s="1"/>
      <c r="I169" s="1"/>
    </row>
    <row r="170" ht="15.75" customHeight="1">
      <c r="A170" s="53"/>
      <c r="B170" s="53"/>
      <c r="C170" s="54"/>
      <c r="D170" s="54"/>
      <c r="E170" s="54"/>
      <c r="F170" s="54"/>
      <c r="G170" s="1"/>
      <c r="H170" s="1"/>
      <c r="I170" s="1"/>
    </row>
    <row r="171" ht="15.75" customHeight="1">
      <c r="A171" s="53"/>
      <c r="B171" s="53"/>
      <c r="C171" s="54"/>
      <c r="D171" s="54"/>
      <c r="E171" s="54"/>
      <c r="F171" s="54"/>
      <c r="G171" s="1"/>
      <c r="H171" s="1"/>
      <c r="I171" s="1"/>
    </row>
    <row r="172" ht="15.75" customHeight="1">
      <c r="A172" s="53"/>
      <c r="B172" s="53"/>
      <c r="C172" s="54"/>
      <c r="D172" s="54"/>
      <c r="E172" s="54"/>
      <c r="F172" s="54"/>
      <c r="G172" s="1"/>
      <c r="H172" s="1"/>
      <c r="I172" s="1"/>
    </row>
    <row r="173" ht="15.75" customHeight="1">
      <c r="A173" s="53"/>
      <c r="B173" s="53"/>
      <c r="C173" s="54"/>
      <c r="D173" s="54"/>
      <c r="E173" s="54"/>
      <c r="F173" s="54"/>
      <c r="G173" s="1"/>
      <c r="H173" s="1"/>
      <c r="I173" s="1"/>
    </row>
    <row r="174" ht="15.75" customHeight="1">
      <c r="A174" s="53"/>
      <c r="B174" s="53"/>
      <c r="C174" s="54"/>
      <c r="D174" s="54"/>
      <c r="E174" s="54"/>
      <c r="F174" s="54"/>
      <c r="G174" s="1"/>
      <c r="H174" s="1"/>
      <c r="I174" s="1"/>
    </row>
    <row r="175" ht="15.75" customHeight="1">
      <c r="A175" s="53"/>
      <c r="B175" s="53"/>
      <c r="C175" s="54"/>
      <c r="D175" s="54"/>
      <c r="E175" s="54"/>
      <c r="F175" s="54"/>
      <c r="G175" s="1"/>
      <c r="H175" s="1"/>
      <c r="I175" s="1"/>
    </row>
    <row r="176" ht="15.75" customHeight="1">
      <c r="A176" s="53"/>
      <c r="B176" s="53"/>
      <c r="C176" s="54"/>
      <c r="D176" s="54"/>
      <c r="E176" s="54"/>
      <c r="F176" s="54"/>
      <c r="G176" s="1"/>
      <c r="H176" s="1"/>
      <c r="I176" s="1"/>
    </row>
    <row r="177" ht="15.75" customHeight="1">
      <c r="A177" s="53"/>
      <c r="B177" s="53"/>
      <c r="C177" s="54"/>
      <c r="D177" s="54"/>
      <c r="E177" s="54"/>
      <c r="F177" s="54"/>
      <c r="G177" s="1"/>
      <c r="H177" s="1"/>
      <c r="I177" s="1"/>
    </row>
    <row r="178" ht="15.75" customHeight="1">
      <c r="A178" s="53"/>
      <c r="B178" s="53"/>
      <c r="C178" s="54"/>
      <c r="D178" s="54"/>
      <c r="E178" s="54"/>
      <c r="F178" s="54"/>
      <c r="G178" s="1"/>
      <c r="H178" s="1"/>
      <c r="I178" s="1"/>
    </row>
    <row r="179" ht="15.75" customHeight="1">
      <c r="A179" s="53"/>
      <c r="B179" s="53"/>
      <c r="C179" s="54"/>
      <c r="D179" s="54"/>
      <c r="E179" s="54"/>
      <c r="F179" s="54"/>
      <c r="G179" s="1"/>
      <c r="H179" s="1"/>
      <c r="I179" s="1"/>
    </row>
    <row r="180" ht="15.75" customHeight="1">
      <c r="A180" s="53"/>
      <c r="B180" s="53"/>
      <c r="C180" s="54"/>
      <c r="D180" s="54"/>
      <c r="E180" s="54"/>
      <c r="F180" s="54"/>
      <c r="G180" s="1"/>
      <c r="H180" s="1"/>
      <c r="I180" s="1"/>
    </row>
    <row r="181" ht="15.75" customHeight="1">
      <c r="A181" s="53"/>
      <c r="B181" s="53"/>
      <c r="C181" s="54"/>
      <c r="D181" s="54"/>
      <c r="E181" s="54"/>
      <c r="F181" s="54"/>
      <c r="G181" s="1"/>
      <c r="H181" s="1"/>
      <c r="I181" s="1"/>
    </row>
    <row r="182" ht="15.75" customHeight="1">
      <c r="A182" s="53"/>
      <c r="B182" s="53"/>
      <c r="C182" s="54"/>
      <c r="D182" s="54"/>
      <c r="E182" s="54"/>
      <c r="F182" s="54"/>
      <c r="G182" s="1"/>
      <c r="H182" s="1"/>
      <c r="I182" s="1"/>
    </row>
    <row r="183" ht="15.75" customHeight="1">
      <c r="A183" s="53"/>
      <c r="B183" s="53"/>
      <c r="C183" s="54"/>
      <c r="D183" s="54"/>
      <c r="E183" s="54"/>
      <c r="F183" s="54"/>
      <c r="G183" s="1"/>
      <c r="H183" s="1"/>
      <c r="I183" s="1"/>
    </row>
    <row r="184" ht="15.75" customHeight="1">
      <c r="A184" s="53"/>
      <c r="B184" s="53"/>
      <c r="C184" s="54"/>
      <c r="D184" s="54"/>
      <c r="E184" s="54"/>
      <c r="F184" s="54"/>
      <c r="G184" s="1"/>
      <c r="H184" s="1"/>
      <c r="I184" s="1"/>
    </row>
    <row r="185" ht="15.75" customHeight="1">
      <c r="A185" s="53"/>
      <c r="B185" s="53"/>
      <c r="C185" s="54"/>
      <c r="D185" s="54"/>
      <c r="E185" s="54"/>
      <c r="F185" s="54"/>
      <c r="G185" s="1"/>
      <c r="H185" s="1"/>
      <c r="I185" s="1"/>
    </row>
    <row r="186" ht="15.75" customHeight="1">
      <c r="A186" s="53"/>
      <c r="B186" s="53"/>
      <c r="C186" s="54"/>
      <c r="D186" s="54"/>
      <c r="E186" s="54"/>
      <c r="F186" s="54"/>
      <c r="G186" s="1"/>
      <c r="H186" s="1"/>
      <c r="I186" s="1"/>
    </row>
    <row r="187" ht="15.75" customHeight="1">
      <c r="A187" s="53"/>
      <c r="B187" s="53"/>
      <c r="C187" s="54"/>
      <c r="D187" s="54"/>
      <c r="E187" s="54"/>
      <c r="F187" s="54"/>
      <c r="G187" s="1"/>
      <c r="H187" s="1"/>
      <c r="I187" s="1"/>
    </row>
    <row r="188" ht="15.75" customHeight="1">
      <c r="A188" s="53"/>
      <c r="B188" s="53"/>
      <c r="C188" s="54"/>
      <c r="D188" s="54"/>
      <c r="E188" s="54"/>
      <c r="F188" s="54"/>
      <c r="G188" s="1"/>
      <c r="H188" s="1"/>
      <c r="I188" s="1"/>
    </row>
    <row r="189" ht="15.75" customHeight="1">
      <c r="A189" s="53"/>
      <c r="B189" s="53"/>
      <c r="C189" s="54"/>
      <c r="D189" s="54"/>
      <c r="E189" s="54"/>
      <c r="F189" s="54"/>
      <c r="G189" s="1"/>
      <c r="H189" s="1"/>
      <c r="I189" s="1"/>
    </row>
    <row r="190" ht="15.75" customHeight="1">
      <c r="A190" s="53"/>
      <c r="B190" s="53"/>
      <c r="C190" s="54"/>
      <c r="D190" s="54"/>
      <c r="E190" s="54"/>
      <c r="F190" s="54"/>
      <c r="G190" s="1"/>
      <c r="H190" s="1"/>
      <c r="I190" s="1"/>
    </row>
    <row r="191" ht="15.75" customHeight="1">
      <c r="A191" s="53"/>
      <c r="B191" s="53"/>
      <c r="C191" s="54"/>
      <c r="D191" s="54"/>
      <c r="E191" s="54"/>
      <c r="F191" s="54"/>
      <c r="G191" s="1"/>
      <c r="H191" s="1"/>
      <c r="I191" s="1"/>
    </row>
    <row r="192" ht="15.75" customHeight="1">
      <c r="A192" s="53"/>
      <c r="B192" s="53"/>
      <c r="C192" s="54"/>
      <c r="D192" s="54"/>
      <c r="E192" s="54"/>
      <c r="F192" s="54"/>
      <c r="G192" s="1"/>
      <c r="H192" s="1"/>
      <c r="I192" s="1"/>
    </row>
    <row r="193" ht="15.75" customHeight="1">
      <c r="A193" s="53"/>
      <c r="B193" s="53"/>
      <c r="C193" s="54"/>
      <c r="D193" s="54"/>
      <c r="E193" s="54"/>
      <c r="F193" s="54"/>
      <c r="G193" s="1"/>
      <c r="H193" s="1"/>
      <c r="I193" s="1"/>
    </row>
    <row r="194" ht="15.75" customHeight="1">
      <c r="A194" s="53"/>
      <c r="B194" s="53"/>
      <c r="C194" s="54"/>
      <c r="D194" s="54"/>
      <c r="E194" s="54"/>
      <c r="F194" s="54"/>
      <c r="G194" s="1"/>
      <c r="H194" s="1"/>
      <c r="I194" s="1"/>
    </row>
    <row r="195" ht="15.75" customHeight="1">
      <c r="A195" s="53"/>
      <c r="B195" s="53"/>
      <c r="C195" s="54"/>
      <c r="D195" s="54"/>
      <c r="E195" s="54"/>
      <c r="F195" s="54"/>
      <c r="G195" s="1"/>
      <c r="H195" s="1"/>
      <c r="I195" s="1"/>
    </row>
    <row r="196" ht="15.75" customHeight="1">
      <c r="A196" s="53"/>
      <c r="B196" s="53"/>
      <c r="C196" s="54"/>
      <c r="D196" s="54"/>
      <c r="E196" s="54"/>
      <c r="F196" s="54"/>
      <c r="G196" s="1"/>
      <c r="H196" s="1"/>
      <c r="I196" s="1"/>
    </row>
    <row r="197" ht="15.75" customHeight="1">
      <c r="A197" s="53"/>
      <c r="B197" s="53"/>
      <c r="C197" s="54"/>
      <c r="D197" s="54"/>
      <c r="E197" s="54"/>
      <c r="F197" s="54"/>
      <c r="G197" s="1"/>
      <c r="H197" s="1"/>
      <c r="I197" s="1"/>
    </row>
    <row r="198" ht="15.75" customHeight="1">
      <c r="A198" s="53"/>
      <c r="B198" s="53"/>
      <c r="C198" s="54"/>
      <c r="D198" s="54"/>
      <c r="E198" s="54"/>
      <c r="F198" s="54"/>
      <c r="G198" s="1"/>
      <c r="H198" s="1"/>
      <c r="I198" s="1"/>
    </row>
    <row r="199" ht="15.75" customHeight="1">
      <c r="A199" s="53"/>
      <c r="B199" s="53"/>
      <c r="C199" s="54"/>
      <c r="D199" s="54"/>
      <c r="E199" s="54"/>
      <c r="F199" s="54"/>
      <c r="G199" s="1"/>
      <c r="H199" s="1"/>
      <c r="I199" s="1"/>
    </row>
    <row r="200" ht="15.75" customHeight="1">
      <c r="A200" s="53"/>
      <c r="B200" s="53"/>
      <c r="C200" s="54"/>
      <c r="D200" s="54"/>
      <c r="E200" s="54"/>
      <c r="F200" s="54"/>
      <c r="G200" s="1"/>
      <c r="H200" s="1"/>
      <c r="I200" s="1"/>
    </row>
    <row r="201" ht="15.75" customHeight="1">
      <c r="A201" s="53"/>
      <c r="B201" s="53"/>
      <c r="C201" s="54"/>
      <c r="D201" s="54"/>
      <c r="E201" s="54"/>
      <c r="F201" s="54"/>
      <c r="G201" s="1"/>
      <c r="H201" s="1"/>
      <c r="I201" s="1"/>
    </row>
    <row r="202" ht="15.75" customHeight="1">
      <c r="A202" s="53"/>
      <c r="B202" s="53"/>
      <c r="C202" s="54"/>
      <c r="D202" s="54"/>
      <c r="E202" s="54"/>
      <c r="F202" s="54"/>
      <c r="G202" s="1"/>
      <c r="H202" s="1"/>
      <c r="I202" s="1"/>
    </row>
    <row r="203" ht="15.75" customHeight="1">
      <c r="A203" s="53"/>
      <c r="B203" s="53"/>
      <c r="C203" s="54"/>
      <c r="D203" s="54"/>
      <c r="E203" s="54"/>
      <c r="F203" s="54"/>
      <c r="G203" s="1"/>
      <c r="H203" s="1"/>
      <c r="I203" s="1"/>
    </row>
    <row r="204" ht="15.75" customHeight="1">
      <c r="A204" s="53"/>
      <c r="B204" s="53"/>
      <c r="C204" s="54"/>
      <c r="D204" s="54"/>
      <c r="E204" s="54"/>
      <c r="F204" s="54"/>
      <c r="G204" s="1"/>
      <c r="H204" s="1"/>
      <c r="I204" s="1"/>
    </row>
    <row r="205" ht="15.75" customHeight="1">
      <c r="A205" s="53"/>
      <c r="B205" s="53"/>
      <c r="C205" s="54"/>
      <c r="D205" s="54"/>
      <c r="E205" s="54"/>
      <c r="F205" s="54"/>
      <c r="G205" s="1"/>
      <c r="H205" s="1"/>
      <c r="I205" s="1"/>
    </row>
    <row r="206" ht="15.75" customHeight="1">
      <c r="A206" s="53"/>
      <c r="B206" s="53"/>
      <c r="C206" s="54"/>
      <c r="D206" s="54"/>
      <c r="E206" s="54"/>
      <c r="F206" s="54"/>
      <c r="G206" s="1"/>
      <c r="H206" s="1"/>
      <c r="I206" s="1"/>
    </row>
    <row r="207" ht="15.75" customHeight="1">
      <c r="A207" s="53"/>
      <c r="B207" s="53"/>
      <c r="C207" s="54"/>
      <c r="D207" s="54"/>
      <c r="E207" s="54"/>
      <c r="F207" s="54"/>
      <c r="G207" s="1"/>
      <c r="H207" s="1"/>
      <c r="I207" s="1"/>
    </row>
    <row r="208" ht="15.75" customHeight="1">
      <c r="A208" s="53"/>
      <c r="B208" s="53"/>
      <c r="C208" s="54"/>
      <c r="D208" s="54"/>
      <c r="E208" s="54"/>
      <c r="F208" s="54"/>
      <c r="G208" s="1"/>
      <c r="H208" s="1"/>
      <c r="I208" s="1"/>
    </row>
    <row r="209" ht="15.75" customHeight="1">
      <c r="A209" s="53"/>
      <c r="B209" s="53"/>
      <c r="C209" s="54"/>
      <c r="D209" s="54"/>
      <c r="E209" s="54"/>
      <c r="F209" s="54"/>
      <c r="G209" s="1"/>
      <c r="H209" s="1"/>
      <c r="I209" s="1"/>
    </row>
    <row r="210" ht="15.75" customHeight="1">
      <c r="A210" s="53"/>
      <c r="B210" s="53"/>
      <c r="C210" s="54"/>
      <c r="D210" s="54"/>
      <c r="E210" s="54"/>
      <c r="F210" s="54"/>
      <c r="G210" s="1"/>
      <c r="H210" s="1"/>
      <c r="I210" s="1"/>
    </row>
    <row r="211" ht="15.75" customHeight="1">
      <c r="A211" s="53"/>
      <c r="B211" s="53"/>
      <c r="C211" s="54"/>
      <c r="D211" s="54"/>
      <c r="E211" s="54"/>
      <c r="F211" s="54"/>
      <c r="G211" s="1"/>
      <c r="H211" s="1"/>
      <c r="I211" s="1"/>
    </row>
    <row r="212" ht="15.75" customHeight="1">
      <c r="A212" s="53"/>
      <c r="B212" s="53"/>
      <c r="C212" s="54"/>
      <c r="D212" s="54"/>
      <c r="E212" s="54"/>
      <c r="F212" s="54"/>
      <c r="G212" s="1"/>
      <c r="H212" s="1"/>
      <c r="I212" s="1"/>
    </row>
    <row r="213" ht="15.75" customHeight="1">
      <c r="A213" s="53"/>
      <c r="B213" s="53"/>
      <c r="C213" s="54"/>
      <c r="D213" s="54"/>
      <c r="E213" s="54"/>
      <c r="F213" s="54"/>
      <c r="G213" s="1"/>
      <c r="H213" s="1"/>
      <c r="I213" s="1"/>
    </row>
    <row r="214" ht="15.75" customHeight="1">
      <c r="A214" s="53"/>
      <c r="B214" s="53"/>
      <c r="C214" s="54"/>
      <c r="D214" s="54"/>
      <c r="E214" s="54"/>
      <c r="F214" s="54"/>
      <c r="G214" s="1"/>
      <c r="H214" s="1"/>
      <c r="I214" s="1"/>
    </row>
    <row r="215" ht="15.75" customHeight="1">
      <c r="A215" s="53"/>
      <c r="B215" s="53"/>
      <c r="C215" s="54"/>
      <c r="D215" s="54"/>
      <c r="E215" s="54"/>
      <c r="F215" s="54"/>
      <c r="G215" s="1"/>
      <c r="H215" s="1"/>
      <c r="I215" s="1"/>
    </row>
    <row r="216" ht="15.75" customHeight="1">
      <c r="A216" s="53"/>
      <c r="B216" s="53"/>
      <c r="C216" s="54"/>
      <c r="D216" s="54"/>
      <c r="E216" s="54"/>
      <c r="F216" s="54"/>
      <c r="G216" s="1"/>
      <c r="H216" s="1"/>
      <c r="I216" s="1"/>
    </row>
    <row r="217" ht="15.75" customHeight="1">
      <c r="A217" s="53"/>
      <c r="B217" s="53"/>
      <c r="C217" s="54"/>
      <c r="D217" s="54"/>
      <c r="E217" s="54"/>
      <c r="F217" s="54"/>
      <c r="G217" s="1"/>
      <c r="H217" s="1"/>
      <c r="I217" s="1"/>
    </row>
    <row r="218" ht="15.75" customHeight="1">
      <c r="A218" s="53"/>
      <c r="B218" s="53"/>
      <c r="C218" s="54"/>
      <c r="D218" s="54"/>
      <c r="E218" s="54"/>
      <c r="F218" s="54"/>
      <c r="G218" s="1"/>
      <c r="H218" s="1"/>
      <c r="I218" s="1"/>
    </row>
    <row r="219" ht="15.75" customHeight="1">
      <c r="A219" s="53"/>
      <c r="B219" s="53"/>
      <c r="C219" s="54"/>
      <c r="D219" s="54"/>
      <c r="E219" s="54"/>
      <c r="F219" s="54"/>
      <c r="G219" s="1"/>
      <c r="H219" s="1"/>
      <c r="I219" s="1"/>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19:I19"/>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53"/>
      <c r="C1" s="54"/>
      <c r="D1" s="54"/>
      <c r="E1" s="54"/>
      <c r="F1" s="1"/>
      <c r="G1" s="1"/>
      <c r="H1" s="1"/>
    </row>
    <row r="2" ht="15.75" customHeight="1">
      <c r="A2" s="174" t="s">
        <v>8061</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4.25" customHeight="1">
      <c r="A4" s="190" t="s">
        <v>8062</v>
      </c>
      <c r="B4" s="56"/>
      <c r="C4" s="56"/>
      <c r="D4" s="56"/>
      <c r="E4" s="57"/>
      <c r="F4" s="735"/>
      <c r="G4" s="735"/>
      <c r="H4" s="735"/>
      <c r="I4" s="59"/>
      <c r="J4" s="59"/>
      <c r="K4" s="59"/>
      <c r="L4" s="59"/>
      <c r="M4" s="59"/>
      <c r="N4" s="59"/>
      <c r="O4" s="59"/>
      <c r="P4" s="59"/>
      <c r="Q4" s="59"/>
      <c r="R4" s="59"/>
      <c r="S4" s="59"/>
      <c r="T4" s="59"/>
      <c r="U4" s="59"/>
      <c r="V4" s="59"/>
      <c r="W4" s="59"/>
      <c r="X4" s="59"/>
      <c r="Y4" s="59"/>
    </row>
    <row r="5" ht="16.5" customHeight="1">
      <c r="A5" s="387" t="s">
        <v>8063</v>
      </c>
      <c r="B5" s="56"/>
      <c r="C5" s="56"/>
      <c r="D5" s="56"/>
      <c r="E5" s="57"/>
      <c r="F5" s="735"/>
      <c r="G5" s="735"/>
      <c r="H5" s="735"/>
      <c r="I5" s="59"/>
      <c r="J5" s="59"/>
      <c r="K5" s="59"/>
      <c r="L5" s="59"/>
      <c r="M5" s="59"/>
      <c r="N5" s="59"/>
      <c r="O5" s="59"/>
      <c r="P5" s="59"/>
      <c r="Q5" s="59"/>
      <c r="R5" s="59"/>
      <c r="S5" s="59"/>
      <c r="T5" s="59"/>
      <c r="U5" s="59"/>
      <c r="V5" s="59"/>
      <c r="W5" s="59"/>
      <c r="X5" s="59"/>
      <c r="Y5" s="59"/>
    </row>
    <row r="6" ht="27.0" customHeight="1">
      <c r="A6" s="737" t="s">
        <v>8064</v>
      </c>
      <c r="B6" s="56"/>
      <c r="C6" s="56"/>
      <c r="D6" s="56"/>
      <c r="E6" s="57"/>
      <c r="F6" s="735"/>
      <c r="G6" s="735"/>
      <c r="H6" s="735"/>
      <c r="I6" s="59"/>
      <c r="J6" s="59"/>
      <c r="K6" s="59"/>
      <c r="L6" s="59"/>
      <c r="M6" s="59"/>
      <c r="N6" s="59"/>
      <c r="O6" s="59"/>
      <c r="P6" s="59"/>
      <c r="Q6" s="59"/>
      <c r="R6" s="59"/>
      <c r="S6" s="59"/>
      <c r="T6" s="59"/>
      <c r="U6" s="59"/>
      <c r="V6" s="59"/>
      <c r="W6" s="59"/>
      <c r="X6" s="59"/>
      <c r="Y6" s="59"/>
    </row>
    <row r="7">
      <c r="A7" s="64"/>
      <c r="B7" s="64"/>
      <c r="C7" s="65"/>
      <c r="D7" s="65"/>
      <c r="E7" s="65"/>
      <c r="F7" s="64"/>
      <c r="G7" s="64"/>
      <c r="H7" s="64"/>
      <c r="I7" s="59"/>
      <c r="J7" s="59"/>
      <c r="K7" s="59"/>
      <c r="L7" s="59"/>
      <c r="M7" s="59"/>
      <c r="N7" s="59"/>
      <c r="O7" s="59"/>
      <c r="P7" s="59"/>
      <c r="Q7" s="59"/>
      <c r="R7" s="59"/>
      <c r="S7" s="59"/>
      <c r="T7" s="59"/>
      <c r="U7" s="59"/>
      <c r="V7" s="59"/>
      <c r="W7" s="59"/>
      <c r="X7" s="59"/>
      <c r="Y7" s="59"/>
    </row>
    <row r="8" ht="61.5" customHeight="1">
      <c r="A8" s="389" t="s">
        <v>3664</v>
      </c>
      <c r="B8" s="194" t="s">
        <v>8</v>
      </c>
      <c r="C8" s="389" t="s">
        <v>8065</v>
      </c>
      <c r="D8" s="193" t="s">
        <v>139</v>
      </c>
      <c r="E8" s="193" t="s">
        <v>143</v>
      </c>
      <c r="F8" s="390" t="s">
        <v>144</v>
      </c>
      <c r="I8" s="59"/>
      <c r="J8" s="59"/>
      <c r="K8" s="59"/>
      <c r="L8" s="59"/>
      <c r="M8" s="59"/>
      <c r="N8" s="59"/>
      <c r="O8" s="59"/>
      <c r="P8" s="59"/>
      <c r="Q8" s="59"/>
      <c r="R8" s="59"/>
      <c r="S8" s="59"/>
      <c r="T8" s="59"/>
      <c r="U8" s="59"/>
      <c r="V8" s="59"/>
      <c r="W8" s="59"/>
      <c r="X8" s="59"/>
      <c r="Y8" s="59"/>
    </row>
    <row r="9" ht="11.25" customHeight="1">
      <c r="A9" s="78" t="s">
        <v>51</v>
      </c>
      <c r="B9" s="18" t="s">
        <v>52</v>
      </c>
      <c r="C9" s="18">
        <v>10.0</v>
      </c>
      <c r="D9" s="74">
        <f>C9*28</f>
        <v>280</v>
      </c>
      <c r="E9" s="74">
        <v>280.0</v>
      </c>
      <c r="F9" s="180" t="s">
        <v>154</v>
      </c>
      <c r="G9" s="738"/>
      <c r="H9" s="738"/>
      <c r="I9" s="738"/>
      <c r="J9" s="738"/>
      <c r="K9" s="738"/>
      <c r="L9" s="738"/>
      <c r="M9" s="738"/>
      <c r="N9" s="738"/>
      <c r="O9" s="738"/>
      <c r="P9" s="738"/>
      <c r="Q9" s="738"/>
      <c r="R9" s="738"/>
      <c r="S9" s="738"/>
      <c r="T9" s="738"/>
      <c r="U9" s="738"/>
      <c r="V9" s="738"/>
      <c r="W9" s="738"/>
      <c r="X9" s="738"/>
      <c r="Y9" s="738"/>
      <c r="Z9" s="738"/>
    </row>
    <row r="10" ht="11.25" customHeight="1">
      <c r="A10" s="78" t="s">
        <v>6999</v>
      </c>
      <c r="B10" s="18" t="s">
        <v>52</v>
      </c>
      <c r="C10" s="18" t="s">
        <v>8066</v>
      </c>
      <c r="D10" s="74">
        <f>9.75*28</f>
        <v>273</v>
      </c>
      <c r="E10" s="74">
        <v>273.0</v>
      </c>
      <c r="F10" s="180" t="s">
        <v>164</v>
      </c>
      <c r="G10" s="738"/>
      <c r="H10" s="738"/>
      <c r="I10" s="738"/>
      <c r="J10" s="738"/>
      <c r="K10" s="738"/>
      <c r="L10" s="738"/>
      <c r="M10" s="738"/>
      <c r="N10" s="738"/>
      <c r="O10" s="738"/>
      <c r="P10" s="738"/>
      <c r="Q10" s="738"/>
      <c r="R10" s="738"/>
      <c r="S10" s="738"/>
      <c r="T10" s="738"/>
      <c r="U10" s="738"/>
      <c r="V10" s="738"/>
      <c r="W10" s="738"/>
      <c r="X10" s="738"/>
      <c r="Y10" s="738"/>
      <c r="Z10" s="738"/>
    </row>
    <row r="11" ht="11.25" customHeight="1">
      <c r="A11" s="78" t="s">
        <v>56</v>
      </c>
      <c r="B11" s="18" t="s">
        <v>52</v>
      </c>
      <c r="C11" s="18">
        <v>12.5</v>
      </c>
      <c r="D11" s="74">
        <v>28.0</v>
      </c>
      <c r="E11" s="74">
        <f>D11*C11</f>
        <v>350</v>
      </c>
      <c r="F11" s="180" t="s">
        <v>173</v>
      </c>
      <c r="G11" s="738"/>
      <c r="H11" s="738"/>
      <c r="I11" s="738"/>
      <c r="J11" s="738"/>
      <c r="K11" s="738"/>
      <c r="L11" s="738"/>
      <c r="M11" s="738"/>
      <c r="N11" s="738"/>
      <c r="O11" s="738"/>
      <c r="P11" s="738"/>
      <c r="Q11" s="738"/>
      <c r="R11" s="738"/>
      <c r="S11" s="738"/>
      <c r="T11" s="738"/>
      <c r="U11" s="738"/>
      <c r="V11" s="738"/>
      <c r="W11" s="738"/>
      <c r="X11" s="738"/>
      <c r="Y11" s="738"/>
      <c r="Z11" s="738"/>
    </row>
    <row r="12" ht="11.25" customHeight="1">
      <c r="A12" s="78" t="s">
        <v>58</v>
      </c>
      <c r="B12" s="18" t="s">
        <v>52</v>
      </c>
      <c r="C12" s="18">
        <v>10.0</v>
      </c>
      <c r="D12" s="74">
        <v>280.0</v>
      </c>
      <c r="E12" s="74">
        <v>280.0</v>
      </c>
      <c r="F12" s="180" t="s">
        <v>184</v>
      </c>
      <c r="G12" s="738"/>
      <c r="H12" s="738"/>
      <c r="I12" s="738"/>
      <c r="J12" s="738"/>
      <c r="K12" s="738"/>
      <c r="L12" s="738"/>
      <c r="M12" s="738"/>
      <c r="N12" s="738"/>
      <c r="O12" s="738"/>
      <c r="P12" s="738"/>
      <c r="Q12" s="738"/>
      <c r="R12" s="738"/>
      <c r="S12" s="738"/>
      <c r="T12" s="738"/>
      <c r="U12" s="738"/>
      <c r="V12" s="738"/>
      <c r="W12" s="738"/>
      <c r="X12" s="738"/>
      <c r="Y12" s="738"/>
      <c r="Z12" s="738"/>
    </row>
    <row r="13" ht="11.25" customHeight="1">
      <c r="A13" s="78" t="s">
        <v>59</v>
      </c>
      <c r="B13" s="18" t="s">
        <v>52</v>
      </c>
      <c r="C13" s="18">
        <v>9.25</v>
      </c>
      <c r="D13" s="74" t="s">
        <v>8067</v>
      </c>
      <c r="E13" s="74">
        <v>259.0</v>
      </c>
      <c r="F13" s="180" t="s">
        <v>1018</v>
      </c>
      <c r="G13" s="738"/>
      <c r="H13" s="738"/>
      <c r="I13" s="738"/>
      <c r="J13" s="738"/>
      <c r="K13" s="738"/>
      <c r="L13" s="738"/>
      <c r="M13" s="738"/>
      <c r="N13" s="738"/>
      <c r="O13" s="738"/>
      <c r="P13" s="738"/>
      <c r="Q13" s="738"/>
      <c r="R13" s="738"/>
      <c r="S13" s="738"/>
      <c r="T13" s="738"/>
      <c r="U13" s="738"/>
      <c r="V13" s="738"/>
      <c r="W13" s="738"/>
      <c r="X13" s="738"/>
      <c r="Y13" s="738"/>
      <c r="Z13" s="738"/>
    </row>
    <row r="14" ht="11.25" customHeight="1">
      <c r="A14" s="78" t="s">
        <v>747</v>
      </c>
      <c r="B14" s="18" t="s">
        <v>52</v>
      </c>
      <c r="C14" s="18">
        <v>8.0</v>
      </c>
      <c r="D14" s="74" t="s">
        <v>8068</v>
      </c>
      <c r="E14" s="74">
        <v>196.0</v>
      </c>
      <c r="F14" s="180" t="s">
        <v>214</v>
      </c>
      <c r="G14" s="738"/>
      <c r="H14" s="738"/>
      <c r="I14" s="738"/>
      <c r="J14" s="738"/>
      <c r="K14" s="738"/>
      <c r="L14" s="738"/>
      <c r="M14" s="738"/>
      <c r="N14" s="738"/>
      <c r="O14" s="738"/>
      <c r="P14" s="738"/>
      <c r="Q14" s="738"/>
      <c r="R14" s="738"/>
      <c r="S14" s="738"/>
      <c r="T14" s="738"/>
      <c r="U14" s="738"/>
      <c r="V14" s="738"/>
      <c r="W14" s="738"/>
      <c r="X14" s="738"/>
      <c r="Y14" s="738"/>
      <c r="Z14" s="738"/>
    </row>
    <row r="15" ht="11.25" customHeight="1">
      <c r="A15" s="78" t="s">
        <v>62</v>
      </c>
      <c r="B15" s="18" t="s">
        <v>52</v>
      </c>
      <c r="C15" s="18">
        <v>7.44</v>
      </c>
      <c r="D15" s="74">
        <f>C15*28</f>
        <v>208.32</v>
      </c>
      <c r="E15" s="74">
        <v>208.0</v>
      </c>
      <c r="F15" s="180" t="s">
        <v>297</v>
      </c>
      <c r="G15" s="738"/>
      <c r="H15" s="738"/>
      <c r="I15" s="738"/>
      <c r="J15" s="738"/>
      <c r="K15" s="738"/>
      <c r="L15" s="738"/>
      <c r="M15" s="738"/>
      <c r="N15" s="738"/>
      <c r="O15" s="738"/>
      <c r="P15" s="738"/>
      <c r="Q15" s="738"/>
      <c r="R15" s="738"/>
      <c r="S15" s="738"/>
      <c r="T15" s="738"/>
      <c r="U15" s="738"/>
      <c r="V15" s="738"/>
      <c r="W15" s="738"/>
      <c r="X15" s="738"/>
      <c r="Y15" s="738"/>
      <c r="Z15" s="738"/>
    </row>
    <row r="16" ht="11.25" customHeight="1">
      <c r="A16" s="78" t="s">
        <v>63</v>
      </c>
      <c r="B16" s="18" t="s">
        <v>52</v>
      </c>
      <c r="C16" s="18">
        <v>13.0</v>
      </c>
      <c r="D16" s="74">
        <v>364.0</v>
      </c>
      <c r="E16" s="74">
        <v>364.0</v>
      </c>
      <c r="F16" s="180" t="s">
        <v>8069</v>
      </c>
      <c r="G16" s="738"/>
      <c r="H16" s="738"/>
      <c r="I16" s="738"/>
      <c r="J16" s="738"/>
      <c r="K16" s="738"/>
      <c r="L16" s="738"/>
      <c r="M16" s="738"/>
      <c r="N16" s="738"/>
      <c r="O16" s="738"/>
      <c r="P16" s="738"/>
      <c r="Q16" s="738"/>
      <c r="R16" s="738"/>
      <c r="S16" s="738"/>
      <c r="T16" s="738"/>
      <c r="U16" s="738"/>
      <c r="V16" s="738"/>
      <c r="W16" s="738"/>
      <c r="X16" s="738"/>
      <c r="Y16" s="738"/>
      <c r="Z16" s="738"/>
    </row>
    <row r="17" ht="11.25" customHeight="1">
      <c r="A17" s="78" t="s">
        <v>64</v>
      </c>
      <c r="B17" s="18" t="s">
        <v>52</v>
      </c>
      <c r="C17" s="18">
        <v>11.0</v>
      </c>
      <c r="D17" s="74">
        <f>11*28</f>
        <v>308</v>
      </c>
      <c r="E17" s="74">
        <v>308.0</v>
      </c>
      <c r="F17" s="180" t="s">
        <v>319</v>
      </c>
      <c r="G17" s="738"/>
      <c r="H17" s="738"/>
      <c r="I17" s="738"/>
      <c r="J17" s="738"/>
      <c r="K17" s="738"/>
      <c r="L17" s="738"/>
      <c r="M17" s="738"/>
      <c r="N17" s="738"/>
      <c r="O17" s="738"/>
      <c r="P17" s="738"/>
      <c r="Q17" s="738"/>
      <c r="R17" s="738"/>
      <c r="S17" s="738"/>
      <c r="T17" s="738"/>
      <c r="U17" s="738"/>
      <c r="V17" s="738"/>
      <c r="W17" s="738"/>
      <c r="X17" s="738"/>
      <c r="Y17" s="738"/>
      <c r="Z17" s="738"/>
    </row>
    <row r="18" ht="11.25" customHeight="1">
      <c r="A18" s="78" t="s">
        <v>1511</v>
      </c>
      <c r="B18" s="18" t="s">
        <v>52</v>
      </c>
      <c r="C18" s="18">
        <v>8.0</v>
      </c>
      <c r="D18" s="74">
        <f>C18*28</f>
        <v>224</v>
      </c>
      <c r="E18" s="221">
        <f>D18</f>
        <v>224</v>
      </c>
      <c r="F18" s="180" t="s">
        <v>767</v>
      </c>
      <c r="G18" s="738"/>
      <c r="H18" s="738"/>
      <c r="I18" s="738"/>
      <c r="J18" s="738"/>
      <c r="K18" s="738"/>
      <c r="L18" s="738"/>
      <c r="M18" s="738"/>
      <c r="N18" s="738"/>
      <c r="O18" s="738"/>
      <c r="P18" s="738"/>
      <c r="Q18" s="738"/>
      <c r="R18" s="738"/>
      <c r="S18" s="738"/>
      <c r="T18" s="738"/>
      <c r="U18" s="738"/>
      <c r="V18" s="738"/>
      <c r="W18" s="738"/>
      <c r="X18" s="738"/>
      <c r="Y18" s="738"/>
      <c r="Z18" s="738"/>
    </row>
    <row r="19" ht="11.25" customHeight="1">
      <c r="A19" s="78" t="s">
        <v>66</v>
      </c>
      <c r="B19" s="18" t="s">
        <v>52</v>
      </c>
      <c r="C19" s="18">
        <v>10.0</v>
      </c>
      <c r="D19" s="74">
        <v>280.0</v>
      </c>
      <c r="E19" s="221">
        <v>280.0</v>
      </c>
      <c r="F19" s="180" t="s">
        <v>1533</v>
      </c>
      <c r="G19" s="738"/>
      <c r="H19" s="738"/>
      <c r="I19" s="738"/>
      <c r="J19" s="738"/>
      <c r="K19" s="738"/>
      <c r="L19" s="738"/>
      <c r="M19" s="738"/>
      <c r="N19" s="738"/>
      <c r="O19" s="738"/>
      <c r="P19" s="738"/>
      <c r="Q19" s="738"/>
      <c r="R19" s="738"/>
      <c r="S19" s="738"/>
      <c r="T19" s="738"/>
      <c r="U19" s="738"/>
      <c r="V19" s="738"/>
      <c r="W19" s="738"/>
      <c r="X19" s="738"/>
      <c r="Y19" s="738"/>
      <c r="Z19" s="738"/>
    </row>
    <row r="20" ht="11.25" customHeight="1">
      <c r="A20" s="78" t="s">
        <v>67</v>
      </c>
      <c r="B20" s="18" t="s">
        <v>52</v>
      </c>
      <c r="C20" s="18">
        <v>7.0</v>
      </c>
      <c r="D20" s="74">
        <f>C20*28</f>
        <v>196</v>
      </c>
      <c r="E20" s="221">
        <f>D20</f>
        <v>196</v>
      </c>
      <c r="F20" s="180" t="s">
        <v>329</v>
      </c>
      <c r="G20" s="738"/>
      <c r="H20" s="738"/>
      <c r="I20" s="738"/>
      <c r="J20" s="738"/>
      <c r="K20" s="738"/>
      <c r="L20" s="738"/>
      <c r="M20" s="738"/>
      <c r="N20" s="738"/>
      <c r="O20" s="738"/>
      <c r="P20" s="738"/>
      <c r="Q20" s="738"/>
      <c r="R20" s="738"/>
      <c r="S20" s="738"/>
      <c r="T20" s="738"/>
      <c r="U20" s="738"/>
      <c r="V20" s="738"/>
      <c r="W20" s="738"/>
      <c r="X20" s="738"/>
      <c r="Y20" s="738"/>
      <c r="Z20" s="738"/>
    </row>
    <row r="21" ht="11.25" customHeight="1">
      <c r="A21" s="70" t="s">
        <v>68</v>
      </c>
      <c r="B21" s="71" t="s">
        <v>52</v>
      </c>
      <c r="C21" s="18">
        <v>10.0</v>
      </c>
      <c r="D21" s="74" t="s">
        <v>8070</v>
      </c>
      <c r="E21" s="221">
        <v>280.0</v>
      </c>
      <c r="F21" s="180" t="s">
        <v>344</v>
      </c>
      <c r="G21" s="738"/>
      <c r="H21" s="738"/>
      <c r="I21" s="738"/>
      <c r="J21" s="738"/>
      <c r="K21" s="738"/>
      <c r="L21" s="738"/>
      <c r="M21" s="738"/>
      <c r="N21" s="738"/>
      <c r="O21" s="738"/>
      <c r="P21" s="738"/>
      <c r="Q21" s="738"/>
      <c r="R21" s="738"/>
      <c r="S21" s="738"/>
      <c r="T21" s="738"/>
      <c r="U21" s="738"/>
      <c r="V21" s="738"/>
      <c r="W21" s="738"/>
      <c r="X21" s="738"/>
      <c r="Y21" s="738"/>
      <c r="Z21" s="738"/>
    </row>
    <row r="22" ht="11.25" customHeight="1">
      <c r="A22" s="78" t="s">
        <v>69</v>
      </c>
      <c r="B22" s="18" t="s">
        <v>52</v>
      </c>
      <c r="C22" s="18">
        <v>12.0</v>
      </c>
      <c r="D22" s="74" t="s">
        <v>8071</v>
      </c>
      <c r="E22" s="221">
        <v>336.0</v>
      </c>
      <c r="F22" s="180" t="s">
        <v>1776</v>
      </c>
      <c r="G22" s="738"/>
      <c r="H22" s="738"/>
      <c r="I22" s="738"/>
      <c r="J22" s="738"/>
      <c r="K22" s="738"/>
      <c r="L22" s="738"/>
      <c r="M22" s="738"/>
      <c r="N22" s="738"/>
      <c r="O22" s="738"/>
      <c r="P22" s="738"/>
      <c r="Q22" s="738"/>
      <c r="R22" s="738"/>
      <c r="S22" s="738"/>
      <c r="T22" s="738"/>
      <c r="U22" s="738"/>
      <c r="V22" s="738"/>
      <c r="W22" s="738"/>
      <c r="X22" s="738"/>
      <c r="Y22" s="738"/>
      <c r="Z22" s="738"/>
    </row>
    <row r="23" ht="11.25" customHeight="1">
      <c r="A23" s="78" t="s">
        <v>70</v>
      </c>
      <c r="B23" s="18" t="s">
        <v>52</v>
      </c>
      <c r="C23" s="221">
        <v>10.06</v>
      </c>
      <c r="D23" s="74" t="s">
        <v>8072</v>
      </c>
      <c r="E23" s="221">
        <v>281.68</v>
      </c>
      <c r="F23" s="180" t="s">
        <v>347</v>
      </c>
      <c r="G23" s="738"/>
      <c r="H23" s="738"/>
      <c r="I23" s="738"/>
      <c r="J23" s="738"/>
      <c r="K23" s="738"/>
      <c r="L23" s="738"/>
      <c r="M23" s="738"/>
      <c r="N23" s="738"/>
      <c r="O23" s="738"/>
      <c r="P23" s="738"/>
      <c r="Q23" s="738"/>
      <c r="R23" s="738"/>
      <c r="S23" s="738"/>
      <c r="T23" s="738"/>
      <c r="U23" s="738"/>
      <c r="V23" s="738"/>
      <c r="W23" s="738"/>
      <c r="X23" s="738"/>
      <c r="Y23" s="738"/>
      <c r="Z23" s="738"/>
    </row>
    <row r="24" ht="11.25" customHeight="1">
      <c r="A24" s="78" t="s">
        <v>1811</v>
      </c>
      <c r="B24" s="18" t="s">
        <v>52</v>
      </c>
      <c r="C24" s="18">
        <v>10.0</v>
      </c>
      <c r="D24" s="74">
        <v>280.0</v>
      </c>
      <c r="E24" s="221">
        <v>280.0</v>
      </c>
      <c r="F24" s="180" t="s">
        <v>356</v>
      </c>
      <c r="G24" s="738"/>
      <c r="H24" s="738"/>
      <c r="I24" s="738"/>
      <c r="J24" s="738"/>
      <c r="K24" s="738"/>
      <c r="L24" s="738"/>
      <c r="M24" s="738"/>
      <c r="N24" s="738"/>
      <c r="O24" s="738"/>
      <c r="P24" s="738"/>
      <c r="Q24" s="738"/>
      <c r="R24" s="738"/>
      <c r="S24" s="738"/>
      <c r="T24" s="738"/>
      <c r="U24" s="738"/>
      <c r="V24" s="738"/>
      <c r="W24" s="738"/>
      <c r="X24" s="738"/>
      <c r="Y24" s="738"/>
      <c r="Z24" s="738"/>
    </row>
    <row r="25" ht="11.25" customHeight="1">
      <c r="A25" s="78" t="s">
        <v>73</v>
      </c>
      <c r="B25" s="18" t="s">
        <v>52</v>
      </c>
      <c r="C25" s="18">
        <v>8.0</v>
      </c>
      <c r="D25" s="74">
        <v>224.0</v>
      </c>
      <c r="E25" s="221">
        <v>224.0</v>
      </c>
      <c r="F25" s="180" t="s">
        <v>366</v>
      </c>
      <c r="G25" s="738"/>
      <c r="H25" s="738"/>
      <c r="I25" s="738"/>
      <c r="J25" s="738"/>
      <c r="K25" s="738"/>
      <c r="L25" s="738"/>
      <c r="M25" s="738"/>
      <c r="N25" s="738"/>
      <c r="O25" s="738"/>
      <c r="P25" s="738"/>
      <c r="Q25" s="738"/>
      <c r="R25" s="738"/>
      <c r="S25" s="738"/>
      <c r="T25" s="738"/>
      <c r="U25" s="738"/>
      <c r="V25" s="738"/>
      <c r="W25" s="738"/>
      <c r="X25" s="738"/>
      <c r="Y25" s="738"/>
      <c r="Z25" s="738"/>
    </row>
    <row r="26" ht="11.25" customHeight="1">
      <c r="A26" s="78" t="s">
        <v>8073</v>
      </c>
      <c r="B26" s="18" t="s">
        <v>52</v>
      </c>
      <c r="C26" s="18">
        <v>12.0</v>
      </c>
      <c r="D26" s="74">
        <v>28.0</v>
      </c>
      <c r="E26" s="221">
        <f>C26*D26</f>
        <v>336</v>
      </c>
      <c r="F26" s="180" t="s">
        <v>3795</v>
      </c>
      <c r="G26" s="738"/>
      <c r="H26" s="738"/>
      <c r="I26" s="738"/>
      <c r="J26" s="738"/>
      <c r="K26" s="738"/>
      <c r="L26" s="738"/>
      <c r="M26" s="738"/>
      <c r="N26" s="738"/>
      <c r="O26" s="738"/>
      <c r="P26" s="738"/>
      <c r="Q26" s="738"/>
      <c r="R26" s="738"/>
      <c r="S26" s="738"/>
      <c r="T26" s="738"/>
      <c r="U26" s="738"/>
      <c r="V26" s="738"/>
      <c r="W26" s="738"/>
      <c r="X26" s="738"/>
      <c r="Y26" s="738"/>
      <c r="Z26" s="738"/>
    </row>
    <row r="27" ht="11.25" customHeight="1">
      <c r="A27" s="78" t="s">
        <v>8074</v>
      </c>
      <c r="B27" s="18" t="s">
        <v>52</v>
      </c>
      <c r="C27" s="18">
        <v>12.0</v>
      </c>
      <c r="D27" s="74">
        <f>C27*28</f>
        <v>336</v>
      </c>
      <c r="E27" s="221">
        <v>336.0</v>
      </c>
      <c r="F27" s="180" t="s">
        <v>384</v>
      </c>
      <c r="G27" s="738"/>
      <c r="H27" s="738"/>
      <c r="I27" s="738"/>
      <c r="J27" s="738"/>
      <c r="K27" s="738"/>
      <c r="L27" s="738"/>
      <c r="M27" s="738"/>
      <c r="N27" s="738"/>
      <c r="O27" s="738"/>
      <c r="P27" s="738"/>
      <c r="Q27" s="738"/>
      <c r="R27" s="738"/>
      <c r="S27" s="738"/>
      <c r="T27" s="738"/>
      <c r="U27" s="738"/>
      <c r="V27" s="738"/>
      <c r="W27" s="738"/>
      <c r="X27" s="738"/>
      <c r="Y27" s="738"/>
      <c r="Z27" s="738"/>
    </row>
    <row r="28" ht="11.25" customHeight="1">
      <c r="A28" s="17" t="s">
        <v>76</v>
      </c>
      <c r="B28" s="98" t="s">
        <v>77</v>
      </c>
      <c r="C28" s="98">
        <v>10.06</v>
      </c>
      <c r="D28" s="99" t="s">
        <v>8075</v>
      </c>
      <c r="E28" s="303">
        <v>281.68</v>
      </c>
      <c r="F28" s="180" t="s">
        <v>394</v>
      </c>
      <c r="G28" s="738"/>
      <c r="H28" s="738"/>
      <c r="I28" s="738"/>
      <c r="J28" s="738"/>
      <c r="K28" s="738"/>
      <c r="L28" s="738"/>
      <c r="M28" s="738"/>
      <c r="N28" s="738"/>
      <c r="O28" s="738"/>
      <c r="P28" s="738"/>
      <c r="Q28" s="738"/>
      <c r="R28" s="738"/>
      <c r="S28" s="738"/>
      <c r="T28" s="738"/>
      <c r="U28" s="738"/>
      <c r="V28" s="738"/>
      <c r="W28" s="738"/>
      <c r="X28" s="738"/>
      <c r="Y28" s="738"/>
      <c r="Z28" s="738"/>
    </row>
    <row r="29" ht="11.25" customHeight="1">
      <c r="A29" s="17" t="s">
        <v>7349</v>
      </c>
      <c r="B29" s="98" t="s">
        <v>77</v>
      </c>
      <c r="C29" s="98">
        <v>7.0</v>
      </c>
      <c r="D29" s="99">
        <f>C29*28</f>
        <v>196</v>
      </c>
      <c r="E29" s="303">
        <f>D29</f>
        <v>196</v>
      </c>
      <c r="F29" s="180" t="s">
        <v>412</v>
      </c>
      <c r="G29" s="738"/>
      <c r="H29" s="738"/>
      <c r="I29" s="738"/>
      <c r="J29" s="738"/>
      <c r="K29" s="738"/>
      <c r="L29" s="738"/>
      <c r="M29" s="738"/>
      <c r="N29" s="738"/>
      <c r="O29" s="738"/>
      <c r="P29" s="738"/>
      <c r="Q29" s="738"/>
      <c r="R29" s="738"/>
      <c r="S29" s="738"/>
      <c r="T29" s="738"/>
      <c r="U29" s="738"/>
      <c r="V29" s="738"/>
      <c r="W29" s="738"/>
      <c r="X29" s="738"/>
      <c r="Y29" s="738"/>
      <c r="Z29" s="738"/>
    </row>
    <row r="30" ht="11.25" customHeight="1">
      <c r="A30" s="17" t="s">
        <v>79</v>
      </c>
      <c r="B30" s="98" t="s">
        <v>77</v>
      </c>
      <c r="C30" s="98">
        <v>8.06</v>
      </c>
      <c r="D30" s="99">
        <v>225.68</v>
      </c>
      <c r="E30" s="303">
        <v>225.68</v>
      </c>
      <c r="F30" s="180" t="s">
        <v>539</v>
      </c>
      <c r="G30" s="738"/>
      <c r="H30" s="738"/>
      <c r="I30" s="738"/>
      <c r="J30" s="738"/>
      <c r="K30" s="738"/>
      <c r="L30" s="738"/>
      <c r="M30" s="738"/>
      <c r="N30" s="738"/>
      <c r="O30" s="738"/>
      <c r="P30" s="738"/>
      <c r="Q30" s="738"/>
      <c r="R30" s="738"/>
      <c r="S30" s="738"/>
      <c r="T30" s="738"/>
      <c r="U30" s="738"/>
      <c r="V30" s="738"/>
      <c r="W30" s="738"/>
      <c r="X30" s="738"/>
      <c r="Y30" s="738"/>
      <c r="Z30" s="738"/>
    </row>
    <row r="31" ht="11.25" customHeight="1">
      <c r="A31" s="17" t="s">
        <v>80</v>
      </c>
      <c r="B31" s="98" t="s">
        <v>77</v>
      </c>
      <c r="C31" s="98">
        <v>11.0</v>
      </c>
      <c r="D31" s="99" t="s">
        <v>8076</v>
      </c>
      <c r="E31" s="303">
        <v>308.0</v>
      </c>
      <c r="F31" s="180" t="s">
        <v>549</v>
      </c>
      <c r="G31" s="738"/>
      <c r="H31" s="738"/>
      <c r="I31" s="738"/>
      <c r="J31" s="738"/>
      <c r="K31" s="738"/>
      <c r="L31" s="738"/>
      <c r="M31" s="738"/>
      <c r="N31" s="738"/>
      <c r="O31" s="738"/>
      <c r="P31" s="738"/>
      <c r="Q31" s="738"/>
      <c r="R31" s="738"/>
      <c r="S31" s="738"/>
      <c r="T31" s="738"/>
      <c r="U31" s="738"/>
      <c r="V31" s="738"/>
      <c r="W31" s="738"/>
      <c r="X31" s="738"/>
      <c r="Y31" s="738"/>
      <c r="Z31" s="738"/>
    </row>
    <row r="32" ht="11.25" customHeight="1">
      <c r="A32" s="17" t="s">
        <v>81</v>
      </c>
      <c r="B32" s="98" t="s">
        <v>77</v>
      </c>
      <c r="C32" s="98">
        <v>14.0</v>
      </c>
      <c r="D32" s="99" t="s">
        <v>8077</v>
      </c>
      <c r="E32" s="303">
        <v>392.0</v>
      </c>
      <c r="F32" s="180" t="s">
        <v>2328</v>
      </c>
      <c r="G32" s="738"/>
      <c r="H32" s="738"/>
      <c r="I32" s="738"/>
      <c r="J32" s="738"/>
      <c r="K32" s="738"/>
      <c r="L32" s="738"/>
      <c r="M32" s="738"/>
      <c r="N32" s="738"/>
      <c r="O32" s="738"/>
      <c r="P32" s="738"/>
      <c r="Q32" s="738"/>
      <c r="R32" s="738"/>
      <c r="S32" s="738"/>
      <c r="T32" s="738"/>
      <c r="U32" s="738"/>
      <c r="V32" s="738"/>
      <c r="W32" s="738"/>
      <c r="X32" s="738"/>
      <c r="Y32" s="738"/>
      <c r="Z32" s="738"/>
    </row>
    <row r="33" ht="11.25" customHeight="1">
      <c r="A33" s="17" t="s">
        <v>82</v>
      </c>
      <c r="B33" s="98" t="s">
        <v>563</v>
      </c>
      <c r="C33" s="98">
        <v>12.13</v>
      </c>
      <c r="D33" s="99">
        <v>339.64</v>
      </c>
      <c r="E33" s="303">
        <v>340.0</v>
      </c>
      <c r="F33" s="180" t="s">
        <v>558</v>
      </c>
      <c r="G33" s="738"/>
      <c r="H33" s="738"/>
      <c r="I33" s="738"/>
      <c r="J33" s="738"/>
      <c r="K33" s="738"/>
      <c r="L33" s="738"/>
      <c r="M33" s="738"/>
      <c r="N33" s="738"/>
      <c r="O33" s="738"/>
      <c r="P33" s="738"/>
      <c r="Q33" s="738"/>
      <c r="R33" s="738"/>
      <c r="S33" s="738"/>
      <c r="T33" s="738"/>
      <c r="U33" s="738"/>
      <c r="V33" s="738"/>
      <c r="W33" s="738"/>
      <c r="X33" s="738"/>
      <c r="Y33" s="738"/>
      <c r="Z33" s="738"/>
    </row>
    <row r="34" ht="11.25" customHeight="1">
      <c r="A34" s="17" t="s">
        <v>83</v>
      </c>
      <c r="B34" s="98" t="s">
        <v>77</v>
      </c>
      <c r="C34" s="98">
        <v>9.0</v>
      </c>
      <c r="D34" s="99">
        <v>252.0</v>
      </c>
      <c r="E34" s="303">
        <v>252.0</v>
      </c>
      <c r="F34" s="180" t="s">
        <v>560</v>
      </c>
      <c r="G34" s="738"/>
      <c r="H34" s="738"/>
      <c r="I34" s="738"/>
      <c r="J34" s="738"/>
      <c r="K34" s="738"/>
      <c r="L34" s="738"/>
      <c r="M34" s="738"/>
      <c r="N34" s="738"/>
      <c r="O34" s="738"/>
      <c r="P34" s="738"/>
      <c r="Q34" s="738"/>
      <c r="R34" s="738"/>
      <c r="S34" s="738"/>
      <c r="T34" s="738"/>
      <c r="U34" s="738"/>
      <c r="V34" s="738"/>
      <c r="W34" s="738"/>
      <c r="X34" s="738"/>
      <c r="Y34" s="738"/>
      <c r="Z34" s="738"/>
    </row>
    <row r="35" ht="11.25" customHeight="1">
      <c r="A35" s="17" t="s">
        <v>84</v>
      </c>
      <c r="B35" s="98" t="s">
        <v>77</v>
      </c>
      <c r="C35" s="98">
        <v>10.0</v>
      </c>
      <c r="D35" s="99">
        <v>280.0</v>
      </c>
      <c r="E35" s="303">
        <v>280.0</v>
      </c>
      <c r="F35" s="180" t="s">
        <v>568</v>
      </c>
      <c r="G35" s="738"/>
      <c r="H35" s="738"/>
      <c r="I35" s="738"/>
      <c r="J35" s="738"/>
      <c r="K35" s="738"/>
      <c r="L35" s="738"/>
      <c r="M35" s="738"/>
      <c r="N35" s="738"/>
      <c r="O35" s="738"/>
      <c r="P35" s="738"/>
      <c r="Q35" s="738"/>
      <c r="R35" s="738"/>
      <c r="S35" s="738"/>
      <c r="T35" s="738"/>
      <c r="U35" s="738"/>
      <c r="V35" s="738"/>
      <c r="W35" s="738"/>
      <c r="X35" s="738"/>
      <c r="Y35" s="738"/>
      <c r="Z35" s="738"/>
    </row>
    <row r="36" ht="11.25" customHeight="1">
      <c r="A36" s="17" t="s">
        <v>85</v>
      </c>
      <c r="B36" s="98" t="s">
        <v>77</v>
      </c>
      <c r="C36" s="98">
        <v>8.56</v>
      </c>
      <c r="D36" s="99">
        <v>239.68</v>
      </c>
      <c r="E36" s="303">
        <v>239.68</v>
      </c>
      <c r="F36" s="78" t="s">
        <v>572</v>
      </c>
      <c r="G36" s="738"/>
      <c r="H36" s="738"/>
      <c r="I36" s="738"/>
      <c r="J36" s="738"/>
      <c r="K36" s="738"/>
      <c r="L36" s="738"/>
      <c r="M36" s="738"/>
      <c r="N36" s="738"/>
      <c r="O36" s="738"/>
      <c r="P36" s="738"/>
      <c r="Q36" s="738"/>
      <c r="R36" s="738"/>
      <c r="S36" s="738"/>
      <c r="T36" s="738"/>
      <c r="U36" s="738"/>
      <c r="V36" s="738"/>
      <c r="W36" s="738"/>
      <c r="X36" s="738"/>
      <c r="Y36" s="738"/>
      <c r="Z36" s="738"/>
    </row>
    <row r="37" ht="11.25" customHeight="1">
      <c r="A37" s="17" t="s">
        <v>5552</v>
      </c>
      <c r="B37" s="98" t="s">
        <v>77</v>
      </c>
      <c r="C37" s="98">
        <v>9.0</v>
      </c>
      <c r="D37" s="99">
        <v>252.0</v>
      </c>
      <c r="E37" s="303">
        <v>252.0</v>
      </c>
      <c r="F37" s="739" t="s">
        <v>5548</v>
      </c>
      <c r="G37" s="738"/>
      <c r="H37" s="738"/>
      <c r="I37" s="738"/>
      <c r="J37" s="738"/>
      <c r="K37" s="738"/>
      <c r="L37" s="738"/>
      <c r="M37" s="738"/>
      <c r="N37" s="738"/>
      <c r="O37" s="738"/>
      <c r="P37" s="738"/>
      <c r="Q37" s="738"/>
      <c r="R37" s="738"/>
      <c r="S37" s="738"/>
      <c r="T37" s="738"/>
      <c r="U37" s="738"/>
      <c r="V37" s="738"/>
      <c r="W37" s="738"/>
      <c r="X37" s="738"/>
      <c r="Y37" s="738"/>
      <c r="Z37" s="738"/>
    </row>
    <row r="38" ht="11.25" customHeight="1">
      <c r="A38" s="17" t="s">
        <v>87</v>
      </c>
      <c r="B38" s="98" t="s">
        <v>77</v>
      </c>
      <c r="C38" s="98">
        <v>8.13</v>
      </c>
      <c r="D38" s="99">
        <f>C38*28</f>
        <v>227.64</v>
      </c>
      <c r="E38" s="303">
        <f>D38</f>
        <v>227.64</v>
      </c>
      <c r="F38" s="180" t="s">
        <v>583</v>
      </c>
      <c r="G38" s="738"/>
      <c r="H38" s="738"/>
      <c r="I38" s="738"/>
      <c r="J38" s="738"/>
      <c r="K38" s="738"/>
      <c r="L38" s="738"/>
      <c r="M38" s="738"/>
      <c r="N38" s="738"/>
      <c r="O38" s="738"/>
      <c r="P38" s="738"/>
      <c r="Q38" s="738"/>
      <c r="R38" s="738"/>
      <c r="S38" s="738"/>
      <c r="T38" s="738"/>
      <c r="U38" s="738"/>
      <c r="V38" s="738"/>
      <c r="W38" s="738"/>
      <c r="X38" s="738"/>
      <c r="Y38" s="738"/>
      <c r="Z38" s="738"/>
    </row>
    <row r="39" ht="11.25" customHeight="1">
      <c r="A39" s="17" t="s">
        <v>88</v>
      </c>
      <c r="B39" s="98" t="s">
        <v>563</v>
      </c>
      <c r="C39" s="98">
        <v>10.0</v>
      </c>
      <c r="D39" s="99" t="s">
        <v>8078</v>
      </c>
      <c r="E39" s="303">
        <v>280.0</v>
      </c>
      <c r="F39" s="180" t="s">
        <v>594</v>
      </c>
      <c r="G39" s="738"/>
      <c r="H39" s="738"/>
      <c r="I39" s="738"/>
      <c r="J39" s="738"/>
      <c r="K39" s="738"/>
      <c r="L39" s="738"/>
      <c r="M39" s="738"/>
      <c r="N39" s="738"/>
      <c r="O39" s="738"/>
      <c r="P39" s="738"/>
      <c r="Q39" s="738"/>
      <c r="R39" s="738"/>
      <c r="S39" s="738"/>
      <c r="T39" s="738"/>
      <c r="U39" s="738"/>
      <c r="V39" s="738"/>
      <c r="W39" s="738"/>
      <c r="X39" s="738"/>
      <c r="Y39" s="738"/>
      <c r="Z39" s="738"/>
    </row>
    <row r="40" ht="11.25" customHeight="1">
      <c r="A40" s="17" t="s">
        <v>8079</v>
      </c>
      <c r="B40" s="98" t="s">
        <v>77</v>
      </c>
      <c r="C40" s="98">
        <v>7.0</v>
      </c>
      <c r="D40" s="99" t="s">
        <v>8080</v>
      </c>
      <c r="E40" s="303">
        <v>196.0</v>
      </c>
      <c r="F40" s="180" t="s">
        <v>598</v>
      </c>
      <c r="G40" s="738"/>
      <c r="H40" s="738"/>
      <c r="I40" s="738"/>
      <c r="J40" s="738"/>
      <c r="K40" s="738"/>
      <c r="L40" s="738"/>
      <c r="M40" s="738"/>
      <c r="N40" s="738"/>
      <c r="O40" s="738"/>
      <c r="P40" s="738"/>
      <c r="Q40" s="738"/>
      <c r="R40" s="738"/>
      <c r="S40" s="738"/>
      <c r="T40" s="738"/>
      <c r="U40" s="738"/>
      <c r="V40" s="738"/>
      <c r="W40" s="738"/>
      <c r="X40" s="738"/>
      <c r="Y40" s="738"/>
      <c r="Z40" s="738"/>
    </row>
    <row r="41" ht="11.25" customHeight="1">
      <c r="A41" s="17" t="s">
        <v>90</v>
      </c>
      <c r="B41" s="98" t="s">
        <v>77</v>
      </c>
      <c r="C41" s="98">
        <v>2.0</v>
      </c>
      <c r="D41" s="99">
        <v>28.0</v>
      </c>
      <c r="E41" s="303">
        <v>56.0</v>
      </c>
      <c r="F41" s="180" t="s">
        <v>775</v>
      </c>
      <c r="G41" s="738"/>
      <c r="H41" s="738"/>
      <c r="I41" s="738"/>
      <c r="J41" s="738"/>
      <c r="K41" s="738"/>
      <c r="L41" s="738"/>
      <c r="M41" s="738"/>
      <c r="N41" s="738"/>
      <c r="O41" s="738"/>
      <c r="P41" s="738"/>
      <c r="Q41" s="738"/>
      <c r="R41" s="738"/>
      <c r="S41" s="738"/>
      <c r="T41" s="738"/>
      <c r="U41" s="738"/>
      <c r="V41" s="738"/>
      <c r="W41" s="738"/>
      <c r="X41" s="738"/>
      <c r="Y41" s="738"/>
      <c r="Z41" s="738"/>
    </row>
    <row r="42" ht="11.25" customHeight="1">
      <c r="A42" s="17" t="s">
        <v>90</v>
      </c>
      <c r="B42" s="98" t="s">
        <v>77</v>
      </c>
      <c r="C42" s="98">
        <v>2.0</v>
      </c>
      <c r="D42" s="99">
        <v>28.0</v>
      </c>
      <c r="E42" s="303">
        <v>56.0</v>
      </c>
      <c r="F42" s="180" t="s">
        <v>775</v>
      </c>
      <c r="G42" s="738"/>
      <c r="H42" s="738"/>
      <c r="I42" s="738"/>
      <c r="J42" s="738"/>
      <c r="K42" s="738"/>
      <c r="L42" s="738"/>
      <c r="M42" s="738"/>
      <c r="N42" s="738"/>
      <c r="O42" s="738"/>
      <c r="P42" s="738"/>
      <c r="Q42" s="738"/>
      <c r="R42" s="738"/>
      <c r="S42" s="738"/>
      <c r="T42" s="738"/>
      <c r="U42" s="738"/>
      <c r="V42" s="738"/>
      <c r="W42" s="738"/>
      <c r="X42" s="738"/>
      <c r="Y42" s="738"/>
      <c r="Z42" s="738"/>
    </row>
    <row r="43" ht="11.25" customHeight="1">
      <c r="A43" s="17" t="s">
        <v>90</v>
      </c>
      <c r="B43" s="98" t="s">
        <v>77</v>
      </c>
      <c r="C43" s="98">
        <v>2.0</v>
      </c>
      <c r="D43" s="99">
        <v>28.0</v>
      </c>
      <c r="E43" s="303">
        <v>56.0</v>
      </c>
      <c r="F43" s="180" t="s">
        <v>775</v>
      </c>
      <c r="G43" s="738"/>
      <c r="H43" s="738"/>
      <c r="I43" s="738"/>
      <c r="J43" s="738"/>
      <c r="K43" s="738"/>
      <c r="L43" s="738"/>
      <c r="M43" s="738"/>
      <c r="N43" s="738"/>
      <c r="O43" s="738"/>
      <c r="P43" s="738"/>
      <c r="Q43" s="738"/>
      <c r="R43" s="738"/>
      <c r="S43" s="738"/>
      <c r="T43" s="738"/>
      <c r="U43" s="738"/>
      <c r="V43" s="738"/>
      <c r="W43" s="738"/>
      <c r="X43" s="738"/>
      <c r="Y43" s="738"/>
      <c r="Z43" s="738"/>
    </row>
    <row r="44" ht="11.25" customHeight="1">
      <c r="A44" s="17" t="s">
        <v>90</v>
      </c>
      <c r="B44" s="98" t="s">
        <v>77</v>
      </c>
      <c r="C44" s="98">
        <v>2.0</v>
      </c>
      <c r="D44" s="99">
        <v>28.0</v>
      </c>
      <c r="E44" s="303">
        <v>56.0</v>
      </c>
      <c r="F44" s="180" t="s">
        <v>775</v>
      </c>
      <c r="G44" s="738"/>
      <c r="H44" s="738"/>
      <c r="I44" s="738"/>
      <c r="J44" s="738"/>
      <c r="K44" s="738"/>
      <c r="L44" s="738"/>
      <c r="M44" s="738"/>
      <c r="N44" s="738"/>
      <c r="O44" s="738"/>
      <c r="P44" s="738"/>
      <c r="Q44" s="738"/>
      <c r="R44" s="738"/>
      <c r="S44" s="738"/>
      <c r="T44" s="738"/>
      <c r="U44" s="738"/>
      <c r="V44" s="738"/>
      <c r="W44" s="738"/>
      <c r="X44" s="738"/>
      <c r="Y44" s="738"/>
      <c r="Z44" s="738"/>
    </row>
    <row r="45" ht="11.25" customHeight="1">
      <c r="A45" s="112" t="s">
        <v>91</v>
      </c>
      <c r="B45" s="98" t="s">
        <v>77</v>
      </c>
      <c r="C45" s="98">
        <v>13.0</v>
      </c>
      <c r="D45" s="99">
        <v>364.0</v>
      </c>
      <c r="E45" s="303">
        <v>364.0</v>
      </c>
      <c r="F45" s="180" t="s">
        <v>607</v>
      </c>
      <c r="G45" s="738"/>
      <c r="H45" s="738"/>
      <c r="I45" s="738"/>
      <c r="J45" s="738"/>
      <c r="K45" s="738"/>
      <c r="L45" s="738"/>
      <c r="M45" s="738"/>
      <c r="N45" s="738"/>
      <c r="O45" s="738"/>
      <c r="P45" s="738"/>
      <c r="Q45" s="738"/>
      <c r="R45" s="738"/>
      <c r="S45" s="738"/>
      <c r="T45" s="738"/>
      <c r="U45" s="738"/>
      <c r="V45" s="738"/>
      <c r="W45" s="738"/>
      <c r="X45" s="738"/>
      <c r="Y45" s="738"/>
      <c r="Z45" s="738"/>
    </row>
    <row r="46" ht="11.25" customHeight="1">
      <c r="A46" s="17" t="s">
        <v>92</v>
      </c>
      <c r="B46" s="98" t="s">
        <v>77</v>
      </c>
      <c r="C46" s="98">
        <v>13.0</v>
      </c>
      <c r="D46" s="99" t="s">
        <v>8081</v>
      </c>
      <c r="E46" s="303">
        <v>364.0</v>
      </c>
      <c r="F46" s="180" t="s">
        <v>615</v>
      </c>
      <c r="G46" s="738"/>
      <c r="H46" s="738"/>
      <c r="I46" s="738"/>
      <c r="J46" s="738"/>
      <c r="K46" s="738"/>
      <c r="L46" s="738"/>
      <c r="M46" s="738"/>
      <c r="N46" s="738"/>
      <c r="O46" s="738"/>
      <c r="P46" s="738"/>
      <c r="Q46" s="738"/>
      <c r="R46" s="738"/>
      <c r="S46" s="738"/>
      <c r="T46" s="738"/>
      <c r="U46" s="738"/>
      <c r="V46" s="738"/>
      <c r="W46" s="738"/>
      <c r="X46" s="738"/>
      <c r="Y46" s="738"/>
      <c r="Z46" s="738"/>
    </row>
    <row r="47" ht="11.25" customHeight="1">
      <c r="A47" s="112" t="s">
        <v>2978</v>
      </c>
      <c r="B47" s="98" t="s">
        <v>77</v>
      </c>
      <c r="C47" s="98">
        <v>12.0</v>
      </c>
      <c r="D47" s="99" t="s">
        <v>8071</v>
      </c>
      <c r="E47" s="303">
        <v>336.0</v>
      </c>
      <c r="F47" s="180" t="s">
        <v>2982</v>
      </c>
      <c r="G47" s="738"/>
      <c r="H47" s="738"/>
      <c r="I47" s="738"/>
      <c r="J47" s="738"/>
      <c r="K47" s="738"/>
      <c r="L47" s="738"/>
      <c r="M47" s="738"/>
      <c r="N47" s="738"/>
      <c r="O47" s="738"/>
      <c r="P47" s="738"/>
      <c r="Q47" s="738"/>
      <c r="R47" s="738"/>
      <c r="S47" s="738"/>
      <c r="T47" s="738"/>
      <c r="U47" s="738"/>
      <c r="V47" s="738"/>
      <c r="W47" s="738"/>
      <c r="X47" s="738"/>
      <c r="Y47" s="738"/>
      <c r="Z47" s="738"/>
    </row>
    <row r="48" ht="11.25" customHeight="1">
      <c r="A48" s="17" t="s">
        <v>94</v>
      </c>
      <c r="B48" s="98" t="s">
        <v>77</v>
      </c>
      <c r="C48" s="98">
        <v>12.0</v>
      </c>
      <c r="D48" s="99" t="s">
        <v>8071</v>
      </c>
      <c r="E48" s="303">
        <v>336.0</v>
      </c>
      <c r="F48" s="180" t="s">
        <v>3883</v>
      </c>
      <c r="G48" s="738"/>
      <c r="H48" s="738"/>
      <c r="I48" s="738"/>
      <c r="J48" s="738"/>
      <c r="K48" s="738"/>
      <c r="L48" s="738"/>
      <c r="M48" s="738"/>
      <c r="N48" s="738"/>
      <c r="O48" s="738"/>
      <c r="P48" s="738"/>
      <c r="Q48" s="738"/>
      <c r="R48" s="738"/>
      <c r="S48" s="738"/>
      <c r="T48" s="738"/>
      <c r="U48" s="738"/>
      <c r="V48" s="738"/>
      <c r="W48" s="738"/>
      <c r="X48" s="738"/>
      <c r="Y48" s="738"/>
      <c r="Z48" s="738"/>
    </row>
    <row r="49" ht="11.25" customHeight="1">
      <c r="A49" s="17" t="s">
        <v>2991</v>
      </c>
      <c r="B49" s="98" t="s">
        <v>77</v>
      </c>
      <c r="C49" s="98">
        <v>14.0</v>
      </c>
      <c r="D49" s="99">
        <v>392.0</v>
      </c>
      <c r="E49" s="303">
        <v>392.0</v>
      </c>
      <c r="F49" s="180" t="s">
        <v>2996</v>
      </c>
      <c r="G49" s="738"/>
      <c r="H49" s="738"/>
      <c r="I49" s="738"/>
      <c r="J49" s="738"/>
      <c r="K49" s="738"/>
      <c r="L49" s="738"/>
      <c r="M49" s="738"/>
      <c r="N49" s="738"/>
      <c r="O49" s="738"/>
      <c r="P49" s="738"/>
      <c r="Q49" s="738"/>
      <c r="R49" s="738"/>
      <c r="S49" s="738"/>
      <c r="T49" s="738"/>
      <c r="U49" s="738"/>
      <c r="V49" s="738"/>
      <c r="W49" s="738"/>
      <c r="X49" s="738"/>
      <c r="Y49" s="738"/>
      <c r="Z49" s="738"/>
    </row>
    <row r="50" ht="11.25" customHeight="1">
      <c r="A50" s="17" t="s">
        <v>623</v>
      </c>
      <c r="B50" s="98" t="s">
        <v>77</v>
      </c>
      <c r="C50" s="98">
        <v>12.0</v>
      </c>
      <c r="D50" s="99" t="s">
        <v>8082</v>
      </c>
      <c r="E50" s="303">
        <v>336.0</v>
      </c>
      <c r="F50" s="180" t="s">
        <v>623</v>
      </c>
      <c r="G50" s="738"/>
      <c r="H50" s="738"/>
      <c r="I50" s="738"/>
      <c r="J50" s="738"/>
      <c r="K50" s="738"/>
      <c r="L50" s="738"/>
      <c r="M50" s="738"/>
      <c r="N50" s="738"/>
      <c r="O50" s="738"/>
      <c r="P50" s="738"/>
      <c r="Q50" s="738"/>
      <c r="R50" s="738"/>
      <c r="S50" s="738"/>
      <c r="T50" s="738"/>
      <c r="U50" s="738"/>
      <c r="V50" s="738"/>
      <c r="W50" s="738"/>
      <c r="X50" s="738"/>
      <c r="Y50" s="738"/>
      <c r="Z50" s="738"/>
    </row>
    <row r="51" ht="11.25" customHeight="1">
      <c r="A51" s="17" t="s">
        <v>98</v>
      </c>
      <c r="B51" s="98" t="s">
        <v>77</v>
      </c>
      <c r="C51" s="98">
        <v>9.13</v>
      </c>
      <c r="D51" s="99" t="s">
        <v>8083</v>
      </c>
      <c r="E51" s="303">
        <v>255.64</v>
      </c>
      <c r="F51" s="180" t="s">
        <v>625</v>
      </c>
      <c r="G51" s="738"/>
      <c r="H51" s="738"/>
      <c r="I51" s="738"/>
      <c r="J51" s="738"/>
      <c r="K51" s="738"/>
      <c r="L51" s="738"/>
      <c r="M51" s="738"/>
      <c r="N51" s="738"/>
      <c r="O51" s="738"/>
      <c r="P51" s="738"/>
      <c r="Q51" s="738"/>
      <c r="R51" s="738"/>
      <c r="S51" s="738"/>
      <c r="T51" s="738"/>
      <c r="U51" s="738"/>
      <c r="V51" s="738"/>
      <c r="W51" s="738"/>
      <c r="X51" s="738"/>
      <c r="Y51" s="738"/>
      <c r="Z51" s="738"/>
    </row>
    <row r="52" ht="11.25" customHeight="1">
      <c r="A52" s="17" t="s">
        <v>99</v>
      </c>
      <c r="B52" s="98" t="s">
        <v>77</v>
      </c>
      <c r="C52" s="98">
        <v>12.0</v>
      </c>
      <c r="D52" s="99">
        <v>336.0</v>
      </c>
      <c r="E52" s="303">
        <v>336.0</v>
      </c>
      <c r="F52" s="180" t="s">
        <v>641</v>
      </c>
      <c r="G52" s="738"/>
      <c r="H52" s="738"/>
      <c r="I52" s="738"/>
      <c r="J52" s="738"/>
      <c r="K52" s="738"/>
      <c r="L52" s="738"/>
      <c r="M52" s="738"/>
      <c r="N52" s="738"/>
      <c r="O52" s="738"/>
      <c r="P52" s="738"/>
      <c r="Q52" s="738"/>
      <c r="R52" s="738"/>
      <c r="S52" s="738"/>
      <c r="T52" s="738"/>
      <c r="U52" s="738"/>
      <c r="V52" s="738"/>
      <c r="W52" s="738"/>
      <c r="X52" s="738"/>
      <c r="Y52" s="738"/>
      <c r="Z52" s="738"/>
    </row>
    <row r="53" ht="11.25" customHeight="1">
      <c r="A53" s="18" t="s">
        <v>3129</v>
      </c>
      <c r="B53" s="18" t="s">
        <v>77</v>
      </c>
      <c r="C53" s="18">
        <v>11.0</v>
      </c>
      <c r="D53" s="74">
        <v>308.0</v>
      </c>
      <c r="E53" s="221">
        <v>308.0</v>
      </c>
      <c r="F53" s="180" t="s">
        <v>3133</v>
      </c>
      <c r="G53" s="738"/>
      <c r="H53" s="738"/>
      <c r="I53" s="738"/>
      <c r="J53" s="738"/>
      <c r="K53" s="738"/>
      <c r="L53" s="738"/>
      <c r="M53" s="738"/>
      <c r="N53" s="738"/>
      <c r="O53" s="738"/>
      <c r="P53" s="738"/>
      <c r="Q53" s="738"/>
      <c r="R53" s="738"/>
      <c r="S53" s="738"/>
      <c r="T53" s="738"/>
      <c r="U53" s="738"/>
      <c r="V53" s="738"/>
      <c r="W53" s="738"/>
      <c r="X53" s="738"/>
      <c r="Y53" s="738"/>
      <c r="Z53" s="738"/>
    </row>
    <row r="54" ht="11.25" customHeight="1">
      <c r="A54" s="17" t="s">
        <v>8084</v>
      </c>
      <c r="B54" s="98" t="s">
        <v>77</v>
      </c>
      <c r="C54" s="98">
        <v>9.0</v>
      </c>
      <c r="D54" s="99">
        <v>252.0</v>
      </c>
      <c r="E54" s="303">
        <v>252.0</v>
      </c>
      <c r="F54" s="180" t="s">
        <v>649</v>
      </c>
      <c r="G54" s="738"/>
      <c r="H54" s="738"/>
      <c r="I54" s="738"/>
      <c r="J54" s="738"/>
      <c r="K54" s="738"/>
      <c r="L54" s="738"/>
      <c r="M54" s="738"/>
      <c r="N54" s="738"/>
      <c r="O54" s="738"/>
      <c r="P54" s="738"/>
      <c r="Q54" s="738"/>
      <c r="R54" s="738"/>
      <c r="S54" s="738"/>
      <c r="T54" s="738"/>
      <c r="U54" s="738"/>
      <c r="V54" s="738"/>
      <c r="W54" s="738"/>
      <c r="X54" s="738"/>
      <c r="Y54" s="738"/>
      <c r="Z54" s="738"/>
    </row>
    <row r="55" ht="11.25" customHeight="1">
      <c r="A55" s="17" t="s">
        <v>8085</v>
      </c>
      <c r="B55" s="98" t="s">
        <v>77</v>
      </c>
      <c r="C55" s="98">
        <v>13.0</v>
      </c>
      <c r="D55" s="99" t="s">
        <v>8081</v>
      </c>
      <c r="E55" s="303">
        <v>364.0</v>
      </c>
      <c r="F55" s="180" t="s">
        <v>7911</v>
      </c>
      <c r="G55" s="738"/>
      <c r="H55" s="738"/>
      <c r="I55" s="738"/>
      <c r="J55" s="738"/>
      <c r="K55" s="738"/>
      <c r="L55" s="738"/>
      <c r="M55" s="738"/>
      <c r="N55" s="738"/>
      <c r="O55" s="738"/>
      <c r="P55" s="738"/>
      <c r="Q55" s="738"/>
      <c r="R55" s="738"/>
      <c r="S55" s="738"/>
      <c r="T55" s="738"/>
      <c r="U55" s="738"/>
      <c r="V55" s="738"/>
      <c r="W55" s="738"/>
      <c r="X55" s="738"/>
      <c r="Y55" s="738"/>
      <c r="Z55" s="738"/>
    </row>
    <row r="56" ht="11.25" customHeight="1">
      <c r="A56" s="17" t="s">
        <v>3960</v>
      </c>
      <c r="B56" s="98" t="s">
        <v>77</v>
      </c>
      <c r="C56" s="98">
        <v>9.5</v>
      </c>
      <c r="D56" s="99">
        <v>266.0</v>
      </c>
      <c r="E56" s="303">
        <v>266.0</v>
      </c>
      <c r="F56" s="180" t="s">
        <v>3249</v>
      </c>
      <c r="G56" s="738"/>
      <c r="H56" s="738"/>
      <c r="I56" s="738"/>
      <c r="J56" s="738"/>
      <c r="K56" s="738"/>
      <c r="L56" s="738"/>
      <c r="M56" s="738"/>
      <c r="N56" s="738"/>
      <c r="O56" s="738"/>
      <c r="P56" s="738"/>
      <c r="Q56" s="738"/>
      <c r="R56" s="738"/>
      <c r="S56" s="738"/>
      <c r="T56" s="738"/>
      <c r="U56" s="738"/>
      <c r="V56" s="738"/>
      <c r="W56" s="738"/>
      <c r="X56" s="738"/>
      <c r="Y56" s="738"/>
      <c r="Z56" s="738"/>
    </row>
    <row r="57" ht="11.25" customHeight="1">
      <c r="A57" s="17" t="s">
        <v>104</v>
      </c>
      <c r="B57" s="98" t="s">
        <v>77</v>
      </c>
      <c r="C57" s="303">
        <v>10.25</v>
      </c>
      <c r="D57" s="99">
        <v>287.0</v>
      </c>
      <c r="E57" s="303">
        <v>287.0</v>
      </c>
      <c r="F57" s="180" t="s">
        <v>3305</v>
      </c>
      <c r="G57" s="738"/>
      <c r="H57" s="738"/>
      <c r="I57" s="738"/>
      <c r="J57" s="738"/>
      <c r="K57" s="738"/>
      <c r="L57" s="738"/>
      <c r="M57" s="738"/>
      <c r="N57" s="738"/>
      <c r="O57" s="738"/>
      <c r="P57" s="738"/>
      <c r="Q57" s="738"/>
      <c r="R57" s="738"/>
      <c r="S57" s="738"/>
      <c r="T57" s="738"/>
      <c r="U57" s="738"/>
      <c r="V57" s="738"/>
      <c r="W57" s="738"/>
      <c r="X57" s="738"/>
      <c r="Y57" s="738"/>
      <c r="Z57" s="738"/>
    </row>
    <row r="58" ht="11.25" customHeight="1">
      <c r="A58" s="17" t="s">
        <v>7923</v>
      </c>
      <c r="B58" s="98" t="s">
        <v>77</v>
      </c>
      <c r="C58" s="740">
        <v>14.06</v>
      </c>
      <c r="D58" s="740">
        <v>28.0</v>
      </c>
      <c r="E58" s="303">
        <v>393.68</v>
      </c>
      <c r="F58" s="741" t="s">
        <v>3367</v>
      </c>
      <c r="G58" s="738"/>
      <c r="H58" s="738"/>
      <c r="I58" s="738"/>
      <c r="J58" s="738"/>
      <c r="K58" s="738"/>
      <c r="L58" s="738"/>
      <c r="M58" s="738"/>
      <c r="N58" s="738"/>
      <c r="O58" s="738"/>
      <c r="P58" s="738"/>
      <c r="Q58" s="738"/>
      <c r="R58" s="738"/>
      <c r="S58" s="738"/>
      <c r="T58" s="738"/>
      <c r="U58" s="738"/>
      <c r="V58" s="738"/>
      <c r="W58" s="738"/>
      <c r="X58" s="738"/>
      <c r="Y58" s="738"/>
      <c r="Z58" s="738"/>
    </row>
    <row r="59" ht="11.25" customHeight="1">
      <c r="A59" s="17" t="s">
        <v>102</v>
      </c>
      <c r="B59" s="98" t="s">
        <v>77</v>
      </c>
      <c r="C59" s="18">
        <v>11.0</v>
      </c>
      <c r="D59" s="74" t="s">
        <v>8076</v>
      </c>
      <c r="E59" s="221">
        <v>308.0</v>
      </c>
      <c r="F59" s="180" t="s">
        <v>677</v>
      </c>
      <c r="G59" s="738"/>
      <c r="H59" s="738"/>
      <c r="I59" s="738"/>
      <c r="J59" s="738"/>
      <c r="K59" s="738"/>
      <c r="L59" s="738"/>
      <c r="M59" s="738"/>
      <c r="N59" s="738"/>
      <c r="O59" s="738"/>
      <c r="P59" s="738"/>
      <c r="Q59" s="738"/>
      <c r="R59" s="738"/>
      <c r="S59" s="738"/>
      <c r="T59" s="738"/>
      <c r="U59" s="738"/>
      <c r="V59" s="738"/>
      <c r="W59" s="738"/>
      <c r="X59" s="738"/>
      <c r="Y59" s="738"/>
      <c r="Z59" s="738"/>
    </row>
    <row r="60" ht="11.25" customHeight="1">
      <c r="A60" s="18" t="s">
        <v>7573</v>
      </c>
      <c r="B60" s="18" t="s">
        <v>77</v>
      </c>
      <c r="C60" s="77">
        <v>10.06</v>
      </c>
      <c r="D60" s="74">
        <v>28.0</v>
      </c>
      <c r="E60" s="221">
        <v>281.68</v>
      </c>
      <c r="F60" s="180" t="s">
        <v>689</v>
      </c>
      <c r="G60" s="738"/>
      <c r="H60" s="738"/>
      <c r="I60" s="738"/>
      <c r="J60" s="738"/>
      <c r="K60" s="738"/>
      <c r="L60" s="738"/>
      <c r="M60" s="738"/>
      <c r="N60" s="738"/>
      <c r="O60" s="738"/>
      <c r="P60" s="738"/>
      <c r="Q60" s="738"/>
      <c r="R60" s="738"/>
      <c r="S60" s="738"/>
      <c r="T60" s="738"/>
      <c r="U60" s="738"/>
      <c r="V60" s="738"/>
      <c r="W60" s="738"/>
      <c r="X60" s="738"/>
      <c r="Y60" s="738"/>
      <c r="Z60" s="738"/>
    </row>
    <row r="61" ht="11.25" customHeight="1">
      <c r="A61" s="78"/>
      <c r="B61" s="18"/>
      <c r="C61" s="18"/>
      <c r="D61" s="74"/>
      <c r="E61" s="221"/>
      <c r="F61" s="180"/>
      <c r="G61" s="738"/>
      <c r="H61" s="738"/>
      <c r="I61" s="738"/>
      <c r="J61" s="738"/>
      <c r="K61" s="738"/>
      <c r="L61" s="738"/>
      <c r="M61" s="738"/>
      <c r="N61" s="738"/>
      <c r="O61" s="738"/>
      <c r="P61" s="738"/>
      <c r="Q61" s="738"/>
      <c r="R61" s="738"/>
      <c r="S61" s="738"/>
      <c r="T61" s="738"/>
      <c r="U61" s="738"/>
      <c r="V61" s="738"/>
      <c r="W61" s="738"/>
      <c r="X61" s="738"/>
      <c r="Y61" s="738"/>
      <c r="Z61" s="738"/>
    </row>
    <row r="62" ht="11.25" customHeight="1">
      <c r="A62" s="54"/>
      <c r="B62" s="523"/>
      <c r="C62" s="523"/>
      <c r="D62" s="742"/>
      <c r="E62" s="700">
        <f>SUM(E9:E61)</f>
        <v>14166.36</v>
      </c>
      <c r="F62" s="738"/>
      <c r="G62" s="738"/>
      <c r="H62" s="738"/>
      <c r="I62" s="738"/>
      <c r="J62" s="738"/>
      <c r="K62" s="738"/>
      <c r="L62" s="738"/>
      <c r="M62" s="738"/>
      <c r="N62" s="738"/>
      <c r="O62" s="738"/>
      <c r="P62" s="738"/>
      <c r="Q62" s="738"/>
      <c r="R62" s="738"/>
      <c r="S62" s="738"/>
      <c r="T62" s="738"/>
      <c r="U62" s="738"/>
      <c r="V62" s="738"/>
      <c r="W62" s="738"/>
      <c r="X62" s="738"/>
      <c r="Y62" s="738"/>
      <c r="Z62" s="738"/>
    </row>
    <row r="63" ht="11.25" customHeight="1">
      <c r="A63" s="53"/>
      <c r="B63" s="53"/>
      <c r="C63" s="54"/>
      <c r="D63" s="54"/>
      <c r="E63" s="54"/>
      <c r="F63" s="1"/>
      <c r="G63" s="1"/>
      <c r="H63" s="1"/>
      <c r="I63" s="738"/>
      <c r="J63" s="738"/>
      <c r="K63" s="738"/>
      <c r="L63" s="738"/>
      <c r="M63" s="738"/>
      <c r="N63" s="738"/>
      <c r="O63" s="738"/>
      <c r="P63" s="738"/>
      <c r="Q63" s="738"/>
      <c r="R63" s="738"/>
      <c r="S63" s="738"/>
      <c r="T63" s="738"/>
      <c r="U63" s="738"/>
      <c r="V63" s="738"/>
      <c r="W63" s="738"/>
      <c r="X63" s="738"/>
      <c r="Y63" s="738"/>
      <c r="Z63" s="738"/>
    </row>
    <row r="64" ht="11.25" customHeight="1">
      <c r="A64" s="743" t="s">
        <v>690</v>
      </c>
      <c r="B64" s="173"/>
      <c r="C64" s="173"/>
      <c r="D64" s="173"/>
      <c r="E64" s="173"/>
      <c r="F64" s="399"/>
      <c r="G64" s="399"/>
      <c r="H64" s="399"/>
      <c r="I64" s="53"/>
      <c r="J64" s="53"/>
      <c r="K64" s="53"/>
      <c r="L64" s="53"/>
      <c r="M64" s="53"/>
      <c r="N64" s="53"/>
      <c r="O64" s="53"/>
      <c r="P64" s="53"/>
      <c r="Q64" s="53"/>
      <c r="R64" s="53"/>
      <c r="S64" s="53"/>
      <c r="T64" s="53"/>
      <c r="U64" s="53"/>
      <c r="V64" s="53"/>
      <c r="W64" s="53"/>
      <c r="X64" s="53"/>
      <c r="Y64" s="53"/>
      <c r="Z64" s="738"/>
    </row>
    <row r="65" ht="15.75" customHeight="1">
      <c r="A65" s="53"/>
      <c r="B65" s="53"/>
      <c r="C65" s="54"/>
      <c r="D65" s="54"/>
      <c r="E65" s="1"/>
      <c r="F65" s="1"/>
      <c r="G65" s="1"/>
      <c r="H65" s="1"/>
    </row>
    <row r="66" ht="15.75" customHeight="1">
      <c r="A66" s="53"/>
      <c r="B66" s="53"/>
      <c r="C66" s="54"/>
      <c r="D66" s="54"/>
      <c r="E66" s="54"/>
      <c r="F66" s="1"/>
      <c r="G66" s="1"/>
      <c r="H66" s="1"/>
    </row>
    <row r="67" ht="15.75" customHeight="1">
      <c r="A67" s="53"/>
      <c r="B67" s="53"/>
      <c r="C67" s="54"/>
      <c r="D67" s="54"/>
      <c r="E67" s="1"/>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c r="A250" s="53"/>
      <c r="B250" s="53"/>
      <c r="C250" s="54"/>
      <c r="D250" s="54"/>
      <c r="E250" s="54"/>
      <c r="F250" s="1"/>
      <c r="G250" s="1"/>
      <c r="H250" s="1"/>
    </row>
    <row r="251" ht="15.75" customHeight="1">
      <c r="A251" s="53"/>
      <c r="B251" s="53"/>
      <c r="C251" s="54"/>
      <c r="D251" s="54"/>
      <c r="E251" s="54"/>
      <c r="F251" s="1"/>
      <c r="G251" s="1"/>
      <c r="H251" s="1"/>
    </row>
    <row r="252" ht="15.75" customHeight="1">
      <c r="A252" s="53"/>
      <c r="B252" s="53"/>
      <c r="C252" s="54"/>
      <c r="D252" s="54"/>
      <c r="E252" s="54"/>
      <c r="F252" s="1"/>
      <c r="G252" s="1"/>
      <c r="H252" s="1"/>
    </row>
    <row r="253" ht="15.75" customHeight="1">
      <c r="A253" s="53"/>
      <c r="B253" s="53"/>
      <c r="C253" s="54"/>
      <c r="D253" s="54"/>
      <c r="E253" s="54"/>
      <c r="F253" s="1"/>
      <c r="G253" s="1"/>
      <c r="H253" s="1"/>
    </row>
    <row r="254" ht="15.75" customHeight="1">
      <c r="A254" s="53"/>
      <c r="B254" s="53"/>
      <c r="C254" s="54"/>
      <c r="D254" s="54"/>
      <c r="E254" s="54"/>
      <c r="F254" s="1"/>
      <c r="G254" s="1"/>
      <c r="H254" s="1"/>
    </row>
    <row r="255" ht="15.75" customHeight="1">
      <c r="A255" s="53"/>
      <c r="B255" s="53"/>
      <c r="C255" s="54"/>
      <c r="D255" s="54"/>
      <c r="E255" s="54"/>
      <c r="F255" s="1"/>
      <c r="G255" s="1"/>
      <c r="H255" s="1"/>
    </row>
    <row r="256" ht="15.75" customHeight="1">
      <c r="A256" s="53"/>
      <c r="B256" s="53"/>
      <c r="C256" s="54"/>
      <c r="D256" s="54"/>
      <c r="E256" s="54"/>
      <c r="F256" s="1"/>
      <c r="G256" s="1"/>
      <c r="H256" s="1"/>
    </row>
    <row r="257" ht="15.75" customHeight="1">
      <c r="A257" s="53"/>
      <c r="B257" s="53"/>
      <c r="C257" s="54"/>
      <c r="D257" s="54"/>
      <c r="E257" s="54"/>
      <c r="F257" s="1"/>
      <c r="G257" s="1"/>
      <c r="H257" s="1"/>
    </row>
    <row r="258" ht="15.75" customHeight="1">
      <c r="A258" s="53"/>
      <c r="B258" s="53"/>
      <c r="C258" s="54"/>
      <c r="D258" s="54"/>
      <c r="E258" s="54"/>
      <c r="F258" s="1"/>
      <c r="G258" s="1"/>
      <c r="H258" s="1"/>
    </row>
    <row r="259" ht="15.75" customHeight="1">
      <c r="A259" s="53"/>
      <c r="B259" s="53"/>
      <c r="C259" s="54"/>
      <c r="D259" s="54"/>
      <c r="E259" s="54"/>
      <c r="F259" s="1"/>
      <c r="G259" s="1"/>
      <c r="H259" s="1"/>
    </row>
    <row r="260" ht="15.75" customHeight="1">
      <c r="A260" s="53"/>
      <c r="B260" s="53"/>
      <c r="C260" s="54"/>
      <c r="D260" s="54"/>
      <c r="E260" s="54"/>
      <c r="F260" s="1"/>
      <c r="G260" s="1"/>
      <c r="H260" s="1"/>
    </row>
    <row r="261" ht="15.75" customHeight="1">
      <c r="A261" s="53"/>
      <c r="B261" s="53"/>
      <c r="C261" s="54"/>
      <c r="D261" s="54"/>
      <c r="E261" s="54"/>
      <c r="F261" s="1"/>
      <c r="G261" s="1"/>
      <c r="H261" s="1"/>
    </row>
    <row r="262" ht="15.75" customHeight="1">
      <c r="A262" s="53"/>
      <c r="B262" s="53"/>
      <c r="C262" s="54"/>
      <c r="D262" s="54"/>
      <c r="E262" s="54"/>
      <c r="F262" s="1"/>
      <c r="G262" s="1"/>
      <c r="H262" s="1"/>
    </row>
    <row r="263" ht="15.75" customHeight="1">
      <c r="A263" s="53"/>
      <c r="B263" s="53"/>
      <c r="C263" s="54"/>
      <c r="D263" s="54"/>
      <c r="E263" s="54"/>
      <c r="F263" s="1"/>
      <c r="G263" s="1"/>
      <c r="H263" s="1"/>
    </row>
    <row r="264" ht="15.75" customHeight="1">
      <c r="A264" s="53"/>
      <c r="B264" s="53"/>
      <c r="C264" s="54"/>
      <c r="D264" s="54"/>
      <c r="E264" s="54"/>
      <c r="F264" s="1"/>
      <c r="G264" s="1"/>
      <c r="H264" s="1"/>
    </row>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64:E64"/>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53"/>
      <c r="C1" s="54"/>
      <c r="D1" s="54"/>
      <c r="E1" s="54"/>
      <c r="F1" s="1"/>
      <c r="G1" s="1"/>
      <c r="H1" s="1"/>
    </row>
    <row r="2" ht="15.75" customHeight="1">
      <c r="A2" s="174" t="s">
        <v>8086</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4.25" customHeight="1">
      <c r="A4" s="190" t="s">
        <v>8087</v>
      </c>
      <c r="B4" s="56"/>
      <c r="C4" s="56"/>
      <c r="D4" s="56"/>
      <c r="E4" s="57"/>
      <c r="F4" s="735"/>
      <c r="G4" s="735"/>
      <c r="H4" s="735"/>
      <c r="I4" s="59"/>
      <c r="J4" s="59"/>
      <c r="K4" s="59"/>
      <c r="L4" s="59"/>
      <c r="M4" s="59"/>
      <c r="N4" s="59"/>
      <c r="O4" s="59"/>
      <c r="P4" s="59"/>
      <c r="Q4" s="59"/>
      <c r="R4" s="59"/>
      <c r="S4" s="59"/>
      <c r="T4" s="59"/>
      <c r="U4" s="59"/>
      <c r="V4" s="59"/>
      <c r="W4" s="59"/>
      <c r="X4" s="59"/>
      <c r="Y4" s="59"/>
    </row>
    <row r="5" ht="16.5" customHeight="1">
      <c r="A5" s="387" t="s">
        <v>8063</v>
      </c>
      <c r="B5" s="56"/>
      <c r="C5" s="56"/>
      <c r="D5" s="56"/>
      <c r="E5" s="57"/>
      <c r="F5" s="735"/>
      <c r="G5" s="735"/>
      <c r="H5" s="735"/>
      <c r="I5" s="59"/>
      <c r="J5" s="59"/>
      <c r="K5" s="59"/>
      <c r="L5" s="59"/>
      <c r="M5" s="59"/>
      <c r="N5" s="59"/>
      <c r="O5" s="59"/>
      <c r="P5" s="59"/>
      <c r="Q5" s="59"/>
      <c r="R5" s="59"/>
      <c r="S5" s="59"/>
      <c r="T5" s="59"/>
      <c r="U5" s="59"/>
      <c r="V5" s="59"/>
      <c r="W5" s="59"/>
      <c r="X5" s="59"/>
      <c r="Y5" s="59"/>
    </row>
    <row r="6" ht="27.0" customHeight="1">
      <c r="A6" s="737" t="s">
        <v>8088</v>
      </c>
      <c r="B6" s="56"/>
      <c r="C6" s="56"/>
      <c r="D6" s="56"/>
      <c r="E6" s="57"/>
      <c r="F6" s="735"/>
      <c r="G6" s="735"/>
      <c r="H6" s="735"/>
      <c r="I6" s="59"/>
      <c r="J6" s="59"/>
      <c r="K6" s="59"/>
      <c r="L6" s="59"/>
      <c r="M6" s="59"/>
      <c r="N6" s="59"/>
      <c r="O6" s="59"/>
      <c r="P6" s="59"/>
      <c r="Q6" s="59"/>
      <c r="R6" s="59"/>
      <c r="S6" s="59"/>
      <c r="T6" s="59"/>
      <c r="U6" s="59"/>
      <c r="V6" s="59"/>
      <c r="W6" s="59"/>
      <c r="X6" s="59"/>
      <c r="Y6" s="59"/>
    </row>
    <row r="7">
      <c r="A7" s="64"/>
      <c r="B7" s="64"/>
      <c r="C7" s="65"/>
      <c r="D7" s="65"/>
      <c r="E7" s="65"/>
      <c r="F7" s="64"/>
      <c r="G7" s="64"/>
      <c r="H7" s="64"/>
      <c r="I7" s="59"/>
      <c r="J7" s="59"/>
      <c r="K7" s="59"/>
      <c r="L7" s="59"/>
      <c r="M7" s="59"/>
      <c r="N7" s="59"/>
      <c r="O7" s="59"/>
      <c r="P7" s="59"/>
      <c r="Q7" s="59"/>
      <c r="R7" s="59"/>
      <c r="S7" s="59"/>
      <c r="T7" s="59"/>
      <c r="U7" s="59"/>
      <c r="V7" s="59"/>
      <c r="W7" s="59"/>
      <c r="X7" s="59"/>
      <c r="Y7" s="59"/>
    </row>
    <row r="8" ht="61.5" customHeight="1">
      <c r="A8" s="389" t="s">
        <v>3664</v>
      </c>
      <c r="B8" s="194" t="s">
        <v>8</v>
      </c>
      <c r="C8" s="389" t="s">
        <v>8065</v>
      </c>
      <c r="D8" s="193" t="s">
        <v>139</v>
      </c>
      <c r="E8" s="193" t="s">
        <v>143</v>
      </c>
      <c r="F8" s="390" t="s">
        <v>144</v>
      </c>
      <c r="I8" s="59"/>
      <c r="J8" s="59"/>
      <c r="K8" s="59"/>
      <c r="L8" s="59"/>
      <c r="M8" s="59"/>
      <c r="N8" s="59"/>
      <c r="O8" s="59"/>
      <c r="P8" s="59"/>
      <c r="Q8" s="59"/>
      <c r="R8" s="59"/>
      <c r="S8" s="59"/>
      <c r="T8" s="59"/>
      <c r="U8" s="59"/>
      <c r="V8" s="59"/>
      <c r="W8" s="59"/>
      <c r="X8" s="59"/>
      <c r="Y8" s="59"/>
    </row>
    <row r="9" ht="11.25" customHeight="1">
      <c r="A9" s="85" t="s">
        <v>51</v>
      </c>
      <c r="B9" s="18" t="s">
        <v>52</v>
      </c>
      <c r="C9" s="18">
        <v>10.0</v>
      </c>
      <c r="D9" s="75">
        <f>C9*2*28</f>
        <v>560</v>
      </c>
      <c r="E9" s="469">
        <f>D9</f>
        <v>560</v>
      </c>
      <c r="F9" s="78" t="s">
        <v>154</v>
      </c>
      <c r="G9" s="79"/>
      <c r="H9" s="79"/>
      <c r="I9" s="79"/>
      <c r="J9" s="79"/>
      <c r="K9" s="79"/>
      <c r="L9" s="79"/>
      <c r="M9" s="79"/>
      <c r="N9" s="79"/>
      <c r="O9" s="79"/>
      <c r="P9" s="79"/>
      <c r="Q9" s="79"/>
      <c r="R9" s="79"/>
      <c r="S9" s="79"/>
      <c r="T9" s="79"/>
      <c r="U9" s="79"/>
      <c r="V9" s="79"/>
      <c r="W9" s="79"/>
      <c r="X9" s="79"/>
      <c r="Y9" s="79"/>
      <c r="Z9" s="79"/>
    </row>
    <row r="10" ht="11.25" customHeight="1">
      <c r="A10" s="85" t="s">
        <v>6999</v>
      </c>
      <c r="B10" s="18" t="s">
        <v>52</v>
      </c>
      <c r="C10" s="18" t="s">
        <v>8089</v>
      </c>
      <c r="D10" s="75">
        <f>9.75*2*28</f>
        <v>546</v>
      </c>
      <c r="E10" s="703">
        <v>546.0</v>
      </c>
      <c r="F10" s="78" t="s">
        <v>164</v>
      </c>
      <c r="G10" s="79"/>
      <c r="H10" s="79"/>
      <c r="I10" s="79"/>
      <c r="J10" s="79"/>
      <c r="K10" s="79"/>
      <c r="L10" s="79"/>
      <c r="M10" s="79"/>
      <c r="N10" s="79"/>
      <c r="O10" s="79"/>
      <c r="P10" s="79"/>
      <c r="Q10" s="79"/>
      <c r="R10" s="79"/>
      <c r="S10" s="79"/>
      <c r="T10" s="79"/>
      <c r="U10" s="79"/>
      <c r="V10" s="79"/>
      <c r="W10" s="79"/>
      <c r="X10" s="79"/>
      <c r="Y10" s="79"/>
      <c r="Z10" s="79"/>
    </row>
    <row r="11" ht="11.25" customHeight="1">
      <c r="A11" s="85" t="s">
        <v>8090</v>
      </c>
      <c r="B11" s="18" t="s">
        <v>52</v>
      </c>
      <c r="C11" s="18">
        <v>12.5</v>
      </c>
      <c r="D11" s="75" t="s">
        <v>8091</v>
      </c>
      <c r="E11" s="703">
        <v>700.0</v>
      </c>
      <c r="F11" s="78" t="s">
        <v>173</v>
      </c>
      <c r="G11" s="79"/>
      <c r="H11" s="79"/>
      <c r="I11" s="79"/>
      <c r="J11" s="79"/>
      <c r="K11" s="79"/>
      <c r="L11" s="79"/>
      <c r="M11" s="79"/>
      <c r="N11" s="79"/>
      <c r="O11" s="79"/>
      <c r="P11" s="79"/>
      <c r="Q11" s="79"/>
      <c r="R11" s="79"/>
      <c r="S11" s="79"/>
      <c r="T11" s="79"/>
      <c r="U11" s="79"/>
      <c r="V11" s="79"/>
      <c r="W11" s="79"/>
      <c r="X11" s="79"/>
      <c r="Y11" s="79"/>
      <c r="Z11" s="79"/>
    </row>
    <row r="12" ht="11.25" customHeight="1">
      <c r="A12" s="85" t="s">
        <v>58</v>
      </c>
      <c r="B12" s="18" t="s">
        <v>52</v>
      </c>
      <c r="C12" s="18">
        <v>10.0</v>
      </c>
      <c r="D12" s="75">
        <v>56.0</v>
      </c>
      <c r="E12" s="703">
        <v>560.0</v>
      </c>
      <c r="F12" s="78" t="s">
        <v>184</v>
      </c>
      <c r="G12" s="79"/>
      <c r="H12" s="79"/>
      <c r="I12" s="79"/>
      <c r="J12" s="79"/>
      <c r="K12" s="79"/>
      <c r="L12" s="79"/>
      <c r="M12" s="79"/>
      <c r="N12" s="79"/>
      <c r="O12" s="79"/>
      <c r="P12" s="79"/>
      <c r="Q12" s="79"/>
      <c r="R12" s="79"/>
      <c r="S12" s="79"/>
      <c r="T12" s="79"/>
      <c r="U12" s="79"/>
      <c r="V12" s="79"/>
      <c r="W12" s="79"/>
      <c r="X12" s="79"/>
      <c r="Y12" s="79"/>
      <c r="Z12" s="79"/>
    </row>
    <row r="13" ht="11.25" customHeight="1">
      <c r="A13" s="85" t="s">
        <v>59</v>
      </c>
      <c r="B13" s="18" t="s">
        <v>52</v>
      </c>
      <c r="C13" s="18">
        <v>9.25</v>
      </c>
      <c r="D13" s="75" t="s">
        <v>8092</v>
      </c>
      <c r="E13" s="703">
        <v>518.0</v>
      </c>
      <c r="F13" s="78" t="s">
        <v>1018</v>
      </c>
      <c r="G13" s="79"/>
      <c r="H13" s="79"/>
      <c r="I13" s="79"/>
      <c r="J13" s="79"/>
      <c r="K13" s="79"/>
      <c r="L13" s="79"/>
      <c r="M13" s="79"/>
      <c r="N13" s="79"/>
      <c r="O13" s="79"/>
      <c r="P13" s="79"/>
      <c r="Q13" s="79"/>
      <c r="R13" s="79"/>
      <c r="S13" s="79"/>
      <c r="T13" s="79"/>
      <c r="U13" s="79"/>
      <c r="V13" s="79"/>
      <c r="W13" s="79"/>
      <c r="X13" s="79"/>
      <c r="Y13" s="79"/>
      <c r="Z13" s="79"/>
    </row>
    <row r="14" ht="11.25" customHeight="1">
      <c r="A14" s="85" t="s">
        <v>747</v>
      </c>
      <c r="B14" s="18" t="s">
        <v>52</v>
      </c>
      <c r="C14" s="18">
        <v>7.0</v>
      </c>
      <c r="D14" s="75" t="s">
        <v>8093</v>
      </c>
      <c r="E14" s="703">
        <v>392.0</v>
      </c>
      <c r="F14" s="78" t="s">
        <v>214</v>
      </c>
      <c r="G14" s="79"/>
      <c r="H14" s="79"/>
      <c r="I14" s="79"/>
      <c r="J14" s="79"/>
      <c r="K14" s="79"/>
      <c r="L14" s="79"/>
      <c r="M14" s="79"/>
      <c r="N14" s="79"/>
      <c r="O14" s="79"/>
      <c r="P14" s="79"/>
      <c r="Q14" s="79"/>
      <c r="R14" s="79"/>
      <c r="S14" s="79"/>
      <c r="T14" s="79"/>
      <c r="U14" s="79"/>
      <c r="V14" s="79"/>
      <c r="W14" s="79"/>
      <c r="X14" s="79"/>
      <c r="Y14" s="79"/>
      <c r="Z14" s="79"/>
    </row>
    <row r="15" ht="11.25" customHeight="1">
      <c r="A15" s="85" t="s">
        <v>62</v>
      </c>
      <c r="B15" s="18" t="s">
        <v>52</v>
      </c>
      <c r="C15" s="18">
        <v>7.44</v>
      </c>
      <c r="D15" s="75">
        <f>C15*2*28</f>
        <v>416.64</v>
      </c>
      <c r="E15" s="703">
        <v>417.0</v>
      </c>
      <c r="F15" s="78" t="s">
        <v>297</v>
      </c>
      <c r="G15" s="79"/>
      <c r="H15" s="79"/>
      <c r="I15" s="79"/>
      <c r="J15" s="79"/>
      <c r="K15" s="79"/>
      <c r="L15" s="79"/>
      <c r="M15" s="79"/>
      <c r="N15" s="79"/>
      <c r="O15" s="79"/>
      <c r="P15" s="79"/>
      <c r="Q15" s="79"/>
      <c r="R15" s="79"/>
      <c r="S15" s="79"/>
      <c r="T15" s="79"/>
      <c r="U15" s="79"/>
      <c r="V15" s="79"/>
      <c r="W15" s="79"/>
      <c r="X15" s="79"/>
      <c r="Y15" s="79"/>
      <c r="Z15" s="79"/>
    </row>
    <row r="16" ht="11.25" customHeight="1">
      <c r="A16" s="85" t="s">
        <v>63</v>
      </c>
      <c r="B16" s="18" t="s">
        <v>52</v>
      </c>
      <c r="C16" s="18">
        <v>13.0</v>
      </c>
      <c r="D16" s="75">
        <v>728.0</v>
      </c>
      <c r="E16" s="703">
        <v>728.0</v>
      </c>
      <c r="F16" s="78" t="s">
        <v>8069</v>
      </c>
      <c r="G16" s="79"/>
      <c r="H16" s="79"/>
      <c r="I16" s="79"/>
      <c r="J16" s="79"/>
      <c r="K16" s="79"/>
      <c r="L16" s="79"/>
      <c r="M16" s="79"/>
      <c r="N16" s="79"/>
      <c r="O16" s="79"/>
      <c r="P16" s="79"/>
      <c r="Q16" s="79"/>
      <c r="R16" s="79"/>
      <c r="S16" s="79"/>
      <c r="T16" s="79"/>
      <c r="U16" s="79"/>
      <c r="V16" s="79"/>
      <c r="W16" s="79"/>
      <c r="X16" s="79"/>
      <c r="Y16" s="79"/>
      <c r="Z16" s="79"/>
    </row>
    <row r="17" ht="11.25" customHeight="1">
      <c r="A17" s="85" t="s">
        <v>64</v>
      </c>
      <c r="B17" s="18" t="s">
        <v>52</v>
      </c>
      <c r="C17" s="18" t="s">
        <v>8094</v>
      </c>
      <c r="D17" s="75">
        <f>11*2*28</f>
        <v>616</v>
      </c>
      <c r="E17" s="703">
        <v>658.0</v>
      </c>
      <c r="F17" s="78" t="s">
        <v>319</v>
      </c>
      <c r="G17" s="79"/>
      <c r="H17" s="79"/>
      <c r="I17" s="79"/>
      <c r="J17" s="79"/>
      <c r="K17" s="79"/>
      <c r="L17" s="79"/>
      <c r="M17" s="79"/>
      <c r="N17" s="79"/>
      <c r="O17" s="79"/>
      <c r="P17" s="79"/>
      <c r="Q17" s="79"/>
      <c r="R17" s="79"/>
      <c r="S17" s="79"/>
      <c r="T17" s="79"/>
      <c r="U17" s="79"/>
      <c r="V17" s="79"/>
      <c r="W17" s="79"/>
      <c r="X17" s="79"/>
      <c r="Y17" s="79"/>
      <c r="Z17" s="79"/>
    </row>
    <row r="18" ht="11.25" customHeight="1">
      <c r="A18" s="85" t="s">
        <v>1511</v>
      </c>
      <c r="B18" s="18" t="s">
        <v>52</v>
      </c>
      <c r="C18" s="18">
        <v>8.0</v>
      </c>
      <c r="D18" s="75">
        <f>C18*2*28</f>
        <v>448</v>
      </c>
      <c r="E18" s="703">
        <f>D18</f>
        <v>448</v>
      </c>
      <c r="F18" s="78" t="s">
        <v>767</v>
      </c>
      <c r="G18" s="79"/>
      <c r="H18" s="79"/>
      <c r="I18" s="79"/>
      <c r="J18" s="79"/>
      <c r="K18" s="79"/>
      <c r="L18" s="79"/>
      <c r="M18" s="79"/>
      <c r="N18" s="79"/>
      <c r="O18" s="79"/>
      <c r="P18" s="79"/>
      <c r="Q18" s="79"/>
      <c r="R18" s="79"/>
      <c r="S18" s="79"/>
      <c r="T18" s="79"/>
      <c r="U18" s="79"/>
      <c r="V18" s="79"/>
      <c r="W18" s="79"/>
      <c r="X18" s="79"/>
      <c r="Y18" s="79"/>
      <c r="Z18" s="79"/>
    </row>
    <row r="19" ht="11.25" customHeight="1">
      <c r="A19" s="85" t="s">
        <v>66</v>
      </c>
      <c r="B19" s="18" t="s">
        <v>52</v>
      </c>
      <c r="C19" s="18">
        <v>10.0</v>
      </c>
      <c r="D19" s="75">
        <v>560.0</v>
      </c>
      <c r="E19" s="703">
        <v>560.0</v>
      </c>
      <c r="F19" s="78" t="s">
        <v>1533</v>
      </c>
      <c r="G19" s="79"/>
      <c r="H19" s="79"/>
      <c r="I19" s="79"/>
      <c r="J19" s="79"/>
      <c r="K19" s="79"/>
      <c r="L19" s="79"/>
      <c r="M19" s="79"/>
      <c r="N19" s="79"/>
      <c r="O19" s="79"/>
      <c r="P19" s="79"/>
      <c r="Q19" s="79"/>
      <c r="R19" s="79"/>
      <c r="S19" s="79"/>
      <c r="T19" s="79"/>
      <c r="U19" s="79"/>
      <c r="V19" s="79"/>
      <c r="W19" s="79"/>
      <c r="X19" s="79"/>
      <c r="Y19" s="79"/>
      <c r="Z19" s="79"/>
    </row>
    <row r="20" ht="11.25" customHeight="1">
      <c r="A20" s="85" t="s">
        <v>67</v>
      </c>
      <c r="B20" s="18" t="s">
        <v>52</v>
      </c>
      <c r="C20" s="18">
        <v>7.0</v>
      </c>
      <c r="D20" s="75">
        <f>C20*2*28</f>
        <v>392</v>
      </c>
      <c r="E20" s="703">
        <f>D20</f>
        <v>392</v>
      </c>
      <c r="F20" s="78" t="s">
        <v>329</v>
      </c>
      <c r="G20" s="79"/>
      <c r="H20" s="79"/>
      <c r="I20" s="79"/>
      <c r="J20" s="79"/>
      <c r="K20" s="79"/>
      <c r="L20" s="79"/>
      <c r="M20" s="79"/>
      <c r="N20" s="79"/>
      <c r="O20" s="79"/>
      <c r="P20" s="79"/>
      <c r="Q20" s="79"/>
      <c r="R20" s="79"/>
      <c r="S20" s="79"/>
      <c r="T20" s="79"/>
      <c r="U20" s="79"/>
      <c r="V20" s="79"/>
      <c r="W20" s="79"/>
      <c r="X20" s="79"/>
      <c r="Y20" s="79"/>
      <c r="Z20" s="79"/>
    </row>
    <row r="21" ht="11.25" customHeight="1">
      <c r="A21" s="85" t="s">
        <v>68</v>
      </c>
      <c r="B21" s="18" t="s">
        <v>52</v>
      </c>
      <c r="C21" s="18">
        <v>10.0</v>
      </c>
      <c r="D21" s="75" t="s">
        <v>8095</v>
      </c>
      <c r="E21" s="703">
        <v>560.0</v>
      </c>
      <c r="F21" s="78" t="s">
        <v>344</v>
      </c>
      <c r="G21" s="79"/>
      <c r="H21" s="79"/>
      <c r="I21" s="79"/>
      <c r="J21" s="79"/>
      <c r="K21" s="79"/>
      <c r="L21" s="79"/>
      <c r="M21" s="79"/>
      <c r="N21" s="79"/>
      <c r="O21" s="79"/>
      <c r="P21" s="79"/>
      <c r="Q21" s="79"/>
      <c r="R21" s="79"/>
      <c r="S21" s="79"/>
      <c r="T21" s="79"/>
      <c r="U21" s="79"/>
      <c r="V21" s="79"/>
      <c r="W21" s="79"/>
      <c r="X21" s="79"/>
      <c r="Y21" s="79"/>
      <c r="Z21" s="79"/>
    </row>
    <row r="22" ht="11.25" customHeight="1">
      <c r="A22" s="85" t="s">
        <v>7746</v>
      </c>
      <c r="B22" s="18" t="s">
        <v>52</v>
      </c>
      <c r="C22" s="18">
        <v>12.0</v>
      </c>
      <c r="D22" s="75" t="s">
        <v>8096</v>
      </c>
      <c r="E22" s="703">
        <v>672.0</v>
      </c>
      <c r="F22" s="78" t="s">
        <v>1776</v>
      </c>
      <c r="G22" s="79"/>
      <c r="H22" s="79"/>
      <c r="I22" s="79"/>
      <c r="J22" s="79"/>
      <c r="K22" s="79"/>
      <c r="L22" s="79"/>
      <c r="M22" s="79"/>
      <c r="N22" s="79"/>
      <c r="O22" s="79"/>
      <c r="P22" s="79"/>
      <c r="Q22" s="79"/>
      <c r="R22" s="79"/>
      <c r="S22" s="79"/>
      <c r="T22" s="79"/>
      <c r="U22" s="79"/>
      <c r="V22" s="79"/>
      <c r="W22" s="79"/>
      <c r="X22" s="79"/>
      <c r="Y22" s="79"/>
      <c r="Z22" s="79"/>
    </row>
    <row r="23" ht="11.25" customHeight="1">
      <c r="A23" s="85" t="s">
        <v>70</v>
      </c>
      <c r="B23" s="18" t="s">
        <v>52</v>
      </c>
      <c r="C23" s="18">
        <v>10.06</v>
      </c>
      <c r="D23" s="75" t="s">
        <v>8097</v>
      </c>
      <c r="E23" s="703">
        <v>563.36</v>
      </c>
      <c r="F23" s="78" t="s">
        <v>347</v>
      </c>
      <c r="G23" s="79"/>
      <c r="H23" s="79"/>
      <c r="I23" s="79"/>
      <c r="J23" s="79"/>
      <c r="K23" s="79"/>
      <c r="L23" s="79"/>
      <c r="M23" s="79"/>
      <c r="N23" s="79"/>
      <c r="O23" s="79"/>
      <c r="P23" s="79"/>
      <c r="Q23" s="79"/>
      <c r="R23" s="79"/>
      <c r="S23" s="79"/>
      <c r="T23" s="79"/>
      <c r="U23" s="79"/>
      <c r="V23" s="79"/>
      <c r="W23" s="79"/>
      <c r="X23" s="79"/>
      <c r="Y23" s="79"/>
      <c r="Z23" s="79"/>
    </row>
    <row r="24" ht="11.25" customHeight="1">
      <c r="A24" s="85" t="s">
        <v>1811</v>
      </c>
      <c r="B24" s="18" t="s">
        <v>52</v>
      </c>
      <c r="C24" s="18">
        <v>10.0</v>
      </c>
      <c r="D24" s="75">
        <v>560.0</v>
      </c>
      <c r="E24" s="703">
        <v>560.0</v>
      </c>
      <c r="F24" s="78" t="s">
        <v>356</v>
      </c>
      <c r="G24" s="79"/>
      <c r="H24" s="79"/>
      <c r="I24" s="79"/>
      <c r="J24" s="79"/>
      <c r="K24" s="79"/>
      <c r="L24" s="79"/>
      <c r="M24" s="79"/>
      <c r="N24" s="79"/>
      <c r="O24" s="79"/>
      <c r="P24" s="79"/>
      <c r="Q24" s="79"/>
      <c r="R24" s="79"/>
      <c r="S24" s="79"/>
      <c r="T24" s="79"/>
      <c r="U24" s="79"/>
      <c r="V24" s="79"/>
      <c r="W24" s="79"/>
      <c r="X24" s="79"/>
      <c r="Y24" s="79"/>
      <c r="Z24" s="79"/>
    </row>
    <row r="25" ht="11.25" customHeight="1">
      <c r="A25" s="85" t="s">
        <v>73</v>
      </c>
      <c r="B25" s="18" t="s">
        <v>52</v>
      </c>
      <c r="C25" s="18">
        <v>8.0</v>
      </c>
      <c r="D25" s="75">
        <v>448.0</v>
      </c>
      <c r="E25" s="703">
        <v>448.0</v>
      </c>
      <c r="F25" s="78" t="s">
        <v>366</v>
      </c>
      <c r="G25" s="79"/>
      <c r="H25" s="79"/>
      <c r="I25" s="79"/>
      <c r="J25" s="79"/>
      <c r="K25" s="79"/>
      <c r="L25" s="79"/>
      <c r="M25" s="79"/>
      <c r="N25" s="79"/>
      <c r="O25" s="79"/>
      <c r="P25" s="79"/>
      <c r="Q25" s="79"/>
      <c r="R25" s="79"/>
      <c r="S25" s="79"/>
      <c r="T25" s="79"/>
      <c r="U25" s="79"/>
      <c r="V25" s="79"/>
      <c r="W25" s="79"/>
      <c r="X25" s="79"/>
      <c r="Y25" s="79"/>
      <c r="Z25" s="79"/>
    </row>
    <row r="26" ht="11.25" customHeight="1">
      <c r="A26" s="85" t="s">
        <v>8073</v>
      </c>
      <c r="B26" s="18" t="s">
        <v>52</v>
      </c>
      <c r="C26" s="18">
        <v>12.0</v>
      </c>
      <c r="D26" s="75">
        <v>658.0</v>
      </c>
      <c r="E26" s="703">
        <f>C26*2*28</f>
        <v>672</v>
      </c>
      <c r="F26" s="78" t="s">
        <v>3795</v>
      </c>
      <c r="G26" s="79"/>
      <c r="H26" s="79"/>
      <c r="I26" s="79"/>
      <c r="J26" s="79"/>
      <c r="K26" s="79"/>
      <c r="L26" s="79"/>
      <c r="M26" s="79"/>
      <c r="N26" s="79"/>
      <c r="O26" s="79"/>
      <c r="P26" s="79"/>
      <c r="Q26" s="79"/>
      <c r="R26" s="79"/>
      <c r="S26" s="79"/>
      <c r="T26" s="79"/>
      <c r="U26" s="79"/>
      <c r="V26" s="79"/>
      <c r="W26" s="79"/>
      <c r="X26" s="79"/>
      <c r="Y26" s="79"/>
      <c r="Z26" s="79"/>
    </row>
    <row r="27" ht="11.25" customHeight="1">
      <c r="A27" s="85" t="s">
        <v>8074</v>
      </c>
      <c r="B27" s="18" t="s">
        <v>52</v>
      </c>
      <c r="C27" s="18">
        <v>12.0</v>
      </c>
      <c r="D27" s="75">
        <f>C27*2*28</f>
        <v>672</v>
      </c>
      <c r="E27" s="703">
        <v>672.0</v>
      </c>
      <c r="F27" s="78" t="s">
        <v>384</v>
      </c>
      <c r="G27" s="79"/>
      <c r="H27" s="79"/>
      <c r="I27" s="79"/>
      <c r="J27" s="79"/>
      <c r="K27" s="79"/>
      <c r="L27" s="79"/>
      <c r="M27" s="79"/>
      <c r="N27" s="79"/>
      <c r="O27" s="79"/>
      <c r="P27" s="79"/>
      <c r="Q27" s="79"/>
      <c r="R27" s="79"/>
      <c r="S27" s="79"/>
      <c r="T27" s="79"/>
      <c r="U27" s="79"/>
      <c r="V27" s="79"/>
      <c r="W27" s="79"/>
      <c r="X27" s="79"/>
      <c r="Y27" s="79"/>
      <c r="Z27" s="79"/>
    </row>
    <row r="28" ht="11.25" customHeight="1">
      <c r="A28" s="17" t="s">
        <v>76</v>
      </c>
      <c r="B28" s="98" t="s">
        <v>77</v>
      </c>
      <c r="C28" s="98">
        <v>10.06</v>
      </c>
      <c r="D28" s="119">
        <v>563.36</v>
      </c>
      <c r="E28" s="703">
        <v>563.36</v>
      </c>
      <c r="F28" s="78" t="s">
        <v>394</v>
      </c>
      <c r="G28" s="79"/>
      <c r="H28" s="79"/>
      <c r="I28" s="79"/>
      <c r="J28" s="79"/>
      <c r="K28" s="79"/>
      <c r="L28" s="79"/>
      <c r="M28" s="79"/>
      <c r="N28" s="79"/>
      <c r="O28" s="79"/>
      <c r="P28" s="79"/>
      <c r="Q28" s="79"/>
      <c r="R28" s="79"/>
      <c r="S28" s="79"/>
      <c r="T28" s="79"/>
      <c r="U28" s="79"/>
      <c r="V28" s="79"/>
      <c r="W28" s="79"/>
      <c r="X28" s="79"/>
      <c r="Y28" s="79"/>
      <c r="Z28" s="79"/>
    </row>
    <row r="29" ht="11.25" customHeight="1">
      <c r="A29" s="17" t="s">
        <v>7349</v>
      </c>
      <c r="B29" s="98" t="s">
        <v>77</v>
      </c>
      <c r="C29" s="98">
        <v>7.0</v>
      </c>
      <c r="D29" s="99">
        <f>C29*28*2</f>
        <v>392</v>
      </c>
      <c r="E29" s="703">
        <f>D29</f>
        <v>392</v>
      </c>
      <c r="F29" s="78" t="s">
        <v>412</v>
      </c>
      <c r="G29" s="79"/>
      <c r="H29" s="79"/>
      <c r="I29" s="79"/>
      <c r="J29" s="79"/>
      <c r="K29" s="79"/>
      <c r="L29" s="79"/>
      <c r="M29" s="79"/>
      <c r="N29" s="79"/>
      <c r="O29" s="79"/>
      <c r="P29" s="79"/>
      <c r="Q29" s="79"/>
      <c r="R29" s="79"/>
      <c r="S29" s="79"/>
      <c r="T29" s="79"/>
      <c r="U29" s="79"/>
      <c r="V29" s="79"/>
      <c r="W29" s="79"/>
      <c r="X29" s="79"/>
      <c r="Y29" s="79"/>
      <c r="Z29" s="79"/>
    </row>
    <row r="30" ht="11.25" customHeight="1">
      <c r="A30" s="17" t="s">
        <v>79</v>
      </c>
      <c r="B30" s="98" t="s">
        <v>77</v>
      </c>
      <c r="C30" s="98">
        <v>8.06</v>
      </c>
      <c r="D30" s="119">
        <v>451.36</v>
      </c>
      <c r="E30" s="703">
        <v>451.36</v>
      </c>
      <c r="F30" s="78" t="s">
        <v>539</v>
      </c>
      <c r="G30" s="79"/>
      <c r="H30" s="79"/>
      <c r="I30" s="79"/>
      <c r="J30" s="79"/>
      <c r="K30" s="79"/>
      <c r="L30" s="79"/>
      <c r="M30" s="79"/>
      <c r="N30" s="79"/>
      <c r="O30" s="79"/>
      <c r="P30" s="79"/>
      <c r="Q30" s="79"/>
      <c r="R30" s="79"/>
      <c r="S30" s="79"/>
      <c r="T30" s="79"/>
      <c r="U30" s="79"/>
      <c r="V30" s="79"/>
      <c r="W30" s="79"/>
      <c r="X30" s="79"/>
      <c r="Y30" s="79"/>
      <c r="Z30" s="79"/>
    </row>
    <row r="31" ht="11.25" customHeight="1">
      <c r="A31" s="17" t="s">
        <v>80</v>
      </c>
      <c r="B31" s="98" t="s">
        <v>77</v>
      </c>
      <c r="C31" s="98">
        <v>11.0</v>
      </c>
      <c r="D31" s="119" t="s">
        <v>8098</v>
      </c>
      <c r="E31" s="703">
        <v>616.0</v>
      </c>
      <c r="F31" s="78" t="s">
        <v>549</v>
      </c>
      <c r="G31" s="79"/>
      <c r="H31" s="79"/>
      <c r="I31" s="79"/>
      <c r="J31" s="79"/>
      <c r="K31" s="79"/>
      <c r="L31" s="79"/>
      <c r="M31" s="79"/>
      <c r="N31" s="79"/>
      <c r="O31" s="79"/>
      <c r="P31" s="79"/>
      <c r="Q31" s="79"/>
      <c r="R31" s="79"/>
      <c r="S31" s="79"/>
      <c r="T31" s="79"/>
      <c r="U31" s="79"/>
      <c r="V31" s="79"/>
      <c r="W31" s="79"/>
      <c r="X31" s="79"/>
      <c r="Y31" s="79"/>
      <c r="Z31" s="79"/>
    </row>
    <row r="32" ht="11.25" customHeight="1">
      <c r="A32" s="17" t="s">
        <v>81</v>
      </c>
      <c r="B32" s="98" t="s">
        <v>77</v>
      </c>
      <c r="C32" s="98">
        <v>14.0</v>
      </c>
      <c r="D32" s="99" t="s">
        <v>8099</v>
      </c>
      <c r="E32" s="703">
        <v>784.0</v>
      </c>
      <c r="F32" s="78" t="s">
        <v>2328</v>
      </c>
      <c r="G32" s="79"/>
      <c r="H32" s="79"/>
      <c r="I32" s="79"/>
      <c r="J32" s="79"/>
      <c r="K32" s="79"/>
      <c r="L32" s="79"/>
      <c r="M32" s="79"/>
      <c r="N32" s="79"/>
      <c r="O32" s="79"/>
      <c r="P32" s="79"/>
      <c r="Q32" s="79"/>
      <c r="R32" s="79"/>
      <c r="S32" s="79"/>
      <c r="T32" s="79"/>
      <c r="U32" s="79"/>
      <c r="V32" s="79"/>
      <c r="W32" s="79"/>
      <c r="X32" s="79"/>
      <c r="Y32" s="79"/>
      <c r="Z32" s="79"/>
    </row>
    <row r="33" ht="11.25" customHeight="1">
      <c r="A33" s="17" t="s">
        <v>82</v>
      </c>
      <c r="B33" s="98" t="s">
        <v>77</v>
      </c>
      <c r="C33" s="98">
        <v>12.13</v>
      </c>
      <c r="D33" s="119">
        <v>679.28</v>
      </c>
      <c r="E33" s="703">
        <v>679.28</v>
      </c>
      <c r="F33" s="78" t="s">
        <v>558</v>
      </c>
      <c r="G33" s="79"/>
      <c r="H33" s="79"/>
      <c r="I33" s="79"/>
      <c r="J33" s="79"/>
      <c r="K33" s="79"/>
      <c r="L33" s="79"/>
      <c r="M33" s="79"/>
      <c r="N33" s="79"/>
      <c r="O33" s="79"/>
      <c r="P33" s="79"/>
      <c r="Q33" s="79"/>
      <c r="R33" s="79"/>
      <c r="S33" s="79"/>
      <c r="T33" s="79"/>
      <c r="U33" s="79"/>
      <c r="V33" s="79"/>
      <c r="W33" s="79"/>
      <c r="X33" s="79"/>
      <c r="Y33" s="79"/>
      <c r="Z33" s="79"/>
    </row>
    <row r="34" ht="11.25" customHeight="1">
      <c r="A34" s="17" t="s">
        <v>83</v>
      </c>
      <c r="B34" s="98" t="s">
        <v>77</v>
      </c>
      <c r="C34" s="98">
        <v>9.0</v>
      </c>
      <c r="D34" s="119">
        <v>504.0</v>
      </c>
      <c r="E34" s="703">
        <v>504.0</v>
      </c>
      <c r="F34" s="78" t="s">
        <v>560</v>
      </c>
      <c r="G34" s="79"/>
      <c r="H34" s="79"/>
      <c r="I34" s="79"/>
      <c r="J34" s="79"/>
      <c r="K34" s="79"/>
      <c r="L34" s="79"/>
      <c r="M34" s="79"/>
      <c r="N34" s="79"/>
      <c r="O34" s="79"/>
      <c r="P34" s="79"/>
      <c r="Q34" s="79"/>
      <c r="R34" s="79"/>
      <c r="S34" s="79"/>
      <c r="T34" s="79"/>
      <c r="U34" s="79"/>
      <c r="V34" s="79"/>
      <c r="W34" s="79"/>
      <c r="X34" s="79"/>
      <c r="Y34" s="79"/>
      <c r="Z34" s="79"/>
    </row>
    <row r="35" ht="11.25" customHeight="1">
      <c r="A35" s="17" t="s">
        <v>84</v>
      </c>
      <c r="B35" s="98" t="s">
        <v>77</v>
      </c>
      <c r="C35" s="98">
        <v>10.0</v>
      </c>
      <c r="D35" s="119">
        <v>560.0</v>
      </c>
      <c r="E35" s="703">
        <v>560.0</v>
      </c>
      <c r="F35" s="78" t="s">
        <v>568</v>
      </c>
      <c r="G35" s="79"/>
      <c r="H35" s="79"/>
      <c r="I35" s="79"/>
      <c r="J35" s="79"/>
      <c r="K35" s="79"/>
      <c r="L35" s="79"/>
      <c r="M35" s="79"/>
      <c r="N35" s="79"/>
      <c r="O35" s="79"/>
      <c r="P35" s="79"/>
      <c r="Q35" s="79"/>
      <c r="R35" s="79"/>
      <c r="S35" s="79"/>
      <c r="T35" s="79"/>
      <c r="U35" s="79"/>
      <c r="V35" s="79"/>
      <c r="W35" s="79"/>
      <c r="X35" s="79"/>
      <c r="Y35" s="79"/>
      <c r="Z35" s="79"/>
    </row>
    <row r="36" ht="11.25" customHeight="1">
      <c r="A36" s="17" t="s">
        <v>85</v>
      </c>
      <c r="B36" s="98" t="s">
        <v>77</v>
      </c>
      <c r="C36" s="98">
        <v>8.56</v>
      </c>
      <c r="D36" s="119">
        <v>479.36</v>
      </c>
      <c r="E36" s="703">
        <v>479.36</v>
      </c>
      <c r="F36" s="78" t="s">
        <v>572</v>
      </c>
      <c r="G36" s="79"/>
      <c r="H36" s="79"/>
      <c r="I36" s="79"/>
      <c r="J36" s="79"/>
      <c r="K36" s="79"/>
      <c r="L36" s="79"/>
      <c r="M36" s="79"/>
      <c r="N36" s="79"/>
      <c r="O36" s="79"/>
      <c r="P36" s="79"/>
      <c r="Q36" s="79"/>
      <c r="R36" s="79"/>
      <c r="S36" s="79"/>
      <c r="T36" s="79"/>
      <c r="U36" s="79"/>
      <c r="V36" s="79"/>
      <c r="W36" s="79"/>
      <c r="X36" s="79"/>
      <c r="Y36" s="79"/>
      <c r="Z36" s="79"/>
    </row>
    <row r="37" ht="11.25" customHeight="1">
      <c r="A37" s="17" t="s">
        <v>5552</v>
      </c>
      <c r="B37" s="98" t="s">
        <v>77</v>
      </c>
      <c r="C37" s="98">
        <v>9.0</v>
      </c>
      <c r="D37" s="119">
        <v>504.0</v>
      </c>
      <c r="E37" s="703">
        <v>504.0</v>
      </c>
      <c r="F37" s="478" t="s">
        <v>5548</v>
      </c>
      <c r="G37" s="79"/>
      <c r="H37" s="79"/>
      <c r="I37" s="79"/>
      <c r="J37" s="79"/>
      <c r="K37" s="79"/>
      <c r="L37" s="79"/>
      <c r="M37" s="79"/>
      <c r="N37" s="79"/>
      <c r="O37" s="79"/>
      <c r="P37" s="79"/>
      <c r="Q37" s="79"/>
      <c r="R37" s="79"/>
      <c r="S37" s="79"/>
      <c r="T37" s="79"/>
      <c r="U37" s="79"/>
      <c r="V37" s="79"/>
      <c r="W37" s="79"/>
      <c r="X37" s="79"/>
      <c r="Y37" s="79"/>
      <c r="Z37" s="79"/>
    </row>
    <row r="38" ht="11.25" customHeight="1">
      <c r="A38" s="17" t="s">
        <v>87</v>
      </c>
      <c r="B38" s="98" t="s">
        <v>77</v>
      </c>
      <c r="C38" s="98">
        <v>8.13</v>
      </c>
      <c r="D38" s="119">
        <v>455.28</v>
      </c>
      <c r="E38" s="703">
        <v>455.28</v>
      </c>
      <c r="F38" s="78" t="s">
        <v>583</v>
      </c>
      <c r="G38" s="79"/>
      <c r="H38" s="79"/>
      <c r="I38" s="79"/>
      <c r="J38" s="79"/>
      <c r="K38" s="79"/>
      <c r="L38" s="79"/>
      <c r="M38" s="79"/>
      <c r="N38" s="79"/>
      <c r="O38" s="79"/>
      <c r="P38" s="79"/>
      <c r="Q38" s="79"/>
      <c r="R38" s="79"/>
      <c r="S38" s="79"/>
      <c r="T38" s="79"/>
      <c r="U38" s="79"/>
      <c r="V38" s="79"/>
      <c r="W38" s="79"/>
      <c r="X38" s="79"/>
      <c r="Y38" s="79"/>
      <c r="Z38" s="79"/>
    </row>
    <row r="39" ht="11.25" customHeight="1">
      <c r="A39" s="17" t="s">
        <v>88</v>
      </c>
      <c r="B39" s="98"/>
      <c r="C39" s="98">
        <v>10.0</v>
      </c>
      <c r="D39" s="119" t="s">
        <v>8095</v>
      </c>
      <c r="E39" s="703">
        <v>560.0</v>
      </c>
      <c r="F39" s="78" t="s">
        <v>594</v>
      </c>
      <c r="G39" s="79"/>
      <c r="H39" s="79"/>
      <c r="I39" s="79"/>
      <c r="J39" s="79"/>
      <c r="K39" s="79"/>
      <c r="L39" s="79"/>
      <c r="M39" s="79"/>
      <c r="N39" s="79"/>
      <c r="O39" s="79"/>
      <c r="P39" s="79"/>
      <c r="Q39" s="79"/>
      <c r="R39" s="79"/>
      <c r="S39" s="79"/>
      <c r="T39" s="79"/>
      <c r="U39" s="79"/>
      <c r="V39" s="79"/>
      <c r="W39" s="79"/>
      <c r="X39" s="79"/>
      <c r="Y39" s="79"/>
      <c r="Z39" s="79"/>
    </row>
    <row r="40" ht="11.25" customHeight="1">
      <c r="A40" s="17" t="s">
        <v>89</v>
      </c>
      <c r="B40" s="98" t="s">
        <v>77</v>
      </c>
      <c r="C40" s="98">
        <v>7.0</v>
      </c>
      <c r="D40" s="119" t="s">
        <v>8100</v>
      </c>
      <c r="E40" s="703">
        <v>392.0</v>
      </c>
      <c r="F40" s="78" t="s">
        <v>598</v>
      </c>
      <c r="G40" s="79"/>
      <c r="H40" s="79"/>
      <c r="I40" s="79"/>
      <c r="J40" s="79"/>
      <c r="K40" s="79"/>
      <c r="L40" s="79"/>
      <c r="M40" s="79"/>
      <c r="N40" s="79"/>
      <c r="O40" s="79"/>
      <c r="P40" s="79"/>
      <c r="Q40" s="79"/>
      <c r="R40" s="79"/>
      <c r="S40" s="79"/>
      <c r="T40" s="79"/>
      <c r="U40" s="79"/>
      <c r="V40" s="79"/>
      <c r="W40" s="79"/>
      <c r="X40" s="79"/>
      <c r="Y40" s="79"/>
      <c r="Z40" s="79"/>
    </row>
    <row r="41" ht="11.25" customHeight="1">
      <c r="A41" s="17" t="s">
        <v>90</v>
      </c>
      <c r="B41" s="98" t="s">
        <v>77</v>
      </c>
      <c r="C41" s="98">
        <v>2.0</v>
      </c>
      <c r="D41" s="119">
        <v>28.0</v>
      </c>
      <c r="E41" s="703">
        <v>112.0</v>
      </c>
      <c r="F41" s="78" t="s">
        <v>775</v>
      </c>
      <c r="G41" s="79"/>
      <c r="H41" s="79"/>
      <c r="I41" s="79"/>
      <c r="J41" s="79"/>
      <c r="K41" s="79"/>
      <c r="L41" s="79"/>
      <c r="M41" s="79"/>
      <c r="N41" s="79"/>
      <c r="O41" s="79"/>
      <c r="P41" s="79"/>
      <c r="Q41" s="79"/>
      <c r="R41" s="79"/>
      <c r="S41" s="79"/>
      <c r="T41" s="79"/>
      <c r="U41" s="79"/>
      <c r="V41" s="79"/>
      <c r="W41" s="79"/>
      <c r="X41" s="79"/>
      <c r="Y41" s="79"/>
      <c r="Z41" s="79"/>
    </row>
    <row r="42" ht="11.25" customHeight="1">
      <c r="A42" s="17" t="s">
        <v>90</v>
      </c>
      <c r="B42" s="98" t="s">
        <v>77</v>
      </c>
      <c r="C42" s="98">
        <v>2.0</v>
      </c>
      <c r="D42" s="119">
        <v>28.0</v>
      </c>
      <c r="E42" s="703">
        <v>112.0</v>
      </c>
      <c r="F42" s="78" t="s">
        <v>775</v>
      </c>
      <c r="G42" s="79"/>
      <c r="H42" s="79"/>
      <c r="I42" s="79"/>
      <c r="J42" s="79"/>
      <c r="K42" s="79"/>
      <c r="L42" s="79"/>
      <c r="M42" s="79"/>
      <c r="N42" s="79"/>
      <c r="O42" s="79"/>
      <c r="P42" s="79"/>
      <c r="Q42" s="79"/>
      <c r="R42" s="79"/>
      <c r="S42" s="79"/>
      <c r="T42" s="79"/>
      <c r="U42" s="79"/>
      <c r="V42" s="79"/>
      <c r="W42" s="79"/>
      <c r="X42" s="79"/>
      <c r="Y42" s="79"/>
      <c r="Z42" s="79"/>
    </row>
    <row r="43" ht="11.25" customHeight="1">
      <c r="A43" s="17" t="s">
        <v>90</v>
      </c>
      <c r="B43" s="98" t="s">
        <v>77</v>
      </c>
      <c r="C43" s="98">
        <v>2.0</v>
      </c>
      <c r="D43" s="119">
        <v>28.0</v>
      </c>
      <c r="E43" s="703">
        <v>112.0</v>
      </c>
      <c r="F43" s="78" t="s">
        <v>775</v>
      </c>
      <c r="G43" s="79"/>
      <c r="H43" s="79"/>
      <c r="I43" s="79"/>
      <c r="J43" s="79"/>
      <c r="K43" s="79"/>
      <c r="L43" s="79"/>
      <c r="M43" s="79"/>
      <c r="N43" s="79"/>
      <c r="O43" s="79"/>
      <c r="P43" s="79"/>
      <c r="Q43" s="79"/>
      <c r="R43" s="79"/>
      <c r="S43" s="79"/>
      <c r="T43" s="79"/>
      <c r="U43" s="79"/>
      <c r="V43" s="79"/>
      <c r="W43" s="79"/>
      <c r="X43" s="79"/>
      <c r="Y43" s="79"/>
      <c r="Z43" s="79"/>
    </row>
    <row r="44" ht="11.25" customHeight="1">
      <c r="A44" s="17" t="s">
        <v>90</v>
      </c>
      <c r="B44" s="98" t="s">
        <v>77</v>
      </c>
      <c r="C44" s="98">
        <v>2.0</v>
      </c>
      <c r="D44" s="119">
        <v>28.0</v>
      </c>
      <c r="E44" s="703">
        <v>112.0</v>
      </c>
      <c r="F44" s="78" t="s">
        <v>775</v>
      </c>
      <c r="G44" s="79"/>
      <c r="H44" s="79"/>
      <c r="I44" s="79"/>
      <c r="J44" s="79"/>
      <c r="K44" s="79"/>
      <c r="L44" s="79"/>
      <c r="M44" s="79"/>
      <c r="N44" s="79"/>
      <c r="O44" s="79"/>
      <c r="P44" s="79"/>
      <c r="Q44" s="79"/>
      <c r="R44" s="79"/>
      <c r="S44" s="79"/>
      <c r="T44" s="79"/>
      <c r="U44" s="79"/>
      <c r="V44" s="79"/>
      <c r="W44" s="79"/>
      <c r="X44" s="79"/>
      <c r="Y44" s="79"/>
      <c r="Z44" s="79"/>
    </row>
    <row r="45" ht="11.25" customHeight="1">
      <c r="A45" s="112" t="s">
        <v>91</v>
      </c>
      <c r="B45" s="98" t="s">
        <v>77</v>
      </c>
      <c r="C45" s="98">
        <v>13.0</v>
      </c>
      <c r="D45" s="119">
        <v>728.0</v>
      </c>
      <c r="E45" s="703">
        <v>728.0</v>
      </c>
      <c r="F45" s="78" t="s">
        <v>607</v>
      </c>
      <c r="G45" s="79"/>
      <c r="H45" s="79"/>
      <c r="I45" s="79"/>
      <c r="J45" s="79"/>
      <c r="K45" s="79"/>
      <c r="L45" s="79"/>
      <c r="M45" s="79"/>
      <c r="N45" s="79"/>
      <c r="O45" s="79"/>
      <c r="P45" s="79"/>
      <c r="Q45" s="79"/>
      <c r="R45" s="79"/>
      <c r="S45" s="79"/>
      <c r="T45" s="79"/>
      <c r="U45" s="79"/>
      <c r="V45" s="79"/>
      <c r="W45" s="79"/>
      <c r="X45" s="79"/>
      <c r="Y45" s="79"/>
      <c r="Z45" s="79"/>
    </row>
    <row r="46" ht="11.25" customHeight="1">
      <c r="A46" s="112" t="s">
        <v>92</v>
      </c>
      <c r="B46" s="98" t="s">
        <v>77</v>
      </c>
      <c r="C46" s="18">
        <v>13.0</v>
      </c>
      <c r="D46" s="119" t="s">
        <v>8101</v>
      </c>
      <c r="E46" s="703">
        <v>728.0</v>
      </c>
      <c r="F46" s="78" t="s">
        <v>615</v>
      </c>
      <c r="G46" s="79"/>
      <c r="H46" s="79"/>
      <c r="I46" s="79"/>
      <c r="J46" s="79"/>
      <c r="K46" s="79"/>
      <c r="L46" s="79"/>
      <c r="M46" s="79"/>
      <c r="N46" s="79"/>
      <c r="O46" s="79"/>
      <c r="P46" s="79"/>
      <c r="Q46" s="79"/>
      <c r="R46" s="79"/>
      <c r="S46" s="79"/>
      <c r="T46" s="79"/>
      <c r="U46" s="79"/>
      <c r="V46" s="79"/>
      <c r="W46" s="79"/>
      <c r="X46" s="79"/>
      <c r="Y46" s="79"/>
      <c r="Z46" s="79"/>
    </row>
    <row r="47" ht="11.25" customHeight="1">
      <c r="A47" s="112" t="s">
        <v>2978</v>
      </c>
      <c r="B47" s="98" t="s">
        <v>77</v>
      </c>
      <c r="C47" s="98">
        <v>12.0</v>
      </c>
      <c r="D47" s="99" t="s">
        <v>8096</v>
      </c>
      <c r="E47" s="703">
        <v>672.0</v>
      </c>
      <c r="F47" s="78" t="s">
        <v>2982</v>
      </c>
      <c r="G47" s="79"/>
      <c r="H47" s="79"/>
      <c r="I47" s="79"/>
      <c r="J47" s="79"/>
      <c r="K47" s="79"/>
      <c r="L47" s="79"/>
      <c r="M47" s="79"/>
      <c r="N47" s="79"/>
      <c r="O47" s="79"/>
      <c r="P47" s="79"/>
      <c r="Q47" s="79"/>
      <c r="R47" s="79"/>
      <c r="S47" s="79"/>
      <c r="T47" s="79"/>
      <c r="U47" s="79"/>
      <c r="V47" s="79"/>
      <c r="W47" s="79"/>
      <c r="X47" s="79"/>
      <c r="Y47" s="79"/>
      <c r="Z47" s="79"/>
    </row>
    <row r="48" ht="11.25" customHeight="1">
      <c r="A48" s="17" t="s">
        <v>94</v>
      </c>
      <c r="B48" s="98" t="s">
        <v>77</v>
      </c>
      <c r="C48" s="98"/>
      <c r="D48" s="99" t="s">
        <v>8096</v>
      </c>
      <c r="E48" s="703">
        <v>672.0</v>
      </c>
      <c r="F48" s="78" t="s">
        <v>3883</v>
      </c>
      <c r="G48" s="79"/>
      <c r="H48" s="79"/>
      <c r="I48" s="79"/>
      <c r="J48" s="79"/>
      <c r="K48" s="79"/>
      <c r="L48" s="79"/>
      <c r="M48" s="79"/>
      <c r="N48" s="79"/>
      <c r="O48" s="79"/>
      <c r="P48" s="79"/>
      <c r="Q48" s="79"/>
      <c r="R48" s="79"/>
      <c r="S48" s="79"/>
      <c r="T48" s="79"/>
      <c r="U48" s="79"/>
      <c r="V48" s="79"/>
      <c r="W48" s="79"/>
      <c r="X48" s="79"/>
      <c r="Y48" s="79"/>
      <c r="Z48" s="79"/>
    </row>
    <row r="49" ht="11.25" customHeight="1">
      <c r="A49" s="17" t="s">
        <v>2991</v>
      </c>
      <c r="B49" s="98" t="s">
        <v>77</v>
      </c>
      <c r="C49" s="98">
        <v>14.0</v>
      </c>
      <c r="D49" s="119">
        <v>784.0</v>
      </c>
      <c r="E49" s="703">
        <v>784.0</v>
      </c>
      <c r="F49" s="78" t="s">
        <v>2996</v>
      </c>
      <c r="G49" s="79"/>
      <c r="H49" s="79"/>
      <c r="I49" s="79"/>
      <c r="J49" s="79"/>
      <c r="K49" s="79"/>
      <c r="L49" s="79"/>
      <c r="M49" s="79"/>
      <c r="N49" s="79"/>
      <c r="O49" s="79"/>
      <c r="P49" s="79"/>
      <c r="Q49" s="79"/>
      <c r="R49" s="79"/>
      <c r="S49" s="79"/>
      <c r="T49" s="79"/>
      <c r="U49" s="79"/>
      <c r="V49" s="79"/>
      <c r="W49" s="79"/>
      <c r="X49" s="79"/>
      <c r="Y49" s="79"/>
      <c r="Z49" s="79"/>
    </row>
    <row r="50" ht="11.25" customHeight="1">
      <c r="A50" s="17" t="s">
        <v>623</v>
      </c>
      <c r="B50" s="98" t="s">
        <v>77</v>
      </c>
      <c r="C50" s="98">
        <v>12.0</v>
      </c>
      <c r="D50" s="119" t="s">
        <v>8102</v>
      </c>
      <c r="E50" s="703">
        <v>672.0</v>
      </c>
      <c r="F50" s="78" t="s">
        <v>623</v>
      </c>
      <c r="G50" s="79"/>
      <c r="H50" s="79"/>
      <c r="I50" s="79"/>
      <c r="J50" s="79"/>
      <c r="K50" s="79"/>
      <c r="L50" s="79"/>
      <c r="M50" s="79"/>
      <c r="N50" s="79"/>
      <c r="O50" s="79"/>
      <c r="P50" s="79"/>
      <c r="Q50" s="79"/>
      <c r="R50" s="79"/>
      <c r="S50" s="79"/>
      <c r="T50" s="79"/>
      <c r="U50" s="79"/>
      <c r="V50" s="79"/>
      <c r="W50" s="79"/>
      <c r="X50" s="79"/>
      <c r="Y50" s="79"/>
      <c r="Z50" s="79"/>
    </row>
    <row r="51" ht="11.25" customHeight="1">
      <c r="A51" s="17" t="s">
        <v>98</v>
      </c>
      <c r="B51" s="98" t="s">
        <v>77</v>
      </c>
      <c r="C51" s="98">
        <v>9.13</v>
      </c>
      <c r="D51" s="119" t="s">
        <v>8103</v>
      </c>
      <c r="E51" s="703">
        <v>511.28</v>
      </c>
      <c r="F51" s="78" t="s">
        <v>625</v>
      </c>
      <c r="G51" s="79"/>
      <c r="H51" s="79"/>
      <c r="I51" s="79"/>
      <c r="J51" s="79"/>
      <c r="K51" s="79"/>
      <c r="L51" s="79"/>
      <c r="M51" s="79"/>
      <c r="N51" s="79"/>
      <c r="O51" s="79"/>
      <c r="P51" s="79"/>
      <c r="Q51" s="79"/>
      <c r="R51" s="79"/>
      <c r="S51" s="79"/>
      <c r="T51" s="79"/>
      <c r="U51" s="79"/>
      <c r="V51" s="79"/>
      <c r="W51" s="79"/>
      <c r="X51" s="79"/>
      <c r="Y51" s="79"/>
      <c r="Z51" s="79"/>
    </row>
    <row r="52" ht="11.25" customHeight="1">
      <c r="A52" s="17" t="s">
        <v>99</v>
      </c>
      <c r="B52" s="98" t="s">
        <v>77</v>
      </c>
      <c r="C52" s="98">
        <v>12.0</v>
      </c>
      <c r="D52" s="119">
        <v>672.0</v>
      </c>
      <c r="E52" s="703">
        <v>672.0</v>
      </c>
      <c r="F52" s="78" t="s">
        <v>641</v>
      </c>
      <c r="G52" s="79"/>
      <c r="H52" s="79"/>
      <c r="I52" s="79"/>
      <c r="J52" s="79"/>
      <c r="K52" s="79"/>
      <c r="L52" s="79"/>
      <c r="M52" s="79"/>
      <c r="N52" s="79"/>
      <c r="O52" s="79"/>
      <c r="P52" s="79"/>
      <c r="Q52" s="79"/>
      <c r="R52" s="79"/>
      <c r="S52" s="79"/>
      <c r="T52" s="79"/>
      <c r="U52" s="79"/>
      <c r="V52" s="79"/>
      <c r="W52" s="79"/>
      <c r="X52" s="79"/>
      <c r="Y52" s="79"/>
      <c r="Z52" s="79"/>
    </row>
    <row r="53" ht="11.25" customHeight="1">
      <c r="A53" s="18" t="s">
        <v>3129</v>
      </c>
      <c r="B53" s="18" t="s">
        <v>77</v>
      </c>
      <c r="C53" s="98">
        <v>11.0</v>
      </c>
      <c r="D53" s="119">
        <v>616.0</v>
      </c>
      <c r="E53" s="703">
        <v>616.0</v>
      </c>
      <c r="F53" s="78" t="s">
        <v>3133</v>
      </c>
      <c r="G53" s="79"/>
      <c r="H53" s="79"/>
      <c r="I53" s="79"/>
      <c r="J53" s="79"/>
      <c r="K53" s="79"/>
      <c r="L53" s="79"/>
      <c r="M53" s="79"/>
      <c r="N53" s="79"/>
      <c r="O53" s="79"/>
      <c r="P53" s="79"/>
      <c r="Q53" s="79"/>
      <c r="R53" s="79"/>
      <c r="S53" s="79"/>
      <c r="T53" s="79"/>
      <c r="U53" s="79"/>
      <c r="V53" s="79"/>
      <c r="W53" s="79"/>
      <c r="X53" s="79"/>
      <c r="Y53" s="79"/>
      <c r="Z53" s="79"/>
    </row>
    <row r="54" ht="11.25" customHeight="1">
      <c r="A54" s="17" t="s">
        <v>7520</v>
      </c>
      <c r="B54" s="98" t="s">
        <v>77</v>
      </c>
      <c r="C54" s="98">
        <v>9.0</v>
      </c>
      <c r="D54" s="119">
        <v>504.0</v>
      </c>
      <c r="E54" s="703">
        <v>504.0</v>
      </c>
      <c r="F54" s="78" t="s">
        <v>649</v>
      </c>
      <c r="G54" s="79"/>
      <c r="H54" s="79"/>
      <c r="I54" s="79"/>
      <c r="J54" s="79"/>
      <c r="K54" s="79"/>
      <c r="L54" s="79"/>
      <c r="M54" s="79"/>
      <c r="N54" s="79"/>
      <c r="O54" s="79"/>
      <c r="P54" s="79"/>
      <c r="Q54" s="79"/>
      <c r="R54" s="79"/>
      <c r="S54" s="79"/>
      <c r="T54" s="79"/>
      <c r="U54" s="79"/>
      <c r="V54" s="79"/>
      <c r="W54" s="79"/>
      <c r="X54" s="79"/>
      <c r="Y54" s="79"/>
      <c r="Z54" s="79"/>
    </row>
    <row r="55" ht="11.25" customHeight="1">
      <c r="A55" s="17" t="s">
        <v>8085</v>
      </c>
      <c r="B55" s="98" t="s">
        <v>77</v>
      </c>
      <c r="C55" s="98">
        <v>13.0</v>
      </c>
      <c r="D55" s="119" t="s">
        <v>8104</v>
      </c>
      <c r="E55" s="703">
        <v>728.0</v>
      </c>
      <c r="F55" s="78" t="s">
        <v>7911</v>
      </c>
      <c r="G55" s="79"/>
      <c r="H55" s="79"/>
      <c r="I55" s="79"/>
      <c r="J55" s="79"/>
      <c r="K55" s="79"/>
      <c r="L55" s="79"/>
      <c r="M55" s="79"/>
      <c r="N55" s="79"/>
      <c r="O55" s="79"/>
      <c r="P55" s="79"/>
      <c r="Q55" s="79"/>
      <c r="R55" s="79"/>
      <c r="S55" s="79"/>
      <c r="T55" s="79"/>
      <c r="U55" s="79"/>
      <c r="V55" s="79"/>
      <c r="W55" s="79"/>
      <c r="X55" s="79"/>
      <c r="Y55" s="79"/>
      <c r="Z55" s="79"/>
    </row>
    <row r="56" ht="11.25" customHeight="1">
      <c r="A56" s="17" t="s">
        <v>3960</v>
      </c>
      <c r="B56" s="98" t="s">
        <v>77</v>
      </c>
      <c r="C56" s="18">
        <v>9.5</v>
      </c>
      <c r="D56" s="119">
        <v>532.0</v>
      </c>
      <c r="E56" s="703">
        <v>532.0</v>
      </c>
      <c r="F56" s="78" t="s">
        <v>3249</v>
      </c>
      <c r="G56" s="79"/>
      <c r="H56" s="79"/>
      <c r="I56" s="79"/>
      <c r="J56" s="79"/>
      <c r="K56" s="79"/>
      <c r="L56" s="79"/>
      <c r="M56" s="79"/>
      <c r="N56" s="79"/>
      <c r="O56" s="79"/>
      <c r="P56" s="79"/>
      <c r="Q56" s="79"/>
      <c r="R56" s="79"/>
      <c r="S56" s="79"/>
      <c r="T56" s="79"/>
      <c r="U56" s="79"/>
      <c r="V56" s="79"/>
      <c r="W56" s="79"/>
      <c r="X56" s="79"/>
      <c r="Y56" s="79"/>
      <c r="Z56" s="79"/>
    </row>
    <row r="57" ht="11.25" customHeight="1">
      <c r="A57" s="17" t="s">
        <v>3305</v>
      </c>
      <c r="B57" s="98" t="s">
        <v>77</v>
      </c>
      <c r="C57" s="303">
        <v>10.25</v>
      </c>
      <c r="D57" s="119">
        <v>574.0</v>
      </c>
      <c r="E57" s="703">
        <v>574.0</v>
      </c>
      <c r="F57" s="78" t="s">
        <v>3305</v>
      </c>
      <c r="G57" s="79"/>
      <c r="H57" s="79"/>
      <c r="I57" s="79"/>
      <c r="J57" s="79"/>
      <c r="K57" s="79"/>
      <c r="L57" s="79"/>
      <c r="M57" s="79"/>
      <c r="N57" s="79"/>
      <c r="O57" s="79"/>
      <c r="P57" s="79"/>
      <c r="Q57" s="79"/>
      <c r="R57" s="79"/>
      <c r="S57" s="79"/>
      <c r="T57" s="79"/>
      <c r="U57" s="79"/>
      <c r="V57" s="79"/>
      <c r="W57" s="79"/>
      <c r="X57" s="79"/>
      <c r="Y57" s="79"/>
      <c r="Z57" s="79"/>
    </row>
    <row r="58" ht="11.25" customHeight="1">
      <c r="A58" s="17" t="s">
        <v>7923</v>
      </c>
      <c r="B58" s="301" t="s">
        <v>77</v>
      </c>
      <c r="C58" s="157">
        <v>14.06</v>
      </c>
      <c r="D58" s="624" t="s">
        <v>8105</v>
      </c>
      <c r="E58" s="744">
        <v>787.36</v>
      </c>
      <c r="F58" s="347" t="s">
        <v>3367</v>
      </c>
      <c r="G58" s="79"/>
      <c r="H58" s="79"/>
      <c r="I58" s="79"/>
      <c r="J58" s="79"/>
      <c r="K58" s="79"/>
      <c r="L58" s="79"/>
      <c r="M58" s="79"/>
      <c r="N58" s="79"/>
      <c r="O58" s="79"/>
      <c r="P58" s="79"/>
      <c r="Q58" s="79"/>
      <c r="R58" s="79"/>
      <c r="S58" s="79"/>
      <c r="T58" s="79"/>
      <c r="U58" s="79"/>
      <c r="V58" s="79"/>
      <c r="W58" s="79"/>
      <c r="X58" s="79"/>
      <c r="Y58" s="79"/>
      <c r="Z58" s="79"/>
    </row>
    <row r="59" ht="11.25" customHeight="1">
      <c r="A59" s="17" t="s">
        <v>102</v>
      </c>
      <c r="B59" s="98" t="s">
        <v>77</v>
      </c>
      <c r="C59" s="18">
        <v>11.0</v>
      </c>
      <c r="D59" s="75" t="s">
        <v>8098</v>
      </c>
      <c r="E59" s="469">
        <v>616.0</v>
      </c>
      <c r="F59" s="78" t="s">
        <v>677</v>
      </c>
      <c r="G59" s="79"/>
      <c r="H59" s="79"/>
      <c r="I59" s="79"/>
      <c r="J59" s="79"/>
      <c r="K59" s="79"/>
      <c r="L59" s="79"/>
      <c r="M59" s="79"/>
      <c r="N59" s="79"/>
      <c r="O59" s="79"/>
      <c r="P59" s="79"/>
      <c r="Q59" s="79"/>
      <c r="R59" s="79"/>
      <c r="S59" s="79"/>
      <c r="T59" s="79"/>
      <c r="U59" s="79"/>
      <c r="V59" s="79"/>
      <c r="W59" s="79"/>
      <c r="X59" s="79"/>
      <c r="Y59" s="79"/>
      <c r="Z59" s="79"/>
    </row>
    <row r="60" ht="11.25" customHeight="1">
      <c r="A60" s="18" t="s">
        <v>7573</v>
      </c>
      <c r="B60" s="18" t="s">
        <v>77</v>
      </c>
      <c r="C60" s="77">
        <v>10.0</v>
      </c>
      <c r="D60" s="75">
        <v>28.0</v>
      </c>
      <c r="E60" s="469">
        <v>560.0</v>
      </c>
      <c r="F60" s="78" t="s">
        <v>689</v>
      </c>
      <c r="G60" s="79"/>
      <c r="H60" s="79"/>
      <c r="I60" s="79"/>
      <c r="J60" s="79"/>
      <c r="K60" s="79"/>
      <c r="L60" s="79"/>
      <c r="M60" s="79"/>
      <c r="N60" s="79"/>
      <c r="O60" s="79"/>
      <c r="P60" s="79"/>
      <c r="Q60" s="79"/>
      <c r="R60" s="79"/>
      <c r="S60" s="79"/>
      <c r="T60" s="79"/>
      <c r="U60" s="79"/>
      <c r="V60" s="79"/>
      <c r="W60" s="79"/>
      <c r="X60" s="79"/>
      <c r="Y60" s="79"/>
      <c r="Z60" s="79"/>
    </row>
    <row r="61" ht="11.25" customHeight="1">
      <c r="A61" s="85"/>
      <c r="B61" s="18"/>
      <c r="C61" s="18"/>
      <c r="D61" s="75"/>
      <c r="E61" s="303"/>
      <c r="F61" s="78"/>
      <c r="G61" s="79"/>
      <c r="H61" s="79"/>
      <c r="I61" s="79"/>
      <c r="J61" s="79"/>
      <c r="K61" s="79"/>
      <c r="L61" s="79"/>
      <c r="M61" s="79"/>
      <c r="N61" s="79"/>
      <c r="O61" s="79"/>
      <c r="P61" s="79"/>
      <c r="Q61" s="79"/>
      <c r="R61" s="79"/>
      <c r="S61" s="79"/>
      <c r="T61" s="79"/>
      <c r="U61" s="79"/>
      <c r="V61" s="79"/>
      <c r="W61" s="79"/>
      <c r="X61" s="79"/>
      <c r="Y61" s="79"/>
      <c r="Z61" s="79"/>
    </row>
    <row r="62" ht="11.25" customHeight="1">
      <c r="A62" s="65"/>
      <c r="B62" s="523"/>
      <c r="C62" s="523"/>
      <c r="D62" s="700"/>
      <c r="E62" s="700">
        <f>SUM(E9:E61)</f>
        <v>28371.64</v>
      </c>
      <c r="F62" s="79"/>
      <c r="G62" s="79"/>
      <c r="H62" s="79"/>
      <c r="I62" s="79"/>
      <c r="J62" s="79"/>
      <c r="K62" s="79"/>
      <c r="L62" s="79"/>
      <c r="M62" s="79"/>
      <c r="N62" s="79"/>
      <c r="O62" s="79"/>
      <c r="P62" s="79"/>
      <c r="Q62" s="79"/>
      <c r="R62" s="79"/>
      <c r="S62" s="79"/>
      <c r="T62" s="79"/>
      <c r="U62" s="79"/>
      <c r="V62" s="79"/>
      <c r="W62" s="79"/>
      <c r="X62" s="79"/>
      <c r="Y62" s="79"/>
      <c r="Z62" s="79"/>
    </row>
    <row r="63" ht="11.25" customHeight="1">
      <c r="A63" s="53"/>
      <c r="B63" s="53"/>
      <c r="C63" s="54"/>
      <c r="D63" s="54"/>
      <c r="E63" s="54"/>
      <c r="F63" s="1"/>
      <c r="G63" s="1"/>
      <c r="H63" s="1"/>
      <c r="I63" s="79"/>
      <c r="J63" s="79"/>
      <c r="K63" s="79"/>
      <c r="L63" s="79"/>
      <c r="M63" s="79"/>
      <c r="N63" s="79"/>
      <c r="O63" s="79"/>
      <c r="P63" s="79"/>
      <c r="Q63" s="79"/>
      <c r="R63" s="79"/>
      <c r="S63" s="79"/>
      <c r="T63" s="79"/>
      <c r="U63" s="79"/>
      <c r="V63" s="79"/>
      <c r="W63" s="79"/>
      <c r="X63" s="79"/>
      <c r="Y63" s="79"/>
      <c r="Z63" s="79"/>
    </row>
    <row r="64" ht="11.25" customHeight="1">
      <c r="A64" s="172" t="s">
        <v>690</v>
      </c>
      <c r="B64" s="173"/>
      <c r="C64" s="173"/>
      <c r="D64" s="173"/>
      <c r="E64" s="173"/>
      <c r="F64" s="212"/>
      <c r="G64" s="212"/>
      <c r="H64" s="212"/>
      <c r="I64" s="53"/>
      <c r="J64" s="53"/>
      <c r="K64" s="53"/>
      <c r="L64" s="53"/>
      <c r="M64" s="53"/>
      <c r="N64" s="53"/>
      <c r="O64" s="53"/>
      <c r="P64" s="53"/>
      <c r="Q64" s="53"/>
      <c r="R64" s="53"/>
      <c r="S64" s="53"/>
      <c r="T64" s="53"/>
      <c r="U64" s="53"/>
      <c r="V64" s="53"/>
      <c r="W64" s="53"/>
      <c r="X64" s="53"/>
      <c r="Y64" s="53"/>
      <c r="Z64" s="79"/>
    </row>
    <row r="65" ht="15.75" customHeight="1">
      <c r="A65" s="53"/>
      <c r="B65" s="53"/>
      <c r="C65" s="54"/>
      <c r="D65" s="54"/>
      <c r="E65" s="1"/>
      <c r="F65" s="1"/>
      <c r="G65" s="1"/>
      <c r="H65" s="1"/>
    </row>
    <row r="66" ht="15.75" customHeight="1">
      <c r="A66" s="53"/>
      <c r="B66" s="53"/>
      <c r="C66" s="54"/>
      <c r="D66" s="54"/>
      <c r="E66" s="54"/>
      <c r="F66" s="1"/>
      <c r="G66" s="1"/>
      <c r="H66" s="1"/>
    </row>
    <row r="67" ht="15.75" customHeight="1">
      <c r="A67" s="53"/>
      <c r="B67" s="53"/>
      <c r="C67" s="54"/>
      <c r="D67" s="54"/>
      <c r="E67" s="1"/>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c r="A250" s="53"/>
      <c r="B250" s="53"/>
      <c r="C250" s="54"/>
      <c r="D250" s="54"/>
      <c r="E250" s="54"/>
      <c r="F250" s="1"/>
      <c r="G250" s="1"/>
      <c r="H250" s="1"/>
    </row>
    <row r="251" ht="15.75" customHeight="1">
      <c r="A251" s="53"/>
      <c r="B251" s="53"/>
      <c r="C251" s="54"/>
      <c r="D251" s="54"/>
      <c r="E251" s="54"/>
      <c r="F251" s="1"/>
      <c r="G251" s="1"/>
      <c r="H251" s="1"/>
    </row>
    <row r="252" ht="15.75" customHeight="1">
      <c r="A252" s="53"/>
      <c r="B252" s="53"/>
      <c r="C252" s="54"/>
      <c r="D252" s="54"/>
      <c r="E252" s="54"/>
      <c r="F252" s="1"/>
      <c r="G252" s="1"/>
      <c r="H252" s="1"/>
    </row>
    <row r="253" ht="15.75" customHeight="1">
      <c r="A253" s="53"/>
      <c r="B253" s="53"/>
      <c r="C253" s="54"/>
      <c r="D253" s="54"/>
      <c r="E253" s="54"/>
      <c r="F253" s="1"/>
      <c r="G253" s="1"/>
      <c r="H253" s="1"/>
    </row>
    <row r="254" ht="15.75" customHeight="1">
      <c r="A254" s="53"/>
      <c r="B254" s="53"/>
      <c r="C254" s="54"/>
      <c r="D254" s="54"/>
      <c r="E254" s="54"/>
      <c r="F254" s="1"/>
      <c r="G254" s="1"/>
      <c r="H254" s="1"/>
    </row>
    <row r="255" ht="15.75" customHeight="1">
      <c r="A255" s="53"/>
      <c r="B255" s="53"/>
      <c r="C255" s="54"/>
      <c r="D255" s="54"/>
      <c r="E255" s="54"/>
      <c r="F255" s="1"/>
      <c r="G255" s="1"/>
      <c r="H255" s="1"/>
    </row>
    <row r="256" ht="15.75" customHeight="1">
      <c r="A256" s="53"/>
      <c r="B256" s="53"/>
      <c r="C256" s="54"/>
      <c r="D256" s="54"/>
      <c r="E256" s="54"/>
      <c r="F256" s="1"/>
      <c r="G256" s="1"/>
      <c r="H256" s="1"/>
    </row>
    <row r="257" ht="15.75" customHeight="1">
      <c r="A257" s="53"/>
      <c r="B257" s="53"/>
      <c r="C257" s="54"/>
      <c r="D257" s="54"/>
      <c r="E257" s="54"/>
      <c r="F257" s="1"/>
      <c r="G257" s="1"/>
      <c r="H257" s="1"/>
    </row>
    <row r="258" ht="15.75" customHeight="1">
      <c r="A258" s="53"/>
      <c r="B258" s="53"/>
      <c r="C258" s="54"/>
      <c r="D258" s="54"/>
      <c r="E258" s="54"/>
      <c r="F258" s="1"/>
      <c r="G258" s="1"/>
      <c r="H258" s="1"/>
    </row>
    <row r="259" ht="15.75" customHeight="1">
      <c r="A259" s="53"/>
      <c r="B259" s="53"/>
      <c r="C259" s="54"/>
      <c r="D259" s="54"/>
      <c r="E259" s="54"/>
      <c r="F259" s="1"/>
      <c r="G259" s="1"/>
      <c r="H259" s="1"/>
    </row>
    <row r="260" ht="15.75" customHeight="1">
      <c r="A260" s="53"/>
      <c r="B260" s="53"/>
      <c r="C260" s="54"/>
      <c r="D260" s="54"/>
      <c r="E260" s="54"/>
      <c r="F260" s="1"/>
      <c r="G260" s="1"/>
      <c r="H260" s="1"/>
    </row>
    <row r="261" ht="15.75" customHeight="1">
      <c r="A261" s="53"/>
      <c r="B261" s="53"/>
      <c r="C261" s="54"/>
      <c r="D261" s="54"/>
      <c r="E261" s="54"/>
      <c r="F261" s="1"/>
      <c r="G261" s="1"/>
      <c r="H261" s="1"/>
    </row>
    <row r="262" ht="15.75" customHeight="1">
      <c r="A262" s="53"/>
      <c r="B262" s="53"/>
      <c r="C262" s="54"/>
      <c r="D262" s="54"/>
      <c r="E262" s="54"/>
      <c r="F262" s="1"/>
      <c r="G262" s="1"/>
      <c r="H262" s="1"/>
    </row>
    <row r="263" ht="15.75" customHeight="1">
      <c r="A263" s="53"/>
      <c r="B263" s="53"/>
      <c r="C263" s="54"/>
      <c r="D263" s="54"/>
      <c r="E263" s="54"/>
      <c r="F263" s="1"/>
      <c r="G263" s="1"/>
      <c r="H263" s="1"/>
    </row>
    <row r="264" ht="15.75" customHeight="1">
      <c r="A264" s="53"/>
      <c r="B264" s="53"/>
      <c r="C264" s="54"/>
      <c r="D264" s="54"/>
      <c r="E264" s="54"/>
      <c r="F264" s="1"/>
      <c r="G264" s="1"/>
      <c r="H264" s="1"/>
    </row>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64:E64"/>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26.29"/>
    <col customWidth="1" min="8" max="9" width="13.71"/>
    <col customWidth="1" min="10" max="26" width="8.0"/>
  </cols>
  <sheetData>
    <row r="1">
      <c r="A1" s="53"/>
      <c r="B1" s="745"/>
      <c r="C1" s="745"/>
      <c r="D1" s="745"/>
      <c r="E1" s="745"/>
      <c r="F1" s="745"/>
      <c r="G1" s="1"/>
      <c r="H1" s="1"/>
      <c r="I1" s="1"/>
    </row>
    <row r="2" ht="15.75" customHeight="1">
      <c r="A2" s="174" t="s">
        <v>8106</v>
      </c>
      <c r="B2" s="56"/>
      <c r="C2" s="56"/>
      <c r="D2" s="56"/>
      <c r="E2" s="56"/>
      <c r="F2" s="57"/>
      <c r="G2" s="735"/>
      <c r="H2" s="735"/>
      <c r="I2" s="735"/>
      <c r="J2" s="59"/>
      <c r="K2" s="59"/>
      <c r="L2" s="59"/>
      <c r="M2" s="59"/>
      <c r="N2" s="59"/>
      <c r="O2" s="59"/>
      <c r="P2" s="59"/>
      <c r="Q2" s="59"/>
      <c r="R2" s="59"/>
      <c r="S2" s="59"/>
      <c r="T2" s="59"/>
      <c r="U2" s="59"/>
      <c r="V2" s="59"/>
      <c r="W2" s="59"/>
      <c r="X2" s="59"/>
      <c r="Y2" s="59"/>
      <c r="Z2" s="59"/>
    </row>
    <row r="3" ht="15.75" customHeight="1">
      <c r="A3" s="213"/>
      <c r="B3" s="746"/>
      <c r="C3" s="746"/>
      <c r="D3" s="746"/>
      <c r="E3" s="746"/>
      <c r="F3" s="747"/>
      <c r="G3" s="735"/>
      <c r="H3" s="735"/>
      <c r="I3" s="735"/>
      <c r="J3" s="59"/>
      <c r="K3" s="59"/>
      <c r="L3" s="59"/>
      <c r="M3" s="59"/>
      <c r="N3" s="59"/>
      <c r="O3" s="59"/>
      <c r="P3" s="59"/>
      <c r="Q3" s="59"/>
      <c r="R3" s="59"/>
      <c r="S3" s="59"/>
      <c r="T3" s="59"/>
      <c r="U3" s="59"/>
      <c r="V3" s="59"/>
      <c r="W3" s="59"/>
      <c r="X3" s="59"/>
      <c r="Y3" s="59"/>
      <c r="Z3" s="59"/>
    </row>
    <row r="4" ht="18.0" customHeight="1">
      <c r="A4" s="387" t="s">
        <v>8107</v>
      </c>
      <c r="B4" s="56"/>
      <c r="C4" s="56"/>
      <c r="D4" s="56"/>
      <c r="E4" s="56"/>
      <c r="F4" s="57"/>
      <c r="G4" s="735"/>
      <c r="H4" s="735"/>
      <c r="I4" s="735"/>
      <c r="J4" s="59"/>
      <c r="K4" s="59"/>
      <c r="L4" s="59"/>
      <c r="M4" s="59"/>
      <c r="N4" s="59"/>
      <c r="O4" s="59"/>
      <c r="P4" s="59"/>
      <c r="Q4" s="59"/>
      <c r="R4" s="59"/>
      <c r="S4" s="59"/>
      <c r="T4" s="59"/>
      <c r="U4" s="59"/>
      <c r="V4" s="59"/>
      <c r="W4" s="59"/>
      <c r="X4" s="59"/>
      <c r="Y4" s="59"/>
      <c r="Z4" s="59"/>
    </row>
    <row r="5" ht="16.5" customHeight="1">
      <c r="A5" s="387" t="s">
        <v>8108</v>
      </c>
      <c r="B5" s="56"/>
      <c r="C5" s="56"/>
      <c r="D5" s="56"/>
      <c r="E5" s="56"/>
      <c r="F5" s="57"/>
      <c r="G5" s="735"/>
      <c r="H5" s="735"/>
      <c r="I5" s="735"/>
      <c r="J5" s="59"/>
      <c r="K5" s="59"/>
      <c r="L5" s="59"/>
      <c r="M5" s="59"/>
      <c r="N5" s="59"/>
      <c r="O5" s="59"/>
      <c r="P5" s="59"/>
      <c r="Q5" s="59"/>
      <c r="R5" s="59"/>
      <c r="S5" s="59"/>
      <c r="T5" s="59"/>
      <c r="U5" s="59"/>
      <c r="V5" s="59"/>
      <c r="W5" s="59"/>
      <c r="X5" s="59"/>
      <c r="Y5" s="59"/>
      <c r="Z5" s="59"/>
    </row>
    <row r="6" ht="21.75" customHeight="1">
      <c r="A6" s="387" t="s">
        <v>8109</v>
      </c>
      <c r="B6" s="56"/>
      <c r="C6" s="56"/>
      <c r="D6" s="56"/>
      <c r="E6" s="56"/>
      <c r="F6" s="57"/>
      <c r="G6" s="735"/>
      <c r="H6" s="735"/>
      <c r="I6" s="735"/>
      <c r="J6" s="59"/>
      <c r="K6" s="59"/>
      <c r="L6" s="59"/>
      <c r="M6" s="59"/>
      <c r="N6" s="59"/>
      <c r="O6" s="59"/>
      <c r="P6" s="59"/>
      <c r="Q6" s="59"/>
      <c r="R6" s="59"/>
      <c r="S6" s="59"/>
      <c r="T6" s="59"/>
      <c r="U6" s="59"/>
      <c r="V6" s="59"/>
      <c r="W6" s="59"/>
      <c r="X6" s="59"/>
      <c r="Y6" s="59"/>
      <c r="Z6" s="59"/>
    </row>
    <row r="7" ht="21.75" customHeight="1">
      <c r="A7" s="387" t="s">
        <v>8110</v>
      </c>
      <c r="B7" s="56"/>
      <c r="C7" s="56"/>
      <c r="D7" s="56"/>
      <c r="E7" s="56"/>
      <c r="F7" s="57"/>
      <c r="G7" s="735"/>
      <c r="H7" s="735"/>
      <c r="I7" s="735"/>
      <c r="J7" s="59"/>
      <c r="K7" s="59"/>
      <c r="L7" s="59"/>
      <c r="M7" s="59"/>
      <c r="N7" s="59"/>
      <c r="O7" s="59"/>
      <c r="P7" s="59"/>
      <c r="Q7" s="59"/>
      <c r="R7" s="59"/>
      <c r="S7" s="59"/>
      <c r="T7" s="59"/>
      <c r="U7" s="59"/>
      <c r="V7" s="59"/>
      <c r="W7" s="59"/>
      <c r="X7" s="59"/>
      <c r="Y7" s="59"/>
      <c r="Z7" s="59"/>
    </row>
    <row r="8" ht="21.75" customHeight="1">
      <c r="A8" s="387" t="s">
        <v>8111</v>
      </c>
      <c r="B8" s="56"/>
      <c r="C8" s="56"/>
      <c r="D8" s="56"/>
      <c r="E8" s="56"/>
      <c r="F8" s="57"/>
      <c r="G8" s="735"/>
      <c r="H8" s="735"/>
      <c r="I8" s="735"/>
      <c r="J8" s="59"/>
      <c r="K8" s="59"/>
      <c r="L8" s="59"/>
      <c r="M8" s="59"/>
      <c r="N8" s="59"/>
      <c r="O8" s="59"/>
      <c r="P8" s="59"/>
      <c r="Q8" s="59"/>
      <c r="R8" s="59"/>
      <c r="S8" s="59"/>
      <c r="T8" s="59"/>
      <c r="U8" s="59"/>
      <c r="V8" s="59"/>
      <c r="W8" s="59"/>
      <c r="X8" s="59"/>
      <c r="Y8" s="59"/>
      <c r="Z8" s="59"/>
    </row>
    <row r="9" ht="17.25" customHeight="1">
      <c r="A9" s="387" t="s">
        <v>8112</v>
      </c>
      <c r="B9" s="56"/>
      <c r="C9" s="56"/>
      <c r="D9" s="56"/>
      <c r="E9" s="56"/>
      <c r="F9" s="57"/>
      <c r="G9" s="735"/>
      <c r="H9" s="735"/>
      <c r="I9" s="735"/>
      <c r="J9" s="59"/>
      <c r="K9" s="59"/>
      <c r="L9" s="59"/>
      <c r="M9" s="59"/>
      <c r="N9" s="59"/>
      <c r="O9" s="59"/>
      <c r="P9" s="59"/>
      <c r="Q9" s="59"/>
      <c r="R9" s="59"/>
      <c r="S9" s="59"/>
      <c r="T9" s="59"/>
      <c r="U9" s="59"/>
      <c r="V9" s="59"/>
      <c r="W9" s="59"/>
      <c r="X9" s="59"/>
      <c r="Y9" s="59"/>
      <c r="Z9" s="59"/>
    </row>
    <row r="10" ht="18.75" customHeight="1">
      <c r="A10" s="387" t="s">
        <v>8113</v>
      </c>
      <c r="B10" s="56"/>
      <c r="C10" s="56"/>
      <c r="D10" s="56"/>
      <c r="E10" s="56"/>
      <c r="F10" s="57"/>
      <c r="G10" s="735"/>
      <c r="H10" s="735"/>
      <c r="I10" s="735"/>
      <c r="J10" s="59"/>
      <c r="K10" s="59"/>
      <c r="L10" s="59"/>
      <c r="M10" s="59"/>
      <c r="N10" s="59"/>
      <c r="O10" s="59"/>
      <c r="P10" s="59"/>
      <c r="Q10" s="59"/>
      <c r="R10" s="59"/>
      <c r="S10" s="59"/>
      <c r="T10" s="59"/>
      <c r="U10" s="59"/>
      <c r="V10" s="59"/>
      <c r="W10" s="59"/>
      <c r="X10" s="59"/>
      <c r="Y10" s="59"/>
      <c r="Z10" s="59"/>
    </row>
    <row r="11" ht="27.0" customHeight="1">
      <c r="A11" s="748" t="s">
        <v>8114</v>
      </c>
      <c r="B11" s="56"/>
      <c r="C11" s="56"/>
      <c r="D11" s="56"/>
      <c r="E11" s="56"/>
      <c r="F11" s="57"/>
      <c r="G11" s="735"/>
      <c r="H11" s="735"/>
      <c r="I11" s="735"/>
      <c r="J11" s="59"/>
      <c r="K11" s="59"/>
      <c r="L11" s="59"/>
      <c r="M11" s="59"/>
      <c r="N11" s="59"/>
      <c r="O11" s="59"/>
      <c r="P11" s="59"/>
      <c r="Q11" s="59"/>
      <c r="R11" s="59"/>
      <c r="S11" s="59"/>
      <c r="T11" s="59"/>
      <c r="U11" s="59"/>
      <c r="V11" s="59"/>
      <c r="W11" s="59"/>
      <c r="X11" s="59"/>
      <c r="Y11" s="59"/>
      <c r="Z11" s="59"/>
    </row>
    <row r="12" ht="21.75" customHeight="1">
      <c r="A12" s="748" t="s">
        <v>8115</v>
      </c>
      <c r="B12" s="56"/>
      <c r="C12" s="56"/>
      <c r="D12" s="56"/>
      <c r="E12" s="56"/>
      <c r="F12" s="57"/>
      <c r="G12" s="735"/>
      <c r="H12" s="735"/>
      <c r="I12" s="735"/>
      <c r="J12" s="59"/>
      <c r="K12" s="59"/>
      <c r="L12" s="59"/>
      <c r="M12" s="59"/>
      <c r="N12" s="59"/>
      <c r="O12" s="59"/>
      <c r="P12" s="59"/>
      <c r="Q12" s="59"/>
      <c r="R12" s="59"/>
      <c r="S12" s="59"/>
      <c r="T12" s="59"/>
      <c r="U12" s="59"/>
      <c r="V12" s="59"/>
      <c r="W12" s="59"/>
      <c r="X12" s="59"/>
      <c r="Y12" s="59"/>
      <c r="Z12" s="59"/>
    </row>
    <row r="13" ht="99.75" customHeight="1">
      <c r="A13" s="749" t="s">
        <v>8116</v>
      </c>
      <c r="B13" s="56"/>
      <c r="C13" s="56"/>
      <c r="D13" s="56"/>
      <c r="E13" s="56"/>
      <c r="F13" s="57"/>
      <c r="G13" s="735"/>
      <c r="H13" s="735"/>
      <c r="I13" s="735"/>
      <c r="J13" s="59"/>
      <c r="K13" s="59"/>
      <c r="L13" s="59"/>
      <c r="M13" s="59"/>
      <c r="N13" s="59"/>
      <c r="O13" s="59"/>
      <c r="P13" s="59"/>
      <c r="Q13" s="59"/>
      <c r="R13" s="59"/>
      <c r="S13" s="59"/>
      <c r="T13" s="59"/>
      <c r="U13" s="59"/>
      <c r="V13" s="59"/>
      <c r="W13" s="59"/>
      <c r="X13" s="59"/>
      <c r="Y13" s="59"/>
      <c r="Z13" s="59"/>
    </row>
    <row r="14">
      <c r="A14" s="64"/>
      <c r="B14" s="745"/>
      <c r="C14" s="745"/>
      <c r="D14" s="745"/>
      <c r="E14" s="745"/>
      <c r="F14" s="745"/>
      <c r="G14" s="64"/>
      <c r="H14" s="64"/>
      <c r="I14" s="64"/>
      <c r="J14" s="59"/>
      <c r="K14" s="59"/>
      <c r="L14" s="59"/>
      <c r="M14" s="59"/>
      <c r="N14" s="59"/>
      <c r="O14" s="59"/>
      <c r="P14" s="59"/>
      <c r="Q14" s="59"/>
      <c r="R14" s="59"/>
      <c r="S14" s="59"/>
      <c r="T14" s="59"/>
      <c r="U14" s="59"/>
      <c r="V14" s="59"/>
      <c r="W14" s="59"/>
      <c r="X14" s="59"/>
      <c r="Y14" s="59"/>
      <c r="Z14" s="59"/>
    </row>
    <row r="15" ht="61.5" customHeight="1">
      <c r="A15" s="389" t="s">
        <v>3664</v>
      </c>
      <c r="B15" s="176" t="s">
        <v>8</v>
      </c>
      <c r="C15" s="176" t="s">
        <v>8117</v>
      </c>
      <c r="D15" s="176" t="s">
        <v>8118</v>
      </c>
      <c r="E15" s="175" t="s">
        <v>139</v>
      </c>
      <c r="F15" s="175" t="s">
        <v>143</v>
      </c>
      <c r="G15" s="196" t="s">
        <v>144</v>
      </c>
      <c r="J15" s="59"/>
      <c r="K15" s="59"/>
      <c r="L15" s="59"/>
      <c r="M15" s="59"/>
      <c r="N15" s="59"/>
      <c r="O15" s="59"/>
      <c r="P15" s="59"/>
      <c r="Q15" s="59"/>
      <c r="R15" s="59"/>
      <c r="S15" s="59"/>
      <c r="T15" s="59"/>
      <c r="U15" s="59"/>
      <c r="V15" s="59"/>
      <c r="W15" s="59"/>
      <c r="X15" s="59"/>
      <c r="Y15" s="59"/>
      <c r="Z15" s="59"/>
    </row>
    <row r="16" ht="11.25" customHeight="1">
      <c r="A16" s="85" t="s">
        <v>51</v>
      </c>
      <c r="B16" s="18" t="s">
        <v>52</v>
      </c>
      <c r="C16" s="85" t="s">
        <v>8119</v>
      </c>
      <c r="D16" s="74" t="s">
        <v>8120</v>
      </c>
      <c r="E16" s="557" t="s">
        <v>8121</v>
      </c>
      <c r="F16" s="557">
        <f>261/3</f>
        <v>87</v>
      </c>
      <c r="G16" s="78" t="s">
        <v>154</v>
      </c>
      <c r="H16" s="750"/>
      <c r="I16" s="750"/>
      <c r="J16" s="750"/>
      <c r="K16" s="750"/>
      <c r="L16" s="750"/>
      <c r="M16" s="750"/>
      <c r="N16" s="750"/>
      <c r="O16" s="750"/>
      <c r="P16" s="750"/>
      <c r="Q16" s="750"/>
      <c r="R16" s="750"/>
      <c r="S16" s="750"/>
      <c r="T16" s="750"/>
      <c r="U16" s="750"/>
      <c r="V16" s="750"/>
      <c r="W16" s="750"/>
      <c r="X16" s="750"/>
      <c r="Y16" s="750"/>
      <c r="Z16" s="750"/>
    </row>
    <row r="17" ht="11.25" customHeight="1">
      <c r="A17" s="85" t="s">
        <v>51</v>
      </c>
      <c r="B17" s="18" t="s">
        <v>52</v>
      </c>
      <c r="C17" s="85" t="s">
        <v>8122</v>
      </c>
      <c r="D17" s="74" t="s">
        <v>8120</v>
      </c>
      <c r="E17" s="557" t="s">
        <v>8123</v>
      </c>
      <c r="F17" s="557">
        <f>261*25%/3</f>
        <v>21.75</v>
      </c>
      <c r="G17" s="78" t="s">
        <v>154</v>
      </c>
      <c r="H17" s="750"/>
      <c r="I17" s="750"/>
      <c r="J17" s="750"/>
      <c r="K17" s="750"/>
      <c r="L17" s="750"/>
      <c r="M17" s="750"/>
      <c r="N17" s="750"/>
      <c r="O17" s="750"/>
      <c r="P17" s="750"/>
      <c r="Q17" s="750"/>
      <c r="R17" s="750"/>
      <c r="S17" s="750"/>
      <c r="T17" s="750"/>
      <c r="U17" s="750"/>
      <c r="V17" s="750"/>
      <c r="W17" s="750"/>
      <c r="X17" s="750"/>
      <c r="Y17" s="750"/>
      <c r="Z17" s="750"/>
    </row>
    <row r="18" ht="11.25" customHeight="1">
      <c r="A18" s="85" t="s">
        <v>51</v>
      </c>
      <c r="B18" s="18" t="s">
        <v>52</v>
      </c>
      <c r="C18" s="85" t="s">
        <v>8124</v>
      </c>
      <c r="D18" s="74" t="s">
        <v>8120</v>
      </c>
      <c r="E18" s="557" t="s">
        <v>8125</v>
      </c>
      <c r="F18" s="557">
        <f>261*10%/3</f>
        <v>8.7</v>
      </c>
      <c r="G18" s="78" t="s">
        <v>154</v>
      </c>
      <c r="H18" s="750"/>
      <c r="I18" s="750"/>
      <c r="J18" s="750"/>
      <c r="K18" s="750"/>
      <c r="L18" s="750"/>
      <c r="M18" s="750"/>
      <c r="N18" s="750"/>
      <c r="O18" s="750"/>
      <c r="P18" s="750"/>
      <c r="Q18" s="750"/>
      <c r="R18" s="750"/>
      <c r="S18" s="750"/>
      <c r="T18" s="750"/>
      <c r="U18" s="750"/>
      <c r="V18" s="750"/>
      <c r="W18" s="750"/>
      <c r="X18" s="750"/>
      <c r="Y18" s="750"/>
      <c r="Z18" s="750"/>
    </row>
    <row r="19" ht="11.25" customHeight="1">
      <c r="A19" s="85" t="s">
        <v>51</v>
      </c>
      <c r="B19" s="18" t="s">
        <v>52</v>
      </c>
      <c r="C19" s="85" t="s">
        <v>8126</v>
      </c>
      <c r="D19" s="74" t="s">
        <v>8120</v>
      </c>
      <c r="E19" s="557" t="s">
        <v>8121</v>
      </c>
      <c r="F19" s="557">
        <f>261/3</f>
        <v>87</v>
      </c>
      <c r="G19" s="78" t="s">
        <v>154</v>
      </c>
      <c r="H19" s="750"/>
      <c r="I19" s="750"/>
      <c r="J19" s="750"/>
      <c r="K19" s="750"/>
      <c r="L19" s="750"/>
      <c r="M19" s="750"/>
      <c r="N19" s="750"/>
      <c r="O19" s="750"/>
      <c r="P19" s="750"/>
      <c r="Q19" s="750"/>
      <c r="R19" s="750"/>
      <c r="S19" s="750"/>
      <c r="T19" s="750"/>
      <c r="U19" s="750"/>
      <c r="V19" s="750"/>
      <c r="W19" s="750"/>
      <c r="X19" s="750"/>
      <c r="Y19" s="750"/>
      <c r="Z19" s="750"/>
    </row>
    <row r="20" ht="11.25" customHeight="1">
      <c r="A20" s="85" t="s">
        <v>51</v>
      </c>
      <c r="B20" s="18" t="s">
        <v>52</v>
      </c>
      <c r="C20" s="85" t="s">
        <v>8127</v>
      </c>
      <c r="D20" s="74" t="s">
        <v>8128</v>
      </c>
      <c r="E20" s="557" t="s">
        <v>8129</v>
      </c>
      <c r="F20" s="557">
        <f>33/3</f>
        <v>11</v>
      </c>
      <c r="G20" s="78" t="s">
        <v>154</v>
      </c>
      <c r="H20" s="750"/>
      <c r="I20" s="750"/>
      <c r="J20" s="750"/>
      <c r="K20" s="750"/>
      <c r="L20" s="750"/>
      <c r="M20" s="750"/>
      <c r="N20" s="750"/>
      <c r="O20" s="750"/>
      <c r="P20" s="750"/>
      <c r="Q20" s="750"/>
      <c r="R20" s="750"/>
      <c r="S20" s="750"/>
      <c r="T20" s="750"/>
      <c r="U20" s="750"/>
      <c r="V20" s="750"/>
      <c r="W20" s="750"/>
      <c r="X20" s="750"/>
      <c r="Y20" s="750"/>
      <c r="Z20" s="750"/>
    </row>
    <row r="21" ht="11.25" customHeight="1">
      <c r="A21" s="85" t="s">
        <v>51</v>
      </c>
      <c r="B21" s="18" t="s">
        <v>52</v>
      </c>
      <c r="C21" s="85" t="s">
        <v>8130</v>
      </c>
      <c r="D21" s="74" t="s">
        <v>8128</v>
      </c>
      <c r="E21" s="416" t="s">
        <v>8131</v>
      </c>
      <c r="F21" s="557">
        <f>24/3</f>
        <v>8</v>
      </c>
      <c r="G21" s="78" t="s">
        <v>154</v>
      </c>
      <c r="H21" s="750"/>
      <c r="I21" s="750"/>
      <c r="J21" s="750"/>
      <c r="K21" s="750"/>
      <c r="L21" s="750"/>
      <c r="M21" s="750"/>
      <c r="N21" s="750"/>
      <c r="O21" s="750"/>
      <c r="P21" s="750"/>
      <c r="Q21" s="750"/>
      <c r="R21" s="750"/>
      <c r="S21" s="750"/>
      <c r="T21" s="750"/>
      <c r="U21" s="750"/>
      <c r="V21" s="750"/>
      <c r="W21" s="750"/>
      <c r="X21" s="750"/>
      <c r="Y21" s="750"/>
      <c r="Z21" s="750"/>
    </row>
    <row r="22" ht="11.25" customHeight="1">
      <c r="A22" s="85" t="s">
        <v>6999</v>
      </c>
      <c r="B22" s="18" t="s">
        <v>52</v>
      </c>
      <c r="C22" s="85" t="s">
        <v>8132</v>
      </c>
      <c r="D22" s="74" t="s">
        <v>8133</v>
      </c>
      <c r="E22" s="557">
        <f>63/3</f>
        <v>21</v>
      </c>
      <c r="F22" s="557">
        <f t="shared" ref="F22:F37" si="1">E22</f>
        <v>21</v>
      </c>
      <c r="G22" s="78" t="s">
        <v>164</v>
      </c>
      <c r="H22" s="750"/>
      <c r="I22" s="750"/>
      <c r="J22" s="750"/>
      <c r="K22" s="750"/>
      <c r="L22" s="750"/>
      <c r="M22" s="750"/>
      <c r="N22" s="750"/>
      <c r="O22" s="750"/>
      <c r="P22" s="750"/>
      <c r="Q22" s="750"/>
      <c r="R22" s="750"/>
      <c r="S22" s="750"/>
      <c r="T22" s="750"/>
      <c r="U22" s="750"/>
      <c r="V22" s="750"/>
      <c r="W22" s="750"/>
      <c r="X22" s="750"/>
      <c r="Y22" s="750"/>
      <c r="Z22" s="750"/>
    </row>
    <row r="23" ht="11.25" customHeight="1">
      <c r="A23" s="85" t="s">
        <v>6999</v>
      </c>
      <c r="B23" s="18" t="s">
        <v>52</v>
      </c>
      <c r="C23" s="85" t="s">
        <v>8134</v>
      </c>
      <c r="D23" s="74" t="s">
        <v>8133</v>
      </c>
      <c r="E23" s="557">
        <f>63*0.25/3</f>
        <v>5.25</v>
      </c>
      <c r="F23" s="557">
        <f t="shared" si="1"/>
        <v>5.25</v>
      </c>
      <c r="G23" s="78" t="s">
        <v>164</v>
      </c>
      <c r="H23" s="750"/>
      <c r="I23" s="750"/>
      <c r="J23" s="750"/>
      <c r="K23" s="750"/>
      <c r="L23" s="750"/>
      <c r="M23" s="750"/>
      <c r="N23" s="750"/>
      <c r="O23" s="750"/>
      <c r="P23" s="750"/>
      <c r="Q23" s="750"/>
      <c r="R23" s="750"/>
      <c r="S23" s="750"/>
      <c r="T23" s="750"/>
      <c r="U23" s="750"/>
      <c r="V23" s="750"/>
      <c r="W23" s="750"/>
      <c r="X23" s="750"/>
      <c r="Y23" s="750"/>
      <c r="Z23" s="750"/>
    </row>
    <row r="24" ht="11.25" customHeight="1">
      <c r="A24" s="85" t="s">
        <v>6999</v>
      </c>
      <c r="B24" s="18" t="s">
        <v>52</v>
      </c>
      <c r="C24" s="85" t="s">
        <v>8135</v>
      </c>
      <c r="D24" s="74" t="s">
        <v>8133</v>
      </c>
      <c r="E24" s="557">
        <f>63*0.1/3</f>
        <v>2.1</v>
      </c>
      <c r="F24" s="557">
        <f t="shared" si="1"/>
        <v>2.1</v>
      </c>
      <c r="G24" s="78" t="s">
        <v>164</v>
      </c>
      <c r="H24" s="750"/>
      <c r="I24" s="750"/>
      <c r="J24" s="750"/>
      <c r="K24" s="750"/>
      <c r="L24" s="750"/>
      <c r="M24" s="750"/>
      <c r="N24" s="750"/>
      <c r="O24" s="750"/>
      <c r="P24" s="750"/>
      <c r="Q24" s="750"/>
      <c r="R24" s="750"/>
      <c r="S24" s="750"/>
      <c r="T24" s="750"/>
      <c r="U24" s="750"/>
      <c r="V24" s="750"/>
      <c r="W24" s="750"/>
      <c r="X24" s="750"/>
      <c r="Y24" s="750"/>
      <c r="Z24" s="750"/>
    </row>
    <row r="25" ht="11.25" customHeight="1">
      <c r="A25" s="85" t="s">
        <v>6999</v>
      </c>
      <c r="B25" s="18" t="s">
        <v>1899</v>
      </c>
      <c r="C25" s="85" t="s">
        <v>8136</v>
      </c>
      <c r="D25" s="74" t="s">
        <v>8133</v>
      </c>
      <c r="E25" s="557">
        <f>79/3</f>
        <v>26.33333333</v>
      </c>
      <c r="F25" s="557">
        <f t="shared" si="1"/>
        <v>26.33333333</v>
      </c>
      <c r="G25" s="78" t="s">
        <v>164</v>
      </c>
      <c r="H25" s="750"/>
      <c r="I25" s="750"/>
      <c r="J25" s="750"/>
      <c r="K25" s="750"/>
      <c r="L25" s="750"/>
      <c r="M25" s="750"/>
      <c r="N25" s="750"/>
      <c r="O25" s="750"/>
      <c r="P25" s="750"/>
      <c r="Q25" s="750"/>
      <c r="R25" s="750"/>
      <c r="S25" s="750"/>
      <c r="T25" s="750"/>
      <c r="U25" s="750"/>
      <c r="V25" s="750"/>
      <c r="W25" s="750"/>
      <c r="X25" s="750"/>
      <c r="Y25" s="750"/>
      <c r="Z25" s="750"/>
    </row>
    <row r="26" ht="11.25" customHeight="1">
      <c r="A26" s="85" t="s">
        <v>6999</v>
      </c>
      <c r="B26" s="18" t="s">
        <v>52</v>
      </c>
      <c r="C26" s="85" t="s">
        <v>8137</v>
      </c>
      <c r="D26" s="74" t="s">
        <v>8133</v>
      </c>
      <c r="E26" s="557">
        <f>79*0.25/3</f>
        <v>6.583333333</v>
      </c>
      <c r="F26" s="557">
        <f t="shared" si="1"/>
        <v>6.583333333</v>
      </c>
      <c r="G26" s="78" t="s">
        <v>164</v>
      </c>
      <c r="H26" s="750"/>
      <c r="I26" s="750"/>
      <c r="J26" s="750"/>
      <c r="K26" s="750"/>
      <c r="L26" s="750"/>
      <c r="M26" s="750"/>
      <c r="N26" s="750"/>
      <c r="O26" s="750"/>
      <c r="P26" s="750"/>
      <c r="Q26" s="750"/>
      <c r="R26" s="750"/>
      <c r="S26" s="750"/>
      <c r="T26" s="750"/>
      <c r="U26" s="750"/>
      <c r="V26" s="750"/>
      <c r="W26" s="750"/>
      <c r="X26" s="750"/>
      <c r="Y26" s="750"/>
      <c r="Z26" s="750"/>
    </row>
    <row r="27" ht="11.25" customHeight="1">
      <c r="A27" s="85" t="s">
        <v>6999</v>
      </c>
      <c r="B27" s="18" t="s">
        <v>52</v>
      </c>
      <c r="C27" s="85" t="s">
        <v>8138</v>
      </c>
      <c r="D27" s="74" t="s">
        <v>8133</v>
      </c>
      <c r="E27" s="557">
        <f>79*0.1/3</f>
        <v>2.633333333</v>
      </c>
      <c r="F27" s="557">
        <f t="shared" si="1"/>
        <v>2.633333333</v>
      </c>
      <c r="G27" s="78" t="s">
        <v>164</v>
      </c>
      <c r="H27" s="750"/>
      <c r="I27" s="750"/>
      <c r="J27" s="750"/>
      <c r="K27" s="750"/>
      <c r="L27" s="750"/>
      <c r="M27" s="750"/>
      <c r="N27" s="750"/>
      <c r="O27" s="750"/>
      <c r="P27" s="750"/>
      <c r="Q27" s="750"/>
      <c r="R27" s="750"/>
      <c r="S27" s="750"/>
      <c r="T27" s="750"/>
      <c r="U27" s="750"/>
      <c r="V27" s="750"/>
      <c r="W27" s="750"/>
      <c r="X27" s="750"/>
      <c r="Y27" s="750"/>
      <c r="Z27" s="750"/>
    </row>
    <row r="28" ht="11.25" customHeight="1">
      <c r="A28" s="85" t="s">
        <v>6999</v>
      </c>
      <c r="B28" s="18" t="s">
        <v>52</v>
      </c>
      <c r="C28" s="85" t="s">
        <v>8139</v>
      </c>
      <c r="D28" s="74" t="s">
        <v>8133</v>
      </c>
      <c r="E28" s="557">
        <f>70/3</f>
        <v>23.33333333</v>
      </c>
      <c r="F28" s="557">
        <f t="shared" si="1"/>
        <v>23.33333333</v>
      </c>
      <c r="G28" s="78" t="s">
        <v>164</v>
      </c>
      <c r="H28" s="750"/>
      <c r="I28" s="750"/>
      <c r="J28" s="750"/>
      <c r="K28" s="750"/>
      <c r="L28" s="750"/>
      <c r="M28" s="750"/>
      <c r="N28" s="750"/>
      <c r="O28" s="750"/>
      <c r="P28" s="750"/>
      <c r="Q28" s="750"/>
      <c r="R28" s="750"/>
      <c r="S28" s="750"/>
      <c r="T28" s="750"/>
      <c r="U28" s="750"/>
      <c r="V28" s="750"/>
      <c r="W28" s="750"/>
      <c r="X28" s="750"/>
      <c r="Y28" s="750"/>
      <c r="Z28" s="750"/>
    </row>
    <row r="29" ht="11.25" customHeight="1">
      <c r="A29" s="85" t="s">
        <v>6999</v>
      </c>
      <c r="B29" s="18" t="s">
        <v>52</v>
      </c>
      <c r="C29" s="85" t="s">
        <v>8140</v>
      </c>
      <c r="D29" s="74" t="s">
        <v>8133</v>
      </c>
      <c r="E29" s="557">
        <f>70*0.25/3</f>
        <v>5.833333333</v>
      </c>
      <c r="F29" s="557">
        <f t="shared" si="1"/>
        <v>5.833333333</v>
      </c>
      <c r="G29" s="78" t="s">
        <v>164</v>
      </c>
      <c r="H29" s="750"/>
      <c r="I29" s="750"/>
      <c r="J29" s="750"/>
      <c r="K29" s="750"/>
      <c r="L29" s="750"/>
      <c r="M29" s="750"/>
      <c r="N29" s="750"/>
      <c r="O29" s="750"/>
      <c r="P29" s="750"/>
      <c r="Q29" s="750"/>
      <c r="R29" s="750"/>
      <c r="S29" s="750"/>
      <c r="T29" s="750"/>
      <c r="U29" s="750"/>
      <c r="V29" s="750"/>
      <c r="W29" s="750"/>
      <c r="X29" s="750"/>
      <c r="Y29" s="750"/>
      <c r="Z29" s="750"/>
    </row>
    <row r="30" ht="11.25" customHeight="1">
      <c r="A30" s="85" t="s">
        <v>6999</v>
      </c>
      <c r="B30" s="18" t="s">
        <v>52</v>
      </c>
      <c r="C30" s="85" t="s">
        <v>8141</v>
      </c>
      <c r="D30" s="74" t="s">
        <v>8133</v>
      </c>
      <c r="E30" s="558">
        <f>70*0.1/3</f>
        <v>2.333333333</v>
      </c>
      <c r="F30" s="557">
        <f t="shared" si="1"/>
        <v>2.333333333</v>
      </c>
      <c r="G30" s="78" t="s">
        <v>164</v>
      </c>
      <c r="H30" s="750"/>
      <c r="I30" s="750"/>
      <c r="J30" s="750"/>
      <c r="K30" s="750"/>
      <c r="L30" s="750"/>
      <c r="M30" s="750"/>
      <c r="N30" s="750"/>
      <c r="O30" s="750"/>
      <c r="P30" s="750"/>
      <c r="Q30" s="750"/>
      <c r="R30" s="750"/>
      <c r="S30" s="750"/>
      <c r="T30" s="750"/>
      <c r="U30" s="750"/>
      <c r="V30" s="750"/>
      <c r="W30" s="750"/>
      <c r="X30" s="750"/>
      <c r="Y30" s="750"/>
      <c r="Z30" s="750"/>
    </row>
    <row r="31" ht="11.25" customHeight="1">
      <c r="A31" s="85" t="s">
        <v>6999</v>
      </c>
      <c r="B31" s="18" t="s">
        <v>52</v>
      </c>
      <c r="C31" s="85" t="s">
        <v>8142</v>
      </c>
      <c r="D31" s="74" t="s">
        <v>8133</v>
      </c>
      <c r="E31" s="557">
        <f>23/3</f>
        <v>7.666666667</v>
      </c>
      <c r="F31" s="557">
        <f t="shared" si="1"/>
        <v>7.666666667</v>
      </c>
      <c r="G31" s="78" t="s">
        <v>164</v>
      </c>
      <c r="H31" s="750"/>
      <c r="I31" s="750"/>
      <c r="J31" s="750"/>
      <c r="K31" s="750"/>
      <c r="L31" s="750"/>
      <c r="M31" s="750"/>
      <c r="N31" s="750"/>
      <c r="O31" s="750"/>
      <c r="P31" s="750"/>
      <c r="Q31" s="750"/>
      <c r="R31" s="750"/>
      <c r="S31" s="750"/>
      <c r="T31" s="750"/>
      <c r="U31" s="750"/>
      <c r="V31" s="750"/>
      <c r="W31" s="750"/>
      <c r="X31" s="750"/>
      <c r="Y31" s="750"/>
      <c r="Z31" s="750"/>
    </row>
    <row r="32" ht="11.25" customHeight="1">
      <c r="A32" s="85" t="s">
        <v>6999</v>
      </c>
      <c r="B32" s="18" t="s">
        <v>52</v>
      </c>
      <c r="C32" s="85" t="s">
        <v>8143</v>
      </c>
      <c r="D32" s="74" t="s">
        <v>8133</v>
      </c>
      <c r="E32" s="557">
        <f>23*0.25/3</f>
        <v>1.916666667</v>
      </c>
      <c r="F32" s="557">
        <f t="shared" si="1"/>
        <v>1.916666667</v>
      </c>
      <c r="G32" s="78" t="s">
        <v>164</v>
      </c>
      <c r="H32" s="750"/>
      <c r="I32" s="750"/>
      <c r="J32" s="750"/>
      <c r="K32" s="750"/>
      <c r="L32" s="750"/>
      <c r="M32" s="750"/>
      <c r="N32" s="750"/>
      <c r="O32" s="750"/>
      <c r="P32" s="750"/>
      <c r="Q32" s="750"/>
      <c r="R32" s="750"/>
      <c r="S32" s="750"/>
      <c r="T32" s="750"/>
      <c r="U32" s="750"/>
      <c r="V32" s="750"/>
      <c r="W32" s="750"/>
      <c r="X32" s="750"/>
      <c r="Y32" s="750"/>
      <c r="Z32" s="750"/>
    </row>
    <row r="33" ht="11.25" customHeight="1">
      <c r="A33" s="85" t="s">
        <v>6999</v>
      </c>
      <c r="B33" s="18" t="s">
        <v>52</v>
      </c>
      <c r="C33" s="85" t="s">
        <v>8144</v>
      </c>
      <c r="D33" s="74" t="s">
        <v>8133</v>
      </c>
      <c r="E33" s="557">
        <f>23*0.1/3</f>
        <v>0.7666666667</v>
      </c>
      <c r="F33" s="557">
        <f t="shared" si="1"/>
        <v>0.7666666667</v>
      </c>
      <c r="G33" s="78" t="s">
        <v>164</v>
      </c>
      <c r="H33" s="750"/>
      <c r="I33" s="750"/>
      <c r="J33" s="750"/>
      <c r="K33" s="750"/>
      <c r="L33" s="750"/>
      <c r="M33" s="750"/>
      <c r="N33" s="750"/>
      <c r="O33" s="750"/>
      <c r="P33" s="750"/>
      <c r="Q33" s="750"/>
      <c r="R33" s="750"/>
      <c r="S33" s="750"/>
      <c r="T33" s="750"/>
      <c r="U33" s="750"/>
      <c r="V33" s="750"/>
      <c r="W33" s="750"/>
      <c r="X33" s="750"/>
      <c r="Y33" s="750"/>
      <c r="Z33" s="750"/>
    </row>
    <row r="34" ht="11.25" customHeight="1">
      <c r="A34" s="85" t="s">
        <v>6999</v>
      </c>
      <c r="B34" s="18" t="s">
        <v>52</v>
      </c>
      <c r="C34" s="85" t="s">
        <v>8145</v>
      </c>
      <c r="D34" s="74" t="s">
        <v>8133</v>
      </c>
      <c r="E34" s="557">
        <f>46/3</f>
        <v>15.33333333</v>
      </c>
      <c r="F34" s="557">
        <f t="shared" si="1"/>
        <v>15.33333333</v>
      </c>
      <c r="G34" s="78" t="s">
        <v>164</v>
      </c>
      <c r="H34" s="750"/>
      <c r="I34" s="750"/>
      <c r="J34" s="750"/>
      <c r="K34" s="750"/>
      <c r="L34" s="750"/>
      <c r="M34" s="750"/>
      <c r="N34" s="750"/>
      <c r="O34" s="750"/>
      <c r="P34" s="750"/>
      <c r="Q34" s="750"/>
      <c r="R34" s="750"/>
      <c r="S34" s="750"/>
      <c r="T34" s="750"/>
      <c r="U34" s="750"/>
      <c r="V34" s="750"/>
      <c r="W34" s="750"/>
      <c r="X34" s="750"/>
      <c r="Y34" s="750"/>
      <c r="Z34" s="750"/>
    </row>
    <row r="35" ht="11.25" customHeight="1">
      <c r="A35" s="85" t="s">
        <v>6999</v>
      </c>
      <c r="B35" s="18" t="s">
        <v>52</v>
      </c>
      <c r="C35" s="85" t="s">
        <v>8146</v>
      </c>
      <c r="D35" s="74" t="s">
        <v>8133</v>
      </c>
      <c r="E35" s="557">
        <f>46*0.25/3</f>
        <v>3.833333333</v>
      </c>
      <c r="F35" s="557">
        <f t="shared" si="1"/>
        <v>3.833333333</v>
      </c>
      <c r="G35" s="78" t="s">
        <v>164</v>
      </c>
      <c r="H35" s="750"/>
      <c r="I35" s="750"/>
      <c r="J35" s="750"/>
      <c r="K35" s="750"/>
      <c r="L35" s="750"/>
      <c r="M35" s="750"/>
      <c r="N35" s="750"/>
      <c r="O35" s="750"/>
      <c r="P35" s="750"/>
      <c r="Q35" s="750"/>
      <c r="R35" s="750"/>
      <c r="S35" s="750"/>
      <c r="T35" s="750"/>
      <c r="U35" s="750"/>
      <c r="V35" s="750"/>
      <c r="W35" s="750"/>
      <c r="X35" s="750"/>
      <c r="Y35" s="750"/>
      <c r="Z35" s="750"/>
    </row>
    <row r="36" ht="11.25" customHeight="1">
      <c r="A36" s="85" t="s">
        <v>6999</v>
      </c>
      <c r="B36" s="18" t="s">
        <v>52</v>
      </c>
      <c r="C36" s="85" t="s">
        <v>8147</v>
      </c>
      <c r="D36" s="74" t="s">
        <v>8133</v>
      </c>
      <c r="E36" s="557">
        <f>46*0.1/3</f>
        <v>1.533333333</v>
      </c>
      <c r="F36" s="557">
        <f t="shared" si="1"/>
        <v>1.533333333</v>
      </c>
      <c r="G36" s="78" t="s">
        <v>164</v>
      </c>
      <c r="H36" s="750"/>
      <c r="I36" s="750"/>
      <c r="J36" s="750"/>
      <c r="K36" s="750"/>
      <c r="L36" s="750"/>
      <c r="M36" s="750"/>
      <c r="N36" s="750"/>
      <c r="O36" s="750"/>
      <c r="P36" s="750"/>
      <c r="Q36" s="750"/>
      <c r="R36" s="750"/>
      <c r="S36" s="750"/>
      <c r="T36" s="750"/>
      <c r="U36" s="750"/>
      <c r="V36" s="750"/>
      <c r="W36" s="750"/>
      <c r="X36" s="750"/>
      <c r="Y36" s="750"/>
      <c r="Z36" s="750"/>
    </row>
    <row r="37" ht="11.25" customHeight="1">
      <c r="A37" s="85" t="s">
        <v>6999</v>
      </c>
      <c r="B37" s="18" t="s">
        <v>52</v>
      </c>
      <c r="C37" s="85" t="s">
        <v>8148</v>
      </c>
      <c r="D37" s="74" t="s">
        <v>8133</v>
      </c>
      <c r="E37" s="557">
        <f>38/3*2</f>
        <v>25.33333333</v>
      </c>
      <c r="F37" s="557">
        <f t="shared" si="1"/>
        <v>25.33333333</v>
      </c>
      <c r="G37" s="78" t="s">
        <v>164</v>
      </c>
      <c r="H37" s="750"/>
      <c r="I37" s="750"/>
      <c r="J37" s="750"/>
      <c r="K37" s="750"/>
      <c r="L37" s="750"/>
      <c r="M37" s="750"/>
      <c r="N37" s="750"/>
      <c r="O37" s="750"/>
      <c r="P37" s="750"/>
      <c r="Q37" s="750"/>
      <c r="R37" s="750"/>
      <c r="S37" s="750"/>
      <c r="T37" s="750"/>
      <c r="U37" s="750"/>
      <c r="V37" s="750"/>
      <c r="W37" s="750"/>
      <c r="X37" s="750"/>
      <c r="Y37" s="750"/>
      <c r="Z37" s="750"/>
    </row>
    <row r="38" ht="11.25" customHeight="1">
      <c r="A38" s="85" t="s">
        <v>56</v>
      </c>
      <c r="B38" s="18" t="s">
        <v>77</v>
      </c>
      <c r="C38" s="85" t="s">
        <v>8149</v>
      </c>
      <c r="D38" s="74" t="s">
        <v>8150</v>
      </c>
      <c r="E38" s="416" t="s">
        <v>8151</v>
      </c>
      <c r="F38" s="751">
        <f>48/3*2.35</f>
        <v>37.6</v>
      </c>
      <c r="G38" s="78" t="s">
        <v>173</v>
      </c>
      <c r="H38" s="750"/>
      <c r="I38" s="750"/>
      <c r="J38" s="750"/>
      <c r="K38" s="750"/>
      <c r="L38" s="750"/>
      <c r="M38" s="750"/>
      <c r="N38" s="750"/>
      <c r="O38" s="750"/>
      <c r="P38" s="750"/>
      <c r="Q38" s="750"/>
      <c r="R38" s="750"/>
      <c r="S38" s="750"/>
      <c r="T38" s="750"/>
      <c r="U38" s="750"/>
      <c r="V38" s="750"/>
      <c r="W38" s="750"/>
      <c r="X38" s="750"/>
      <c r="Y38" s="750"/>
      <c r="Z38" s="750"/>
    </row>
    <row r="39" ht="11.25" customHeight="1">
      <c r="A39" s="85" t="s">
        <v>56</v>
      </c>
      <c r="B39" s="18" t="s">
        <v>52</v>
      </c>
      <c r="C39" s="85" t="s">
        <v>8152</v>
      </c>
      <c r="D39" s="74" t="s">
        <v>8150</v>
      </c>
      <c r="E39" s="416" t="s">
        <v>8153</v>
      </c>
      <c r="F39" s="751">
        <f>87/3*2.35</f>
        <v>68.15</v>
      </c>
      <c r="G39" s="78" t="s">
        <v>173</v>
      </c>
      <c r="H39" s="750"/>
      <c r="I39" s="750"/>
      <c r="J39" s="750"/>
      <c r="K39" s="750"/>
      <c r="L39" s="750"/>
      <c r="M39" s="750"/>
      <c r="N39" s="750"/>
      <c r="O39" s="750"/>
      <c r="P39" s="750"/>
      <c r="Q39" s="750"/>
      <c r="R39" s="750"/>
      <c r="S39" s="750"/>
      <c r="T39" s="750"/>
      <c r="U39" s="750"/>
      <c r="V39" s="750"/>
      <c r="W39" s="750"/>
      <c r="X39" s="750"/>
      <c r="Y39" s="750"/>
      <c r="Z39" s="750"/>
    </row>
    <row r="40" ht="11.25" customHeight="1">
      <c r="A40" s="85" t="s">
        <v>56</v>
      </c>
      <c r="B40" s="18" t="s">
        <v>52</v>
      </c>
      <c r="C40" s="85" t="s">
        <v>8154</v>
      </c>
      <c r="D40" s="74" t="s">
        <v>8150</v>
      </c>
      <c r="E40" s="416" t="s">
        <v>8155</v>
      </c>
      <c r="F40" s="751">
        <f>70/3*2.35</f>
        <v>54.83333333</v>
      </c>
      <c r="G40" s="78" t="s">
        <v>173</v>
      </c>
      <c r="H40" s="750"/>
      <c r="I40" s="750"/>
      <c r="J40" s="750"/>
      <c r="K40" s="750"/>
      <c r="L40" s="750"/>
      <c r="M40" s="750"/>
      <c r="N40" s="750"/>
      <c r="O40" s="750"/>
      <c r="P40" s="750"/>
      <c r="Q40" s="750"/>
      <c r="R40" s="750"/>
      <c r="S40" s="750"/>
      <c r="T40" s="750"/>
      <c r="U40" s="750"/>
      <c r="V40" s="750"/>
      <c r="W40" s="750"/>
      <c r="X40" s="750"/>
      <c r="Y40" s="750"/>
      <c r="Z40" s="750"/>
    </row>
    <row r="41" ht="11.25" customHeight="1">
      <c r="A41" s="85" t="s">
        <v>56</v>
      </c>
      <c r="B41" s="18" t="s">
        <v>77</v>
      </c>
      <c r="C41" s="85" t="s">
        <v>8156</v>
      </c>
      <c r="D41" s="74" t="s">
        <v>8150</v>
      </c>
      <c r="E41" s="416" t="s">
        <v>8157</v>
      </c>
      <c r="F41" s="751">
        <f>44/3*2.35</f>
        <v>34.46666667</v>
      </c>
      <c r="G41" s="78" t="s">
        <v>173</v>
      </c>
      <c r="H41" s="750"/>
      <c r="I41" s="750"/>
      <c r="J41" s="750"/>
      <c r="K41" s="750"/>
      <c r="L41" s="750"/>
      <c r="M41" s="750"/>
      <c r="N41" s="750"/>
      <c r="O41" s="750"/>
      <c r="P41" s="750"/>
      <c r="Q41" s="750"/>
      <c r="R41" s="750"/>
      <c r="S41" s="750"/>
      <c r="T41" s="750"/>
      <c r="U41" s="750"/>
      <c r="V41" s="750"/>
      <c r="W41" s="750"/>
      <c r="X41" s="750"/>
      <c r="Y41" s="750"/>
      <c r="Z41" s="750"/>
    </row>
    <row r="42" ht="11.25" customHeight="1">
      <c r="A42" s="85" t="s">
        <v>56</v>
      </c>
      <c r="B42" s="247" t="s">
        <v>52</v>
      </c>
      <c r="C42" s="500" t="s">
        <v>8158</v>
      </c>
      <c r="D42" s="752" t="s">
        <v>8150</v>
      </c>
      <c r="E42" s="753" t="s">
        <v>8159</v>
      </c>
      <c r="F42" s="754">
        <f>23/3*2.35</f>
        <v>18.01666667</v>
      </c>
      <c r="G42" s="78" t="s">
        <v>173</v>
      </c>
      <c r="H42" s="750"/>
      <c r="I42" s="750"/>
      <c r="J42" s="750"/>
      <c r="K42" s="750"/>
      <c r="L42" s="750"/>
      <c r="M42" s="750"/>
      <c r="N42" s="750"/>
      <c r="O42" s="750"/>
      <c r="P42" s="750"/>
      <c r="Q42" s="750"/>
      <c r="R42" s="750"/>
      <c r="S42" s="750"/>
      <c r="T42" s="750"/>
      <c r="U42" s="750"/>
      <c r="V42" s="750"/>
      <c r="W42" s="750"/>
      <c r="X42" s="750"/>
      <c r="Y42" s="750"/>
      <c r="Z42" s="750"/>
    </row>
    <row r="43" ht="11.25" customHeight="1">
      <c r="A43" s="85" t="s">
        <v>56</v>
      </c>
      <c r="B43" s="18" t="s">
        <v>52</v>
      </c>
      <c r="C43" s="85" t="s">
        <v>8160</v>
      </c>
      <c r="D43" s="74"/>
      <c r="E43" s="416" t="s">
        <v>8161</v>
      </c>
      <c r="F43" s="751">
        <v>22.0</v>
      </c>
      <c r="G43" s="78" t="s">
        <v>173</v>
      </c>
      <c r="H43" s="750"/>
      <c r="I43" s="750"/>
      <c r="J43" s="750"/>
      <c r="K43" s="750"/>
      <c r="L43" s="750"/>
      <c r="M43" s="750"/>
      <c r="N43" s="750"/>
      <c r="O43" s="750"/>
      <c r="P43" s="750"/>
      <c r="Q43" s="750"/>
      <c r="R43" s="750"/>
      <c r="S43" s="750"/>
      <c r="T43" s="750"/>
      <c r="U43" s="750"/>
      <c r="V43" s="750"/>
      <c r="W43" s="750"/>
      <c r="X43" s="750"/>
      <c r="Y43" s="750"/>
      <c r="Z43" s="750"/>
    </row>
    <row r="44" ht="11.25" customHeight="1">
      <c r="A44" s="85" t="s">
        <v>58</v>
      </c>
      <c r="B44" s="18" t="s">
        <v>52</v>
      </c>
      <c r="C44" s="85" t="s">
        <v>8162</v>
      </c>
      <c r="D44" s="74" t="s">
        <v>8133</v>
      </c>
      <c r="E44" s="416">
        <f>44/3</f>
        <v>14.66666667</v>
      </c>
      <c r="F44" s="557">
        <f t="shared" ref="F44:F49" si="2">E44+E44+25%*E44+10%*E44</f>
        <v>34.46666667</v>
      </c>
      <c r="G44" s="78" t="s">
        <v>184</v>
      </c>
      <c r="H44" s="750"/>
      <c r="I44" s="750"/>
      <c r="J44" s="750"/>
      <c r="K44" s="750"/>
      <c r="L44" s="750"/>
      <c r="M44" s="750"/>
      <c r="N44" s="750"/>
      <c r="O44" s="750"/>
      <c r="P44" s="750"/>
      <c r="Q44" s="750"/>
      <c r="R44" s="750"/>
      <c r="S44" s="750"/>
      <c r="T44" s="750"/>
      <c r="U44" s="750"/>
      <c r="V44" s="750"/>
      <c r="W44" s="750"/>
      <c r="X44" s="750"/>
      <c r="Y44" s="750"/>
      <c r="Z44" s="750"/>
    </row>
    <row r="45" ht="11.25" customHeight="1">
      <c r="A45" s="85" t="s">
        <v>58</v>
      </c>
      <c r="B45" s="18" t="s">
        <v>52</v>
      </c>
      <c r="C45" s="85" t="s">
        <v>8163</v>
      </c>
      <c r="D45" s="74" t="s">
        <v>8133</v>
      </c>
      <c r="E45" s="416">
        <f>50/3</f>
        <v>16.66666667</v>
      </c>
      <c r="F45" s="557">
        <f t="shared" si="2"/>
        <v>39.16666667</v>
      </c>
      <c r="G45" s="78" t="s">
        <v>184</v>
      </c>
      <c r="H45" s="750"/>
      <c r="I45" s="750"/>
      <c r="J45" s="750"/>
      <c r="K45" s="750"/>
      <c r="L45" s="750"/>
      <c r="M45" s="750"/>
      <c r="N45" s="750"/>
      <c r="O45" s="750"/>
      <c r="P45" s="750"/>
      <c r="Q45" s="750"/>
      <c r="R45" s="750"/>
      <c r="S45" s="750"/>
      <c r="T45" s="750"/>
      <c r="U45" s="750"/>
      <c r="V45" s="750"/>
      <c r="W45" s="750"/>
      <c r="X45" s="750"/>
      <c r="Y45" s="750"/>
      <c r="Z45" s="750"/>
    </row>
    <row r="46" ht="11.25" customHeight="1">
      <c r="A46" s="85" t="s">
        <v>58</v>
      </c>
      <c r="B46" s="18" t="s">
        <v>52</v>
      </c>
      <c r="C46" s="85" t="s">
        <v>8164</v>
      </c>
      <c r="D46" s="74" t="s">
        <v>8133</v>
      </c>
      <c r="E46" s="416">
        <f>32/3</f>
        <v>10.66666667</v>
      </c>
      <c r="F46" s="557">
        <f t="shared" si="2"/>
        <v>25.06666667</v>
      </c>
      <c r="G46" s="78" t="s">
        <v>184</v>
      </c>
      <c r="H46" s="750"/>
      <c r="I46" s="750"/>
      <c r="J46" s="750"/>
      <c r="K46" s="750"/>
      <c r="L46" s="750"/>
      <c r="M46" s="750"/>
      <c r="N46" s="750"/>
      <c r="O46" s="750"/>
      <c r="P46" s="750"/>
      <c r="Q46" s="750"/>
      <c r="R46" s="750"/>
      <c r="S46" s="750"/>
      <c r="T46" s="750"/>
      <c r="U46" s="750"/>
      <c r="V46" s="750"/>
      <c r="W46" s="750"/>
      <c r="X46" s="750"/>
      <c r="Y46" s="750"/>
      <c r="Z46" s="750"/>
    </row>
    <row r="47" ht="11.25" customHeight="1">
      <c r="A47" s="85" t="s">
        <v>58</v>
      </c>
      <c r="B47" s="18" t="s">
        <v>52</v>
      </c>
      <c r="C47" s="85" t="s">
        <v>8165</v>
      </c>
      <c r="D47" s="74" t="s">
        <v>8133</v>
      </c>
      <c r="E47" s="416">
        <f>39/3</f>
        <v>13</v>
      </c>
      <c r="F47" s="557">
        <f t="shared" si="2"/>
        <v>30.55</v>
      </c>
      <c r="G47" s="78" t="s">
        <v>184</v>
      </c>
      <c r="H47" s="750"/>
      <c r="I47" s="750"/>
      <c r="J47" s="750"/>
      <c r="K47" s="750"/>
      <c r="L47" s="750"/>
      <c r="M47" s="750"/>
      <c r="N47" s="750"/>
      <c r="O47" s="750"/>
      <c r="P47" s="750"/>
      <c r="Q47" s="750"/>
      <c r="R47" s="750"/>
      <c r="S47" s="750"/>
      <c r="T47" s="750"/>
      <c r="U47" s="750"/>
      <c r="V47" s="750"/>
      <c r="W47" s="750"/>
      <c r="X47" s="750"/>
      <c r="Y47" s="750"/>
      <c r="Z47" s="750"/>
    </row>
    <row r="48" ht="11.25" customHeight="1">
      <c r="A48" s="85" t="s">
        <v>58</v>
      </c>
      <c r="B48" s="18" t="s">
        <v>52</v>
      </c>
      <c r="C48" s="85" t="s">
        <v>8166</v>
      </c>
      <c r="D48" s="74" t="s">
        <v>8133</v>
      </c>
      <c r="E48" s="416">
        <f t="shared" ref="E48:E49" si="3">46/3</f>
        <v>15.33333333</v>
      </c>
      <c r="F48" s="557">
        <f t="shared" si="2"/>
        <v>36.03333333</v>
      </c>
      <c r="G48" s="78" t="s">
        <v>184</v>
      </c>
      <c r="H48" s="750"/>
      <c r="I48" s="750"/>
      <c r="J48" s="750"/>
      <c r="K48" s="750"/>
      <c r="L48" s="750"/>
      <c r="M48" s="750"/>
      <c r="N48" s="750"/>
      <c r="O48" s="750"/>
      <c r="P48" s="750"/>
      <c r="Q48" s="750"/>
      <c r="R48" s="750"/>
      <c r="S48" s="750"/>
      <c r="T48" s="750"/>
      <c r="U48" s="750"/>
      <c r="V48" s="750"/>
      <c r="W48" s="750"/>
      <c r="X48" s="750"/>
      <c r="Y48" s="750"/>
      <c r="Z48" s="750"/>
    </row>
    <row r="49" ht="11.25" customHeight="1">
      <c r="A49" s="85" t="s">
        <v>58</v>
      </c>
      <c r="B49" s="18" t="s">
        <v>52</v>
      </c>
      <c r="C49" s="85" t="s">
        <v>8167</v>
      </c>
      <c r="D49" s="74" t="s">
        <v>8133</v>
      </c>
      <c r="E49" s="416">
        <f t="shared" si="3"/>
        <v>15.33333333</v>
      </c>
      <c r="F49" s="557">
        <f t="shared" si="2"/>
        <v>36.03333333</v>
      </c>
      <c r="G49" s="78" t="s">
        <v>184</v>
      </c>
      <c r="H49" s="750"/>
      <c r="I49" s="750"/>
      <c r="J49" s="750"/>
      <c r="K49" s="750"/>
      <c r="L49" s="750"/>
      <c r="M49" s="750"/>
      <c r="N49" s="750"/>
      <c r="O49" s="750"/>
      <c r="P49" s="750"/>
      <c r="Q49" s="750"/>
      <c r="R49" s="750"/>
      <c r="S49" s="750"/>
      <c r="T49" s="750"/>
      <c r="U49" s="750"/>
      <c r="V49" s="750"/>
      <c r="W49" s="750"/>
      <c r="X49" s="750"/>
      <c r="Y49" s="750"/>
      <c r="Z49" s="750"/>
    </row>
    <row r="50" ht="11.25" customHeight="1">
      <c r="A50" s="85" t="s">
        <v>58</v>
      </c>
      <c r="B50" s="18" t="s">
        <v>52</v>
      </c>
      <c r="C50" s="85" t="s">
        <v>8168</v>
      </c>
      <c r="D50" s="74" t="s">
        <v>8133</v>
      </c>
      <c r="E50" s="416">
        <f>22/3</f>
        <v>7.333333333</v>
      </c>
      <c r="F50" s="557">
        <f t="shared" ref="F50:F51" si="4">E50*2</f>
        <v>14.66666667</v>
      </c>
      <c r="G50" s="78" t="s">
        <v>184</v>
      </c>
      <c r="H50" s="750"/>
      <c r="I50" s="750"/>
      <c r="J50" s="750"/>
      <c r="K50" s="750"/>
      <c r="L50" s="750"/>
      <c r="M50" s="750"/>
      <c r="N50" s="750"/>
      <c r="O50" s="750"/>
      <c r="P50" s="750"/>
      <c r="Q50" s="750"/>
      <c r="R50" s="750"/>
      <c r="S50" s="750"/>
      <c r="T50" s="750"/>
      <c r="U50" s="750"/>
      <c r="V50" s="750"/>
      <c r="W50" s="750"/>
      <c r="X50" s="750"/>
      <c r="Y50" s="750"/>
      <c r="Z50" s="750"/>
    </row>
    <row r="51" ht="11.25" customHeight="1">
      <c r="A51" s="85" t="s">
        <v>58</v>
      </c>
      <c r="B51" s="18" t="s">
        <v>52</v>
      </c>
      <c r="C51" s="85" t="s">
        <v>8169</v>
      </c>
      <c r="D51" s="74" t="s">
        <v>8133</v>
      </c>
      <c r="E51" s="416">
        <f>33/3</f>
        <v>11</v>
      </c>
      <c r="F51" s="557">
        <f t="shared" si="4"/>
        <v>22</v>
      </c>
      <c r="G51" s="78" t="s">
        <v>184</v>
      </c>
      <c r="H51" s="750"/>
      <c r="I51" s="750"/>
      <c r="J51" s="750"/>
      <c r="K51" s="750"/>
      <c r="L51" s="750"/>
      <c r="M51" s="750"/>
      <c r="N51" s="750"/>
      <c r="O51" s="750"/>
      <c r="P51" s="750"/>
      <c r="Q51" s="750"/>
      <c r="R51" s="750"/>
      <c r="S51" s="750"/>
      <c r="T51" s="750"/>
      <c r="U51" s="750"/>
      <c r="V51" s="750"/>
      <c r="W51" s="750"/>
      <c r="X51" s="750"/>
      <c r="Y51" s="750"/>
      <c r="Z51" s="750"/>
    </row>
    <row r="52" ht="11.25" customHeight="1">
      <c r="A52" s="85" t="s">
        <v>58</v>
      </c>
      <c r="B52" s="18" t="s">
        <v>52</v>
      </c>
      <c r="C52" s="85" t="s">
        <v>8170</v>
      </c>
      <c r="D52" s="74" t="s">
        <v>8171</v>
      </c>
      <c r="E52" s="416">
        <f>31/3</f>
        <v>10.33333333</v>
      </c>
      <c r="F52" s="557">
        <f t="shared" ref="F52:F53" si="5">E52*0.5</f>
        <v>5.166666667</v>
      </c>
      <c r="G52" s="78" t="s">
        <v>184</v>
      </c>
      <c r="H52" s="750"/>
      <c r="I52" s="750"/>
      <c r="J52" s="750"/>
      <c r="K52" s="750"/>
      <c r="L52" s="750"/>
      <c r="M52" s="750"/>
      <c r="N52" s="750"/>
      <c r="O52" s="750"/>
      <c r="P52" s="750"/>
      <c r="Q52" s="750"/>
      <c r="R52" s="750"/>
      <c r="S52" s="750"/>
      <c r="T52" s="750"/>
      <c r="U52" s="750"/>
      <c r="V52" s="750"/>
      <c r="W52" s="750"/>
      <c r="X52" s="750"/>
      <c r="Y52" s="750"/>
      <c r="Z52" s="750"/>
    </row>
    <row r="53" ht="11.25" customHeight="1">
      <c r="A53" s="85" t="s">
        <v>58</v>
      </c>
      <c r="B53" s="18" t="s">
        <v>52</v>
      </c>
      <c r="C53" s="85" t="s">
        <v>8172</v>
      </c>
      <c r="D53" s="74" t="s">
        <v>8171</v>
      </c>
      <c r="E53" s="416">
        <f>56/3</f>
        <v>18.66666667</v>
      </c>
      <c r="F53" s="557">
        <f t="shared" si="5"/>
        <v>9.333333333</v>
      </c>
      <c r="G53" s="78" t="s">
        <v>184</v>
      </c>
      <c r="H53" s="750"/>
      <c r="I53" s="750"/>
      <c r="J53" s="750"/>
      <c r="K53" s="750"/>
      <c r="L53" s="750"/>
      <c r="M53" s="750"/>
      <c r="N53" s="750"/>
      <c r="O53" s="750"/>
      <c r="P53" s="750"/>
      <c r="Q53" s="750"/>
      <c r="R53" s="750"/>
      <c r="S53" s="750"/>
      <c r="T53" s="750"/>
      <c r="U53" s="750"/>
      <c r="V53" s="750"/>
      <c r="W53" s="750"/>
      <c r="X53" s="750"/>
      <c r="Y53" s="750"/>
      <c r="Z53" s="750"/>
    </row>
    <row r="54" ht="11.25" customHeight="1">
      <c r="A54" s="85" t="s">
        <v>59</v>
      </c>
      <c r="B54" s="18" t="s">
        <v>52</v>
      </c>
      <c r="C54" s="85" t="s">
        <v>8173</v>
      </c>
      <c r="D54" s="74" t="s">
        <v>8174</v>
      </c>
      <c r="E54" s="416" t="s">
        <v>8175</v>
      </c>
      <c r="F54" s="557">
        <v>24.67</v>
      </c>
      <c r="G54" s="78" t="s">
        <v>1018</v>
      </c>
      <c r="H54" s="750"/>
      <c r="I54" s="750"/>
      <c r="J54" s="750"/>
      <c r="K54" s="750"/>
      <c r="L54" s="750"/>
      <c r="M54" s="750"/>
      <c r="N54" s="750"/>
      <c r="O54" s="750"/>
      <c r="P54" s="750"/>
      <c r="Q54" s="750"/>
      <c r="R54" s="750"/>
      <c r="S54" s="750"/>
      <c r="T54" s="750"/>
      <c r="U54" s="750"/>
      <c r="V54" s="750"/>
      <c r="W54" s="750"/>
      <c r="X54" s="750"/>
      <c r="Y54" s="750"/>
      <c r="Z54" s="750"/>
    </row>
    <row r="55" ht="11.25" customHeight="1">
      <c r="A55" s="85" t="s">
        <v>59</v>
      </c>
      <c r="B55" s="18" t="s">
        <v>52</v>
      </c>
      <c r="C55" s="85" t="s">
        <v>8176</v>
      </c>
      <c r="D55" s="74" t="s">
        <v>8174</v>
      </c>
      <c r="E55" s="416" t="s">
        <v>8175</v>
      </c>
      <c r="F55" s="557">
        <v>24.67</v>
      </c>
      <c r="G55" s="78" t="s">
        <v>1018</v>
      </c>
      <c r="H55" s="750"/>
      <c r="I55" s="750"/>
      <c r="J55" s="750"/>
      <c r="K55" s="750"/>
      <c r="L55" s="750"/>
      <c r="M55" s="750"/>
      <c r="N55" s="750"/>
      <c r="O55" s="750"/>
      <c r="P55" s="750"/>
      <c r="Q55" s="750"/>
      <c r="R55" s="750"/>
      <c r="S55" s="750"/>
      <c r="T55" s="750"/>
      <c r="U55" s="750"/>
      <c r="V55" s="750"/>
      <c r="W55" s="750"/>
      <c r="X55" s="750"/>
      <c r="Y55" s="750"/>
      <c r="Z55" s="750"/>
    </row>
    <row r="56" ht="11.25" customHeight="1">
      <c r="A56" s="85" t="s">
        <v>59</v>
      </c>
      <c r="B56" s="18" t="s">
        <v>52</v>
      </c>
      <c r="C56" s="85" t="s">
        <v>8177</v>
      </c>
      <c r="D56" s="74" t="s">
        <v>8174</v>
      </c>
      <c r="E56" s="416" t="s">
        <v>8178</v>
      </c>
      <c r="F56" s="557">
        <v>6.17</v>
      </c>
      <c r="G56" s="78" t="s">
        <v>1018</v>
      </c>
      <c r="H56" s="750"/>
      <c r="I56" s="750"/>
      <c r="J56" s="750"/>
      <c r="K56" s="750"/>
      <c r="L56" s="750"/>
      <c r="M56" s="750"/>
      <c r="N56" s="750"/>
      <c r="O56" s="750"/>
      <c r="P56" s="750"/>
      <c r="Q56" s="750"/>
      <c r="R56" s="750"/>
      <c r="S56" s="750"/>
      <c r="T56" s="750"/>
      <c r="U56" s="750"/>
      <c r="V56" s="750"/>
      <c r="W56" s="750"/>
      <c r="X56" s="750"/>
      <c r="Y56" s="750"/>
      <c r="Z56" s="750"/>
    </row>
    <row r="57" ht="11.25" customHeight="1">
      <c r="A57" s="85" t="s">
        <v>59</v>
      </c>
      <c r="B57" s="18" t="s">
        <v>52</v>
      </c>
      <c r="C57" s="85" t="s">
        <v>8179</v>
      </c>
      <c r="D57" s="74" t="s">
        <v>8174</v>
      </c>
      <c r="E57" s="416" t="s">
        <v>8180</v>
      </c>
      <c r="F57" s="557">
        <v>2.47</v>
      </c>
      <c r="G57" s="78" t="s">
        <v>1018</v>
      </c>
      <c r="H57" s="750"/>
      <c r="I57" s="750"/>
      <c r="J57" s="750"/>
      <c r="K57" s="750"/>
      <c r="L57" s="750"/>
      <c r="M57" s="750"/>
      <c r="N57" s="750"/>
      <c r="O57" s="750"/>
      <c r="P57" s="750"/>
      <c r="Q57" s="750"/>
      <c r="R57" s="750"/>
      <c r="S57" s="750"/>
      <c r="T57" s="750"/>
      <c r="U57" s="750"/>
      <c r="V57" s="750"/>
      <c r="W57" s="750"/>
      <c r="X57" s="750"/>
      <c r="Y57" s="750"/>
      <c r="Z57" s="750"/>
    </row>
    <row r="58" ht="11.25" customHeight="1">
      <c r="A58" s="85" t="s">
        <v>59</v>
      </c>
      <c r="B58" s="18" t="s">
        <v>52</v>
      </c>
      <c r="C58" s="85" t="s">
        <v>8181</v>
      </c>
      <c r="D58" s="74" t="s">
        <v>8174</v>
      </c>
      <c r="E58" s="416" t="s">
        <v>8182</v>
      </c>
      <c r="F58" s="557">
        <v>21.0</v>
      </c>
      <c r="G58" s="78" t="s">
        <v>1018</v>
      </c>
      <c r="H58" s="750"/>
      <c r="I58" s="750"/>
      <c r="J58" s="750"/>
      <c r="K58" s="750"/>
      <c r="L58" s="750"/>
      <c r="M58" s="750"/>
      <c r="N58" s="750"/>
      <c r="O58" s="750"/>
      <c r="P58" s="750"/>
      <c r="Q58" s="750"/>
      <c r="R58" s="750"/>
      <c r="S58" s="750"/>
      <c r="T58" s="750"/>
      <c r="U58" s="750"/>
      <c r="V58" s="750"/>
      <c r="W58" s="750"/>
      <c r="X58" s="750"/>
      <c r="Y58" s="750"/>
      <c r="Z58" s="750"/>
    </row>
    <row r="59" ht="11.25" customHeight="1">
      <c r="A59" s="85" t="s">
        <v>59</v>
      </c>
      <c r="B59" s="18" t="s">
        <v>52</v>
      </c>
      <c r="C59" s="85" t="s">
        <v>8183</v>
      </c>
      <c r="D59" s="74" t="s">
        <v>8174</v>
      </c>
      <c r="E59" s="416" t="s">
        <v>8182</v>
      </c>
      <c r="F59" s="557">
        <v>21.0</v>
      </c>
      <c r="G59" s="78" t="s">
        <v>1018</v>
      </c>
      <c r="H59" s="750"/>
      <c r="I59" s="750"/>
      <c r="J59" s="750"/>
      <c r="K59" s="750"/>
      <c r="L59" s="750"/>
      <c r="M59" s="750"/>
      <c r="N59" s="750"/>
      <c r="O59" s="750"/>
      <c r="P59" s="750"/>
      <c r="Q59" s="750"/>
      <c r="R59" s="750"/>
      <c r="S59" s="750"/>
      <c r="T59" s="750"/>
      <c r="U59" s="750"/>
      <c r="V59" s="750"/>
      <c r="W59" s="750"/>
      <c r="X59" s="750"/>
      <c r="Y59" s="750"/>
      <c r="Z59" s="750"/>
    </row>
    <row r="60" ht="11.25" customHeight="1">
      <c r="A60" s="85" t="s">
        <v>59</v>
      </c>
      <c r="B60" s="18" t="s">
        <v>52</v>
      </c>
      <c r="C60" s="85" t="s">
        <v>8184</v>
      </c>
      <c r="D60" s="74" t="s">
        <v>8174</v>
      </c>
      <c r="E60" s="416" t="s">
        <v>8185</v>
      </c>
      <c r="F60" s="557">
        <v>5.25</v>
      </c>
      <c r="G60" s="78" t="s">
        <v>1018</v>
      </c>
      <c r="H60" s="750"/>
      <c r="I60" s="750"/>
      <c r="J60" s="750"/>
      <c r="K60" s="750"/>
      <c r="L60" s="750"/>
      <c r="M60" s="750"/>
      <c r="N60" s="750"/>
      <c r="O60" s="750"/>
      <c r="P60" s="750"/>
      <c r="Q60" s="750"/>
      <c r="R60" s="750"/>
      <c r="S60" s="750"/>
      <c r="T60" s="750"/>
      <c r="U60" s="750"/>
      <c r="V60" s="750"/>
      <c r="W60" s="750"/>
      <c r="X60" s="750"/>
      <c r="Y60" s="750"/>
      <c r="Z60" s="750"/>
    </row>
    <row r="61" ht="11.25" customHeight="1">
      <c r="A61" s="85" t="s">
        <v>59</v>
      </c>
      <c r="B61" s="18" t="s">
        <v>52</v>
      </c>
      <c r="C61" s="85" t="s">
        <v>8186</v>
      </c>
      <c r="D61" s="74" t="s">
        <v>8174</v>
      </c>
      <c r="E61" s="416" t="s">
        <v>8187</v>
      </c>
      <c r="F61" s="557">
        <v>2.1</v>
      </c>
      <c r="G61" s="78" t="s">
        <v>1018</v>
      </c>
      <c r="H61" s="750"/>
      <c r="I61" s="750"/>
      <c r="J61" s="750"/>
      <c r="K61" s="750"/>
      <c r="L61" s="750"/>
      <c r="M61" s="750"/>
      <c r="N61" s="750"/>
      <c r="O61" s="750"/>
      <c r="P61" s="750"/>
      <c r="Q61" s="750"/>
      <c r="R61" s="750"/>
      <c r="S61" s="750"/>
      <c r="T61" s="750"/>
      <c r="U61" s="750"/>
      <c r="V61" s="750"/>
      <c r="W61" s="750"/>
      <c r="X61" s="750"/>
      <c r="Y61" s="750"/>
      <c r="Z61" s="750"/>
    </row>
    <row r="62" ht="11.25" customHeight="1">
      <c r="A62" s="85" t="s">
        <v>59</v>
      </c>
      <c r="B62" s="18" t="s">
        <v>52</v>
      </c>
      <c r="C62" s="85" t="s">
        <v>8188</v>
      </c>
      <c r="D62" s="74" t="s">
        <v>8174</v>
      </c>
      <c r="E62" s="416" t="s">
        <v>8189</v>
      </c>
      <c r="F62" s="557">
        <v>15.33</v>
      </c>
      <c r="G62" s="78" t="s">
        <v>1018</v>
      </c>
      <c r="H62" s="750"/>
      <c r="I62" s="750"/>
      <c r="J62" s="750"/>
      <c r="K62" s="750"/>
      <c r="L62" s="750"/>
      <c r="M62" s="750"/>
      <c r="N62" s="750"/>
      <c r="O62" s="750"/>
      <c r="P62" s="750"/>
      <c r="Q62" s="750"/>
      <c r="R62" s="750"/>
      <c r="S62" s="750"/>
      <c r="T62" s="750"/>
      <c r="U62" s="750"/>
      <c r="V62" s="750"/>
      <c r="W62" s="750"/>
      <c r="X62" s="750"/>
      <c r="Y62" s="750"/>
      <c r="Z62" s="750"/>
    </row>
    <row r="63" ht="11.25" customHeight="1">
      <c r="A63" s="85" t="s">
        <v>59</v>
      </c>
      <c r="B63" s="18" t="s">
        <v>52</v>
      </c>
      <c r="C63" s="85" t="s">
        <v>8190</v>
      </c>
      <c r="D63" s="74" t="s">
        <v>8174</v>
      </c>
      <c r="E63" s="416" t="s">
        <v>8189</v>
      </c>
      <c r="F63" s="557">
        <v>15.33</v>
      </c>
      <c r="G63" s="78" t="s">
        <v>1018</v>
      </c>
      <c r="H63" s="750"/>
      <c r="I63" s="750"/>
      <c r="J63" s="750"/>
      <c r="K63" s="750"/>
      <c r="L63" s="750"/>
      <c r="M63" s="750"/>
      <c r="N63" s="750"/>
      <c r="O63" s="750"/>
      <c r="P63" s="750"/>
      <c r="Q63" s="750"/>
      <c r="R63" s="750"/>
      <c r="S63" s="750"/>
      <c r="T63" s="750"/>
      <c r="U63" s="750"/>
      <c r="V63" s="750"/>
      <c r="W63" s="750"/>
      <c r="X63" s="750"/>
      <c r="Y63" s="750"/>
      <c r="Z63" s="750"/>
    </row>
    <row r="64" ht="11.25" customHeight="1">
      <c r="A64" s="85" t="s">
        <v>59</v>
      </c>
      <c r="B64" s="18" t="s">
        <v>52</v>
      </c>
      <c r="C64" s="85" t="s">
        <v>8191</v>
      </c>
      <c r="D64" s="74" t="s">
        <v>8174</v>
      </c>
      <c r="E64" s="416" t="s">
        <v>8192</v>
      </c>
      <c r="F64" s="557">
        <v>3.83</v>
      </c>
      <c r="G64" s="78" t="s">
        <v>1018</v>
      </c>
      <c r="H64" s="750"/>
      <c r="I64" s="750"/>
      <c r="J64" s="750"/>
      <c r="K64" s="750"/>
      <c r="L64" s="750"/>
      <c r="M64" s="750"/>
      <c r="N64" s="750"/>
      <c r="O64" s="750"/>
      <c r="P64" s="750"/>
      <c r="Q64" s="750"/>
      <c r="R64" s="750"/>
      <c r="S64" s="750"/>
      <c r="T64" s="750"/>
      <c r="U64" s="750"/>
      <c r="V64" s="750"/>
      <c r="W64" s="750"/>
      <c r="X64" s="750"/>
      <c r="Y64" s="750"/>
      <c r="Z64" s="750"/>
    </row>
    <row r="65" ht="11.25" customHeight="1">
      <c r="A65" s="85" t="s">
        <v>59</v>
      </c>
      <c r="B65" s="18" t="s">
        <v>52</v>
      </c>
      <c r="C65" s="85" t="s">
        <v>8193</v>
      </c>
      <c r="D65" s="74" t="s">
        <v>8174</v>
      </c>
      <c r="E65" s="416" t="s">
        <v>8194</v>
      </c>
      <c r="F65" s="557">
        <v>1.53</v>
      </c>
      <c r="G65" s="78" t="s">
        <v>1018</v>
      </c>
      <c r="H65" s="750"/>
      <c r="I65" s="750"/>
      <c r="J65" s="750"/>
      <c r="K65" s="750"/>
      <c r="L65" s="750"/>
      <c r="M65" s="750"/>
      <c r="N65" s="750"/>
      <c r="O65" s="750"/>
      <c r="P65" s="750"/>
      <c r="Q65" s="750"/>
      <c r="R65" s="750"/>
      <c r="S65" s="750"/>
      <c r="T65" s="750"/>
      <c r="U65" s="750"/>
      <c r="V65" s="750"/>
      <c r="W65" s="750"/>
      <c r="X65" s="750"/>
      <c r="Y65" s="750"/>
      <c r="Z65" s="750"/>
    </row>
    <row r="66" ht="11.25" customHeight="1">
      <c r="A66" s="85" t="s">
        <v>59</v>
      </c>
      <c r="B66" s="18" t="s">
        <v>52</v>
      </c>
      <c r="C66" s="85" t="s">
        <v>8195</v>
      </c>
      <c r="D66" s="74" t="s">
        <v>8174</v>
      </c>
      <c r="E66" s="416" t="s">
        <v>8196</v>
      </c>
      <c r="F66" s="557">
        <v>19.67</v>
      </c>
      <c r="G66" s="78" t="s">
        <v>1018</v>
      </c>
      <c r="H66" s="750"/>
      <c r="I66" s="750"/>
      <c r="J66" s="750"/>
      <c r="K66" s="750"/>
      <c r="L66" s="750"/>
      <c r="M66" s="750"/>
      <c r="N66" s="750"/>
      <c r="O66" s="750"/>
      <c r="P66" s="750"/>
      <c r="Q66" s="750"/>
      <c r="R66" s="750"/>
      <c r="S66" s="750"/>
      <c r="T66" s="750"/>
      <c r="U66" s="750"/>
      <c r="V66" s="750"/>
      <c r="W66" s="750"/>
      <c r="X66" s="750"/>
      <c r="Y66" s="750"/>
      <c r="Z66" s="750"/>
    </row>
    <row r="67" ht="11.25" customHeight="1">
      <c r="A67" s="85" t="s">
        <v>59</v>
      </c>
      <c r="B67" s="18" t="s">
        <v>52</v>
      </c>
      <c r="C67" s="85" t="s">
        <v>8197</v>
      </c>
      <c r="D67" s="74" t="s">
        <v>8174</v>
      </c>
      <c r="E67" s="416" t="s">
        <v>8196</v>
      </c>
      <c r="F67" s="557">
        <v>19.67</v>
      </c>
      <c r="G67" s="78" t="s">
        <v>1018</v>
      </c>
      <c r="H67" s="750"/>
      <c r="I67" s="750"/>
      <c r="J67" s="750"/>
      <c r="K67" s="750"/>
      <c r="L67" s="750"/>
      <c r="M67" s="750"/>
      <c r="N67" s="750"/>
      <c r="O67" s="750"/>
      <c r="P67" s="750"/>
      <c r="Q67" s="750"/>
      <c r="R67" s="750"/>
      <c r="S67" s="750"/>
      <c r="T67" s="750"/>
      <c r="U67" s="750"/>
      <c r="V67" s="750"/>
      <c r="W67" s="750"/>
      <c r="X67" s="750"/>
      <c r="Y67" s="750"/>
      <c r="Z67" s="750"/>
    </row>
    <row r="68" ht="11.25" customHeight="1">
      <c r="A68" s="85" t="s">
        <v>59</v>
      </c>
      <c r="B68" s="18" t="s">
        <v>52</v>
      </c>
      <c r="C68" s="85" t="s">
        <v>8198</v>
      </c>
      <c r="D68" s="74" t="s">
        <v>8174</v>
      </c>
      <c r="E68" s="416" t="s">
        <v>8199</v>
      </c>
      <c r="F68" s="557">
        <v>4.92</v>
      </c>
      <c r="G68" s="78" t="s">
        <v>1018</v>
      </c>
      <c r="H68" s="750"/>
      <c r="I68" s="750"/>
      <c r="J68" s="750"/>
      <c r="K68" s="750"/>
      <c r="L68" s="750"/>
      <c r="M68" s="750"/>
      <c r="N68" s="750"/>
      <c r="O68" s="750"/>
      <c r="P68" s="750"/>
      <c r="Q68" s="750"/>
      <c r="R68" s="750"/>
      <c r="S68" s="750"/>
      <c r="T68" s="750"/>
      <c r="U68" s="750"/>
      <c r="V68" s="750"/>
      <c r="W68" s="750"/>
      <c r="X68" s="750"/>
      <c r="Y68" s="750"/>
      <c r="Z68" s="750"/>
    </row>
    <row r="69" ht="11.25" customHeight="1">
      <c r="A69" s="85" t="s">
        <v>59</v>
      </c>
      <c r="B69" s="18" t="s">
        <v>52</v>
      </c>
      <c r="C69" s="85" t="s">
        <v>8200</v>
      </c>
      <c r="D69" s="74" t="s">
        <v>8174</v>
      </c>
      <c r="E69" s="416" t="s">
        <v>8201</v>
      </c>
      <c r="F69" s="557">
        <v>1.97</v>
      </c>
      <c r="G69" s="78" t="s">
        <v>1018</v>
      </c>
      <c r="H69" s="750"/>
      <c r="I69" s="750"/>
      <c r="J69" s="750"/>
      <c r="K69" s="750"/>
      <c r="L69" s="750"/>
      <c r="M69" s="750"/>
      <c r="N69" s="750"/>
      <c r="O69" s="750"/>
      <c r="P69" s="750"/>
      <c r="Q69" s="750"/>
      <c r="R69" s="750"/>
      <c r="S69" s="750"/>
      <c r="T69" s="750"/>
      <c r="U69" s="750"/>
      <c r="V69" s="750"/>
      <c r="W69" s="750"/>
      <c r="X69" s="750"/>
      <c r="Y69" s="750"/>
      <c r="Z69" s="750"/>
    </row>
    <row r="70" ht="11.25" customHeight="1">
      <c r="A70" s="85" t="s">
        <v>59</v>
      </c>
      <c r="B70" s="18" t="s">
        <v>52</v>
      </c>
      <c r="C70" s="85" t="s">
        <v>8202</v>
      </c>
      <c r="D70" s="74" t="s">
        <v>8203</v>
      </c>
      <c r="E70" s="755" t="s">
        <v>8204</v>
      </c>
      <c r="F70" s="557">
        <v>22.0</v>
      </c>
      <c r="G70" s="78" t="s">
        <v>1018</v>
      </c>
      <c r="H70" s="750"/>
      <c r="I70" s="750"/>
      <c r="J70" s="750"/>
      <c r="K70" s="750"/>
      <c r="L70" s="750"/>
      <c r="M70" s="750"/>
      <c r="N70" s="750"/>
      <c r="O70" s="750"/>
      <c r="P70" s="750"/>
      <c r="Q70" s="750"/>
      <c r="R70" s="750"/>
      <c r="S70" s="750"/>
      <c r="T70" s="750"/>
      <c r="U70" s="750"/>
      <c r="V70" s="750"/>
      <c r="W70" s="750"/>
      <c r="X70" s="750"/>
      <c r="Y70" s="750"/>
      <c r="Z70" s="750"/>
    </row>
    <row r="71" ht="11.25" customHeight="1">
      <c r="A71" s="85" t="s">
        <v>59</v>
      </c>
      <c r="B71" s="18" t="s">
        <v>52</v>
      </c>
      <c r="C71" s="85" t="s">
        <v>8205</v>
      </c>
      <c r="D71" s="74" t="s">
        <v>8203</v>
      </c>
      <c r="E71" s="755" t="s">
        <v>8206</v>
      </c>
      <c r="F71" s="557">
        <v>24.0</v>
      </c>
      <c r="G71" s="78" t="s">
        <v>1018</v>
      </c>
      <c r="H71" s="750"/>
      <c r="I71" s="750"/>
      <c r="J71" s="750"/>
      <c r="K71" s="750"/>
      <c r="L71" s="750"/>
      <c r="M71" s="750"/>
      <c r="N71" s="750"/>
      <c r="O71" s="750"/>
      <c r="P71" s="750"/>
      <c r="Q71" s="750"/>
      <c r="R71" s="750"/>
      <c r="S71" s="750"/>
      <c r="T71" s="750"/>
      <c r="U71" s="750"/>
      <c r="V71" s="750"/>
      <c r="W71" s="750"/>
      <c r="X71" s="750"/>
      <c r="Y71" s="750"/>
      <c r="Z71" s="750"/>
    </row>
    <row r="72" ht="11.25" customHeight="1">
      <c r="A72" s="85" t="s">
        <v>747</v>
      </c>
      <c r="B72" s="18" t="s">
        <v>52</v>
      </c>
      <c r="C72" s="85" t="s">
        <v>8207</v>
      </c>
      <c r="D72" s="74" t="s">
        <v>8174</v>
      </c>
      <c r="E72" s="416" t="s">
        <v>8208</v>
      </c>
      <c r="F72" s="557">
        <v>8.0</v>
      </c>
      <c r="G72" s="78" t="s">
        <v>214</v>
      </c>
      <c r="H72" s="750"/>
      <c r="I72" s="750"/>
      <c r="J72" s="750"/>
      <c r="K72" s="750"/>
      <c r="L72" s="750"/>
      <c r="M72" s="750"/>
      <c r="N72" s="750"/>
      <c r="O72" s="750"/>
      <c r="P72" s="750"/>
      <c r="Q72" s="750"/>
      <c r="R72" s="750"/>
      <c r="S72" s="750"/>
      <c r="T72" s="750"/>
      <c r="U72" s="750"/>
      <c r="V72" s="750"/>
      <c r="W72" s="750"/>
      <c r="X72" s="750"/>
      <c r="Y72" s="750"/>
      <c r="Z72" s="750"/>
    </row>
    <row r="73" ht="11.25" customHeight="1">
      <c r="A73" s="85" t="s">
        <v>747</v>
      </c>
      <c r="B73" s="18" t="s">
        <v>52</v>
      </c>
      <c r="C73" s="85" t="s">
        <v>8209</v>
      </c>
      <c r="D73" s="74" t="s">
        <v>8174</v>
      </c>
      <c r="E73" s="416" t="s">
        <v>8210</v>
      </c>
      <c r="F73" s="557">
        <v>29.0</v>
      </c>
      <c r="G73" s="78" t="s">
        <v>214</v>
      </c>
      <c r="H73" s="750"/>
      <c r="I73" s="750"/>
      <c r="J73" s="750"/>
      <c r="K73" s="750"/>
      <c r="L73" s="750"/>
      <c r="M73" s="750"/>
      <c r="N73" s="750"/>
      <c r="O73" s="750"/>
      <c r="P73" s="750"/>
      <c r="Q73" s="750"/>
      <c r="R73" s="750"/>
      <c r="S73" s="750"/>
      <c r="T73" s="750"/>
      <c r="U73" s="750"/>
      <c r="V73" s="750"/>
      <c r="W73" s="750"/>
      <c r="X73" s="750"/>
      <c r="Y73" s="750"/>
      <c r="Z73" s="750"/>
    </row>
    <row r="74" ht="11.25" customHeight="1">
      <c r="A74" s="85" t="s">
        <v>747</v>
      </c>
      <c r="B74" s="18" t="s">
        <v>52</v>
      </c>
      <c r="C74" s="85" t="s">
        <v>8211</v>
      </c>
      <c r="D74" s="74" t="s">
        <v>8174</v>
      </c>
      <c r="E74" s="416" t="s">
        <v>8210</v>
      </c>
      <c r="F74" s="557">
        <v>29.0</v>
      </c>
      <c r="G74" s="78" t="s">
        <v>214</v>
      </c>
      <c r="H74" s="750"/>
      <c r="I74" s="750"/>
      <c r="J74" s="750"/>
      <c r="K74" s="750"/>
      <c r="L74" s="750"/>
      <c r="M74" s="750"/>
      <c r="N74" s="750"/>
      <c r="O74" s="750"/>
      <c r="P74" s="750"/>
      <c r="Q74" s="750"/>
      <c r="R74" s="750"/>
      <c r="S74" s="750"/>
      <c r="T74" s="750"/>
      <c r="U74" s="750"/>
      <c r="V74" s="750"/>
      <c r="W74" s="750"/>
      <c r="X74" s="750"/>
      <c r="Y74" s="750"/>
      <c r="Z74" s="750"/>
    </row>
    <row r="75" ht="11.25" customHeight="1">
      <c r="A75" s="85" t="s">
        <v>747</v>
      </c>
      <c r="B75" s="18" t="s">
        <v>52</v>
      </c>
      <c r="C75" s="85" t="s">
        <v>8212</v>
      </c>
      <c r="D75" s="74" t="s">
        <v>8174</v>
      </c>
      <c r="E75" s="416" t="s">
        <v>8213</v>
      </c>
      <c r="F75" s="557">
        <v>7.25</v>
      </c>
      <c r="G75" s="78" t="s">
        <v>214</v>
      </c>
      <c r="H75" s="750"/>
      <c r="I75" s="750"/>
      <c r="J75" s="750"/>
      <c r="K75" s="750"/>
      <c r="L75" s="750"/>
      <c r="M75" s="750"/>
      <c r="N75" s="750"/>
      <c r="O75" s="750"/>
      <c r="P75" s="750"/>
      <c r="Q75" s="750"/>
      <c r="R75" s="750"/>
      <c r="S75" s="750"/>
      <c r="T75" s="750"/>
      <c r="U75" s="750"/>
      <c r="V75" s="750"/>
      <c r="W75" s="750"/>
      <c r="X75" s="750"/>
      <c r="Y75" s="750"/>
      <c r="Z75" s="750"/>
    </row>
    <row r="76" ht="11.25" customHeight="1">
      <c r="A76" s="85" t="s">
        <v>747</v>
      </c>
      <c r="B76" s="18" t="s">
        <v>52</v>
      </c>
      <c r="C76" s="85" t="s">
        <v>8214</v>
      </c>
      <c r="D76" s="74" t="s">
        <v>8174</v>
      </c>
      <c r="E76" s="416" t="s">
        <v>8215</v>
      </c>
      <c r="F76" s="557">
        <v>2.9</v>
      </c>
      <c r="G76" s="78" t="s">
        <v>214</v>
      </c>
      <c r="H76" s="750"/>
      <c r="I76" s="750"/>
      <c r="J76" s="750"/>
      <c r="K76" s="750"/>
      <c r="L76" s="750"/>
      <c r="M76" s="750"/>
      <c r="N76" s="750"/>
      <c r="O76" s="750"/>
      <c r="P76" s="750"/>
      <c r="Q76" s="750"/>
      <c r="R76" s="750"/>
      <c r="S76" s="750"/>
      <c r="T76" s="750"/>
      <c r="U76" s="750"/>
      <c r="V76" s="750"/>
      <c r="W76" s="750"/>
      <c r="X76" s="750"/>
      <c r="Y76" s="750"/>
      <c r="Z76" s="750"/>
    </row>
    <row r="77" ht="11.25" customHeight="1">
      <c r="A77" s="85" t="s">
        <v>747</v>
      </c>
      <c r="B77" s="18" t="s">
        <v>52</v>
      </c>
      <c r="C77" s="85" t="s">
        <v>8216</v>
      </c>
      <c r="D77" s="74" t="s">
        <v>8174</v>
      </c>
      <c r="E77" s="416" t="s">
        <v>8217</v>
      </c>
      <c r="F77" s="557">
        <v>21.0</v>
      </c>
      <c r="G77" s="78" t="s">
        <v>214</v>
      </c>
      <c r="H77" s="750"/>
      <c r="I77" s="750"/>
      <c r="J77" s="750"/>
      <c r="K77" s="750"/>
      <c r="L77" s="750"/>
      <c r="M77" s="750"/>
      <c r="N77" s="750"/>
      <c r="O77" s="750"/>
      <c r="P77" s="750"/>
      <c r="Q77" s="750"/>
      <c r="R77" s="750"/>
      <c r="S77" s="750"/>
      <c r="T77" s="750"/>
      <c r="U77" s="750"/>
      <c r="V77" s="750"/>
      <c r="W77" s="750"/>
      <c r="X77" s="750"/>
      <c r="Y77" s="750"/>
      <c r="Z77" s="750"/>
    </row>
    <row r="78" ht="11.25" customHeight="1">
      <c r="A78" s="85" t="s">
        <v>747</v>
      </c>
      <c r="B78" s="18" t="s">
        <v>52</v>
      </c>
      <c r="C78" s="85" t="s">
        <v>8218</v>
      </c>
      <c r="D78" s="74" t="s">
        <v>8174</v>
      </c>
      <c r="E78" s="416" t="s">
        <v>8217</v>
      </c>
      <c r="F78" s="557">
        <v>21.0</v>
      </c>
      <c r="G78" s="78" t="s">
        <v>214</v>
      </c>
      <c r="H78" s="750"/>
      <c r="I78" s="750"/>
      <c r="J78" s="750"/>
      <c r="K78" s="750"/>
      <c r="L78" s="750"/>
      <c r="M78" s="750"/>
      <c r="N78" s="750"/>
      <c r="O78" s="750"/>
      <c r="P78" s="750"/>
      <c r="Q78" s="750"/>
      <c r="R78" s="750"/>
      <c r="S78" s="750"/>
      <c r="T78" s="750"/>
      <c r="U78" s="750"/>
      <c r="V78" s="750"/>
      <c r="W78" s="750"/>
      <c r="X78" s="750"/>
      <c r="Y78" s="750"/>
      <c r="Z78" s="750"/>
    </row>
    <row r="79" ht="11.25" customHeight="1">
      <c r="A79" s="85" t="s">
        <v>747</v>
      </c>
      <c r="B79" s="18" t="s">
        <v>52</v>
      </c>
      <c r="C79" s="85" t="s">
        <v>8219</v>
      </c>
      <c r="D79" s="74" t="s">
        <v>8174</v>
      </c>
      <c r="E79" s="416" t="s">
        <v>8220</v>
      </c>
      <c r="F79" s="557">
        <v>5.25</v>
      </c>
      <c r="G79" s="78" t="s">
        <v>214</v>
      </c>
      <c r="H79" s="750"/>
      <c r="I79" s="750"/>
      <c r="J79" s="750"/>
      <c r="K79" s="750"/>
      <c r="L79" s="750"/>
      <c r="M79" s="750"/>
      <c r="N79" s="750"/>
      <c r="O79" s="750"/>
      <c r="P79" s="750"/>
      <c r="Q79" s="750"/>
      <c r="R79" s="750"/>
      <c r="S79" s="750"/>
      <c r="T79" s="750"/>
      <c r="U79" s="750"/>
      <c r="V79" s="750"/>
      <c r="W79" s="750"/>
      <c r="X79" s="750"/>
      <c r="Y79" s="750"/>
      <c r="Z79" s="750"/>
    </row>
    <row r="80" ht="11.25" customHeight="1">
      <c r="A80" s="85" t="s">
        <v>747</v>
      </c>
      <c r="B80" s="18" t="s">
        <v>52</v>
      </c>
      <c r="C80" s="85" t="s">
        <v>8221</v>
      </c>
      <c r="D80" s="74" t="s">
        <v>8174</v>
      </c>
      <c r="E80" s="416" t="s">
        <v>8222</v>
      </c>
      <c r="F80" s="557">
        <v>2.1</v>
      </c>
      <c r="G80" s="78" t="s">
        <v>214</v>
      </c>
      <c r="H80" s="750"/>
      <c r="I80" s="750"/>
      <c r="J80" s="750"/>
      <c r="K80" s="750"/>
      <c r="L80" s="750"/>
      <c r="M80" s="750"/>
      <c r="N80" s="750"/>
      <c r="O80" s="750"/>
      <c r="P80" s="750"/>
      <c r="Q80" s="750"/>
      <c r="R80" s="750"/>
      <c r="S80" s="750"/>
      <c r="T80" s="750"/>
      <c r="U80" s="750"/>
      <c r="V80" s="750"/>
      <c r="W80" s="750"/>
      <c r="X80" s="750"/>
      <c r="Y80" s="750"/>
      <c r="Z80" s="750"/>
    </row>
    <row r="81" ht="11.25" customHeight="1">
      <c r="A81" s="85" t="s">
        <v>747</v>
      </c>
      <c r="B81" s="18" t="s">
        <v>52</v>
      </c>
      <c r="C81" s="85" t="s">
        <v>8223</v>
      </c>
      <c r="D81" s="74" t="s">
        <v>8174</v>
      </c>
      <c r="E81" s="416" t="s">
        <v>8217</v>
      </c>
      <c r="F81" s="557">
        <v>21.0</v>
      </c>
      <c r="G81" s="78" t="s">
        <v>214</v>
      </c>
      <c r="H81" s="750"/>
      <c r="I81" s="750"/>
      <c r="J81" s="750"/>
      <c r="K81" s="750"/>
      <c r="L81" s="750"/>
      <c r="M81" s="750"/>
      <c r="N81" s="750"/>
      <c r="O81" s="750"/>
      <c r="P81" s="750"/>
      <c r="Q81" s="750"/>
      <c r="R81" s="750"/>
      <c r="S81" s="750"/>
      <c r="T81" s="750"/>
      <c r="U81" s="750"/>
      <c r="V81" s="750"/>
      <c r="W81" s="750"/>
      <c r="X81" s="750"/>
      <c r="Y81" s="750"/>
      <c r="Z81" s="750"/>
    </row>
    <row r="82" ht="11.25" customHeight="1">
      <c r="A82" s="85" t="s">
        <v>747</v>
      </c>
      <c r="B82" s="18" t="s">
        <v>52</v>
      </c>
      <c r="C82" s="85" t="s">
        <v>8224</v>
      </c>
      <c r="D82" s="74" t="s">
        <v>8174</v>
      </c>
      <c r="E82" s="416" t="s">
        <v>8217</v>
      </c>
      <c r="F82" s="557">
        <v>21.0</v>
      </c>
      <c r="G82" s="78" t="s">
        <v>214</v>
      </c>
      <c r="H82" s="750"/>
      <c r="I82" s="750"/>
      <c r="J82" s="750"/>
      <c r="K82" s="750"/>
      <c r="L82" s="750"/>
      <c r="M82" s="750"/>
      <c r="N82" s="750"/>
      <c r="O82" s="750"/>
      <c r="P82" s="750"/>
      <c r="Q82" s="750"/>
      <c r="R82" s="750"/>
      <c r="S82" s="750"/>
      <c r="T82" s="750"/>
      <c r="U82" s="750"/>
      <c r="V82" s="750"/>
      <c r="W82" s="750"/>
      <c r="X82" s="750"/>
      <c r="Y82" s="750"/>
      <c r="Z82" s="750"/>
    </row>
    <row r="83" ht="11.25" customHeight="1">
      <c r="A83" s="85" t="s">
        <v>747</v>
      </c>
      <c r="B83" s="18" t="s">
        <v>52</v>
      </c>
      <c r="C83" s="85" t="s">
        <v>8225</v>
      </c>
      <c r="D83" s="74" t="s">
        <v>8174</v>
      </c>
      <c r="E83" s="416" t="s">
        <v>8220</v>
      </c>
      <c r="F83" s="557">
        <v>5.25</v>
      </c>
      <c r="G83" s="78" t="s">
        <v>214</v>
      </c>
      <c r="H83" s="750"/>
      <c r="I83" s="750"/>
      <c r="J83" s="750"/>
      <c r="K83" s="750"/>
      <c r="L83" s="750"/>
      <c r="M83" s="750"/>
      <c r="N83" s="750"/>
      <c r="O83" s="750"/>
      <c r="P83" s="750"/>
      <c r="Q83" s="750"/>
      <c r="R83" s="750"/>
      <c r="S83" s="750"/>
      <c r="T83" s="750"/>
      <c r="U83" s="750"/>
      <c r="V83" s="750"/>
      <c r="W83" s="750"/>
      <c r="X83" s="750"/>
      <c r="Y83" s="750"/>
      <c r="Z83" s="750"/>
    </row>
    <row r="84" ht="11.25" customHeight="1">
      <c r="A84" s="85" t="s">
        <v>747</v>
      </c>
      <c r="B84" s="18" t="s">
        <v>52</v>
      </c>
      <c r="C84" s="85" t="s">
        <v>8226</v>
      </c>
      <c r="D84" s="74" t="s">
        <v>8174</v>
      </c>
      <c r="E84" s="416" t="s">
        <v>8222</v>
      </c>
      <c r="F84" s="557">
        <v>2.1</v>
      </c>
      <c r="G84" s="78" t="s">
        <v>214</v>
      </c>
      <c r="H84" s="750"/>
      <c r="I84" s="750"/>
      <c r="J84" s="750"/>
      <c r="K84" s="750"/>
      <c r="L84" s="750"/>
      <c r="M84" s="750"/>
      <c r="N84" s="750"/>
      <c r="O84" s="750"/>
      <c r="P84" s="750"/>
      <c r="Q84" s="750"/>
      <c r="R84" s="750"/>
      <c r="S84" s="750"/>
      <c r="T84" s="750"/>
      <c r="U84" s="750"/>
      <c r="V84" s="750"/>
      <c r="W84" s="750"/>
      <c r="X84" s="750"/>
      <c r="Y84" s="750"/>
      <c r="Z84" s="750"/>
    </row>
    <row r="85" ht="11.25" customHeight="1">
      <c r="A85" s="85" t="s">
        <v>747</v>
      </c>
      <c r="B85" s="18" t="s">
        <v>52</v>
      </c>
      <c r="C85" s="85" t="s">
        <v>8227</v>
      </c>
      <c r="D85" s="74" t="s">
        <v>8174</v>
      </c>
      <c r="E85" s="416" t="s">
        <v>8228</v>
      </c>
      <c r="F85" s="557">
        <v>20.33</v>
      </c>
      <c r="G85" s="78" t="s">
        <v>214</v>
      </c>
      <c r="H85" s="750"/>
      <c r="I85" s="750"/>
      <c r="J85" s="750"/>
      <c r="K85" s="750"/>
      <c r="L85" s="750"/>
      <c r="M85" s="750"/>
      <c r="N85" s="750"/>
      <c r="O85" s="750"/>
      <c r="P85" s="750"/>
      <c r="Q85" s="750"/>
      <c r="R85" s="750"/>
      <c r="S85" s="750"/>
      <c r="T85" s="750"/>
      <c r="U85" s="750"/>
      <c r="V85" s="750"/>
      <c r="W85" s="750"/>
      <c r="X85" s="750"/>
      <c r="Y85" s="750"/>
      <c r="Z85" s="750"/>
    </row>
    <row r="86" ht="11.25" customHeight="1">
      <c r="A86" s="85" t="s">
        <v>747</v>
      </c>
      <c r="B86" s="18" t="s">
        <v>52</v>
      </c>
      <c r="C86" s="85" t="s">
        <v>8229</v>
      </c>
      <c r="D86" s="74" t="s">
        <v>8174</v>
      </c>
      <c r="E86" s="416" t="s">
        <v>8228</v>
      </c>
      <c r="F86" s="557">
        <v>20.33</v>
      </c>
      <c r="G86" s="78" t="s">
        <v>214</v>
      </c>
      <c r="H86" s="750"/>
      <c r="I86" s="750"/>
      <c r="J86" s="750"/>
      <c r="K86" s="750"/>
      <c r="L86" s="750"/>
      <c r="M86" s="750"/>
      <c r="N86" s="750"/>
      <c r="O86" s="750"/>
      <c r="P86" s="750"/>
      <c r="Q86" s="750"/>
      <c r="R86" s="750"/>
      <c r="S86" s="750"/>
      <c r="T86" s="750"/>
      <c r="U86" s="750"/>
      <c r="V86" s="750"/>
      <c r="W86" s="750"/>
      <c r="X86" s="750"/>
      <c r="Y86" s="750"/>
      <c r="Z86" s="750"/>
    </row>
    <row r="87" ht="11.25" customHeight="1">
      <c r="A87" s="85" t="s">
        <v>747</v>
      </c>
      <c r="B87" s="18" t="s">
        <v>52</v>
      </c>
      <c r="C87" s="85" t="s">
        <v>8230</v>
      </c>
      <c r="D87" s="74" t="s">
        <v>8174</v>
      </c>
      <c r="E87" s="416" t="s">
        <v>8231</v>
      </c>
      <c r="F87" s="557">
        <v>5.08</v>
      </c>
      <c r="G87" s="78" t="s">
        <v>214</v>
      </c>
      <c r="H87" s="750"/>
      <c r="I87" s="750"/>
      <c r="J87" s="750"/>
      <c r="K87" s="750"/>
      <c r="L87" s="750"/>
      <c r="M87" s="750"/>
      <c r="N87" s="750"/>
      <c r="O87" s="750"/>
      <c r="P87" s="750"/>
      <c r="Q87" s="750"/>
      <c r="R87" s="750"/>
      <c r="S87" s="750"/>
      <c r="T87" s="750"/>
      <c r="U87" s="750"/>
      <c r="V87" s="750"/>
      <c r="W87" s="750"/>
      <c r="X87" s="750"/>
      <c r="Y87" s="750"/>
      <c r="Z87" s="750"/>
    </row>
    <row r="88" ht="11.25" customHeight="1">
      <c r="A88" s="85" t="s">
        <v>747</v>
      </c>
      <c r="B88" s="18" t="s">
        <v>52</v>
      </c>
      <c r="C88" s="85" t="s">
        <v>8232</v>
      </c>
      <c r="D88" s="74" t="s">
        <v>8174</v>
      </c>
      <c r="E88" s="416" t="s">
        <v>8233</v>
      </c>
      <c r="F88" s="557">
        <v>2.03</v>
      </c>
      <c r="G88" s="78" t="s">
        <v>214</v>
      </c>
      <c r="H88" s="750"/>
      <c r="I88" s="750"/>
      <c r="J88" s="750"/>
      <c r="K88" s="750"/>
      <c r="L88" s="750"/>
      <c r="M88" s="750"/>
      <c r="N88" s="750"/>
      <c r="O88" s="750"/>
      <c r="P88" s="750"/>
      <c r="Q88" s="750"/>
      <c r="R88" s="750"/>
      <c r="S88" s="750"/>
      <c r="T88" s="750"/>
      <c r="U88" s="750"/>
      <c r="V88" s="750"/>
      <c r="W88" s="750"/>
      <c r="X88" s="750"/>
      <c r="Y88" s="750"/>
      <c r="Z88" s="750"/>
    </row>
    <row r="89" ht="11.25" customHeight="1">
      <c r="A89" s="85" t="s">
        <v>747</v>
      </c>
      <c r="B89" s="18" t="s">
        <v>52</v>
      </c>
      <c r="C89" s="85" t="s">
        <v>8234</v>
      </c>
      <c r="D89" s="74" t="s">
        <v>8174</v>
      </c>
      <c r="E89" s="416" t="s">
        <v>8235</v>
      </c>
      <c r="F89" s="557">
        <v>22.0</v>
      </c>
      <c r="G89" s="78" t="s">
        <v>214</v>
      </c>
      <c r="H89" s="750"/>
      <c r="I89" s="750"/>
      <c r="J89" s="750"/>
      <c r="K89" s="750"/>
      <c r="L89" s="750"/>
      <c r="M89" s="750"/>
      <c r="N89" s="750"/>
      <c r="O89" s="750"/>
      <c r="P89" s="750"/>
      <c r="Q89" s="750"/>
      <c r="R89" s="750"/>
      <c r="S89" s="750"/>
      <c r="T89" s="750"/>
      <c r="U89" s="750"/>
      <c r="V89" s="750"/>
      <c r="W89" s="750"/>
      <c r="X89" s="750"/>
      <c r="Y89" s="750"/>
      <c r="Z89" s="750"/>
    </row>
    <row r="90" ht="11.25" customHeight="1">
      <c r="A90" s="85" t="s">
        <v>747</v>
      </c>
      <c r="B90" s="18" t="s">
        <v>52</v>
      </c>
      <c r="C90" s="85" t="s">
        <v>8236</v>
      </c>
      <c r="D90" s="74" t="s">
        <v>8174</v>
      </c>
      <c r="E90" s="416" t="s">
        <v>8237</v>
      </c>
      <c r="F90" s="557">
        <v>24.0</v>
      </c>
      <c r="G90" s="78" t="s">
        <v>214</v>
      </c>
      <c r="H90" s="750"/>
      <c r="I90" s="750"/>
      <c r="J90" s="750"/>
      <c r="K90" s="750"/>
      <c r="L90" s="750"/>
      <c r="M90" s="750"/>
      <c r="N90" s="750"/>
      <c r="O90" s="750"/>
      <c r="P90" s="750"/>
      <c r="Q90" s="750"/>
      <c r="R90" s="750"/>
      <c r="S90" s="750"/>
      <c r="T90" s="750"/>
      <c r="U90" s="750"/>
      <c r="V90" s="750"/>
      <c r="W90" s="750"/>
      <c r="X90" s="750"/>
      <c r="Y90" s="750"/>
      <c r="Z90" s="750"/>
    </row>
    <row r="91" ht="11.25" customHeight="1">
      <c r="A91" s="85" t="s">
        <v>62</v>
      </c>
      <c r="B91" s="18" t="s">
        <v>52</v>
      </c>
      <c r="C91" s="85" t="s">
        <v>8238</v>
      </c>
      <c r="D91" s="74" t="s">
        <v>8174</v>
      </c>
      <c r="E91" s="416" t="s">
        <v>8239</v>
      </c>
      <c r="F91" s="557">
        <v>83.0</v>
      </c>
      <c r="G91" s="78" t="s">
        <v>297</v>
      </c>
      <c r="H91" s="750"/>
      <c r="I91" s="750"/>
      <c r="J91" s="750"/>
      <c r="K91" s="750"/>
      <c r="L91" s="750"/>
      <c r="M91" s="750"/>
      <c r="N91" s="750"/>
      <c r="O91" s="750"/>
      <c r="P91" s="750"/>
      <c r="Q91" s="750"/>
      <c r="R91" s="750"/>
      <c r="S91" s="750"/>
      <c r="T91" s="750"/>
      <c r="U91" s="750"/>
      <c r="V91" s="750"/>
      <c r="W91" s="750"/>
      <c r="X91" s="750"/>
      <c r="Y91" s="750"/>
      <c r="Z91" s="750"/>
    </row>
    <row r="92" ht="11.25" customHeight="1">
      <c r="A92" s="85" t="s">
        <v>62</v>
      </c>
      <c r="B92" s="18" t="s">
        <v>52</v>
      </c>
      <c r="C92" s="85" t="s">
        <v>8240</v>
      </c>
      <c r="D92" s="74" t="s">
        <v>8174</v>
      </c>
      <c r="E92" s="416" t="s">
        <v>8239</v>
      </c>
      <c r="F92" s="557">
        <v>83.0</v>
      </c>
      <c r="G92" s="78" t="s">
        <v>297</v>
      </c>
      <c r="H92" s="750"/>
      <c r="I92" s="750"/>
      <c r="J92" s="750"/>
      <c r="K92" s="750"/>
      <c r="L92" s="750"/>
      <c r="M92" s="750"/>
      <c r="N92" s="750"/>
      <c r="O92" s="750"/>
      <c r="P92" s="750"/>
      <c r="Q92" s="750"/>
      <c r="R92" s="750"/>
      <c r="S92" s="750"/>
      <c r="T92" s="750"/>
      <c r="U92" s="750"/>
      <c r="V92" s="750"/>
      <c r="W92" s="750"/>
      <c r="X92" s="750"/>
      <c r="Y92" s="750"/>
      <c r="Z92" s="750"/>
    </row>
    <row r="93" ht="11.25" customHeight="1">
      <c r="A93" s="85" t="s">
        <v>62</v>
      </c>
      <c r="B93" s="18" t="s">
        <v>77</v>
      </c>
      <c r="C93" s="85" t="s">
        <v>8241</v>
      </c>
      <c r="D93" s="74" t="s">
        <v>8242</v>
      </c>
      <c r="E93" s="416" t="s">
        <v>8243</v>
      </c>
      <c r="F93" s="557">
        <v>23.0</v>
      </c>
      <c r="G93" s="78" t="s">
        <v>297</v>
      </c>
      <c r="H93" s="750"/>
      <c r="I93" s="750"/>
      <c r="J93" s="750"/>
      <c r="K93" s="750"/>
      <c r="L93" s="750"/>
      <c r="M93" s="750"/>
      <c r="N93" s="750"/>
      <c r="O93" s="750"/>
      <c r="P93" s="750"/>
      <c r="Q93" s="750"/>
      <c r="R93" s="750"/>
      <c r="S93" s="750"/>
      <c r="T93" s="750"/>
      <c r="U93" s="750"/>
      <c r="V93" s="750"/>
      <c r="W93" s="750"/>
      <c r="X93" s="750"/>
      <c r="Y93" s="750"/>
      <c r="Z93" s="750"/>
    </row>
    <row r="94" ht="11.25" customHeight="1">
      <c r="A94" s="85" t="s">
        <v>62</v>
      </c>
      <c r="B94" s="18" t="s">
        <v>7921</v>
      </c>
      <c r="C94" s="85" t="s">
        <v>8244</v>
      </c>
      <c r="D94" s="74" t="s">
        <v>8174</v>
      </c>
      <c r="E94" s="416" t="s">
        <v>8245</v>
      </c>
      <c r="F94" s="557">
        <v>22.66</v>
      </c>
      <c r="G94" s="78" t="s">
        <v>297</v>
      </c>
      <c r="H94" s="750"/>
      <c r="I94" s="750"/>
      <c r="J94" s="750"/>
      <c r="K94" s="750"/>
      <c r="L94" s="750"/>
      <c r="M94" s="750"/>
      <c r="N94" s="750"/>
      <c r="O94" s="750"/>
      <c r="P94" s="750"/>
      <c r="Q94" s="750"/>
      <c r="R94" s="750"/>
      <c r="S94" s="750"/>
      <c r="T94" s="750"/>
      <c r="U94" s="750"/>
      <c r="V94" s="750"/>
      <c r="W94" s="750"/>
      <c r="X94" s="750"/>
      <c r="Y94" s="750"/>
      <c r="Z94" s="750"/>
    </row>
    <row r="95" ht="11.25" customHeight="1">
      <c r="A95" s="85" t="s">
        <v>62</v>
      </c>
      <c r="B95" s="247" t="s">
        <v>8246</v>
      </c>
      <c r="C95" s="500" t="s">
        <v>8247</v>
      </c>
      <c r="D95" s="752" t="s">
        <v>8174</v>
      </c>
      <c r="E95" s="753" t="s">
        <v>8248</v>
      </c>
      <c r="F95" s="756">
        <v>6.0</v>
      </c>
      <c r="G95" s="78" t="s">
        <v>297</v>
      </c>
      <c r="H95" s="750"/>
      <c r="I95" s="750"/>
      <c r="J95" s="750"/>
      <c r="K95" s="750"/>
      <c r="L95" s="750"/>
      <c r="M95" s="750"/>
      <c r="N95" s="750"/>
      <c r="O95" s="750"/>
      <c r="P95" s="750"/>
      <c r="Q95" s="750"/>
      <c r="R95" s="750"/>
      <c r="S95" s="750"/>
      <c r="T95" s="750"/>
      <c r="U95" s="750"/>
      <c r="V95" s="750"/>
      <c r="W95" s="750"/>
      <c r="X95" s="750"/>
      <c r="Y95" s="750"/>
      <c r="Z95" s="750"/>
    </row>
    <row r="96" ht="11.25" customHeight="1">
      <c r="A96" s="85" t="s">
        <v>63</v>
      </c>
      <c r="B96" s="18" t="s">
        <v>52</v>
      </c>
      <c r="C96" s="85" t="s">
        <v>8249</v>
      </c>
      <c r="D96" s="411" t="s">
        <v>8250</v>
      </c>
      <c r="E96" s="416" t="s">
        <v>8251</v>
      </c>
      <c r="F96" s="557">
        <v>139.33</v>
      </c>
      <c r="G96" s="78" t="s">
        <v>8252</v>
      </c>
      <c r="H96" s="750"/>
      <c r="I96" s="750"/>
      <c r="J96" s="750"/>
      <c r="K96" s="750"/>
      <c r="L96" s="750"/>
      <c r="M96" s="750"/>
      <c r="N96" s="750"/>
      <c r="O96" s="750"/>
      <c r="P96" s="750"/>
      <c r="Q96" s="750"/>
      <c r="R96" s="750"/>
      <c r="S96" s="750"/>
      <c r="T96" s="750"/>
      <c r="U96" s="750"/>
      <c r="V96" s="750"/>
      <c r="W96" s="750"/>
      <c r="X96" s="750"/>
      <c r="Y96" s="750"/>
      <c r="Z96" s="750"/>
    </row>
    <row r="97" ht="11.25" customHeight="1">
      <c r="A97" s="85" t="s">
        <v>63</v>
      </c>
      <c r="B97" s="18" t="s">
        <v>52</v>
      </c>
      <c r="C97" s="85" t="s">
        <v>8253</v>
      </c>
      <c r="D97" s="411" t="s">
        <v>8250</v>
      </c>
      <c r="E97" s="416" t="s">
        <v>8251</v>
      </c>
      <c r="F97" s="557">
        <v>139.33</v>
      </c>
      <c r="G97" s="78" t="s">
        <v>8252</v>
      </c>
      <c r="H97" s="750"/>
      <c r="I97" s="750"/>
      <c r="J97" s="750"/>
      <c r="K97" s="750"/>
      <c r="L97" s="750"/>
      <c r="M97" s="750"/>
      <c r="N97" s="750"/>
      <c r="O97" s="750"/>
      <c r="P97" s="750"/>
      <c r="Q97" s="750"/>
      <c r="R97" s="750"/>
      <c r="S97" s="750"/>
      <c r="T97" s="750"/>
      <c r="U97" s="750"/>
      <c r="V97" s="750"/>
      <c r="W97" s="750"/>
      <c r="X97" s="750"/>
      <c r="Y97" s="750"/>
      <c r="Z97" s="750"/>
    </row>
    <row r="98" ht="11.25" customHeight="1">
      <c r="A98" s="85" t="s">
        <v>63</v>
      </c>
      <c r="B98" s="18" t="s">
        <v>52</v>
      </c>
      <c r="C98" s="85" t="s">
        <v>8254</v>
      </c>
      <c r="D98" s="411" t="s">
        <v>8250</v>
      </c>
      <c r="E98" s="416" t="s">
        <v>8255</v>
      </c>
      <c r="F98" s="557">
        <v>34.83</v>
      </c>
      <c r="G98" s="78" t="s">
        <v>8252</v>
      </c>
      <c r="H98" s="750"/>
      <c r="I98" s="750"/>
      <c r="J98" s="750"/>
      <c r="K98" s="750"/>
      <c r="L98" s="750"/>
      <c r="M98" s="750"/>
      <c r="N98" s="750"/>
      <c r="O98" s="750"/>
      <c r="P98" s="750"/>
      <c r="Q98" s="750"/>
      <c r="R98" s="750"/>
      <c r="S98" s="750"/>
      <c r="T98" s="750"/>
      <c r="U98" s="750"/>
      <c r="V98" s="750"/>
      <c r="W98" s="750"/>
      <c r="X98" s="750"/>
      <c r="Y98" s="750"/>
      <c r="Z98" s="750"/>
    </row>
    <row r="99" ht="11.25" customHeight="1">
      <c r="A99" s="85" t="s">
        <v>63</v>
      </c>
      <c r="B99" s="18" t="s">
        <v>52</v>
      </c>
      <c r="C99" s="85" t="s">
        <v>8256</v>
      </c>
      <c r="D99" s="411" t="s">
        <v>8250</v>
      </c>
      <c r="E99" s="416" t="s">
        <v>8257</v>
      </c>
      <c r="F99" s="557">
        <v>13.93</v>
      </c>
      <c r="G99" s="78" t="s">
        <v>8252</v>
      </c>
      <c r="H99" s="750"/>
      <c r="I99" s="750"/>
      <c r="J99" s="750"/>
      <c r="K99" s="750"/>
      <c r="L99" s="750"/>
      <c r="M99" s="750"/>
      <c r="N99" s="750"/>
      <c r="O99" s="750"/>
      <c r="P99" s="750"/>
      <c r="Q99" s="750"/>
      <c r="R99" s="750"/>
      <c r="S99" s="750"/>
      <c r="T99" s="750"/>
      <c r="U99" s="750"/>
      <c r="V99" s="750"/>
      <c r="W99" s="750"/>
      <c r="X99" s="750"/>
      <c r="Y99" s="750"/>
      <c r="Z99" s="750"/>
    </row>
    <row r="100" ht="11.25" customHeight="1">
      <c r="A100" s="85" t="s">
        <v>63</v>
      </c>
      <c r="B100" s="18" t="s">
        <v>52</v>
      </c>
      <c r="C100" s="85" t="s">
        <v>8258</v>
      </c>
      <c r="D100" s="74" t="s">
        <v>8128</v>
      </c>
      <c r="E100" s="416" t="s">
        <v>8129</v>
      </c>
      <c r="F100" s="557">
        <v>22.0</v>
      </c>
      <c r="G100" s="78" t="s">
        <v>8252</v>
      </c>
      <c r="H100" s="750"/>
      <c r="I100" s="750"/>
      <c r="J100" s="750"/>
      <c r="K100" s="750"/>
      <c r="L100" s="750"/>
      <c r="M100" s="750"/>
      <c r="N100" s="750"/>
      <c r="O100" s="750"/>
      <c r="P100" s="750"/>
      <c r="Q100" s="750"/>
      <c r="R100" s="750"/>
      <c r="S100" s="750"/>
      <c r="T100" s="750"/>
      <c r="U100" s="750"/>
      <c r="V100" s="750"/>
      <c r="W100" s="750"/>
      <c r="X100" s="750"/>
      <c r="Y100" s="750"/>
      <c r="Z100" s="750"/>
    </row>
    <row r="101" ht="11.25" customHeight="1">
      <c r="A101" s="85" t="s">
        <v>64</v>
      </c>
      <c r="B101" s="18" t="s">
        <v>52</v>
      </c>
      <c r="C101" s="85" t="s">
        <v>8259</v>
      </c>
      <c r="D101" s="74" t="s">
        <v>8133</v>
      </c>
      <c r="E101" s="416">
        <v>40.0</v>
      </c>
      <c r="F101" s="557">
        <v>40.0</v>
      </c>
      <c r="G101" s="78" t="s">
        <v>319</v>
      </c>
      <c r="H101" s="750"/>
      <c r="I101" s="750"/>
      <c r="J101" s="750"/>
      <c r="K101" s="750"/>
      <c r="L101" s="750"/>
      <c r="M101" s="750"/>
      <c r="N101" s="750"/>
      <c r="O101" s="750"/>
      <c r="P101" s="750"/>
      <c r="Q101" s="750"/>
      <c r="R101" s="750"/>
      <c r="S101" s="750"/>
      <c r="T101" s="750"/>
      <c r="U101" s="750"/>
      <c r="V101" s="750"/>
      <c r="W101" s="750"/>
      <c r="X101" s="750"/>
      <c r="Y101" s="750"/>
      <c r="Z101" s="750"/>
    </row>
    <row r="102" ht="11.25" customHeight="1">
      <c r="A102" s="85" t="s">
        <v>64</v>
      </c>
      <c r="B102" s="18" t="s">
        <v>52</v>
      </c>
      <c r="C102" s="85" t="s">
        <v>8260</v>
      </c>
      <c r="D102" s="74" t="s">
        <v>8133</v>
      </c>
      <c r="E102" s="416">
        <v>59.0</v>
      </c>
      <c r="F102" s="557">
        <v>59.0</v>
      </c>
      <c r="G102" s="78" t="s">
        <v>319</v>
      </c>
      <c r="H102" s="750"/>
      <c r="I102" s="750"/>
      <c r="J102" s="750"/>
      <c r="K102" s="750"/>
      <c r="L102" s="750"/>
      <c r="M102" s="750"/>
      <c r="N102" s="750"/>
      <c r="O102" s="750"/>
      <c r="P102" s="750"/>
      <c r="Q102" s="750"/>
      <c r="R102" s="750"/>
      <c r="S102" s="750"/>
      <c r="T102" s="750"/>
      <c r="U102" s="750"/>
      <c r="V102" s="750"/>
      <c r="W102" s="750"/>
      <c r="X102" s="750"/>
      <c r="Y102" s="750"/>
      <c r="Z102" s="750"/>
    </row>
    <row r="103" ht="11.25" customHeight="1">
      <c r="A103" s="85" t="s">
        <v>64</v>
      </c>
      <c r="B103" s="18" t="s">
        <v>52</v>
      </c>
      <c r="C103" s="85" t="s">
        <v>8261</v>
      </c>
      <c r="D103" s="74" t="s">
        <v>8133</v>
      </c>
      <c r="E103" s="416">
        <v>40.0</v>
      </c>
      <c r="F103" s="557">
        <v>40.0</v>
      </c>
      <c r="G103" s="78" t="s">
        <v>319</v>
      </c>
      <c r="H103" s="750"/>
      <c r="I103" s="750"/>
      <c r="J103" s="750"/>
      <c r="K103" s="750"/>
      <c r="L103" s="750"/>
      <c r="M103" s="750"/>
      <c r="N103" s="750"/>
      <c r="O103" s="750"/>
      <c r="P103" s="750"/>
      <c r="Q103" s="750"/>
      <c r="R103" s="750"/>
      <c r="S103" s="750"/>
      <c r="T103" s="750"/>
      <c r="U103" s="750"/>
      <c r="V103" s="750"/>
      <c r="W103" s="750"/>
      <c r="X103" s="750"/>
      <c r="Y103" s="750"/>
      <c r="Z103" s="750"/>
    </row>
    <row r="104" ht="11.25" customHeight="1">
      <c r="A104" s="85" t="s">
        <v>64</v>
      </c>
      <c r="B104" s="18" t="s">
        <v>52</v>
      </c>
      <c r="C104" s="85" t="s">
        <v>8262</v>
      </c>
      <c r="D104" s="74" t="s">
        <v>8133</v>
      </c>
      <c r="E104" s="416">
        <v>15.0</v>
      </c>
      <c r="F104" s="557">
        <v>15.0</v>
      </c>
      <c r="G104" s="78" t="s">
        <v>319</v>
      </c>
      <c r="H104" s="750"/>
      <c r="I104" s="750"/>
      <c r="J104" s="750"/>
      <c r="K104" s="750"/>
      <c r="L104" s="750"/>
      <c r="M104" s="750"/>
      <c r="N104" s="750"/>
      <c r="O104" s="750"/>
      <c r="P104" s="750"/>
      <c r="Q104" s="750"/>
      <c r="R104" s="750"/>
      <c r="S104" s="750"/>
      <c r="T104" s="750"/>
      <c r="U104" s="750"/>
      <c r="V104" s="750"/>
      <c r="W104" s="750"/>
      <c r="X104" s="750"/>
      <c r="Y104" s="750"/>
      <c r="Z104" s="750"/>
    </row>
    <row r="105" ht="11.25" customHeight="1">
      <c r="A105" s="85" t="s">
        <v>64</v>
      </c>
      <c r="B105" s="18" t="s">
        <v>52</v>
      </c>
      <c r="C105" s="85" t="s">
        <v>8263</v>
      </c>
      <c r="D105" s="74" t="s">
        <v>8133</v>
      </c>
      <c r="E105" s="416">
        <v>15.0</v>
      </c>
      <c r="F105" s="557">
        <v>15.0</v>
      </c>
      <c r="G105" s="78" t="s">
        <v>319</v>
      </c>
      <c r="H105" s="750"/>
      <c r="I105" s="750"/>
      <c r="J105" s="750"/>
      <c r="K105" s="750"/>
      <c r="L105" s="750"/>
      <c r="M105" s="750"/>
      <c r="N105" s="750"/>
      <c r="O105" s="750"/>
      <c r="P105" s="750"/>
      <c r="Q105" s="750"/>
      <c r="R105" s="750"/>
      <c r="S105" s="750"/>
      <c r="T105" s="750"/>
      <c r="U105" s="750"/>
      <c r="V105" s="750"/>
      <c r="W105" s="750"/>
      <c r="X105" s="750"/>
      <c r="Y105" s="750"/>
      <c r="Z105" s="750"/>
    </row>
    <row r="106" ht="11.25" customHeight="1">
      <c r="A106" s="85" t="s">
        <v>64</v>
      </c>
      <c r="B106" s="18" t="s">
        <v>52</v>
      </c>
      <c r="C106" s="85" t="s">
        <v>8264</v>
      </c>
      <c r="D106" s="74" t="s">
        <v>8133</v>
      </c>
      <c r="E106" s="416">
        <v>8.0</v>
      </c>
      <c r="F106" s="557">
        <v>8.0</v>
      </c>
      <c r="G106" s="78" t="s">
        <v>319</v>
      </c>
      <c r="H106" s="750"/>
      <c r="I106" s="750"/>
      <c r="J106" s="750"/>
      <c r="K106" s="750"/>
      <c r="L106" s="750"/>
      <c r="M106" s="750"/>
      <c r="N106" s="750"/>
      <c r="O106" s="750"/>
      <c r="P106" s="750"/>
      <c r="Q106" s="750"/>
      <c r="R106" s="750"/>
      <c r="S106" s="750"/>
      <c r="T106" s="750"/>
      <c r="U106" s="750"/>
      <c r="V106" s="750"/>
      <c r="W106" s="750"/>
      <c r="X106" s="750"/>
      <c r="Y106" s="750"/>
      <c r="Z106" s="750"/>
    </row>
    <row r="107" ht="11.25" customHeight="1">
      <c r="A107" s="85" t="s">
        <v>64</v>
      </c>
      <c r="B107" s="18" t="s">
        <v>52</v>
      </c>
      <c r="C107" s="85" t="s">
        <v>8265</v>
      </c>
      <c r="D107" s="74" t="s">
        <v>8133</v>
      </c>
      <c r="E107" s="416">
        <v>40.0</v>
      </c>
      <c r="F107" s="557">
        <v>40.0</v>
      </c>
      <c r="G107" s="78" t="s">
        <v>319</v>
      </c>
      <c r="H107" s="750"/>
      <c r="I107" s="750"/>
      <c r="J107" s="750"/>
      <c r="K107" s="750"/>
      <c r="L107" s="750"/>
      <c r="M107" s="750"/>
      <c r="N107" s="750"/>
      <c r="O107" s="750"/>
      <c r="P107" s="750"/>
      <c r="Q107" s="750"/>
      <c r="R107" s="750"/>
      <c r="S107" s="750"/>
      <c r="T107" s="750"/>
      <c r="U107" s="750"/>
      <c r="V107" s="750"/>
      <c r="W107" s="750"/>
      <c r="X107" s="750"/>
      <c r="Y107" s="750"/>
      <c r="Z107" s="750"/>
    </row>
    <row r="108" ht="11.25" customHeight="1">
      <c r="A108" s="85" t="s">
        <v>64</v>
      </c>
      <c r="B108" s="18" t="s">
        <v>52</v>
      </c>
      <c r="C108" s="85" t="s">
        <v>8266</v>
      </c>
      <c r="D108" s="74" t="s">
        <v>8133</v>
      </c>
      <c r="E108" s="416">
        <v>59.0</v>
      </c>
      <c r="F108" s="557">
        <v>59.0</v>
      </c>
      <c r="G108" s="78" t="s">
        <v>319</v>
      </c>
      <c r="H108" s="750"/>
      <c r="I108" s="750"/>
      <c r="J108" s="750"/>
      <c r="K108" s="750"/>
      <c r="L108" s="750"/>
      <c r="M108" s="750"/>
      <c r="N108" s="750"/>
      <c r="O108" s="750"/>
      <c r="P108" s="750"/>
      <c r="Q108" s="750"/>
      <c r="R108" s="750"/>
      <c r="S108" s="750"/>
      <c r="T108" s="750"/>
      <c r="U108" s="750"/>
      <c r="V108" s="750"/>
      <c r="W108" s="750"/>
      <c r="X108" s="750"/>
      <c r="Y108" s="750"/>
      <c r="Z108" s="750"/>
    </row>
    <row r="109" ht="11.25" customHeight="1">
      <c r="A109" s="85" t="s">
        <v>64</v>
      </c>
      <c r="B109" s="18" t="s">
        <v>52</v>
      </c>
      <c r="C109" s="85" t="s">
        <v>8267</v>
      </c>
      <c r="D109" s="74" t="s">
        <v>8133</v>
      </c>
      <c r="E109" s="416">
        <v>40.0</v>
      </c>
      <c r="F109" s="557">
        <v>40.0</v>
      </c>
      <c r="G109" s="78" t="s">
        <v>319</v>
      </c>
      <c r="H109" s="750"/>
      <c r="I109" s="750"/>
      <c r="J109" s="750"/>
      <c r="K109" s="750"/>
      <c r="L109" s="750"/>
      <c r="M109" s="750"/>
      <c r="N109" s="750"/>
      <c r="O109" s="750"/>
      <c r="P109" s="750"/>
      <c r="Q109" s="750"/>
      <c r="R109" s="750"/>
      <c r="S109" s="750"/>
      <c r="T109" s="750"/>
      <c r="U109" s="750"/>
      <c r="V109" s="750"/>
      <c r="W109" s="750"/>
      <c r="X109" s="750"/>
      <c r="Y109" s="750"/>
      <c r="Z109" s="750"/>
    </row>
    <row r="110" ht="11.25" customHeight="1">
      <c r="A110" s="85" t="s">
        <v>64</v>
      </c>
      <c r="B110" s="18" t="s">
        <v>52</v>
      </c>
      <c r="C110" s="85" t="s">
        <v>8268</v>
      </c>
      <c r="D110" s="74" t="s">
        <v>8133</v>
      </c>
      <c r="E110" s="416">
        <v>15.0</v>
      </c>
      <c r="F110" s="557">
        <v>15.0</v>
      </c>
      <c r="G110" s="78" t="s">
        <v>319</v>
      </c>
      <c r="H110" s="750"/>
      <c r="I110" s="750"/>
      <c r="J110" s="750"/>
      <c r="K110" s="750"/>
      <c r="L110" s="750"/>
      <c r="M110" s="750"/>
      <c r="N110" s="750"/>
      <c r="O110" s="750"/>
      <c r="P110" s="750"/>
      <c r="Q110" s="750"/>
      <c r="R110" s="750"/>
      <c r="S110" s="750"/>
      <c r="T110" s="750"/>
      <c r="U110" s="750"/>
      <c r="V110" s="750"/>
      <c r="W110" s="750"/>
      <c r="X110" s="750"/>
      <c r="Y110" s="750"/>
      <c r="Z110" s="750"/>
    </row>
    <row r="111" ht="11.25" customHeight="1">
      <c r="A111" s="85" t="s">
        <v>64</v>
      </c>
      <c r="B111" s="18" t="s">
        <v>52</v>
      </c>
      <c r="C111" s="85" t="s">
        <v>8269</v>
      </c>
      <c r="D111" s="74" t="s">
        <v>8133</v>
      </c>
      <c r="E111" s="416">
        <v>15.0</v>
      </c>
      <c r="F111" s="557">
        <v>15.0</v>
      </c>
      <c r="G111" s="78" t="s">
        <v>319</v>
      </c>
      <c r="H111" s="750"/>
      <c r="I111" s="750"/>
      <c r="J111" s="750"/>
      <c r="K111" s="750"/>
      <c r="L111" s="750"/>
      <c r="M111" s="750"/>
      <c r="N111" s="750"/>
      <c r="O111" s="750"/>
      <c r="P111" s="750"/>
      <c r="Q111" s="750"/>
      <c r="R111" s="750"/>
      <c r="S111" s="750"/>
      <c r="T111" s="750"/>
      <c r="U111" s="750"/>
      <c r="V111" s="750"/>
      <c r="W111" s="750"/>
      <c r="X111" s="750"/>
      <c r="Y111" s="750"/>
      <c r="Z111" s="750"/>
    </row>
    <row r="112" ht="11.25" customHeight="1">
      <c r="A112" s="85" t="s">
        <v>64</v>
      </c>
      <c r="B112" s="18" t="s">
        <v>52</v>
      </c>
      <c r="C112" s="85" t="s">
        <v>8270</v>
      </c>
      <c r="D112" s="74" t="s">
        <v>8133</v>
      </c>
      <c r="E112" s="416">
        <v>14.0</v>
      </c>
      <c r="F112" s="557">
        <v>14.0</v>
      </c>
      <c r="G112" s="78" t="s">
        <v>319</v>
      </c>
      <c r="H112" s="750"/>
      <c r="I112" s="750"/>
      <c r="J112" s="750"/>
      <c r="K112" s="750"/>
      <c r="L112" s="750"/>
      <c r="M112" s="750"/>
      <c r="N112" s="750"/>
      <c r="O112" s="750"/>
      <c r="P112" s="750"/>
      <c r="Q112" s="750"/>
      <c r="R112" s="750"/>
      <c r="S112" s="750"/>
      <c r="T112" s="750"/>
      <c r="U112" s="750"/>
      <c r="V112" s="750"/>
      <c r="W112" s="750"/>
      <c r="X112" s="750"/>
      <c r="Y112" s="750"/>
      <c r="Z112" s="750"/>
    </row>
    <row r="113" ht="11.25" customHeight="1">
      <c r="A113" s="85" t="s">
        <v>64</v>
      </c>
      <c r="B113" s="18" t="s">
        <v>52</v>
      </c>
      <c r="C113" s="85" t="s">
        <v>8271</v>
      </c>
      <c r="D113" s="74" t="s">
        <v>8133</v>
      </c>
      <c r="E113" s="416">
        <v>21.0</v>
      </c>
      <c r="F113" s="557">
        <v>21.0</v>
      </c>
      <c r="G113" s="78" t="s">
        <v>319</v>
      </c>
      <c r="H113" s="750"/>
      <c r="I113" s="750"/>
      <c r="J113" s="750"/>
      <c r="K113" s="750"/>
      <c r="L113" s="750"/>
      <c r="M113" s="750"/>
      <c r="N113" s="750"/>
      <c r="O113" s="750"/>
      <c r="P113" s="750"/>
      <c r="Q113" s="750"/>
      <c r="R113" s="750"/>
      <c r="S113" s="750"/>
      <c r="T113" s="750"/>
      <c r="U113" s="750"/>
      <c r="V113" s="750"/>
      <c r="W113" s="750"/>
      <c r="X113" s="750"/>
      <c r="Y113" s="750"/>
      <c r="Z113" s="750"/>
    </row>
    <row r="114" ht="11.25" customHeight="1">
      <c r="A114" s="85" t="s">
        <v>64</v>
      </c>
      <c r="B114" s="18" t="s">
        <v>52</v>
      </c>
      <c r="C114" s="85" t="s">
        <v>8272</v>
      </c>
      <c r="D114" s="74" t="s">
        <v>8133</v>
      </c>
      <c r="E114" s="416">
        <v>14.0</v>
      </c>
      <c r="F114" s="557">
        <v>14.0</v>
      </c>
      <c r="G114" s="78" t="s">
        <v>319</v>
      </c>
      <c r="H114" s="750"/>
      <c r="I114" s="750"/>
      <c r="J114" s="750"/>
      <c r="K114" s="750"/>
      <c r="L114" s="750"/>
      <c r="M114" s="750"/>
      <c r="N114" s="750"/>
      <c r="O114" s="750"/>
      <c r="P114" s="750"/>
      <c r="Q114" s="750"/>
      <c r="R114" s="750"/>
      <c r="S114" s="750"/>
      <c r="T114" s="750"/>
      <c r="U114" s="750"/>
      <c r="V114" s="750"/>
      <c r="W114" s="750"/>
      <c r="X114" s="750"/>
      <c r="Y114" s="750"/>
      <c r="Z114" s="750"/>
    </row>
    <row r="115" ht="11.25" customHeight="1">
      <c r="A115" s="85" t="s">
        <v>64</v>
      </c>
      <c r="B115" s="18" t="s">
        <v>52</v>
      </c>
      <c r="C115" s="85" t="s">
        <v>8273</v>
      </c>
      <c r="D115" s="74" t="s">
        <v>8133</v>
      </c>
      <c r="E115" s="416">
        <v>5.0</v>
      </c>
      <c r="F115" s="557">
        <v>5.0</v>
      </c>
      <c r="G115" s="78" t="s">
        <v>319</v>
      </c>
      <c r="H115" s="750"/>
      <c r="I115" s="750"/>
      <c r="J115" s="750"/>
      <c r="K115" s="750"/>
      <c r="L115" s="750"/>
      <c r="M115" s="750"/>
      <c r="N115" s="750"/>
      <c r="O115" s="750"/>
      <c r="P115" s="750"/>
      <c r="Q115" s="750"/>
      <c r="R115" s="750"/>
      <c r="S115" s="750"/>
      <c r="T115" s="750"/>
      <c r="U115" s="750"/>
      <c r="V115" s="750"/>
      <c r="W115" s="750"/>
      <c r="X115" s="750"/>
      <c r="Y115" s="750"/>
      <c r="Z115" s="750"/>
    </row>
    <row r="116" ht="11.25" customHeight="1">
      <c r="A116" s="85" t="s">
        <v>64</v>
      </c>
      <c r="B116" s="18" t="s">
        <v>52</v>
      </c>
      <c r="C116" s="85" t="s">
        <v>8274</v>
      </c>
      <c r="D116" s="74" t="s">
        <v>8133</v>
      </c>
      <c r="E116" s="416">
        <v>5.0</v>
      </c>
      <c r="F116" s="557">
        <v>5.0</v>
      </c>
      <c r="G116" s="78" t="s">
        <v>319</v>
      </c>
      <c r="H116" s="750"/>
      <c r="I116" s="750"/>
      <c r="J116" s="750"/>
      <c r="K116" s="750"/>
      <c r="L116" s="750"/>
      <c r="M116" s="750"/>
      <c r="N116" s="750"/>
      <c r="O116" s="750"/>
      <c r="P116" s="750"/>
      <c r="Q116" s="750"/>
      <c r="R116" s="750"/>
      <c r="S116" s="750"/>
      <c r="T116" s="750"/>
      <c r="U116" s="750"/>
      <c r="V116" s="750"/>
      <c r="W116" s="750"/>
      <c r="X116" s="750"/>
      <c r="Y116" s="750"/>
      <c r="Z116" s="750"/>
    </row>
    <row r="117" ht="11.25" customHeight="1">
      <c r="A117" s="85" t="s">
        <v>64</v>
      </c>
      <c r="B117" s="18" t="s">
        <v>52</v>
      </c>
      <c r="C117" s="85" t="s">
        <v>8275</v>
      </c>
      <c r="D117" s="74" t="s">
        <v>8133</v>
      </c>
      <c r="E117" s="416">
        <v>22.0</v>
      </c>
      <c r="F117" s="557">
        <v>22.0</v>
      </c>
      <c r="G117" s="78" t="s">
        <v>319</v>
      </c>
      <c r="H117" s="750"/>
      <c r="I117" s="750"/>
      <c r="J117" s="750"/>
      <c r="K117" s="750"/>
      <c r="L117" s="750"/>
      <c r="M117" s="750"/>
      <c r="N117" s="750"/>
      <c r="O117" s="750"/>
      <c r="P117" s="750"/>
      <c r="Q117" s="750"/>
      <c r="R117" s="750"/>
      <c r="S117" s="750"/>
      <c r="T117" s="750"/>
      <c r="U117" s="750"/>
      <c r="V117" s="750"/>
      <c r="W117" s="750"/>
      <c r="X117" s="750"/>
      <c r="Y117" s="750"/>
      <c r="Z117" s="750"/>
    </row>
    <row r="118" ht="11.25" customHeight="1">
      <c r="A118" s="85" t="s">
        <v>64</v>
      </c>
      <c r="B118" s="18" t="s">
        <v>52</v>
      </c>
      <c r="C118" s="85" t="s">
        <v>8276</v>
      </c>
      <c r="D118" s="74" t="s">
        <v>8133</v>
      </c>
      <c r="E118" s="416">
        <v>23.0</v>
      </c>
      <c r="F118" s="557">
        <v>23.0</v>
      </c>
      <c r="G118" s="78" t="s">
        <v>319</v>
      </c>
      <c r="H118" s="750"/>
      <c r="I118" s="750"/>
      <c r="J118" s="750"/>
      <c r="K118" s="750"/>
      <c r="L118" s="750"/>
      <c r="M118" s="750"/>
      <c r="N118" s="750"/>
      <c r="O118" s="750"/>
      <c r="P118" s="750"/>
      <c r="Q118" s="750"/>
      <c r="R118" s="750"/>
      <c r="S118" s="750"/>
      <c r="T118" s="750"/>
      <c r="U118" s="750"/>
      <c r="V118" s="750"/>
      <c r="W118" s="750"/>
      <c r="X118" s="750"/>
      <c r="Y118" s="750"/>
      <c r="Z118" s="750"/>
    </row>
    <row r="119" ht="11.25" customHeight="1">
      <c r="A119" s="85" t="s">
        <v>1511</v>
      </c>
      <c r="B119" s="18" t="s">
        <v>52</v>
      </c>
      <c r="C119" s="85" t="s">
        <v>8277</v>
      </c>
      <c r="D119" s="74" t="s">
        <v>8174</v>
      </c>
      <c r="E119" s="557" t="s">
        <v>8278</v>
      </c>
      <c r="F119" s="557">
        <v>41.66</v>
      </c>
      <c r="G119" s="78" t="s">
        <v>767</v>
      </c>
      <c r="H119" s="79"/>
      <c r="I119" s="79"/>
      <c r="J119" s="79"/>
      <c r="K119" s="79"/>
      <c r="L119" s="79"/>
      <c r="M119" s="79"/>
      <c r="N119" s="79"/>
      <c r="O119" s="79"/>
      <c r="P119" s="79"/>
      <c r="Q119" s="79"/>
      <c r="R119" s="79"/>
      <c r="S119" s="79"/>
      <c r="T119" s="79"/>
      <c r="U119" s="79"/>
      <c r="V119" s="79"/>
      <c r="W119" s="79"/>
      <c r="X119" s="79"/>
      <c r="Y119" s="79"/>
      <c r="Z119" s="79"/>
    </row>
    <row r="120" ht="11.25" customHeight="1">
      <c r="A120" s="85" t="s">
        <v>1511</v>
      </c>
      <c r="B120" s="18" t="s">
        <v>52</v>
      </c>
      <c r="C120" s="85" t="s">
        <v>8279</v>
      </c>
      <c r="D120" s="74" t="s">
        <v>8174</v>
      </c>
      <c r="E120" s="557" t="s">
        <v>8278</v>
      </c>
      <c r="F120" s="557">
        <v>41.66</v>
      </c>
      <c r="G120" s="78" t="s">
        <v>767</v>
      </c>
      <c r="H120" s="79"/>
      <c r="I120" s="79"/>
      <c r="J120" s="79"/>
      <c r="K120" s="79"/>
      <c r="L120" s="79"/>
      <c r="M120" s="79"/>
      <c r="N120" s="79"/>
      <c r="O120" s="79"/>
      <c r="P120" s="79"/>
      <c r="Q120" s="79"/>
      <c r="R120" s="79"/>
      <c r="S120" s="79"/>
      <c r="T120" s="79"/>
      <c r="U120" s="79"/>
      <c r="V120" s="79"/>
      <c r="W120" s="79"/>
      <c r="X120" s="79"/>
      <c r="Y120" s="79"/>
      <c r="Z120" s="79"/>
    </row>
    <row r="121" ht="11.25" customHeight="1">
      <c r="A121" s="85" t="s">
        <v>1511</v>
      </c>
      <c r="B121" s="18" t="s">
        <v>52</v>
      </c>
      <c r="C121" s="85" t="s">
        <v>8280</v>
      </c>
      <c r="D121" s="74" t="s">
        <v>8174</v>
      </c>
      <c r="E121" s="557">
        <v>10.41</v>
      </c>
      <c r="F121" s="557">
        <v>10.41</v>
      </c>
      <c r="G121" s="78" t="s">
        <v>767</v>
      </c>
      <c r="H121" s="79"/>
      <c r="I121" s="79"/>
      <c r="J121" s="79"/>
      <c r="K121" s="79"/>
      <c r="L121" s="79"/>
      <c r="M121" s="79"/>
      <c r="N121" s="79"/>
      <c r="O121" s="79"/>
      <c r="P121" s="79"/>
      <c r="Q121" s="79"/>
      <c r="R121" s="79"/>
      <c r="S121" s="79"/>
      <c r="T121" s="79"/>
      <c r="U121" s="79"/>
      <c r="V121" s="79"/>
      <c r="W121" s="79"/>
      <c r="X121" s="79"/>
      <c r="Y121" s="79"/>
      <c r="Z121" s="79"/>
    </row>
    <row r="122" ht="11.25" customHeight="1">
      <c r="A122" s="85" t="s">
        <v>1511</v>
      </c>
      <c r="B122" s="18" t="s">
        <v>52</v>
      </c>
      <c r="C122" s="85" t="s">
        <v>8281</v>
      </c>
      <c r="D122" s="74" t="s">
        <v>8174</v>
      </c>
      <c r="E122" s="557">
        <v>4.16</v>
      </c>
      <c r="F122" s="557">
        <f>E122</f>
        <v>4.16</v>
      </c>
      <c r="G122" s="78" t="s">
        <v>767</v>
      </c>
      <c r="H122" s="79"/>
      <c r="I122" s="79"/>
      <c r="J122" s="79"/>
      <c r="K122" s="79"/>
      <c r="L122" s="79"/>
      <c r="M122" s="79"/>
      <c r="N122" s="79"/>
      <c r="O122" s="79"/>
      <c r="P122" s="79"/>
      <c r="Q122" s="79"/>
      <c r="R122" s="79"/>
      <c r="S122" s="79"/>
      <c r="T122" s="79"/>
      <c r="U122" s="79"/>
      <c r="V122" s="79"/>
      <c r="W122" s="79"/>
      <c r="X122" s="79"/>
      <c r="Y122" s="79"/>
      <c r="Z122" s="79"/>
    </row>
    <row r="123" ht="11.25" customHeight="1">
      <c r="A123" s="85" t="s">
        <v>1511</v>
      </c>
      <c r="B123" s="18" t="s">
        <v>52</v>
      </c>
      <c r="C123" s="85" t="s">
        <v>8282</v>
      </c>
      <c r="D123" s="74" t="s">
        <v>8174</v>
      </c>
      <c r="E123" s="416">
        <v>20.0</v>
      </c>
      <c r="F123" s="557">
        <v>20.0</v>
      </c>
      <c r="G123" s="78" t="s">
        <v>767</v>
      </c>
      <c r="H123" s="79"/>
      <c r="I123" s="79"/>
      <c r="J123" s="79"/>
      <c r="K123" s="79"/>
      <c r="L123" s="79"/>
      <c r="M123" s="79"/>
      <c r="N123" s="79"/>
      <c r="O123" s="79"/>
      <c r="P123" s="79"/>
      <c r="Q123" s="79"/>
      <c r="R123" s="79"/>
      <c r="S123" s="79"/>
      <c r="T123" s="79"/>
      <c r="U123" s="79"/>
      <c r="V123" s="79"/>
      <c r="W123" s="79"/>
      <c r="X123" s="79"/>
      <c r="Y123" s="79"/>
      <c r="Z123" s="79"/>
    </row>
    <row r="124" ht="11.25" customHeight="1">
      <c r="A124" s="85" t="s">
        <v>66</v>
      </c>
      <c r="B124" s="249" t="s">
        <v>52</v>
      </c>
      <c r="C124" s="85" t="s">
        <v>8283</v>
      </c>
      <c r="D124" s="74" t="s">
        <v>8133</v>
      </c>
      <c r="E124" s="207">
        <v>16.67</v>
      </c>
      <c r="F124" s="557">
        <v>16.67</v>
      </c>
      <c r="G124" s="78" t="s">
        <v>1533</v>
      </c>
      <c r="H124" s="79"/>
      <c r="I124" s="79"/>
      <c r="J124" s="79"/>
      <c r="K124" s="79"/>
      <c r="L124" s="79"/>
      <c r="M124" s="79"/>
      <c r="N124" s="79"/>
      <c r="O124" s="79"/>
      <c r="P124" s="79"/>
      <c r="Q124" s="79"/>
      <c r="R124" s="79"/>
      <c r="S124" s="79"/>
      <c r="T124" s="79"/>
      <c r="U124" s="79"/>
      <c r="V124" s="79"/>
      <c r="W124" s="79"/>
      <c r="X124" s="79"/>
      <c r="Y124" s="79"/>
      <c r="Z124" s="79"/>
    </row>
    <row r="125" ht="11.25" customHeight="1">
      <c r="A125" s="85" t="s">
        <v>66</v>
      </c>
      <c r="B125" s="249" t="s">
        <v>52</v>
      </c>
      <c r="C125" s="85" t="s">
        <v>8284</v>
      </c>
      <c r="D125" s="74" t="s">
        <v>8133</v>
      </c>
      <c r="E125" s="207">
        <v>4.17</v>
      </c>
      <c r="F125" s="557">
        <v>4.17</v>
      </c>
      <c r="G125" s="78" t="s">
        <v>1533</v>
      </c>
      <c r="H125" s="79"/>
      <c r="I125" s="79"/>
      <c r="J125" s="79"/>
      <c r="K125" s="79"/>
      <c r="L125" s="79"/>
      <c r="M125" s="79"/>
      <c r="N125" s="79"/>
      <c r="O125" s="79"/>
      <c r="P125" s="79"/>
      <c r="Q125" s="79"/>
      <c r="R125" s="79"/>
      <c r="S125" s="79"/>
      <c r="T125" s="79"/>
      <c r="U125" s="79"/>
      <c r="V125" s="79"/>
      <c r="W125" s="79"/>
      <c r="X125" s="79"/>
      <c r="Y125" s="79"/>
      <c r="Z125" s="79"/>
    </row>
    <row r="126" ht="11.25" customHeight="1">
      <c r="A126" s="85" t="s">
        <v>66</v>
      </c>
      <c r="B126" s="249" t="s">
        <v>52</v>
      </c>
      <c r="C126" s="85" t="s">
        <v>8285</v>
      </c>
      <c r="D126" s="74" t="s">
        <v>8133</v>
      </c>
      <c r="E126" s="207">
        <v>1.67</v>
      </c>
      <c r="F126" s="557">
        <v>1.67</v>
      </c>
      <c r="G126" s="78" t="s">
        <v>1533</v>
      </c>
      <c r="H126" s="79"/>
      <c r="I126" s="79"/>
      <c r="J126" s="79"/>
      <c r="K126" s="79"/>
      <c r="L126" s="79"/>
      <c r="M126" s="79"/>
      <c r="N126" s="79"/>
      <c r="O126" s="79"/>
      <c r="P126" s="79"/>
      <c r="Q126" s="79"/>
      <c r="R126" s="79"/>
      <c r="S126" s="79"/>
      <c r="T126" s="79"/>
      <c r="U126" s="79"/>
      <c r="V126" s="79"/>
      <c r="W126" s="79"/>
      <c r="X126" s="79"/>
      <c r="Y126" s="79"/>
      <c r="Z126" s="79"/>
    </row>
    <row r="127" ht="11.25" customHeight="1">
      <c r="A127" s="85" t="s">
        <v>66</v>
      </c>
      <c r="B127" s="249" t="s">
        <v>52</v>
      </c>
      <c r="C127" s="85" t="s">
        <v>8286</v>
      </c>
      <c r="D127" s="74" t="s">
        <v>8133</v>
      </c>
      <c r="E127" s="207">
        <v>19.0</v>
      </c>
      <c r="F127" s="557">
        <v>19.0</v>
      </c>
      <c r="G127" s="78" t="s">
        <v>1533</v>
      </c>
      <c r="H127" s="79"/>
      <c r="I127" s="79"/>
      <c r="J127" s="79"/>
      <c r="K127" s="79"/>
      <c r="L127" s="79"/>
      <c r="M127" s="79"/>
      <c r="N127" s="79"/>
      <c r="O127" s="79"/>
      <c r="P127" s="79"/>
      <c r="Q127" s="79"/>
      <c r="R127" s="79"/>
      <c r="S127" s="79"/>
      <c r="T127" s="79"/>
      <c r="U127" s="79"/>
      <c r="V127" s="79"/>
      <c r="W127" s="79"/>
      <c r="X127" s="79"/>
      <c r="Y127" s="79"/>
      <c r="Z127" s="79"/>
    </row>
    <row r="128" ht="11.25" customHeight="1">
      <c r="A128" s="85" t="s">
        <v>66</v>
      </c>
      <c r="B128" s="249" t="s">
        <v>52</v>
      </c>
      <c r="C128" s="85" t="s">
        <v>8286</v>
      </c>
      <c r="D128" s="74" t="s">
        <v>8133</v>
      </c>
      <c r="E128" s="207">
        <v>19.0</v>
      </c>
      <c r="F128" s="557">
        <v>19.0</v>
      </c>
      <c r="G128" s="78" t="s">
        <v>1533</v>
      </c>
      <c r="H128" s="79"/>
      <c r="I128" s="79"/>
      <c r="J128" s="79"/>
      <c r="K128" s="79"/>
      <c r="L128" s="79"/>
      <c r="M128" s="79"/>
      <c r="N128" s="79"/>
      <c r="O128" s="79"/>
      <c r="P128" s="79"/>
      <c r="Q128" s="79"/>
      <c r="R128" s="79"/>
      <c r="S128" s="79"/>
      <c r="T128" s="79"/>
      <c r="U128" s="79"/>
      <c r="V128" s="79"/>
      <c r="W128" s="79"/>
      <c r="X128" s="79"/>
      <c r="Y128" s="79"/>
      <c r="Z128" s="79"/>
    </row>
    <row r="129" ht="11.25" customHeight="1">
      <c r="A129" s="85" t="s">
        <v>66</v>
      </c>
      <c r="B129" s="249" t="s">
        <v>52</v>
      </c>
      <c r="C129" s="85" t="s">
        <v>8287</v>
      </c>
      <c r="D129" s="74" t="s">
        <v>8133</v>
      </c>
      <c r="E129" s="207">
        <v>4.75</v>
      </c>
      <c r="F129" s="557">
        <v>4.75</v>
      </c>
      <c r="G129" s="78" t="s">
        <v>1533</v>
      </c>
      <c r="H129" s="79"/>
      <c r="I129" s="79"/>
      <c r="J129" s="79"/>
      <c r="K129" s="79"/>
      <c r="L129" s="79"/>
      <c r="M129" s="79"/>
      <c r="N129" s="79"/>
      <c r="O129" s="79"/>
      <c r="P129" s="79"/>
      <c r="Q129" s="79"/>
      <c r="R129" s="79"/>
      <c r="S129" s="79"/>
      <c r="T129" s="79"/>
      <c r="U129" s="79"/>
      <c r="V129" s="79"/>
      <c r="W129" s="79"/>
      <c r="X129" s="79"/>
      <c r="Y129" s="79"/>
      <c r="Z129" s="79"/>
    </row>
    <row r="130" ht="11.25" customHeight="1">
      <c r="A130" s="85" t="s">
        <v>66</v>
      </c>
      <c r="B130" s="249" t="s">
        <v>52</v>
      </c>
      <c r="C130" s="85" t="s">
        <v>8288</v>
      </c>
      <c r="D130" s="74" t="s">
        <v>8133</v>
      </c>
      <c r="E130" s="207">
        <v>1.9</v>
      </c>
      <c r="F130" s="557">
        <v>1.9</v>
      </c>
      <c r="G130" s="78" t="s">
        <v>1533</v>
      </c>
      <c r="H130" s="79"/>
      <c r="I130" s="79"/>
      <c r="J130" s="79"/>
      <c r="K130" s="79"/>
      <c r="L130" s="79"/>
      <c r="M130" s="79"/>
      <c r="N130" s="79"/>
      <c r="O130" s="79"/>
      <c r="P130" s="79"/>
      <c r="Q130" s="79"/>
      <c r="R130" s="79"/>
      <c r="S130" s="79"/>
      <c r="T130" s="79"/>
      <c r="U130" s="79"/>
      <c r="V130" s="79"/>
      <c r="W130" s="79"/>
      <c r="X130" s="79"/>
      <c r="Y130" s="79"/>
      <c r="Z130" s="79"/>
    </row>
    <row r="131" ht="11.25" customHeight="1">
      <c r="A131" s="85" t="s">
        <v>66</v>
      </c>
      <c r="B131" s="249" t="s">
        <v>52</v>
      </c>
      <c r="C131" s="85" t="s">
        <v>8289</v>
      </c>
      <c r="D131" s="74" t="s">
        <v>8133</v>
      </c>
      <c r="E131" s="207">
        <v>24.67</v>
      </c>
      <c r="F131" s="557">
        <v>24.67</v>
      </c>
      <c r="G131" s="78" t="s">
        <v>1533</v>
      </c>
      <c r="H131" s="79"/>
      <c r="I131" s="79"/>
      <c r="J131" s="79"/>
      <c r="K131" s="79"/>
      <c r="L131" s="79"/>
      <c r="M131" s="79"/>
      <c r="N131" s="79"/>
      <c r="O131" s="79"/>
      <c r="P131" s="79"/>
      <c r="Q131" s="79"/>
      <c r="R131" s="79"/>
      <c r="S131" s="79"/>
      <c r="T131" s="79"/>
      <c r="U131" s="79"/>
      <c r="V131" s="79"/>
      <c r="W131" s="79"/>
      <c r="X131" s="79"/>
      <c r="Y131" s="79"/>
      <c r="Z131" s="79"/>
    </row>
    <row r="132" ht="11.25" customHeight="1">
      <c r="A132" s="85" t="s">
        <v>66</v>
      </c>
      <c r="B132" s="249" t="s">
        <v>52</v>
      </c>
      <c r="C132" s="85" t="s">
        <v>8290</v>
      </c>
      <c r="D132" s="74" t="s">
        <v>8133</v>
      </c>
      <c r="E132" s="207">
        <v>6.17</v>
      </c>
      <c r="F132" s="557">
        <v>6.17</v>
      </c>
      <c r="G132" s="78" t="s">
        <v>1533</v>
      </c>
      <c r="H132" s="79"/>
      <c r="I132" s="79"/>
      <c r="J132" s="79"/>
      <c r="K132" s="79"/>
      <c r="L132" s="79"/>
      <c r="M132" s="79"/>
      <c r="N132" s="79"/>
      <c r="O132" s="79"/>
      <c r="P132" s="79"/>
      <c r="Q132" s="79"/>
      <c r="R132" s="79"/>
      <c r="S132" s="79"/>
      <c r="T132" s="79"/>
      <c r="U132" s="79"/>
      <c r="V132" s="79"/>
      <c r="W132" s="79"/>
      <c r="X132" s="79"/>
      <c r="Y132" s="79"/>
      <c r="Z132" s="79"/>
    </row>
    <row r="133" ht="11.25" customHeight="1">
      <c r="A133" s="85" t="s">
        <v>66</v>
      </c>
      <c r="B133" s="249" t="s">
        <v>52</v>
      </c>
      <c r="C133" s="85" t="s">
        <v>8291</v>
      </c>
      <c r="D133" s="74" t="s">
        <v>8133</v>
      </c>
      <c r="E133" s="207">
        <v>2.47</v>
      </c>
      <c r="F133" s="557">
        <v>2.47</v>
      </c>
      <c r="G133" s="78" t="s">
        <v>1533</v>
      </c>
      <c r="H133" s="79"/>
      <c r="I133" s="79"/>
      <c r="J133" s="79"/>
      <c r="K133" s="79"/>
      <c r="L133" s="79"/>
      <c r="M133" s="79"/>
      <c r="N133" s="79"/>
      <c r="O133" s="79"/>
      <c r="P133" s="79"/>
      <c r="Q133" s="79"/>
      <c r="R133" s="79"/>
      <c r="S133" s="79"/>
      <c r="T133" s="79"/>
      <c r="U133" s="79"/>
      <c r="V133" s="79"/>
      <c r="W133" s="79"/>
      <c r="X133" s="79"/>
      <c r="Y133" s="79"/>
      <c r="Z133" s="79"/>
    </row>
    <row r="134" ht="11.25" customHeight="1">
      <c r="A134" s="85" t="s">
        <v>66</v>
      </c>
      <c r="B134" s="249" t="s">
        <v>52</v>
      </c>
      <c r="C134" s="85" t="s">
        <v>8292</v>
      </c>
      <c r="D134" s="74" t="s">
        <v>8133</v>
      </c>
      <c r="E134" s="207">
        <v>24.67</v>
      </c>
      <c r="F134" s="557">
        <v>24.67</v>
      </c>
      <c r="G134" s="78" t="s">
        <v>1533</v>
      </c>
      <c r="H134" s="79"/>
      <c r="I134" s="79"/>
      <c r="J134" s="79"/>
      <c r="K134" s="79"/>
      <c r="L134" s="79"/>
      <c r="M134" s="79"/>
      <c r="N134" s="79"/>
      <c r="O134" s="79"/>
      <c r="P134" s="79"/>
      <c r="Q134" s="79"/>
      <c r="R134" s="79"/>
      <c r="S134" s="79"/>
      <c r="T134" s="79"/>
      <c r="U134" s="79"/>
      <c r="V134" s="79"/>
      <c r="W134" s="79"/>
      <c r="X134" s="79"/>
      <c r="Y134" s="79"/>
      <c r="Z134" s="79"/>
    </row>
    <row r="135" ht="11.25" customHeight="1">
      <c r="A135" s="85" t="s">
        <v>66</v>
      </c>
      <c r="B135" s="249" t="s">
        <v>52</v>
      </c>
      <c r="C135" s="85" t="s">
        <v>8293</v>
      </c>
      <c r="D135" s="74" t="s">
        <v>8133</v>
      </c>
      <c r="E135" s="207">
        <v>6.17</v>
      </c>
      <c r="F135" s="557">
        <v>6.17</v>
      </c>
      <c r="G135" s="78" t="s">
        <v>1533</v>
      </c>
      <c r="H135" s="79"/>
      <c r="I135" s="79"/>
      <c r="J135" s="79"/>
      <c r="K135" s="79"/>
      <c r="L135" s="79"/>
      <c r="M135" s="79"/>
      <c r="N135" s="79"/>
      <c r="O135" s="79"/>
      <c r="P135" s="79"/>
      <c r="Q135" s="79"/>
      <c r="R135" s="79"/>
      <c r="S135" s="79"/>
      <c r="T135" s="79"/>
      <c r="U135" s="79"/>
      <c r="V135" s="79"/>
      <c r="W135" s="79"/>
      <c r="X135" s="79"/>
      <c r="Y135" s="79"/>
      <c r="Z135" s="79"/>
    </row>
    <row r="136" ht="11.25" customHeight="1">
      <c r="A136" s="85" t="s">
        <v>66</v>
      </c>
      <c r="B136" s="249" t="s">
        <v>52</v>
      </c>
      <c r="C136" s="85" t="s">
        <v>8294</v>
      </c>
      <c r="D136" s="74" t="s">
        <v>8133</v>
      </c>
      <c r="E136" s="207">
        <v>2.47</v>
      </c>
      <c r="F136" s="557">
        <v>2.47</v>
      </c>
      <c r="G136" s="78" t="s">
        <v>1533</v>
      </c>
      <c r="H136" s="79"/>
      <c r="I136" s="79"/>
      <c r="J136" s="79"/>
      <c r="K136" s="79"/>
      <c r="L136" s="79"/>
      <c r="M136" s="79"/>
      <c r="N136" s="79"/>
      <c r="O136" s="79"/>
      <c r="P136" s="79"/>
      <c r="Q136" s="79"/>
      <c r="R136" s="79"/>
      <c r="S136" s="79"/>
      <c r="T136" s="79"/>
      <c r="U136" s="79"/>
      <c r="V136" s="79"/>
      <c r="W136" s="79"/>
      <c r="X136" s="79"/>
      <c r="Y136" s="79"/>
      <c r="Z136" s="79"/>
    </row>
    <row r="137" ht="11.25" customHeight="1">
      <c r="A137" s="85" t="s">
        <v>66</v>
      </c>
      <c r="B137" s="249" t="s">
        <v>52</v>
      </c>
      <c r="C137" s="85" t="s">
        <v>8295</v>
      </c>
      <c r="D137" s="74" t="s">
        <v>8133</v>
      </c>
      <c r="E137" s="207">
        <v>23.33</v>
      </c>
      <c r="F137" s="557">
        <v>23.33</v>
      </c>
      <c r="G137" s="78" t="s">
        <v>1533</v>
      </c>
      <c r="H137" s="79"/>
      <c r="I137" s="79"/>
      <c r="J137" s="79"/>
      <c r="K137" s="79"/>
      <c r="L137" s="79"/>
      <c r="M137" s="79"/>
      <c r="N137" s="79"/>
      <c r="O137" s="79"/>
      <c r="P137" s="79"/>
      <c r="Q137" s="79"/>
      <c r="R137" s="79"/>
      <c r="S137" s="79"/>
      <c r="T137" s="79"/>
      <c r="U137" s="79"/>
      <c r="V137" s="79"/>
      <c r="W137" s="79"/>
      <c r="X137" s="79"/>
      <c r="Y137" s="79"/>
      <c r="Z137" s="79"/>
    </row>
    <row r="138" ht="11.25" customHeight="1">
      <c r="A138" s="85" t="s">
        <v>66</v>
      </c>
      <c r="B138" s="249" t="s">
        <v>52</v>
      </c>
      <c r="C138" s="85" t="s">
        <v>8296</v>
      </c>
      <c r="D138" s="74" t="s">
        <v>8133</v>
      </c>
      <c r="E138" s="207">
        <v>5.83</v>
      </c>
      <c r="F138" s="557">
        <v>5.83</v>
      </c>
      <c r="G138" s="78" t="s">
        <v>1533</v>
      </c>
      <c r="H138" s="79"/>
      <c r="I138" s="79"/>
      <c r="J138" s="79"/>
      <c r="K138" s="79"/>
      <c r="L138" s="79"/>
      <c r="M138" s="79"/>
      <c r="N138" s="79"/>
      <c r="O138" s="79"/>
      <c r="P138" s="79"/>
      <c r="Q138" s="79"/>
      <c r="R138" s="79"/>
      <c r="S138" s="79"/>
      <c r="T138" s="79"/>
      <c r="U138" s="79"/>
      <c r="V138" s="79"/>
      <c r="W138" s="79"/>
      <c r="X138" s="79"/>
      <c r="Y138" s="79"/>
      <c r="Z138" s="79"/>
    </row>
    <row r="139" ht="11.25" customHeight="1">
      <c r="A139" s="85" t="s">
        <v>66</v>
      </c>
      <c r="B139" s="264" t="s">
        <v>52</v>
      </c>
      <c r="C139" s="500" t="s">
        <v>8297</v>
      </c>
      <c r="D139" s="752" t="s">
        <v>8133</v>
      </c>
      <c r="E139" s="207">
        <v>2.33</v>
      </c>
      <c r="F139" s="557">
        <v>2.33</v>
      </c>
      <c r="G139" s="78" t="s">
        <v>1533</v>
      </c>
      <c r="H139" s="79"/>
      <c r="I139" s="79"/>
      <c r="J139" s="79"/>
      <c r="K139" s="79"/>
      <c r="L139" s="79"/>
      <c r="M139" s="79"/>
      <c r="N139" s="79"/>
      <c r="O139" s="79"/>
      <c r="P139" s="79"/>
      <c r="Q139" s="79"/>
      <c r="R139" s="79"/>
      <c r="S139" s="79"/>
      <c r="T139" s="79"/>
      <c r="U139" s="79"/>
      <c r="V139" s="79"/>
      <c r="W139" s="79"/>
      <c r="X139" s="79"/>
      <c r="Y139" s="79"/>
      <c r="Z139" s="79"/>
    </row>
    <row r="140" ht="11.25" customHeight="1">
      <c r="A140" s="85" t="s">
        <v>66</v>
      </c>
      <c r="B140" s="249" t="s">
        <v>52</v>
      </c>
      <c r="C140" s="85" t="s">
        <v>8298</v>
      </c>
      <c r="D140" s="74" t="s">
        <v>8133</v>
      </c>
      <c r="E140" s="207">
        <v>8.8</v>
      </c>
      <c r="F140" s="557">
        <v>17.6</v>
      </c>
      <c r="G140" s="78" t="s">
        <v>1533</v>
      </c>
      <c r="H140" s="79"/>
      <c r="I140" s="79"/>
      <c r="J140" s="79"/>
      <c r="K140" s="79"/>
      <c r="L140" s="79"/>
      <c r="M140" s="79"/>
      <c r="N140" s="79"/>
      <c r="O140" s="79"/>
      <c r="P140" s="79"/>
      <c r="Q140" s="79"/>
      <c r="R140" s="79"/>
      <c r="S140" s="79"/>
      <c r="T140" s="79"/>
      <c r="U140" s="79"/>
      <c r="V140" s="79"/>
      <c r="W140" s="79"/>
      <c r="X140" s="79"/>
      <c r="Y140" s="79"/>
      <c r="Z140" s="79"/>
    </row>
    <row r="141" ht="11.25" customHeight="1">
      <c r="A141" s="85" t="s">
        <v>66</v>
      </c>
      <c r="B141" s="249" t="s">
        <v>52</v>
      </c>
      <c r="C141" s="85" t="s">
        <v>8299</v>
      </c>
      <c r="D141" s="74" t="s">
        <v>8133</v>
      </c>
      <c r="E141" s="416">
        <v>10.0</v>
      </c>
      <c r="F141" s="557">
        <v>20.0</v>
      </c>
      <c r="G141" s="78" t="s">
        <v>1533</v>
      </c>
      <c r="H141" s="79"/>
      <c r="I141" s="79"/>
      <c r="J141" s="79"/>
      <c r="K141" s="79"/>
      <c r="L141" s="79"/>
      <c r="M141" s="79"/>
      <c r="N141" s="79"/>
      <c r="O141" s="79"/>
      <c r="P141" s="79"/>
      <c r="Q141" s="79"/>
      <c r="R141" s="79"/>
      <c r="S141" s="79"/>
      <c r="T141" s="79"/>
      <c r="U141" s="79"/>
      <c r="V141" s="79"/>
      <c r="W141" s="79"/>
      <c r="X141" s="79"/>
      <c r="Y141" s="79"/>
      <c r="Z141" s="79"/>
    </row>
    <row r="142" ht="11.25" customHeight="1">
      <c r="A142" s="85" t="s">
        <v>67</v>
      </c>
      <c r="B142" s="71" t="s">
        <v>52</v>
      </c>
      <c r="C142" s="70" t="s">
        <v>8300</v>
      </c>
      <c r="D142" s="82" t="s">
        <v>8301</v>
      </c>
      <c r="E142" s="757">
        <v>25.33</v>
      </c>
      <c r="F142" s="557">
        <v>0.0</v>
      </c>
      <c r="G142" s="78" t="s">
        <v>329</v>
      </c>
      <c r="H142" s="79"/>
      <c r="I142" s="79"/>
      <c r="J142" s="79"/>
      <c r="K142" s="79"/>
      <c r="L142" s="79"/>
      <c r="M142" s="79"/>
      <c r="N142" s="79"/>
      <c r="O142" s="79"/>
      <c r="P142" s="79"/>
      <c r="Q142" s="79"/>
      <c r="R142" s="79"/>
      <c r="S142" s="79"/>
      <c r="T142" s="79"/>
      <c r="U142" s="79"/>
      <c r="V142" s="79"/>
      <c r="W142" s="79"/>
      <c r="X142" s="79"/>
      <c r="Y142" s="79"/>
      <c r="Z142" s="79"/>
    </row>
    <row r="143" ht="11.25" customHeight="1">
      <c r="A143" s="85" t="s">
        <v>67</v>
      </c>
      <c r="B143" s="18" t="s">
        <v>52</v>
      </c>
      <c r="C143" s="85" t="s">
        <v>8302</v>
      </c>
      <c r="D143" s="74" t="s">
        <v>8301</v>
      </c>
      <c r="E143" s="416">
        <v>25.33</v>
      </c>
      <c r="F143" s="557">
        <f t="shared" ref="F143:F144" si="6">E143</f>
        <v>25.33</v>
      </c>
      <c r="G143" s="78" t="s">
        <v>329</v>
      </c>
      <c r="H143" s="79"/>
      <c r="I143" s="79"/>
      <c r="J143" s="79"/>
      <c r="K143" s="79"/>
      <c r="L143" s="79"/>
      <c r="M143" s="79"/>
      <c r="N143" s="79"/>
      <c r="O143" s="79"/>
      <c r="P143" s="79"/>
      <c r="Q143" s="79"/>
      <c r="R143" s="79"/>
      <c r="S143" s="79"/>
      <c r="T143" s="79"/>
      <c r="U143" s="79"/>
      <c r="V143" s="79"/>
      <c r="W143" s="79"/>
      <c r="X143" s="79"/>
      <c r="Y143" s="79"/>
      <c r="Z143" s="79"/>
    </row>
    <row r="144" ht="11.25" customHeight="1">
      <c r="A144" s="85" t="s">
        <v>67</v>
      </c>
      <c r="B144" s="18" t="s">
        <v>52</v>
      </c>
      <c r="C144" s="85" t="s">
        <v>8303</v>
      </c>
      <c r="D144" s="74" t="s">
        <v>8301</v>
      </c>
      <c r="E144" s="416">
        <v>14.67</v>
      </c>
      <c r="F144" s="557">
        <f t="shared" si="6"/>
        <v>14.67</v>
      </c>
      <c r="G144" s="78" t="s">
        <v>329</v>
      </c>
      <c r="H144" s="79"/>
      <c r="I144" s="79"/>
      <c r="J144" s="79"/>
      <c r="K144" s="79"/>
      <c r="L144" s="79"/>
      <c r="M144" s="79"/>
      <c r="N144" s="79"/>
      <c r="O144" s="79"/>
      <c r="P144" s="79"/>
      <c r="Q144" s="79"/>
      <c r="R144" s="79"/>
      <c r="S144" s="79"/>
      <c r="T144" s="79"/>
      <c r="U144" s="79"/>
      <c r="V144" s="79"/>
      <c r="W144" s="79"/>
      <c r="X144" s="79"/>
      <c r="Y144" s="79"/>
      <c r="Z144" s="79"/>
    </row>
    <row r="145" ht="11.25" customHeight="1">
      <c r="A145" s="85" t="s">
        <v>67</v>
      </c>
      <c r="B145" s="18" t="s">
        <v>52</v>
      </c>
      <c r="C145" s="85" t="s">
        <v>8304</v>
      </c>
      <c r="D145" s="74" t="s">
        <v>8305</v>
      </c>
      <c r="E145" s="416">
        <v>3.0</v>
      </c>
      <c r="F145" s="557">
        <v>3.0</v>
      </c>
      <c r="G145" s="78" t="s">
        <v>329</v>
      </c>
      <c r="H145" s="79"/>
      <c r="I145" s="79"/>
      <c r="J145" s="79"/>
      <c r="K145" s="79"/>
      <c r="L145" s="79"/>
      <c r="M145" s="79"/>
      <c r="N145" s="79"/>
      <c r="O145" s="79"/>
      <c r="P145" s="79"/>
      <c r="Q145" s="79"/>
      <c r="R145" s="79"/>
      <c r="S145" s="79"/>
      <c r="T145" s="79"/>
      <c r="U145" s="79"/>
      <c r="V145" s="79"/>
      <c r="W145" s="79"/>
      <c r="X145" s="79"/>
      <c r="Y145" s="79"/>
      <c r="Z145" s="79"/>
    </row>
    <row r="146" ht="11.25" customHeight="1">
      <c r="A146" s="85" t="s">
        <v>67</v>
      </c>
      <c r="B146" s="18" t="s">
        <v>52</v>
      </c>
      <c r="C146" s="85" t="s">
        <v>8306</v>
      </c>
      <c r="D146" s="74" t="s">
        <v>8174</v>
      </c>
      <c r="E146" s="416">
        <v>12.0</v>
      </c>
      <c r="F146" s="557">
        <f t="shared" ref="F146:F147" si="7">E146</f>
        <v>12</v>
      </c>
      <c r="G146" s="78" t="s">
        <v>329</v>
      </c>
      <c r="H146" s="79"/>
      <c r="I146" s="79"/>
      <c r="J146" s="79"/>
      <c r="K146" s="79"/>
      <c r="L146" s="79"/>
      <c r="M146" s="79"/>
      <c r="N146" s="79"/>
      <c r="O146" s="79"/>
      <c r="P146" s="79"/>
      <c r="Q146" s="79"/>
      <c r="R146" s="79"/>
      <c r="S146" s="79"/>
      <c r="T146" s="79"/>
      <c r="U146" s="79"/>
      <c r="V146" s="79"/>
      <c r="W146" s="79"/>
      <c r="X146" s="79"/>
      <c r="Y146" s="79"/>
      <c r="Z146" s="79"/>
    </row>
    <row r="147" ht="11.25" customHeight="1">
      <c r="A147" s="85" t="s">
        <v>67</v>
      </c>
      <c r="B147" s="18" t="s">
        <v>52</v>
      </c>
      <c r="C147" s="85" t="s">
        <v>8307</v>
      </c>
      <c r="D147" s="74" t="s">
        <v>8174</v>
      </c>
      <c r="E147" s="416">
        <v>12.0</v>
      </c>
      <c r="F147" s="557">
        <f t="shared" si="7"/>
        <v>12</v>
      </c>
      <c r="G147" s="78" t="s">
        <v>329</v>
      </c>
      <c r="H147" s="79"/>
      <c r="I147" s="79"/>
      <c r="J147" s="79"/>
      <c r="K147" s="79"/>
      <c r="L147" s="79"/>
      <c r="M147" s="79"/>
      <c r="N147" s="79"/>
      <c r="O147" s="79"/>
      <c r="P147" s="79"/>
      <c r="Q147" s="79"/>
      <c r="R147" s="79"/>
      <c r="S147" s="79"/>
      <c r="T147" s="79"/>
      <c r="U147" s="79"/>
      <c r="V147" s="79"/>
      <c r="W147" s="79"/>
      <c r="X147" s="79"/>
      <c r="Y147" s="79"/>
      <c r="Z147" s="79"/>
    </row>
    <row r="148" ht="11.25" customHeight="1">
      <c r="A148" s="85" t="s">
        <v>67</v>
      </c>
      <c r="B148" s="18" t="s">
        <v>52</v>
      </c>
      <c r="C148" s="85" t="s">
        <v>8308</v>
      </c>
      <c r="D148" s="74" t="s">
        <v>8174</v>
      </c>
      <c r="E148" s="416" t="s">
        <v>8309</v>
      </c>
      <c r="F148" s="557">
        <f>36/3*0.25</f>
        <v>3</v>
      </c>
      <c r="G148" s="78" t="s">
        <v>329</v>
      </c>
      <c r="H148" s="79"/>
      <c r="I148" s="79"/>
      <c r="J148" s="79"/>
      <c r="K148" s="79"/>
      <c r="L148" s="79"/>
      <c r="M148" s="79"/>
      <c r="N148" s="79"/>
      <c r="O148" s="79"/>
      <c r="P148" s="79"/>
      <c r="Q148" s="79"/>
      <c r="R148" s="79"/>
      <c r="S148" s="79"/>
      <c r="T148" s="79"/>
      <c r="U148" s="79"/>
      <c r="V148" s="79"/>
      <c r="W148" s="79"/>
      <c r="X148" s="79"/>
      <c r="Y148" s="79"/>
      <c r="Z148" s="79"/>
    </row>
    <row r="149" ht="11.25" customHeight="1">
      <c r="A149" s="85" t="s">
        <v>67</v>
      </c>
      <c r="B149" s="18" t="s">
        <v>52</v>
      </c>
      <c r="C149" s="85" t="s">
        <v>8310</v>
      </c>
      <c r="D149" s="74" t="s">
        <v>8174</v>
      </c>
      <c r="E149" s="416" t="s">
        <v>8311</v>
      </c>
      <c r="F149" s="557">
        <f>36/3*0.1</f>
        <v>1.2</v>
      </c>
      <c r="G149" s="78" t="s">
        <v>329</v>
      </c>
      <c r="H149" s="79"/>
      <c r="I149" s="79"/>
      <c r="J149" s="79"/>
      <c r="K149" s="79"/>
      <c r="L149" s="79"/>
      <c r="M149" s="79"/>
      <c r="N149" s="79"/>
      <c r="O149" s="79"/>
      <c r="P149" s="79"/>
      <c r="Q149" s="79"/>
      <c r="R149" s="79"/>
      <c r="S149" s="79"/>
      <c r="T149" s="79"/>
      <c r="U149" s="79"/>
      <c r="V149" s="79"/>
      <c r="W149" s="79"/>
      <c r="X149" s="79"/>
      <c r="Y149" s="79"/>
      <c r="Z149" s="79"/>
    </row>
    <row r="150" ht="11.25" customHeight="1">
      <c r="A150" s="85" t="s">
        <v>67</v>
      </c>
      <c r="B150" s="18" t="s">
        <v>52</v>
      </c>
      <c r="C150" s="85" t="s">
        <v>8312</v>
      </c>
      <c r="D150" s="74" t="s">
        <v>8174</v>
      </c>
      <c r="E150" s="416">
        <v>10.66</v>
      </c>
      <c r="F150" s="557">
        <f t="shared" ref="F150:F151" si="8">E150</f>
        <v>10.66</v>
      </c>
      <c r="G150" s="78" t="s">
        <v>329</v>
      </c>
      <c r="H150" s="79"/>
      <c r="I150" s="79"/>
      <c r="J150" s="79"/>
      <c r="K150" s="79"/>
      <c r="L150" s="79"/>
      <c r="M150" s="79"/>
      <c r="N150" s="79"/>
      <c r="O150" s="79"/>
      <c r="P150" s="79"/>
      <c r="Q150" s="79"/>
      <c r="R150" s="79"/>
      <c r="S150" s="79"/>
      <c r="T150" s="79"/>
      <c r="U150" s="79"/>
      <c r="V150" s="79"/>
      <c r="W150" s="79"/>
      <c r="X150" s="79"/>
      <c r="Y150" s="79"/>
      <c r="Z150" s="79"/>
    </row>
    <row r="151" ht="11.25" customHeight="1">
      <c r="A151" s="85" t="s">
        <v>67</v>
      </c>
      <c r="B151" s="18" t="s">
        <v>52</v>
      </c>
      <c r="C151" s="85" t="s">
        <v>8313</v>
      </c>
      <c r="D151" s="74" t="s">
        <v>8174</v>
      </c>
      <c r="E151" s="416">
        <v>10.66</v>
      </c>
      <c r="F151" s="557">
        <f t="shared" si="8"/>
        <v>10.66</v>
      </c>
      <c r="G151" s="78" t="s">
        <v>329</v>
      </c>
      <c r="H151" s="79"/>
      <c r="I151" s="79"/>
      <c r="J151" s="79"/>
      <c r="K151" s="79"/>
      <c r="L151" s="79"/>
      <c r="M151" s="79"/>
      <c r="N151" s="79"/>
      <c r="O151" s="79"/>
      <c r="P151" s="79"/>
      <c r="Q151" s="79"/>
      <c r="R151" s="79"/>
      <c r="S151" s="79"/>
      <c r="T151" s="79"/>
      <c r="U151" s="79"/>
      <c r="V151" s="79"/>
      <c r="W151" s="79"/>
      <c r="X151" s="79"/>
      <c r="Y151" s="79"/>
      <c r="Z151" s="79"/>
    </row>
    <row r="152" ht="11.25" customHeight="1">
      <c r="A152" s="85" t="s">
        <v>67</v>
      </c>
      <c r="B152" s="18" t="s">
        <v>52</v>
      </c>
      <c r="C152" s="85" t="s">
        <v>8314</v>
      </c>
      <c r="D152" s="74" t="s">
        <v>8174</v>
      </c>
      <c r="E152" s="416" t="s">
        <v>8315</v>
      </c>
      <c r="F152" s="557">
        <f>32 *25%/3</f>
        <v>2.666666667</v>
      </c>
      <c r="G152" s="78" t="s">
        <v>329</v>
      </c>
      <c r="H152" s="79"/>
      <c r="I152" s="79"/>
      <c r="J152" s="79"/>
      <c r="K152" s="79"/>
      <c r="L152" s="79"/>
      <c r="M152" s="79"/>
      <c r="N152" s="79"/>
      <c r="O152" s="79"/>
      <c r="P152" s="79"/>
      <c r="Q152" s="79"/>
      <c r="R152" s="79"/>
      <c r="S152" s="79"/>
      <c r="T152" s="79"/>
      <c r="U152" s="79"/>
      <c r="V152" s="79"/>
      <c r="W152" s="79"/>
      <c r="X152" s="79"/>
      <c r="Y152" s="79"/>
      <c r="Z152" s="79"/>
    </row>
    <row r="153" ht="11.25" customHeight="1">
      <c r="A153" s="85" t="s">
        <v>67</v>
      </c>
      <c r="B153" s="18" t="s">
        <v>52</v>
      </c>
      <c r="C153" s="85" t="s">
        <v>8316</v>
      </c>
      <c r="D153" s="74" t="s">
        <v>8174</v>
      </c>
      <c r="E153" s="416" t="s">
        <v>8317</v>
      </c>
      <c r="F153" s="557">
        <f> 32*10%/3</f>
        <v>1.066666667</v>
      </c>
      <c r="G153" s="78" t="s">
        <v>329</v>
      </c>
      <c r="H153" s="79"/>
      <c r="I153" s="79"/>
      <c r="J153" s="79"/>
      <c r="K153" s="79"/>
      <c r="L153" s="79"/>
      <c r="M153" s="79"/>
      <c r="N153" s="79"/>
      <c r="O153" s="79"/>
      <c r="P153" s="79"/>
      <c r="Q153" s="79"/>
      <c r="R153" s="79"/>
      <c r="S153" s="79"/>
      <c r="T153" s="79"/>
      <c r="U153" s="79"/>
      <c r="V153" s="79"/>
      <c r="W153" s="79"/>
      <c r="X153" s="79"/>
      <c r="Y153" s="79"/>
      <c r="Z153" s="79"/>
    </row>
    <row r="154" ht="11.25" customHeight="1">
      <c r="A154" s="85" t="s">
        <v>67</v>
      </c>
      <c r="B154" s="18" t="s">
        <v>52</v>
      </c>
      <c r="C154" s="85" t="s">
        <v>8318</v>
      </c>
      <c r="D154" s="74" t="s">
        <v>8174</v>
      </c>
      <c r="E154" s="416">
        <v>16.67</v>
      </c>
      <c r="F154" s="557">
        <f t="shared" ref="F154:F155" si="9">E154</f>
        <v>16.67</v>
      </c>
      <c r="G154" s="78" t="s">
        <v>329</v>
      </c>
      <c r="H154" s="79"/>
      <c r="I154" s="79"/>
      <c r="J154" s="79"/>
      <c r="K154" s="79"/>
      <c r="L154" s="79"/>
      <c r="M154" s="79"/>
      <c r="N154" s="79"/>
      <c r="O154" s="79"/>
      <c r="P154" s="79"/>
      <c r="Q154" s="79"/>
      <c r="R154" s="79"/>
      <c r="S154" s="79"/>
      <c r="T154" s="79"/>
      <c r="U154" s="79"/>
      <c r="V154" s="79"/>
      <c r="W154" s="79"/>
      <c r="X154" s="79"/>
      <c r="Y154" s="79"/>
      <c r="Z154" s="79"/>
    </row>
    <row r="155" ht="11.25" customHeight="1">
      <c r="A155" s="85" t="s">
        <v>67</v>
      </c>
      <c r="B155" s="18" t="s">
        <v>52</v>
      </c>
      <c r="C155" s="85" t="s">
        <v>8319</v>
      </c>
      <c r="D155" s="74" t="s">
        <v>8174</v>
      </c>
      <c r="E155" s="416">
        <v>16.67</v>
      </c>
      <c r="F155" s="557">
        <f t="shared" si="9"/>
        <v>16.67</v>
      </c>
      <c r="G155" s="78" t="s">
        <v>329</v>
      </c>
      <c r="H155" s="79"/>
      <c r="I155" s="79"/>
      <c r="J155" s="79"/>
      <c r="K155" s="79"/>
      <c r="L155" s="79"/>
      <c r="M155" s="79"/>
      <c r="N155" s="79"/>
      <c r="O155" s="79"/>
      <c r="P155" s="79"/>
      <c r="Q155" s="79"/>
      <c r="R155" s="79"/>
      <c r="S155" s="79"/>
      <c r="T155" s="79"/>
      <c r="U155" s="79"/>
      <c r="V155" s="79"/>
      <c r="W155" s="79"/>
      <c r="X155" s="79"/>
      <c r="Y155" s="79"/>
      <c r="Z155" s="79"/>
    </row>
    <row r="156" ht="11.25" customHeight="1">
      <c r="A156" s="85" t="s">
        <v>67</v>
      </c>
      <c r="B156" s="18" t="s">
        <v>52</v>
      </c>
      <c r="C156" s="85" t="s">
        <v>8320</v>
      </c>
      <c r="D156" s="74" t="s">
        <v>8174</v>
      </c>
      <c r="E156" s="416" t="s">
        <v>8321</v>
      </c>
      <c r="F156" s="557">
        <f>50*0.25/3</f>
        <v>4.166666667</v>
      </c>
      <c r="G156" s="78" t="s">
        <v>329</v>
      </c>
      <c r="H156" s="79"/>
      <c r="I156" s="79"/>
      <c r="J156" s="79"/>
      <c r="K156" s="79"/>
      <c r="L156" s="79"/>
      <c r="M156" s="79"/>
      <c r="N156" s="79"/>
      <c r="O156" s="79"/>
      <c r="P156" s="79"/>
      <c r="Q156" s="79"/>
      <c r="R156" s="79"/>
      <c r="S156" s="79"/>
      <c r="T156" s="79"/>
      <c r="U156" s="79"/>
      <c r="V156" s="79"/>
      <c r="W156" s="79"/>
      <c r="X156" s="79"/>
      <c r="Y156" s="79"/>
      <c r="Z156" s="79"/>
    </row>
    <row r="157" ht="11.25" customHeight="1">
      <c r="A157" s="85" t="s">
        <v>67</v>
      </c>
      <c r="B157" s="18" t="s">
        <v>52</v>
      </c>
      <c r="C157" s="85" t="s">
        <v>8322</v>
      </c>
      <c r="D157" s="74" t="s">
        <v>8174</v>
      </c>
      <c r="E157" s="416" t="s">
        <v>8323</v>
      </c>
      <c r="F157" s="557">
        <f>50*0.1/3</f>
        <v>1.666666667</v>
      </c>
      <c r="G157" s="78" t="s">
        <v>329</v>
      </c>
      <c r="H157" s="79"/>
      <c r="I157" s="79"/>
      <c r="J157" s="79"/>
      <c r="K157" s="79"/>
      <c r="L157" s="79"/>
      <c r="M157" s="79"/>
      <c r="N157" s="79"/>
      <c r="O157" s="79"/>
      <c r="P157" s="79"/>
      <c r="Q157" s="79"/>
      <c r="R157" s="79"/>
      <c r="S157" s="79"/>
      <c r="T157" s="79"/>
      <c r="U157" s="79"/>
      <c r="V157" s="79"/>
      <c r="W157" s="79"/>
      <c r="X157" s="79"/>
      <c r="Y157" s="79"/>
      <c r="Z157" s="79"/>
    </row>
    <row r="158" ht="11.25" customHeight="1">
      <c r="A158" s="85" t="s">
        <v>68</v>
      </c>
      <c r="B158" s="71" t="s">
        <v>52</v>
      </c>
      <c r="C158" s="85" t="s">
        <v>8324</v>
      </c>
      <c r="D158" s="74" t="s">
        <v>8174</v>
      </c>
      <c r="E158" s="207" t="s">
        <v>8325</v>
      </c>
      <c r="F158" s="557">
        <v>78.66</v>
      </c>
      <c r="G158" s="78" t="s">
        <v>344</v>
      </c>
      <c r="H158" s="79"/>
      <c r="I158" s="79"/>
      <c r="J158" s="79"/>
      <c r="K158" s="79"/>
      <c r="L158" s="79"/>
      <c r="M158" s="79"/>
      <c r="N158" s="79"/>
      <c r="O158" s="79"/>
      <c r="P158" s="79"/>
      <c r="Q158" s="79"/>
      <c r="R158" s="79"/>
      <c r="S158" s="79"/>
      <c r="T158" s="79"/>
      <c r="U158" s="79"/>
      <c r="V158" s="79"/>
      <c r="W158" s="79"/>
      <c r="X158" s="79"/>
      <c r="Y158" s="79"/>
      <c r="Z158" s="79"/>
    </row>
    <row r="159" ht="11.25" customHeight="1">
      <c r="A159" s="85" t="s">
        <v>68</v>
      </c>
      <c r="B159" s="71" t="s">
        <v>52</v>
      </c>
      <c r="C159" s="85" t="s">
        <v>8326</v>
      </c>
      <c r="D159" s="74" t="s">
        <v>8174</v>
      </c>
      <c r="E159" s="207" t="s">
        <v>8327</v>
      </c>
      <c r="F159" s="557">
        <v>78.66</v>
      </c>
      <c r="G159" s="78" t="s">
        <v>344</v>
      </c>
      <c r="H159" s="79"/>
      <c r="I159" s="79"/>
      <c r="J159" s="79"/>
      <c r="K159" s="79"/>
      <c r="L159" s="79"/>
      <c r="M159" s="79"/>
      <c r="N159" s="79"/>
      <c r="O159" s="79"/>
      <c r="P159" s="79"/>
      <c r="Q159" s="79"/>
      <c r="R159" s="79"/>
      <c r="S159" s="79"/>
      <c r="T159" s="79"/>
      <c r="U159" s="79"/>
      <c r="V159" s="79"/>
      <c r="W159" s="79"/>
      <c r="X159" s="79"/>
      <c r="Y159" s="79"/>
      <c r="Z159" s="79"/>
    </row>
    <row r="160" ht="11.25" customHeight="1">
      <c r="A160" s="85" t="s">
        <v>68</v>
      </c>
      <c r="B160" s="71" t="s">
        <v>52</v>
      </c>
      <c r="C160" s="85" t="s">
        <v>8328</v>
      </c>
      <c r="D160" s="74" t="s">
        <v>8174</v>
      </c>
      <c r="E160" s="416" t="s">
        <v>8329</v>
      </c>
      <c r="F160" s="557">
        <v>19.66</v>
      </c>
      <c r="G160" s="78" t="s">
        <v>344</v>
      </c>
      <c r="H160" s="79"/>
      <c r="I160" s="79"/>
      <c r="J160" s="79"/>
      <c r="K160" s="79"/>
      <c r="L160" s="79"/>
      <c r="M160" s="79"/>
      <c r="N160" s="79"/>
      <c r="O160" s="79"/>
      <c r="P160" s="79"/>
      <c r="Q160" s="79"/>
      <c r="R160" s="79"/>
      <c r="S160" s="79"/>
      <c r="T160" s="79"/>
      <c r="U160" s="79"/>
      <c r="V160" s="79"/>
      <c r="W160" s="79"/>
      <c r="X160" s="79"/>
      <c r="Y160" s="79"/>
      <c r="Z160" s="79"/>
    </row>
    <row r="161" ht="11.25" customHeight="1">
      <c r="A161" s="85" t="s">
        <v>68</v>
      </c>
      <c r="B161" s="71" t="s">
        <v>52</v>
      </c>
      <c r="C161" s="85" t="s">
        <v>8330</v>
      </c>
      <c r="D161" s="74" t="s">
        <v>8174</v>
      </c>
      <c r="E161" s="416" t="s">
        <v>8331</v>
      </c>
      <c r="F161" s="557">
        <v>7.86</v>
      </c>
      <c r="G161" s="78" t="s">
        <v>344</v>
      </c>
      <c r="H161" s="79"/>
      <c r="I161" s="79"/>
      <c r="J161" s="79"/>
      <c r="K161" s="79"/>
      <c r="L161" s="79"/>
      <c r="M161" s="79"/>
      <c r="N161" s="79"/>
      <c r="O161" s="79"/>
      <c r="P161" s="79"/>
      <c r="Q161" s="79"/>
      <c r="R161" s="79"/>
      <c r="S161" s="79"/>
      <c r="T161" s="79"/>
      <c r="U161" s="79"/>
      <c r="V161" s="79"/>
      <c r="W161" s="79"/>
      <c r="X161" s="79"/>
      <c r="Y161" s="79"/>
      <c r="Z161" s="79"/>
    </row>
    <row r="162" ht="11.25" customHeight="1">
      <c r="A162" s="85" t="s">
        <v>68</v>
      </c>
      <c r="B162" s="71" t="s">
        <v>52</v>
      </c>
      <c r="C162" s="85" t="s">
        <v>8332</v>
      </c>
      <c r="D162" s="74" t="s">
        <v>8174</v>
      </c>
      <c r="E162" s="416" t="s">
        <v>8333</v>
      </c>
      <c r="F162" s="557">
        <v>22.0</v>
      </c>
      <c r="G162" s="78" t="s">
        <v>344</v>
      </c>
      <c r="H162" s="79"/>
      <c r="I162" s="79"/>
      <c r="J162" s="79"/>
      <c r="K162" s="79"/>
      <c r="L162" s="79"/>
      <c r="M162" s="79"/>
      <c r="N162" s="79"/>
      <c r="O162" s="79"/>
      <c r="P162" s="79"/>
      <c r="Q162" s="79"/>
      <c r="R162" s="79"/>
      <c r="S162" s="79"/>
      <c r="T162" s="79"/>
      <c r="U162" s="79"/>
      <c r="V162" s="79"/>
      <c r="W162" s="79"/>
      <c r="X162" s="79"/>
      <c r="Y162" s="79"/>
      <c r="Z162" s="79"/>
    </row>
    <row r="163" ht="11.25" customHeight="1">
      <c r="A163" s="85" t="s">
        <v>68</v>
      </c>
      <c r="B163" s="71" t="s">
        <v>52</v>
      </c>
      <c r="C163" s="85" t="s">
        <v>8334</v>
      </c>
      <c r="D163" s="74" t="s">
        <v>8174</v>
      </c>
      <c r="E163" s="758" t="s">
        <v>8335</v>
      </c>
      <c r="F163" s="557">
        <v>6.0</v>
      </c>
      <c r="G163" s="78" t="s">
        <v>344</v>
      </c>
      <c r="H163" s="79"/>
      <c r="I163" s="79"/>
      <c r="J163" s="79"/>
      <c r="K163" s="79"/>
      <c r="L163" s="79"/>
      <c r="M163" s="79"/>
      <c r="N163" s="79"/>
      <c r="O163" s="79"/>
      <c r="P163" s="79"/>
      <c r="Q163" s="79"/>
      <c r="R163" s="79"/>
      <c r="S163" s="79"/>
      <c r="T163" s="79"/>
      <c r="U163" s="79"/>
      <c r="V163" s="79"/>
      <c r="W163" s="79"/>
      <c r="X163" s="79"/>
      <c r="Y163" s="79"/>
      <c r="Z163" s="79"/>
    </row>
    <row r="164" ht="11.25" customHeight="1">
      <c r="A164" s="85" t="s">
        <v>69</v>
      </c>
      <c r="B164" s="18" t="s">
        <v>52</v>
      </c>
      <c r="C164" s="85" t="s">
        <v>8336</v>
      </c>
      <c r="D164" s="74" t="s">
        <v>8174</v>
      </c>
      <c r="E164" s="481" t="s">
        <v>8337</v>
      </c>
      <c r="F164" s="557">
        <v>24.66</v>
      </c>
      <c r="G164" s="78" t="s">
        <v>1776</v>
      </c>
      <c r="H164" s="79"/>
      <c r="I164" s="79"/>
      <c r="J164" s="79"/>
      <c r="K164" s="79"/>
      <c r="L164" s="79"/>
      <c r="M164" s="79"/>
      <c r="N164" s="79"/>
      <c r="O164" s="79"/>
      <c r="P164" s="79"/>
      <c r="Q164" s="79"/>
      <c r="R164" s="79"/>
      <c r="S164" s="79"/>
      <c r="T164" s="79"/>
      <c r="U164" s="79"/>
      <c r="V164" s="79"/>
      <c r="W164" s="79"/>
      <c r="X164" s="79"/>
      <c r="Y164" s="79"/>
      <c r="Z164" s="79"/>
    </row>
    <row r="165" ht="11.25" customHeight="1">
      <c r="A165" s="85" t="s">
        <v>69</v>
      </c>
      <c r="B165" s="18" t="s">
        <v>52</v>
      </c>
      <c r="C165" s="85" t="s">
        <v>8338</v>
      </c>
      <c r="D165" s="74" t="s">
        <v>8174</v>
      </c>
      <c r="E165" s="481" t="s">
        <v>8337</v>
      </c>
      <c r="F165" s="557">
        <v>24.66</v>
      </c>
      <c r="G165" s="78" t="s">
        <v>1776</v>
      </c>
      <c r="H165" s="79"/>
      <c r="I165" s="79"/>
      <c r="J165" s="79"/>
      <c r="K165" s="79"/>
      <c r="L165" s="79"/>
      <c r="M165" s="79"/>
      <c r="N165" s="79"/>
      <c r="O165" s="79"/>
      <c r="P165" s="79"/>
      <c r="Q165" s="79"/>
      <c r="R165" s="79"/>
      <c r="S165" s="79"/>
      <c r="T165" s="79"/>
      <c r="U165" s="79"/>
      <c r="V165" s="79"/>
      <c r="W165" s="79"/>
      <c r="X165" s="79"/>
      <c r="Y165" s="79"/>
      <c r="Z165" s="79"/>
    </row>
    <row r="166" ht="11.25" customHeight="1">
      <c r="A166" s="85" t="s">
        <v>69</v>
      </c>
      <c r="B166" s="18" t="s">
        <v>52</v>
      </c>
      <c r="C166" s="85" t="s">
        <v>8339</v>
      </c>
      <c r="D166" s="74" t="s">
        <v>8174</v>
      </c>
      <c r="E166" s="481" t="s">
        <v>8340</v>
      </c>
      <c r="F166" s="557">
        <v>15.33</v>
      </c>
      <c r="G166" s="78" t="s">
        <v>1776</v>
      </c>
      <c r="H166" s="79"/>
      <c r="I166" s="79"/>
      <c r="J166" s="79"/>
      <c r="K166" s="79"/>
      <c r="L166" s="79"/>
      <c r="M166" s="79"/>
      <c r="N166" s="79"/>
      <c r="O166" s="79"/>
      <c r="P166" s="79"/>
      <c r="Q166" s="79"/>
      <c r="R166" s="79"/>
      <c r="S166" s="79"/>
      <c r="T166" s="79"/>
      <c r="U166" s="79"/>
      <c r="V166" s="79"/>
      <c r="W166" s="79"/>
      <c r="X166" s="79"/>
      <c r="Y166" s="79"/>
      <c r="Z166" s="79"/>
    </row>
    <row r="167" ht="11.25" customHeight="1">
      <c r="A167" s="85" t="s">
        <v>69</v>
      </c>
      <c r="B167" s="18" t="s">
        <v>52</v>
      </c>
      <c r="C167" s="85" t="s">
        <v>8341</v>
      </c>
      <c r="D167" s="74" t="s">
        <v>8174</v>
      </c>
      <c r="E167" s="416" t="s">
        <v>8342</v>
      </c>
      <c r="F167" s="557">
        <v>12.0</v>
      </c>
      <c r="G167" s="78" t="s">
        <v>1776</v>
      </c>
      <c r="H167" s="79"/>
      <c r="I167" s="79"/>
      <c r="J167" s="79"/>
      <c r="K167" s="79"/>
      <c r="L167" s="79"/>
      <c r="M167" s="79"/>
      <c r="N167" s="79"/>
      <c r="O167" s="79"/>
      <c r="P167" s="79"/>
      <c r="Q167" s="79"/>
      <c r="R167" s="79"/>
      <c r="S167" s="79"/>
      <c r="T167" s="79"/>
      <c r="U167" s="79"/>
      <c r="V167" s="79"/>
      <c r="W167" s="79"/>
      <c r="X167" s="79"/>
      <c r="Y167" s="79"/>
      <c r="Z167" s="79"/>
    </row>
    <row r="168" ht="11.25" customHeight="1">
      <c r="A168" s="85" t="s">
        <v>69</v>
      </c>
      <c r="B168" s="18" t="s">
        <v>52</v>
      </c>
      <c r="C168" s="85" t="s">
        <v>8343</v>
      </c>
      <c r="D168" s="74" t="s">
        <v>7645</v>
      </c>
      <c r="E168" s="481" t="s">
        <v>8344</v>
      </c>
      <c r="F168" s="557">
        <v>22.0</v>
      </c>
      <c r="G168" s="78" t="s">
        <v>1776</v>
      </c>
      <c r="H168" s="79"/>
      <c r="I168" s="79"/>
      <c r="J168" s="79"/>
      <c r="K168" s="79"/>
      <c r="L168" s="79"/>
      <c r="M168" s="79"/>
      <c r="N168" s="79"/>
      <c r="O168" s="79"/>
      <c r="P168" s="79"/>
      <c r="Q168" s="79"/>
      <c r="R168" s="79"/>
      <c r="S168" s="79"/>
      <c r="T168" s="79"/>
      <c r="U168" s="79"/>
      <c r="V168" s="79"/>
      <c r="W168" s="79"/>
      <c r="X168" s="79"/>
      <c r="Y168" s="79"/>
      <c r="Z168" s="79"/>
    </row>
    <row r="169" ht="11.25" customHeight="1">
      <c r="A169" s="85" t="s">
        <v>69</v>
      </c>
      <c r="B169" s="18" t="s">
        <v>52</v>
      </c>
      <c r="C169" s="85" t="s">
        <v>8345</v>
      </c>
      <c r="D169" s="74" t="s">
        <v>7645</v>
      </c>
      <c r="E169" s="481" t="s">
        <v>8346</v>
      </c>
      <c r="F169" s="557">
        <v>27.0</v>
      </c>
      <c r="G169" s="78" t="s">
        <v>1776</v>
      </c>
      <c r="H169" s="79"/>
      <c r="I169" s="79"/>
      <c r="J169" s="79"/>
      <c r="K169" s="79"/>
      <c r="L169" s="79"/>
      <c r="M169" s="79"/>
      <c r="N169" s="79"/>
      <c r="O169" s="79"/>
      <c r="P169" s="79"/>
      <c r="Q169" s="79"/>
      <c r="R169" s="79"/>
      <c r="S169" s="79"/>
      <c r="T169" s="79"/>
      <c r="U169" s="79"/>
      <c r="V169" s="79"/>
      <c r="W169" s="79"/>
      <c r="X169" s="79"/>
      <c r="Y169" s="79"/>
      <c r="Z169" s="79"/>
    </row>
    <row r="170" ht="11.25" customHeight="1">
      <c r="A170" s="85" t="s">
        <v>70</v>
      </c>
      <c r="B170" s="18" t="s">
        <v>52</v>
      </c>
      <c r="C170" s="85" t="s">
        <v>8347</v>
      </c>
      <c r="D170" s="74" t="s">
        <v>8174</v>
      </c>
      <c r="E170" s="416" t="s">
        <v>8348</v>
      </c>
      <c r="F170" s="557">
        <v>25.0</v>
      </c>
      <c r="G170" s="78" t="s">
        <v>347</v>
      </c>
      <c r="H170" s="79"/>
      <c r="I170" s="79"/>
      <c r="J170" s="79"/>
      <c r="K170" s="79"/>
      <c r="L170" s="79"/>
      <c r="M170" s="79"/>
      <c r="N170" s="79"/>
      <c r="O170" s="79"/>
      <c r="P170" s="79"/>
      <c r="Q170" s="79"/>
      <c r="R170" s="79"/>
      <c r="S170" s="79"/>
      <c r="T170" s="79"/>
      <c r="U170" s="79"/>
      <c r="V170" s="79"/>
      <c r="W170" s="79"/>
      <c r="X170" s="79"/>
      <c r="Y170" s="79"/>
      <c r="Z170" s="79"/>
    </row>
    <row r="171" ht="11.25" customHeight="1">
      <c r="A171" s="85" t="s">
        <v>70</v>
      </c>
      <c r="B171" s="18" t="s">
        <v>52</v>
      </c>
      <c r="C171" s="85" t="s">
        <v>8349</v>
      </c>
      <c r="D171" s="74" t="s">
        <v>8174</v>
      </c>
      <c r="E171" s="416" t="s">
        <v>8350</v>
      </c>
      <c r="F171" s="557">
        <v>6.0</v>
      </c>
      <c r="G171" s="78" t="s">
        <v>347</v>
      </c>
      <c r="H171" s="79"/>
      <c r="I171" s="79"/>
      <c r="J171" s="79"/>
      <c r="K171" s="79"/>
      <c r="L171" s="79"/>
      <c r="M171" s="79"/>
      <c r="N171" s="79"/>
      <c r="O171" s="79"/>
      <c r="P171" s="79"/>
      <c r="Q171" s="79"/>
      <c r="R171" s="79"/>
      <c r="S171" s="79"/>
      <c r="T171" s="79"/>
      <c r="U171" s="79"/>
      <c r="V171" s="79"/>
      <c r="W171" s="79"/>
      <c r="X171" s="79"/>
      <c r="Y171" s="79"/>
      <c r="Z171" s="79"/>
    </row>
    <row r="172" ht="11.25" customHeight="1">
      <c r="A172" s="85" t="s">
        <v>70</v>
      </c>
      <c r="B172" s="18" t="s">
        <v>52</v>
      </c>
      <c r="C172" s="85" t="s">
        <v>8351</v>
      </c>
      <c r="D172" s="74" t="s">
        <v>8174</v>
      </c>
      <c r="E172" s="416" t="s">
        <v>8352</v>
      </c>
      <c r="F172" s="557">
        <v>2.0</v>
      </c>
      <c r="G172" s="78" t="s">
        <v>347</v>
      </c>
      <c r="H172" s="79"/>
      <c r="I172" s="79"/>
      <c r="J172" s="79"/>
      <c r="K172" s="79"/>
      <c r="L172" s="79"/>
      <c r="M172" s="79"/>
      <c r="N172" s="79"/>
      <c r="O172" s="79"/>
      <c r="P172" s="79"/>
      <c r="Q172" s="79"/>
      <c r="R172" s="79"/>
      <c r="S172" s="79"/>
      <c r="T172" s="79"/>
      <c r="U172" s="79"/>
      <c r="V172" s="79"/>
      <c r="W172" s="79"/>
      <c r="X172" s="79"/>
      <c r="Y172" s="79"/>
      <c r="Z172" s="79"/>
    </row>
    <row r="173" ht="11.25" customHeight="1">
      <c r="A173" s="85" t="s">
        <v>70</v>
      </c>
      <c r="B173" s="18" t="s">
        <v>52</v>
      </c>
      <c r="C173" s="85" t="s">
        <v>8353</v>
      </c>
      <c r="D173" s="74" t="s">
        <v>8174</v>
      </c>
      <c r="E173" s="416" t="s">
        <v>8354</v>
      </c>
      <c r="F173" s="557">
        <v>15.0</v>
      </c>
      <c r="G173" s="78" t="s">
        <v>347</v>
      </c>
      <c r="H173" s="79"/>
      <c r="I173" s="79"/>
      <c r="J173" s="79"/>
      <c r="K173" s="79"/>
      <c r="L173" s="79"/>
      <c r="M173" s="79"/>
      <c r="N173" s="79"/>
      <c r="O173" s="79"/>
      <c r="P173" s="79"/>
      <c r="Q173" s="79"/>
      <c r="R173" s="79"/>
      <c r="S173" s="79"/>
      <c r="T173" s="79"/>
      <c r="U173" s="79"/>
      <c r="V173" s="79"/>
      <c r="W173" s="79"/>
      <c r="X173" s="79"/>
      <c r="Y173" s="79"/>
      <c r="Z173" s="79"/>
    </row>
    <row r="174" ht="11.25" customHeight="1">
      <c r="A174" s="85" t="s">
        <v>70</v>
      </c>
      <c r="B174" s="18" t="s">
        <v>52</v>
      </c>
      <c r="C174" s="85" t="s">
        <v>8355</v>
      </c>
      <c r="D174" s="74" t="s">
        <v>8174</v>
      </c>
      <c r="E174" s="416" t="s">
        <v>8356</v>
      </c>
      <c r="F174" s="557">
        <v>4.0</v>
      </c>
      <c r="G174" s="78" t="s">
        <v>347</v>
      </c>
      <c r="H174" s="79"/>
      <c r="I174" s="79"/>
      <c r="J174" s="79"/>
      <c r="K174" s="79"/>
      <c r="L174" s="79"/>
      <c r="M174" s="79"/>
      <c r="N174" s="79"/>
      <c r="O174" s="79"/>
      <c r="P174" s="79"/>
      <c r="Q174" s="79"/>
      <c r="R174" s="79"/>
      <c r="S174" s="79"/>
      <c r="T174" s="79"/>
      <c r="U174" s="79"/>
      <c r="V174" s="79"/>
      <c r="W174" s="79"/>
      <c r="X174" s="79"/>
      <c r="Y174" s="79"/>
      <c r="Z174" s="79"/>
    </row>
    <row r="175" ht="11.25" customHeight="1">
      <c r="A175" s="85" t="s">
        <v>70</v>
      </c>
      <c r="B175" s="18" t="s">
        <v>52</v>
      </c>
      <c r="C175" s="85" t="s">
        <v>8357</v>
      </c>
      <c r="D175" s="74" t="s">
        <v>8174</v>
      </c>
      <c r="E175" s="416" t="s">
        <v>8358</v>
      </c>
      <c r="F175" s="557">
        <v>1.0</v>
      </c>
      <c r="G175" s="78" t="s">
        <v>347</v>
      </c>
      <c r="H175" s="79"/>
      <c r="I175" s="79"/>
      <c r="J175" s="79"/>
      <c r="K175" s="79"/>
      <c r="L175" s="79"/>
      <c r="M175" s="79"/>
      <c r="N175" s="79"/>
      <c r="O175" s="79"/>
      <c r="P175" s="79"/>
      <c r="Q175" s="79"/>
      <c r="R175" s="79"/>
      <c r="S175" s="79"/>
      <c r="T175" s="79"/>
      <c r="U175" s="79"/>
      <c r="V175" s="79"/>
      <c r="W175" s="79"/>
      <c r="X175" s="79"/>
      <c r="Y175" s="79"/>
      <c r="Z175" s="79"/>
    </row>
    <row r="176" ht="11.25" customHeight="1">
      <c r="A176" s="85" t="s">
        <v>70</v>
      </c>
      <c r="B176" s="18" t="s">
        <v>52</v>
      </c>
      <c r="C176" s="85" t="s">
        <v>8359</v>
      </c>
      <c r="D176" s="74" t="s">
        <v>8174</v>
      </c>
      <c r="E176" s="416" t="s">
        <v>8348</v>
      </c>
      <c r="F176" s="557">
        <v>25.0</v>
      </c>
      <c r="G176" s="78" t="s">
        <v>347</v>
      </c>
      <c r="H176" s="79"/>
      <c r="I176" s="79"/>
      <c r="J176" s="79"/>
      <c r="K176" s="79"/>
      <c r="L176" s="79"/>
      <c r="M176" s="79"/>
      <c r="N176" s="79"/>
      <c r="O176" s="79"/>
      <c r="P176" s="79"/>
      <c r="Q176" s="79"/>
      <c r="R176" s="79"/>
      <c r="S176" s="79"/>
      <c r="T176" s="79"/>
      <c r="U176" s="79"/>
      <c r="V176" s="79"/>
      <c r="W176" s="79"/>
      <c r="X176" s="79"/>
      <c r="Y176" s="79"/>
      <c r="Z176" s="79"/>
    </row>
    <row r="177" ht="11.25" customHeight="1">
      <c r="A177" s="85" t="s">
        <v>70</v>
      </c>
      <c r="B177" s="18" t="s">
        <v>52</v>
      </c>
      <c r="C177" s="85" t="s">
        <v>8360</v>
      </c>
      <c r="D177" s="74" t="s">
        <v>8174</v>
      </c>
      <c r="E177" s="416" t="s">
        <v>8350</v>
      </c>
      <c r="F177" s="557">
        <v>6.0</v>
      </c>
      <c r="G177" s="78" t="s">
        <v>347</v>
      </c>
      <c r="H177" s="79"/>
      <c r="I177" s="79"/>
      <c r="J177" s="79"/>
      <c r="K177" s="79"/>
      <c r="L177" s="79"/>
      <c r="M177" s="79"/>
      <c r="N177" s="79"/>
      <c r="O177" s="79"/>
      <c r="P177" s="79"/>
      <c r="Q177" s="79"/>
      <c r="R177" s="79"/>
      <c r="S177" s="79"/>
      <c r="T177" s="79"/>
      <c r="U177" s="79"/>
      <c r="V177" s="79"/>
      <c r="W177" s="79"/>
      <c r="X177" s="79"/>
      <c r="Y177" s="79"/>
      <c r="Z177" s="79"/>
    </row>
    <row r="178" ht="11.25" customHeight="1">
      <c r="A178" s="85" t="s">
        <v>70</v>
      </c>
      <c r="B178" s="18" t="s">
        <v>52</v>
      </c>
      <c r="C178" s="85" t="s">
        <v>8361</v>
      </c>
      <c r="D178" s="74" t="s">
        <v>8174</v>
      </c>
      <c r="E178" s="416" t="s">
        <v>8352</v>
      </c>
      <c r="F178" s="557">
        <v>2.0</v>
      </c>
      <c r="G178" s="78" t="s">
        <v>347</v>
      </c>
      <c r="H178" s="79"/>
      <c r="I178" s="79"/>
      <c r="J178" s="79"/>
      <c r="K178" s="79"/>
      <c r="L178" s="79"/>
      <c r="M178" s="79"/>
      <c r="N178" s="79"/>
      <c r="O178" s="79"/>
      <c r="P178" s="79"/>
      <c r="Q178" s="79"/>
      <c r="R178" s="79"/>
      <c r="S178" s="79"/>
      <c r="T178" s="79"/>
      <c r="U178" s="79"/>
      <c r="V178" s="79"/>
      <c r="W178" s="79"/>
      <c r="X178" s="79"/>
      <c r="Y178" s="79"/>
      <c r="Z178" s="79"/>
    </row>
    <row r="179" ht="11.25" customHeight="1">
      <c r="A179" s="85" t="s">
        <v>70</v>
      </c>
      <c r="B179" s="18" t="s">
        <v>52</v>
      </c>
      <c r="C179" s="85" t="s">
        <v>8362</v>
      </c>
      <c r="D179" s="74" t="s">
        <v>8174</v>
      </c>
      <c r="E179" s="416" t="s">
        <v>8363</v>
      </c>
      <c r="F179" s="557">
        <v>12.0</v>
      </c>
      <c r="G179" s="78" t="s">
        <v>347</v>
      </c>
      <c r="H179" s="79"/>
      <c r="I179" s="79"/>
      <c r="J179" s="79"/>
      <c r="K179" s="79"/>
      <c r="L179" s="79"/>
      <c r="M179" s="79"/>
      <c r="N179" s="79"/>
      <c r="O179" s="79"/>
      <c r="P179" s="79"/>
      <c r="Q179" s="79"/>
      <c r="R179" s="79"/>
      <c r="S179" s="79"/>
      <c r="T179" s="79"/>
      <c r="U179" s="79"/>
      <c r="V179" s="79"/>
      <c r="W179" s="79"/>
      <c r="X179" s="79"/>
      <c r="Y179" s="79"/>
      <c r="Z179" s="79"/>
    </row>
    <row r="180" ht="11.25" customHeight="1">
      <c r="A180" s="85" t="s">
        <v>70</v>
      </c>
      <c r="B180" s="18" t="s">
        <v>52</v>
      </c>
      <c r="C180" s="85" t="s">
        <v>8364</v>
      </c>
      <c r="D180" s="74" t="s">
        <v>8174</v>
      </c>
      <c r="E180" s="416" t="s">
        <v>8365</v>
      </c>
      <c r="F180" s="557">
        <v>3.0</v>
      </c>
      <c r="G180" s="78" t="s">
        <v>347</v>
      </c>
      <c r="H180" s="79"/>
      <c r="I180" s="79"/>
      <c r="J180" s="79"/>
      <c r="K180" s="79"/>
      <c r="L180" s="79"/>
      <c r="M180" s="79"/>
      <c r="N180" s="79"/>
      <c r="O180" s="79"/>
      <c r="P180" s="79"/>
      <c r="Q180" s="79"/>
      <c r="R180" s="79"/>
      <c r="S180" s="79"/>
      <c r="T180" s="79"/>
      <c r="U180" s="79"/>
      <c r="V180" s="79"/>
      <c r="W180" s="79"/>
      <c r="X180" s="79"/>
      <c r="Y180" s="79"/>
      <c r="Z180" s="79"/>
    </row>
    <row r="181" ht="11.25" customHeight="1">
      <c r="A181" s="85" t="s">
        <v>70</v>
      </c>
      <c r="B181" s="18" t="s">
        <v>52</v>
      </c>
      <c r="C181" s="85" t="s">
        <v>8366</v>
      </c>
      <c r="D181" s="74" t="s">
        <v>8174</v>
      </c>
      <c r="E181" s="416" t="s">
        <v>8367</v>
      </c>
      <c r="F181" s="557">
        <v>1.0</v>
      </c>
      <c r="G181" s="78" t="s">
        <v>347</v>
      </c>
      <c r="H181" s="79"/>
      <c r="I181" s="79"/>
      <c r="J181" s="79"/>
      <c r="K181" s="79"/>
      <c r="L181" s="79"/>
      <c r="M181" s="79"/>
      <c r="N181" s="79"/>
      <c r="O181" s="79"/>
      <c r="P181" s="79"/>
      <c r="Q181" s="79"/>
      <c r="R181" s="79"/>
      <c r="S181" s="79"/>
      <c r="T181" s="79"/>
      <c r="U181" s="79"/>
      <c r="V181" s="79"/>
      <c r="W181" s="79"/>
      <c r="X181" s="79"/>
      <c r="Y181" s="79"/>
      <c r="Z181" s="79"/>
    </row>
    <row r="182" ht="11.25" customHeight="1">
      <c r="A182" s="85" t="s">
        <v>70</v>
      </c>
      <c r="B182" s="18" t="s">
        <v>52</v>
      </c>
      <c r="C182" s="85" t="s">
        <v>8368</v>
      </c>
      <c r="D182" s="74" t="s">
        <v>8174</v>
      </c>
      <c r="E182" s="416" t="s">
        <v>8369</v>
      </c>
      <c r="F182" s="557">
        <v>9.0</v>
      </c>
      <c r="G182" s="78" t="s">
        <v>347</v>
      </c>
      <c r="H182" s="79"/>
      <c r="I182" s="79"/>
      <c r="J182" s="79"/>
      <c r="K182" s="79"/>
      <c r="L182" s="79"/>
      <c r="M182" s="79"/>
      <c r="N182" s="79"/>
      <c r="O182" s="79"/>
      <c r="P182" s="79"/>
      <c r="Q182" s="79"/>
      <c r="R182" s="79"/>
      <c r="S182" s="79"/>
      <c r="T182" s="79"/>
      <c r="U182" s="79"/>
      <c r="V182" s="79"/>
      <c r="W182" s="79"/>
      <c r="X182" s="79"/>
      <c r="Y182" s="79"/>
      <c r="Z182" s="79"/>
    </row>
    <row r="183" ht="11.25" customHeight="1">
      <c r="A183" s="85" t="s">
        <v>70</v>
      </c>
      <c r="B183" s="18" t="s">
        <v>52</v>
      </c>
      <c r="C183" s="85" t="s">
        <v>8370</v>
      </c>
      <c r="D183" s="74" t="s">
        <v>8174</v>
      </c>
      <c r="E183" s="416" t="s">
        <v>8371</v>
      </c>
      <c r="F183" s="557">
        <v>2.0</v>
      </c>
      <c r="G183" s="78" t="s">
        <v>347</v>
      </c>
      <c r="H183" s="79"/>
      <c r="I183" s="79"/>
      <c r="J183" s="79"/>
      <c r="K183" s="79"/>
      <c r="L183" s="79"/>
      <c r="M183" s="79"/>
      <c r="N183" s="79"/>
      <c r="O183" s="79"/>
      <c r="P183" s="79"/>
      <c r="Q183" s="79"/>
      <c r="R183" s="79"/>
      <c r="S183" s="79"/>
      <c r="T183" s="79"/>
      <c r="U183" s="79"/>
      <c r="V183" s="79"/>
      <c r="W183" s="79"/>
      <c r="X183" s="79"/>
      <c r="Y183" s="79"/>
      <c r="Z183" s="79"/>
    </row>
    <row r="184" ht="11.25" customHeight="1">
      <c r="A184" s="85" t="s">
        <v>70</v>
      </c>
      <c r="B184" s="18" t="s">
        <v>52</v>
      </c>
      <c r="C184" s="85" t="s">
        <v>8372</v>
      </c>
      <c r="D184" s="74" t="s">
        <v>8174</v>
      </c>
      <c r="E184" s="416" t="s">
        <v>8373</v>
      </c>
      <c r="F184" s="557">
        <v>1.0</v>
      </c>
      <c r="G184" s="78" t="s">
        <v>347</v>
      </c>
      <c r="H184" s="79"/>
      <c r="I184" s="79"/>
      <c r="J184" s="79"/>
      <c r="K184" s="79"/>
      <c r="L184" s="79"/>
      <c r="M184" s="79"/>
      <c r="N184" s="79"/>
      <c r="O184" s="79"/>
      <c r="P184" s="79"/>
      <c r="Q184" s="79"/>
      <c r="R184" s="79"/>
      <c r="S184" s="79"/>
      <c r="T184" s="79"/>
      <c r="U184" s="79"/>
      <c r="V184" s="79"/>
      <c r="W184" s="79"/>
      <c r="X184" s="79"/>
      <c r="Y184" s="79"/>
      <c r="Z184" s="79"/>
    </row>
    <row r="185" ht="11.25" customHeight="1">
      <c r="A185" s="85" t="s">
        <v>70</v>
      </c>
      <c r="B185" s="18" t="s">
        <v>52</v>
      </c>
      <c r="C185" s="85" t="s">
        <v>8374</v>
      </c>
      <c r="D185" s="74" t="s">
        <v>8174</v>
      </c>
      <c r="E185" s="416" t="s">
        <v>8375</v>
      </c>
      <c r="F185" s="557">
        <v>23.0</v>
      </c>
      <c r="G185" s="78" t="s">
        <v>347</v>
      </c>
      <c r="H185" s="79"/>
      <c r="I185" s="79"/>
      <c r="J185" s="79"/>
      <c r="K185" s="79"/>
      <c r="L185" s="79"/>
      <c r="M185" s="79"/>
      <c r="N185" s="79"/>
      <c r="O185" s="79"/>
      <c r="P185" s="79"/>
      <c r="Q185" s="79"/>
      <c r="R185" s="79"/>
      <c r="S185" s="79"/>
      <c r="T185" s="79"/>
      <c r="U185" s="79"/>
      <c r="V185" s="79"/>
      <c r="W185" s="79"/>
      <c r="X185" s="79"/>
      <c r="Y185" s="79"/>
      <c r="Z185" s="79"/>
    </row>
    <row r="186" ht="11.25" customHeight="1">
      <c r="A186" s="85" t="s">
        <v>70</v>
      </c>
      <c r="B186" s="18" t="s">
        <v>52</v>
      </c>
      <c r="C186" s="85" t="s">
        <v>8376</v>
      </c>
      <c r="D186" s="74" t="s">
        <v>8174</v>
      </c>
      <c r="E186" s="416" t="s">
        <v>8377</v>
      </c>
      <c r="F186" s="557">
        <v>22.0</v>
      </c>
      <c r="G186" s="78" t="s">
        <v>347</v>
      </c>
      <c r="H186" s="79"/>
      <c r="I186" s="79"/>
      <c r="J186" s="79"/>
      <c r="K186" s="79"/>
      <c r="L186" s="79"/>
      <c r="M186" s="79"/>
      <c r="N186" s="79"/>
      <c r="O186" s="79"/>
      <c r="P186" s="79"/>
      <c r="Q186" s="79"/>
      <c r="R186" s="79"/>
      <c r="S186" s="79"/>
      <c r="T186" s="79"/>
      <c r="U186" s="79"/>
      <c r="V186" s="79"/>
      <c r="W186" s="79"/>
      <c r="X186" s="79"/>
      <c r="Y186" s="79"/>
      <c r="Z186" s="79"/>
    </row>
    <row r="187" ht="11.25" customHeight="1">
      <c r="A187" s="85" t="s">
        <v>71</v>
      </c>
      <c r="B187" s="18" t="s">
        <v>52</v>
      </c>
      <c r="C187" s="85" t="s">
        <v>8378</v>
      </c>
      <c r="D187" s="74" t="s">
        <v>8133</v>
      </c>
      <c r="E187" s="416" t="s">
        <v>8379</v>
      </c>
      <c r="F187" s="557">
        <v>10.33</v>
      </c>
      <c r="G187" s="78" t="s">
        <v>356</v>
      </c>
      <c r="H187" s="79"/>
      <c r="I187" s="79"/>
      <c r="J187" s="79"/>
      <c r="K187" s="79"/>
      <c r="L187" s="79"/>
      <c r="M187" s="79"/>
      <c r="N187" s="79"/>
      <c r="O187" s="79"/>
      <c r="P187" s="79"/>
      <c r="Q187" s="79"/>
      <c r="R187" s="79"/>
      <c r="S187" s="79"/>
      <c r="T187" s="79"/>
      <c r="U187" s="79"/>
      <c r="V187" s="79"/>
      <c r="W187" s="79"/>
      <c r="X187" s="79"/>
      <c r="Y187" s="79"/>
      <c r="Z187" s="79"/>
    </row>
    <row r="188" ht="11.25" customHeight="1">
      <c r="A188" s="85" t="s">
        <v>71</v>
      </c>
      <c r="B188" s="18" t="s">
        <v>52</v>
      </c>
      <c r="C188" s="85" t="s">
        <v>8380</v>
      </c>
      <c r="D188" s="74" t="s">
        <v>8133</v>
      </c>
      <c r="E188" s="416" t="s">
        <v>8381</v>
      </c>
      <c r="F188" s="557">
        <v>29.0</v>
      </c>
      <c r="G188" s="78" t="s">
        <v>356</v>
      </c>
      <c r="H188" s="79"/>
      <c r="I188" s="79"/>
      <c r="J188" s="79"/>
      <c r="K188" s="79"/>
      <c r="L188" s="79"/>
      <c r="M188" s="79"/>
      <c r="N188" s="79"/>
      <c r="O188" s="79"/>
      <c r="P188" s="79"/>
      <c r="Q188" s="79"/>
      <c r="R188" s="79"/>
      <c r="S188" s="79"/>
      <c r="T188" s="79"/>
      <c r="U188" s="79"/>
      <c r="V188" s="79"/>
      <c r="W188" s="79"/>
      <c r="X188" s="79"/>
      <c r="Y188" s="79"/>
      <c r="Z188" s="79"/>
    </row>
    <row r="189" ht="11.25" customHeight="1">
      <c r="A189" s="85" t="s">
        <v>71</v>
      </c>
      <c r="B189" s="18" t="s">
        <v>52</v>
      </c>
      <c r="C189" s="85" t="s">
        <v>8382</v>
      </c>
      <c r="D189" s="74" t="s">
        <v>8133</v>
      </c>
      <c r="E189" s="416" t="s">
        <v>8379</v>
      </c>
      <c r="F189" s="557">
        <v>10.33</v>
      </c>
      <c r="G189" s="78" t="s">
        <v>356</v>
      </c>
      <c r="H189" s="79"/>
      <c r="I189" s="79"/>
      <c r="J189" s="79"/>
      <c r="K189" s="79"/>
      <c r="L189" s="79"/>
      <c r="M189" s="79"/>
      <c r="N189" s="79"/>
      <c r="O189" s="79"/>
      <c r="P189" s="79"/>
      <c r="Q189" s="79"/>
      <c r="R189" s="79"/>
      <c r="S189" s="79"/>
      <c r="T189" s="79"/>
      <c r="U189" s="79"/>
      <c r="V189" s="79"/>
      <c r="W189" s="79"/>
      <c r="X189" s="79"/>
      <c r="Y189" s="79"/>
      <c r="Z189" s="79"/>
    </row>
    <row r="190" ht="11.25" customHeight="1">
      <c r="A190" s="85" t="s">
        <v>71</v>
      </c>
      <c r="B190" s="18" t="s">
        <v>52</v>
      </c>
      <c r="C190" s="85" t="s">
        <v>8383</v>
      </c>
      <c r="D190" s="74" t="s">
        <v>8133</v>
      </c>
      <c r="E190" s="416" t="s">
        <v>8384</v>
      </c>
      <c r="F190" s="557">
        <v>21.0</v>
      </c>
      <c r="G190" s="78" t="s">
        <v>356</v>
      </c>
      <c r="H190" s="79"/>
      <c r="I190" s="79"/>
      <c r="J190" s="79"/>
      <c r="K190" s="79"/>
      <c r="L190" s="79"/>
      <c r="M190" s="79"/>
      <c r="N190" s="79"/>
      <c r="O190" s="79"/>
      <c r="P190" s="79"/>
      <c r="Q190" s="79"/>
      <c r="R190" s="79"/>
      <c r="S190" s="79"/>
      <c r="T190" s="79"/>
      <c r="U190" s="79"/>
      <c r="V190" s="79"/>
      <c r="W190" s="79"/>
      <c r="X190" s="79"/>
      <c r="Y190" s="79"/>
      <c r="Z190" s="79"/>
    </row>
    <row r="191" ht="11.25" customHeight="1">
      <c r="A191" s="85" t="s">
        <v>71</v>
      </c>
      <c r="B191" s="18" t="s">
        <v>52</v>
      </c>
      <c r="C191" s="85" t="s">
        <v>8385</v>
      </c>
      <c r="D191" s="74" t="s">
        <v>8133</v>
      </c>
      <c r="E191" s="416" t="s">
        <v>8386</v>
      </c>
      <c r="F191" s="557">
        <v>15.33</v>
      </c>
      <c r="G191" s="78" t="s">
        <v>356</v>
      </c>
      <c r="H191" s="79"/>
      <c r="I191" s="79"/>
      <c r="J191" s="79"/>
      <c r="K191" s="79"/>
      <c r="L191" s="79"/>
      <c r="M191" s="79"/>
      <c r="N191" s="79"/>
      <c r="O191" s="79"/>
      <c r="P191" s="79"/>
      <c r="Q191" s="79"/>
      <c r="R191" s="79"/>
      <c r="S191" s="79"/>
      <c r="T191" s="79"/>
      <c r="U191" s="79"/>
      <c r="V191" s="79"/>
      <c r="W191" s="79"/>
      <c r="X191" s="79"/>
      <c r="Y191" s="79"/>
      <c r="Z191" s="79"/>
    </row>
    <row r="192" ht="11.25" customHeight="1">
      <c r="A192" s="85" t="s">
        <v>71</v>
      </c>
      <c r="B192" s="18" t="s">
        <v>52</v>
      </c>
      <c r="C192" s="85" t="s">
        <v>8387</v>
      </c>
      <c r="D192" s="74" t="s">
        <v>8133</v>
      </c>
      <c r="E192" s="416" t="s">
        <v>8388</v>
      </c>
      <c r="F192" s="557">
        <v>10.66</v>
      </c>
      <c r="G192" s="78" t="s">
        <v>356</v>
      </c>
      <c r="H192" s="79"/>
      <c r="I192" s="79"/>
      <c r="J192" s="79"/>
      <c r="K192" s="79"/>
      <c r="L192" s="79"/>
      <c r="M192" s="79"/>
      <c r="N192" s="79"/>
      <c r="O192" s="79"/>
      <c r="P192" s="79"/>
      <c r="Q192" s="79"/>
      <c r="R192" s="79"/>
      <c r="S192" s="79"/>
      <c r="T192" s="79"/>
      <c r="U192" s="79"/>
      <c r="V192" s="79"/>
      <c r="W192" s="79"/>
      <c r="X192" s="79"/>
      <c r="Y192" s="79"/>
      <c r="Z192" s="79"/>
    </row>
    <row r="193" ht="11.25" customHeight="1">
      <c r="A193" s="85" t="s">
        <v>71</v>
      </c>
      <c r="B193" s="18" t="s">
        <v>52</v>
      </c>
      <c r="C193" s="85" t="s">
        <v>8389</v>
      </c>
      <c r="D193" s="74" t="s">
        <v>8133</v>
      </c>
      <c r="E193" s="416" t="s">
        <v>8381</v>
      </c>
      <c r="F193" s="557">
        <v>29.0</v>
      </c>
      <c r="G193" s="78" t="s">
        <v>356</v>
      </c>
      <c r="H193" s="79"/>
      <c r="I193" s="79"/>
      <c r="J193" s="79"/>
      <c r="K193" s="79"/>
      <c r="L193" s="79"/>
      <c r="M193" s="79"/>
      <c r="N193" s="79"/>
      <c r="O193" s="79"/>
      <c r="P193" s="79"/>
      <c r="Q193" s="79"/>
      <c r="R193" s="79"/>
      <c r="S193" s="79"/>
      <c r="T193" s="79"/>
      <c r="U193" s="79"/>
      <c r="V193" s="79"/>
      <c r="W193" s="79"/>
      <c r="X193" s="79"/>
      <c r="Y193" s="79"/>
      <c r="Z193" s="79"/>
    </row>
    <row r="194" ht="11.25" customHeight="1">
      <c r="A194" s="85" t="s">
        <v>71</v>
      </c>
      <c r="B194" s="18" t="s">
        <v>52</v>
      </c>
      <c r="C194" s="85" t="s">
        <v>8390</v>
      </c>
      <c r="D194" s="74" t="s">
        <v>8133</v>
      </c>
      <c r="E194" s="416" t="s">
        <v>8391</v>
      </c>
      <c r="F194" s="557">
        <v>21.58</v>
      </c>
      <c r="G194" s="78" t="s">
        <v>356</v>
      </c>
      <c r="H194" s="79"/>
      <c r="I194" s="79"/>
      <c r="J194" s="79"/>
      <c r="K194" s="79"/>
      <c r="L194" s="79"/>
      <c r="M194" s="79"/>
      <c r="N194" s="79"/>
      <c r="O194" s="79"/>
      <c r="P194" s="79"/>
      <c r="Q194" s="79"/>
      <c r="R194" s="79"/>
      <c r="S194" s="79"/>
      <c r="T194" s="79"/>
      <c r="U194" s="79"/>
      <c r="V194" s="79"/>
      <c r="W194" s="79"/>
      <c r="X194" s="79"/>
      <c r="Y194" s="79"/>
      <c r="Z194" s="79"/>
    </row>
    <row r="195" ht="11.25" customHeight="1">
      <c r="A195" s="85" t="s">
        <v>71</v>
      </c>
      <c r="B195" s="18" t="s">
        <v>52</v>
      </c>
      <c r="C195" s="85" t="s">
        <v>8392</v>
      </c>
      <c r="D195" s="74" t="s">
        <v>8133</v>
      </c>
      <c r="E195" s="416" t="s">
        <v>8393</v>
      </c>
      <c r="F195" s="557">
        <v>8.63</v>
      </c>
      <c r="G195" s="78" t="s">
        <v>356</v>
      </c>
      <c r="H195" s="79"/>
      <c r="I195" s="79"/>
      <c r="J195" s="79"/>
      <c r="K195" s="79"/>
      <c r="L195" s="79"/>
      <c r="M195" s="79"/>
      <c r="N195" s="79"/>
      <c r="O195" s="79"/>
      <c r="P195" s="79"/>
      <c r="Q195" s="79"/>
      <c r="R195" s="79"/>
      <c r="S195" s="79"/>
      <c r="T195" s="79"/>
      <c r="U195" s="79"/>
      <c r="V195" s="79"/>
      <c r="W195" s="79"/>
      <c r="X195" s="79"/>
      <c r="Y195" s="79"/>
      <c r="Z195" s="79"/>
    </row>
    <row r="196" ht="11.25" customHeight="1">
      <c r="A196" s="85" t="s">
        <v>71</v>
      </c>
      <c r="B196" s="18" t="s">
        <v>52</v>
      </c>
      <c r="C196" s="85" t="s">
        <v>8394</v>
      </c>
      <c r="D196" s="74" t="s">
        <v>8133</v>
      </c>
      <c r="E196" s="416" t="s">
        <v>8395</v>
      </c>
      <c r="F196" s="557">
        <v>14.66</v>
      </c>
      <c r="G196" s="78" t="s">
        <v>356</v>
      </c>
      <c r="H196" s="79"/>
      <c r="I196" s="79"/>
      <c r="J196" s="79"/>
      <c r="K196" s="79"/>
      <c r="L196" s="79"/>
      <c r="M196" s="79"/>
      <c r="N196" s="79"/>
      <c r="O196" s="79"/>
      <c r="P196" s="79"/>
      <c r="Q196" s="79"/>
      <c r="R196" s="79"/>
      <c r="S196" s="79"/>
      <c r="T196" s="79"/>
      <c r="U196" s="79"/>
      <c r="V196" s="79"/>
      <c r="W196" s="79"/>
      <c r="X196" s="79"/>
      <c r="Y196" s="79"/>
      <c r="Z196" s="79"/>
    </row>
    <row r="197" ht="11.25" customHeight="1">
      <c r="A197" s="85" t="s">
        <v>71</v>
      </c>
      <c r="B197" s="18" t="s">
        <v>52</v>
      </c>
      <c r="C197" s="85" t="s">
        <v>8396</v>
      </c>
      <c r="D197" s="74" t="s">
        <v>8133</v>
      </c>
      <c r="E197" s="416" t="s">
        <v>8397</v>
      </c>
      <c r="F197" s="557">
        <v>22.0</v>
      </c>
      <c r="G197" s="78" t="s">
        <v>356</v>
      </c>
      <c r="H197" s="79"/>
      <c r="I197" s="79"/>
      <c r="J197" s="79"/>
      <c r="K197" s="79"/>
      <c r="L197" s="79"/>
      <c r="M197" s="79"/>
      <c r="N197" s="79"/>
      <c r="O197" s="79"/>
      <c r="P197" s="79"/>
      <c r="Q197" s="79"/>
      <c r="R197" s="79"/>
      <c r="S197" s="79"/>
      <c r="T197" s="79"/>
      <c r="U197" s="79"/>
      <c r="V197" s="79"/>
      <c r="W197" s="79"/>
      <c r="X197" s="79"/>
      <c r="Y197" s="79"/>
      <c r="Z197" s="79"/>
    </row>
    <row r="198" ht="11.25" customHeight="1">
      <c r="A198" s="85" t="s">
        <v>73</v>
      </c>
      <c r="B198" s="18" t="s">
        <v>52</v>
      </c>
      <c r="C198" s="85" t="s">
        <v>8119</v>
      </c>
      <c r="D198" s="74" t="s">
        <v>8133</v>
      </c>
      <c r="E198" s="759" t="s">
        <v>8398</v>
      </c>
      <c r="F198" s="557">
        <f>186/3</f>
        <v>62</v>
      </c>
      <c r="G198" s="78" t="s">
        <v>366</v>
      </c>
      <c r="H198" s="79"/>
      <c r="I198" s="79"/>
      <c r="J198" s="79"/>
      <c r="K198" s="79"/>
      <c r="L198" s="79"/>
      <c r="M198" s="79"/>
      <c r="N198" s="79"/>
      <c r="O198" s="79"/>
      <c r="P198" s="79"/>
      <c r="Q198" s="79"/>
      <c r="R198" s="79"/>
      <c r="S198" s="79"/>
      <c r="T198" s="79"/>
      <c r="U198" s="79"/>
      <c r="V198" s="79"/>
      <c r="W198" s="79"/>
      <c r="X198" s="79"/>
      <c r="Y198" s="79"/>
      <c r="Z198" s="79"/>
    </row>
    <row r="199" ht="11.25" customHeight="1">
      <c r="A199" s="85" t="s">
        <v>73</v>
      </c>
      <c r="B199" s="18" t="s">
        <v>52</v>
      </c>
      <c r="C199" s="85" t="s">
        <v>8122</v>
      </c>
      <c r="D199" s="74" t="s">
        <v>8133</v>
      </c>
      <c r="E199" s="759" t="s">
        <v>8399</v>
      </c>
      <c r="F199" s="557">
        <f>(186*0.25)/3</f>
        <v>15.5</v>
      </c>
      <c r="G199" s="78" t="s">
        <v>366</v>
      </c>
      <c r="H199" s="79"/>
      <c r="I199" s="79"/>
      <c r="J199" s="79"/>
      <c r="K199" s="79"/>
      <c r="L199" s="79"/>
      <c r="M199" s="79"/>
      <c r="N199" s="79"/>
      <c r="O199" s="79"/>
      <c r="P199" s="79"/>
      <c r="Q199" s="79"/>
      <c r="R199" s="79"/>
      <c r="S199" s="79"/>
      <c r="T199" s="79"/>
      <c r="U199" s="79"/>
      <c r="V199" s="79"/>
      <c r="W199" s="79"/>
      <c r="X199" s="79"/>
      <c r="Y199" s="79"/>
      <c r="Z199" s="79"/>
    </row>
    <row r="200" ht="11.25" customHeight="1">
      <c r="A200" s="85" t="s">
        <v>73</v>
      </c>
      <c r="B200" s="18" t="s">
        <v>52</v>
      </c>
      <c r="C200" s="85" t="s">
        <v>8124</v>
      </c>
      <c r="D200" s="74" t="s">
        <v>8133</v>
      </c>
      <c r="E200" s="759" t="s">
        <v>8400</v>
      </c>
      <c r="F200" s="557">
        <f>(186*0.1)/3</f>
        <v>6.2</v>
      </c>
      <c r="G200" s="78" t="s">
        <v>366</v>
      </c>
      <c r="H200" s="79"/>
      <c r="I200" s="79"/>
      <c r="J200" s="79"/>
      <c r="K200" s="79"/>
      <c r="L200" s="79"/>
      <c r="M200" s="79"/>
      <c r="N200" s="79"/>
      <c r="O200" s="79"/>
      <c r="P200" s="79"/>
      <c r="Q200" s="79"/>
      <c r="R200" s="79"/>
      <c r="S200" s="79"/>
      <c r="T200" s="79"/>
      <c r="U200" s="79"/>
      <c r="V200" s="79"/>
      <c r="W200" s="79"/>
      <c r="X200" s="79"/>
      <c r="Y200" s="79"/>
      <c r="Z200" s="79"/>
    </row>
    <row r="201" ht="11.25" customHeight="1">
      <c r="A201" s="85" t="s">
        <v>73</v>
      </c>
      <c r="B201" s="18" t="s">
        <v>52</v>
      </c>
      <c r="C201" s="85" t="s">
        <v>8401</v>
      </c>
      <c r="D201" s="74" t="s">
        <v>8133</v>
      </c>
      <c r="E201" s="759" t="s">
        <v>8398</v>
      </c>
      <c r="F201" s="557">
        <f>186/3</f>
        <v>62</v>
      </c>
      <c r="G201" s="78" t="s">
        <v>366</v>
      </c>
      <c r="H201" s="79"/>
      <c r="I201" s="79"/>
      <c r="J201" s="79"/>
      <c r="K201" s="79"/>
      <c r="L201" s="79"/>
      <c r="M201" s="79"/>
      <c r="N201" s="79"/>
      <c r="O201" s="79"/>
      <c r="P201" s="79"/>
      <c r="Q201" s="79"/>
      <c r="R201" s="79"/>
      <c r="S201" s="79"/>
      <c r="T201" s="79"/>
      <c r="U201" s="79"/>
      <c r="V201" s="79"/>
      <c r="W201" s="79"/>
      <c r="X201" s="79"/>
      <c r="Y201" s="79"/>
      <c r="Z201" s="79"/>
    </row>
    <row r="202" ht="11.25" customHeight="1">
      <c r="A202" s="85" t="s">
        <v>73</v>
      </c>
      <c r="B202" s="18" t="s">
        <v>52</v>
      </c>
      <c r="C202" s="85" t="s">
        <v>8402</v>
      </c>
      <c r="D202" s="74" t="s">
        <v>8133</v>
      </c>
      <c r="E202" s="760" t="s">
        <v>8403</v>
      </c>
      <c r="F202" s="557">
        <f>(33/3)*2</f>
        <v>22</v>
      </c>
      <c r="G202" s="78" t="s">
        <v>366</v>
      </c>
      <c r="H202" s="79"/>
      <c r="I202" s="79"/>
      <c r="J202" s="79"/>
      <c r="K202" s="79"/>
      <c r="L202" s="79"/>
      <c r="M202" s="79"/>
      <c r="N202" s="79"/>
      <c r="O202" s="79"/>
      <c r="P202" s="79"/>
      <c r="Q202" s="79"/>
      <c r="R202" s="79"/>
      <c r="S202" s="79"/>
      <c r="T202" s="79"/>
      <c r="U202" s="79"/>
      <c r="V202" s="79"/>
      <c r="W202" s="79"/>
      <c r="X202" s="79"/>
      <c r="Y202" s="79"/>
      <c r="Z202" s="79"/>
    </row>
    <row r="203" ht="11.25" customHeight="1">
      <c r="A203" s="85" t="s">
        <v>8073</v>
      </c>
      <c r="B203" s="18" t="s">
        <v>52</v>
      </c>
      <c r="C203" s="85" t="s">
        <v>8404</v>
      </c>
      <c r="D203" s="74" t="s">
        <v>8405</v>
      </c>
      <c r="E203" s="557">
        <f t="shared" ref="E203:E204" si="10">79/3</f>
        <v>26.33333333</v>
      </c>
      <c r="F203" s="557">
        <v>26.33</v>
      </c>
      <c r="G203" s="78" t="s">
        <v>3795</v>
      </c>
      <c r="H203" s="79"/>
      <c r="I203" s="79"/>
      <c r="J203" s="79"/>
      <c r="K203" s="79"/>
      <c r="L203" s="79"/>
      <c r="M203" s="79"/>
      <c r="N203" s="79"/>
      <c r="O203" s="79"/>
      <c r="P203" s="79"/>
      <c r="Q203" s="79"/>
      <c r="R203" s="79"/>
      <c r="S203" s="79"/>
      <c r="T203" s="79"/>
      <c r="U203" s="79"/>
      <c r="V203" s="79"/>
      <c r="W203" s="79"/>
      <c r="X203" s="79"/>
      <c r="Y203" s="79"/>
      <c r="Z203" s="79"/>
    </row>
    <row r="204" ht="11.25" customHeight="1">
      <c r="A204" s="85" t="s">
        <v>8073</v>
      </c>
      <c r="B204" s="18" t="s">
        <v>52</v>
      </c>
      <c r="C204" s="85" t="s">
        <v>8406</v>
      </c>
      <c r="D204" s="74" t="s">
        <v>8405</v>
      </c>
      <c r="E204" s="557">
        <f t="shared" si="10"/>
        <v>26.33333333</v>
      </c>
      <c r="F204" s="557">
        <v>26.33</v>
      </c>
      <c r="G204" s="78" t="s">
        <v>3795</v>
      </c>
      <c r="H204" s="79"/>
      <c r="I204" s="79"/>
      <c r="J204" s="79"/>
      <c r="K204" s="79"/>
      <c r="L204" s="79"/>
      <c r="M204" s="79"/>
      <c r="N204" s="79"/>
      <c r="O204" s="79"/>
      <c r="P204" s="79"/>
      <c r="Q204" s="79"/>
      <c r="R204" s="79"/>
      <c r="S204" s="79"/>
      <c r="T204" s="79"/>
      <c r="U204" s="79"/>
      <c r="V204" s="79"/>
      <c r="W204" s="79"/>
      <c r="X204" s="79"/>
      <c r="Y204" s="79"/>
      <c r="Z204" s="79"/>
    </row>
    <row r="205" ht="11.25" customHeight="1">
      <c r="A205" s="85" t="s">
        <v>8073</v>
      </c>
      <c r="B205" s="18" t="s">
        <v>52</v>
      </c>
      <c r="C205" s="85" t="s">
        <v>8407</v>
      </c>
      <c r="D205" s="74" t="s">
        <v>8405</v>
      </c>
      <c r="E205" s="557">
        <f>79*0.25/3</f>
        <v>6.583333333</v>
      </c>
      <c r="F205" s="557">
        <v>6.58</v>
      </c>
      <c r="G205" s="78" t="s">
        <v>3795</v>
      </c>
      <c r="H205" s="79"/>
      <c r="I205" s="79"/>
      <c r="J205" s="79"/>
      <c r="K205" s="79"/>
      <c r="L205" s="79"/>
      <c r="M205" s="79"/>
      <c r="N205" s="79"/>
      <c r="O205" s="79"/>
      <c r="P205" s="79"/>
      <c r="Q205" s="79"/>
      <c r="R205" s="79"/>
      <c r="S205" s="79"/>
      <c r="T205" s="79"/>
      <c r="U205" s="79"/>
      <c r="V205" s="79"/>
      <c r="W205" s="79"/>
      <c r="X205" s="79"/>
      <c r="Y205" s="79"/>
      <c r="Z205" s="79"/>
    </row>
    <row r="206" ht="11.25" customHeight="1">
      <c r="A206" s="85" t="s">
        <v>8073</v>
      </c>
      <c r="B206" s="247" t="s">
        <v>52</v>
      </c>
      <c r="C206" s="500" t="s">
        <v>8408</v>
      </c>
      <c r="D206" s="752" t="s">
        <v>8405</v>
      </c>
      <c r="E206" s="557">
        <f>79*0.1/3</f>
        <v>2.633333333</v>
      </c>
      <c r="F206" s="557">
        <v>2.63</v>
      </c>
      <c r="G206" s="78" t="s">
        <v>3795</v>
      </c>
      <c r="H206" s="79"/>
      <c r="I206" s="79"/>
      <c r="J206" s="79"/>
      <c r="K206" s="79"/>
      <c r="L206" s="79"/>
      <c r="M206" s="79"/>
      <c r="N206" s="79"/>
      <c r="O206" s="79"/>
      <c r="P206" s="79"/>
      <c r="Q206" s="79"/>
      <c r="R206" s="79"/>
      <c r="S206" s="79"/>
      <c r="T206" s="79"/>
      <c r="U206" s="79"/>
      <c r="V206" s="79"/>
      <c r="W206" s="79"/>
      <c r="X206" s="79"/>
      <c r="Y206" s="79"/>
      <c r="Z206" s="79"/>
    </row>
    <row r="207" ht="11.25" customHeight="1">
      <c r="A207" s="85" t="s">
        <v>8073</v>
      </c>
      <c r="B207" s="18" t="s">
        <v>52</v>
      </c>
      <c r="C207" s="85" t="s">
        <v>8409</v>
      </c>
      <c r="D207" s="74" t="s">
        <v>8405</v>
      </c>
      <c r="E207" s="557">
        <f t="shared" ref="E207:E208" si="11">63/3</f>
        <v>21</v>
      </c>
      <c r="F207" s="557">
        <v>21.0</v>
      </c>
      <c r="G207" s="78" t="s">
        <v>3795</v>
      </c>
      <c r="H207" s="79"/>
      <c r="I207" s="79"/>
      <c r="J207" s="79"/>
      <c r="K207" s="79"/>
      <c r="L207" s="79"/>
      <c r="M207" s="79"/>
      <c r="N207" s="79"/>
      <c r="O207" s="79"/>
      <c r="P207" s="79"/>
      <c r="Q207" s="79"/>
      <c r="R207" s="79"/>
      <c r="S207" s="79"/>
      <c r="T207" s="79"/>
      <c r="U207" s="79"/>
      <c r="V207" s="79"/>
      <c r="W207" s="79"/>
      <c r="X207" s="79"/>
      <c r="Y207" s="79"/>
      <c r="Z207" s="79"/>
    </row>
    <row r="208" ht="11.25" customHeight="1">
      <c r="A208" s="85" t="s">
        <v>8073</v>
      </c>
      <c r="B208" s="18" t="s">
        <v>52</v>
      </c>
      <c r="C208" s="85" t="s">
        <v>8410</v>
      </c>
      <c r="D208" s="74" t="s">
        <v>8405</v>
      </c>
      <c r="E208" s="557">
        <f t="shared" si="11"/>
        <v>21</v>
      </c>
      <c r="F208" s="557">
        <v>21.0</v>
      </c>
      <c r="G208" s="78" t="s">
        <v>3795</v>
      </c>
      <c r="H208" s="79"/>
      <c r="I208" s="79"/>
      <c r="J208" s="79"/>
      <c r="K208" s="79"/>
      <c r="L208" s="79"/>
      <c r="M208" s="79"/>
      <c r="N208" s="79"/>
      <c r="O208" s="79"/>
      <c r="P208" s="79"/>
      <c r="Q208" s="79"/>
      <c r="R208" s="79"/>
      <c r="S208" s="79"/>
      <c r="T208" s="79"/>
      <c r="U208" s="79"/>
      <c r="V208" s="79"/>
      <c r="W208" s="79"/>
      <c r="X208" s="79"/>
      <c r="Y208" s="79"/>
      <c r="Z208" s="79"/>
    </row>
    <row r="209" ht="11.25" customHeight="1">
      <c r="A209" s="85" t="s">
        <v>8073</v>
      </c>
      <c r="B209" s="18" t="s">
        <v>52</v>
      </c>
      <c r="C209" s="85" t="s">
        <v>8411</v>
      </c>
      <c r="D209" s="74" t="s">
        <v>8405</v>
      </c>
      <c r="E209" s="557">
        <f>63*0.25/3</f>
        <v>5.25</v>
      </c>
      <c r="F209" s="557">
        <v>5.25</v>
      </c>
      <c r="G209" s="78" t="s">
        <v>3795</v>
      </c>
      <c r="H209" s="79"/>
      <c r="I209" s="79"/>
      <c r="J209" s="79"/>
      <c r="K209" s="79"/>
      <c r="L209" s="79"/>
      <c r="M209" s="79"/>
      <c r="N209" s="79"/>
      <c r="O209" s="79"/>
      <c r="P209" s="79"/>
      <c r="Q209" s="79"/>
      <c r="R209" s="79"/>
      <c r="S209" s="79"/>
      <c r="T209" s="79"/>
      <c r="U209" s="79"/>
      <c r="V209" s="79"/>
      <c r="W209" s="79"/>
      <c r="X209" s="79"/>
      <c r="Y209" s="79"/>
      <c r="Z209" s="79"/>
    </row>
    <row r="210" ht="11.25" customHeight="1">
      <c r="A210" s="85" t="s">
        <v>8073</v>
      </c>
      <c r="B210" s="247" t="s">
        <v>52</v>
      </c>
      <c r="C210" s="500" t="s">
        <v>8412</v>
      </c>
      <c r="D210" s="752" t="s">
        <v>8405</v>
      </c>
      <c r="E210" s="557">
        <f>63*0.1/3</f>
        <v>2.1</v>
      </c>
      <c r="F210" s="557">
        <v>2.1</v>
      </c>
      <c r="G210" s="78" t="s">
        <v>3795</v>
      </c>
      <c r="H210" s="79"/>
      <c r="I210" s="79"/>
      <c r="J210" s="79"/>
      <c r="K210" s="79"/>
      <c r="L210" s="79"/>
      <c r="M210" s="79"/>
      <c r="N210" s="79"/>
      <c r="O210" s="79"/>
      <c r="P210" s="79"/>
      <c r="Q210" s="79"/>
      <c r="R210" s="79"/>
      <c r="S210" s="79"/>
      <c r="T210" s="79"/>
      <c r="U210" s="79"/>
      <c r="V210" s="79"/>
      <c r="W210" s="79"/>
      <c r="X210" s="79"/>
      <c r="Y210" s="79"/>
      <c r="Z210" s="79"/>
    </row>
    <row r="211" ht="11.25" customHeight="1">
      <c r="A211" s="85" t="s">
        <v>8073</v>
      </c>
      <c r="B211" s="18" t="s">
        <v>52</v>
      </c>
      <c r="C211" s="85" t="s">
        <v>8413</v>
      </c>
      <c r="D211" s="74" t="s">
        <v>8405</v>
      </c>
      <c r="E211" s="557">
        <f t="shared" ref="E211:E212" si="12">70/3</f>
        <v>23.33333333</v>
      </c>
      <c r="F211" s="557">
        <v>23.33</v>
      </c>
      <c r="G211" s="78" t="s">
        <v>3795</v>
      </c>
      <c r="H211" s="79"/>
      <c r="I211" s="79"/>
      <c r="J211" s="79"/>
      <c r="K211" s="79"/>
      <c r="L211" s="79"/>
      <c r="M211" s="79"/>
      <c r="N211" s="79"/>
      <c r="O211" s="79"/>
      <c r="P211" s="79"/>
      <c r="Q211" s="79"/>
      <c r="R211" s="79"/>
      <c r="S211" s="79"/>
      <c r="T211" s="79"/>
      <c r="U211" s="79"/>
      <c r="V211" s="79"/>
      <c r="W211" s="79"/>
      <c r="X211" s="79"/>
      <c r="Y211" s="79"/>
      <c r="Z211" s="79"/>
    </row>
    <row r="212" ht="11.25" customHeight="1">
      <c r="A212" s="85" t="s">
        <v>8073</v>
      </c>
      <c r="B212" s="18" t="s">
        <v>52</v>
      </c>
      <c r="C212" s="85" t="s">
        <v>8414</v>
      </c>
      <c r="D212" s="752" t="s">
        <v>8405</v>
      </c>
      <c r="E212" s="557">
        <f t="shared" si="12"/>
        <v>23.33333333</v>
      </c>
      <c r="F212" s="557">
        <v>23.33</v>
      </c>
      <c r="G212" s="78" t="s">
        <v>3795</v>
      </c>
      <c r="H212" s="79"/>
      <c r="I212" s="79"/>
      <c r="J212" s="79"/>
      <c r="K212" s="79"/>
      <c r="L212" s="79"/>
      <c r="M212" s="79"/>
      <c r="N212" s="79"/>
      <c r="O212" s="79"/>
      <c r="P212" s="79"/>
      <c r="Q212" s="79"/>
      <c r="R212" s="79"/>
      <c r="S212" s="79"/>
      <c r="T212" s="79"/>
      <c r="U212" s="79"/>
      <c r="V212" s="79"/>
      <c r="W212" s="79"/>
      <c r="X212" s="79"/>
      <c r="Y212" s="79"/>
      <c r="Z212" s="79"/>
    </row>
    <row r="213" ht="11.25" customHeight="1">
      <c r="A213" s="85" t="s">
        <v>8073</v>
      </c>
      <c r="B213" s="18" t="s">
        <v>52</v>
      </c>
      <c r="C213" s="85" t="s">
        <v>8415</v>
      </c>
      <c r="D213" s="74" t="s">
        <v>8405</v>
      </c>
      <c r="E213" s="557">
        <f>70*0.25/3</f>
        <v>5.833333333</v>
      </c>
      <c r="F213" s="557">
        <v>5.83</v>
      </c>
      <c r="G213" s="78" t="s">
        <v>3795</v>
      </c>
      <c r="H213" s="79"/>
      <c r="I213" s="79"/>
      <c r="J213" s="79"/>
      <c r="K213" s="79"/>
      <c r="L213" s="79"/>
      <c r="M213" s="79"/>
      <c r="N213" s="79"/>
      <c r="O213" s="79"/>
      <c r="P213" s="79"/>
      <c r="Q213" s="79"/>
      <c r="R213" s="79"/>
      <c r="S213" s="79"/>
      <c r="T213" s="79"/>
      <c r="U213" s="79"/>
      <c r="V213" s="79"/>
      <c r="W213" s="79"/>
      <c r="X213" s="79"/>
      <c r="Y213" s="79"/>
      <c r="Z213" s="79"/>
    </row>
    <row r="214" ht="11.25" customHeight="1">
      <c r="A214" s="85" t="s">
        <v>8073</v>
      </c>
      <c r="B214" s="18" t="s">
        <v>52</v>
      </c>
      <c r="C214" s="85" t="s">
        <v>8416</v>
      </c>
      <c r="D214" s="752" t="s">
        <v>8405</v>
      </c>
      <c r="E214" s="557">
        <f>70*0.1/3</f>
        <v>2.333333333</v>
      </c>
      <c r="F214" s="557">
        <v>2.33</v>
      </c>
      <c r="G214" s="78" t="s">
        <v>3795</v>
      </c>
      <c r="H214" s="79"/>
      <c r="I214" s="79"/>
      <c r="J214" s="79"/>
      <c r="K214" s="79"/>
      <c r="L214" s="79"/>
      <c r="M214" s="79"/>
      <c r="N214" s="79"/>
      <c r="O214" s="79"/>
      <c r="P214" s="79"/>
      <c r="Q214" s="79"/>
      <c r="R214" s="79"/>
      <c r="S214" s="79"/>
      <c r="T214" s="79"/>
      <c r="U214" s="79"/>
      <c r="V214" s="79"/>
      <c r="W214" s="79"/>
      <c r="X214" s="79"/>
      <c r="Y214" s="79"/>
      <c r="Z214" s="79"/>
    </row>
    <row r="215" ht="11.25" customHeight="1">
      <c r="A215" s="85" t="s">
        <v>8073</v>
      </c>
      <c r="B215" s="18" t="s">
        <v>52</v>
      </c>
      <c r="C215" s="85" t="s">
        <v>8417</v>
      </c>
      <c r="D215" s="74" t="s">
        <v>8405</v>
      </c>
      <c r="E215" s="557">
        <f t="shared" ref="E215:E216" si="13">23/3</f>
        <v>7.666666667</v>
      </c>
      <c r="F215" s="557">
        <v>7.67</v>
      </c>
      <c r="G215" s="78" t="s">
        <v>3795</v>
      </c>
      <c r="H215" s="79"/>
      <c r="I215" s="79"/>
      <c r="J215" s="79"/>
      <c r="K215" s="79"/>
      <c r="L215" s="79"/>
      <c r="M215" s="79"/>
      <c r="N215" s="79"/>
      <c r="O215" s="79"/>
      <c r="P215" s="79"/>
      <c r="Q215" s="79"/>
      <c r="R215" s="79"/>
      <c r="S215" s="79"/>
      <c r="T215" s="79"/>
      <c r="U215" s="79"/>
      <c r="V215" s="79"/>
      <c r="W215" s="79"/>
      <c r="X215" s="79"/>
      <c r="Y215" s="79"/>
      <c r="Z215" s="79"/>
    </row>
    <row r="216" ht="11.25" customHeight="1">
      <c r="A216" s="85" t="s">
        <v>8073</v>
      </c>
      <c r="B216" s="18" t="s">
        <v>52</v>
      </c>
      <c r="C216" s="85" t="s">
        <v>8418</v>
      </c>
      <c r="D216" s="752" t="s">
        <v>8405</v>
      </c>
      <c r="E216" s="557">
        <f t="shared" si="13"/>
        <v>7.666666667</v>
      </c>
      <c r="F216" s="557">
        <v>7.67</v>
      </c>
      <c r="G216" s="78" t="s">
        <v>3795</v>
      </c>
      <c r="H216" s="79"/>
      <c r="I216" s="79"/>
      <c r="J216" s="79"/>
      <c r="K216" s="79"/>
      <c r="L216" s="79"/>
      <c r="M216" s="79"/>
      <c r="N216" s="79"/>
      <c r="O216" s="79"/>
      <c r="P216" s="79"/>
      <c r="Q216" s="79"/>
      <c r="R216" s="79"/>
      <c r="S216" s="79"/>
      <c r="T216" s="79"/>
      <c r="U216" s="79"/>
      <c r="V216" s="79"/>
      <c r="W216" s="79"/>
      <c r="X216" s="79"/>
      <c r="Y216" s="79"/>
      <c r="Z216" s="79"/>
    </row>
    <row r="217" ht="11.25" customHeight="1">
      <c r="A217" s="85" t="s">
        <v>8073</v>
      </c>
      <c r="B217" s="18" t="s">
        <v>52</v>
      </c>
      <c r="C217" s="85" t="s">
        <v>8419</v>
      </c>
      <c r="D217" s="752" t="s">
        <v>8405</v>
      </c>
      <c r="E217" s="557">
        <f>23*0.25/3</f>
        <v>1.916666667</v>
      </c>
      <c r="F217" s="557">
        <v>1.92</v>
      </c>
      <c r="G217" s="78" t="s">
        <v>3795</v>
      </c>
      <c r="H217" s="79"/>
      <c r="I217" s="79"/>
      <c r="J217" s="79"/>
      <c r="K217" s="79"/>
      <c r="L217" s="79"/>
      <c r="M217" s="79"/>
      <c r="N217" s="79"/>
      <c r="O217" s="79"/>
      <c r="P217" s="79"/>
      <c r="Q217" s="79"/>
      <c r="R217" s="79"/>
      <c r="S217" s="79"/>
      <c r="T217" s="79"/>
      <c r="U217" s="79"/>
      <c r="V217" s="79"/>
      <c r="W217" s="79"/>
      <c r="X217" s="79"/>
      <c r="Y217" s="79"/>
      <c r="Z217" s="79"/>
    </row>
    <row r="218" ht="11.25" customHeight="1">
      <c r="A218" s="85" t="s">
        <v>8073</v>
      </c>
      <c r="B218" s="18" t="s">
        <v>52</v>
      </c>
      <c r="C218" s="85" t="s">
        <v>8420</v>
      </c>
      <c r="D218" s="74" t="s">
        <v>8405</v>
      </c>
      <c r="E218" s="557">
        <f>23*0.1/3</f>
        <v>0.7666666667</v>
      </c>
      <c r="F218" s="557">
        <v>0.77</v>
      </c>
      <c r="G218" s="78" t="s">
        <v>3795</v>
      </c>
      <c r="H218" s="79"/>
      <c r="I218" s="79"/>
      <c r="J218" s="79"/>
      <c r="K218" s="79"/>
      <c r="L218" s="79"/>
      <c r="M218" s="79"/>
      <c r="N218" s="79"/>
      <c r="O218" s="79"/>
      <c r="P218" s="79"/>
      <c r="Q218" s="79"/>
      <c r="R218" s="79"/>
      <c r="S218" s="79"/>
      <c r="T218" s="79"/>
      <c r="U218" s="79"/>
      <c r="V218" s="79"/>
      <c r="W218" s="79"/>
      <c r="X218" s="79"/>
      <c r="Y218" s="79"/>
      <c r="Z218" s="79"/>
    </row>
    <row r="219" ht="11.25" customHeight="1">
      <c r="A219" s="85" t="s">
        <v>8073</v>
      </c>
      <c r="B219" s="18" t="s">
        <v>52</v>
      </c>
      <c r="C219" s="85" t="s">
        <v>8421</v>
      </c>
      <c r="D219" s="74" t="s">
        <v>8422</v>
      </c>
      <c r="E219" s="557">
        <f t="shared" ref="E219:E220" si="14">36/3</f>
        <v>12</v>
      </c>
      <c r="F219" s="557">
        <v>12.0</v>
      </c>
      <c r="G219" s="78" t="s">
        <v>3795</v>
      </c>
      <c r="H219" s="79"/>
      <c r="I219" s="79"/>
      <c r="J219" s="79"/>
      <c r="K219" s="79"/>
      <c r="L219" s="79"/>
      <c r="M219" s="79"/>
      <c r="N219" s="79"/>
      <c r="O219" s="79"/>
      <c r="P219" s="79"/>
      <c r="Q219" s="79"/>
      <c r="R219" s="79"/>
      <c r="S219" s="79"/>
      <c r="T219" s="79"/>
      <c r="U219" s="79"/>
      <c r="V219" s="79"/>
      <c r="W219" s="79"/>
      <c r="X219" s="79"/>
      <c r="Y219" s="79"/>
      <c r="Z219" s="79"/>
    </row>
    <row r="220" ht="11.25" customHeight="1">
      <c r="A220" s="85" t="s">
        <v>8073</v>
      </c>
      <c r="B220" s="18" t="s">
        <v>52</v>
      </c>
      <c r="C220" s="85" t="s">
        <v>8423</v>
      </c>
      <c r="D220" s="74" t="s">
        <v>8422</v>
      </c>
      <c r="E220" s="557">
        <f t="shared" si="14"/>
        <v>12</v>
      </c>
      <c r="F220" s="557">
        <v>12.0</v>
      </c>
      <c r="G220" s="78" t="s">
        <v>3795</v>
      </c>
      <c r="H220" s="79"/>
      <c r="I220" s="79"/>
      <c r="J220" s="79"/>
      <c r="K220" s="79"/>
      <c r="L220" s="79"/>
      <c r="M220" s="79"/>
      <c r="N220" s="79"/>
      <c r="O220" s="79"/>
      <c r="P220" s="79"/>
      <c r="Q220" s="79"/>
      <c r="R220" s="79"/>
      <c r="S220" s="79"/>
      <c r="T220" s="79"/>
      <c r="U220" s="79"/>
      <c r="V220" s="79"/>
      <c r="W220" s="79"/>
      <c r="X220" s="79"/>
      <c r="Y220" s="79"/>
      <c r="Z220" s="79"/>
    </row>
    <row r="221" ht="11.25" customHeight="1">
      <c r="A221" s="85" t="s">
        <v>8073</v>
      </c>
      <c r="B221" s="18" t="s">
        <v>52</v>
      </c>
      <c r="C221" s="85" t="s">
        <v>8424</v>
      </c>
      <c r="D221" s="74" t="s">
        <v>8422</v>
      </c>
      <c r="E221" s="557">
        <f>36*0.25/3</f>
        <v>3</v>
      </c>
      <c r="F221" s="557">
        <v>3.0</v>
      </c>
      <c r="G221" s="78" t="s">
        <v>3795</v>
      </c>
      <c r="H221" s="79"/>
      <c r="I221" s="79"/>
      <c r="J221" s="79"/>
      <c r="K221" s="79"/>
      <c r="L221" s="79"/>
      <c r="M221" s="79"/>
      <c r="N221" s="79"/>
      <c r="O221" s="79"/>
      <c r="P221" s="79"/>
      <c r="Q221" s="79"/>
      <c r="R221" s="79"/>
      <c r="S221" s="79"/>
      <c r="T221" s="79"/>
      <c r="U221" s="79"/>
      <c r="V221" s="79"/>
      <c r="W221" s="79"/>
      <c r="X221" s="79"/>
      <c r="Y221" s="79"/>
      <c r="Z221" s="79"/>
    </row>
    <row r="222" ht="11.25" customHeight="1">
      <c r="A222" s="85" t="s">
        <v>8073</v>
      </c>
      <c r="B222" s="18" t="s">
        <v>52</v>
      </c>
      <c r="C222" s="85" t="s">
        <v>8425</v>
      </c>
      <c r="D222" s="74" t="s">
        <v>8422</v>
      </c>
      <c r="E222" s="557">
        <f>36*0.1/3</f>
        <v>1.2</v>
      </c>
      <c r="F222" s="557">
        <v>1.2</v>
      </c>
      <c r="G222" s="78" t="s">
        <v>3795</v>
      </c>
      <c r="H222" s="79"/>
      <c r="I222" s="79"/>
      <c r="J222" s="79"/>
      <c r="K222" s="79"/>
      <c r="L222" s="79"/>
      <c r="M222" s="79"/>
      <c r="N222" s="79"/>
      <c r="O222" s="79"/>
      <c r="P222" s="79"/>
      <c r="Q222" s="79"/>
      <c r="R222" s="79"/>
      <c r="S222" s="79"/>
      <c r="T222" s="79"/>
      <c r="U222" s="79"/>
      <c r="V222" s="79"/>
      <c r="W222" s="79"/>
      <c r="X222" s="79"/>
      <c r="Y222" s="79"/>
      <c r="Z222" s="79"/>
    </row>
    <row r="223" ht="11.25" customHeight="1">
      <c r="A223" s="85" t="s">
        <v>8073</v>
      </c>
      <c r="B223" s="18" t="s">
        <v>52</v>
      </c>
      <c r="C223" s="85" t="s">
        <v>8426</v>
      </c>
      <c r="D223" s="74" t="s">
        <v>8422</v>
      </c>
      <c r="E223" s="557">
        <f t="shared" ref="E223:E224" si="15">50/3</f>
        <v>16.66666667</v>
      </c>
      <c r="F223" s="557">
        <v>16.67</v>
      </c>
      <c r="G223" s="78" t="s">
        <v>3795</v>
      </c>
      <c r="H223" s="79"/>
      <c r="I223" s="79"/>
      <c r="J223" s="79"/>
      <c r="K223" s="79"/>
      <c r="L223" s="79"/>
      <c r="M223" s="79"/>
      <c r="N223" s="79"/>
      <c r="O223" s="79"/>
      <c r="P223" s="79"/>
      <c r="Q223" s="79"/>
      <c r="R223" s="79"/>
      <c r="S223" s="79"/>
      <c r="T223" s="79"/>
      <c r="U223" s="79"/>
      <c r="V223" s="79"/>
      <c r="W223" s="79"/>
      <c r="X223" s="79"/>
      <c r="Y223" s="79"/>
      <c r="Z223" s="79"/>
    </row>
    <row r="224" ht="11.25" customHeight="1">
      <c r="A224" s="85" t="s">
        <v>8073</v>
      </c>
      <c r="B224" s="18" t="s">
        <v>52</v>
      </c>
      <c r="C224" s="85" t="s">
        <v>8427</v>
      </c>
      <c r="D224" s="74" t="s">
        <v>8422</v>
      </c>
      <c r="E224" s="557">
        <f t="shared" si="15"/>
        <v>16.66666667</v>
      </c>
      <c r="F224" s="557">
        <v>16.67</v>
      </c>
      <c r="G224" s="78" t="s">
        <v>3795</v>
      </c>
      <c r="H224" s="79"/>
      <c r="I224" s="79"/>
      <c r="J224" s="79"/>
      <c r="K224" s="79"/>
      <c r="L224" s="79"/>
      <c r="M224" s="79"/>
      <c r="N224" s="79"/>
      <c r="O224" s="79"/>
      <c r="P224" s="79"/>
      <c r="Q224" s="79"/>
      <c r="R224" s="79"/>
      <c r="S224" s="79"/>
      <c r="T224" s="79"/>
      <c r="U224" s="79"/>
      <c r="V224" s="79"/>
      <c r="W224" s="79"/>
      <c r="X224" s="79"/>
      <c r="Y224" s="79"/>
      <c r="Z224" s="79"/>
    </row>
    <row r="225" ht="11.25" customHeight="1">
      <c r="A225" s="85" t="s">
        <v>8073</v>
      </c>
      <c r="B225" s="247" t="s">
        <v>52</v>
      </c>
      <c r="C225" s="500" t="s">
        <v>8428</v>
      </c>
      <c r="D225" s="74" t="s">
        <v>8422</v>
      </c>
      <c r="E225" s="557">
        <f>50*0.25/3</f>
        <v>4.166666667</v>
      </c>
      <c r="F225" s="557">
        <v>4.17</v>
      </c>
      <c r="G225" s="78" t="s">
        <v>3795</v>
      </c>
      <c r="H225" s="79"/>
      <c r="I225" s="79"/>
      <c r="J225" s="79"/>
      <c r="K225" s="79"/>
      <c r="L225" s="79"/>
      <c r="M225" s="79"/>
      <c r="N225" s="79"/>
      <c r="O225" s="79"/>
      <c r="P225" s="79"/>
      <c r="Q225" s="79"/>
      <c r="R225" s="79"/>
      <c r="S225" s="79"/>
      <c r="T225" s="79"/>
      <c r="U225" s="79"/>
      <c r="V225" s="79"/>
      <c r="W225" s="79"/>
      <c r="X225" s="79"/>
      <c r="Y225" s="79"/>
      <c r="Z225" s="79"/>
    </row>
    <row r="226" ht="11.25" customHeight="1">
      <c r="A226" s="85" t="s">
        <v>8073</v>
      </c>
      <c r="B226" s="18" t="s">
        <v>52</v>
      </c>
      <c r="C226" s="85" t="s">
        <v>8429</v>
      </c>
      <c r="D226" s="74" t="s">
        <v>8422</v>
      </c>
      <c r="E226" s="557">
        <f>50*0.1/3</f>
        <v>1.666666667</v>
      </c>
      <c r="F226" s="557">
        <v>1.67</v>
      </c>
      <c r="G226" s="78" t="s">
        <v>3795</v>
      </c>
      <c r="H226" s="79"/>
      <c r="I226" s="79"/>
      <c r="J226" s="79"/>
      <c r="K226" s="79"/>
      <c r="L226" s="79"/>
      <c r="M226" s="79"/>
      <c r="N226" s="79"/>
      <c r="O226" s="79"/>
      <c r="P226" s="79"/>
      <c r="Q226" s="79"/>
      <c r="R226" s="79"/>
      <c r="S226" s="79"/>
      <c r="T226" s="79"/>
      <c r="U226" s="79"/>
      <c r="V226" s="79"/>
      <c r="W226" s="79"/>
      <c r="X226" s="79"/>
      <c r="Y226" s="79"/>
      <c r="Z226" s="79"/>
    </row>
    <row r="227" ht="11.25" customHeight="1">
      <c r="A227" s="85" t="s">
        <v>8073</v>
      </c>
      <c r="B227" s="247" t="s">
        <v>52</v>
      </c>
      <c r="C227" s="85" t="s">
        <v>8430</v>
      </c>
      <c r="D227" s="74" t="s">
        <v>8431</v>
      </c>
      <c r="E227" s="557">
        <f t="shared" ref="E227:F227" si="16">33*2/3</f>
        <v>22</v>
      </c>
      <c r="F227" s="557">
        <f t="shared" si="16"/>
        <v>22</v>
      </c>
      <c r="G227" s="78" t="s">
        <v>3795</v>
      </c>
      <c r="H227" s="79"/>
      <c r="I227" s="79"/>
      <c r="J227" s="79"/>
      <c r="K227" s="79"/>
      <c r="L227" s="79"/>
      <c r="M227" s="79"/>
      <c r="N227" s="79"/>
      <c r="O227" s="79"/>
      <c r="P227" s="79"/>
      <c r="Q227" s="79"/>
      <c r="R227" s="79"/>
      <c r="S227" s="79"/>
      <c r="T227" s="79"/>
      <c r="U227" s="79"/>
      <c r="V227" s="79"/>
      <c r="W227" s="79"/>
      <c r="X227" s="79"/>
      <c r="Y227" s="79"/>
      <c r="Z227" s="79"/>
    </row>
    <row r="228" ht="11.25" customHeight="1">
      <c r="A228" s="85" t="s">
        <v>8074</v>
      </c>
      <c r="B228" s="18" t="s">
        <v>52</v>
      </c>
      <c r="C228" s="85" t="s">
        <v>8119</v>
      </c>
      <c r="D228" s="74" t="s">
        <v>8120</v>
      </c>
      <c r="E228" s="557" t="s">
        <v>8432</v>
      </c>
      <c r="F228" s="557">
        <f>353/3</f>
        <v>117.6666667</v>
      </c>
      <c r="G228" s="78" t="s">
        <v>384</v>
      </c>
      <c r="H228" s="79"/>
      <c r="I228" s="79"/>
      <c r="J228" s="79"/>
      <c r="K228" s="79"/>
      <c r="L228" s="79"/>
      <c r="M228" s="79"/>
      <c r="N228" s="79"/>
      <c r="O228" s="79"/>
      <c r="P228" s="79"/>
      <c r="Q228" s="79"/>
      <c r="R228" s="79"/>
      <c r="S228" s="79"/>
      <c r="T228" s="79"/>
      <c r="U228" s="79"/>
      <c r="V228" s="79"/>
      <c r="W228" s="79"/>
      <c r="X228" s="79"/>
      <c r="Y228" s="79"/>
      <c r="Z228" s="79"/>
    </row>
    <row r="229" ht="11.25" customHeight="1">
      <c r="A229" s="85" t="s">
        <v>8074</v>
      </c>
      <c r="B229" s="18" t="s">
        <v>52</v>
      </c>
      <c r="C229" s="85" t="s">
        <v>8122</v>
      </c>
      <c r="D229" s="74" t="s">
        <v>8120</v>
      </c>
      <c r="E229" s="557" t="s">
        <v>8433</v>
      </c>
      <c r="F229" s="557">
        <f>353*25%/3</f>
        <v>29.41666667</v>
      </c>
      <c r="G229" s="78" t="s">
        <v>384</v>
      </c>
      <c r="H229" s="79"/>
      <c r="I229" s="79"/>
      <c r="J229" s="79"/>
      <c r="K229" s="79"/>
      <c r="L229" s="79"/>
      <c r="M229" s="79"/>
      <c r="N229" s="79"/>
      <c r="O229" s="79"/>
      <c r="P229" s="79"/>
      <c r="Q229" s="79"/>
      <c r="R229" s="79"/>
      <c r="S229" s="79"/>
      <c r="T229" s="79"/>
      <c r="U229" s="79"/>
      <c r="V229" s="79"/>
      <c r="W229" s="79"/>
      <c r="X229" s="79"/>
      <c r="Y229" s="79"/>
      <c r="Z229" s="79"/>
    </row>
    <row r="230" ht="11.25" customHeight="1">
      <c r="A230" s="85" t="s">
        <v>8074</v>
      </c>
      <c r="B230" s="18" t="s">
        <v>52</v>
      </c>
      <c r="C230" s="85" t="s">
        <v>8124</v>
      </c>
      <c r="D230" s="74" t="s">
        <v>8120</v>
      </c>
      <c r="E230" s="557" t="s">
        <v>8434</v>
      </c>
      <c r="F230" s="557">
        <f>353*10%/3</f>
        <v>11.76666667</v>
      </c>
      <c r="G230" s="78" t="s">
        <v>384</v>
      </c>
      <c r="H230" s="79"/>
      <c r="I230" s="79"/>
      <c r="J230" s="79"/>
      <c r="K230" s="79"/>
      <c r="L230" s="79"/>
      <c r="M230" s="79"/>
      <c r="N230" s="79"/>
      <c r="O230" s="79"/>
      <c r="P230" s="79"/>
      <c r="Q230" s="79"/>
      <c r="R230" s="79"/>
      <c r="S230" s="79"/>
      <c r="T230" s="79"/>
      <c r="U230" s="79"/>
      <c r="V230" s="79"/>
      <c r="W230" s="79"/>
      <c r="X230" s="79"/>
      <c r="Y230" s="79"/>
      <c r="Z230" s="79"/>
    </row>
    <row r="231" ht="11.25" customHeight="1">
      <c r="A231" s="85" t="s">
        <v>8074</v>
      </c>
      <c r="B231" s="18" t="s">
        <v>52</v>
      </c>
      <c r="C231" s="85" t="s">
        <v>8126</v>
      </c>
      <c r="D231" s="74" t="s">
        <v>8120</v>
      </c>
      <c r="E231" s="557" t="s">
        <v>8432</v>
      </c>
      <c r="F231" s="557">
        <f>353/3</f>
        <v>117.6666667</v>
      </c>
      <c r="G231" s="78" t="s">
        <v>384</v>
      </c>
      <c r="H231" s="79"/>
      <c r="I231" s="79"/>
      <c r="J231" s="79"/>
      <c r="K231" s="79"/>
      <c r="L231" s="79"/>
      <c r="M231" s="79"/>
      <c r="N231" s="79"/>
      <c r="O231" s="79"/>
      <c r="P231" s="79"/>
      <c r="Q231" s="79"/>
      <c r="R231" s="79"/>
      <c r="S231" s="79"/>
      <c r="T231" s="79"/>
      <c r="U231" s="79"/>
      <c r="V231" s="79"/>
      <c r="W231" s="79"/>
      <c r="X231" s="79"/>
      <c r="Y231" s="79"/>
      <c r="Z231" s="79"/>
    </row>
    <row r="232" ht="11.25" customHeight="1">
      <c r="A232" s="85" t="s">
        <v>8074</v>
      </c>
      <c r="B232" s="18" t="s">
        <v>52</v>
      </c>
      <c r="C232" s="85" t="s">
        <v>8435</v>
      </c>
      <c r="D232" s="74" t="s">
        <v>8128</v>
      </c>
      <c r="E232" s="413" t="s">
        <v>8436</v>
      </c>
      <c r="F232" s="557">
        <f t="shared" ref="F232:F233" si="17">22/3*2</f>
        <v>14.66666667</v>
      </c>
      <c r="G232" s="78" t="s">
        <v>384</v>
      </c>
      <c r="H232" s="79"/>
      <c r="I232" s="79"/>
      <c r="J232" s="79"/>
      <c r="K232" s="79"/>
      <c r="L232" s="79"/>
      <c r="M232" s="79"/>
      <c r="N232" s="79"/>
      <c r="O232" s="79"/>
      <c r="P232" s="79"/>
      <c r="Q232" s="79"/>
      <c r="R232" s="79"/>
      <c r="S232" s="79"/>
      <c r="T232" s="79"/>
      <c r="U232" s="79"/>
      <c r="V232" s="79"/>
      <c r="W232" s="79"/>
      <c r="X232" s="79"/>
      <c r="Y232" s="79"/>
      <c r="Z232" s="79"/>
    </row>
    <row r="233" ht="11.25" customHeight="1">
      <c r="A233" s="85" t="s">
        <v>8074</v>
      </c>
      <c r="B233" s="18" t="s">
        <v>52</v>
      </c>
      <c r="C233" s="85" t="s">
        <v>8437</v>
      </c>
      <c r="D233" s="74" t="s">
        <v>8438</v>
      </c>
      <c r="E233" s="413" t="s">
        <v>8436</v>
      </c>
      <c r="F233" s="557">
        <f t="shared" si="17"/>
        <v>14.66666667</v>
      </c>
      <c r="G233" s="78" t="s">
        <v>384</v>
      </c>
      <c r="H233" s="79"/>
      <c r="I233" s="79"/>
      <c r="J233" s="79"/>
      <c r="K233" s="79"/>
      <c r="L233" s="79"/>
      <c r="M233" s="79"/>
      <c r="N233" s="79"/>
      <c r="O233" s="79"/>
      <c r="P233" s="79"/>
      <c r="Q233" s="79"/>
      <c r="R233" s="79"/>
      <c r="S233" s="79"/>
      <c r="T233" s="79"/>
      <c r="U233" s="79"/>
      <c r="V233" s="79"/>
      <c r="W233" s="79"/>
      <c r="X233" s="79"/>
      <c r="Y233" s="79"/>
      <c r="Z233" s="79"/>
    </row>
    <row r="234" ht="11.25" customHeight="1">
      <c r="A234" s="500" t="s">
        <v>8074</v>
      </c>
      <c r="B234" s="247" t="s">
        <v>52</v>
      </c>
      <c r="C234" s="500" t="s">
        <v>8439</v>
      </c>
      <c r="D234" s="752" t="s">
        <v>8128</v>
      </c>
      <c r="E234" s="761" t="s">
        <v>8440</v>
      </c>
      <c r="F234" s="756">
        <f>38/3*2</f>
        <v>25.33333333</v>
      </c>
      <c r="G234" s="78" t="s">
        <v>384</v>
      </c>
      <c r="H234" s="79"/>
      <c r="I234" s="79"/>
      <c r="J234" s="79"/>
      <c r="K234" s="79"/>
      <c r="L234" s="79"/>
      <c r="M234" s="79"/>
      <c r="N234" s="79"/>
      <c r="O234" s="79"/>
      <c r="P234" s="79"/>
      <c r="Q234" s="79"/>
      <c r="R234" s="79"/>
      <c r="S234" s="79"/>
      <c r="T234" s="79"/>
      <c r="U234" s="79"/>
      <c r="V234" s="79"/>
      <c r="W234" s="79"/>
      <c r="X234" s="79"/>
      <c r="Y234" s="79"/>
      <c r="Z234" s="79"/>
    </row>
    <row r="235" ht="11.25" customHeight="1">
      <c r="A235" s="112" t="s">
        <v>76</v>
      </c>
      <c r="B235" s="98" t="s">
        <v>77</v>
      </c>
      <c r="C235" s="112" t="s">
        <v>8441</v>
      </c>
      <c r="D235" s="99" t="s">
        <v>8174</v>
      </c>
      <c r="E235" s="762" t="s">
        <v>8442</v>
      </c>
      <c r="F235" s="763">
        <v>20.33</v>
      </c>
      <c r="G235" s="764" t="s">
        <v>394</v>
      </c>
      <c r="H235" s="79"/>
      <c r="I235" s="79"/>
      <c r="J235" s="79"/>
      <c r="K235" s="79"/>
      <c r="L235" s="79"/>
      <c r="M235" s="79"/>
      <c r="N235" s="79"/>
      <c r="O235" s="79"/>
      <c r="P235" s="79"/>
      <c r="Q235" s="79"/>
      <c r="R235" s="79"/>
      <c r="S235" s="79"/>
      <c r="T235" s="79"/>
      <c r="U235" s="79"/>
      <c r="V235" s="79"/>
      <c r="W235" s="79"/>
      <c r="X235" s="79"/>
      <c r="Y235" s="79"/>
      <c r="Z235" s="79"/>
    </row>
    <row r="236" ht="11.25" customHeight="1">
      <c r="A236" s="112" t="s">
        <v>76</v>
      </c>
      <c r="B236" s="98" t="s">
        <v>77</v>
      </c>
      <c r="C236" s="112" t="s">
        <v>8443</v>
      </c>
      <c r="D236" s="99" t="s">
        <v>8174</v>
      </c>
      <c r="E236" s="426" t="s">
        <v>8444</v>
      </c>
      <c r="F236" s="763">
        <v>5.08</v>
      </c>
      <c r="G236" s="764" t="s">
        <v>394</v>
      </c>
      <c r="H236" s="79"/>
      <c r="I236" s="79"/>
      <c r="J236" s="79"/>
      <c r="K236" s="79"/>
      <c r="L236" s="79"/>
      <c r="M236" s="79"/>
      <c r="N236" s="79"/>
      <c r="O236" s="79"/>
      <c r="P236" s="79"/>
      <c r="Q236" s="79"/>
      <c r="R236" s="79"/>
      <c r="S236" s="79"/>
      <c r="T236" s="79"/>
      <c r="U236" s="79"/>
      <c r="V236" s="79"/>
      <c r="W236" s="79"/>
      <c r="X236" s="79"/>
      <c r="Y236" s="79"/>
      <c r="Z236" s="79"/>
    </row>
    <row r="237" ht="11.25" customHeight="1">
      <c r="A237" s="112" t="s">
        <v>76</v>
      </c>
      <c r="B237" s="98" t="s">
        <v>77</v>
      </c>
      <c r="C237" s="112" t="s">
        <v>8445</v>
      </c>
      <c r="D237" s="99" t="s">
        <v>8174</v>
      </c>
      <c r="E237" s="426" t="s">
        <v>8446</v>
      </c>
      <c r="F237" s="763">
        <v>2.03</v>
      </c>
      <c r="G237" s="764" t="s">
        <v>394</v>
      </c>
      <c r="H237" s="79"/>
      <c r="I237" s="79"/>
      <c r="J237" s="79"/>
      <c r="K237" s="79"/>
      <c r="L237" s="79"/>
      <c r="M237" s="79"/>
      <c r="N237" s="79"/>
      <c r="O237" s="79"/>
      <c r="P237" s="79"/>
      <c r="Q237" s="79"/>
      <c r="R237" s="79"/>
      <c r="S237" s="79"/>
      <c r="T237" s="79"/>
      <c r="U237" s="79"/>
      <c r="V237" s="79"/>
      <c r="W237" s="79"/>
      <c r="X237" s="79"/>
      <c r="Y237" s="79"/>
      <c r="Z237" s="79"/>
    </row>
    <row r="238" ht="11.25" customHeight="1">
      <c r="A238" s="112" t="s">
        <v>76</v>
      </c>
      <c r="B238" s="98" t="s">
        <v>77</v>
      </c>
      <c r="C238" s="112" t="s">
        <v>8447</v>
      </c>
      <c r="D238" s="99" t="s">
        <v>8174</v>
      </c>
      <c r="E238" s="426">
        <v>52.0</v>
      </c>
      <c r="F238" s="763">
        <v>17.0</v>
      </c>
      <c r="G238" s="764" t="s">
        <v>394</v>
      </c>
      <c r="H238" s="79"/>
      <c r="I238" s="79"/>
      <c r="J238" s="79"/>
      <c r="K238" s="79"/>
      <c r="L238" s="79"/>
      <c r="M238" s="79"/>
      <c r="N238" s="79"/>
      <c r="O238" s="79"/>
      <c r="P238" s="79"/>
      <c r="Q238" s="79"/>
      <c r="R238" s="79"/>
      <c r="S238" s="79"/>
      <c r="T238" s="79"/>
      <c r="U238" s="79"/>
      <c r="V238" s="79"/>
      <c r="W238" s="79"/>
      <c r="X238" s="79"/>
      <c r="Y238" s="79"/>
      <c r="Z238" s="79"/>
    </row>
    <row r="239" ht="11.25" customHeight="1">
      <c r="A239" s="112" t="s">
        <v>76</v>
      </c>
      <c r="B239" s="98" t="s">
        <v>77</v>
      </c>
      <c r="C239" s="112" t="s">
        <v>8448</v>
      </c>
      <c r="D239" s="99" t="s">
        <v>8174</v>
      </c>
      <c r="E239" s="426" t="s">
        <v>8449</v>
      </c>
      <c r="F239" s="763">
        <v>4.33</v>
      </c>
      <c r="G239" s="764" t="s">
        <v>394</v>
      </c>
      <c r="H239" s="79"/>
      <c r="I239" s="79"/>
      <c r="J239" s="79"/>
      <c r="K239" s="79"/>
      <c r="L239" s="79"/>
      <c r="M239" s="79"/>
      <c r="N239" s="79"/>
      <c r="O239" s="79"/>
      <c r="P239" s="79"/>
      <c r="Q239" s="79"/>
      <c r="R239" s="79"/>
      <c r="S239" s="79"/>
      <c r="T239" s="79"/>
      <c r="U239" s="79"/>
      <c r="V239" s="79"/>
      <c r="W239" s="79"/>
      <c r="X239" s="79"/>
      <c r="Y239" s="79"/>
      <c r="Z239" s="79"/>
    </row>
    <row r="240" ht="11.25" customHeight="1">
      <c r="A240" s="112" t="s">
        <v>76</v>
      </c>
      <c r="B240" s="98" t="s">
        <v>77</v>
      </c>
      <c r="C240" s="112" t="s">
        <v>8450</v>
      </c>
      <c r="D240" s="99" t="s">
        <v>8174</v>
      </c>
      <c r="E240" s="426" t="s">
        <v>8451</v>
      </c>
      <c r="F240" s="763">
        <v>0.4</v>
      </c>
      <c r="G240" s="764" t="s">
        <v>394</v>
      </c>
      <c r="H240" s="79"/>
      <c r="I240" s="79"/>
      <c r="J240" s="79"/>
      <c r="K240" s="79"/>
      <c r="L240" s="79"/>
      <c r="M240" s="79"/>
      <c r="N240" s="79"/>
      <c r="O240" s="79"/>
      <c r="P240" s="79"/>
      <c r="Q240" s="79"/>
      <c r="R240" s="79"/>
      <c r="S240" s="79"/>
      <c r="T240" s="79"/>
      <c r="U240" s="79"/>
      <c r="V240" s="79"/>
      <c r="W240" s="79"/>
      <c r="X240" s="79"/>
      <c r="Y240" s="79"/>
      <c r="Z240" s="79"/>
    </row>
    <row r="241" ht="11.25" customHeight="1">
      <c r="A241" s="112" t="s">
        <v>76</v>
      </c>
      <c r="B241" s="98" t="s">
        <v>77</v>
      </c>
      <c r="C241" s="112" t="s">
        <v>8452</v>
      </c>
      <c r="D241" s="99" t="s">
        <v>8174</v>
      </c>
      <c r="E241" s="762" t="s">
        <v>8442</v>
      </c>
      <c r="F241" s="763">
        <v>20.33</v>
      </c>
      <c r="G241" s="764" t="s">
        <v>394</v>
      </c>
      <c r="H241" s="79"/>
      <c r="I241" s="79"/>
      <c r="J241" s="79"/>
      <c r="K241" s="79"/>
      <c r="L241" s="79"/>
      <c r="M241" s="79"/>
      <c r="N241" s="79"/>
      <c r="O241" s="79"/>
      <c r="P241" s="79"/>
      <c r="Q241" s="79"/>
      <c r="R241" s="79"/>
      <c r="S241" s="79"/>
      <c r="T241" s="79"/>
      <c r="U241" s="79"/>
      <c r="V241" s="79"/>
      <c r="W241" s="79"/>
      <c r="X241" s="79"/>
      <c r="Y241" s="79"/>
      <c r="Z241" s="79"/>
    </row>
    <row r="242" ht="11.25" customHeight="1">
      <c r="A242" s="112" t="s">
        <v>76</v>
      </c>
      <c r="B242" s="98" t="s">
        <v>77</v>
      </c>
      <c r="C242" s="112" t="s">
        <v>8453</v>
      </c>
      <c r="D242" s="99" t="s">
        <v>8174</v>
      </c>
      <c r="E242" s="426" t="s">
        <v>8444</v>
      </c>
      <c r="F242" s="763">
        <v>5.08</v>
      </c>
      <c r="G242" s="764" t="s">
        <v>394</v>
      </c>
      <c r="H242" s="79"/>
      <c r="I242" s="79"/>
      <c r="J242" s="79"/>
      <c r="K242" s="79"/>
      <c r="L242" s="79"/>
      <c r="M242" s="79"/>
      <c r="N242" s="79"/>
      <c r="O242" s="79"/>
      <c r="P242" s="79"/>
      <c r="Q242" s="79"/>
      <c r="R242" s="79"/>
      <c r="S242" s="79"/>
      <c r="T242" s="79"/>
      <c r="U242" s="79"/>
      <c r="V242" s="79"/>
      <c r="W242" s="79"/>
      <c r="X242" s="79"/>
      <c r="Y242" s="79"/>
      <c r="Z242" s="79"/>
    </row>
    <row r="243" ht="11.25" customHeight="1">
      <c r="A243" s="112" t="s">
        <v>76</v>
      </c>
      <c r="B243" s="98" t="s">
        <v>77</v>
      </c>
      <c r="C243" s="112" t="s">
        <v>8454</v>
      </c>
      <c r="D243" s="99" t="s">
        <v>8174</v>
      </c>
      <c r="E243" s="426" t="s">
        <v>8446</v>
      </c>
      <c r="F243" s="763">
        <v>2.03</v>
      </c>
      <c r="G243" s="764" t="s">
        <v>394</v>
      </c>
      <c r="H243" s="79"/>
      <c r="I243" s="79"/>
      <c r="J243" s="79"/>
      <c r="K243" s="79"/>
      <c r="L243" s="79"/>
      <c r="M243" s="79"/>
      <c r="N243" s="79"/>
      <c r="O243" s="79"/>
      <c r="P243" s="79"/>
      <c r="Q243" s="79"/>
      <c r="R243" s="79"/>
      <c r="S243" s="79"/>
      <c r="T243" s="79"/>
      <c r="U243" s="79"/>
      <c r="V243" s="79"/>
      <c r="W243" s="79"/>
      <c r="X243" s="79"/>
      <c r="Y243" s="79"/>
      <c r="Z243" s="79"/>
    </row>
    <row r="244" ht="11.25" customHeight="1">
      <c r="A244" s="112" t="s">
        <v>76</v>
      </c>
      <c r="B244" s="98" t="s">
        <v>77</v>
      </c>
      <c r="C244" s="112" t="s">
        <v>8455</v>
      </c>
      <c r="D244" s="99" t="s">
        <v>8174</v>
      </c>
      <c r="E244" s="426">
        <v>32.0</v>
      </c>
      <c r="F244" s="763">
        <v>11.0</v>
      </c>
      <c r="G244" s="764" t="s">
        <v>394</v>
      </c>
      <c r="H244" s="79"/>
      <c r="I244" s="79"/>
      <c r="J244" s="79"/>
      <c r="K244" s="79"/>
      <c r="L244" s="79"/>
      <c r="M244" s="79"/>
      <c r="N244" s="79"/>
      <c r="O244" s="79"/>
      <c r="P244" s="79"/>
      <c r="Q244" s="79"/>
      <c r="R244" s="79"/>
      <c r="S244" s="79"/>
      <c r="T244" s="79"/>
      <c r="U244" s="79"/>
      <c r="V244" s="79"/>
      <c r="W244" s="79"/>
      <c r="X244" s="79"/>
      <c r="Y244" s="79"/>
      <c r="Z244" s="79"/>
    </row>
    <row r="245" ht="11.25" customHeight="1">
      <c r="A245" s="112" t="s">
        <v>76</v>
      </c>
      <c r="B245" s="98" t="s">
        <v>77</v>
      </c>
      <c r="C245" s="112" t="s">
        <v>8456</v>
      </c>
      <c r="D245" s="99" t="s">
        <v>8174</v>
      </c>
      <c r="E245" s="426">
        <v>2.6666666666666665</v>
      </c>
      <c r="F245" s="763">
        <v>3.0</v>
      </c>
      <c r="G245" s="764" t="s">
        <v>394</v>
      </c>
      <c r="H245" s="79"/>
      <c r="I245" s="79"/>
      <c r="J245" s="79"/>
      <c r="K245" s="79"/>
      <c r="L245" s="79"/>
      <c r="M245" s="79"/>
      <c r="N245" s="79"/>
      <c r="O245" s="79"/>
      <c r="P245" s="79"/>
      <c r="Q245" s="79"/>
      <c r="R245" s="79"/>
      <c r="S245" s="79"/>
      <c r="T245" s="79"/>
      <c r="U245" s="79"/>
      <c r="V245" s="79"/>
      <c r="W245" s="79"/>
      <c r="X245" s="79"/>
      <c r="Y245" s="79"/>
      <c r="Z245" s="79"/>
    </row>
    <row r="246" ht="11.25" customHeight="1">
      <c r="A246" s="112" t="s">
        <v>76</v>
      </c>
      <c r="B246" s="98" t="s">
        <v>77</v>
      </c>
      <c r="C246" s="112" t="s">
        <v>8457</v>
      </c>
      <c r="D246" s="99" t="s">
        <v>8174</v>
      </c>
      <c r="E246" s="426">
        <v>3.0</v>
      </c>
      <c r="F246" s="763">
        <v>0.3</v>
      </c>
      <c r="G246" s="764" t="s">
        <v>394</v>
      </c>
      <c r="H246" s="79"/>
      <c r="I246" s="79"/>
      <c r="J246" s="79"/>
      <c r="K246" s="79"/>
      <c r="L246" s="79"/>
      <c r="M246" s="79"/>
      <c r="N246" s="79"/>
      <c r="O246" s="79"/>
      <c r="P246" s="79"/>
      <c r="Q246" s="79"/>
      <c r="R246" s="79"/>
      <c r="S246" s="79"/>
      <c r="T246" s="79"/>
      <c r="U246" s="79"/>
      <c r="V246" s="79"/>
      <c r="W246" s="79"/>
      <c r="X246" s="79"/>
      <c r="Y246" s="79"/>
      <c r="Z246" s="79"/>
    </row>
    <row r="247" ht="11.25" customHeight="1">
      <c r="A247" s="112" t="s">
        <v>76</v>
      </c>
      <c r="B247" s="98" t="s">
        <v>77</v>
      </c>
      <c r="C247" s="112" t="s">
        <v>8458</v>
      </c>
      <c r="D247" s="99" t="s">
        <v>8174</v>
      </c>
      <c r="E247" s="426">
        <v>10.666666666666666</v>
      </c>
      <c r="F247" s="763">
        <v>11.0</v>
      </c>
      <c r="G247" s="764" t="s">
        <v>394</v>
      </c>
      <c r="H247" s="79"/>
      <c r="I247" s="79"/>
      <c r="J247" s="79"/>
      <c r="K247" s="79"/>
      <c r="L247" s="79"/>
      <c r="M247" s="79"/>
      <c r="N247" s="79"/>
      <c r="O247" s="79"/>
      <c r="P247" s="79"/>
      <c r="Q247" s="79"/>
      <c r="R247" s="79"/>
      <c r="S247" s="79"/>
      <c r="T247" s="79"/>
      <c r="U247" s="79"/>
      <c r="V247" s="79"/>
      <c r="W247" s="79"/>
      <c r="X247" s="79"/>
      <c r="Y247" s="79"/>
      <c r="Z247" s="79"/>
    </row>
    <row r="248" ht="11.25" customHeight="1">
      <c r="A248" s="112" t="s">
        <v>76</v>
      </c>
      <c r="B248" s="98" t="s">
        <v>77</v>
      </c>
      <c r="C248" s="112" t="s">
        <v>8459</v>
      </c>
      <c r="D248" s="99" t="s">
        <v>8174</v>
      </c>
      <c r="E248" s="498" t="s">
        <v>8460</v>
      </c>
      <c r="F248" s="498" t="s">
        <v>8461</v>
      </c>
      <c r="G248" s="764" t="s">
        <v>394</v>
      </c>
      <c r="H248" s="79"/>
      <c r="I248" s="79"/>
      <c r="J248" s="79"/>
      <c r="K248" s="79"/>
      <c r="L248" s="79"/>
      <c r="M248" s="79"/>
      <c r="N248" s="79"/>
      <c r="O248" s="79"/>
      <c r="P248" s="79"/>
      <c r="Q248" s="79"/>
      <c r="R248" s="79"/>
      <c r="S248" s="79"/>
      <c r="T248" s="79"/>
      <c r="U248" s="79"/>
      <c r="V248" s="79"/>
      <c r="W248" s="79"/>
      <c r="X248" s="79"/>
      <c r="Y248" s="79"/>
      <c r="Z248" s="79"/>
    </row>
    <row r="249" ht="11.25" customHeight="1">
      <c r="A249" s="112" t="s">
        <v>76</v>
      </c>
      <c r="B249" s="98" t="s">
        <v>77</v>
      </c>
      <c r="C249" s="112" t="s">
        <v>8462</v>
      </c>
      <c r="D249" s="99" t="s">
        <v>8174</v>
      </c>
      <c r="E249" s="426" t="s">
        <v>8463</v>
      </c>
      <c r="F249" s="763">
        <v>12.0</v>
      </c>
      <c r="G249" s="764" t="s">
        <v>394</v>
      </c>
      <c r="H249" s="79"/>
      <c r="I249" s="79"/>
      <c r="J249" s="79"/>
      <c r="K249" s="79"/>
      <c r="L249" s="79"/>
      <c r="M249" s="79"/>
      <c r="N249" s="79"/>
      <c r="O249" s="79"/>
      <c r="P249" s="79"/>
      <c r="Q249" s="79"/>
      <c r="R249" s="79"/>
      <c r="S249" s="79"/>
      <c r="T249" s="79"/>
      <c r="U249" s="79"/>
      <c r="V249" s="79"/>
      <c r="W249" s="79"/>
      <c r="X249" s="79"/>
      <c r="Y249" s="79"/>
      <c r="Z249" s="79"/>
    </row>
    <row r="250" ht="11.25" customHeight="1">
      <c r="A250" s="112" t="s">
        <v>76</v>
      </c>
      <c r="B250" s="98" t="s">
        <v>77</v>
      </c>
      <c r="C250" s="112" t="s">
        <v>8464</v>
      </c>
      <c r="D250" s="99" t="s">
        <v>8174</v>
      </c>
      <c r="E250" s="426" t="s">
        <v>8465</v>
      </c>
      <c r="F250" s="763">
        <v>10.0</v>
      </c>
      <c r="G250" s="764" t="s">
        <v>394</v>
      </c>
      <c r="H250" s="79"/>
      <c r="I250" s="79"/>
      <c r="J250" s="79"/>
      <c r="K250" s="79"/>
      <c r="L250" s="79"/>
      <c r="M250" s="79"/>
      <c r="N250" s="79"/>
      <c r="O250" s="79"/>
      <c r="P250" s="79"/>
      <c r="Q250" s="79"/>
      <c r="R250" s="79"/>
      <c r="S250" s="79"/>
      <c r="T250" s="79"/>
      <c r="U250" s="79"/>
      <c r="V250" s="79"/>
      <c r="W250" s="79"/>
      <c r="X250" s="79"/>
      <c r="Y250" s="79"/>
      <c r="Z250" s="79"/>
    </row>
    <row r="251" ht="11.25" customHeight="1">
      <c r="A251" s="112" t="s">
        <v>7349</v>
      </c>
      <c r="B251" s="98" t="s">
        <v>77</v>
      </c>
      <c r="C251" s="112" t="s">
        <v>8466</v>
      </c>
      <c r="D251" s="99" t="s">
        <v>8133</v>
      </c>
      <c r="E251" s="763">
        <v>8.0</v>
      </c>
      <c r="F251" s="763">
        <v>8.0</v>
      </c>
      <c r="G251" s="78" t="s">
        <v>412</v>
      </c>
      <c r="H251" s="79"/>
      <c r="I251" s="79"/>
      <c r="J251" s="79"/>
      <c r="K251" s="79"/>
      <c r="L251" s="79"/>
      <c r="M251" s="79"/>
      <c r="N251" s="79"/>
      <c r="O251" s="79"/>
      <c r="P251" s="79"/>
      <c r="Q251" s="79"/>
      <c r="R251" s="79"/>
      <c r="S251" s="79"/>
      <c r="T251" s="79"/>
      <c r="U251" s="79"/>
      <c r="V251" s="79"/>
      <c r="W251" s="79"/>
      <c r="X251" s="79"/>
      <c r="Y251" s="79"/>
      <c r="Z251" s="79"/>
    </row>
    <row r="252" ht="11.25" customHeight="1">
      <c r="A252" s="112" t="s">
        <v>7349</v>
      </c>
      <c r="B252" s="98" t="s">
        <v>77</v>
      </c>
      <c r="C252" s="112" t="s">
        <v>8467</v>
      </c>
      <c r="D252" s="99" t="s">
        <v>8133</v>
      </c>
      <c r="E252" s="763">
        <v>8.0</v>
      </c>
      <c r="F252" s="763">
        <v>8.0</v>
      </c>
      <c r="G252" s="78" t="s">
        <v>412</v>
      </c>
      <c r="H252" s="79"/>
      <c r="I252" s="79"/>
      <c r="J252" s="79"/>
      <c r="K252" s="79"/>
      <c r="L252" s="79"/>
      <c r="M252" s="79"/>
      <c r="N252" s="79"/>
      <c r="O252" s="79"/>
      <c r="P252" s="79"/>
      <c r="Q252" s="79"/>
      <c r="R252" s="79"/>
      <c r="S252" s="79"/>
      <c r="T252" s="79"/>
      <c r="U252" s="79"/>
      <c r="V252" s="79"/>
      <c r="W252" s="79"/>
      <c r="X252" s="79"/>
      <c r="Y252" s="79"/>
      <c r="Z252" s="79"/>
    </row>
    <row r="253" ht="11.25" customHeight="1">
      <c r="A253" s="112" t="s">
        <v>7349</v>
      </c>
      <c r="B253" s="98" t="s">
        <v>77</v>
      </c>
      <c r="C253" s="112" t="s">
        <v>8468</v>
      </c>
      <c r="D253" s="99" t="s">
        <v>8133</v>
      </c>
      <c r="E253" s="763">
        <v>1.0</v>
      </c>
      <c r="F253" s="763">
        <v>2.0</v>
      </c>
      <c r="G253" s="78" t="s">
        <v>412</v>
      </c>
      <c r="H253" s="79"/>
      <c r="I253" s="79"/>
      <c r="J253" s="79"/>
      <c r="K253" s="79"/>
      <c r="L253" s="79"/>
      <c r="M253" s="79"/>
      <c r="N253" s="79"/>
      <c r="O253" s="79"/>
      <c r="P253" s="79"/>
      <c r="Q253" s="79"/>
      <c r="R253" s="79"/>
      <c r="S253" s="79"/>
      <c r="T253" s="79"/>
      <c r="U253" s="79"/>
      <c r="V253" s="79"/>
      <c r="W253" s="79"/>
      <c r="X253" s="79"/>
      <c r="Y253" s="79"/>
      <c r="Z253" s="79"/>
    </row>
    <row r="254" ht="11.25" customHeight="1">
      <c r="A254" s="112" t="s">
        <v>7349</v>
      </c>
      <c r="B254" s="98" t="s">
        <v>77</v>
      </c>
      <c r="C254" s="112" t="s">
        <v>8469</v>
      </c>
      <c r="D254" s="99" t="s">
        <v>8133</v>
      </c>
      <c r="E254" s="763">
        <v>0.33</v>
      </c>
      <c r="F254" s="763">
        <v>0.8</v>
      </c>
      <c r="G254" s="78" t="s">
        <v>412</v>
      </c>
      <c r="H254" s="79"/>
      <c r="I254" s="79"/>
      <c r="J254" s="79"/>
      <c r="K254" s="79"/>
      <c r="L254" s="79"/>
      <c r="M254" s="79"/>
      <c r="N254" s="79"/>
      <c r="O254" s="79"/>
      <c r="P254" s="79"/>
      <c r="Q254" s="79"/>
      <c r="R254" s="79"/>
      <c r="S254" s="79"/>
      <c r="T254" s="79"/>
      <c r="U254" s="79"/>
      <c r="V254" s="79"/>
      <c r="W254" s="79"/>
      <c r="X254" s="79"/>
      <c r="Y254" s="79"/>
      <c r="Z254" s="79"/>
    </row>
    <row r="255" ht="11.25" customHeight="1">
      <c r="A255" s="112" t="s">
        <v>7349</v>
      </c>
      <c r="B255" s="98" t="s">
        <v>77</v>
      </c>
      <c r="C255" s="112" t="s">
        <v>8470</v>
      </c>
      <c r="D255" s="99" t="s">
        <v>8133</v>
      </c>
      <c r="E255" s="763">
        <v>17.33</v>
      </c>
      <c r="F255" s="763">
        <f t="shared" ref="F255:F256" si="18">E255</f>
        <v>17.33</v>
      </c>
      <c r="G255" s="78" t="s">
        <v>412</v>
      </c>
      <c r="H255" s="79"/>
      <c r="I255" s="79"/>
      <c r="J255" s="79"/>
      <c r="K255" s="79"/>
      <c r="L255" s="79"/>
      <c r="M255" s="79"/>
      <c r="N255" s="79"/>
      <c r="O255" s="79"/>
      <c r="P255" s="79"/>
      <c r="Q255" s="79"/>
      <c r="R255" s="79"/>
      <c r="S255" s="79"/>
      <c r="T255" s="79"/>
      <c r="U255" s="79"/>
      <c r="V255" s="79"/>
      <c r="W255" s="79"/>
      <c r="X255" s="79"/>
      <c r="Y255" s="79"/>
      <c r="Z255" s="79"/>
    </row>
    <row r="256" ht="11.25" customHeight="1">
      <c r="A256" s="112" t="s">
        <v>7349</v>
      </c>
      <c r="B256" s="98" t="s">
        <v>77</v>
      </c>
      <c r="C256" s="112" t="s">
        <v>8471</v>
      </c>
      <c r="D256" s="99" t="s">
        <v>8133</v>
      </c>
      <c r="E256" s="763">
        <v>17.33</v>
      </c>
      <c r="F256" s="763">
        <f t="shared" si="18"/>
        <v>17.33</v>
      </c>
      <c r="G256" s="78" t="s">
        <v>412</v>
      </c>
      <c r="H256" s="79"/>
      <c r="I256" s="79"/>
      <c r="J256" s="79"/>
      <c r="K256" s="79"/>
      <c r="L256" s="79"/>
      <c r="M256" s="79"/>
      <c r="N256" s="79"/>
      <c r="O256" s="79"/>
      <c r="P256" s="79"/>
      <c r="Q256" s="79"/>
      <c r="R256" s="79"/>
      <c r="S256" s="79"/>
      <c r="T256" s="79"/>
      <c r="U256" s="79"/>
      <c r="V256" s="79"/>
      <c r="W256" s="79"/>
      <c r="X256" s="79"/>
      <c r="Y256" s="79"/>
      <c r="Z256" s="79"/>
    </row>
    <row r="257" ht="11.25" customHeight="1">
      <c r="A257" s="112" t="s">
        <v>7349</v>
      </c>
      <c r="B257" s="98" t="s">
        <v>77</v>
      </c>
      <c r="C257" s="112" t="s">
        <v>8472</v>
      </c>
      <c r="D257" s="99" t="s">
        <v>8133</v>
      </c>
      <c r="E257" s="763">
        <v>3.66</v>
      </c>
      <c r="F257" s="763">
        <v>4.16</v>
      </c>
      <c r="G257" s="78" t="s">
        <v>412</v>
      </c>
      <c r="H257" s="79"/>
      <c r="I257" s="79"/>
      <c r="J257" s="79"/>
      <c r="K257" s="79"/>
      <c r="L257" s="79"/>
      <c r="M257" s="79"/>
      <c r="N257" s="79"/>
      <c r="O257" s="79"/>
      <c r="P257" s="79"/>
      <c r="Q257" s="79"/>
      <c r="R257" s="79"/>
      <c r="S257" s="79"/>
      <c r="T257" s="79"/>
      <c r="U257" s="79"/>
      <c r="V257" s="79"/>
      <c r="W257" s="79"/>
      <c r="X257" s="79"/>
      <c r="Y257" s="79"/>
      <c r="Z257" s="79"/>
    </row>
    <row r="258" ht="11.25" customHeight="1">
      <c r="A258" s="112" t="s">
        <v>7349</v>
      </c>
      <c r="B258" s="98" t="s">
        <v>77</v>
      </c>
      <c r="C258" s="112" t="s">
        <v>8473</v>
      </c>
      <c r="D258" s="99" t="s">
        <v>8133</v>
      </c>
      <c r="E258" s="763">
        <v>1.33</v>
      </c>
      <c r="F258" s="763">
        <v>1.73</v>
      </c>
      <c r="G258" s="78" t="s">
        <v>412</v>
      </c>
      <c r="H258" s="79"/>
      <c r="I258" s="79"/>
      <c r="J258" s="79"/>
      <c r="K258" s="79"/>
      <c r="L258" s="79"/>
      <c r="M258" s="79"/>
      <c r="N258" s="79"/>
      <c r="O258" s="79"/>
      <c r="P258" s="79"/>
      <c r="Q258" s="79"/>
      <c r="R258" s="79"/>
      <c r="S258" s="79"/>
      <c r="T258" s="79"/>
      <c r="U258" s="79"/>
      <c r="V258" s="79"/>
      <c r="W258" s="79"/>
      <c r="X258" s="79"/>
      <c r="Y258" s="79"/>
      <c r="Z258" s="79"/>
    </row>
    <row r="259" ht="11.25" customHeight="1">
      <c r="A259" s="112" t="s">
        <v>7349</v>
      </c>
      <c r="B259" s="98" t="s">
        <v>77</v>
      </c>
      <c r="C259" s="112" t="s">
        <v>8474</v>
      </c>
      <c r="D259" s="99" t="s">
        <v>8133</v>
      </c>
      <c r="E259" s="763">
        <v>9.0</v>
      </c>
      <c r="F259" s="763">
        <f t="shared" ref="F259:F260" si="19">E259</f>
        <v>9</v>
      </c>
      <c r="G259" s="78" t="s">
        <v>412</v>
      </c>
      <c r="H259" s="79"/>
      <c r="I259" s="79"/>
      <c r="J259" s="79"/>
      <c r="K259" s="79"/>
      <c r="L259" s="79"/>
      <c r="M259" s="79"/>
      <c r="N259" s="79"/>
      <c r="O259" s="79"/>
      <c r="P259" s="79"/>
      <c r="Q259" s="79"/>
      <c r="R259" s="79"/>
      <c r="S259" s="79"/>
      <c r="T259" s="79"/>
      <c r="U259" s="79"/>
      <c r="V259" s="79"/>
      <c r="W259" s="79"/>
      <c r="X259" s="79"/>
      <c r="Y259" s="79"/>
      <c r="Z259" s="79"/>
    </row>
    <row r="260" ht="11.25" customHeight="1">
      <c r="A260" s="112" t="s">
        <v>7349</v>
      </c>
      <c r="B260" s="98" t="s">
        <v>77</v>
      </c>
      <c r="C260" s="112" t="s">
        <v>8475</v>
      </c>
      <c r="D260" s="99" t="s">
        <v>8133</v>
      </c>
      <c r="E260" s="763">
        <v>9.0</v>
      </c>
      <c r="F260" s="763">
        <f t="shared" si="19"/>
        <v>9</v>
      </c>
      <c r="G260" s="78" t="s">
        <v>412</v>
      </c>
      <c r="H260" s="79"/>
      <c r="I260" s="79"/>
      <c r="J260" s="79"/>
      <c r="K260" s="79"/>
      <c r="L260" s="79"/>
      <c r="M260" s="79"/>
      <c r="N260" s="79"/>
      <c r="O260" s="79"/>
      <c r="P260" s="79"/>
      <c r="Q260" s="79"/>
      <c r="R260" s="79"/>
      <c r="S260" s="79"/>
      <c r="T260" s="79"/>
      <c r="U260" s="79"/>
      <c r="V260" s="79"/>
      <c r="W260" s="79"/>
      <c r="X260" s="79"/>
      <c r="Y260" s="79"/>
      <c r="Z260" s="79"/>
    </row>
    <row r="261" ht="11.25" customHeight="1">
      <c r="A261" s="112" t="s">
        <v>7349</v>
      </c>
      <c r="B261" s="98" t="s">
        <v>77</v>
      </c>
      <c r="C261" s="112" t="s">
        <v>8476</v>
      </c>
      <c r="D261" s="99" t="s">
        <v>8133</v>
      </c>
      <c r="E261" s="763">
        <v>0.66</v>
      </c>
      <c r="F261" s="763">
        <v>2.25</v>
      </c>
      <c r="G261" s="78" t="s">
        <v>412</v>
      </c>
      <c r="H261" s="79"/>
      <c r="I261" s="79"/>
      <c r="J261" s="79"/>
      <c r="K261" s="79"/>
      <c r="L261" s="79"/>
      <c r="M261" s="79"/>
      <c r="N261" s="79"/>
      <c r="O261" s="79"/>
      <c r="P261" s="79"/>
      <c r="Q261" s="79"/>
      <c r="R261" s="79"/>
      <c r="S261" s="79"/>
      <c r="T261" s="79"/>
      <c r="U261" s="79"/>
      <c r="V261" s="79"/>
      <c r="W261" s="79"/>
      <c r="X261" s="79"/>
      <c r="Y261" s="79"/>
      <c r="Z261" s="79"/>
    </row>
    <row r="262" ht="11.25" customHeight="1">
      <c r="A262" s="112" t="s">
        <v>7349</v>
      </c>
      <c r="B262" s="98" t="s">
        <v>77</v>
      </c>
      <c r="C262" s="112" t="s">
        <v>8477</v>
      </c>
      <c r="D262" s="99" t="s">
        <v>8133</v>
      </c>
      <c r="E262" s="763">
        <v>0.33</v>
      </c>
      <c r="F262" s="763">
        <v>0.9</v>
      </c>
      <c r="G262" s="78" t="s">
        <v>412</v>
      </c>
      <c r="H262" s="79"/>
      <c r="I262" s="79"/>
      <c r="J262" s="79"/>
      <c r="K262" s="79"/>
      <c r="L262" s="79"/>
      <c r="M262" s="79"/>
      <c r="N262" s="79"/>
      <c r="O262" s="79"/>
      <c r="P262" s="79"/>
      <c r="Q262" s="79"/>
      <c r="R262" s="79"/>
      <c r="S262" s="79"/>
      <c r="T262" s="79"/>
      <c r="U262" s="79"/>
      <c r="V262" s="79"/>
      <c r="W262" s="79"/>
      <c r="X262" s="79"/>
      <c r="Y262" s="79"/>
      <c r="Z262" s="79"/>
    </row>
    <row r="263" ht="11.25" customHeight="1">
      <c r="A263" s="112" t="s">
        <v>7349</v>
      </c>
      <c r="B263" s="98" t="s">
        <v>77</v>
      </c>
      <c r="C263" s="112" t="s">
        <v>8478</v>
      </c>
      <c r="D263" s="99" t="s">
        <v>8133</v>
      </c>
      <c r="E263" s="763">
        <v>12.33</v>
      </c>
      <c r="F263" s="763">
        <f>E263</f>
        <v>12.33</v>
      </c>
      <c r="G263" s="78" t="s">
        <v>412</v>
      </c>
      <c r="H263" s="79"/>
      <c r="I263" s="79"/>
      <c r="J263" s="79"/>
      <c r="K263" s="79"/>
      <c r="L263" s="79"/>
      <c r="M263" s="79"/>
      <c r="N263" s="79"/>
      <c r="O263" s="79"/>
      <c r="P263" s="79"/>
      <c r="Q263" s="79"/>
      <c r="R263" s="79"/>
      <c r="S263" s="79"/>
      <c r="T263" s="79"/>
      <c r="U263" s="79"/>
      <c r="V263" s="79"/>
      <c r="W263" s="79"/>
      <c r="X263" s="79"/>
      <c r="Y263" s="79"/>
      <c r="Z263" s="79"/>
    </row>
    <row r="264" ht="11.25" customHeight="1">
      <c r="A264" s="112" t="s">
        <v>7349</v>
      </c>
      <c r="B264" s="98" t="s">
        <v>77</v>
      </c>
      <c r="C264" s="112" t="s">
        <v>8479</v>
      </c>
      <c r="D264" s="99" t="s">
        <v>8133</v>
      </c>
      <c r="E264" s="763">
        <v>12.33</v>
      </c>
      <c r="F264" s="763">
        <v>12.33</v>
      </c>
      <c r="G264" s="78" t="s">
        <v>412</v>
      </c>
      <c r="H264" s="79"/>
      <c r="I264" s="79"/>
      <c r="J264" s="79"/>
      <c r="K264" s="79"/>
      <c r="L264" s="79"/>
      <c r="M264" s="79"/>
      <c r="N264" s="79"/>
      <c r="O264" s="79"/>
      <c r="P264" s="79"/>
      <c r="Q264" s="79"/>
      <c r="R264" s="79"/>
      <c r="S264" s="79"/>
      <c r="T264" s="79"/>
      <c r="U264" s="79"/>
      <c r="V264" s="79"/>
      <c r="W264" s="79"/>
      <c r="X264" s="79"/>
      <c r="Y264" s="79"/>
      <c r="Z264" s="79"/>
    </row>
    <row r="265" ht="11.25" customHeight="1">
      <c r="A265" s="112" t="s">
        <v>7349</v>
      </c>
      <c r="B265" s="98" t="s">
        <v>77</v>
      </c>
      <c r="C265" s="112" t="s">
        <v>8480</v>
      </c>
      <c r="D265" s="99" t="s">
        <v>8133</v>
      </c>
      <c r="E265" s="763">
        <v>3.08</v>
      </c>
      <c r="F265" s="763">
        <v>3.08</v>
      </c>
      <c r="G265" s="78" t="s">
        <v>412</v>
      </c>
      <c r="H265" s="79"/>
      <c r="I265" s="79"/>
      <c r="J265" s="79"/>
      <c r="K265" s="79"/>
      <c r="L265" s="79"/>
      <c r="M265" s="79"/>
      <c r="N265" s="79"/>
      <c r="O265" s="79"/>
      <c r="P265" s="79"/>
      <c r="Q265" s="79"/>
      <c r="R265" s="79"/>
      <c r="S265" s="79"/>
      <c r="T265" s="79"/>
      <c r="U265" s="79"/>
      <c r="V265" s="79"/>
      <c r="W265" s="79"/>
      <c r="X265" s="79"/>
      <c r="Y265" s="79"/>
      <c r="Z265" s="79"/>
    </row>
    <row r="266" ht="11.25" customHeight="1">
      <c r="A266" s="112" t="s">
        <v>7349</v>
      </c>
      <c r="B266" s="98" t="s">
        <v>77</v>
      </c>
      <c r="C266" s="112" t="s">
        <v>8481</v>
      </c>
      <c r="D266" s="99" t="s">
        <v>8133</v>
      </c>
      <c r="E266" s="763">
        <v>1.23</v>
      </c>
      <c r="F266" s="763">
        <v>1.23</v>
      </c>
      <c r="G266" s="78" t="s">
        <v>412</v>
      </c>
      <c r="H266" s="79"/>
      <c r="I266" s="79"/>
      <c r="J266" s="79"/>
      <c r="K266" s="79"/>
      <c r="L266" s="79"/>
      <c r="M266" s="79"/>
      <c r="N266" s="79"/>
      <c r="O266" s="79"/>
      <c r="P266" s="79"/>
      <c r="Q266" s="79"/>
      <c r="R266" s="79"/>
      <c r="S266" s="79"/>
      <c r="T266" s="79"/>
      <c r="U266" s="79"/>
      <c r="V266" s="79"/>
      <c r="W266" s="79"/>
      <c r="X266" s="79"/>
      <c r="Y266" s="79"/>
      <c r="Z266" s="79"/>
    </row>
    <row r="267" ht="11.25" customHeight="1">
      <c r="A267" s="112" t="s">
        <v>7349</v>
      </c>
      <c r="B267" s="98" t="s">
        <v>77</v>
      </c>
      <c r="C267" s="112" t="s">
        <v>8482</v>
      </c>
      <c r="D267" s="99" t="s">
        <v>8133</v>
      </c>
      <c r="E267" s="763">
        <v>5.0</v>
      </c>
      <c r="F267" s="763">
        <f t="shared" ref="F267:F269" si="20">E267</f>
        <v>5</v>
      </c>
      <c r="G267" s="78" t="s">
        <v>412</v>
      </c>
      <c r="H267" s="79"/>
      <c r="I267" s="79"/>
      <c r="J267" s="79"/>
      <c r="K267" s="79"/>
      <c r="L267" s="79"/>
      <c r="M267" s="79"/>
      <c r="N267" s="79"/>
      <c r="O267" s="79"/>
      <c r="P267" s="79"/>
      <c r="Q267" s="79"/>
      <c r="R267" s="79"/>
      <c r="S267" s="79"/>
      <c r="T267" s="79"/>
      <c r="U267" s="79"/>
      <c r="V267" s="79"/>
      <c r="W267" s="79"/>
      <c r="X267" s="79"/>
      <c r="Y267" s="79"/>
      <c r="Z267" s="79"/>
    </row>
    <row r="268" ht="11.25" customHeight="1">
      <c r="A268" s="112" t="s">
        <v>7349</v>
      </c>
      <c r="B268" s="98" t="s">
        <v>77</v>
      </c>
      <c r="C268" s="112" t="s">
        <v>8483</v>
      </c>
      <c r="D268" s="99" t="s">
        <v>8133</v>
      </c>
      <c r="E268" s="763">
        <v>22.66</v>
      </c>
      <c r="F268" s="763">
        <f t="shared" si="20"/>
        <v>22.66</v>
      </c>
      <c r="G268" s="78" t="s">
        <v>412</v>
      </c>
      <c r="H268" s="79"/>
      <c r="I268" s="79"/>
      <c r="J268" s="79"/>
      <c r="K268" s="79"/>
      <c r="L268" s="79"/>
      <c r="M268" s="79"/>
      <c r="N268" s="79"/>
      <c r="O268" s="79"/>
      <c r="P268" s="79"/>
      <c r="Q268" s="79"/>
      <c r="R268" s="79"/>
      <c r="S268" s="79"/>
      <c r="T268" s="79"/>
      <c r="U268" s="79"/>
      <c r="V268" s="79"/>
      <c r="W268" s="79"/>
      <c r="X268" s="79"/>
      <c r="Y268" s="79"/>
      <c r="Z268" s="79"/>
    </row>
    <row r="269" ht="11.25" customHeight="1">
      <c r="A269" s="112" t="s">
        <v>7349</v>
      </c>
      <c r="B269" s="98" t="s">
        <v>77</v>
      </c>
      <c r="C269" s="245" t="s">
        <v>8484</v>
      </c>
      <c r="D269" s="99" t="s">
        <v>8133</v>
      </c>
      <c r="E269" s="763">
        <v>19.0</v>
      </c>
      <c r="F269" s="765">
        <f t="shared" si="20"/>
        <v>19</v>
      </c>
      <c r="G269" s="78" t="s">
        <v>412</v>
      </c>
      <c r="H269" s="79"/>
      <c r="I269" s="79"/>
      <c r="J269" s="79"/>
      <c r="K269" s="79"/>
      <c r="L269" s="79"/>
      <c r="M269" s="79"/>
      <c r="N269" s="79"/>
      <c r="O269" s="79"/>
      <c r="P269" s="79"/>
      <c r="Q269" s="79"/>
      <c r="R269" s="79"/>
      <c r="S269" s="79"/>
      <c r="T269" s="79"/>
      <c r="U269" s="79"/>
      <c r="V269" s="79"/>
      <c r="W269" s="79"/>
      <c r="X269" s="79"/>
      <c r="Y269" s="79"/>
      <c r="Z269" s="79"/>
    </row>
    <row r="270" ht="11.25" customHeight="1">
      <c r="A270" s="112" t="s">
        <v>7349</v>
      </c>
      <c r="B270" s="98" t="s">
        <v>77</v>
      </c>
      <c r="C270" s="112" t="s">
        <v>8485</v>
      </c>
      <c r="D270" s="99" t="s">
        <v>8133</v>
      </c>
      <c r="E270" s="730">
        <v>4.0</v>
      </c>
      <c r="F270" s="763">
        <v>4.0</v>
      </c>
      <c r="G270" s="78" t="s">
        <v>412</v>
      </c>
      <c r="H270" s="79"/>
      <c r="I270" s="79"/>
      <c r="J270" s="79"/>
      <c r="K270" s="79"/>
      <c r="L270" s="79"/>
      <c r="M270" s="79"/>
      <c r="N270" s="79"/>
      <c r="O270" s="79"/>
      <c r="P270" s="79"/>
      <c r="Q270" s="79"/>
      <c r="R270" s="79"/>
      <c r="S270" s="79"/>
      <c r="T270" s="79"/>
      <c r="U270" s="79"/>
      <c r="V270" s="79"/>
      <c r="W270" s="79"/>
      <c r="X270" s="79"/>
      <c r="Y270" s="79"/>
      <c r="Z270" s="79"/>
    </row>
    <row r="271" ht="11.25" customHeight="1">
      <c r="A271" s="112" t="s">
        <v>79</v>
      </c>
      <c r="B271" s="98" t="s">
        <v>77</v>
      </c>
      <c r="C271" s="112" t="s">
        <v>8486</v>
      </c>
      <c r="D271" s="99" t="s">
        <v>8133</v>
      </c>
      <c r="E271" s="762" t="s">
        <v>8487</v>
      </c>
      <c r="F271" s="763">
        <v>9.0</v>
      </c>
      <c r="G271" s="78" t="s">
        <v>539</v>
      </c>
      <c r="H271" s="79"/>
      <c r="I271" s="79"/>
      <c r="J271" s="79"/>
      <c r="K271" s="79"/>
      <c r="L271" s="79"/>
      <c r="M271" s="79"/>
      <c r="N271" s="79"/>
      <c r="O271" s="79"/>
      <c r="P271" s="79"/>
      <c r="Q271" s="79"/>
      <c r="R271" s="79"/>
      <c r="S271" s="79"/>
      <c r="T271" s="79"/>
      <c r="U271" s="79"/>
      <c r="V271" s="79"/>
      <c r="W271" s="79"/>
      <c r="X271" s="79"/>
      <c r="Y271" s="79"/>
      <c r="Z271" s="79"/>
    </row>
    <row r="272" ht="11.25" customHeight="1">
      <c r="A272" s="112" t="s">
        <v>79</v>
      </c>
      <c r="B272" s="98" t="s">
        <v>77</v>
      </c>
      <c r="C272" s="112" t="s">
        <v>8488</v>
      </c>
      <c r="D272" s="99" t="s">
        <v>8133</v>
      </c>
      <c r="E272" s="762" t="s">
        <v>8487</v>
      </c>
      <c r="F272" s="763">
        <v>9.0</v>
      </c>
      <c r="G272" s="78" t="s">
        <v>539</v>
      </c>
      <c r="H272" s="79"/>
      <c r="I272" s="79"/>
      <c r="J272" s="79"/>
      <c r="K272" s="79"/>
      <c r="L272" s="79"/>
      <c r="M272" s="79"/>
      <c r="N272" s="79"/>
      <c r="O272" s="79"/>
      <c r="P272" s="79"/>
      <c r="Q272" s="79"/>
      <c r="R272" s="79"/>
      <c r="S272" s="79"/>
      <c r="T272" s="79"/>
      <c r="U272" s="79"/>
      <c r="V272" s="79"/>
      <c r="W272" s="79"/>
      <c r="X272" s="79"/>
      <c r="Y272" s="79"/>
      <c r="Z272" s="79"/>
    </row>
    <row r="273" ht="11.25" customHeight="1">
      <c r="A273" s="112" t="s">
        <v>79</v>
      </c>
      <c r="B273" s="98" t="s">
        <v>77</v>
      </c>
      <c r="C273" s="112" t="s">
        <v>8489</v>
      </c>
      <c r="D273" s="99" t="s">
        <v>8133</v>
      </c>
      <c r="E273" s="762" t="s">
        <v>8487</v>
      </c>
      <c r="F273" s="763">
        <v>9.0</v>
      </c>
      <c r="G273" s="78" t="s">
        <v>539</v>
      </c>
      <c r="H273" s="79"/>
      <c r="I273" s="79"/>
      <c r="J273" s="79"/>
      <c r="K273" s="79"/>
      <c r="L273" s="79"/>
      <c r="M273" s="79"/>
      <c r="N273" s="79"/>
      <c r="O273" s="79"/>
      <c r="P273" s="79"/>
      <c r="Q273" s="79"/>
      <c r="R273" s="79"/>
      <c r="S273" s="79"/>
      <c r="T273" s="79"/>
      <c r="U273" s="79"/>
      <c r="V273" s="79"/>
      <c r="W273" s="79"/>
      <c r="X273" s="79"/>
      <c r="Y273" s="79"/>
      <c r="Z273" s="79"/>
    </row>
    <row r="274" ht="11.25" customHeight="1">
      <c r="A274" s="112" t="s">
        <v>79</v>
      </c>
      <c r="B274" s="98" t="s">
        <v>77</v>
      </c>
      <c r="C274" s="112" t="s">
        <v>8490</v>
      </c>
      <c r="D274" s="99" t="s">
        <v>8133</v>
      </c>
      <c r="E274" s="762" t="s">
        <v>8491</v>
      </c>
      <c r="F274" s="763">
        <v>2.25</v>
      </c>
      <c r="G274" s="78" t="s">
        <v>539</v>
      </c>
      <c r="H274" s="79"/>
      <c r="I274" s="79"/>
      <c r="J274" s="79"/>
      <c r="K274" s="79"/>
      <c r="L274" s="79"/>
      <c r="M274" s="79"/>
      <c r="N274" s="79"/>
      <c r="O274" s="79"/>
      <c r="P274" s="79"/>
      <c r="Q274" s="79"/>
      <c r="R274" s="79"/>
      <c r="S274" s="79"/>
      <c r="T274" s="79"/>
      <c r="U274" s="79"/>
      <c r="V274" s="79"/>
      <c r="W274" s="79"/>
      <c r="X274" s="79"/>
      <c r="Y274" s="79"/>
      <c r="Z274" s="79"/>
    </row>
    <row r="275" ht="11.25" customHeight="1">
      <c r="A275" s="112" t="s">
        <v>79</v>
      </c>
      <c r="B275" s="98" t="s">
        <v>77</v>
      </c>
      <c r="C275" s="112" t="s">
        <v>8492</v>
      </c>
      <c r="D275" s="99" t="s">
        <v>8133</v>
      </c>
      <c r="E275" s="762" t="s">
        <v>8493</v>
      </c>
      <c r="F275" s="763">
        <v>0.9</v>
      </c>
      <c r="G275" s="78" t="s">
        <v>539</v>
      </c>
      <c r="H275" s="79"/>
      <c r="I275" s="79"/>
      <c r="J275" s="79"/>
      <c r="K275" s="79"/>
      <c r="L275" s="79"/>
      <c r="M275" s="79"/>
      <c r="N275" s="79"/>
      <c r="O275" s="79"/>
      <c r="P275" s="79"/>
      <c r="Q275" s="79"/>
      <c r="R275" s="79"/>
      <c r="S275" s="79"/>
      <c r="T275" s="79"/>
      <c r="U275" s="79"/>
      <c r="V275" s="79"/>
      <c r="W275" s="79"/>
      <c r="X275" s="79"/>
      <c r="Y275" s="79"/>
      <c r="Z275" s="79"/>
    </row>
    <row r="276" ht="11.25" customHeight="1">
      <c r="A276" s="112" t="s">
        <v>79</v>
      </c>
      <c r="B276" s="98" t="s">
        <v>77</v>
      </c>
      <c r="C276" s="112" t="s">
        <v>8494</v>
      </c>
      <c r="D276" s="99" t="s">
        <v>8133</v>
      </c>
      <c r="E276" s="762" t="s">
        <v>8495</v>
      </c>
      <c r="F276" s="763">
        <v>19.0</v>
      </c>
      <c r="G276" s="78" t="s">
        <v>539</v>
      </c>
      <c r="H276" s="79"/>
      <c r="I276" s="79"/>
      <c r="J276" s="79"/>
      <c r="K276" s="79"/>
      <c r="L276" s="79"/>
      <c r="M276" s="79"/>
      <c r="N276" s="79"/>
      <c r="O276" s="79"/>
      <c r="P276" s="79"/>
      <c r="Q276" s="79"/>
      <c r="R276" s="79"/>
      <c r="S276" s="79"/>
      <c r="T276" s="79"/>
      <c r="U276" s="79"/>
      <c r="V276" s="79"/>
      <c r="W276" s="79"/>
      <c r="X276" s="79"/>
      <c r="Y276" s="79"/>
      <c r="Z276" s="79"/>
    </row>
    <row r="277" ht="11.25" customHeight="1">
      <c r="A277" s="112" t="s">
        <v>79</v>
      </c>
      <c r="B277" s="98" t="s">
        <v>77</v>
      </c>
      <c r="C277" s="112" t="s">
        <v>8496</v>
      </c>
      <c r="D277" s="99" t="s">
        <v>8133</v>
      </c>
      <c r="E277" s="762" t="s">
        <v>8495</v>
      </c>
      <c r="F277" s="763">
        <v>19.0</v>
      </c>
      <c r="G277" s="78" t="s">
        <v>539</v>
      </c>
      <c r="H277" s="79"/>
      <c r="I277" s="79"/>
      <c r="J277" s="79"/>
      <c r="K277" s="79"/>
      <c r="L277" s="79"/>
      <c r="M277" s="79"/>
      <c r="N277" s="79"/>
      <c r="O277" s="79"/>
      <c r="P277" s="79"/>
      <c r="Q277" s="79"/>
      <c r="R277" s="79"/>
      <c r="S277" s="79"/>
      <c r="T277" s="79"/>
      <c r="U277" s="79"/>
      <c r="V277" s="79"/>
      <c r="W277" s="79"/>
      <c r="X277" s="79"/>
      <c r="Y277" s="79"/>
      <c r="Z277" s="79"/>
    </row>
    <row r="278" ht="11.25" customHeight="1">
      <c r="A278" s="112" t="s">
        <v>79</v>
      </c>
      <c r="B278" s="98" t="s">
        <v>77</v>
      </c>
      <c r="C278" s="112" t="s">
        <v>8497</v>
      </c>
      <c r="D278" s="99" t="s">
        <v>8133</v>
      </c>
      <c r="E278" s="762" t="s">
        <v>8495</v>
      </c>
      <c r="F278" s="763">
        <v>19.0</v>
      </c>
      <c r="G278" s="78" t="s">
        <v>539</v>
      </c>
      <c r="H278" s="79"/>
      <c r="I278" s="79"/>
      <c r="J278" s="79"/>
      <c r="K278" s="79"/>
      <c r="L278" s="79"/>
      <c r="M278" s="79"/>
      <c r="N278" s="79"/>
      <c r="O278" s="79"/>
      <c r="P278" s="79"/>
      <c r="Q278" s="79"/>
      <c r="R278" s="79"/>
      <c r="S278" s="79"/>
      <c r="T278" s="79"/>
      <c r="U278" s="79"/>
      <c r="V278" s="79"/>
      <c r="W278" s="79"/>
      <c r="X278" s="79"/>
      <c r="Y278" s="79"/>
      <c r="Z278" s="79"/>
    </row>
    <row r="279" ht="11.25" customHeight="1">
      <c r="A279" s="112" t="s">
        <v>79</v>
      </c>
      <c r="B279" s="98" t="s">
        <v>77</v>
      </c>
      <c r="C279" s="112" t="s">
        <v>8498</v>
      </c>
      <c r="D279" s="99" t="s">
        <v>8133</v>
      </c>
      <c r="E279" s="762" t="s">
        <v>8495</v>
      </c>
      <c r="F279" s="763">
        <v>19.0</v>
      </c>
      <c r="G279" s="78" t="s">
        <v>539</v>
      </c>
      <c r="H279" s="79"/>
      <c r="I279" s="79"/>
      <c r="J279" s="79"/>
      <c r="K279" s="79"/>
      <c r="L279" s="79"/>
      <c r="M279" s="79"/>
      <c r="N279" s="79"/>
      <c r="O279" s="79"/>
      <c r="P279" s="79"/>
      <c r="Q279" s="79"/>
      <c r="R279" s="79"/>
      <c r="S279" s="79"/>
      <c r="T279" s="79"/>
      <c r="U279" s="79"/>
      <c r="V279" s="79"/>
      <c r="W279" s="79"/>
      <c r="X279" s="79"/>
      <c r="Y279" s="79"/>
      <c r="Z279" s="79"/>
    </row>
    <row r="280" ht="11.25" customHeight="1">
      <c r="A280" s="112" t="s">
        <v>79</v>
      </c>
      <c r="B280" s="98" t="s">
        <v>77</v>
      </c>
      <c r="C280" s="112" t="s">
        <v>8499</v>
      </c>
      <c r="D280" s="99" t="s">
        <v>8133</v>
      </c>
      <c r="E280" s="762" t="s">
        <v>8500</v>
      </c>
      <c r="F280" s="763">
        <v>4.75</v>
      </c>
      <c r="G280" s="78" t="s">
        <v>539</v>
      </c>
      <c r="H280" s="79"/>
      <c r="I280" s="79"/>
      <c r="J280" s="79"/>
      <c r="K280" s="79"/>
      <c r="L280" s="79"/>
      <c r="M280" s="79"/>
      <c r="N280" s="79"/>
      <c r="O280" s="79"/>
      <c r="P280" s="79"/>
      <c r="Q280" s="79"/>
      <c r="R280" s="79"/>
      <c r="S280" s="79"/>
      <c r="T280" s="79"/>
      <c r="U280" s="79"/>
      <c r="V280" s="79"/>
      <c r="W280" s="79"/>
      <c r="X280" s="79"/>
      <c r="Y280" s="79"/>
      <c r="Z280" s="79"/>
    </row>
    <row r="281" ht="11.25" customHeight="1">
      <c r="A281" s="112" t="s">
        <v>79</v>
      </c>
      <c r="B281" s="98" t="s">
        <v>77</v>
      </c>
      <c r="C281" s="112" t="s">
        <v>8501</v>
      </c>
      <c r="D281" s="99" t="s">
        <v>8133</v>
      </c>
      <c r="E281" s="762" t="s">
        <v>8500</v>
      </c>
      <c r="F281" s="763">
        <v>4.75</v>
      </c>
      <c r="G281" s="78" t="s">
        <v>539</v>
      </c>
      <c r="H281" s="79"/>
      <c r="I281" s="79"/>
      <c r="J281" s="79"/>
      <c r="K281" s="79"/>
      <c r="L281" s="79"/>
      <c r="M281" s="79"/>
      <c r="N281" s="79"/>
      <c r="O281" s="79"/>
      <c r="P281" s="79"/>
      <c r="Q281" s="79"/>
      <c r="R281" s="79"/>
      <c r="S281" s="79"/>
      <c r="T281" s="79"/>
      <c r="U281" s="79"/>
      <c r="V281" s="79"/>
      <c r="W281" s="79"/>
      <c r="X281" s="79"/>
      <c r="Y281" s="79"/>
      <c r="Z281" s="79"/>
    </row>
    <row r="282" ht="11.25" customHeight="1">
      <c r="A282" s="112" t="s">
        <v>79</v>
      </c>
      <c r="B282" s="98" t="s">
        <v>77</v>
      </c>
      <c r="C282" s="112" t="s">
        <v>8502</v>
      </c>
      <c r="D282" s="99" t="s">
        <v>8133</v>
      </c>
      <c r="E282" s="762" t="s">
        <v>8503</v>
      </c>
      <c r="F282" s="763">
        <v>1.9</v>
      </c>
      <c r="G282" s="78" t="s">
        <v>539</v>
      </c>
      <c r="H282" s="79"/>
      <c r="I282" s="79"/>
      <c r="J282" s="79"/>
      <c r="K282" s="79"/>
      <c r="L282" s="79"/>
      <c r="M282" s="79"/>
      <c r="N282" s="79"/>
      <c r="O282" s="79"/>
      <c r="P282" s="79"/>
      <c r="Q282" s="79"/>
      <c r="R282" s="79"/>
      <c r="S282" s="79"/>
      <c r="T282" s="79"/>
      <c r="U282" s="79"/>
      <c r="V282" s="79"/>
      <c r="W282" s="79"/>
      <c r="X282" s="79"/>
      <c r="Y282" s="79"/>
      <c r="Z282" s="79"/>
    </row>
    <row r="283" ht="11.25" customHeight="1">
      <c r="A283" s="112" t="s">
        <v>79</v>
      </c>
      <c r="B283" s="98" t="s">
        <v>77</v>
      </c>
      <c r="C283" s="112" t="s">
        <v>8504</v>
      </c>
      <c r="D283" s="99" t="s">
        <v>8133</v>
      </c>
      <c r="E283" s="762" t="s">
        <v>8503</v>
      </c>
      <c r="F283" s="763">
        <v>1.9</v>
      </c>
      <c r="G283" s="78" t="s">
        <v>539</v>
      </c>
      <c r="H283" s="79"/>
      <c r="I283" s="79"/>
      <c r="J283" s="79"/>
      <c r="K283" s="79"/>
      <c r="L283" s="79"/>
      <c r="M283" s="79"/>
      <c r="N283" s="79"/>
      <c r="O283" s="79"/>
      <c r="P283" s="79"/>
      <c r="Q283" s="79"/>
      <c r="R283" s="79"/>
      <c r="S283" s="79"/>
      <c r="T283" s="79"/>
      <c r="U283" s="79"/>
      <c r="V283" s="79"/>
      <c r="W283" s="79"/>
      <c r="X283" s="79"/>
      <c r="Y283" s="79"/>
      <c r="Z283" s="79"/>
    </row>
    <row r="284" ht="11.25" customHeight="1">
      <c r="A284" s="112" t="s">
        <v>79</v>
      </c>
      <c r="B284" s="98" t="s">
        <v>77</v>
      </c>
      <c r="C284" s="112" t="s">
        <v>8505</v>
      </c>
      <c r="D284" s="99" t="s">
        <v>8133</v>
      </c>
      <c r="E284" s="762" t="s">
        <v>8506</v>
      </c>
      <c r="F284" s="763">
        <v>17.33</v>
      </c>
      <c r="G284" s="78" t="s">
        <v>539</v>
      </c>
      <c r="H284" s="79"/>
      <c r="I284" s="79"/>
      <c r="J284" s="79"/>
      <c r="K284" s="79"/>
      <c r="L284" s="79"/>
      <c r="M284" s="79"/>
      <c r="N284" s="79"/>
      <c r="O284" s="79"/>
      <c r="P284" s="79"/>
      <c r="Q284" s="79"/>
      <c r="R284" s="79"/>
      <c r="S284" s="79"/>
      <c r="T284" s="79"/>
      <c r="U284" s="79"/>
      <c r="V284" s="79"/>
      <c r="W284" s="79"/>
      <c r="X284" s="79"/>
      <c r="Y284" s="79"/>
      <c r="Z284" s="79"/>
    </row>
    <row r="285" ht="11.25" customHeight="1">
      <c r="A285" s="112" t="s">
        <v>80</v>
      </c>
      <c r="B285" s="98" t="s">
        <v>77</v>
      </c>
      <c r="C285" s="112" t="s">
        <v>8505</v>
      </c>
      <c r="D285" s="99" t="s">
        <v>8174</v>
      </c>
      <c r="E285" s="426" t="s">
        <v>8507</v>
      </c>
      <c r="F285" s="763">
        <v>22.66</v>
      </c>
      <c r="G285" s="78" t="s">
        <v>549</v>
      </c>
      <c r="H285" s="79"/>
      <c r="I285" s="79"/>
      <c r="J285" s="79"/>
      <c r="K285" s="79"/>
      <c r="L285" s="79"/>
      <c r="M285" s="79"/>
      <c r="N285" s="79"/>
      <c r="O285" s="79"/>
      <c r="P285" s="79"/>
      <c r="Q285" s="79"/>
      <c r="R285" s="79"/>
      <c r="S285" s="79"/>
      <c r="T285" s="79"/>
      <c r="U285" s="79"/>
      <c r="V285" s="79"/>
      <c r="W285" s="79"/>
      <c r="X285" s="79"/>
      <c r="Y285" s="79"/>
      <c r="Z285" s="79"/>
    </row>
    <row r="286" ht="11.25" customHeight="1">
      <c r="A286" s="112" t="s">
        <v>80</v>
      </c>
      <c r="B286" s="98" t="s">
        <v>77</v>
      </c>
      <c r="C286" s="112" t="s">
        <v>8508</v>
      </c>
      <c r="D286" s="99" t="s">
        <v>8174</v>
      </c>
      <c r="E286" s="426" t="s">
        <v>8509</v>
      </c>
      <c r="F286" s="763">
        <v>24.99</v>
      </c>
      <c r="G286" s="78" t="s">
        <v>549</v>
      </c>
      <c r="H286" s="79"/>
      <c r="I286" s="79"/>
      <c r="J286" s="79"/>
      <c r="K286" s="79"/>
      <c r="L286" s="79"/>
      <c r="M286" s="79"/>
      <c r="N286" s="79"/>
      <c r="O286" s="79"/>
      <c r="P286" s="79"/>
      <c r="Q286" s="79"/>
      <c r="R286" s="79"/>
      <c r="S286" s="79"/>
      <c r="T286" s="79"/>
      <c r="U286" s="79"/>
      <c r="V286" s="79"/>
      <c r="W286" s="79"/>
      <c r="X286" s="79"/>
      <c r="Y286" s="79"/>
      <c r="Z286" s="79"/>
    </row>
    <row r="287" ht="11.25" customHeight="1">
      <c r="A287" s="112" t="s">
        <v>80</v>
      </c>
      <c r="B287" s="98" t="s">
        <v>77</v>
      </c>
      <c r="C287" s="112" t="s">
        <v>8510</v>
      </c>
      <c r="D287" s="99" t="s">
        <v>8174</v>
      </c>
      <c r="E287" s="762" t="s">
        <v>8511</v>
      </c>
      <c r="F287" s="763">
        <v>14.67</v>
      </c>
      <c r="G287" s="78" t="s">
        <v>549</v>
      </c>
      <c r="H287" s="79"/>
      <c r="I287" s="79"/>
      <c r="J287" s="79"/>
      <c r="K287" s="79"/>
      <c r="L287" s="79"/>
      <c r="M287" s="79"/>
      <c r="N287" s="79"/>
      <c r="O287" s="79"/>
      <c r="P287" s="79"/>
      <c r="Q287" s="79"/>
      <c r="R287" s="79"/>
      <c r="S287" s="79"/>
      <c r="T287" s="79"/>
      <c r="U287" s="79"/>
      <c r="V287" s="79"/>
      <c r="W287" s="79"/>
      <c r="X287" s="79"/>
      <c r="Y287" s="79"/>
      <c r="Z287" s="79"/>
    </row>
    <row r="288" ht="11.25" customHeight="1">
      <c r="A288" s="112" t="s">
        <v>80</v>
      </c>
      <c r="B288" s="98" t="s">
        <v>77</v>
      </c>
      <c r="C288" s="112" t="s">
        <v>8512</v>
      </c>
      <c r="D288" s="99" t="s">
        <v>8174</v>
      </c>
      <c r="E288" s="762" t="s">
        <v>8442</v>
      </c>
      <c r="F288" s="763">
        <v>20.33</v>
      </c>
      <c r="G288" s="78" t="s">
        <v>549</v>
      </c>
      <c r="H288" s="79"/>
      <c r="I288" s="79"/>
      <c r="J288" s="79"/>
      <c r="K288" s="79"/>
      <c r="L288" s="79"/>
      <c r="M288" s="79"/>
      <c r="N288" s="79"/>
      <c r="O288" s="79"/>
      <c r="P288" s="79"/>
      <c r="Q288" s="79"/>
      <c r="R288" s="79"/>
      <c r="S288" s="79"/>
      <c r="T288" s="79"/>
      <c r="U288" s="79"/>
      <c r="V288" s="79"/>
      <c r="W288" s="79"/>
      <c r="X288" s="79"/>
      <c r="Y288" s="79"/>
      <c r="Z288" s="79"/>
    </row>
    <row r="289" ht="11.25" customHeight="1">
      <c r="A289" s="112" t="s">
        <v>80</v>
      </c>
      <c r="B289" s="98" t="s">
        <v>77</v>
      </c>
      <c r="C289" s="112" t="s">
        <v>8513</v>
      </c>
      <c r="D289" s="99" t="s">
        <v>8174</v>
      </c>
      <c r="E289" s="762" t="s">
        <v>8514</v>
      </c>
      <c r="F289" s="763">
        <v>8.0</v>
      </c>
      <c r="G289" s="78" t="s">
        <v>549</v>
      </c>
      <c r="H289" s="79"/>
      <c r="I289" s="79"/>
      <c r="J289" s="79"/>
      <c r="K289" s="79"/>
      <c r="L289" s="79"/>
      <c r="M289" s="79"/>
      <c r="N289" s="79"/>
      <c r="O289" s="79"/>
      <c r="P289" s="79"/>
      <c r="Q289" s="79"/>
      <c r="R289" s="79"/>
      <c r="S289" s="79"/>
      <c r="T289" s="79"/>
      <c r="U289" s="79"/>
      <c r="V289" s="79"/>
      <c r="W289" s="79"/>
      <c r="X289" s="79"/>
      <c r="Y289" s="79"/>
      <c r="Z289" s="79"/>
    </row>
    <row r="290" ht="11.25" customHeight="1">
      <c r="A290" s="112" t="s">
        <v>80</v>
      </c>
      <c r="B290" s="98" t="s">
        <v>77</v>
      </c>
      <c r="C290" s="112" t="s">
        <v>8515</v>
      </c>
      <c r="D290" s="99" t="s">
        <v>8174</v>
      </c>
      <c r="E290" s="762" t="s">
        <v>8516</v>
      </c>
      <c r="F290" s="763">
        <v>14.33</v>
      </c>
      <c r="G290" s="78" t="s">
        <v>549</v>
      </c>
      <c r="H290" s="79"/>
      <c r="I290" s="79"/>
      <c r="J290" s="79"/>
      <c r="K290" s="79"/>
      <c r="L290" s="79"/>
      <c r="M290" s="79"/>
      <c r="N290" s="79"/>
      <c r="O290" s="79"/>
      <c r="P290" s="79"/>
      <c r="Q290" s="79"/>
      <c r="R290" s="79"/>
      <c r="S290" s="79"/>
      <c r="T290" s="79"/>
      <c r="U290" s="79"/>
      <c r="V290" s="79"/>
      <c r="W290" s="79"/>
      <c r="X290" s="79"/>
      <c r="Y290" s="79"/>
      <c r="Z290" s="79"/>
    </row>
    <row r="291" ht="11.25" customHeight="1">
      <c r="A291" s="112" t="s">
        <v>80</v>
      </c>
      <c r="B291" s="98" t="s">
        <v>77</v>
      </c>
      <c r="C291" s="112" t="s">
        <v>8517</v>
      </c>
      <c r="D291" s="99" t="s">
        <v>8174</v>
      </c>
      <c r="E291" s="762" t="s">
        <v>8518</v>
      </c>
      <c r="F291" s="763">
        <v>16.0</v>
      </c>
      <c r="G291" s="78" t="s">
        <v>549</v>
      </c>
      <c r="H291" s="79"/>
      <c r="I291" s="79"/>
      <c r="J291" s="79"/>
      <c r="K291" s="79"/>
      <c r="L291" s="79"/>
      <c r="M291" s="79"/>
      <c r="N291" s="79"/>
      <c r="O291" s="79"/>
      <c r="P291" s="79"/>
      <c r="Q291" s="79"/>
      <c r="R291" s="79"/>
      <c r="S291" s="79"/>
      <c r="T291" s="79"/>
      <c r="U291" s="79"/>
      <c r="V291" s="79"/>
      <c r="W291" s="79"/>
      <c r="X291" s="79"/>
      <c r="Y291" s="79"/>
      <c r="Z291" s="79"/>
    </row>
    <row r="292" ht="11.25" customHeight="1">
      <c r="A292" s="112" t="s">
        <v>80</v>
      </c>
      <c r="B292" s="98" t="s">
        <v>77</v>
      </c>
      <c r="C292" s="112" t="s">
        <v>8519</v>
      </c>
      <c r="D292" s="99" t="s">
        <v>8174</v>
      </c>
      <c r="E292" s="762" t="s">
        <v>8520</v>
      </c>
      <c r="F292" s="763">
        <v>17.33</v>
      </c>
      <c r="G292" s="78" t="s">
        <v>549</v>
      </c>
      <c r="H292" s="79"/>
      <c r="I292" s="79"/>
      <c r="J292" s="79"/>
      <c r="K292" s="79"/>
      <c r="L292" s="79"/>
      <c r="M292" s="79"/>
      <c r="N292" s="79"/>
      <c r="O292" s="79"/>
      <c r="P292" s="79"/>
      <c r="Q292" s="79"/>
      <c r="R292" s="79"/>
      <c r="S292" s="79"/>
      <c r="T292" s="79"/>
      <c r="U292" s="79"/>
      <c r="V292" s="79"/>
      <c r="W292" s="79"/>
      <c r="X292" s="79"/>
      <c r="Y292" s="79"/>
      <c r="Z292" s="79"/>
    </row>
    <row r="293" ht="11.25" customHeight="1">
      <c r="A293" s="112" t="s">
        <v>80</v>
      </c>
      <c r="B293" s="98" t="s">
        <v>77</v>
      </c>
      <c r="C293" s="112" t="s">
        <v>8521</v>
      </c>
      <c r="D293" s="99" t="s">
        <v>8174</v>
      </c>
      <c r="E293" s="426" t="s">
        <v>8522</v>
      </c>
      <c r="F293" s="763">
        <v>3.67</v>
      </c>
      <c r="G293" s="78" t="s">
        <v>549</v>
      </c>
      <c r="H293" s="79"/>
      <c r="I293" s="79"/>
      <c r="J293" s="79"/>
      <c r="K293" s="79"/>
      <c r="L293" s="79"/>
      <c r="M293" s="79"/>
      <c r="N293" s="79"/>
      <c r="O293" s="79"/>
      <c r="P293" s="79"/>
      <c r="Q293" s="79"/>
      <c r="R293" s="79"/>
      <c r="S293" s="79"/>
      <c r="T293" s="79"/>
      <c r="U293" s="79"/>
      <c r="V293" s="79"/>
      <c r="W293" s="79"/>
      <c r="X293" s="79"/>
      <c r="Y293" s="79"/>
      <c r="Z293" s="79"/>
    </row>
    <row r="294" ht="11.25" customHeight="1">
      <c r="A294" s="112" t="s">
        <v>80</v>
      </c>
      <c r="B294" s="98" t="s">
        <v>77</v>
      </c>
      <c r="C294" s="112" t="s">
        <v>8523</v>
      </c>
      <c r="D294" s="99" t="s">
        <v>8174</v>
      </c>
      <c r="E294" s="426" t="s">
        <v>8444</v>
      </c>
      <c r="F294" s="763">
        <v>5.08</v>
      </c>
      <c r="G294" s="78" t="s">
        <v>549</v>
      </c>
      <c r="H294" s="79"/>
      <c r="I294" s="79"/>
      <c r="J294" s="79"/>
      <c r="K294" s="79"/>
      <c r="L294" s="79"/>
      <c r="M294" s="79"/>
      <c r="N294" s="79"/>
      <c r="O294" s="79"/>
      <c r="P294" s="79"/>
      <c r="Q294" s="79"/>
      <c r="R294" s="79"/>
      <c r="S294" s="79"/>
      <c r="T294" s="79"/>
      <c r="U294" s="79"/>
      <c r="V294" s="79"/>
      <c r="W294" s="79"/>
      <c r="X294" s="79"/>
      <c r="Y294" s="79"/>
      <c r="Z294" s="79"/>
    </row>
    <row r="295" ht="11.25" customHeight="1">
      <c r="A295" s="112" t="s">
        <v>80</v>
      </c>
      <c r="B295" s="98" t="s">
        <v>77</v>
      </c>
      <c r="C295" s="112" t="s">
        <v>8524</v>
      </c>
      <c r="D295" s="99" t="s">
        <v>8174</v>
      </c>
      <c r="E295" s="426" t="s">
        <v>8525</v>
      </c>
      <c r="F295" s="763">
        <v>2.0</v>
      </c>
      <c r="G295" s="78" t="s">
        <v>549</v>
      </c>
      <c r="H295" s="79"/>
      <c r="I295" s="79"/>
      <c r="J295" s="79"/>
      <c r="K295" s="79"/>
      <c r="L295" s="79"/>
      <c r="M295" s="79"/>
      <c r="N295" s="79"/>
      <c r="O295" s="79"/>
      <c r="P295" s="79"/>
      <c r="Q295" s="79"/>
      <c r="R295" s="79"/>
      <c r="S295" s="79"/>
      <c r="T295" s="79"/>
      <c r="U295" s="79"/>
      <c r="V295" s="79"/>
      <c r="W295" s="79"/>
      <c r="X295" s="79"/>
      <c r="Y295" s="79"/>
      <c r="Z295" s="79"/>
    </row>
    <row r="296" ht="11.25" customHeight="1">
      <c r="A296" s="112" t="s">
        <v>80</v>
      </c>
      <c r="B296" s="98" t="s">
        <v>77</v>
      </c>
      <c r="C296" s="112" t="s">
        <v>8526</v>
      </c>
      <c r="D296" s="99" t="s">
        <v>8174</v>
      </c>
      <c r="E296" s="426" t="s">
        <v>8527</v>
      </c>
      <c r="F296" s="763">
        <v>3.58</v>
      </c>
      <c r="G296" s="78" t="s">
        <v>549</v>
      </c>
      <c r="H296" s="79"/>
      <c r="I296" s="79"/>
      <c r="J296" s="79"/>
      <c r="K296" s="79"/>
      <c r="L296" s="79"/>
      <c r="M296" s="79"/>
      <c r="N296" s="79"/>
      <c r="O296" s="79"/>
      <c r="P296" s="79"/>
      <c r="Q296" s="79"/>
      <c r="R296" s="79"/>
      <c r="S296" s="79"/>
      <c r="T296" s="79"/>
      <c r="U296" s="79"/>
      <c r="V296" s="79"/>
      <c r="W296" s="79"/>
      <c r="X296" s="79"/>
      <c r="Y296" s="79"/>
      <c r="Z296" s="79"/>
    </row>
    <row r="297" ht="11.25" customHeight="1">
      <c r="A297" s="112" t="s">
        <v>80</v>
      </c>
      <c r="B297" s="98" t="s">
        <v>77</v>
      </c>
      <c r="C297" s="112" t="s">
        <v>8528</v>
      </c>
      <c r="D297" s="99" t="s">
        <v>8174</v>
      </c>
      <c r="E297" s="426" t="s">
        <v>8529</v>
      </c>
      <c r="F297" s="763">
        <v>4.0</v>
      </c>
      <c r="G297" s="78" t="s">
        <v>549</v>
      </c>
      <c r="H297" s="79"/>
      <c r="I297" s="79"/>
      <c r="J297" s="79"/>
      <c r="K297" s="79"/>
      <c r="L297" s="79"/>
      <c r="M297" s="79"/>
      <c r="N297" s="79"/>
      <c r="O297" s="79"/>
      <c r="P297" s="79"/>
      <c r="Q297" s="79"/>
      <c r="R297" s="79"/>
      <c r="S297" s="79"/>
      <c r="T297" s="79"/>
      <c r="U297" s="79"/>
      <c r="V297" s="79"/>
      <c r="W297" s="79"/>
      <c r="X297" s="79"/>
      <c r="Y297" s="79"/>
      <c r="Z297" s="79"/>
    </row>
    <row r="298" ht="11.25" customHeight="1">
      <c r="A298" s="112" t="s">
        <v>80</v>
      </c>
      <c r="B298" s="98" t="s">
        <v>77</v>
      </c>
      <c r="C298" s="112" t="s">
        <v>8530</v>
      </c>
      <c r="D298" s="99" t="s">
        <v>8174</v>
      </c>
      <c r="E298" s="426" t="s">
        <v>8531</v>
      </c>
      <c r="F298" s="763">
        <v>4.33</v>
      </c>
      <c r="G298" s="78" t="s">
        <v>549</v>
      </c>
      <c r="H298" s="79"/>
      <c r="I298" s="79"/>
      <c r="J298" s="79"/>
      <c r="K298" s="79"/>
      <c r="L298" s="79"/>
      <c r="M298" s="79"/>
      <c r="N298" s="79"/>
      <c r="O298" s="79"/>
      <c r="P298" s="79"/>
      <c r="Q298" s="79"/>
      <c r="R298" s="79"/>
      <c r="S298" s="79"/>
      <c r="T298" s="79"/>
      <c r="U298" s="79"/>
      <c r="V298" s="79"/>
      <c r="W298" s="79"/>
      <c r="X298" s="79"/>
      <c r="Y298" s="79"/>
      <c r="Z298" s="79"/>
    </row>
    <row r="299" ht="11.25" customHeight="1">
      <c r="A299" s="112" t="s">
        <v>80</v>
      </c>
      <c r="B299" s="98" t="s">
        <v>77</v>
      </c>
      <c r="C299" s="112" t="s">
        <v>8521</v>
      </c>
      <c r="D299" s="99" t="s">
        <v>8174</v>
      </c>
      <c r="E299" s="426" t="s">
        <v>8532</v>
      </c>
      <c r="F299" s="763">
        <v>1.47</v>
      </c>
      <c r="G299" s="78" t="s">
        <v>549</v>
      </c>
      <c r="H299" s="79"/>
      <c r="I299" s="79"/>
      <c r="J299" s="79"/>
      <c r="K299" s="79"/>
      <c r="L299" s="79"/>
      <c r="M299" s="79"/>
      <c r="N299" s="79"/>
      <c r="O299" s="79"/>
      <c r="P299" s="79"/>
      <c r="Q299" s="79"/>
      <c r="R299" s="79"/>
      <c r="S299" s="79"/>
      <c r="T299" s="79"/>
      <c r="U299" s="79"/>
      <c r="V299" s="79"/>
      <c r="W299" s="79"/>
      <c r="X299" s="79"/>
      <c r="Y299" s="79"/>
      <c r="Z299" s="79"/>
    </row>
    <row r="300" ht="11.25" customHeight="1">
      <c r="A300" s="112" t="s">
        <v>80</v>
      </c>
      <c r="B300" s="98" t="s">
        <v>77</v>
      </c>
      <c r="C300" s="112" t="s">
        <v>8523</v>
      </c>
      <c r="D300" s="99" t="s">
        <v>8174</v>
      </c>
      <c r="E300" s="426" t="s">
        <v>8533</v>
      </c>
      <c r="F300" s="763">
        <v>2.03</v>
      </c>
      <c r="G300" s="78" t="s">
        <v>549</v>
      </c>
      <c r="H300" s="79"/>
      <c r="I300" s="79"/>
      <c r="J300" s="79"/>
      <c r="K300" s="79"/>
      <c r="L300" s="79"/>
      <c r="M300" s="79"/>
      <c r="N300" s="79"/>
      <c r="O300" s="79"/>
      <c r="P300" s="79"/>
      <c r="Q300" s="79"/>
      <c r="R300" s="79"/>
      <c r="S300" s="79"/>
      <c r="T300" s="79"/>
      <c r="U300" s="79"/>
      <c r="V300" s="79"/>
      <c r="W300" s="79"/>
      <c r="X300" s="79"/>
      <c r="Y300" s="79"/>
      <c r="Z300" s="79"/>
    </row>
    <row r="301" ht="11.25" customHeight="1">
      <c r="A301" s="112" t="s">
        <v>80</v>
      </c>
      <c r="B301" s="98" t="s">
        <v>77</v>
      </c>
      <c r="C301" s="112" t="s">
        <v>8524</v>
      </c>
      <c r="D301" s="99" t="s">
        <v>8174</v>
      </c>
      <c r="E301" s="426" t="s">
        <v>8534</v>
      </c>
      <c r="F301" s="763">
        <v>0.8</v>
      </c>
      <c r="G301" s="78" t="s">
        <v>549</v>
      </c>
      <c r="H301" s="79"/>
      <c r="I301" s="79"/>
      <c r="J301" s="79"/>
      <c r="K301" s="79"/>
      <c r="L301" s="79"/>
      <c r="M301" s="79"/>
      <c r="N301" s="79"/>
      <c r="O301" s="79"/>
      <c r="P301" s="79"/>
      <c r="Q301" s="79"/>
      <c r="R301" s="79"/>
      <c r="S301" s="79"/>
      <c r="T301" s="79"/>
      <c r="U301" s="79"/>
      <c r="V301" s="79"/>
      <c r="W301" s="79"/>
      <c r="X301" s="79"/>
      <c r="Y301" s="79"/>
      <c r="Z301" s="79"/>
    </row>
    <row r="302" ht="11.25" customHeight="1">
      <c r="A302" s="112" t="s">
        <v>80</v>
      </c>
      <c r="B302" s="98" t="s">
        <v>77</v>
      </c>
      <c r="C302" s="112" t="s">
        <v>8526</v>
      </c>
      <c r="D302" s="99" t="s">
        <v>8174</v>
      </c>
      <c r="E302" s="426" t="s">
        <v>8535</v>
      </c>
      <c r="F302" s="763">
        <v>1.43</v>
      </c>
      <c r="G302" s="78" t="s">
        <v>549</v>
      </c>
      <c r="H302" s="79"/>
      <c r="I302" s="79"/>
      <c r="J302" s="79"/>
      <c r="K302" s="79"/>
      <c r="L302" s="79"/>
      <c r="M302" s="79"/>
      <c r="N302" s="79"/>
      <c r="O302" s="79"/>
      <c r="P302" s="79"/>
      <c r="Q302" s="79"/>
      <c r="R302" s="79"/>
      <c r="S302" s="79"/>
      <c r="T302" s="79"/>
      <c r="U302" s="79"/>
      <c r="V302" s="79"/>
      <c r="W302" s="79"/>
      <c r="X302" s="79"/>
      <c r="Y302" s="79"/>
      <c r="Z302" s="79"/>
    </row>
    <row r="303" ht="11.25" customHeight="1">
      <c r="A303" s="112" t="s">
        <v>80</v>
      </c>
      <c r="B303" s="98" t="s">
        <v>77</v>
      </c>
      <c r="C303" s="112" t="s">
        <v>8528</v>
      </c>
      <c r="D303" s="99" t="s">
        <v>8174</v>
      </c>
      <c r="E303" s="426" t="s">
        <v>8536</v>
      </c>
      <c r="F303" s="763">
        <v>1.6</v>
      </c>
      <c r="G303" s="78" t="s">
        <v>549</v>
      </c>
      <c r="H303" s="79"/>
      <c r="I303" s="79"/>
      <c r="J303" s="79"/>
      <c r="K303" s="79"/>
      <c r="L303" s="79"/>
      <c r="M303" s="79"/>
      <c r="N303" s="79"/>
      <c r="O303" s="79"/>
      <c r="P303" s="79"/>
      <c r="Q303" s="79"/>
      <c r="R303" s="79"/>
      <c r="S303" s="79"/>
      <c r="T303" s="79"/>
      <c r="U303" s="79"/>
      <c r="V303" s="79"/>
      <c r="W303" s="79"/>
      <c r="X303" s="79"/>
      <c r="Y303" s="79"/>
      <c r="Z303" s="79"/>
    </row>
    <row r="304" ht="11.25" customHeight="1">
      <c r="A304" s="112" t="s">
        <v>80</v>
      </c>
      <c r="B304" s="98" t="s">
        <v>77</v>
      </c>
      <c r="C304" s="112" t="s">
        <v>8530</v>
      </c>
      <c r="D304" s="99" t="s">
        <v>8174</v>
      </c>
      <c r="E304" s="426" t="s">
        <v>8537</v>
      </c>
      <c r="F304" s="763">
        <v>1.73</v>
      </c>
      <c r="G304" s="78" t="s">
        <v>549</v>
      </c>
      <c r="H304" s="79"/>
      <c r="I304" s="79"/>
      <c r="J304" s="79"/>
      <c r="K304" s="79"/>
      <c r="L304" s="79"/>
      <c r="M304" s="79"/>
      <c r="N304" s="79"/>
      <c r="O304" s="79"/>
      <c r="P304" s="79"/>
      <c r="Q304" s="79"/>
      <c r="R304" s="79"/>
      <c r="S304" s="79"/>
      <c r="T304" s="79"/>
      <c r="U304" s="79"/>
      <c r="V304" s="79"/>
      <c r="W304" s="79"/>
      <c r="X304" s="79"/>
      <c r="Y304" s="79"/>
      <c r="Z304" s="79"/>
    </row>
    <row r="305" ht="11.25" customHeight="1">
      <c r="A305" s="112" t="s">
        <v>81</v>
      </c>
      <c r="B305" s="98" t="s">
        <v>77</v>
      </c>
      <c r="C305" s="112" t="s">
        <v>8538</v>
      </c>
      <c r="D305" s="99" t="s">
        <v>8174</v>
      </c>
      <c r="E305" s="426" t="s">
        <v>8507</v>
      </c>
      <c r="F305" s="763">
        <v>22.66</v>
      </c>
      <c r="G305" s="78" t="s">
        <v>2328</v>
      </c>
      <c r="H305" s="79"/>
      <c r="I305" s="79"/>
      <c r="J305" s="79"/>
      <c r="K305" s="79"/>
      <c r="L305" s="79"/>
      <c r="M305" s="79"/>
      <c r="N305" s="79"/>
      <c r="O305" s="79"/>
      <c r="P305" s="79"/>
      <c r="Q305" s="79"/>
      <c r="R305" s="79"/>
      <c r="S305" s="79"/>
      <c r="T305" s="79"/>
      <c r="U305" s="79"/>
      <c r="V305" s="79"/>
      <c r="W305" s="79"/>
      <c r="X305" s="79"/>
      <c r="Y305" s="79"/>
      <c r="Z305" s="79"/>
    </row>
    <row r="306" ht="11.25" customHeight="1">
      <c r="A306" s="112" t="s">
        <v>81</v>
      </c>
      <c r="B306" s="98" t="s">
        <v>77</v>
      </c>
      <c r="C306" s="112" t="s">
        <v>8539</v>
      </c>
      <c r="D306" s="99" t="s">
        <v>8540</v>
      </c>
      <c r="E306" s="426" t="s">
        <v>8541</v>
      </c>
      <c r="F306" s="763">
        <v>3.83</v>
      </c>
      <c r="G306" s="78" t="s">
        <v>2328</v>
      </c>
      <c r="H306" s="79"/>
      <c r="I306" s="79"/>
      <c r="J306" s="79"/>
      <c r="K306" s="79"/>
      <c r="L306" s="79"/>
      <c r="M306" s="79"/>
      <c r="N306" s="79"/>
      <c r="O306" s="79"/>
      <c r="P306" s="79"/>
      <c r="Q306" s="79"/>
      <c r="R306" s="79"/>
      <c r="S306" s="79"/>
      <c r="T306" s="79"/>
      <c r="U306" s="79"/>
      <c r="V306" s="79"/>
      <c r="W306" s="79"/>
      <c r="X306" s="79"/>
      <c r="Y306" s="79"/>
      <c r="Z306" s="79"/>
    </row>
    <row r="307" ht="11.25" customHeight="1">
      <c r="A307" s="112" t="s">
        <v>81</v>
      </c>
      <c r="B307" s="98" t="s">
        <v>77</v>
      </c>
      <c r="C307" s="112" t="s">
        <v>8542</v>
      </c>
      <c r="D307" s="99" t="s">
        <v>8540</v>
      </c>
      <c r="E307" s="426" t="s">
        <v>8543</v>
      </c>
      <c r="F307" s="763">
        <v>4.5</v>
      </c>
      <c r="G307" s="78" t="s">
        <v>2328</v>
      </c>
      <c r="H307" s="79"/>
      <c r="I307" s="79"/>
      <c r="J307" s="79"/>
      <c r="K307" s="79"/>
      <c r="L307" s="79"/>
      <c r="M307" s="79"/>
      <c r="N307" s="79"/>
      <c r="O307" s="79"/>
      <c r="P307" s="79"/>
      <c r="Q307" s="79"/>
      <c r="R307" s="79"/>
      <c r="S307" s="79"/>
      <c r="T307" s="79"/>
      <c r="U307" s="79"/>
      <c r="V307" s="79"/>
      <c r="W307" s="79"/>
      <c r="X307" s="79"/>
      <c r="Y307" s="79"/>
      <c r="Z307" s="79"/>
    </row>
    <row r="308" ht="11.25" customHeight="1">
      <c r="A308" s="112" t="s">
        <v>81</v>
      </c>
      <c r="B308" s="98" t="s">
        <v>77</v>
      </c>
      <c r="C308" s="112" t="s">
        <v>8544</v>
      </c>
      <c r="D308" s="99" t="s">
        <v>8540</v>
      </c>
      <c r="E308" s="426" t="s">
        <v>8545</v>
      </c>
      <c r="F308" s="763">
        <v>11.66</v>
      </c>
      <c r="G308" s="78" t="s">
        <v>2328</v>
      </c>
      <c r="H308" s="79"/>
      <c r="I308" s="79"/>
      <c r="J308" s="79"/>
      <c r="K308" s="79"/>
      <c r="L308" s="79"/>
      <c r="M308" s="79"/>
      <c r="N308" s="79"/>
      <c r="O308" s="79"/>
      <c r="P308" s="79"/>
      <c r="Q308" s="79"/>
      <c r="R308" s="79"/>
      <c r="S308" s="79"/>
      <c r="T308" s="79"/>
      <c r="U308" s="79"/>
      <c r="V308" s="79"/>
      <c r="W308" s="79"/>
      <c r="X308" s="79"/>
      <c r="Y308" s="79"/>
      <c r="Z308" s="79"/>
    </row>
    <row r="309" ht="11.25" customHeight="1">
      <c r="A309" s="112" t="s">
        <v>81</v>
      </c>
      <c r="B309" s="98" t="s">
        <v>77</v>
      </c>
      <c r="C309" s="112" t="s">
        <v>8546</v>
      </c>
      <c r="D309" s="99" t="s">
        <v>8540</v>
      </c>
      <c r="E309" s="426" t="s">
        <v>8543</v>
      </c>
      <c r="F309" s="763">
        <v>4.5</v>
      </c>
      <c r="G309" s="78" t="s">
        <v>2328</v>
      </c>
      <c r="H309" s="79"/>
      <c r="I309" s="79"/>
      <c r="J309" s="79"/>
      <c r="K309" s="79"/>
      <c r="L309" s="79"/>
      <c r="M309" s="79"/>
      <c r="N309" s="79"/>
      <c r="O309" s="79"/>
      <c r="P309" s="79"/>
      <c r="Q309" s="79"/>
      <c r="R309" s="79"/>
      <c r="S309" s="79"/>
      <c r="T309" s="79"/>
      <c r="U309" s="79"/>
      <c r="V309" s="79"/>
      <c r="W309" s="79"/>
      <c r="X309" s="79"/>
      <c r="Y309" s="79"/>
      <c r="Z309" s="79"/>
    </row>
    <row r="310" ht="11.25" customHeight="1">
      <c r="A310" s="112" t="s">
        <v>81</v>
      </c>
      <c r="B310" s="98" t="s">
        <v>77</v>
      </c>
      <c r="C310" s="112" t="s">
        <v>8547</v>
      </c>
      <c r="D310" s="99" t="s">
        <v>8540</v>
      </c>
      <c r="E310" s="426" t="s">
        <v>8548</v>
      </c>
      <c r="F310" s="763">
        <v>6.1</v>
      </c>
      <c r="G310" s="78" t="s">
        <v>2328</v>
      </c>
      <c r="H310" s="79"/>
      <c r="I310" s="79"/>
      <c r="J310" s="79"/>
      <c r="K310" s="79"/>
      <c r="L310" s="79"/>
      <c r="M310" s="79"/>
      <c r="N310" s="79"/>
      <c r="O310" s="79"/>
      <c r="P310" s="79"/>
      <c r="Q310" s="79"/>
      <c r="R310" s="79"/>
      <c r="S310" s="79"/>
      <c r="T310" s="79"/>
      <c r="U310" s="79"/>
      <c r="V310" s="79"/>
      <c r="W310" s="79"/>
      <c r="X310" s="79"/>
      <c r="Y310" s="79"/>
      <c r="Z310" s="79"/>
    </row>
    <row r="311" ht="11.25" customHeight="1">
      <c r="A311" s="112" t="s">
        <v>81</v>
      </c>
      <c r="B311" s="98" t="s">
        <v>77</v>
      </c>
      <c r="C311" s="112" t="s">
        <v>8549</v>
      </c>
      <c r="D311" s="99" t="s">
        <v>8540</v>
      </c>
      <c r="E311" s="426" t="s">
        <v>8550</v>
      </c>
      <c r="F311" s="763">
        <v>4.83</v>
      </c>
      <c r="G311" s="78" t="s">
        <v>2328</v>
      </c>
      <c r="H311" s="79"/>
      <c r="I311" s="79"/>
      <c r="J311" s="79"/>
      <c r="K311" s="79"/>
      <c r="L311" s="79"/>
      <c r="M311" s="79"/>
      <c r="N311" s="79"/>
      <c r="O311" s="79"/>
      <c r="P311" s="79"/>
      <c r="Q311" s="79"/>
      <c r="R311" s="79"/>
      <c r="S311" s="79"/>
      <c r="T311" s="79"/>
      <c r="U311" s="79"/>
      <c r="V311" s="79"/>
      <c r="W311" s="79"/>
      <c r="X311" s="79"/>
      <c r="Y311" s="79"/>
      <c r="Z311" s="79"/>
    </row>
    <row r="312" ht="11.25" customHeight="1">
      <c r="A312" s="112" t="s">
        <v>81</v>
      </c>
      <c r="B312" s="98" t="s">
        <v>77</v>
      </c>
      <c r="C312" s="112" t="s">
        <v>8551</v>
      </c>
      <c r="D312" s="99" t="s">
        <v>8540</v>
      </c>
      <c r="E312" s="426" t="s">
        <v>8552</v>
      </c>
      <c r="F312" s="763">
        <v>5.33</v>
      </c>
      <c r="G312" s="78" t="s">
        <v>2328</v>
      </c>
      <c r="H312" s="79"/>
      <c r="I312" s="79"/>
      <c r="J312" s="79"/>
      <c r="K312" s="79"/>
      <c r="L312" s="79"/>
      <c r="M312" s="79"/>
      <c r="N312" s="79"/>
      <c r="O312" s="79"/>
      <c r="P312" s="79"/>
      <c r="Q312" s="79"/>
      <c r="R312" s="79"/>
      <c r="S312" s="79"/>
      <c r="T312" s="79"/>
      <c r="U312" s="79"/>
      <c r="V312" s="79"/>
      <c r="W312" s="79"/>
      <c r="X312" s="79"/>
      <c r="Y312" s="79"/>
      <c r="Z312" s="79"/>
    </row>
    <row r="313" ht="11.25" customHeight="1">
      <c r="A313" s="112" t="s">
        <v>81</v>
      </c>
      <c r="B313" s="98" t="s">
        <v>77</v>
      </c>
      <c r="C313" s="112" t="s">
        <v>8553</v>
      </c>
      <c r="D313" s="99" t="s">
        <v>8540</v>
      </c>
      <c r="E313" s="426" t="s">
        <v>8554</v>
      </c>
      <c r="F313" s="763">
        <v>10.16</v>
      </c>
      <c r="G313" s="78" t="s">
        <v>2328</v>
      </c>
      <c r="H313" s="79"/>
      <c r="I313" s="79"/>
      <c r="J313" s="79"/>
      <c r="K313" s="79"/>
      <c r="L313" s="79"/>
      <c r="M313" s="79"/>
      <c r="N313" s="79"/>
      <c r="O313" s="79"/>
      <c r="P313" s="79"/>
      <c r="Q313" s="79"/>
      <c r="R313" s="79"/>
      <c r="S313" s="79"/>
      <c r="T313" s="79"/>
      <c r="U313" s="79"/>
      <c r="V313" s="79"/>
      <c r="W313" s="79"/>
      <c r="X313" s="79"/>
      <c r="Y313" s="79"/>
      <c r="Z313" s="79"/>
    </row>
    <row r="314" ht="11.25" customHeight="1">
      <c r="A314" s="112" t="s">
        <v>81</v>
      </c>
      <c r="B314" s="98" t="s">
        <v>77</v>
      </c>
      <c r="C314" s="112" t="s">
        <v>8555</v>
      </c>
      <c r="D314" s="99" t="s">
        <v>8174</v>
      </c>
      <c r="E314" s="426" t="s">
        <v>8556</v>
      </c>
      <c r="F314" s="763">
        <v>16.66</v>
      </c>
      <c r="G314" s="78" t="s">
        <v>2328</v>
      </c>
      <c r="H314" s="79"/>
      <c r="I314" s="79"/>
      <c r="J314" s="79"/>
      <c r="K314" s="79"/>
      <c r="L314" s="79"/>
      <c r="M314" s="79"/>
      <c r="N314" s="79"/>
      <c r="O314" s="79"/>
      <c r="P314" s="79"/>
      <c r="Q314" s="79"/>
      <c r="R314" s="79"/>
      <c r="S314" s="79"/>
      <c r="T314" s="79"/>
      <c r="U314" s="79"/>
      <c r="V314" s="79"/>
      <c r="W314" s="79"/>
      <c r="X314" s="79"/>
      <c r="Y314" s="79"/>
      <c r="Z314" s="79"/>
    </row>
    <row r="315" ht="11.25" customHeight="1">
      <c r="A315" s="112" t="s">
        <v>81</v>
      </c>
      <c r="B315" s="98" t="s">
        <v>77</v>
      </c>
      <c r="C315" s="112" t="s">
        <v>8557</v>
      </c>
      <c r="D315" s="99" t="s">
        <v>8174</v>
      </c>
      <c r="E315" s="426" t="s">
        <v>8558</v>
      </c>
      <c r="F315" s="763">
        <v>20.33</v>
      </c>
      <c r="G315" s="78" t="s">
        <v>2328</v>
      </c>
      <c r="H315" s="79"/>
      <c r="I315" s="79"/>
      <c r="J315" s="79"/>
      <c r="K315" s="79"/>
      <c r="L315" s="79"/>
      <c r="M315" s="79"/>
      <c r="N315" s="79"/>
      <c r="O315" s="79"/>
      <c r="P315" s="79"/>
      <c r="Q315" s="79"/>
      <c r="R315" s="79"/>
      <c r="S315" s="79"/>
      <c r="T315" s="79"/>
      <c r="U315" s="79"/>
      <c r="V315" s="79"/>
      <c r="W315" s="79"/>
      <c r="X315" s="79"/>
      <c r="Y315" s="79"/>
      <c r="Z315" s="79"/>
    </row>
    <row r="316" ht="11.25" customHeight="1">
      <c r="A316" s="112" t="s">
        <v>81</v>
      </c>
      <c r="B316" s="98" t="s">
        <v>77</v>
      </c>
      <c r="C316" s="112" t="s">
        <v>8559</v>
      </c>
      <c r="D316" s="99" t="s">
        <v>8174</v>
      </c>
      <c r="E316" s="426" t="s">
        <v>8558</v>
      </c>
      <c r="F316" s="763">
        <v>20.33</v>
      </c>
      <c r="G316" s="78" t="s">
        <v>2328</v>
      </c>
      <c r="H316" s="79"/>
      <c r="I316" s="79"/>
      <c r="J316" s="79"/>
      <c r="K316" s="79"/>
      <c r="L316" s="79"/>
      <c r="M316" s="79"/>
      <c r="N316" s="79"/>
      <c r="O316" s="79"/>
      <c r="P316" s="79"/>
      <c r="Q316" s="79"/>
      <c r="R316" s="79"/>
      <c r="S316" s="79"/>
      <c r="T316" s="79"/>
      <c r="U316" s="79"/>
      <c r="V316" s="79"/>
      <c r="W316" s="79"/>
      <c r="X316" s="79"/>
      <c r="Y316" s="79"/>
      <c r="Z316" s="79"/>
    </row>
    <row r="317" ht="11.25" customHeight="1">
      <c r="A317" s="112" t="s">
        <v>81</v>
      </c>
      <c r="B317" s="98" t="s">
        <v>77</v>
      </c>
      <c r="C317" s="112" t="s">
        <v>8560</v>
      </c>
      <c r="D317" s="99" t="s">
        <v>8174</v>
      </c>
      <c r="E317" s="426" t="s">
        <v>8561</v>
      </c>
      <c r="F317" s="763">
        <v>5.08</v>
      </c>
      <c r="G317" s="78" t="s">
        <v>2328</v>
      </c>
      <c r="H317" s="79"/>
      <c r="I317" s="79"/>
      <c r="J317" s="79"/>
      <c r="K317" s="79"/>
      <c r="L317" s="79"/>
      <c r="M317" s="79"/>
      <c r="N317" s="79"/>
      <c r="O317" s="79"/>
      <c r="P317" s="79"/>
      <c r="Q317" s="79"/>
      <c r="R317" s="79"/>
      <c r="S317" s="79"/>
      <c r="T317" s="79"/>
      <c r="U317" s="79"/>
      <c r="V317" s="79"/>
      <c r="W317" s="79"/>
      <c r="X317" s="79"/>
      <c r="Y317" s="79"/>
      <c r="Z317" s="79"/>
    </row>
    <row r="318" ht="11.25" customHeight="1">
      <c r="A318" s="112" t="s">
        <v>81</v>
      </c>
      <c r="B318" s="98" t="s">
        <v>77</v>
      </c>
      <c r="C318" s="112" t="s">
        <v>8562</v>
      </c>
      <c r="D318" s="99" t="s">
        <v>8174</v>
      </c>
      <c r="E318" s="426" t="s">
        <v>8563</v>
      </c>
      <c r="F318" s="763">
        <v>2.03</v>
      </c>
      <c r="G318" s="78" t="s">
        <v>2328</v>
      </c>
      <c r="H318" s="79"/>
      <c r="I318" s="79"/>
      <c r="J318" s="79"/>
      <c r="K318" s="79"/>
      <c r="L318" s="79"/>
      <c r="M318" s="79"/>
      <c r="N318" s="79"/>
      <c r="O318" s="79"/>
      <c r="P318" s="79"/>
      <c r="Q318" s="79"/>
      <c r="R318" s="79"/>
      <c r="S318" s="79"/>
      <c r="T318" s="79"/>
      <c r="U318" s="79"/>
      <c r="V318" s="79"/>
      <c r="W318" s="79"/>
      <c r="X318" s="79"/>
      <c r="Y318" s="79"/>
      <c r="Z318" s="79"/>
    </row>
    <row r="319" ht="11.25" customHeight="1">
      <c r="A319" s="112" t="s">
        <v>81</v>
      </c>
      <c r="B319" s="98" t="s">
        <v>77</v>
      </c>
      <c r="C319" s="112" t="s">
        <v>8564</v>
      </c>
      <c r="D319" s="99" t="s">
        <v>8174</v>
      </c>
      <c r="E319" s="426" t="s">
        <v>8565</v>
      </c>
      <c r="F319" s="763">
        <v>26.33</v>
      </c>
      <c r="G319" s="78" t="s">
        <v>2328</v>
      </c>
      <c r="H319" s="79"/>
      <c r="I319" s="79"/>
      <c r="J319" s="79"/>
      <c r="K319" s="79"/>
      <c r="L319" s="79"/>
      <c r="M319" s="79"/>
      <c r="N319" s="79"/>
      <c r="O319" s="79"/>
      <c r="P319" s="79"/>
      <c r="Q319" s="79"/>
      <c r="R319" s="79"/>
      <c r="S319" s="79"/>
      <c r="T319" s="79"/>
      <c r="U319" s="79"/>
      <c r="V319" s="79"/>
      <c r="W319" s="79"/>
      <c r="X319" s="79"/>
      <c r="Y319" s="79"/>
      <c r="Z319" s="79"/>
    </row>
    <row r="320" ht="11.25" customHeight="1">
      <c r="A320" s="112" t="s">
        <v>81</v>
      </c>
      <c r="B320" s="98" t="s">
        <v>77</v>
      </c>
      <c r="C320" s="112" t="s">
        <v>8566</v>
      </c>
      <c r="D320" s="99" t="s">
        <v>8174</v>
      </c>
      <c r="E320" s="426" t="s">
        <v>8565</v>
      </c>
      <c r="F320" s="763">
        <v>26.33</v>
      </c>
      <c r="G320" s="78" t="s">
        <v>2328</v>
      </c>
      <c r="H320" s="79"/>
      <c r="I320" s="79"/>
      <c r="J320" s="79"/>
      <c r="K320" s="79"/>
      <c r="L320" s="79"/>
      <c r="M320" s="79"/>
      <c r="N320" s="79"/>
      <c r="O320" s="79"/>
      <c r="P320" s="79"/>
      <c r="Q320" s="79"/>
      <c r="R320" s="79"/>
      <c r="S320" s="79"/>
      <c r="T320" s="79"/>
      <c r="U320" s="79"/>
      <c r="V320" s="79"/>
      <c r="W320" s="79"/>
      <c r="X320" s="79"/>
      <c r="Y320" s="79"/>
      <c r="Z320" s="79"/>
    </row>
    <row r="321" ht="11.25" customHeight="1">
      <c r="A321" s="112" t="s">
        <v>81</v>
      </c>
      <c r="B321" s="98" t="s">
        <v>77</v>
      </c>
      <c r="C321" s="112" t="s">
        <v>8567</v>
      </c>
      <c r="D321" s="99" t="s">
        <v>8174</v>
      </c>
      <c r="E321" s="426" t="s">
        <v>8568</v>
      </c>
      <c r="F321" s="763">
        <v>6.58</v>
      </c>
      <c r="G321" s="78" t="s">
        <v>2328</v>
      </c>
      <c r="H321" s="79"/>
      <c r="I321" s="79"/>
      <c r="J321" s="79"/>
      <c r="K321" s="79"/>
      <c r="L321" s="79"/>
      <c r="M321" s="79"/>
      <c r="N321" s="79"/>
      <c r="O321" s="79"/>
      <c r="P321" s="79"/>
      <c r="Q321" s="79"/>
      <c r="R321" s="79"/>
      <c r="S321" s="79"/>
      <c r="T321" s="79"/>
      <c r="U321" s="79"/>
      <c r="V321" s="79"/>
      <c r="W321" s="79"/>
      <c r="X321" s="79"/>
      <c r="Y321" s="79"/>
      <c r="Z321" s="79"/>
    </row>
    <row r="322" ht="11.25" customHeight="1">
      <c r="A322" s="112" t="s">
        <v>81</v>
      </c>
      <c r="B322" s="98" t="s">
        <v>77</v>
      </c>
      <c r="C322" s="112" t="s">
        <v>8569</v>
      </c>
      <c r="D322" s="99" t="s">
        <v>8174</v>
      </c>
      <c r="E322" s="426" t="s">
        <v>8570</v>
      </c>
      <c r="F322" s="763">
        <v>2.63</v>
      </c>
      <c r="G322" s="78" t="s">
        <v>2328</v>
      </c>
      <c r="H322" s="79"/>
      <c r="I322" s="79"/>
      <c r="J322" s="79"/>
      <c r="K322" s="79"/>
      <c r="L322" s="79"/>
      <c r="M322" s="79"/>
      <c r="N322" s="79"/>
      <c r="O322" s="79"/>
      <c r="P322" s="79"/>
      <c r="Q322" s="79"/>
      <c r="R322" s="79"/>
      <c r="S322" s="79"/>
      <c r="T322" s="79"/>
      <c r="U322" s="79"/>
      <c r="V322" s="79"/>
      <c r="W322" s="79"/>
      <c r="X322" s="79"/>
      <c r="Y322" s="79"/>
      <c r="Z322" s="79"/>
    </row>
    <row r="323" ht="11.25" customHeight="1">
      <c r="A323" s="112" t="s">
        <v>81</v>
      </c>
      <c r="B323" s="98" t="s">
        <v>77</v>
      </c>
      <c r="C323" s="112" t="s">
        <v>8571</v>
      </c>
      <c r="D323" s="99" t="s">
        <v>8242</v>
      </c>
      <c r="E323" s="426" t="s">
        <v>8572</v>
      </c>
      <c r="F323" s="763">
        <v>14.33</v>
      </c>
      <c r="G323" s="78" t="s">
        <v>2328</v>
      </c>
      <c r="H323" s="79"/>
      <c r="I323" s="79"/>
      <c r="J323" s="79"/>
      <c r="K323" s="79"/>
      <c r="L323" s="79"/>
      <c r="M323" s="79"/>
      <c r="N323" s="79"/>
      <c r="O323" s="79"/>
      <c r="P323" s="79"/>
      <c r="Q323" s="79"/>
      <c r="R323" s="79"/>
      <c r="S323" s="79"/>
      <c r="T323" s="79"/>
      <c r="U323" s="79"/>
      <c r="V323" s="79"/>
      <c r="W323" s="79"/>
      <c r="X323" s="79"/>
      <c r="Y323" s="79"/>
      <c r="Z323" s="79"/>
    </row>
    <row r="324" ht="11.25" customHeight="1">
      <c r="A324" s="112" t="s">
        <v>81</v>
      </c>
      <c r="B324" s="98" t="s">
        <v>77</v>
      </c>
      <c r="C324" s="112" t="s">
        <v>8573</v>
      </c>
      <c r="D324" s="99" t="s">
        <v>8174</v>
      </c>
      <c r="E324" s="426" t="s">
        <v>8572</v>
      </c>
      <c r="F324" s="763">
        <v>14.33</v>
      </c>
      <c r="G324" s="78" t="s">
        <v>2328</v>
      </c>
      <c r="H324" s="79"/>
      <c r="I324" s="79"/>
      <c r="J324" s="79"/>
      <c r="K324" s="79"/>
      <c r="L324" s="79"/>
      <c r="M324" s="79"/>
      <c r="N324" s="79"/>
      <c r="O324" s="79"/>
      <c r="P324" s="79"/>
      <c r="Q324" s="79"/>
      <c r="R324" s="79"/>
      <c r="S324" s="79"/>
      <c r="T324" s="79"/>
      <c r="U324" s="79"/>
      <c r="V324" s="79"/>
      <c r="W324" s="79"/>
      <c r="X324" s="79"/>
      <c r="Y324" s="79"/>
      <c r="Z324" s="79"/>
    </row>
    <row r="325" ht="11.25" customHeight="1">
      <c r="A325" s="112" t="s">
        <v>81</v>
      </c>
      <c r="B325" s="98" t="s">
        <v>77</v>
      </c>
      <c r="C325" s="112" t="s">
        <v>8574</v>
      </c>
      <c r="D325" s="99" t="s">
        <v>8174</v>
      </c>
      <c r="E325" s="426" t="s">
        <v>8575</v>
      </c>
      <c r="F325" s="763">
        <v>3.58</v>
      </c>
      <c r="G325" s="78" t="s">
        <v>2328</v>
      </c>
      <c r="H325" s="79"/>
      <c r="I325" s="79"/>
      <c r="J325" s="79"/>
      <c r="K325" s="79"/>
      <c r="L325" s="79"/>
      <c r="M325" s="79"/>
      <c r="N325" s="79"/>
      <c r="O325" s="79"/>
      <c r="P325" s="79"/>
      <c r="Q325" s="79"/>
      <c r="R325" s="79"/>
      <c r="S325" s="79"/>
      <c r="T325" s="79"/>
      <c r="U325" s="79"/>
      <c r="V325" s="79"/>
      <c r="W325" s="79"/>
      <c r="X325" s="79"/>
      <c r="Y325" s="79"/>
      <c r="Z325" s="79"/>
    </row>
    <row r="326" ht="11.25" customHeight="1">
      <c r="A326" s="112" t="s">
        <v>81</v>
      </c>
      <c r="B326" s="98" t="s">
        <v>77</v>
      </c>
      <c r="C326" s="112" t="s">
        <v>8576</v>
      </c>
      <c r="D326" s="99" t="s">
        <v>8174</v>
      </c>
      <c r="E326" s="426" t="s">
        <v>8577</v>
      </c>
      <c r="F326" s="763">
        <v>1.43</v>
      </c>
      <c r="G326" s="78" t="s">
        <v>2328</v>
      </c>
      <c r="H326" s="79"/>
      <c r="I326" s="79"/>
      <c r="J326" s="79"/>
      <c r="K326" s="79"/>
      <c r="L326" s="79"/>
      <c r="M326" s="79"/>
      <c r="N326" s="79"/>
      <c r="O326" s="79"/>
      <c r="P326" s="79"/>
      <c r="Q326" s="79"/>
      <c r="R326" s="79"/>
      <c r="S326" s="79"/>
      <c r="T326" s="79"/>
      <c r="U326" s="79"/>
      <c r="V326" s="79"/>
      <c r="W326" s="79"/>
      <c r="X326" s="79"/>
      <c r="Y326" s="79"/>
      <c r="Z326" s="79"/>
    </row>
    <row r="327" ht="11.25" customHeight="1">
      <c r="A327" s="112" t="s">
        <v>81</v>
      </c>
      <c r="B327" s="98" t="s">
        <v>77</v>
      </c>
      <c r="C327" s="112" t="s">
        <v>8578</v>
      </c>
      <c r="D327" s="99" t="s">
        <v>8174</v>
      </c>
      <c r="E327" s="426" t="s">
        <v>8565</v>
      </c>
      <c r="F327" s="763">
        <v>26.33</v>
      </c>
      <c r="G327" s="78" t="s">
        <v>2328</v>
      </c>
      <c r="H327" s="79"/>
      <c r="I327" s="79"/>
      <c r="J327" s="79"/>
      <c r="K327" s="79"/>
      <c r="L327" s="79"/>
      <c r="M327" s="79"/>
      <c r="N327" s="79"/>
      <c r="O327" s="79"/>
      <c r="P327" s="79"/>
      <c r="Q327" s="79"/>
      <c r="R327" s="79"/>
      <c r="S327" s="79"/>
      <c r="T327" s="79"/>
      <c r="U327" s="79"/>
      <c r="V327" s="79"/>
      <c r="W327" s="79"/>
      <c r="X327" s="79"/>
      <c r="Y327" s="79"/>
      <c r="Z327" s="79"/>
    </row>
    <row r="328" ht="11.25" customHeight="1">
      <c r="A328" s="112" t="s">
        <v>81</v>
      </c>
      <c r="B328" s="98" t="s">
        <v>77</v>
      </c>
      <c r="C328" s="112" t="s">
        <v>8579</v>
      </c>
      <c r="D328" s="99" t="s">
        <v>8174</v>
      </c>
      <c r="E328" s="426" t="s">
        <v>8565</v>
      </c>
      <c r="F328" s="763">
        <v>26.33</v>
      </c>
      <c r="G328" s="78" t="s">
        <v>2328</v>
      </c>
      <c r="H328" s="79"/>
      <c r="I328" s="79"/>
      <c r="J328" s="79"/>
      <c r="K328" s="79"/>
      <c r="L328" s="79"/>
      <c r="M328" s="79"/>
      <c r="N328" s="79"/>
      <c r="O328" s="79"/>
      <c r="P328" s="79"/>
      <c r="Q328" s="79"/>
      <c r="R328" s="79"/>
      <c r="S328" s="79"/>
      <c r="T328" s="79"/>
      <c r="U328" s="79"/>
      <c r="V328" s="79"/>
      <c r="W328" s="79"/>
      <c r="X328" s="79"/>
      <c r="Y328" s="79"/>
      <c r="Z328" s="79"/>
    </row>
    <row r="329" ht="11.25" customHeight="1">
      <c r="A329" s="112" t="s">
        <v>81</v>
      </c>
      <c r="B329" s="98" t="s">
        <v>77</v>
      </c>
      <c r="C329" s="112" t="s">
        <v>8580</v>
      </c>
      <c r="D329" s="99" t="s">
        <v>8174</v>
      </c>
      <c r="E329" s="426" t="s">
        <v>8568</v>
      </c>
      <c r="F329" s="763">
        <v>6.58</v>
      </c>
      <c r="G329" s="78" t="s">
        <v>2328</v>
      </c>
      <c r="H329" s="79"/>
      <c r="I329" s="79"/>
      <c r="J329" s="79"/>
      <c r="K329" s="79"/>
      <c r="L329" s="79"/>
      <c r="M329" s="79"/>
      <c r="N329" s="79"/>
      <c r="O329" s="79"/>
      <c r="P329" s="79"/>
      <c r="Q329" s="79"/>
      <c r="R329" s="79"/>
      <c r="S329" s="79"/>
      <c r="T329" s="79"/>
      <c r="U329" s="79"/>
      <c r="V329" s="79"/>
      <c r="W329" s="79"/>
      <c r="X329" s="79"/>
      <c r="Y329" s="79"/>
      <c r="Z329" s="79"/>
    </row>
    <row r="330" ht="11.25" customHeight="1">
      <c r="A330" s="112" t="s">
        <v>81</v>
      </c>
      <c r="B330" s="98" t="s">
        <v>77</v>
      </c>
      <c r="C330" s="112" t="s">
        <v>8581</v>
      </c>
      <c r="D330" s="99" t="s">
        <v>8174</v>
      </c>
      <c r="E330" s="426" t="s">
        <v>8570</v>
      </c>
      <c r="F330" s="763">
        <v>2.63</v>
      </c>
      <c r="G330" s="78" t="s">
        <v>2328</v>
      </c>
      <c r="H330" s="79"/>
      <c r="I330" s="79"/>
      <c r="J330" s="79"/>
      <c r="K330" s="79"/>
      <c r="L330" s="79"/>
      <c r="M330" s="79"/>
      <c r="N330" s="79"/>
      <c r="O330" s="79"/>
      <c r="P330" s="79"/>
      <c r="Q330" s="79"/>
      <c r="R330" s="79"/>
      <c r="S330" s="79"/>
      <c r="T330" s="79"/>
      <c r="U330" s="79"/>
      <c r="V330" s="79"/>
      <c r="W330" s="79"/>
      <c r="X330" s="79"/>
      <c r="Y330" s="79"/>
      <c r="Z330" s="79"/>
    </row>
    <row r="331" ht="11.25" customHeight="1">
      <c r="A331" s="112" t="s">
        <v>81</v>
      </c>
      <c r="B331" s="98" t="s">
        <v>77</v>
      </c>
      <c r="C331" s="112" t="s">
        <v>8582</v>
      </c>
      <c r="D331" s="99" t="s">
        <v>8174</v>
      </c>
      <c r="E331" s="426" t="s">
        <v>8583</v>
      </c>
      <c r="F331" s="763">
        <v>17.66</v>
      </c>
      <c r="G331" s="78" t="s">
        <v>2328</v>
      </c>
      <c r="H331" s="79"/>
      <c r="I331" s="79"/>
      <c r="J331" s="79"/>
      <c r="K331" s="79"/>
      <c r="L331" s="79"/>
      <c r="M331" s="79"/>
      <c r="N331" s="79"/>
      <c r="O331" s="79"/>
      <c r="P331" s="79"/>
      <c r="Q331" s="79"/>
      <c r="R331" s="79"/>
      <c r="S331" s="79"/>
      <c r="T331" s="79"/>
      <c r="U331" s="79"/>
      <c r="V331" s="79"/>
      <c r="W331" s="79"/>
      <c r="X331" s="79"/>
      <c r="Y331" s="79"/>
      <c r="Z331" s="79"/>
    </row>
    <row r="332" ht="11.25" customHeight="1">
      <c r="A332" s="112" t="s">
        <v>81</v>
      </c>
      <c r="B332" s="98" t="s">
        <v>77</v>
      </c>
      <c r="C332" s="112" t="s">
        <v>8584</v>
      </c>
      <c r="D332" s="99" t="s">
        <v>8174</v>
      </c>
      <c r="E332" s="426" t="s">
        <v>8583</v>
      </c>
      <c r="F332" s="763">
        <v>17.66</v>
      </c>
      <c r="G332" s="78" t="s">
        <v>2328</v>
      </c>
      <c r="H332" s="79"/>
      <c r="I332" s="79"/>
      <c r="J332" s="79"/>
      <c r="K332" s="79"/>
      <c r="L332" s="79"/>
      <c r="M332" s="79"/>
      <c r="N332" s="79"/>
      <c r="O332" s="79"/>
      <c r="P332" s="79"/>
      <c r="Q332" s="79"/>
      <c r="R332" s="79"/>
      <c r="S332" s="79"/>
      <c r="T332" s="79"/>
      <c r="U332" s="79"/>
      <c r="V332" s="79"/>
      <c r="W332" s="79"/>
      <c r="X332" s="79"/>
      <c r="Y332" s="79"/>
      <c r="Z332" s="79"/>
    </row>
    <row r="333" ht="11.25" customHeight="1">
      <c r="A333" s="112" t="s">
        <v>81</v>
      </c>
      <c r="B333" s="98" t="s">
        <v>77</v>
      </c>
      <c r="C333" s="112" t="s">
        <v>8585</v>
      </c>
      <c r="D333" s="99" t="s">
        <v>8174</v>
      </c>
      <c r="E333" s="426" t="s">
        <v>8586</v>
      </c>
      <c r="F333" s="763">
        <v>4.41</v>
      </c>
      <c r="G333" s="78" t="s">
        <v>2328</v>
      </c>
      <c r="H333" s="79"/>
      <c r="I333" s="79"/>
      <c r="J333" s="79"/>
      <c r="K333" s="79"/>
      <c r="L333" s="79"/>
      <c r="M333" s="79"/>
      <c r="N333" s="79"/>
      <c r="O333" s="79"/>
      <c r="P333" s="79"/>
      <c r="Q333" s="79"/>
      <c r="R333" s="79"/>
      <c r="S333" s="79"/>
      <c r="T333" s="79"/>
      <c r="U333" s="79"/>
      <c r="V333" s="79"/>
      <c r="W333" s="79"/>
      <c r="X333" s="79"/>
      <c r="Y333" s="79"/>
      <c r="Z333" s="79"/>
    </row>
    <row r="334" ht="11.25" customHeight="1">
      <c r="A334" s="112" t="s">
        <v>81</v>
      </c>
      <c r="B334" s="98" t="s">
        <v>77</v>
      </c>
      <c r="C334" s="112" t="s">
        <v>8587</v>
      </c>
      <c r="D334" s="99" t="s">
        <v>8174</v>
      </c>
      <c r="E334" s="426" t="s">
        <v>8588</v>
      </c>
      <c r="F334" s="763">
        <v>1.76</v>
      </c>
      <c r="G334" s="78" t="s">
        <v>2328</v>
      </c>
      <c r="H334" s="79"/>
      <c r="I334" s="79"/>
      <c r="J334" s="79"/>
      <c r="K334" s="79"/>
      <c r="L334" s="79"/>
      <c r="M334" s="79"/>
      <c r="N334" s="79"/>
      <c r="O334" s="79"/>
      <c r="P334" s="79"/>
      <c r="Q334" s="79"/>
      <c r="R334" s="79"/>
      <c r="S334" s="79"/>
      <c r="T334" s="79"/>
      <c r="U334" s="79"/>
      <c r="V334" s="79"/>
      <c r="W334" s="79"/>
      <c r="X334" s="79"/>
      <c r="Y334" s="79"/>
      <c r="Z334" s="79"/>
    </row>
    <row r="335" ht="11.25" customHeight="1">
      <c r="A335" s="112" t="s">
        <v>81</v>
      </c>
      <c r="B335" s="98" t="s">
        <v>77</v>
      </c>
      <c r="C335" s="112" t="s">
        <v>8589</v>
      </c>
      <c r="D335" s="99" t="s">
        <v>8174</v>
      </c>
      <c r="E335" s="426" t="s">
        <v>8558</v>
      </c>
      <c r="F335" s="763">
        <v>20.33</v>
      </c>
      <c r="G335" s="78" t="s">
        <v>2328</v>
      </c>
      <c r="H335" s="79"/>
      <c r="I335" s="79"/>
      <c r="J335" s="79"/>
      <c r="K335" s="79"/>
      <c r="L335" s="79"/>
      <c r="M335" s="79"/>
      <c r="N335" s="79"/>
      <c r="O335" s="79"/>
      <c r="P335" s="79"/>
      <c r="Q335" s="79"/>
      <c r="R335" s="79"/>
      <c r="S335" s="79"/>
      <c r="T335" s="79"/>
      <c r="U335" s="79"/>
      <c r="V335" s="79"/>
      <c r="W335" s="79"/>
      <c r="X335" s="79"/>
      <c r="Y335" s="79"/>
      <c r="Z335" s="79"/>
    </row>
    <row r="336" ht="11.25" customHeight="1">
      <c r="A336" s="112" t="s">
        <v>81</v>
      </c>
      <c r="B336" s="98" t="s">
        <v>77</v>
      </c>
      <c r="C336" s="112" t="s">
        <v>8590</v>
      </c>
      <c r="D336" s="99" t="s">
        <v>8174</v>
      </c>
      <c r="E336" s="426" t="s">
        <v>8572</v>
      </c>
      <c r="F336" s="763">
        <v>14.33</v>
      </c>
      <c r="G336" s="78" t="s">
        <v>2328</v>
      </c>
      <c r="H336" s="79"/>
      <c r="I336" s="79"/>
      <c r="J336" s="79"/>
      <c r="K336" s="79"/>
      <c r="L336" s="79"/>
      <c r="M336" s="79"/>
      <c r="N336" s="79"/>
      <c r="O336" s="79"/>
      <c r="P336" s="79"/>
      <c r="Q336" s="79"/>
      <c r="R336" s="79"/>
      <c r="S336" s="79"/>
      <c r="T336" s="79"/>
      <c r="U336" s="79"/>
      <c r="V336" s="79"/>
      <c r="W336" s="79"/>
      <c r="X336" s="79"/>
      <c r="Y336" s="79"/>
      <c r="Z336" s="79"/>
    </row>
    <row r="337" ht="11.25" customHeight="1">
      <c r="A337" s="112" t="s">
        <v>82</v>
      </c>
      <c r="B337" s="98" t="s">
        <v>77</v>
      </c>
      <c r="C337" s="112" t="s">
        <v>8591</v>
      </c>
      <c r="D337" s="99" t="s">
        <v>8592</v>
      </c>
      <c r="E337" s="426">
        <v>8.0</v>
      </c>
      <c r="F337" s="763">
        <v>8.0</v>
      </c>
      <c r="G337" s="78" t="s">
        <v>558</v>
      </c>
      <c r="H337" s="79"/>
      <c r="I337" s="79"/>
      <c r="J337" s="79"/>
      <c r="K337" s="79"/>
      <c r="L337" s="79"/>
      <c r="M337" s="79"/>
      <c r="N337" s="79"/>
      <c r="O337" s="79"/>
      <c r="P337" s="79"/>
      <c r="Q337" s="79"/>
      <c r="R337" s="79"/>
      <c r="S337" s="79"/>
      <c r="T337" s="79"/>
      <c r="U337" s="79"/>
      <c r="V337" s="79"/>
      <c r="W337" s="79"/>
      <c r="X337" s="79"/>
      <c r="Y337" s="79"/>
      <c r="Z337" s="79"/>
    </row>
    <row r="338" ht="11.25" customHeight="1">
      <c r="A338" s="112" t="s">
        <v>82</v>
      </c>
      <c r="B338" s="98" t="s">
        <v>77</v>
      </c>
      <c r="C338" s="112" t="s">
        <v>8591</v>
      </c>
      <c r="D338" s="99" t="s">
        <v>8593</v>
      </c>
      <c r="E338" s="426">
        <v>10.66666667</v>
      </c>
      <c r="F338" s="763">
        <v>10.66666667</v>
      </c>
      <c r="G338" s="78" t="s">
        <v>558</v>
      </c>
      <c r="H338" s="79"/>
      <c r="I338" s="79"/>
      <c r="J338" s="79"/>
      <c r="K338" s="79"/>
      <c r="L338" s="79"/>
      <c r="M338" s="79"/>
      <c r="N338" s="79"/>
      <c r="O338" s="79"/>
      <c r="P338" s="79"/>
      <c r="Q338" s="79"/>
      <c r="R338" s="79"/>
      <c r="S338" s="79"/>
      <c r="T338" s="79"/>
      <c r="U338" s="79"/>
      <c r="V338" s="79"/>
      <c r="W338" s="79"/>
      <c r="X338" s="79"/>
      <c r="Y338" s="79"/>
      <c r="Z338" s="79"/>
    </row>
    <row r="339" ht="11.25" customHeight="1">
      <c r="A339" s="112" t="s">
        <v>82</v>
      </c>
      <c r="B339" s="98" t="s">
        <v>77</v>
      </c>
      <c r="C339" s="112" t="s">
        <v>8591</v>
      </c>
      <c r="D339" s="99" t="s">
        <v>8594</v>
      </c>
      <c r="E339" s="426">
        <v>14.66666667</v>
      </c>
      <c r="F339" s="763">
        <v>14.66666667</v>
      </c>
      <c r="G339" s="78" t="s">
        <v>558</v>
      </c>
      <c r="H339" s="79"/>
      <c r="I339" s="79"/>
      <c r="J339" s="79"/>
      <c r="K339" s="79"/>
      <c r="L339" s="79"/>
      <c r="M339" s="79"/>
      <c r="N339" s="79"/>
      <c r="O339" s="79"/>
      <c r="P339" s="79"/>
      <c r="Q339" s="79"/>
      <c r="R339" s="79"/>
      <c r="S339" s="79"/>
      <c r="T339" s="79"/>
      <c r="U339" s="79"/>
      <c r="V339" s="79"/>
      <c r="W339" s="79"/>
      <c r="X339" s="79"/>
      <c r="Y339" s="79"/>
      <c r="Z339" s="79"/>
    </row>
    <row r="340" ht="11.25" customHeight="1">
      <c r="A340" s="112" t="s">
        <v>82</v>
      </c>
      <c r="B340" s="98" t="s">
        <v>77</v>
      </c>
      <c r="C340" s="112" t="s">
        <v>8591</v>
      </c>
      <c r="D340" s="99" t="s">
        <v>8595</v>
      </c>
      <c r="E340" s="426">
        <v>29.0</v>
      </c>
      <c r="F340" s="763">
        <v>29.0</v>
      </c>
      <c r="G340" s="78" t="s">
        <v>558</v>
      </c>
      <c r="H340" s="79"/>
      <c r="I340" s="79"/>
      <c r="J340" s="79"/>
      <c r="K340" s="79"/>
      <c r="L340" s="79"/>
      <c r="M340" s="79"/>
      <c r="N340" s="79"/>
      <c r="O340" s="79"/>
      <c r="P340" s="79"/>
      <c r="Q340" s="79"/>
      <c r="R340" s="79"/>
      <c r="S340" s="79"/>
      <c r="T340" s="79"/>
      <c r="U340" s="79"/>
      <c r="V340" s="79"/>
      <c r="W340" s="79"/>
      <c r="X340" s="79"/>
      <c r="Y340" s="79"/>
      <c r="Z340" s="79"/>
    </row>
    <row r="341" ht="11.25" customHeight="1">
      <c r="A341" s="112" t="s">
        <v>82</v>
      </c>
      <c r="B341" s="98" t="s">
        <v>77</v>
      </c>
      <c r="C341" s="112" t="s">
        <v>8591</v>
      </c>
      <c r="D341" s="99" t="s">
        <v>8596</v>
      </c>
      <c r="E341" s="426">
        <v>16.0</v>
      </c>
      <c r="F341" s="763">
        <v>16.0</v>
      </c>
      <c r="G341" s="78" t="s">
        <v>558</v>
      </c>
      <c r="H341" s="79"/>
      <c r="I341" s="79"/>
      <c r="J341" s="79"/>
      <c r="K341" s="79"/>
      <c r="L341" s="79"/>
      <c r="M341" s="79"/>
      <c r="N341" s="79"/>
      <c r="O341" s="79"/>
      <c r="P341" s="79"/>
      <c r="Q341" s="79"/>
      <c r="R341" s="79"/>
      <c r="S341" s="79"/>
      <c r="T341" s="79"/>
      <c r="U341" s="79"/>
      <c r="V341" s="79"/>
      <c r="W341" s="79"/>
      <c r="X341" s="79"/>
      <c r="Y341" s="79"/>
      <c r="Z341" s="79"/>
    </row>
    <row r="342" ht="11.25" customHeight="1">
      <c r="A342" s="112" t="s">
        <v>82</v>
      </c>
      <c r="B342" s="98" t="s">
        <v>77</v>
      </c>
      <c r="C342" s="112" t="s">
        <v>8597</v>
      </c>
      <c r="D342" s="99" t="s">
        <v>8592</v>
      </c>
      <c r="E342" s="426">
        <v>2.0</v>
      </c>
      <c r="F342" s="763">
        <v>2.0</v>
      </c>
      <c r="G342" s="78" t="s">
        <v>558</v>
      </c>
      <c r="H342" s="79"/>
      <c r="I342" s="79"/>
      <c r="J342" s="79"/>
      <c r="K342" s="79"/>
      <c r="L342" s="79"/>
      <c r="M342" s="79"/>
      <c r="N342" s="79"/>
      <c r="O342" s="79"/>
      <c r="P342" s="79"/>
      <c r="Q342" s="79"/>
      <c r="R342" s="79"/>
      <c r="S342" s="79"/>
      <c r="T342" s="79"/>
      <c r="U342" s="79"/>
      <c r="V342" s="79"/>
      <c r="W342" s="79"/>
      <c r="X342" s="79"/>
      <c r="Y342" s="79"/>
      <c r="Z342" s="79"/>
    </row>
    <row r="343" ht="11.25" customHeight="1">
      <c r="A343" s="112" t="s">
        <v>82</v>
      </c>
      <c r="B343" s="98" t="s">
        <v>77</v>
      </c>
      <c r="C343" s="112" t="s">
        <v>8597</v>
      </c>
      <c r="D343" s="99" t="s">
        <v>8593</v>
      </c>
      <c r="E343" s="426">
        <v>2.666666667</v>
      </c>
      <c r="F343" s="763">
        <v>2.666666667</v>
      </c>
      <c r="G343" s="78" t="s">
        <v>558</v>
      </c>
      <c r="H343" s="79"/>
      <c r="I343" s="79"/>
      <c r="J343" s="79"/>
      <c r="K343" s="79"/>
      <c r="L343" s="79"/>
      <c r="M343" s="79"/>
      <c r="N343" s="79"/>
      <c r="O343" s="79"/>
      <c r="P343" s="79"/>
      <c r="Q343" s="79"/>
      <c r="R343" s="79"/>
      <c r="S343" s="79"/>
      <c r="T343" s="79"/>
      <c r="U343" s="79"/>
      <c r="V343" s="79"/>
      <c r="W343" s="79"/>
      <c r="X343" s="79"/>
      <c r="Y343" s="79"/>
      <c r="Z343" s="79"/>
    </row>
    <row r="344" ht="11.25" customHeight="1">
      <c r="A344" s="112" t="s">
        <v>82</v>
      </c>
      <c r="B344" s="98" t="s">
        <v>77</v>
      </c>
      <c r="C344" s="112" t="s">
        <v>8597</v>
      </c>
      <c r="D344" s="99" t="s">
        <v>8594</v>
      </c>
      <c r="E344" s="426">
        <v>3.666666667</v>
      </c>
      <c r="F344" s="763">
        <v>3.666666667</v>
      </c>
      <c r="G344" s="78" t="s">
        <v>558</v>
      </c>
      <c r="H344" s="79"/>
      <c r="I344" s="79"/>
      <c r="J344" s="79"/>
      <c r="K344" s="79"/>
      <c r="L344" s="79"/>
      <c r="M344" s="79"/>
      <c r="N344" s="79"/>
      <c r="O344" s="79"/>
      <c r="P344" s="79"/>
      <c r="Q344" s="79"/>
      <c r="R344" s="79"/>
      <c r="S344" s="79"/>
      <c r="T344" s="79"/>
      <c r="U344" s="79"/>
      <c r="V344" s="79"/>
      <c r="W344" s="79"/>
      <c r="X344" s="79"/>
      <c r="Y344" s="79"/>
      <c r="Z344" s="79"/>
    </row>
    <row r="345" ht="11.25" customHeight="1">
      <c r="A345" s="112" t="s">
        <v>82</v>
      </c>
      <c r="B345" s="98" t="s">
        <v>77</v>
      </c>
      <c r="C345" s="112" t="s">
        <v>8597</v>
      </c>
      <c r="D345" s="99" t="s">
        <v>8595</v>
      </c>
      <c r="E345" s="426">
        <v>7.25</v>
      </c>
      <c r="F345" s="763">
        <v>7.25</v>
      </c>
      <c r="G345" s="78" t="s">
        <v>558</v>
      </c>
      <c r="H345" s="79"/>
      <c r="I345" s="79"/>
      <c r="J345" s="79"/>
      <c r="K345" s="79"/>
      <c r="L345" s="79"/>
      <c r="M345" s="79"/>
      <c r="N345" s="79"/>
      <c r="O345" s="79"/>
      <c r="P345" s="79"/>
      <c r="Q345" s="79"/>
      <c r="R345" s="79"/>
      <c r="S345" s="79"/>
      <c r="T345" s="79"/>
      <c r="U345" s="79"/>
      <c r="V345" s="79"/>
      <c r="W345" s="79"/>
      <c r="X345" s="79"/>
      <c r="Y345" s="79"/>
      <c r="Z345" s="79"/>
    </row>
    <row r="346" ht="11.25" customHeight="1">
      <c r="A346" s="112" t="s">
        <v>82</v>
      </c>
      <c r="B346" s="98" t="s">
        <v>77</v>
      </c>
      <c r="C346" s="112" t="s">
        <v>8597</v>
      </c>
      <c r="D346" s="99" t="s">
        <v>8596</v>
      </c>
      <c r="E346" s="426">
        <v>4.0</v>
      </c>
      <c r="F346" s="763">
        <v>4.0</v>
      </c>
      <c r="G346" s="78" t="s">
        <v>558</v>
      </c>
      <c r="H346" s="79"/>
      <c r="I346" s="79"/>
      <c r="J346" s="79"/>
      <c r="K346" s="79"/>
      <c r="L346" s="79"/>
      <c r="M346" s="79"/>
      <c r="N346" s="79"/>
      <c r="O346" s="79"/>
      <c r="P346" s="79"/>
      <c r="Q346" s="79"/>
      <c r="R346" s="79"/>
      <c r="S346" s="79"/>
      <c r="T346" s="79"/>
      <c r="U346" s="79"/>
      <c r="V346" s="79"/>
      <c r="W346" s="79"/>
      <c r="X346" s="79"/>
      <c r="Y346" s="79"/>
      <c r="Z346" s="79"/>
    </row>
    <row r="347" ht="11.25" customHeight="1">
      <c r="A347" s="112" t="s">
        <v>82</v>
      </c>
      <c r="B347" s="98" t="s">
        <v>77</v>
      </c>
      <c r="C347" s="112" t="s">
        <v>8598</v>
      </c>
      <c r="D347" s="99" t="s">
        <v>8599</v>
      </c>
      <c r="E347" s="426">
        <v>23.0</v>
      </c>
      <c r="F347" s="763">
        <v>23.0</v>
      </c>
      <c r="G347" s="78" t="s">
        <v>558</v>
      </c>
      <c r="H347" s="79"/>
      <c r="I347" s="79"/>
      <c r="J347" s="79"/>
      <c r="K347" s="79"/>
      <c r="L347" s="79"/>
      <c r="M347" s="79"/>
      <c r="N347" s="79"/>
      <c r="O347" s="79"/>
      <c r="P347" s="79"/>
      <c r="Q347" s="79"/>
      <c r="R347" s="79"/>
      <c r="S347" s="79"/>
      <c r="T347" s="79"/>
      <c r="U347" s="79"/>
      <c r="V347" s="79"/>
      <c r="W347" s="79"/>
      <c r="X347" s="79"/>
      <c r="Y347" s="79"/>
      <c r="Z347" s="79"/>
    </row>
    <row r="348" ht="11.25" customHeight="1">
      <c r="A348" s="112" t="s">
        <v>82</v>
      </c>
      <c r="B348" s="98" t="s">
        <v>77</v>
      </c>
      <c r="C348" s="112" t="s">
        <v>8600</v>
      </c>
      <c r="D348" s="99" t="s">
        <v>8601</v>
      </c>
      <c r="E348" s="426">
        <v>22.66666667</v>
      </c>
      <c r="F348" s="763">
        <v>22.66666667</v>
      </c>
      <c r="G348" s="78" t="s">
        <v>558</v>
      </c>
      <c r="H348" s="79"/>
      <c r="I348" s="79"/>
      <c r="J348" s="79"/>
      <c r="K348" s="79"/>
      <c r="L348" s="79"/>
      <c r="M348" s="79"/>
      <c r="N348" s="79"/>
      <c r="O348" s="79"/>
      <c r="P348" s="79"/>
      <c r="Q348" s="79"/>
      <c r="R348" s="79"/>
      <c r="S348" s="79"/>
      <c r="T348" s="79"/>
      <c r="U348" s="79"/>
      <c r="V348" s="79"/>
      <c r="W348" s="79"/>
      <c r="X348" s="79"/>
      <c r="Y348" s="79"/>
      <c r="Z348" s="79"/>
    </row>
    <row r="349" ht="11.25" customHeight="1">
      <c r="A349" s="112" t="s">
        <v>8602</v>
      </c>
      <c r="B349" s="98" t="s">
        <v>77</v>
      </c>
      <c r="C349" s="112" t="s">
        <v>8603</v>
      </c>
      <c r="D349" s="99" t="s">
        <v>8174</v>
      </c>
      <c r="E349" s="426">
        <v>21.0</v>
      </c>
      <c r="F349" s="763">
        <v>21.0</v>
      </c>
      <c r="G349" s="78" t="s">
        <v>560</v>
      </c>
      <c r="H349" s="79"/>
      <c r="I349" s="79"/>
      <c r="J349" s="79"/>
      <c r="K349" s="79"/>
      <c r="L349" s="79"/>
      <c r="M349" s="79"/>
      <c r="N349" s="79"/>
      <c r="O349" s="79"/>
      <c r="P349" s="79"/>
      <c r="Q349" s="79"/>
      <c r="R349" s="79"/>
      <c r="S349" s="79"/>
      <c r="T349" s="79"/>
      <c r="U349" s="79"/>
      <c r="V349" s="79"/>
      <c r="W349" s="79"/>
      <c r="X349" s="79"/>
      <c r="Y349" s="79"/>
      <c r="Z349" s="79"/>
    </row>
    <row r="350" ht="11.25" customHeight="1">
      <c r="A350" s="112" t="s">
        <v>8602</v>
      </c>
      <c r="B350" s="98" t="s">
        <v>77</v>
      </c>
      <c r="C350" s="112" t="s">
        <v>8604</v>
      </c>
      <c r="D350" s="99" t="s">
        <v>8174</v>
      </c>
      <c r="E350" s="426">
        <v>23.0</v>
      </c>
      <c r="F350" s="763">
        <v>23.0</v>
      </c>
      <c r="G350" s="78" t="s">
        <v>560</v>
      </c>
      <c r="H350" s="79"/>
      <c r="I350" s="79"/>
      <c r="J350" s="79"/>
      <c r="K350" s="79"/>
      <c r="L350" s="79"/>
      <c r="M350" s="79"/>
      <c r="N350" s="79"/>
      <c r="O350" s="79"/>
      <c r="P350" s="79"/>
      <c r="Q350" s="79"/>
      <c r="R350" s="79"/>
      <c r="S350" s="79"/>
      <c r="T350" s="79"/>
      <c r="U350" s="79"/>
      <c r="V350" s="79"/>
      <c r="W350" s="79"/>
      <c r="X350" s="79"/>
      <c r="Y350" s="79"/>
      <c r="Z350" s="79"/>
    </row>
    <row r="351" ht="11.25" customHeight="1">
      <c r="A351" s="112" t="s">
        <v>8602</v>
      </c>
      <c r="B351" s="98" t="s">
        <v>77</v>
      </c>
      <c r="C351" s="112" t="s">
        <v>8605</v>
      </c>
      <c r="D351" s="99" t="s">
        <v>8174</v>
      </c>
      <c r="E351" s="498">
        <v>10.0</v>
      </c>
      <c r="F351" s="498">
        <v>10.0</v>
      </c>
      <c r="G351" s="78" t="s">
        <v>560</v>
      </c>
      <c r="H351" s="79"/>
      <c r="I351" s="79"/>
      <c r="J351" s="79"/>
      <c r="K351" s="79"/>
      <c r="L351" s="79"/>
      <c r="M351" s="79"/>
      <c r="N351" s="79"/>
      <c r="O351" s="79"/>
      <c r="P351" s="79"/>
      <c r="Q351" s="79"/>
      <c r="R351" s="79"/>
      <c r="S351" s="79"/>
      <c r="T351" s="79"/>
      <c r="U351" s="79"/>
      <c r="V351" s="79"/>
      <c r="W351" s="79"/>
      <c r="X351" s="79"/>
      <c r="Y351" s="79"/>
      <c r="Z351" s="79"/>
    </row>
    <row r="352" ht="11.25" customHeight="1">
      <c r="A352" s="112" t="s">
        <v>8602</v>
      </c>
      <c r="B352" s="98" t="s">
        <v>77</v>
      </c>
      <c r="C352" s="112" t="s">
        <v>8606</v>
      </c>
      <c r="D352" s="99" t="s">
        <v>8174</v>
      </c>
      <c r="E352" s="498">
        <v>10.0</v>
      </c>
      <c r="F352" s="498">
        <v>10.0</v>
      </c>
      <c r="G352" s="78" t="s">
        <v>560</v>
      </c>
      <c r="H352" s="79"/>
      <c r="I352" s="79"/>
      <c r="J352" s="79"/>
      <c r="K352" s="79"/>
      <c r="L352" s="79"/>
      <c r="M352" s="79"/>
      <c r="N352" s="79"/>
      <c r="O352" s="79"/>
      <c r="P352" s="79"/>
      <c r="Q352" s="79"/>
      <c r="R352" s="79"/>
      <c r="S352" s="79"/>
      <c r="T352" s="79"/>
      <c r="U352" s="79"/>
      <c r="V352" s="79"/>
      <c r="W352" s="79"/>
      <c r="X352" s="79"/>
      <c r="Y352" s="79"/>
      <c r="Z352" s="79"/>
    </row>
    <row r="353" ht="11.25" customHeight="1">
      <c r="A353" s="112" t="s">
        <v>8602</v>
      </c>
      <c r="B353" s="98" t="s">
        <v>77</v>
      </c>
      <c r="C353" s="112" t="s">
        <v>8607</v>
      </c>
      <c r="D353" s="99" t="s">
        <v>8174</v>
      </c>
      <c r="E353" s="498">
        <v>5.0</v>
      </c>
      <c r="F353" s="498">
        <v>5.0</v>
      </c>
      <c r="G353" s="78" t="s">
        <v>560</v>
      </c>
      <c r="H353" s="79"/>
      <c r="I353" s="79"/>
      <c r="J353" s="79"/>
      <c r="K353" s="79"/>
      <c r="L353" s="79"/>
      <c r="M353" s="79"/>
      <c r="N353" s="79"/>
      <c r="O353" s="79"/>
      <c r="P353" s="79"/>
      <c r="Q353" s="79"/>
      <c r="R353" s="79"/>
      <c r="S353" s="79"/>
      <c r="T353" s="79"/>
      <c r="U353" s="79"/>
      <c r="V353" s="79"/>
      <c r="W353" s="79"/>
      <c r="X353" s="79"/>
      <c r="Y353" s="79"/>
      <c r="Z353" s="79"/>
    </row>
    <row r="354" ht="11.25" customHeight="1">
      <c r="A354" s="112" t="s">
        <v>8602</v>
      </c>
      <c r="B354" s="98" t="s">
        <v>77</v>
      </c>
      <c r="C354" s="112" t="s">
        <v>8608</v>
      </c>
      <c r="D354" s="99" t="s">
        <v>8174</v>
      </c>
      <c r="E354" s="498">
        <v>6.0</v>
      </c>
      <c r="F354" s="498">
        <v>6.0</v>
      </c>
      <c r="G354" s="78" t="s">
        <v>560</v>
      </c>
      <c r="H354" s="79"/>
      <c r="I354" s="79"/>
      <c r="J354" s="79"/>
      <c r="K354" s="79"/>
      <c r="L354" s="79"/>
      <c r="M354" s="79"/>
      <c r="N354" s="79"/>
      <c r="O354" s="79"/>
      <c r="P354" s="79"/>
      <c r="Q354" s="79"/>
      <c r="R354" s="79"/>
      <c r="S354" s="79"/>
      <c r="T354" s="79"/>
      <c r="U354" s="79"/>
      <c r="V354" s="79"/>
      <c r="W354" s="79"/>
      <c r="X354" s="79"/>
      <c r="Y354" s="79"/>
      <c r="Z354" s="79"/>
    </row>
    <row r="355" ht="11.25" customHeight="1">
      <c r="A355" s="112" t="s">
        <v>8602</v>
      </c>
      <c r="B355" s="98" t="s">
        <v>77</v>
      </c>
      <c r="C355" s="112" t="s">
        <v>8609</v>
      </c>
      <c r="D355" s="99" t="s">
        <v>8174</v>
      </c>
      <c r="E355" s="498">
        <v>2.0</v>
      </c>
      <c r="F355" s="498">
        <v>2.0</v>
      </c>
      <c r="G355" s="78" t="s">
        <v>560</v>
      </c>
      <c r="H355" s="79"/>
      <c r="I355" s="79"/>
      <c r="J355" s="79"/>
      <c r="K355" s="79"/>
      <c r="L355" s="79"/>
      <c r="M355" s="79"/>
      <c r="N355" s="79"/>
      <c r="O355" s="79"/>
      <c r="P355" s="79"/>
      <c r="Q355" s="79"/>
      <c r="R355" s="79"/>
      <c r="S355" s="79"/>
      <c r="T355" s="79"/>
      <c r="U355" s="79"/>
      <c r="V355" s="79"/>
      <c r="W355" s="79"/>
      <c r="X355" s="79"/>
      <c r="Y355" s="79"/>
      <c r="Z355" s="79"/>
    </row>
    <row r="356" ht="11.25" customHeight="1">
      <c r="A356" s="112" t="s">
        <v>8602</v>
      </c>
      <c r="B356" s="98" t="s">
        <v>77</v>
      </c>
      <c r="C356" s="112" t="s">
        <v>8610</v>
      </c>
      <c r="D356" s="99" t="s">
        <v>8174</v>
      </c>
      <c r="E356" s="498">
        <v>2.0</v>
      </c>
      <c r="F356" s="498">
        <v>2.0</v>
      </c>
      <c r="G356" s="78" t="s">
        <v>560</v>
      </c>
      <c r="H356" s="79"/>
      <c r="I356" s="79"/>
      <c r="J356" s="79"/>
      <c r="K356" s="79"/>
      <c r="L356" s="79"/>
      <c r="M356" s="79"/>
      <c r="N356" s="79"/>
      <c r="O356" s="79"/>
      <c r="P356" s="79"/>
      <c r="Q356" s="79"/>
      <c r="R356" s="79"/>
      <c r="S356" s="79"/>
      <c r="T356" s="79"/>
      <c r="U356" s="79"/>
      <c r="V356" s="79"/>
      <c r="W356" s="79"/>
      <c r="X356" s="79"/>
      <c r="Y356" s="79"/>
      <c r="Z356" s="79"/>
    </row>
    <row r="357" ht="11.25" customHeight="1">
      <c r="A357" s="112" t="s">
        <v>8602</v>
      </c>
      <c r="B357" s="98" t="s">
        <v>77</v>
      </c>
      <c r="C357" s="112" t="s">
        <v>8611</v>
      </c>
      <c r="D357" s="443" t="s">
        <v>8174</v>
      </c>
      <c r="E357" s="498">
        <v>2.0</v>
      </c>
      <c r="F357" s="498">
        <v>2.0</v>
      </c>
      <c r="G357" s="78" t="s">
        <v>560</v>
      </c>
      <c r="H357" s="79"/>
      <c r="I357" s="79"/>
      <c r="J357" s="79"/>
      <c r="K357" s="79"/>
      <c r="L357" s="79"/>
      <c r="M357" s="79"/>
      <c r="N357" s="79"/>
      <c r="O357" s="79"/>
      <c r="P357" s="79"/>
      <c r="Q357" s="79"/>
      <c r="R357" s="79"/>
      <c r="S357" s="79"/>
      <c r="T357" s="79"/>
      <c r="U357" s="79"/>
      <c r="V357" s="79"/>
      <c r="W357" s="79"/>
      <c r="X357" s="79"/>
      <c r="Y357" s="79"/>
      <c r="Z357" s="79"/>
    </row>
    <row r="358" ht="11.25" customHeight="1">
      <c r="A358" s="112" t="s">
        <v>8602</v>
      </c>
      <c r="B358" s="98" t="s">
        <v>77</v>
      </c>
      <c r="C358" s="112" t="s">
        <v>8612</v>
      </c>
      <c r="D358" s="443" t="s">
        <v>8174</v>
      </c>
      <c r="E358" s="498">
        <v>2.0</v>
      </c>
      <c r="F358" s="498">
        <v>2.0</v>
      </c>
      <c r="G358" s="78" t="s">
        <v>560</v>
      </c>
      <c r="H358" s="79"/>
      <c r="I358" s="79"/>
      <c r="J358" s="79"/>
      <c r="K358" s="79"/>
      <c r="L358" s="79"/>
      <c r="M358" s="79"/>
      <c r="N358" s="79"/>
      <c r="O358" s="79"/>
      <c r="P358" s="79"/>
      <c r="Q358" s="79"/>
      <c r="R358" s="79"/>
      <c r="S358" s="79"/>
      <c r="T358" s="79"/>
      <c r="U358" s="79"/>
      <c r="V358" s="79"/>
      <c r="W358" s="79"/>
      <c r="X358" s="79"/>
      <c r="Y358" s="79"/>
      <c r="Z358" s="79"/>
    </row>
    <row r="359" ht="11.25" customHeight="1">
      <c r="A359" s="112" t="s">
        <v>8602</v>
      </c>
      <c r="B359" s="98" t="s">
        <v>77</v>
      </c>
      <c r="C359" s="112" t="s">
        <v>8613</v>
      </c>
      <c r="D359" s="99" t="s">
        <v>8174</v>
      </c>
      <c r="E359" s="498">
        <v>1.0</v>
      </c>
      <c r="F359" s="498">
        <v>1.0</v>
      </c>
      <c r="G359" s="78" t="s">
        <v>560</v>
      </c>
      <c r="H359" s="79"/>
      <c r="I359" s="79"/>
      <c r="J359" s="79"/>
      <c r="K359" s="79"/>
      <c r="L359" s="79"/>
      <c r="M359" s="79"/>
      <c r="N359" s="79"/>
      <c r="O359" s="79"/>
      <c r="P359" s="79"/>
      <c r="Q359" s="79"/>
      <c r="R359" s="79"/>
      <c r="S359" s="79"/>
      <c r="T359" s="79"/>
      <c r="U359" s="79"/>
      <c r="V359" s="79"/>
      <c r="W359" s="79"/>
      <c r="X359" s="79"/>
      <c r="Y359" s="79"/>
      <c r="Z359" s="79"/>
    </row>
    <row r="360" ht="11.25" customHeight="1">
      <c r="A360" s="112" t="s">
        <v>8602</v>
      </c>
      <c r="B360" s="98" t="s">
        <v>77</v>
      </c>
      <c r="C360" s="112" t="s">
        <v>8614</v>
      </c>
      <c r="D360" s="99" t="s">
        <v>8174</v>
      </c>
      <c r="E360" s="498">
        <v>1.0</v>
      </c>
      <c r="F360" s="498">
        <v>1.0</v>
      </c>
      <c r="G360" s="78" t="s">
        <v>560</v>
      </c>
      <c r="H360" s="79"/>
      <c r="I360" s="79"/>
      <c r="J360" s="79"/>
      <c r="K360" s="79"/>
      <c r="L360" s="79"/>
      <c r="M360" s="79"/>
      <c r="N360" s="79"/>
      <c r="O360" s="79"/>
      <c r="P360" s="79"/>
      <c r="Q360" s="79"/>
      <c r="R360" s="79"/>
      <c r="S360" s="79"/>
      <c r="T360" s="79"/>
      <c r="U360" s="79"/>
      <c r="V360" s="79"/>
      <c r="W360" s="79"/>
      <c r="X360" s="79"/>
      <c r="Y360" s="79"/>
      <c r="Z360" s="79"/>
    </row>
    <row r="361" ht="11.25" customHeight="1">
      <c r="A361" s="112" t="s">
        <v>8602</v>
      </c>
      <c r="B361" s="98" t="s">
        <v>77</v>
      </c>
      <c r="C361" s="112" t="s">
        <v>8615</v>
      </c>
      <c r="D361" s="99" t="s">
        <v>8174</v>
      </c>
      <c r="E361" s="498">
        <v>23.0</v>
      </c>
      <c r="F361" s="498">
        <v>23.0</v>
      </c>
      <c r="G361" s="78" t="s">
        <v>560</v>
      </c>
      <c r="H361" s="79"/>
      <c r="I361" s="79"/>
      <c r="J361" s="79"/>
      <c r="K361" s="79"/>
      <c r="L361" s="79"/>
      <c r="M361" s="79"/>
      <c r="N361" s="79"/>
      <c r="O361" s="79"/>
      <c r="P361" s="79"/>
      <c r="Q361" s="79"/>
      <c r="R361" s="79"/>
      <c r="S361" s="79"/>
      <c r="T361" s="79"/>
      <c r="U361" s="79"/>
      <c r="V361" s="79"/>
      <c r="W361" s="79"/>
      <c r="X361" s="79"/>
      <c r="Y361" s="79"/>
      <c r="Z361" s="79"/>
    </row>
    <row r="362" ht="11.25" customHeight="1">
      <c r="A362" s="112" t="s">
        <v>84</v>
      </c>
      <c r="B362" s="98" t="s">
        <v>77</v>
      </c>
      <c r="C362" s="112" t="s">
        <v>8616</v>
      </c>
      <c r="D362" s="99" t="s">
        <v>8174</v>
      </c>
      <c r="E362" s="426" t="s">
        <v>8617</v>
      </c>
      <c r="F362" s="763">
        <v>62.0</v>
      </c>
      <c r="G362" s="78" t="s">
        <v>568</v>
      </c>
      <c r="H362" s="79"/>
      <c r="I362" s="79"/>
      <c r="J362" s="79"/>
      <c r="K362" s="79"/>
      <c r="L362" s="79"/>
      <c r="M362" s="79"/>
      <c r="N362" s="79"/>
      <c r="O362" s="79"/>
      <c r="P362" s="79"/>
      <c r="Q362" s="79"/>
      <c r="R362" s="79"/>
      <c r="S362" s="79"/>
      <c r="T362" s="79"/>
      <c r="U362" s="79"/>
      <c r="V362" s="79"/>
      <c r="W362" s="79"/>
      <c r="X362" s="79"/>
      <c r="Y362" s="79"/>
      <c r="Z362" s="79"/>
    </row>
    <row r="363" ht="11.25" customHeight="1">
      <c r="A363" s="112" t="s">
        <v>84</v>
      </c>
      <c r="B363" s="98" t="s">
        <v>77</v>
      </c>
      <c r="C363" s="112" t="s">
        <v>8618</v>
      </c>
      <c r="D363" s="99" t="s">
        <v>8174</v>
      </c>
      <c r="E363" s="426">
        <v>62.0</v>
      </c>
      <c r="F363" s="763">
        <v>62.0</v>
      </c>
      <c r="G363" s="78" t="s">
        <v>568</v>
      </c>
      <c r="H363" s="79"/>
      <c r="I363" s="79"/>
      <c r="J363" s="79"/>
      <c r="K363" s="79"/>
      <c r="L363" s="79"/>
      <c r="M363" s="79"/>
      <c r="N363" s="79"/>
      <c r="O363" s="79"/>
      <c r="P363" s="79"/>
      <c r="Q363" s="79"/>
      <c r="R363" s="79"/>
      <c r="S363" s="79"/>
      <c r="T363" s="79"/>
      <c r="U363" s="79"/>
      <c r="V363" s="79"/>
      <c r="W363" s="79"/>
      <c r="X363" s="79"/>
      <c r="Y363" s="79"/>
      <c r="Z363" s="79"/>
    </row>
    <row r="364" ht="11.25" customHeight="1">
      <c r="A364" s="112" t="s">
        <v>84</v>
      </c>
      <c r="B364" s="98" t="s">
        <v>77</v>
      </c>
      <c r="C364" s="112" t="s">
        <v>8619</v>
      </c>
      <c r="D364" s="99" t="s">
        <v>8174</v>
      </c>
      <c r="E364" s="426">
        <v>62.0</v>
      </c>
      <c r="F364" s="763">
        <v>62.0</v>
      </c>
      <c r="G364" s="78" t="s">
        <v>568</v>
      </c>
      <c r="H364" s="79"/>
      <c r="I364" s="79"/>
      <c r="J364" s="79"/>
      <c r="K364" s="79"/>
      <c r="L364" s="79"/>
      <c r="M364" s="79"/>
      <c r="N364" s="79"/>
      <c r="O364" s="79"/>
      <c r="P364" s="79"/>
      <c r="Q364" s="79"/>
      <c r="R364" s="79"/>
      <c r="S364" s="79"/>
      <c r="T364" s="79"/>
      <c r="U364" s="79"/>
      <c r="V364" s="79"/>
      <c r="W364" s="79"/>
      <c r="X364" s="79"/>
      <c r="Y364" s="79"/>
      <c r="Z364" s="79"/>
    </row>
    <row r="365" ht="11.25" customHeight="1">
      <c r="A365" s="112" t="s">
        <v>84</v>
      </c>
      <c r="B365" s="98" t="s">
        <v>77</v>
      </c>
      <c r="C365" s="112" t="s">
        <v>8620</v>
      </c>
      <c r="D365" s="99" t="s">
        <v>8174</v>
      </c>
      <c r="E365" s="426">
        <v>15.0</v>
      </c>
      <c r="F365" s="763">
        <v>15.0</v>
      </c>
      <c r="G365" s="78" t="s">
        <v>568</v>
      </c>
      <c r="H365" s="79"/>
      <c r="I365" s="79"/>
      <c r="J365" s="79"/>
      <c r="K365" s="79"/>
      <c r="L365" s="79"/>
      <c r="M365" s="79"/>
      <c r="N365" s="79"/>
      <c r="O365" s="79"/>
      <c r="P365" s="79"/>
      <c r="Q365" s="79"/>
      <c r="R365" s="79"/>
      <c r="S365" s="79"/>
      <c r="T365" s="79"/>
      <c r="U365" s="79"/>
      <c r="V365" s="79"/>
      <c r="W365" s="79"/>
      <c r="X365" s="79"/>
      <c r="Y365" s="79"/>
      <c r="Z365" s="79"/>
    </row>
    <row r="366" ht="11.25" customHeight="1">
      <c r="A366" s="112" t="s">
        <v>84</v>
      </c>
      <c r="B366" s="98" t="s">
        <v>77</v>
      </c>
      <c r="C366" s="112" t="s">
        <v>8621</v>
      </c>
      <c r="D366" s="99" t="s">
        <v>8174</v>
      </c>
      <c r="E366" s="426">
        <v>6.0</v>
      </c>
      <c r="F366" s="763">
        <v>6.0</v>
      </c>
      <c r="G366" s="78" t="s">
        <v>568</v>
      </c>
      <c r="H366" s="79"/>
      <c r="I366" s="79"/>
      <c r="J366" s="79"/>
      <c r="K366" s="79"/>
      <c r="L366" s="79"/>
      <c r="M366" s="79"/>
      <c r="N366" s="79"/>
      <c r="O366" s="79"/>
      <c r="P366" s="79"/>
      <c r="Q366" s="79"/>
      <c r="R366" s="79"/>
      <c r="S366" s="79"/>
      <c r="T366" s="79"/>
      <c r="U366" s="79"/>
      <c r="V366" s="79"/>
      <c r="W366" s="79"/>
      <c r="X366" s="79"/>
      <c r="Y366" s="79"/>
      <c r="Z366" s="79"/>
    </row>
    <row r="367" ht="11.25" customHeight="1">
      <c r="A367" s="112" t="s">
        <v>8622</v>
      </c>
      <c r="B367" s="98" t="s">
        <v>77</v>
      </c>
      <c r="C367" s="112" t="s">
        <v>8623</v>
      </c>
      <c r="D367" s="99" t="s">
        <v>8242</v>
      </c>
      <c r="E367" s="426">
        <v>11.0</v>
      </c>
      <c r="F367" s="763">
        <v>11.0</v>
      </c>
      <c r="G367" s="78" t="s">
        <v>568</v>
      </c>
      <c r="H367" s="79"/>
      <c r="I367" s="79"/>
      <c r="J367" s="79"/>
      <c r="K367" s="79"/>
      <c r="L367" s="79"/>
      <c r="M367" s="79"/>
      <c r="N367" s="79"/>
      <c r="O367" s="79"/>
      <c r="P367" s="79"/>
      <c r="Q367" s="79"/>
      <c r="R367" s="79"/>
      <c r="S367" s="79"/>
      <c r="T367" s="79"/>
      <c r="U367" s="79"/>
      <c r="V367" s="79"/>
      <c r="W367" s="79"/>
      <c r="X367" s="79"/>
      <c r="Y367" s="79"/>
      <c r="Z367" s="79"/>
    </row>
    <row r="368" ht="11.25" customHeight="1">
      <c r="A368" s="112" t="s">
        <v>85</v>
      </c>
      <c r="B368" s="98" t="s">
        <v>77</v>
      </c>
      <c r="C368" s="112" t="s">
        <v>8624</v>
      </c>
      <c r="D368" s="99" t="s">
        <v>8133</v>
      </c>
      <c r="E368" s="762" t="s">
        <v>8487</v>
      </c>
      <c r="F368" s="763">
        <v>9.0</v>
      </c>
      <c r="G368" s="78" t="s">
        <v>572</v>
      </c>
      <c r="H368" s="79"/>
      <c r="I368" s="79"/>
      <c r="J368" s="79"/>
      <c r="K368" s="79"/>
      <c r="L368" s="79"/>
      <c r="M368" s="79"/>
      <c r="N368" s="79"/>
      <c r="O368" s="79"/>
      <c r="P368" s="79"/>
      <c r="Q368" s="79"/>
      <c r="R368" s="79"/>
      <c r="S368" s="79"/>
      <c r="T368" s="79"/>
      <c r="U368" s="79"/>
      <c r="V368" s="79"/>
      <c r="W368" s="79"/>
      <c r="X368" s="79"/>
      <c r="Y368" s="79"/>
      <c r="Z368" s="79"/>
    </row>
    <row r="369" ht="11.25" customHeight="1">
      <c r="A369" s="112" t="s">
        <v>85</v>
      </c>
      <c r="B369" s="98" t="s">
        <v>77</v>
      </c>
      <c r="C369" s="112" t="s">
        <v>8625</v>
      </c>
      <c r="D369" s="99" t="s">
        <v>8133</v>
      </c>
      <c r="E369" s="762" t="s">
        <v>8487</v>
      </c>
      <c r="F369" s="763">
        <v>9.0</v>
      </c>
      <c r="G369" s="78" t="s">
        <v>572</v>
      </c>
      <c r="H369" s="79"/>
      <c r="I369" s="79"/>
      <c r="J369" s="79"/>
      <c r="K369" s="79"/>
      <c r="L369" s="79"/>
      <c r="M369" s="79"/>
      <c r="N369" s="79"/>
      <c r="O369" s="79"/>
      <c r="P369" s="79"/>
      <c r="Q369" s="79"/>
      <c r="R369" s="79"/>
      <c r="S369" s="79"/>
      <c r="T369" s="79"/>
      <c r="U369" s="79"/>
      <c r="V369" s="79"/>
      <c r="W369" s="79"/>
      <c r="X369" s="79"/>
      <c r="Y369" s="79"/>
      <c r="Z369" s="79"/>
    </row>
    <row r="370" ht="11.25" customHeight="1">
      <c r="A370" s="112" t="s">
        <v>85</v>
      </c>
      <c r="B370" s="98" t="s">
        <v>77</v>
      </c>
      <c r="C370" s="112" t="s">
        <v>8626</v>
      </c>
      <c r="D370" s="99" t="s">
        <v>8133</v>
      </c>
      <c r="E370" s="762" t="s">
        <v>8495</v>
      </c>
      <c r="F370" s="763">
        <v>19.0</v>
      </c>
      <c r="G370" s="78" t="s">
        <v>572</v>
      </c>
      <c r="H370" s="79"/>
      <c r="I370" s="79"/>
      <c r="J370" s="79"/>
      <c r="K370" s="79"/>
      <c r="L370" s="79"/>
      <c r="M370" s="79"/>
      <c r="N370" s="79"/>
      <c r="O370" s="79"/>
      <c r="P370" s="79"/>
      <c r="Q370" s="79"/>
      <c r="R370" s="79"/>
      <c r="S370" s="79"/>
      <c r="T370" s="79"/>
      <c r="U370" s="79"/>
      <c r="V370" s="79"/>
      <c r="W370" s="79"/>
      <c r="X370" s="79"/>
      <c r="Y370" s="79"/>
      <c r="Z370" s="79"/>
    </row>
    <row r="371" ht="11.25" customHeight="1">
      <c r="A371" s="112" t="s">
        <v>85</v>
      </c>
      <c r="B371" s="98" t="s">
        <v>77</v>
      </c>
      <c r="C371" s="112" t="s">
        <v>8627</v>
      </c>
      <c r="D371" s="99" t="s">
        <v>8133</v>
      </c>
      <c r="E371" s="762" t="s">
        <v>8628</v>
      </c>
      <c r="F371" s="763">
        <v>29.0</v>
      </c>
      <c r="G371" s="78" t="s">
        <v>572</v>
      </c>
      <c r="H371" s="79"/>
      <c r="I371" s="79"/>
      <c r="J371" s="79"/>
      <c r="K371" s="79"/>
      <c r="L371" s="79"/>
      <c r="M371" s="79"/>
      <c r="N371" s="79"/>
      <c r="O371" s="79"/>
      <c r="P371" s="79"/>
      <c r="Q371" s="79"/>
      <c r="R371" s="79"/>
      <c r="S371" s="79"/>
      <c r="T371" s="79"/>
      <c r="U371" s="79"/>
      <c r="V371" s="79"/>
      <c r="W371" s="79"/>
      <c r="X371" s="79"/>
      <c r="Y371" s="79"/>
      <c r="Z371" s="79"/>
    </row>
    <row r="372" ht="11.25" customHeight="1">
      <c r="A372" s="112" t="s">
        <v>85</v>
      </c>
      <c r="B372" s="98" t="s">
        <v>77</v>
      </c>
      <c r="C372" s="112" t="s">
        <v>8629</v>
      </c>
      <c r="D372" s="99" t="s">
        <v>8133</v>
      </c>
      <c r="E372" s="762" t="s">
        <v>8487</v>
      </c>
      <c r="F372" s="763">
        <v>9.0</v>
      </c>
      <c r="G372" s="78" t="s">
        <v>572</v>
      </c>
      <c r="H372" s="79"/>
      <c r="I372" s="79"/>
      <c r="J372" s="79"/>
      <c r="K372" s="79"/>
      <c r="L372" s="79"/>
      <c r="M372" s="79"/>
      <c r="N372" s="79"/>
      <c r="O372" s="79"/>
      <c r="P372" s="79"/>
      <c r="Q372" s="79"/>
      <c r="R372" s="79"/>
      <c r="S372" s="79"/>
      <c r="T372" s="79"/>
      <c r="U372" s="79"/>
      <c r="V372" s="79"/>
      <c r="W372" s="79"/>
      <c r="X372" s="79"/>
      <c r="Y372" s="79"/>
      <c r="Z372" s="79"/>
    </row>
    <row r="373" ht="11.25" customHeight="1">
      <c r="A373" s="112" t="s">
        <v>85</v>
      </c>
      <c r="B373" s="98" t="s">
        <v>77</v>
      </c>
      <c r="C373" s="112" t="s">
        <v>8630</v>
      </c>
      <c r="D373" s="99" t="s">
        <v>8133</v>
      </c>
      <c r="E373" s="762" t="s">
        <v>8487</v>
      </c>
      <c r="F373" s="763">
        <v>9.0</v>
      </c>
      <c r="G373" s="78" t="s">
        <v>572</v>
      </c>
      <c r="H373" s="79"/>
      <c r="I373" s="79"/>
      <c r="J373" s="79"/>
      <c r="K373" s="79"/>
      <c r="L373" s="79"/>
      <c r="M373" s="79"/>
      <c r="N373" s="79"/>
      <c r="O373" s="79"/>
      <c r="P373" s="79"/>
      <c r="Q373" s="79"/>
      <c r="R373" s="79"/>
      <c r="S373" s="79"/>
      <c r="T373" s="79"/>
      <c r="U373" s="79"/>
      <c r="V373" s="79"/>
      <c r="W373" s="79"/>
      <c r="X373" s="79"/>
      <c r="Y373" s="79"/>
      <c r="Z373" s="79"/>
    </row>
    <row r="374" ht="11.25" customHeight="1">
      <c r="A374" s="112" t="s">
        <v>85</v>
      </c>
      <c r="B374" s="98" t="s">
        <v>77</v>
      </c>
      <c r="C374" s="112" t="s">
        <v>8631</v>
      </c>
      <c r="D374" s="99" t="s">
        <v>8133</v>
      </c>
      <c r="E374" s="762" t="s">
        <v>8495</v>
      </c>
      <c r="F374" s="763">
        <v>19.0</v>
      </c>
      <c r="G374" s="78" t="s">
        <v>572</v>
      </c>
      <c r="H374" s="79"/>
      <c r="I374" s="79"/>
      <c r="J374" s="79"/>
      <c r="K374" s="79"/>
      <c r="L374" s="79"/>
      <c r="M374" s="79"/>
      <c r="N374" s="79"/>
      <c r="O374" s="79"/>
      <c r="P374" s="79"/>
      <c r="Q374" s="79"/>
      <c r="R374" s="79"/>
      <c r="S374" s="79"/>
      <c r="T374" s="79"/>
      <c r="U374" s="79"/>
      <c r="V374" s="79"/>
      <c r="W374" s="79"/>
      <c r="X374" s="79"/>
      <c r="Y374" s="79"/>
      <c r="Z374" s="79"/>
    </row>
    <row r="375" ht="11.25" customHeight="1">
      <c r="A375" s="112" t="s">
        <v>85</v>
      </c>
      <c r="B375" s="98" t="s">
        <v>77</v>
      </c>
      <c r="C375" s="112" t="s">
        <v>8632</v>
      </c>
      <c r="D375" s="99" t="s">
        <v>8133</v>
      </c>
      <c r="E375" s="762" t="s">
        <v>8628</v>
      </c>
      <c r="F375" s="763">
        <v>29.0</v>
      </c>
      <c r="G375" s="78" t="s">
        <v>572</v>
      </c>
      <c r="H375" s="79"/>
      <c r="I375" s="79"/>
      <c r="J375" s="79"/>
      <c r="K375" s="79"/>
      <c r="L375" s="79"/>
      <c r="M375" s="79"/>
      <c r="N375" s="79"/>
      <c r="O375" s="79"/>
      <c r="P375" s="79"/>
      <c r="Q375" s="79"/>
      <c r="R375" s="79"/>
      <c r="S375" s="79"/>
      <c r="T375" s="79"/>
      <c r="U375" s="79"/>
      <c r="V375" s="79"/>
      <c r="W375" s="79"/>
      <c r="X375" s="79"/>
      <c r="Y375" s="79"/>
      <c r="Z375" s="79"/>
    </row>
    <row r="376" ht="11.25" customHeight="1">
      <c r="A376" s="112" t="s">
        <v>85</v>
      </c>
      <c r="B376" s="98" t="s">
        <v>77</v>
      </c>
      <c r="C376" s="112" t="s">
        <v>8122</v>
      </c>
      <c r="D376" s="99" t="s">
        <v>8133</v>
      </c>
      <c r="E376" s="762" t="s">
        <v>8633</v>
      </c>
      <c r="F376" s="763">
        <v>14.25</v>
      </c>
      <c r="G376" s="78" t="s">
        <v>572</v>
      </c>
      <c r="H376" s="79"/>
      <c r="I376" s="79"/>
      <c r="J376" s="79"/>
      <c r="K376" s="79"/>
      <c r="L376" s="79"/>
      <c r="M376" s="79"/>
      <c r="N376" s="79"/>
      <c r="O376" s="79"/>
      <c r="P376" s="79"/>
      <c r="Q376" s="79"/>
      <c r="R376" s="79"/>
      <c r="S376" s="79"/>
      <c r="T376" s="79"/>
      <c r="U376" s="79"/>
      <c r="V376" s="79"/>
      <c r="W376" s="79"/>
      <c r="X376" s="79"/>
      <c r="Y376" s="79"/>
      <c r="Z376" s="79"/>
    </row>
    <row r="377" ht="11.25" customHeight="1">
      <c r="A377" s="112" t="s">
        <v>85</v>
      </c>
      <c r="B377" s="98" t="s">
        <v>77</v>
      </c>
      <c r="C377" s="112" t="s">
        <v>8124</v>
      </c>
      <c r="D377" s="99" t="s">
        <v>8133</v>
      </c>
      <c r="E377" s="762" t="s">
        <v>8634</v>
      </c>
      <c r="F377" s="763">
        <v>5.7</v>
      </c>
      <c r="G377" s="78" t="s">
        <v>572</v>
      </c>
      <c r="H377" s="79"/>
      <c r="I377" s="79"/>
      <c r="J377" s="79"/>
      <c r="K377" s="79"/>
      <c r="L377" s="79"/>
      <c r="M377" s="79"/>
      <c r="N377" s="79"/>
      <c r="O377" s="79"/>
      <c r="P377" s="79"/>
      <c r="Q377" s="79"/>
      <c r="R377" s="79"/>
      <c r="S377" s="79"/>
      <c r="T377" s="79"/>
      <c r="U377" s="79"/>
      <c r="V377" s="79"/>
      <c r="W377" s="79"/>
      <c r="X377" s="79"/>
      <c r="Y377" s="79"/>
      <c r="Z377" s="79"/>
    </row>
    <row r="378" ht="11.25" customHeight="1">
      <c r="A378" s="112" t="s">
        <v>85</v>
      </c>
      <c r="B378" s="98" t="s">
        <v>77</v>
      </c>
      <c r="C378" s="112" t="s">
        <v>8505</v>
      </c>
      <c r="D378" s="99" t="s">
        <v>8133</v>
      </c>
      <c r="E378" s="762" t="s">
        <v>8460</v>
      </c>
      <c r="F378" s="763">
        <v>18.0</v>
      </c>
      <c r="G378" s="78" t="s">
        <v>572</v>
      </c>
      <c r="H378" s="79"/>
      <c r="I378" s="79"/>
      <c r="J378" s="79"/>
      <c r="K378" s="79"/>
      <c r="L378" s="79"/>
      <c r="M378" s="79"/>
      <c r="N378" s="79"/>
      <c r="O378" s="79"/>
      <c r="P378" s="79"/>
      <c r="Q378" s="79"/>
      <c r="R378" s="79"/>
      <c r="S378" s="79"/>
      <c r="T378" s="79"/>
      <c r="U378" s="79"/>
      <c r="V378" s="79"/>
      <c r="W378" s="79"/>
      <c r="X378" s="79"/>
      <c r="Y378" s="79"/>
      <c r="Z378" s="79"/>
    </row>
    <row r="379" ht="11.25" customHeight="1">
      <c r="A379" s="112" t="s">
        <v>85</v>
      </c>
      <c r="B379" s="98" t="s">
        <v>77</v>
      </c>
      <c r="C379" s="112" t="s">
        <v>8508</v>
      </c>
      <c r="D379" s="99" t="s">
        <v>8133</v>
      </c>
      <c r="E379" s="762" t="s">
        <v>8635</v>
      </c>
      <c r="F379" s="763">
        <v>16.0</v>
      </c>
      <c r="G379" s="78" t="s">
        <v>572</v>
      </c>
      <c r="H379" s="79"/>
      <c r="I379" s="79"/>
      <c r="J379" s="79"/>
      <c r="K379" s="79"/>
      <c r="L379" s="79"/>
      <c r="M379" s="79"/>
      <c r="N379" s="79"/>
      <c r="O379" s="79"/>
      <c r="P379" s="79"/>
      <c r="Q379" s="79"/>
      <c r="R379" s="79"/>
      <c r="S379" s="79"/>
      <c r="T379" s="79"/>
      <c r="U379" s="79"/>
      <c r="V379" s="79"/>
      <c r="W379" s="79"/>
      <c r="X379" s="79"/>
      <c r="Y379" s="79"/>
      <c r="Z379" s="79"/>
    </row>
    <row r="380" ht="11.25" customHeight="1">
      <c r="A380" s="112" t="s">
        <v>5552</v>
      </c>
      <c r="B380" s="98" t="s">
        <v>77</v>
      </c>
      <c r="C380" s="112" t="s">
        <v>8636</v>
      </c>
      <c r="D380" s="99" t="s">
        <v>8133</v>
      </c>
      <c r="E380" s="426">
        <v>10.0</v>
      </c>
      <c r="F380" s="763">
        <v>10.0</v>
      </c>
      <c r="G380" s="478" t="s">
        <v>5548</v>
      </c>
      <c r="H380" s="79"/>
      <c r="I380" s="79"/>
      <c r="J380" s="79"/>
      <c r="K380" s="79"/>
      <c r="L380" s="79"/>
      <c r="M380" s="79"/>
      <c r="N380" s="79"/>
      <c r="O380" s="79"/>
      <c r="P380" s="79"/>
      <c r="Q380" s="79"/>
      <c r="R380" s="79"/>
      <c r="S380" s="79"/>
      <c r="T380" s="79"/>
      <c r="U380" s="79"/>
      <c r="V380" s="79"/>
      <c r="W380" s="79"/>
      <c r="X380" s="79"/>
      <c r="Y380" s="79"/>
      <c r="Z380" s="79"/>
    </row>
    <row r="381" ht="11.25" customHeight="1">
      <c r="A381" s="112" t="s">
        <v>5552</v>
      </c>
      <c r="B381" s="98" t="s">
        <v>77</v>
      </c>
      <c r="C381" s="112" t="s">
        <v>8637</v>
      </c>
      <c r="D381" s="99" t="s">
        <v>8133</v>
      </c>
      <c r="E381" s="426">
        <v>10.0</v>
      </c>
      <c r="F381" s="763">
        <v>10.0</v>
      </c>
      <c r="G381" s="478" t="s">
        <v>5548</v>
      </c>
      <c r="H381" s="79"/>
      <c r="I381" s="79"/>
      <c r="J381" s="79"/>
      <c r="K381" s="79"/>
      <c r="L381" s="79"/>
      <c r="M381" s="79"/>
      <c r="N381" s="79"/>
      <c r="O381" s="79"/>
      <c r="P381" s="79"/>
      <c r="Q381" s="79"/>
      <c r="R381" s="79"/>
      <c r="S381" s="79"/>
      <c r="T381" s="79"/>
      <c r="U381" s="79"/>
      <c r="V381" s="79"/>
      <c r="W381" s="79"/>
      <c r="X381" s="79"/>
      <c r="Y381" s="79"/>
      <c r="Z381" s="79"/>
    </row>
    <row r="382" ht="11.25" customHeight="1">
      <c r="A382" s="112" t="s">
        <v>5552</v>
      </c>
      <c r="B382" s="98" t="s">
        <v>77</v>
      </c>
      <c r="C382" s="112" t="s">
        <v>8638</v>
      </c>
      <c r="D382" s="99" t="s">
        <v>8133</v>
      </c>
      <c r="E382" s="426">
        <v>7.5</v>
      </c>
      <c r="F382" s="763">
        <v>7.5</v>
      </c>
      <c r="G382" s="478" t="s">
        <v>5548</v>
      </c>
      <c r="H382" s="79"/>
      <c r="I382" s="79"/>
      <c r="J382" s="79"/>
      <c r="K382" s="79"/>
      <c r="L382" s="79"/>
      <c r="M382" s="79"/>
      <c r="N382" s="79"/>
      <c r="O382" s="79"/>
      <c r="P382" s="79"/>
      <c r="Q382" s="79"/>
      <c r="R382" s="79"/>
      <c r="S382" s="79"/>
      <c r="T382" s="79"/>
      <c r="U382" s="79"/>
      <c r="V382" s="79"/>
      <c r="W382" s="79"/>
      <c r="X382" s="79"/>
      <c r="Y382" s="79"/>
      <c r="Z382" s="79"/>
    </row>
    <row r="383" ht="11.25" customHeight="1">
      <c r="A383" s="112" t="s">
        <v>5552</v>
      </c>
      <c r="B383" s="98" t="s">
        <v>77</v>
      </c>
      <c r="C383" s="112" t="s">
        <v>8639</v>
      </c>
      <c r="D383" s="99" t="s">
        <v>8133</v>
      </c>
      <c r="E383" s="426">
        <v>1.0</v>
      </c>
      <c r="F383" s="763">
        <v>1.0</v>
      </c>
      <c r="G383" s="478" t="s">
        <v>5548</v>
      </c>
      <c r="H383" s="79"/>
      <c r="I383" s="79"/>
      <c r="J383" s="79"/>
      <c r="K383" s="79"/>
      <c r="L383" s="79"/>
      <c r="M383" s="79"/>
      <c r="N383" s="79"/>
      <c r="O383" s="79"/>
      <c r="P383" s="79"/>
      <c r="Q383" s="79"/>
      <c r="R383" s="79"/>
      <c r="S383" s="79"/>
      <c r="T383" s="79"/>
      <c r="U383" s="79"/>
      <c r="V383" s="79"/>
      <c r="W383" s="79"/>
      <c r="X383" s="79"/>
      <c r="Y383" s="79"/>
      <c r="Z383" s="79"/>
    </row>
    <row r="384" ht="11.25" customHeight="1">
      <c r="A384" s="112" t="s">
        <v>5552</v>
      </c>
      <c r="B384" s="98" t="s">
        <v>77</v>
      </c>
      <c r="C384" s="112" t="s">
        <v>8640</v>
      </c>
      <c r="D384" s="99" t="s">
        <v>8133</v>
      </c>
      <c r="E384" s="426">
        <v>9.0</v>
      </c>
      <c r="F384" s="763">
        <v>9.0</v>
      </c>
      <c r="G384" s="478" t="s">
        <v>5548</v>
      </c>
      <c r="H384" s="79"/>
      <c r="I384" s="79"/>
      <c r="J384" s="79"/>
      <c r="K384" s="79"/>
      <c r="L384" s="79"/>
      <c r="M384" s="79"/>
      <c r="N384" s="79"/>
      <c r="O384" s="79"/>
      <c r="P384" s="79"/>
      <c r="Q384" s="79"/>
      <c r="R384" s="79"/>
      <c r="S384" s="79"/>
      <c r="T384" s="79"/>
      <c r="U384" s="79"/>
      <c r="V384" s="79"/>
      <c r="W384" s="79"/>
      <c r="X384" s="79"/>
      <c r="Y384" s="79"/>
      <c r="Z384" s="79"/>
    </row>
    <row r="385" ht="11.25" customHeight="1">
      <c r="A385" s="112" t="s">
        <v>5552</v>
      </c>
      <c r="B385" s="98" t="s">
        <v>77</v>
      </c>
      <c r="C385" s="112" t="s">
        <v>8641</v>
      </c>
      <c r="D385" s="99" t="s">
        <v>8133</v>
      </c>
      <c r="E385" s="426">
        <v>9.0</v>
      </c>
      <c r="F385" s="763">
        <v>9.0</v>
      </c>
      <c r="G385" s="478" t="s">
        <v>5548</v>
      </c>
      <c r="H385" s="79"/>
      <c r="I385" s="79"/>
      <c r="J385" s="79"/>
      <c r="K385" s="79"/>
      <c r="L385" s="79"/>
      <c r="M385" s="79"/>
      <c r="N385" s="79"/>
      <c r="O385" s="79"/>
      <c r="P385" s="79"/>
      <c r="Q385" s="79"/>
      <c r="R385" s="79"/>
      <c r="S385" s="79"/>
      <c r="T385" s="79"/>
      <c r="U385" s="79"/>
      <c r="V385" s="79"/>
      <c r="W385" s="79"/>
      <c r="X385" s="79"/>
      <c r="Y385" s="79"/>
      <c r="Z385" s="79"/>
    </row>
    <row r="386" ht="11.25" customHeight="1">
      <c r="A386" s="112" t="s">
        <v>5552</v>
      </c>
      <c r="B386" s="98" t="s">
        <v>77</v>
      </c>
      <c r="C386" s="112" t="s">
        <v>8642</v>
      </c>
      <c r="D386" s="99" t="s">
        <v>8133</v>
      </c>
      <c r="E386" s="426">
        <v>2.6666666666666665</v>
      </c>
      <c r="F386" s="763">
        <v>2.6666666666666665</v>
      </c>
      <c r="G386" s="478" t="s">
        <v>5548</v>
      </c>
      <c r="H386" s="79"/>
      <c r="I386" s="79"/>
      <c r="J386" s="79"/>
      <c r="K386" s="79"/>
      <c r="L386" s="79"/>
      <c r="M386" s="79"/>
      <c r="N386" s="79"/>
      <c r="O386" s="79"/>
      <c r="P386" s="79"/>
      <c r="Q386" s="79"/>
      <c r="R386" s="79"/>
      <c r="S386" s="79"/>
      <c r="T386" s="79"/>
      <c r="U386" s="79"/>
      <c r="V386" s="79"/>
      <c r="W386" s="79"/>
      <c r="X386" s="79"/>
      <c r="Y386" s="79"/>
      <c r="Z386" s="79"/>
    </row>
    <row r="387" ht="11.25" customHeight="1">
      <c r="A387" s="112" t="s">
        <v>5552</v>
      </c>
      <c r="B387" s="98" t="s">
        <v>77</v>
      </c>
      <c r="C387" s="112" t="s">
        <v>8643</v>
      </c>
      <c r="D387" s="99" t="s">
        <v>8133</v>
      </c>
      <c r="E387" s="426">
        <v>1.0</v>
      </c>
      <c r="F387" s="763">
        <v>1.0</v>
      </c>
      <c r="G387" s="478" t="s">
        <v>5548</v>
      </c>
      <c r="H387" s="79"/>
      <c r="I387" s="79"/>
      <c r="J387" s="79"/>
      <c r="K387" s="79"/>
      <c r="L387" s="79"/>
      <c r="M387" s="79"/>
      <c r="N387" s="79"/>
      <c r="O387" s="79"/>
      <c r="P387" s="79"/>
      <c r="Q387" s="79"/>
      <c r="R387" s="79"/>
      <c r="S387" s="79"/>
      <c r="T387" s="79"/>
      <c r="U387" s="79"/>
      <c r="V387" s="79"/>
      <c r="W387" s="79"/>
      <c r="X387" s="79"/>
      <c r="Y387" s="79"/>
      <c r="Z387" s="79"/>
    </row>
    <row r="388" ht="11.25" customHeight="1">
      <c r="A388" s="112" t="s">
        <v>5552</v>
      </c>
      <c r="B388" s="98" t="s">
        <v>77</v>
      </c>
      <c r="C388" s="112" t="s">
        <v>8644</v>
      </c>
      <c r="D388" s="99" t="s">
        <v>8133</v>
      </c>
      <c r="E388" s="426">
        <v>9.666666666666666</v>
      </c>
      <c r="F388" s="763">
        <v>9.666666666666666</v>
      </c>
      <c r="G388" s="478" t="s">
        <v>5548</v>
      </c>
      <c r="H388" s="79"/>
      <c r="I388" s="79"/>
      <c r="J388" s="79"/>
      <c r="K388" s="79"/>
      <c r="L388" s="79"/>
      <c r="M388" s="79"/>
      <c r="N388" s="79"/>
      <c r="O388" s="79"/>
      <c r="P388" s="79"/>
      <c r="Q388" s="79"/>
      <c r="R388" s="79"/>
      <c r="S388" s="79"/>
      <c r="T388" s="79"/>
      <c r="U388" s="79"/>
      <c r="V388" s="79"/>
      <c r="W388" s="79"/>
      <c r="X388" s="79"/>
      <c r="Y388" s="79"/>
      <c r="Z388" s="79"/>
    </row>
    <row r="389" ht="11.25" customHeight="1">
      <c r="A389" s="112" t="s">
        <v>5552</v>
      </c>
      <c r="B389" s="98" t="s">
        <v>77</v>
      </c>
      <c r="C389" s="112" t="s">
        <v>8645</v>
      </c>
      <c r="D389" s="99" t="s">
        <v>8133</v>
      </c>
      <c r="E389" s="426">
        <v>9.666666666666666</v>
      </c>
      <c r="F389" s="763">
        <v>9.666666666666666</v>
      </c>
      <c r="G389" s="478" t="s">
        <v>5548</v>
      </c>
      <c r="H389" s="79"/>
      <c r="I389" s="79"/>
      <c r="J389" s="79"/>
      <c r="K389" s="79"/>
      <c r="L389" s="79"/>
      <c r="M389" s="79"/>
      <c r="N389" s="79"/>
      <c r="O389" s="79"/>
      <c r="P389" s="79"/>
      <c r="Q389" s="79"/>
      <c r="R389" s="79"/>
      <c r="S389" s="79"/>
      <c r="T389" s="79"/>
      <c r="U389" s="79"/>
      <c r="V389" s="79"/>
      <c r="W389" s="79"/>
      <c r="X389" s="79"/>
      <c r="Y389" s="79"/>
      <c r="Z389" s="79"/>
    </row>
    <row r="390" ht="11.25" customHeight="1">
      <c r="A390" s="112" t="s">
        <v>5552</v>
      </c>
      <c r="B390" s="98" t="s">
        <v>77</v>
      </c>
      <c r="C390" s="112" t="s">
        <v>8646</v>
      </c>
      <c r="D390" s="99" t="s">
        <v>8133</v>
      </c>
      <c r="E390" s="426">
        <v>2.6666666666666665</v>
      </c>
      <c r="F390" s="763">
        <v>2.6666666666666665</v>
      </c>
      <c r="G390" s="478" t="s">
        <v>5548</v>
      </c>
      <c r="H390" s="79"/>
      <c r="I390" s="79"/>
      <c r="J390" s="79"/>
      <c r="K390" s="79"/>
      <c r="L390" s="79"/>
      <c r="M390" s="79"/>
      <c r="N390" s="79"/>
      <c r="O390" s="79"/>
      <c r="P390" s="79"/>
      <c r="Q390" s="79"/>
      <c r="R390" s="79"/>
      <c r="S390" s="79"/>
      <c r="T390" s="79"/>
      <c r="U390" s="79"/>
      <c r="V390" s="79"/>
      <c r="W390" s="79"/>
      <c r="X390" s="79"/>
      <c r="Y390" s="79"/>
      <c r="Z390" s="79"/>
    </row>
    <row r="391" ht="11.25" customHeight="1">
      <c r="A391" s="112" t="s">
        <v>5552</v>
      </c>
      <c r="B391" s="98" t="s">
        <v>77</v>
      </c>
      <c r="C391" s="112" t="s">
        <v>8647</v>
      </c>
      <c r="D391" s="99" t="s">
        <v>8133</v>
      </c>
      <c r="E391" s="426">
        <v>1.0</v>
      </c>
      <c r="F391" s="763">
        <v>1.0</v>
      </c>
      <c r="G391" s="478" t="s">
        <v>5548</v>
      </c>
      <c r="H391" s="79"/>
      <c r="I391" s="79"/>
      <c r="J391" s="79"/>
      <c r="K391" s="79"/>
      <c r="L391" s="79"/>
      <c r="M391" s="79"/>
      <c r="N391" s="79"/>
      <c r="O391" s="79"/>
      <c r="P391" s="79"/>
      <c r="Q391" s="79"/>
      <c r="R391" s="79"/>
      <c r="S391" s="79"/>
      <c r="T391" s="79"/>
      <c r="U391" s="79"/>
      <c r="V391" s="79"/>
      <c r="W391" s="79"/>
      <c r="X391" s="79"/>
      <c r="Y391" s="79"/>
      <c r="Z391" s="79"/>
    </row>
    <row r="392" ht="11.25" customHeight="1">
      <c r="A392" s="112" t="s">
        <v>5552</v>
      </c>
      <c r="B392" s="98" t="s">
        <v>77</v>
      </c>
      <c r="C392" s="112" t="s">
        <v>8648</v>
      </c>
      <c r="D392" s="99" t="s">
        <v>8133</v>
      </c>
      <c r="E392" s="426">
        <v>9.666666666666666</v>
      </c>
      <c r="F392" s="763">
        <v>9.666666666666666</v>
      </c>
      <c r="G392" s="478" t="s">
        <v>5548</v>
      </c>
      <c r="H392" s="79"/>
      <c r="I392" s="79"/>
      <c r="J392" s="79"/>
      <c r="K392" s="79"/>
      <c r="L392" s="79"/>
      <c r="M392" s="79"/>
      <c r="N392" s="79"/>
      <c r="O392" s="79"/>
      <c r="P392" s="79"/>
      <c r="Q392" s="79"/>
      <c r="R392" s="79"/>
      <c r="S392" s="79"/>
      <c r="T392" s="79"/>
      <c r="U392" s="79"/>
      <c r="V392" s="79"/>
      <c r="W392" s="79"/>
      <c r="X392" s="79"/>
      <c r="Y392" s="79"/>
      <c r="Z392" s="79"/>
    </row>
    <row r="393" ht="11.25" customHeight="1">
      <c r="A393" s="112" t="s">
        <v>5552</v>
      </c>
      <c r="B393" s="98" t="s">
        <v>77</v>
      </c>
      <c r="C393" s="112" t="s">
        <v>8649</v>
      </c>
      <c r="D393" s="99" t="s">
        <v>8133</v>
      </c>
      <c r="E393" s="426">
        <v>9.666666666666666</v>
      </c>
      <c r="F393" s="763">
        <v>9.666666666666666</v>
      </c>
      <c r="G393" s="478" t="s">
        <v>5548</v>
      </c>
      <c r="H393" s="79"/>
      <c r="I393" s="79"/>
      <c r="J393" s="79"/>
      <c r="K393" s="79"/>
      <c r="L393" s="79"/>
      <c r="M393" s="79"/>
      <c r="N393" s="79"/>
      <c r="O393" s="79"/>
      <c r="P393" s="79"/>
      <c r="Q393" s="79"/>
      <c r="R393" s="79"/>
      <c r="S393" s="79"/>
      <c r="T393" s="79"/>
      <c r="U393" s="79"/>
      <c r="V393" s="79"/>
      <c r="W393" s="79"/>
      <c r="X393" s="79"/>
      <c r="Y393" s="79"/>
      <c r="Z393" s="79"/>
    </row>
    <row r="394" ht="11.25" customHeight="1">
      <c r="A394" s="112" t="s">
        <v>5552</v>
      </c>
      <c r="B394" s="98" t="s">
        <v>77</v>
      </c>
      <c r="C394" s="112" t="s">
        <v>8650</v>
      </c>
      <c r="D394" s="99" t="s">
        <v>8133</v>
      </c>
      <c r="E394" s="426">
        <v>2.6666666666666665</v>
      </c>
      <c r="F394" s="763">
        <v>2.6666666666666665</v>
      </c>
      <c r="G394" s="478" t="s">
        <v>5548</v>
      </c>
      <c r="H394" s="79"/>
      <c r="I394" s="79"/>
      <c r="J394" s="79"/>
      <c r="K394" s="79"/>
      <c r="L394" s="79"/>
      <c r="M394" s="79"/>
      <c r="N394" s="79"/>
      <c r="O394" s="79"/>
      <c r="P394" s="79"/>
      <c r="Q394" s="79"/>
      <c r="R394" s="79"/>
      <c r="S394" s="79"/>
      <c r="T394" s="79"/>
      <c r="U394" s="79"/>
      <c r="V394" s="79"/>
      <c r="W394" s="79"/>
      <c r="X394" s="79"/>
      <c r="Y394" s="79"/>
      <c r="Z394" s="79"/>
    </row>
    <row r="395" ht="11.25" customHeight="1">
      <c r="A395" s="112" t="s">
        <v>5552</v>
      </c>
      <c r="B395" s="98" t="s">
        <v>77</v>
      </c>
      <c r="C395" s="112" t="s">
        <v>8651</v>
      </c>
      <c r="D395" s="99" t="s">
        <v>8133</v>
      </c>
      <c r="E395" s="426">
        <v>1.0</v>
      </c>
      <c r="F395" s="763">
        <v>1.0</v>
      </c>
      <c r="G395" s="478" t="s">
        <v>5548</v>
      </c>
      <c r="H395" s="79"/>
      <c r="I395" s="79"/>
      <c r="J395" s="79"/>
      <c r="K395" s="79"/>
      <c r="L395" s="79"/>
      <c r="M395" s="79"/>
      <c r="N395" s="79"/>
      <c r="O395" s="79"/>
      <c r="P395" s="79"/>
      <c r="Q395" s="79"/>
      <c r="R395" s="79"/>
      <c r="S395" s="79"/>
      <c r="T395" s="79"/>
      <c r="U395" s="79"/>
      <c r="V395" s="79"/>
      <c r="W395" s="79"/>
      <c r="X395" s="79"/>
      <c r="Y395" s="79"/>
      <c r="Z395" s="79"/>
    </row>
    <row r="396" ht="11.25" customHeight="1">
      <c r="A396" s="112" t="s">
        <v>5552</v>
      </c>
      <c r="B396" s="98" t="s">
        <v>77</v>
      </c>
      <c r="C396" s="112" t="s">
        <v>8652</v>
      </c>
      <c r="D396" s="99" t="s">
        <v>8133</v>
      </c>
      <c r="E396" s="426">
        <v>9.333333333333334</v>
      </c>
      <c r="F396" s="763">
        <v>9.333333333333334</v>
      </c>
      <c r="G396" s="478" t="s">
        <v>5548</v>
      </c>
      <c r="H396" s="79"/>
      <c r="I396" s="79"/>
      <c r="J396" s="79"/>
      <c r="K396" s="79"/>
      <c r="L396" s="79"/>
      <c r="M396" s="79"/>
      <c r="N396" s="79"/>
      <c r="O396" s="79"/>
      <c r="P396" s="79"/>
      <c r="Q396" s="79"/>
      <c r="R396" s="79"/>
      <c r="S396" s="79"/>
      <c r="T396" s="79"/>
      <c r="U396" s="79"/>
      <c r="V396" s="79"/>
      <c r="W396" s="79"/>
      <c r="X396" s="79"/>
      <c r="Y396" s="79"/>
      <c r="Z396" s="79"/>
    </row>
    <row r="397" ht="11.25" customHeight="1">
      <c r="A397" s="112" t="s">
        <v>5552</v>
      </c>
      <c r="B397" s="98" t="s">
        <v>77</v>
      </c>
      <c r="C397" s="112" t="s">
        <v>8653</v>
      </c>
      <c r="D397" s="99" t="s">
        <v>8133</v>
      </c>
      <c r="E397" s="426">
        <v>9.333333333333334</v>
      </c>
      <c r="F397" s="763">
        <v>9.333333333333334</v>
      </c>
      <c r="G397" s="478" t="s">
        <v>5548</v>
      </c>
      <c r="H397" s="79"/>
      <c r="I397" s="79"/>
      <c r="J397" s="79"/>
      <c r="K397" s="79"/>
      <c r="L397" s="79"/>
      <c r="M397" s="79"/>
      <c r="N397" s="79"/>
      <c r="O397" s="79"/>
      <c r="P397" s="79"/>
      <c r="Q397" s="79"/>
      <c r="R397" s="79"/>
      <c r="S397" s="79"/>
      <c r="T397" s="79"/>
      <c r="U397" s="79"/>
      <c r="V397" s="79"/>
      <c r="W397" s="79"/>
      <c r="X397" s="79"/>
      <c r="Y397" s="79"/>
      <c r="Z397" s="79"/>
    </row>
    <row r="398" ht="11.25" customHeight="1">
      <c r="A398" s="112" t="s">
        <v>5552</v>
      </c>
      <c r="B398" s="98" t="s">
        <v>77</v>
      </c>
      <c r="C398" s="112" t="s">
        <v>8654</v>
      </c>
      <c r="D398" s="99" t="s">
        <v>8133</v>
      </c>
      <c r="E398" s="426">
        <v>2.3333333333333335</v>
      </c>
      <c r="F398" s="763">
        <v>2.3333333333333335</v>
      </c>
      <c r="G398" s="478" t="s">
        <v>5548</v>
      </c>
      <c r="H398" s="79"/>
      <c r="I398" s="79"/>
      <c r="J398" s="79"/>
      <c r="K398" s="79"/>
      <c r="L398" s="79"/>
      <c r="M398" s="79"/>
      <c r="N398" s="79"/>
      <c r="O398" s="79"/>
      <c r="P398" s="79"/>
      <c r="Q398" s="79"/>
      <c r="R398" s="79"/>
      <c r="S398" s="79"/>
      <c r="T398" s="79"/>
      <c r="U398" s="79"/>
      <c r="V398" s="79"/>
      <c r="W398" s="79"/>
      <c r="X398" s="79"/>
      <c r="Y398" s="79"/>
      <c r="Z398" s="79"/>
    </row>
    <row r="399" ht="11.25" customHeight="1">
      <c r="A399" s="112" t="s">
        <v>5552</v>
      </c>
      <c r="B399" s="98" t="s">
        <v>77</v>
      </c>
      <c r="C399" s="112" t="s">
        <v>8655</v>
      </c>
      <c r="D399" s="99" t="s">
        <v>8133</v>
      </c>
      <c r="E399" s="426">
        <v>1.0</v>
      </c>
      <c r="F399" s="763">
        <v>1.0</v>
      </c>
      <c r="G399" s="478" t="s">
        <v>5548</v>
      </c>
      <c r="H399" s="79"/>
      <c r="I399" s="79"/>
      <c r="J399" s="79"/>
      <c r="K399" s="79"/>
      <c r="L399" s="79"/>
      <c r="M399" s="79"/>
      <c r="N399" s="79"/>
      <c r="O399" s="79"/>
      <c r="P399" s="79"/>
      <c r="Q399" s="79"/>
      <c r="R399" s="79"/>
      <c r="S399" s="79"/>
      <c r="T399" s="79"/>
      <c r="U399" s="79"/>
      <c r="V399" s="79"/>
      <c r="W399" s="79"/>
      <c r="X399" s="79"/>
      <c r="Y399" s="79"/>
      <c r="Z399" s="79"/>
    </row>
    <row r="400" ht="11.25" customHeight="1">
      <c r="A400" s="112" t="s">
        <v>5552</v>
      </c>
      <c r="B400" s="98" t="s">
        <v>77</v>
      </c>
      <c r="C400" s="112" t="s">
        <v>8656</v>
      </c>
      <c r="D400" s="99" t="s">
        <v>8133</v>
      </c>
      <c r="E400" s="426">
        <v>15.333333333333334</v>
      </c>
      <c r="F400" s="763">
        <v>15.333333333333334</v>
      </c>
      <c r="G400" s="478" t="s">
        <v>5548</v>
      </c>
      <c r="H400" s="79"/>
      <c r="I400" s="79"/>
      <c r="J400" s="79"/>
      <c r="K400" s="79"/>
      <c r="L400" s="79"/>
      <c r="M400" s="79"/>
      <c r="N400" s="79"/>
      <c r="O400" s="79"/>
      <c r="P400" s="79"/>
      <c r="Q400" s="79"/>
      <c r="R400" s="79"/>
      <c r="S400" s="79"/>
      <c r="T400" s="79"/>
      <c r="U400" s="79"/>
      <c r="V400" s="79"/>
      <c r="W400" s="79"/>
      <c r="X400" s="79"/>
      <c r="Y400" s="79"/>
      <c r="Z400" s="79"/>
    </row>
    <row r="401" ht="11.25" customHeight="1">
      <c r="A401" s="112" t="s">
        <v>5552</v>
      </c>
      <c r="B401" s="98" t="s">
        <v>77</v>
      </c>
      <c r="C401" s="112" t="s">
        <v>8657</v>
      </c>
      <c r="D401" s="99" t="s">
        <v>8133</v>
      </c>
      <c r="E401" s="426">
        <v>15.333333333333334</v>
      </c>
      <c r="F401" s="763">
        <v>15.333333333333334</v>
      </c>
      <c r="G401" s="478" t="s">
        <v>5548</v>
      </c>
      <c r="H401" s="79"/>
      <c r="I401" s="79"/>
      <c r="J401" s="79"/>
      <c r="K401" s="79"/>
      <c r="L401" s="79"/>
      <c r="M401" s="79"/>
      <c r="N401" s="79"/>
      <c r="O401" s="79"/>
      <c r="P401" s="79"/>
      <c r="Q401" s="79"/>
      <c r="R401" s="79"/>
      <c r="S401" s="79"/>
      <c r="T401" s="79"/>
      <c r="U401" s="79"/>
      <c r="V401" s="79"/>
      <c r="W401" s="79"/>
      <c r="X401" s="79"/>
      <c r="Y401" s="79"/>
      <c r="Z401" s="79"/>
    </row>
    <row r="402" ht="11.25" customHeight="1">
      <c r="A402" s="112" t="s">
        <v>5552</v>
      </c>
      <c r="B402" s="98" t="s">
        <v>77</v>
      </c>
      <c r="C402" s="112" t="s">
        <v>8658</v>
      </c>
      <c r="D402" s="99" t="s">
        <v>8133</v>
      </c>
      <c r="E402" s="426">
        <v>4.0</v>
      </c>
      <c r="F402" s="763">
        <v>4.0</v>
      </c>
      <c r="G402" s="478" t="s">
        <v>5548</v>
      </c>
      <c r="H402" s="79"/>
      <c r="I402" s="79"/>
      <c r="J402" s="79"/>
      <c r="K402" s="79"/>
      <c r="L402" s="79"/>
      <c r="M402" s="79"/>
      <c r="N402" s="79"/>
      <c r="O402" s="79"/>
      <c r="P402" s="79"/>
      <c r="Q402" s="79"/>
      <c r="R402" s="79"/>
      <c r="S402" s="79"/>
      <c r="T402" s="79"/>
      <c r="U402" s="79"/>
      <c r="V402" s="79"/>
      <c r="W402" s="79"/>
      <c r="X402" s="79"/>
      <c r="Y402" s="79"/>
      <c r="Z402" s="79"/>
    </row>
    <row r="403" ht="11.25" customHeight="1">
      <c r="A403" s="112" t="s">
        <v>5552</v>
      </c>
      <c r="B403" s="98" t="s">
        <v>77</v>
      </c>
      <c r="C403" s="112" t="s">
        <v>8659</v>
      </c>
      <c r="D403" s="99" t="s">
        <v>8133</v>
      </c>
      <c r="E403" s="426">
        <v>1.6666666666666667</v>
      </c>
      <c r="F403" s="763">
        <v>1.6666666666666667</v>
      </c>
      <c r="G403" s="478" t="s">
        <v>5548</v>
      </c>
      <c r="H403" s="79"/>
      <c r="I403" s="79"/>
      <c r="J403" s="79"/>
      <c r="K403" s="79"/>
      <c r="L403" s="79"/>
      <c r="M403" s="79"/>
      <c r="N403" s="79"/>
      <c r="O403" s="79"/>
      <c r="P403" s="79"/>
      <c r="Q403" s="79"/>
      <c r="R403" s="79"/>
      <c r="S403" s="79"/>
      <c r="T403" s="79"/>
      <c r="U403" s="79"/>
      <c r="V403" s="79"/>
      <c r="W403" s="79"/>
      <c r="X403" s="79"/>
      <c r="Y403" s="79"/>
      <c r="Z403" s="79"/>
    </row>
    <row r="404" ht="11.25" customHeight="1">
      <c r="A404" s="112" t="s">
        <v>5552</v>
      </c>
      <c r="B404" s="98" t="s">
        <v>77</v>
      </c>
      <c r="C404" s="112" t="s">
        <v>8660</v>
      </c>
      <c r="D404" s="99" t="s">
        <v>8133</v>
      </c>
      <c r="E404" s="426">
        <v>10.666666666666666</v>
      </c>
      <c r="F404" s="763">
        <v>10.666666666666666</v>
      </c>
      <c r="G404" s="478" t="s">
        <v>5548</v>
      </c>
      <c r="H404" s="79"/>
      <c r="I404" s="79"/>
      <c r="J404" s="79"/>
      <c r="K404" s="79"/>
      <c r="L404" s="79"/>
      <c r="M404" s="79"/>
      <c r="N404" s="79"/>
      <c r="O404" s="79"/>
      <c r="P404" s="79"/>
      <c r="Q404" s="79"/>
      <c r="R404" s="79"/>
      <c r="S404" s="79"/>
      <c r="T404" s="79"/>
      <c r="U404" s="79"/>
      <c r="V404" s="79"/>
      <c r="W404" s="79"/>
      <c r="X404" s="79"/>
      <c r="Y404" s="79"/>
      <c r="Z404" s="79"/>
    </row>
    <row r="405" ht="11.25" customHeight="1">
      <c r="A405" s="112" t="s">
        <v>5552</v>
      </c>
      <c r="B405" s="98" t="s">
        <v>77</v>
      </c>
      <c r="C405" s="112" t="s">
        <v>8661</v>
      </c>
      <c r="D405" s="99" t="s">
        <v>8133</v>
      </c>
      <c r="E405" s="426">
        <v>10.666666666666666</v>
      </c>
      <c r="F405" s="763">
        <v>10.666666666666666</v>
      </c>
      <c r="G405" s="478" t="s">
        <v>5548</v>
      </c>
      <c r="H405" s="79"/>
      <c r="I405" s="79"/>
      <c r="J405" s="79"/>
      <c r="K405" s="79"/>
      <c r="L405" s="79"/>
      <c r="M405" s="79"/>
      <c r="N405" s="79"/>
      <c r="O405" s="79"/>
      <c r="P405" s="79"/>
      <c r="Q405" s="79"/>
      <c r="R405" s="79"/>
      <c r="S405" s="79"/>
      <c r="T405" s="79"/>
      <c r="U405" s="79"/>
      <c r="V405" s="79"/>
      <c r="W405" s="79"/>
      <c r="X405" s="79"/>
      <c r="Y405" s="79"/>
      <c r="Z405" s="79"/>
    </row>
    <row r="406" ht="11.25" customHeight="1">
      <c r="A406" s="112" t="s">
        <v>5552</v>
      </c>
      <c r="B406" s="98" t="s">
        <v>77</v>
      </c>
      <c r="C406" s="112" t="s">
        <v>8662</v>
      </c>
      <c r="D406" s="99" t="s">
        <v>8133</v>
      </c>
      <c r="E406" s="426">
        <v>2.6666666666666665</v>
      </c>
      <c r="F406" s="763">
        <v>2.6666666666666665</v>
      </c>
      <c r="G406" s="478" t="s">
        <v>5548</v>
      </c>
      <c r="H406" s="79"/>
      <c r="I406" s="79"/>
      <c r="J406" s="79"/>
      <c r="K406" s="79"/>
      <c r="L406" s="79"/>
      <c r="M406" s="79"/>
      <c r="N406" s="79"/>
      <c r="O406" s="79"/>
      <c r="P406" s="79"/>
      <c r="Q406" s="79"/>
      <c r="R406" s="79"/>
      <c r="S406" s="79"/>
      <c r="T406" s="79"/>
      <c r="U406" s="79"/>
      <c r="V406" s="79"/>
      <c r="W406" s="79"/>
      <c r="X406" s="79"/>
      <c r="Y406" s="79"/>
      <c r="Z406" s="79"/>
    </row>
    <row r="407" ht="11.25" customHeight="1">
      <c r="A407" s="112" t="s">
        <v>5552</v>
      </c>
      <c r="B407" s="98" t="s">
        <v>77</v>
      </c>
      <c r="C407" s="112" t="s">
        <v>8663</v>
      </c>
      <c r="D407" s="99" t="s">
        <v>8133</v>
      </c>
      <c r="E407" s="426">
        <v>1.0</v>
      </c>
      <c r="F407" s="763">
        <v>1.0</v>
      </c>
      <c r="G407" s="478" t="s">
        <v>5548</v>
      </c>
      <c r="H407" s="79"/>
      <c r="I407" s="79"/>
      <c r="J407" s="79"/>
      <c r="K407" s="79"/>
      <c r="L407" s="79"/>
      <c r="M407" s="79"/>
      <c r="N407" s="79"/>
      <c r="O407" s="79"/>
      <c r="P407" s="79"/>
      <c r="Q407" s="79"/>
      <c r="R407" s="79"/>
      <c r="S407" s="79"/>
      <c r="T407" s="79"/>
      <c r="U407" s="79"/>
      <c r="V407" s="79"/>
      <c r="W407" s="79"/>
      <c r="X407" s="79"/>
      <c r="Y407" s="79"/>
      <c r="Z407" s="79"/>
    </row>
    <row r="408" ht="11.25" customHeight="1">
      <c r="A408" s="112" t="s">
        <v>5552</v>
      </c>
      <c r="B408" s="98" t="s">
        <v>77</v>
      </c>
      <c r="C408" s="112" t="s">
        <v>8664</v>
      </c>
      <c r="D408" s="99" t="s">
        <v>8540</v>
      </c>
      <c r="E408" s="426">
        <v>9.333333333333334</v>
      </c>
      <c r="F408" s="763">
        <v>9.333333333333334</v>
      </c>
      <c r="G408" s="478" t="s">
        <v>5548</v>
      </c>
      <c r="H408" s="79"/>
      <c r="I408" s="79"/>
      <c r="J408" s="79"/>
      <c r="K408" s="79"/>
      <c r="L408" s="79"/>
      <c r="M408" s="79"/>
      <c r="N408" s="79"/>
      <c r="O408" s="79"/>
      <c r="P408" s="79"/>
      <c r="Q408" s="79"/>
      <c r="R408" s="79"/>
      <c r="S408" s="79"/>
      <c r="T408" s="79"/>
      <c r="U408" s="79"/>
      <c r="V408" s="79"/>
      <c r="W408" s="79"/>
      <c r="X408" s="79"/>
      <c r="Y408" s="79"/>
      <c r="Z408" s="79"/>
    </row>
    <row r="409" ht="11.25" customHeight="1">
      <c r="A409" s="112" t="s">
        <v>5552</v>
      </c>
      <c r="B409" s="98" t="s">
        <v>77</v>
      </c>
      <c r="C409" s="112" t="s">
        <v>8665</v>
      </c>
      <c r="D409" s="99" t="s">
        <v>8540</v>
      </c>
      <c r="E409" s="426">
        <v>9.333333333333334</v>
      </c>
      <c r="F409" s="763">
        <v>9.333333333333334</v>
      </c>
      <c r="G409" s="478" t="s">
        <v>5548</v>
      </c>
      <c r="H409" s="79"/>
      <c r="I409" s="79"/>
      <c r="J409" s="79"/>
      <c r="K409" s="79"/>
      <c r="L409" s="79"/>
      <c r="M409" s="79"/>
      <c r="N409" s="79"/>
      <c r="O409" s="79"/>
      <c r="P409" s="79"/>
      <c r="Q409" s="79"/>
      <c r="R409" s="79"/>
      <c r="S409" s="79"/>
      <c r="T409" s="79"/>
      <c r="U409" s="79"/>
      <c r="V409" s="79"/>
      <c r="W409" s="79"/>
      <c r="X409" s="79"/>
      <c r="Y409" s="79"/>
      <c r="Z409" s="79"/>
    </row>
    <row r="410" ht="11.25" customHeight="1">
      <c r="A410" s="112" t="s">
        <v>5552</v>
      </c>
      <c r="B410" s="98" t="s">
        <v>77</v>
      </c>
      <c r="C410" s="112" t="s">
        <v>8666</v>
      </c>
      <c r="D410" s="99" t="s">
        <v>8540</v>
      </c>
      <c r="E410" s="426">
        <v>2.3333333333333335</v>
      </c>
      <c r="F410" s="763">
        <v>2.3333333333333335</v>
      </c>
      <c r="G410" s="478" t="s">
        <v>5548</v>
      </c>
      <c r="H410" s="79"/>
      <c r="I410" s="79"/>
      <c r="J410" s="79"/>
      <c r="K410" s="79"/>
      <c r="L410" s="79"/>
      <c r="M410" s="79"/>
      <c r="N410" s="79"/>
      <c r="O410" s="79"/>
      <c r="P410" s="79"/>
      <c r="Q410" s="79"/>
      <c r="R410" s="79"/>
      <c r="S410" s="79"/>
      <c r="T410" s="79"/>
      <c r="U410" s="79"/>
      <c r="V410" s="79"/>
      <c r="W410" s="79"/>
      <c r="X410" s="79"/>
      <c r="Y410" s="79"/>
      <c r="Z410" s="79"/>
    </row>
    <row r="411" ht="11.25" customHeight="1">
      <c r="A411" s="112" t="s">
        <v>5552</v>
      </c>
      <c r="B411" s="98" t="s">
        <v>77</v>
      </c>
      <c r="C411" s="112" t="s">
        <v>8667</v>
      </c>
      <c r="D411" s="99" t="s">
        <v>8133</v>
      </c>
      <c r="E411" s="426">
        <v>28.666666666666668</v>
      </c>
      <c r="F411" s="763">
        <v>28.666666666666668</v>
      </c>
      <c r="G411" s="478" t="s">
        <v>5548</v>
      </c>
      <c r="H411" s="79"/>
      <c r="I411" s="79"/>
      <c r="J411" s="79"/>
      <c r="K411" s="79"/>
      <c r="L411" s="79"/>
      <c r="M411" s="79"/>
      <c r="N411" s="79"/>
      <c r="O411" s="79"/>
      <c r="P411" s="79"/>
      <c r="Q411" s="79"/>
      <c r="R411" s="79"/>
      <c r="S411" s="79"/>
      <c r="T411" s="79"/>
      <c r="U411" s="79"/>
      <c r="V411" s="79"/>
      <c r="W411" s="79"/>
      <c r="X411" s="79"/>
      <c r="Y411" s="79"/>
      <c r="Z411" s="79"/>
    </row>
    <row r="412" ht="11.25" customHeight="1">
      <c r="A412" s="112" t="s">
        <v>5552</v>
      </c>
      <c r="B412" s="98" t="s">
        <v>77</v>
      </c>
      <c r="C412" s="112" t="s">
        <v>8668</v>
      </c>
      <c r="D412" s="99" t="s">
        <v>8133</v>
      </c>
      <c r="E412" s="426">
        <v>14.333333333333334</v>
      </c>
      <c r="F412" s="763">
        <v>14.333333333333334</v>
      </c>
      <c r="G412" s="478" t="s">
        <v>5548</v>
      </c>
      <c r="H412" s="79"/>
      <c r="I412" s="79"/>
      <c r="J412" s="79"/>
      <c r="K412" s="79"/>
      <c r="L412" s="79"/>
      <c r="M412" s="79"/>
      <c r="N412" s="79"/>
      <c r="O412" s="79"/>
      <c r="P412" s="79"/>
      <c r="Q412" s="79"/>
      <c r="R412" s="79"/>
      <c r="S412" s="79"/>
      <c r="T412" s="79"/>
      <c r="U412" s="79"/>
      <c r="V412" s="79"/>
      <c r="W412" s="79"/>
      <c r="X412" s="79"/>
      <c r="Y412" s="79"/>
      <c r="Z412" s="79"/>
    </row>
    <row r="413" ht="11.25" customHeight="1">
      <c r="A413" s="112" t="s">
        <v>5552</v>
      </c>
      <c r="B413" s="98" t="s">
        <v>7921</v>
      </c>
      <c r="C413" s="112" t="s">
        <v>8669</v>
      </c>
      <c r="D413" s="99" t="s">
        <v>8133</v>
      </c>
      <c r="E413" s="766">
        <v>9.333333333333334</v>
      </c>
      <c r="F413" s="763">
        <v>9.333333333333334</v>
      </c>
      <c r="G413" s="478" t="s">
        <v>5548</v>
      </c>
      <c r="H413" s="79"/>
      <c r="I413" s="79"/>
      <c r="J413" s="79"/>
      <c r="K413" s="79"/>
      <c r="L413" s="79"/>
      <c r="M413" s="79"/>
      <c r="N413" s="79"/>
      <c r="O413" s="79"/>
      <c r="P413" s="79"/>
      <c r="Q413" s="79"/>
      <c r="R413" s="79"/>
      <c r="S413" s="79"/>
      <c r="T413" s="79"/>
      <c r="U413" s="79"/>
      <c r="V413" s="79"/>
      <c r="W413" s="79"/>
      <c r="X413" s="79"/>
      <c r="Y413" s="79"/>
      <c r="Z413" s="79"/>
    </row>
    <row r="414" ht="11.25" customHeight="1">
      <c r="A414" s="112" t="s">
        <v>5552</v>
      </c>
      <c r="B414" s="98" t="s">
        <v>8246</v>
      </c>
      <c r="C414" s="112" t="s">
        <v>8670</v>
      </c>
      <c r="D414" s="443" t="s">
        <v>8133</v>
      </c>
      <c r="E414" s="763">
        <v>3.3333333333333335</v>
      </c>
      <c r="F414" s="700">
        <v>3.3333333333333335</v>
      </c>
      <c r="G414" s="478" t="s">
        <v>5548</v>
      </c>
      <c r="H414" s="79"/>
      <c r="I414" s="79"/>
      <c r="J414" s="79"/>
      <c r="K414" s="79"/>
      <c r="L414" s="79"/>
      <c r="M414" s="79"/>
      <c r="N414" s="79"/>
      <c r="O414" s="79"/>
      <c r="P414" s="79"/>
      <c r="Q414" s="79"/>
      <c r="R414" s="79"/>
      <c r="S414" s="79"/>
      <c r="T414" s="79"/>
      <c r="U414" s="79"/>
      <c r="V414" s="79"/>
      <c r="W414" s="79"/>
      <c r="X414" s="79"/>
      <c r="Y414" s="79"/>
      <c r="Z414" s="79"/>
    </row>
    <row r="415" ht="11.25" customHeight="1">
      <c r="A415" s="112" t="s">
        <v>87</v>
      </c>
      <c r="B415" s="98" t="s">
        <v>77</v>
      </c>
      <c r="C415" s="112" t="s">
        <v>8671</v>
      </c>
      <c r="D415" s="99" t="s">
        <v>8133</v>
      </c>
      <c r="E415" s="426" t="s">
        <v>8672</v>
      </c>
      <c r="F415" s="763">
        <v>10.67</v>
      </c>
      <c r="G415" s="78" t="s">
        <v>583</v>
      </c>
      <c r="H415" s="79"/>
      <c r="I415" s="79"/>
      <c r="J415" s="79"/>
      <c r="K415" s="79"/>
      <c r="L415" s="79"/>
      <c r="M415" s="79"/>
      <c r="N415" s="79"/>
      <c r="O415" s="79"/>
      <c r="P415" s="79"/>
      <c r="Q415" s="79"/>
      <c r="R415" s="79"/>
      <c r="S415" s="79"/>
      <c r="T415" s="79"/>
      <c r="U415" s="79"/>
      <c r="V415" s="79"/>
      <c r="W415" s="79"/>
      <c r="X415" s="79"/>
      <c r="Y415" s="79"/>
      <c r="Z415" s="79"/>
    </row>
    <row r="416" ht="11.25" customHeight="1">
      <c r="A416" s="112" t="s">
        <v>87</v>
      </c>
      <c r="B416" s="98" t="s">
        <v>77</v>
      </c>
      <c r="C416" s="112" t="s">
        <v>8673</v>
      </c>
      <c r="D416" s="99" t="s">
        <v>8133</v>
      </c>
      <c r="E416" s="426" t="s">
        <v>8153</v>
      </c>
      <c r="F416" s="763">
        <v>29.0</v>
      </c>
      <c r="G416" s="78" t="s">
        <v>583</v>
      </c>
      <c r="H416" s="79"/>
      <c r="I416" s="79"/>
      <c r="J416" s="79"/>
      <c r="K416" s="79"/>
      <c r="L416" s="79"/>
      <c r="M416" s="79"/>
      <c r="N416" s="79"/>
      <c r="O416" s="79"/>
      <c r="P416" s="79"/>
      <c r="Q416" s="79"/>
      <c r="R416" s="79"/>
      <c r="S416" s="79"/>
      <c r="T416" s="79"/>
      <c r="U416" s="79"/>
      <c r="V416" s="79"/>
      <c r="W416" s="79"/>
      <c r="X416" s="79"/>
      <c r="Y416" s="79"/>
      <c r="Z416" s="79"/>
    </row>
    <row r="417" ht="11.25" customHeight="1">
      <c r="A417" s="112" t="s">
        <v>87</v>
      </c>
      <c r="B417" s="98" t="s">
        <v>77</v>
      </c>
      <c r="C417" s="112" t="s">
        <v>8674</v>
      </c>
      <c r="D417" s="99" t="s">
        <v>8133</v>
      </c>
      <c r="E417" s="426" t="s">
        <v>8369</v>
      </c>
      <c r="F417" s="763">
        <v>9.0</v>
      </c>
      <c r="G417" s="78" t="s">
        <v>583</v>
      </c>
      <c r="H417" s="79"/>
      <c r="I417" s="79"/>
      <c r="J417" s="79"/>
      <c r="K417" s="79"/>
      <c r="L417" s="79"/>
      <c r="M417" s="79"/>
      <c r="N417" s="79"/>
      <c r="O417" s="79"/>
      <c r="P417" s="79"/>
      <c r="Q417" s="79"/>
      <c r="R417" s="79"/>
      <c r="S417" s="79"/>
      <c r="T417" s="79"/>
      <c r="U417" s="79"/>
      <c r="V417" s="79"/>
      <c r="W417" s="79"/>
      <c r="X417" s="79"/>
      <c r="Y417" s="79"/>
      <c r="Z417" s="79"/>
    </row>
    <row r="418" ht="11.25" customHeight="1">
      <c r="A418" s="112" t="s">
        <v>87</v>
      </c>
      <c r="B418" s="98" t="s">
        <v>77</v>
      </c>
      <c r="C418" s="112" t="s">
        <v>8675</v>
      </c>
      <c r="D418" s="99" t="s">
        <v>8133</v>
      </c>
      <c r="E418" s="426" t="s">
        <v>8369</v>
      </c>
      <c r="F418" s="763">
        <v>9.0</v>
      </c>
      <c r="G418" s="78" t="s">
        <v>583</v>
      </c>
      <c r="H418" s="79"/>
      <c r="I418" s="79"/>
      <c r="J418" s="79"/>
      <c r="K418" s="79"/>
      <c r="L418" s="79"/>
      <c r="M418" s="79"/>
      <c r="N418" s="79"/>
      <c r="O418" s="79"/>
      <c r="P418" s="79"/>
      <c r="Q418" s="79"/>
      <c r="R418" s="79"/>
      <c r="S418" s="79"/>
      <c r="T418" s="79"/>
      <c r="U418" s="79"/>
      <c r="V418" s="79"/>
      <c r="W418" s="79"/>
      <c r="X418" s="79"/>
      <c r="Y418" s="79"/>
      <c r="Z418" s="79"/>
    </row>
    <row r="419" ht="11.25" customHeight="1">
      <c r="A419" s="112" t="s">
        <v>87</v>
      </c>
      <c r="B419" s="98" t="s">
        <v>77</v>
      </c>
      <c r="C419" s="112" t="s">
        <v>8676</v>
      </c>
      <c r="D419" s="99" t="s">
        <v>8133</v>
      </c>
      <c r="E419" s="426" t="s">
        <v>8677</v>
      </c>
      <c r="F419" s="763">
        <v>14.33</v>
      </c>
      <c r="G419" s="78" t="s">
        <v>583</v>
      </c>
      <c r="H419" s="79"/>
      <c r="I419" s="79"/>
      <c r="J419" s="79"/>
      <c r="K419" s="79"/>
      <c r="L419" s="79"/>
      <c r="M419" s="79"/>
      <c r="N419" s="79"/>
      <c r="O419" s="79"/>
      <c r="P419" s="79"/>
      <c r="Q419" s="79"/>
      <c r="R419" s="79"/>
      <c r="S419" s="79"/>
      <c r="T419" s="79"/>
      <c r="U419" s="79"/>
      <c r="V419" s="79"/>
      <c r="W419" s="79"/>
      <c r="X419" s="79"/>
      <c r="Y419" s="79"/>
      <c r="Z419" s="79"/>
    </row>
    <row r="420" ht="11.25" customHeight="1">
      <c r="A420" s="112" t="s">
        <v>87</v>
      </c>
      <c r="B420" s="98" t="s">
        <v>77</v>
      </c>
      <c r="C420" s="112" t="s">
        <v>8678</v>
      </c>
      <c r="D420" s="99" t="s">
        <v>8133</v>
      </c>
      <c r="E420" s="426" t="s">
        <v>8677</v>
      </c>
      <c r="F420" s="763">
        <v>14.33</v>
      </c>
      <c r="G420" s="78" t="s">
        <v>583</v>
      </c>
      <c r="H420" s="79"/>
      <c r="I420" s="79"/>
      <c r="J420" s="79"/>
      <c r="K420" s="79"/>
      <c r="L420" s="79"/>
      <c r="M420" s="79"/>
      <c r="N420" s="79"/>
      <c r="O420" s="79"/>
      <c r="P420" s="79"/>
      <c r="Q420" s="79"/>
      <c r="R420" s="79"/>
      <c r="S420" s="79"/>
      <c r="T420" s="79"/>
      <c r="U420" s="79"/>
      <c r="V420" s="79"/>
      <c r="W420" s="79"/>
      <c r="X420" s="79"/>
      <c r="Y420" s="79"/>
      <c r="Z420" s="79"/>
    </row>
    <row r="421" ht="11.25" customHeight="1">
      <c r="A421" s="112" t="s">
        <v>87</v>
      </c>
      <c r="B421" s="98" t="s">
        <v>77</v>
      </c>
      <c r="C421" s="112" t="s">
        <v>8679</v>
      </c>
      <c r="D421" s="99" t="s">
        <v>8133</v>
      </c>
      <c r="E421" s="426" t="s">
        <v>8159</v>
      </c>
      <c r="F421" s="763">
        <v>7.67</v>
      </c>
      <c r="G421" s="78" t="s">
        <v>583</v>
      </c>
      <c r="H421" s="79"/>
      <c r="I421" s="79"/>
      <c r="J421" s="79"/>
      <c r="K421" s="79"/>
      <c r="L421" s="79"/>
      <c r="M421" s="79"/>
      <c r="N421" s="79"/>
      <c r="O421" s="79"/>
      <c r="P421" s="79"/>
      <c r="Q421" s="79"/>
      <c r="R421" s="79"/>
      <c r="S421" s="79"/>
      <c r="T421" s="79"/>
      <c r="U421" s="79"/>
      <c r="V421" s="79"/>
      <c r="W421" s="79"/>
      <c r="X421" s="79"/>
      <c r="Y421" s="79"/>
      <c r="Z421" s="79"/>
    </row>
    <row r="422" ht="11.25" customHeight="1">
      <c r="A422" s="112" t="s">
        <v>87</v>
      </c>
      <c r="B422" s="98" t="s">
        <v>77</v>
      </c>
      <c r="C422" s="112" t="s">
        <v>8680</v>
      </c>
      <c r="D422" s="99" t="s">
        <v>8133</v>
      </c>
      <c r="E422" s="426" t="s">
        <v>8159</v>
      </c>
      <c r="F422" s="763">
        <v>7.67</v>
      </c>
      <c r="G422" s="78" t="s">
        <v>583</v>
      </c>
      <c r="H422" s="79"/>
      <c r="I422" s="79"/>
      <c r="J422" s="79"/>
      <c r="K422" s="79"/>
      <c r="L422" s="79"/>
      <c r="M422" s="79"/>
      <c r="N422" s="79"/>
      <c r="O422" s="79"/>
      <c r="P422" s="79"/>
      <c r="Q422" s="79"/>
      <c r="R422" s="79"/>
      <c r="S422" s="79"/>
      <c r="T422" s="79"/>
      <c r="U422" s="79"/>
      <c r="V422" s="79"/>
      <c r="W422" s="79"/>
      <c r="X422" s="79"/>
      <c r="Y422" s="79"/>
      <c r="Z422" s="79"/>
    </row>
    <row r="423" ht="11.25" customHeight="1">
      <c r="A423" s="112" t="s">
        <v>87</v>
      </c>
      <c r="B423" s="98" t="s">
        <v>77</v>
      </c>
      <c r="C423" s="112" t="s">
        <v>8681</v>
      </c>
      <c r="D423" s="99" t="s">
        <v>8133</v>
      </c>
      <c r="E423" s="426" t="s">
        <v>8363</v>
      </c>
      <c r="F423" s="763">
        <v>12.0</v>
      </c>
      <c r="G423" s="78" t="s">
        <v>583</v>
      </c>
      <c r="H423" s="79"/>
      <c r="I423" s="79"/>
      <c r="J423" s="79"/>
      <c r="K423" s="79"/>
      <c r="L423" s="79"/>
      <c r="M423" s="79"/>
      <c r="N423" s="79"/>
      <c r="O423" s="79"/>
      <c r="P423" s="79"/>
      <c r="Q423" s="79"/>
      <c r="R423" s="79"/>
      <c r="S423" s="79"/>
      <c r="T423" s="79"/>
      <c r="U423" s="79"/>
      <c r="V423" s="79"/>
      <c r="W423" s="79"/>
      <c r="X423" s="79"/>
      <c r="Y423" s="79"/>
      <c r="Z423" s="79"/>
    </row>
    <row r="424" ht="11.25" customHeight="1">
      <c r="A424" s="112" t="s">
        <v>87</v>
      </c>
      <c r="B424" s="98" t="s">
        <v>77</v>
      </c>
      <c r="C424" s="112" t="s">
        <v>8682</v>
      </c>
      <c r="D424" s="99" t="s">
        <v>8133</v>
      </c>
      <c r="E424" s="426" t="s">
        <v>8363</v>
      </c>
      <c r="F424" s="763">
        <v>12.0</v>
      </c>
      <c r="G424" s="78" t="s">
        <v>583</v>
      </c>
      <c r="H424" s="79"/>
      <c r="I424" s="79"/>
      <c r="J424" s="79"/>
      <c r="K424" s="79"/>
      <c r="L424" s="79"/>
      <c r="M424" s="79"/>
      <c r="N424" s="79"/>
      <c r="O424" s="79"/>
      <c r="P424" s="79"/>
      <c r="Q424" s="79"/>
      <c r="R424" s="79"/>
      <c r="S424" s="79"/>
      <c r="T424" s="79"/>
      <c r="U424" s="79"/>
      <c r="V424" s="79"/>
      <c r="W424" s="79"/>
      <c r="X424" s="79"/>
      <c r="Y424" s="79"/>
      <c r="Z424" s="79"/>
    </row>
    <row r="425" ht="11.25" customHeight="1">
      <c r="A425" s="112" t="s">
        <v>87</v>
      </c>
      <c r="B425" s="98" t="s">
        <v>77</v>
      </c>
      <c r="C425" s="112" t="s">
        <v>8683</v>
      </c>
      <c r="D425" s="99" t="s">
        <v>8133</v>
      </c>
      <c r="E425" s="426" t="s">
        <v>8684</v>
      </c>
      <c r="F425" s="763">
        <v>20.67</v>
      </c>
      <c r="G425" s="78" t="s">
        <v>583</v>
      </c>
      <c r="H425" s="79"/>
      <c r="I425" s="79"/>
      <c r="J425" s="79"/>
      <c r="K425" s="79"/>
      <c r="L425" s="79"/>
      <c r="M425" s="79"/>
      <c r="N425" s="79"/>
      <c r="O425" s="79"/>
      <c r="P425" s="79"/>
      <c r="Q425" s="79"/>
      <c r="R425" s="79"/>
      <c r="S425" s="79"/>
      <c r="T425" s="79"/>
      <c r="U425" s="79"/>
      <c r="V425" s="79"/>
      <c r="W425" s="79"/>
      <c r="X425" s="79"/>
      <c r="Y425" s="79"/>
      <c r="Z425" s="79"/>
    </row>
    <row r="426" ht="11.25" customHeight="1">
      <c r="A426" s="112" t="s">
        <v>87</v>
      </c>
      <c r="B426" s="98" t="s">
        <v>77</v>
      </c>
      <c r="C426" s="112" t="s">
        <v>8685</v>
      </c>
      <c r="D426" s="99" t="s">
        <v>8133</v>
      </c>
      <c r="E426" s="426" t="s">
        <v>8686</v>
      </c>
      <c r="F426" s="763">
        <v>8.27</v>
      </c>
      <c r="G426" s="78" t="s">
        <v>583</v>
      </c>
      <c r="H426" s="79"/>
      <c r="I426" s="79"/>
      <c r="J426" s="79"/>
      <c r="K426" s="79"/>
      <c r="L426" s="79"/>
      <c r="M426" s="79"/>
      <c r="N426" s="79"/>
      <c r="O426" s="79"/>
      <c r="P426" s="79"/>
      <c r="Q426" s="79"/>
      <c r="R426" s="79"/>
      <c r="S426" s="79"/>
      <c r="T426" s="79"/>
      <c r="U426" s="79"/>
      <c r="V426" s="79"/>
      <c r="W426" s="79"/>
      <c r="X426" s="79"/>
      <c r="Y426" s="79"/>
      <c r="Z426" s="79"/>
    </row>
    <row r="427" ht="11.25" customHeight="1">
      <c r="A427" s="112" t="s">
        <v>87</v>
      </c>
      <c r="B427" s="98" t="s">
        <v>77</v>
      </c>
      <c r="C427" s="112" t="s">
        <v>8687</v>
      </c>
      <c r="D427" s="99" t="s">
        <v>8133</v>
      </c>
      <c r="E427" s="426" t="s">
        <v>8507</v>
      </c>
      <c r="F427" s="763">
        <v>22.67</v>
      </c>
      <c r="G427" s="78" t="s">
        <v>583</v>
      </c>
      <c r="H427" s="79"/>
      <c r="I427" s="79"/>
      <c r="J427" s="79"/>
      <c r="K427" s="79"/>
      <c r="L427" s="79"/>
      <c r="M427" s="79"/>
      <c r="N427" s="79"/>
      <c r="O427" s="79"/>
      <c r="P427" s="79"/>
      <c r="Q427" s="79"/>
      <c r="R427" s="79"/>
      <c r="S427" s="79"/>
      <c r="T427" s="79"/>
      <c r="U427" s="79"/>
      <c r="V427" s="79"/>
      <c r="W427" s="79"/>
      <c r="X427" s="79"/>
      <c r="Y427" s="79"/>
      <c r="Z427" s="79"/>
    </row>
    <row r="428" ht="11.25" customHeight="1">
      <c r="A428" s="112" t="s">
        <v>87</v>
      </c>
      <c r="B428" s="98" t="s">
        <v>77</v>
      </c>
      <c r="C428" s="112" t="s">
        <v>8688</v>
      </c>
      <c r="D428" s="99" t="s">
        <v>8133</v>
      </c>
      <c r="E428" s="426" t="s">
        <v>8689</v>
      </c>
      <c r="F428" s="763">
        <v>8.0</v>
      </c>
      <c r="G428" s="78" t="s">
        <v>583</v>
      </c>
      <c r="H428" s="79"/>
      <c r="I428" s="79"/>
      <c r="J428" s="79"/>
      <c r="K428" s="79"/>
      <c r="L428" s="79"/>
      <c r="M428" s="79"/>
      <c r="N428" s="79"/>
      <c r="O428" s="79"/>
      <c r="P428" s="79"/>
      <c r="Q428" s="79"/>
      <c r="R428" s="79"/>
      <c r="S428" s="79"/>
      <c r="T428" s="79"/>
      <c r="U428" s="79"/>
      <c r="V428" s="79"/>
      <c r="W428" s="79"/>
      <c r="X428" s="79"/>
      <c r="Y428" s="79"/>
      <c r="Z428" s="79"/>
    </row>
    <row r="429" ht="11.25" customHeight="1">
      <c r="A429" s="112" t="s">
        <v>87</v>
      </c>
      <c r="B429" s="98" t="s">
        <v>77</v>
      </c>
      <c r="C429" s="112" t="s">
        <v>8690</v>
      </c>
      <c r="D429" s="99" t="s">
        <v>8691</v>
      </c>
      <c r="E429" s="426" t="s">
        <v>8552</v>
      </c>
      <c r="F429" s="763">
        <v>5.33</v>
      </c>
      <c r="G429" s="78" t="s">
        <v>583</v>
      </c>
      <c r="H429" s="79"/>
      <c r="I429" s="79"/>
      <c r="J429" s="79"/>
      <c r="K429" s="79"/>
      <c r="L429" s="79"/>
      <c r="M429" s="79"/>
      <c r="N429" s="79"/>
      <c r="O429" s="79"/>
      <c r="P429" s="79"/>
      <c r="Q429" s="79"/>
      <c r="R429" s="79"/>
      <c r="S429" s="79"/>
      <c r="T429" s="79"/>
      <c r="U429" s="79"/>
      <c r="V429" s="79"/>
      <c r="W429" s="79"/>
      <c r="X429" s="79"/>
      <c r="Y429" s="79"/>
      <c r="Z429" s="79"/>
    </row>
    <row r="430" ht="11.25" customHeight="1">
      <c r="A430" s="112" t="s">
        <v>594</v>
      </c>
      <c r="B430" s="98" t="s">
        <v>77</v>
      </c>
      <c r="C430" s="112" t="s">
        <v>8692</v>
      </c>
      <c r="D430" s="99" t="s">
        <v>8174</v>
      </c>
      <c r="E430" s="426" t="s">
        <v>8693</v>
      </c>
      <c r="F430" s="763">
        <v>23.33</v>
      </c>
      <c r="G430" s="78" t="s">
        <v>594</v>
      </c>
      <c r="H430" s="79"/>
      <c r="I430" s="79"/>
      <c r="J430" s="79"/>
      <c r="K430" s="79"/>
      <c r="L430" s="79"/>
      <c r="M430" s="79"/>
      <c r="N430" s="79"/>
      <c r="O430" s="79"/>
      <c r="P430" s="79"/>
      <c r="Q430" s="79"/>
      <c r="R430" s="79"/>
      <c r="S430" s="79"/>
      <c r="T430" s="79"/>
      <c r="U430" s="79"/>
      <c r="V430" s="79"/>
      <c r="W430" s="79"/>
      <c r="X430" s="79"/>
      <c r="Y430" s="79"/>
      <c r="Z430" s="79"/>
    </row>
    <row r="431" ht="11.25" customHeight="1">
      <c r="A431" s="112" t="s">
        <v>594</v>
      </c>
      <c r="B431" s="98" t="s">
        <v>77</v>
      </c>
      <c r="C431" s="112" t="s">
        <v>8694</v>
      </c>
      <c r="D431" s="99" t="s">
        <v>8174</v>
      </c>
      <c r="E431" s="426" t="s">
        <v>8695</v>
      </c>
      <c r="F431" s="763">
        <v>19.0</v>
      </c>
      <c r="G431" s="78" t="s">
        <v>594</v>
      </c>
      <c r="H431" s="79"/>
      <c r="I431" s="79"/>
      <c r="J431" s="79"/>
      <c r="K431" s="79"/>
      <c r="L431" s="79"/>
      <c r="M431" s="79"/>
      <c r="N431" s="79"/>
      <c r="O431" s="79"/>
      <c r="P431" s="79"/>
      <c r="Q431" s="79"/>
      <c r="R431" s="79"/>
      <c r="S431" s="79"/>
      <c r="T431" s="79"/>
      <c r="U431" s="79"/>
      <c r="V431" s="79"/>
      <c r="W431" s="79"/>
      <c r="X431" s="79"/>
      <c r="Y431" s="79"/>
      <c r="Z431" s="79"/>
    </row>
    <row r="432" ht="11.25" customHeight="1">
      <c r="A432" s="112" t="s">
        <v>594</v>
      </c>
      <c r="B432" s="98" t="s">
        <v>77</v>
      </c>
      <c r="C432" s="112" t="s">
        <v>8696</v>
      </c>
      <c r="D432" s="99" t="s">
        <v>8174</v>
      </c>
      <c r="E432" s="426" t="s">
        <v>8369</v>
      </c>
      <c r="F432" s="763">
        <v>9.0</v>
      </c>
      <c r="G432" s="78" t="s">
        <v>594</v>
      </c>
      <c r="H432" s="79"/>
      <c r="I432" s="79"/>
      <c r="J432" s="79"/>
      <c r="K432" s="79"/>
      <c r="L432" s="79"/>
      <c r="M432" s="79"/>
      <c r="N432" s="79"/>
      <c r="O432" s="79"/>
      <c r="P432" s="79"/>
      <c r="Q432" s="79"/>
      <c r="R432" s="79"/>
      <c r="S432" s="79"/>
      <c r="T432" s="79"/>
      <c r="U432" s="79"/>
      <c r="V432" s="79"/>
      <c r="W432" s="79"/>
      <c r="X432" s="79"/>
      <c r="Y432" s="79"/>
      <c r="Z432" s="79"/>
    </row>
    <row r="433" ht="11.25" customHeight="1">
      <c r="A433" s="112" t="s">
        <v>594</v>
      </c>
      <c r="B433" s="98" t="s">
        <v>77</v>
      </c>
      <c r="C433" s="112" t="s">
        <v>8697</v>
      </c>
      <c r="D433" s="99" t="s">
        <v>8174</v>
      </c>
      <c r="E433" s="426" t="s">
        <v>8369</v>
      </c>
      <c r="F433" s="763">
        <v>9.0</v>
      </c>
      <c r="G433" s="78" t="s">
        <v>594</v>
      </c>
      <c r="H433" s="79"/>
      <c r="I433" s="79"/>
      <c r="J433" s="79"/>
      <c r="K433" s="79"/>
      <c r="L433" s="79"/>
      <c r="M433" s="79"/>
      <c r="N433" s="79"/>
      <c r="O433" s="79"/>
      <c r="P433" s="79"/>
      <c r="Q433" s="79"/>
      <c r="R433" s="79"/>
      <c r="S433" s="79"/>
      <c r="T433" s="79"/>
      <c r="U433" s="79"/>
      <c r="V433" s="79"/>
      <c r="W433" s="79"/>
      <c r="X433" s="79"/>
      <c r="Y433" s="79"/>
      <c r="Z433" s="79"/>
    </row>
    <row r="434" ht="11.25" customHeight="1">
      <c r="A434" s="112" t="s">
        <v>594</v>
      </c>
      <c r="B434" s="98" t="s">
        <v>77</v>
      </c>
      <c r="C434" s="112" t="s">
        <v>8698</v>
      </c>
      <c r="D434" s="99" t="s">
        <v>8174</v>
      </c>
      <c r="E434" s="426" t="s">
        <v>8699</v>
      </c>
      <c r="F434" s="763">
        <v>21.0</v>
      </c>
      <c r="G434" s="78" t="s">
        <v>594</v>
      </c>
      <c r="H434" s="79"/>
      <c r="I434" s="79"/>
      <c r="J434" s="79"/>
      <c r="K434" s="79"/>
      <c r="L434" s="79"/>
      <c r="M434" s="79"/>
      <c r="N434" s="79"/>
      <c r="O434" s="79"/>
      <c r="P434" s="79"/>
      <c r="Q434" s="79"/>
      <c r="R434" s="79"/>
      <c r="S434" s="79"/>
      <c r="T434" s="79"/>
      <c r="U434" s="79"/>
      <c r="V434" s="79"/>
      <c r="W434" s="79"/>
      <c r="X434" s="79"/>
      <c r="Y434" s="79"/>
      <c r="Z434" s="79"/>
    </row>
    <row r="435" ht="11.25" customHeight="1">
      <c r="A435" s="245" t="s">
        <v>594</v>
      </c>
      <c r="B435" s="98" t="s">
        <v>77</v>
      </c>
      <c r="C435" s="125" t="s">
        <v>8700</v>
      </c>
      <c r="D435" s="322" t="s">
        <v>8174</v>
      </c>
      <c r="E435" s="643" t="s">
        <v>8701</v>
      </c>
      <c r="F435" s="765">
        <v>0.0</v>
      </c>
      <c r="G435" s="78" t="s">
        <v>594</v>
      </c>
      <c r="H435" s="79"/>
      <c r="I435" s="79"/>
      <c r="J435" s="79"/>
      <c r="K435" s="79"/>
      <c r="L435" s="79"/>
      <c r="M435" s="79"/>
      <c r="N435" s="79"/>
      <c r="O435" s="79"/>
      <c r="P435" s="79"/>
      <c r="Q435" s="79"/>
      <c r="R435" s="79"/>
      <c r="S435" s="79"/>
      <c r="T435" s="79"/>
      <c r="U435" s="79"/>
      <c r="V435" s="79"/>
      <c r="W435" s="79"/>
      <c r="X435" s="79"/>
      <c r="Y435" s="79"/>
      <c r="Z435" s="79"/>
    </row>
    <row r="436" ht="11.25" customHeight="1">
      <c r="A436" s="112" t="s">
        <v>594</v>
      </c>
      <c r="B436" s="98" t="s">
        <v>77</v>
      </c>
      <c r="C436" s="112" t="s">
        <v>8702</v>
      </c>
      <c r="D436" s="99" t="s">
        <v>8174</v>
      </c>
      <c r="E436" s="426" t="s">
        <v>8703</v>
      </c>
      <c r="F436" s="763">
        <v>17.33</v>
      </c>
      <c r="G436" s="78" t="s">
        <v>594</v>
      </c>
      <c r="H436" s="79"/>
      <c r="I436" s="79"/>
      <c r="J436" s="79"/>
      <c r="K436" s="79"/>
      <c r="L436" s="79"/>
      <c r="M436" s="79"/>
      <c r="N436" s="79"/>
      <c r="O436" s="79"/>
      <c r="P436" s="79"/>
      <c r="Q436" s="79"/>
      <c r="R436" s="79"/>
      <c r="S436" s="79"/>
      <c r="T436" s="79"/>
      <c r="U436" s="79"/>
      <c r="V436" s="79"/>
      <c r="W436" s="79"/>
      <c r="X436" s="79"/>
      <c r="Y436" s="79"/>
      <c r="Z436" s="79"/>
    </row>
    <row r="437" ht="11.25" customHeight="1">
      <c r="A437" s="112" t="s">
        <v>594</v>
      </c>
      <c r="B437" s="98" t="s">
        <v>77</v>
      </c>
      <c r="C437" s="112" t="s">
        <v>8704</v>
      </c>
      <c r="D437" s="99" t="s">
        <v>8174</v>
      </c>
      <c r="E437" s="426" t="s">
        <v>8703</v>
      </c>
      <c r="F437" s="763">
        <v>17.33</v>
      </c>
      <c r="G437" s="78" t="s">
        <v>594</v>
      </c>
      <c r="H437" s="79"/>
      <c r="I437" s="79"/>
      <c r="J437" s="79"/>
      <c r="K437" s="79"/>
      <c r="L437" s="79"/>
      <c r="M437" s="79"/>
      <c r="N437" s="79"/>
      <c r="O437" s="79"/>
      <c r="P437" s="79"/>
      <c r="Q437" s="79"/>
      <c r="R437" s="79"/>
      <c r="S437" s="79"/>
      <c r="T437" s="79"/>
      <c r="U437" s="79"/>
      <c r="V437" s="79"/>
      <c r="W437" s="79"/>
      <c r="X437" s="79"/>
      <c r="Y437" s="79"/>
      <c r="Z437" s="79"/>
    </row>
    <row r="438" ht="11.25" customHeight="1">
      <c r="A438" s="286" t="s">
        <v>89</v>
      </c>
      <c r="B438" s="98" t="s">
        <v>77</v>
      </c>
      <c r="C438" s="232" t="s">
        <v>8705</v>
      </c>
      <c r="D438" s="548" t="s">
        <v>8174</v>
      </c>
      <c r="E438" s="504" t="s">
        <v>8706</v>
      </c>
      <c r="F438" s="767">
        <v>29.0</v>
      </c>
      <c r="G438" s="78" t="s">
        <v>598</v>
      </c>
      <c r="H438" s="79"/>
      <c r="I438" s="79"/>
      <c r="J438" s="79"/>
      <c r="K438" s="79"/>
      <c r="L438" s="79"/>
      <c r="M438" s="79"/>
      <c r="N438" s="79"/>
      <c r="O438" s="79"/>
      <c r="P438" s="79"/>
      <c r="Q438" s="79"/>
      <c r="R438" s="79"/>
      <c r="S438" s="79"/>
      <c r="T438" s="79"/>
      <c r="U438" s="79"/>
      <c r="V438" s="79"/>
      <c r="W438" s="79"/>
      <c r="X438" s="79"/>
      <c r="Y438" s="79"/>
      <c r="Z438" s="79"/>
    </row>
    <row r="439" ht="11.25" customHeight="1">
      <c r="A439" s="286" t="s">
        <v>89</v>
      </c>
      <c r="B439" s="98" t="s">
        <v>77</v>
      </c>
      <c r="C439" s="232" t="s">
        <v>8707</v>
      </c>
      <c r="D439" s="548" t="s">
        <v>8174</v>
      </c>
      <c r="E439" s="504" t="s">
        <v>8706</v>
      </c>
      <c r="F439" s="767">
        <v>29.0</v>
      </c>
      <c r="G439" s="78" t="s">
        <v>598</v>
      </c>
      <c r="H439" s="79"/>
      <c r="I439" s="79"/>
      <c r="J439" s="79"/>
      <c r="K439" s="79"/>
      <c r="L439" s="79"/>
      <c r="M439" s="79"/>
      <c r="N439" s="79"/>
      <c r="O439" s="79"/>
      <c r="P439" s="79"/>
      <c r="Q439" s="79"/>
      <c r="R439" s="79"/>
      <c r="S439" s="79"/>
      <c r="T439" s="79"/>
      <c r="U439" s="79"/>
      <c r="V439" s="79"/>
      <c r="W439" s="79"/>
      <c r="X439" s="79"/>
      <c r="Y439" s="79"/>
      <c r="Z439" s="79"/>
    </row>
    <row r="440" ht="11.25" customHeight="1">
      <c r="A440" s="286" t="s">
        <v>89</v>
      </c>
      <c r="B440" s="156" t="s">
        <v>77</v>
      </c>
      <c r="C440" s="232" t="s">
        <v>8708</v>
      </c>
      <c r="D440" s="548" t="s">
        <v>8174</v>
      </c>
      <c r="E440" s="504" t="s">
        <v>8709</v>
      </c>
      <c r="F440" s="767">
        <v>7.25</v>
      </c>
      <c r="G440" s="78" t="s">
        <v>598</v>
      </c>
      <c r="H440" s="79"/>
      <c r="I440" s="79"/>
      <c r="J440" s="79"/>
      <c r="K440" s="79"/>
      <c r="L440" s="79"/>
      <c r="M440" s="79"/>
      <c r="N440" s="79"/>
      <c r="O440" s="79"/>
      <c r="P440" s="79"/>
      <c r="Q440" s="79"/>
      <c r="R440" s="79"/>
      <c r="S440" s="79"/>
      <c r="T440" s="79"/>
      <c r="U440" s="79"/>
      <c r="V440" s="79"/>
      <c r="W440" s="79"/>
      <c r="X440" s="79"/>
      <c r="Y440" s="79"/>
      <c r="Z440" s="79"/>
    </row>
    <row r="441" ht="11.25" customHeight="1">
      <c r="A441" s="286" t="s">
        <v>89</v>
      </c>
      <c r="B441" s="156" t="s">
        <v>77</v>
      </c>
      <c r="C441" s="232" t="s">
        <v>8710</v>
      </c>
      <c r="D441" s="548" t="s">
        <v>8174</v>
      </c>
      <c r="E441" s="504" t="s">
        <v>8711</v>
      </c>
      <c r="F441" s="767">
        <v>2.9000000000000004</v>
      </c>
      <c r="G441" s="78" t="s">
        <v>598</v>
      </c>
      <c r="H441" s="79"/>
      <c r="I441" s="79"/>
      <c r="J441" s="79"/>
      <c r="K441" s="79"/>
      <c r="L441" s="79"/>
      <c r="M441" s="79"/>
      <c r="N441" s="79"/>
      <c r="O441" s="79"/>
      <c r="P441" s="79"/>
      <c r="Q441" s="79"/>
      <c r="R441" s="79"/>
      <c r="S441" s="79"/>
      <c r="T441" s="79"/>
      <c r="U441" s="79"/>
      <c r="V441" s="79"/>
      <c r="W441" s="79"/>
      <c r="X441" s="79"/>
      <c r="Y441" s="79"/>
      <c r="Z441" s="79"/>
    </row>
    <row r="442" ht="11.25" customHeight="1">
      <c r="A442" s="286" t="s">
        <v>89</v>
      </c>
      <c r="B442" s="156" t="s">
        <v>77</v>
      </c>
      <c r="C442" s="112" t="s">
        <v>8712</v>
      </c>
      <c r="D442" s="548" t="s">
        <v>8174</v>
      </c>
      <c r="E442" s="504" t="s">
        <v>8442</v>
      </c>
      <c r="F442" s="767">
        <v>20.333333333333332</v>
      </c>
      <c r="G442" s="78" t="s">
        <v>598</v>
      </c>
      <c r="H442" s="79"/>
      <c r="I442" s="79"/>
      <c r="J442" s="79"/>
      <c r="K442" s="79"/>
      <c r="L442" s="79"/>
      <c r="M442" s="79"/>
      <c r="N442" s="79"/>
      <c r="O442" s="79"/>
      <c r="P442" s="79"/>
      <c r="Q442" s="79"/>
      <c r="R442" s="79"/>
      <c r="S442" s="79"/>
      <c r="T442" s="79"/>
      <c r="U442" s="79"/>
      <c r="V442" s="79"/>
      <c r="W442" s="79"/>
      <c r="X442" s="79"/>
      <c r="Y442" s="79"/>
      <c r="Z442" s="79"/>
    </row>
    <row r="443" ht="11.25" customHeight="1">
      <c r="A443" s="286" t="s">
        <v>89</v>
      </c>
      <c r="B443" s="156" t="s">
        <v>77</v>
      </c>
      <c r="C443" s="112" t="s">
        <v>8713</v>
      </c>
      <c r="D443" s="548" t="s">
        <v>8174</v>
      </c>
      <c r="E443" s="504" t="s">
        <v>8442</v>
      </c>
      <c r="F443" s="767">
        <v>20.333333333333332</v>
      </c>
      <c r="G443" s="78" t="s">
        <v>598</v>
      </c>
      <c r="H443" s="79"/>
      <c r="I443" s="79"/>
      <c r="J443" s="79"/>
      <c r="K443" s="79"/>
      <c r="L443" s="79"/>
      <c r="M443" s="79"/>
      <c r="N443" s="79"/>
      <c r="O443" s="79"/>
      <c r="P443" s="79"/>
      <c r="Q443" s="79"/>
      <c r="R443" s="79"/>
      <c r="S443" s="79"/>
      <c r="T443" s="79"/>
      <c r="U443" s="79"/>
      <c r="V443" s="79"/>
      <c r="W443" s="79"/>
      <c r="X443" s="79"/>
      <c r="Y443" s="79"/>
      <c r="Z443" s="79"/>
    </row>
    <row r="444" ht="11.25" customHeight="1">
      <c r="A444" s="286" t="s">
        <v>89</v>
      </c>
      <c r="B444" s="156" t="s">
        <v>77</v>
      </c>
      <c r="C444" s="112" t="s">
        <v>8714</v>
      </c>
      <c r="D444" s="548" t="s">
        <v>8174</v>
      </c>
      <c r="E444" s="504" t="s">
        <v>8561</v>
      </c>
      <c r="F444" s="767">
        <v>5.083333333333333</v>
      </c>
      <c r="G444" s="78" t="s">
        <v>598</v>
      </c>
      <c r="H444" s="79"/>
      <c r="I444" s="79"/>
      <c r="J444" s="79"/>
      <c r="K444" s="79"/>
      <c r="L444" s="79"/>
      <c r="M444" s="79"/>
      <c r="N444" s="79"/>
      <c r="O444" s="79"/>
      <c r="P444" s="79"/>
      <c r="Q444" s="79"/>
      <c r="R444" s="79"/>
      <c r="S444" s="79"/>
      <c r="T444" s="79"/>
      <c r="U444" s="79"/>
      <c r="V444" s="79"/>
      <c r="W444" s="79"/>
      <c r="X444" s="79"/>
      <c r="Y444" s="79"/>
      <c r="Z444" s="79"/>
    </row>
    <row r="445" ht="11.25" customHeight="1">
      <c r="A445" s="286" t="s">
        <v>89</v>
      </c>
      <c r="B445" s="156" t="s">
        <v>77</v>
      </c>
      <c r="C445" s="112" t="s">
        <v>8715</v>
      </c>
      <c r="D445" s="548" t="s">
        <v>8174</v>
      </c>
      <c r="E445" s="504" t="s">
        <v>8563</v>
      </c>
      <c r="F445" s="767">
        <v>2.0333333333333337</v>
      </c>
      <c r="G445" s="78" t="s">
        <v>598</v>
      </c>
      <c r="H445" s="79"/>
      <c r="I445" s="79"/>
      <c r="J445" s="79"/>
      <c r="K445" s="79"/>
      <c r="L445" s="79"/>
      <c r="M445" s="79"/>
      <c r="N445" s="79"/>
      <c r="O445" s="79"/>
      <c r="P445" s="79"/>
      <c r="Q445" s="79"/>
      <c r="R445" s="79"/>
      <c r="S445" s="79"/>
      <c r="T445" s="79"/>
      <c r="U445" s="79"/>
      <c r="V445" s="79"/>
      <c r="W445" s="79"/>
      <c r="X445" s="79"/>
      <c r="Y445" s="79"/>
      <c r="Z445" s="79"/>
    </row>
    <row r="446" ht="11.25" customHeight="1">
      <c r="A446" s="286" t="s">
        <v>89</v>
      </c>
      <c r="B446" s="6" t="s">
        <v>77</v>
      </c>
      <c r="C446" s="112" t="s">
        <v>8716</v>
      </c>
      <c r="D446" s="548" t="s">
        <v>8174</v>
      </c>
      <c r="E446" s="768" t="s">
        <v>8717</v>
      </c>
      <c r="F446" s="767">
        <v>9.666666666666666</v>
      </c>
      <c r="G446" s="78" t="s">
        <v>598</v>
      </c>
      <c r="H446" s="79"/>
      <c r="I446" s="79"/>
      <c r="J446" s="79"/>
      <c r="K446" s="79"/>
      <c r="L446" s="79"/>
      <c r="M446" s="79"/>
      <c r="N446" s="79"/>
      <c r="O446" s="79"/>
      <c r="P446" s="79"/>
      <c r="Q446" s="79"/>
      <c r="R446" s="79"/>
      <c r="S446" s="79"/>
      <c r="T446" s="79"/>
      <c r="U446" s="79"/>
      <c r="V446" s="79"/>
      <c r="W446" s="79"/>
      <c r="X446" s="79"/>
      <c r="Y446" s="79"/>
      <c r="Z446" s="79"/>
    </row>
    <row r="447" ht="11.25" customHeight="1">
      <c r="A447" s="286" t="s">
        <v>89</v>
      </c>
      <c r="B447" s="156" t="s">
        <v>77</v>
      </c>
      <c r="C447" s="112" t="s">
        <v>8718</v>
      </c>
      <c r="D447" s="548" t="s">
        <v>8174</v>
      </c>
      <c r="E447" s="768" t="s">
        <v>8717</v>
      </c>
      <c r="F447" s="767">
        <v>9.666666666666666</v>
      </c>
      <c r="G447" s="78" t="s">
        <v>598</v>
      </c>
      <c r="H447" s="79"/>
      <c r="I447" s="79"/>
      <c r="J447" s="79"/>
      <c r="K447" s="79"/>
      <c r="L447" s="79"/>
      <c r="M447" s="79"/>
      <c r="N447" s="79"/>
      <c r="O447" s="79"/>
      <c r="P447" s="79"/>
      <c r="Q447" s="79"/>
      <c r="R447" s="79"/>
      <c r="S447" s="79"/>
      <c r="T447" s="79"/>
      <c r="U447" s="79"/>
      <c r="V447" s="79"/>
      <c r="W447" s="79"/>
      <c r="X447" s="79"/>
      <c r="Y447" s="79"/>
      <c r="Z447" s="79"/>
    </row>
    <row r="448" ht="11.25" customHeight="1">
      <c r="A448" s="286" t="s">
        <v>89</v>
      </c>
      <c r="B448" s="156" t="s">
        <v>77</v>
      </c>
      <c r="C448" s="112" t="s">
        <v>8719</v>
      </c>
      <c r="D448" s="548" t="s">
        <v>8174</v>
      </c>
      <c r="E448" s="768" t="s">
        <v>8720</v>
      </c>
      <c r="F448" s="767">
        <v>2.4166666666666665</v>
      </c>
      <c r="G448" s="78" t="s">
        <v>598</v>
      </c>
      <c r="H448" s="79"/>
      <c r="I448" s="79"/>
      <c r="J448" s="79"/>
      <c r="K448" s="79"/>
      <c r="L448" s="79"/>
      <c r="M448" s="79"/>
      <c r="N448" s="79"/>
      <c r="O448" s="79"/>
      <c r="P448" s="79"/>
      <c r="Q448" s="79"/>
      <c r="R448" s="79"/>
      <c r="S448" s="79"/>
      <c r="T448" s="79"/>
      <c r="U448" s="79"/>
      <c r="V448" s="79"/>
      <c r="W448" s="79"/>
      <c r="X448" s="79"/>
      <c r="Y448" s="79"/>
      <c r="Z448" s="79"/>
    </row>
    <row r="449" ht="11.25" customHeight="1">
      <c r="A449" s="286" t="s">
        <v>89</v>
      </c>
      <c r="B449" s="156" t="s">
        <v>77</v>
      </c>
      <c r="C449" s="112" t="s">
        <v>8721</v>
      </c>
      <c r="D449" s="548" t="s">
        <v>8174</v>
      </c>
      <c r="E449" s="768" t="s">
        <v>8722</v>
      </c>
      <c r="F449" s="767">
        <v>0.9666666666666668</v>
      </c>
      <c r="G449" s="78" t="s">
        <v>598</v>
      </c>
      <c r="H449" s="79"/>
      <c r="I449" s="79"/>
      <c r="J449" s="79"/>
      <c r="K449" s="79"/>
      <c r="L449" s="79"/>
      <c r="M449" s="79"/>
      <c r="N449" s="79"/>
      <c r="O449" s="79"/>
      <c r="P449" s="79"/>
      <c r="Q449" s="79"/>
      <c r="R449" s="79"/>
      <c r="S449" s="79"/>
      <c r="T449" s="79"/>
      <c r="U449" s="79"/>
      <c r="V449" s="79"/>
      <c r="W449" s="79"/>
      <c r="X449" s="79"/>
      <c r="Y449" s="79"/>
      <c r="Z449" s="79"/>
    </row>
    <row r="450" ht="11.25" customHeight="1">
      <c r="A450" s="286" t="s">
        <v>89</v>
      </c>
      <c r="B450" s="156" t="s">
        <v>77</v>
      </c>
      <c r="C450" s="112" t="s">
        <v>8723</v>
      </c>
      <c r="D450" s="548" t="s">
        <v>8174</v>
      </c>
      <c r="E450" s="769" t="s">
        <v>8724</v>
      </c>
      <c r="F450" s="767">
        <v>4.0</v>
      </c>
      <c r="G450" s="78" t="s">
        <v>598</v>
      </c>
      <c r="H450" s="79"/>
      <c r="I450" s="79"/>
      <c r="J450" s="79"/>
      <c r="K450" s="79"/>
      <c r="L450" s="79"/>
      <c r="M450" s="79"/>
      <c r="N450" s="79"/>
      <c r="O450" s="79"/>
      <c r="P450" s="79"/>
      <c r="Q450" s="79"/>
      <c r="R450" s="79"/>
      <c r="S450" s="79"/>
      <c r="T450" s="79"/>
      <c r="U450" s="79"/>
      <c r="V450" s="79"/>
      <c r="W450" s="79"/>
      <c r="X450" s="79"/>
      <c r="Y450" s="79"/>
      <c r="Z450" s="79"/>
    </row>
    <row r="451" ht="11.25" customHeight="1">
      <c r="A451" s="286" t="s">
        <v>89</v>
      </c>
      <c r="B451" s="156" t="s">
        <v>77</v>
      </c>
      <c r="C451" s="112" t="s">
        <v>8725</v>
      </c>
      <c r="D451" s="548" t="s">
        <v>8174</v>
      </c>
      <c r="E451" s="769" t="s">
        <v>8726</v>
      </c>
      <c r="F451" s="767">
        <v>19.0</v>
      </c>
      <c r="G451" s="78" t="s">
        <v>598</v>
      </c>
      <c r="H451" s="79"/>
      <c r="I451" s="79"/>
      <c r="J451" s="79"/>
      <c r="K451" s="79"/>
      <c r="L451" s="79"/>
      <c r="M451" s="79"/>
      <c r="N451" s="79"/>
      <c r="O451" s="79"/>
      <c r="P451" s="79"/>
      <c r="Q451" s="79"/>
      <c r="R451" s="79"/>
      <c r="S451" s="79"/>
      <c r="T451" s="79"/>
      <c r="U451" s="79"/>
      <c r="V451" s="79"/>
      <c r="W451" s="79"/>
      <c r="X451" s="79"/>
      <c r="Y451" s="79"/>
      <c r="Z451" s="79"/>
    </row>
    <row r="452" ht="11.25" customHeight="1">
      <c r="A452" s="286" t="s">
        <v>89</v>
      </c>
      <c r="B452" s="156" t="s">
        <v>77</v>
      </c>
      <c r="C452" s="112" t="s">
        <v>8727</v>
      </c>
      <c r="D452" s="548" t="s">
        <v>8174</v>
      </c>
      <c r="E452" s="769" t="s">
        <v>8728</v>
      </c>
      <c r="F452" s="767">
        <v>11.0</v>
      </c>
      <c r="G452" s="78" t="s">
        <v>598</v>
      </c>
      <c r="H452" s="79"/>
      <c r="I452" s="79"/>
      <c r="J452" s="79"/>
      <c r="K452" s="79"/>
      <c r="L452" s="79"/>
      <c r="M452" s="79"/>
      <c r="N452" s="79"/>
      <c r="O452" s="79"/>
      <c r="P452" s="79"/>
      <c r="Q452" s="79"/>
      <c r="R452" s="79"/>
      <c r="S452" s="79"/>
      <c r="T452" s="79"/>
      <c r="U452" s="79"/>
      <c r="V452" s="79"/>
      <c r="W452" s="79"/>
      <c r="X452" s="79"/>
      <c r="Y452" s="79"/>
      <c r="Z452" s="79"/>
    </row>
    <row r="453" ht="11.25" customHeight="1">
      <c r="A453" s="112" t="s">
        <v>90</v>
      </c>
      <c r="B453" s="98" t="s">
        <v>77</v>
      </c>
      <c r="C453" s="112" t="s">
        <v>8729</v>
      </c>
      <c r="D453" s="99" t="s">
        <v>8133</v>
      </c>
      <c r="E453" s="763">
        <v>16.666666666666668</v>
      </c>
      <c r="F453" s="763">
        <v>16.666666666666668</v>
      </c>
      <c r="G453" s="78" t="s">
        <v>775</v>
      </c>
      <c r="H453" s="79"/>
      <c r="I453" s="79"/>
      <c r="J453" s="79"/>
      <c r="K453" s="79"/>
      <c r="L453" s="79"/>
      <c r="M453" s="79"/>
      <c r="N453" s="79"/>
      <c r="O453" s="79"/>
      <c r="P453" s="79"/>
      <c r="Q453" s="79"/>
      <c r="R453" s="79"/>
      <c r="S453" s="79"/>
      <c r="T453" s="79"/>
      <c r="U453" s="79"/>
      <c r="V453" s="79"/>
      <c r="W453" s="79"/>
      <c r="X453" s="79"/>
      <c r="Y453" s="79"/>
      <c r="Z453" s="79"/>
    </row>
    <row r="454" ht="11.25" customHeight="1">
      <c r="A454" s="112" t="s">
        <v>90</v>
      </c>
      <c r="B454" s="98" t="s">
        <v>77</v>
      </c>
      <c r="C454" s="112" t="s">
        <v>8729</v>
      </c>
      <c r="D454" s="99" t="s">
        <v>8133</v>
      </c>
      <c r="E454" s="763">
        <v>19.0</v>
      </c>
      <c r="F454" s="763">
        <v>19.0</v>
      </c>
      <c r="G454" s="78" t="s">
        <v>775</v>
      </c>
      <c r="H454" s="79"/>
      <c r="I454" s="79"/>
      <c r="J454" s="79"/>
      <c r="K454" s="79"/>
      <c r="L454" s="79"/>
      <c r="M454" s="79"/>
      <c r="N454" s="79"/>
      <c r="O454" s="79"/>
      <c r="P454" s="79"/>
      <c r="Q454" s="79"/>
      <c r="R454" s="79"/>
      <c r="S454" s="79"/>
      <c r="T454" s="79"/>
      <c r="U454" s="79"/>
      <c r="V454" s="79"/>
      <c r="W454" s="79"/>
      <c r="X454" s="79"/>
      <c r="Y454" s="79"/>
      <c r="Z454" s="79"/>
    </row>
    <row r="455" ht="11.25" customHeight="1">
      <c r="A455" s="112" t="s">
        <v>90</v>
      </c>
      <c r="B455" s="98" t="s">
        <v>77</v>
      </c>
      <c r="C455" s="112" t="s">
        <v>8730</v>
      </c>
      <c r="D455" s="99" t="s">
        <v>8133</v>
      </c>
      <c r="E455" s="763">
        <v>16.666666666666668</v>
      </c>
      <c r="F455" s="763">
        <v>16.666666666666668</v>
      </c>
      <c r="G455" s="78" t="s">
        <v>775</v>
      </c>
      <c r="H455" s="79"/>
      <c r="I455" s="79"/>
      <c r="J455" s="79"/>
      <c r="K455" s="79"/>
      <c r="L455" s="79"/>
      <c r="M455" s="79"/>
      <c r="N455" s="79"/>
      <c r="O455" s="79"/>
      <c r="P455" s="79"/>
      <c r="Q455" s="79"/>
      <c r="R455" s="79"/>
      <c r="S455" s="79"/>
      <c r="T455" s="79"/>
      <c r="U455" s="79"/>
      <c r="V455" s="79"/>
      <c r="W455" s="79"/>
      <c r="X455" s="79"/>
      <c r="Y455" s="79"/>
      <c r="Z455" s="79"/>
    </row>
    <row r="456" ht="11.25" customHeight="1">
      <c r="A456" s="112" t="s">
        <v>90</v>
      </c>
      <c r="B456" s="98" t="s">
        <v>77</v>
      </c>
      <c r="C456" s="112" t="s">
        <v>8730</v>
      </c>
      <c r="D456" s="99" t="s">
        <v>8133</v>
      </c>
      <c r="E456" s="763">
        <v>19.0</v>
      </c>
      <c r="F456" s="763">
        <v>19.0</v>
      </c>
      <c r="G456" s="78" t="s">
        <v>775</v>
      </c>
      <c r="H456" s="79"/>
      <c r="I456" s="79"/>
      <c r="J456" s="79"/>
      <c r="K456" s="79"/>
      <c r="L456" s="79"/>
      <c r="M456" s="79"/>
      <c r="N456" s="79"/>
      <c r="O456" s="79"/>
      <c r="P456" s="79"/>
      <c r="Q456" s="79"/>
      <c r="R456" s="79"/>
      <c r="S456" s="79"/>
      <c r="T456" s="79"/>
      <c r="U456" s="79"/>
      <c r="V456" s="79"/>
      <c r="W456" s="79"/>
      <c r="X456" s="79"/>
      <c r="Y456" s="79"/>
      <c r="Z456" s="79"/>
    </row>
    <row r="457" ht="11.25" customHeight="1">
      <c r="A457" s="112" t="s">
        <v>90</v>
      </c>
      <c r="B457" s="98" t="s">
        <v>77</v>
      </c>
      <c r="C457" s="112" t="s">
        <v>8731</v>
      </c>
      <c r="D457" s="99" t="s">
        <v>8133</v>
      </c>
      <c r="E457" s="763">
        <v>16.666666666666668</v>
      </c>
      <c r="F457" s="763">
        <v>16.666666666666668</v>
      </c>
      <c r="G457" s="78" t="s">
        <v>775</v>
      </c>
      <c r="H457" s="79"/>
      <c r="I457" s="79"/>
      <c r="J457" s="79"/>
      <c r="K457" s="79"/>
      <c r="L457" s="79"/>
      <c r="M457" s="79"/>
      <c r="N457" s="79"/>
      <c r="O457" s="79"/>
      <c r="P457" s="79"/>
      <c r="Q457" s="79"/>
      <c r="R457" s="79"/>
      <c r="S457" s="79"/>
      <c r="T457" s="79"/>
      <c r="U457" s="79"/>
      <c r="V457" s="79"/>
      <c r="W457" s="79"/>
      <c r="X457" s="79"/>
      <c r="Y457" s="79"/>
      <c r="Z457" s="79"/>
    </row>
    <row r="458" ht="11.25" customHeight="1">
      <c r="A458" s="112" t="s">
        <v>90</v>
      </c>
      <c r="B458" s="98" t="s">
        <v>77</v>
      </c>
      <c r="C458" s="112" t="s">
        <v>8731</v>
      </c>
      <c r="D458" s="99" t="s">
        <v>8133</v>
      </c>
      <c r="E458" s="763">
        <v>19.0</v>
      </c>
      <c r="F458" s="763">
        <v>19.0</v>
      </c>
      <c r="G458" s="78" t="s">
        <v>775</v>
      </c>
      <c r="H458" s="79"/>
      <c r="I458" s="79"/>
      <c r="J458" s="79"/>
      <c r="K458" s="79"/>
      <c r="L458" s="79"/>
      <c r="M458" s="79"/>
      <c r="N458" s="79"/>
      <c r="O458" s="79"/>
      <c r="P458" s="79"/>
      <c r="Q458" s="79"/>
      <c r="R458" s="79"/>
      <c r="S458" s="79"/>
      <c r="T458" s="79"/>
      <c r="U458" s="79"/>
      <c r="V458" s="79"/>
      <c r="W458" s="79"/>
      <c r="X458" s="79"/>
      <c r="Y458" s="79"/>
      <c r="Z458" s="79"/>
    </row>
    <row r="459" ht="11.25" customHeight="1">
      <c r="A459" s="112" t="s">
        <v>90</v>
      </c>
      <c r="B459" s="98" t="s">
        <v>77</v>
      </c>
      <c r="C459" s="112" t="s">
        <v>8732</v>
      </c>
      <c r="D459" s="99" t="s">
        <v>8133</v>
      </c>
      <c r="E459" s="763">
        <v>16.666666666666668</v>
      </c>
      <c r="F459" s="763">
        <v>16.666666666666668</v>
      </c>
      <c r="G459" s="78" t="s">
        <v>775</v>
      </c>
      <c r="H459" s="79"/>
      <c r="I459" s="79"/>
      <c r="J459" s="79"/>
      <c r="K459" s="79"/>
      <c r="L459" s="79"/>
      <c r="M459" s="79"/>
      <c r="N459" s="79"/>
      <c r="O459" s="79"/>
      <c r="P459" s="79"/>
      <c r="Q459" s="79"/>
      <c r="R459" s="79"/>
      <c r="S459" s="79"/>
      <c r="T459" s="79"/>
      <c r="U459" s="79"/>
      <c r="V459" s="79"/>
      <c r="W459" s="79"/>
      <c r="X459" s="79"/>
      <c r="Y459" s="79"/>
      <c r="Z459" s="79"/>
    </row>
    <row r="460" ht="11.25" customHeight="1">
      <c r="A460" s="112" t="s">
        <v>90</v>
      </c>
      <c r="B460" s="98" t="s">
        <v>77</v>
      </c>
      <c r="C460" s="112" t="s">
        <v>8732</v>
      </c>
      <c r="D460" s="99" t="s">
        <v>8133</v>
      </c>
      <c r="E460" s="763">
        <v>19.0</v>
      </c>
      <c r="F460" s="763">
        <v>19.0</v>
      </c>
      <c r="G460" s="78" t="s">
        <v>775</v>
      </c>
      <c r="H460" s="79"/>
      <c r="I460" s="79"/>
      <c r="J460" s="79"/>
      <c r="K460" s="79"/>
      <c r="L460" s="79"/>
      <c r="M460" s="79"/>
      <c r="N460" s="79"/>
      <c r="O460" s="79"/>
      <c r="P460" s="79"/>
      <c r="Q460" s="79"/>
      <c r="R460" s="79"/>
      <c r="S460" s="79"/>
      <c r="T460" s="79"/>
      <c r="U460" s="79"/>
      <c r="V460" s="79"/>
      <c r="W460" s="79"/>
      <c r="X460" s="79"/>
      <c r="Y460" s="79"/>
      <c r="Z460" s="79"/>
    </row>
    <row r="461" ht="11.25" customHeight="1">
      <c r="A461" s="112" t="s">
        <v>90</v>
      </c>
      <c r="B461" s="98" t="s">
        <v>77</v>
      </c>
      <c r="C461" s="112" t="s">
        <v>8733</v>
      </c>
      <c r="D461" s="99" t="s">
        <v>8133</v>
      </c>
      <c r="E461" s="763">
        <v>4.166666666666667</v>
      </c>
      <c r="F461" s="763">
        <v>4.166666666666667</v>
      </c>
      <c r="G461" s="78" t="s">
        <v>775</v>
      </c>
      <c r="H461" s="79"/>
      <c r="I461" s="79"/>
      <c r="J461" s="79"/>
      <c r="K461" s="79"/>
      <c r="L461" s="79"/>
      <c r="M461" s="79"/>
      <c r="N461" s="79"/>
      <c r="O461" s="79"/>
      <c r="P461" s="79"/>
      <c r="Q461" s="79"/>
      <c r="R461" s="79"/>
      <c r="S461" s="79"/>
      <c r="T461" s="79"/>
      <c r="U461" s="79"/>
      <c r="V461" s="79"/>
      <c r="W461" s="79"/>
      <c r="X461" s="79"/>
      <c r="Y461" s="79"/>
      <c r="Z461" s="79"/>
    </row>
    <row r="462" ht="11.25" customHeight="1">
      <c r="A462" s="112" t="s">
        <v>90</v>
      </c>
      <c r="B462" s="98" t="s">
        <v>77</v>
      </c>
      <c r="C462" s="112" t="s">
        <v>8733</v>
      </c>
      <c r="D462" s="99" t="s">
        <v>8133</v>
      </c>
      <c r="E462" s="763">
        <v>4.75</v>
      </c>
      <c r="F462" s="763">
        <v>4.75</v>
      </c>
      <c r="G462" s="78" t="s">
        <v>775</v>
      </c>
      <c r="H462" s="79"/>
      <c r="I462" s="79"/>
      <c r="J462" s="79"/>
      <c r="K462" s="79"/>
      <c r="L462" s="79"/>
      <c r="M462" s="79"/>
      <c r="N462" s="79"/>
      <c r="O462" s="79"/>
      <c r="P462" s="79"/>
      <c r="Q462" s="79"/>
      <c r="R462" s="79"/>
      <c r="S462" s="79"/>
      <c r="T462" s="79"/>
      <c r="U462" s="79"/>
      <c r="V462" s="79"/>
      <c r="W462" s="79"/>
      <c r="X462" s="79"/>
      <c r="Y462" s="79"/>
      <c r="Z462" s="79"/>
    </row>
    <row r="463" ht="11.25" customHeight="1">
      <c r="A463" s="112" t="s">
        <v>90</v>
      </c>
      <c r="B463" s="98" t="s">
        <v>77</v>
      </c>
      <c r="C463" s="112" t="s">
        <v>8734</v>
      </c>
      <c r="D463" s="99" t="s">
        <v>8133</v>
      </c>
      <c r="E463" s="763">
        <v>4.166666666666667</v>
      </c>
      <c r="F463" s="763">
        <v>4.166666666666667</v>
      </c>
      <c r="G463" s="78" t="s">
        <v>775</v>
      </c>
      <c r="H463" s="79"/>
      <c r="I463" s="79"/>
      <c r="J463" s="79"/>
      <c r="K463" s="79"/>
      <c r="L463" s="79"/>
      <c r="M463" s="79"/>
      <c r="N463" s="79"/>
      <c r="O463" s="79"/>
      <c r="P463" s="79"/>
      <c r="Q463" s="79"/>
      <c r="R463" s="79"/>
      <c r="S463" s="79"/>
      <c r="T463" s="79"/>
      <c r="U463" s="79"/>
      <c r="V463" s="79"/>
      <c r="W463" s="79"/>
      <c r="X463" s="79"/>
      <c r="Y463" s="79"/>
      <c r="Z463" s="79"/>
    </row>
    <row r="464" ht="11.25" customHeight="1">
      <c r="A464" s="112" t="s">
        <v>90</v>
      </c>
      <c r="B464" s="98" t="s">
        <v>77</v>
      </c>
      <c r="C464" s="112" t="s">
        <v>8734</v>
      </c>
      <c r="D464" s="99" t="s">
        <v>8133</v>
      </c>
      <c r="E464" s="763">
        <v>4.75</v>
      </c>
      <c r="F464" s="763">
        <v>4.75</v>
      </c>
      <c r="G464" s="78" t="s">
        <v>775</v>
      </c>
      <c r="H464" s="79"/>
      <c r="I464" s="79"/>
      <c r="J464" s="79"/>
      <c r="K464" s="79"/>
      <c r="L464" s="79"/>
      <c r="M464" s="79"/>
      <c r="N464" s="79"/>
      <c r="O464" s="79"/>
      <c r="P464" s="79"/>
      <c r="Q464" s="79"/>
      <c r="R464" s="79"/>
      <c r="S464" s="79"/>
      <c r="T464" s="79"/>
      <c r="U464" s="79"/>
      <c r="V464" s="79"/>
      <c r="W464" s="79"/>
      <c r="X464" s="79"/>
      <c r="Y464" s="79"/>
      <c r="Z464" s="79"/>
    </row>
    <row r="465" ht="11.25" customHeight="1">
      <c r="A465" s="112" t="s">
        <v>90</v>
      </c>
      <c r="B465" s="98" t="s">
        <v>77</v>
      </c>
      <c r="C465" s="112" t="s">
        <v>8735</v>
      </c>
      <c r="D465" s="99" t="s">
        <v>8133</v>
      </c>
      <c r="E465" s="763">
        <v>1.6666666666666667</v>
      </c>
      <c r="F465" s="763">
        <v>1.6666666666666667</v>
      </c>
      <c r="G465" s="78" t="s">
        <v>775</v>
      </c>
      <c r="H465" s="79"/>
      <c r="I465" s="79"/>
      <c r="J465" s="79"/>
      <c r="K465" s="79"/>
      <c r="L465" s="79"/>
      <c r="M465" s="79"/>
      <c r="N465" s="79"/>
      <c r="O465" s="79"/>
      <c r="P465" s="79"/>
      <c r="Q465" s="79"/>
      <c r="R465" s="79"/>
      <c r="S465" s="79"/>
      <c r="T465" s="79"/>
      <c r="U465" s="79"/>
      <c r="V465" s="79"/>
      <c r="W465" s="79"/>
      <c r="X465" s="79"/>
      <c r="Y465" s="79"/>
      <c r="Z465" s="79"/>
    </row>
    <row r="466" ht="11.25" customHeight="1">
      <c r="A466" s="112" t="s">
        <v>90</v>
      </c>
      <c r="B466" s="98" t="s">
        <v>77</v>
      </c>
      <c r="C466" s="112" t="s">
        <v>8735</v>
      </c>
      <c r="D466" s="99" t="s">
        <v>8133</v>
      </c>
      <c r="E466" s="763">
        <v>1.9000000000000001</v>
      </c>
      <c r="F466" s="763">
        <v>1.9000000000000001</v>
      </c>
      <c r="G466" s="78" t="s">
        <v>775</v>
      </c>
      <c r="H466" s="79"/>
      <c r="I466" s="79"/>
      <c r="J466" s="79"/>
      <c r="K466" s="79"/>
      <c r="L466" s="79"/>
      <c r="M466" s="79"/>
      <c r="N466" s="79"/>
      <c r="O466" s="79"/>
      <c r="P466" s="79"/>
      <c r="Q466" s="79"/>
      <c r="R466" s="79"/>
      <c r="S466" s="79"/>
      <c r="T466" s="79"/>
      <c r="U466" s="79"/>
      <c r="V466" s="79"/>
      <c r="W466" s="79"/>
      <c r="X466" s="79"/>
      <c r="Y466" s="79"/>
      <c r="Z466" s="79"/>
    </row>
    <row r="467" ht="11.25" customHeight="1">
      <c r="A467" s="112" t="s">
        <v>90</v>
      </c>
      <c r="B467" s="98" t="s">
        <v>77</v>
      </c>
      <c r="C467" s="112" t="s">
        <v>8736</v>
      </c>
      <c r="D467" s="99" t="s">
        <v>8133</v>
      </c>
      <c r="E467" s="763">
        <v>1.6666666666666667</v>
      </c>
      <c r="F467" s="763">
        <v>1.6666666666666667</v>
      </c>
      <c r="G467" s="78" t="s">
        <v>775</v>
      </c>
      <c r="H467" s="79"/>
      <c r="I467" s="79"/>
      <c r="J467" s="79"/>
      <c r="K467" s="79"/>
      <c r="L467" s="79"/>
      <c r="M467" s="79"/>
      <c r="N467" s="79"/>
      <c r="O467" s="79"/>
      <c r="P467" s="79"/>
      <c r="Q467" s="79"/>
      <c r="R467" s="79"/>
      <c r="S467" s="79"/>
      <c r="T467" s="79"/>
      <c r="U467" s="79"/>
      <c r="V467" s="79"/>
      <c r="W467" s="79"/>
      <c r="X467" s="79"/>
      <c r="Y467" s="79"/>
      <c r="Z467" s="79"/>
    </row>
    <row r="468" ht="11.25" customHeight="1">
      <c r="A468" s="112" t="s">
        <v>90</v>
      </c>
      <c r="B468" s="98" t="s">
        <v>77</v>
      </c>
      <c r="C468" s="112" t="s">
        <v>8736</v>
      </c>
      <c r="D468" s="99" t="s">
        <v>8133</v>
      </c>
      <c r="E468" s="763">
        <v>1.9000000000000001</v>
      </c>
      <c r="F468" s="763">
        <v>1.9000000000000001</v>
      </c>
      <c r="G468" s="78" t="s">
        <v>775</v>
      </c>
      <c r="H468" s="79"/>
      <c r="I468" s="79"/>
      <c r="J468" s="79"/>
      <c r="K468" s="79"/>
      <c r="L468" s="79"/>
      <c r="M468" s="79"/>
      <c r="N468" s="79"/>
      <c r="O468" s="79"/>
      <c r="P468" s="79"/>
      <c r="Q468" s="79"/>
      <c r="R468" s="79"/>
      <c r="S468" s="79"/>
      <c r="T468" s="79"/>
      <c r="U468" s="79"/>
      <c r="V468" s="79"/>
      <c r="W468" s="79"/>
      <c r="X468" s="79"/>
      <c r="Y468" s="79"/>
      <c r="Z468" s="79"/>
    </row>
    <row r="469" ht="11.25" customHeight="1">
      <c r="A469" s="112" t="s">
        <v>90</v>
      </c>
      <c r="B469" s="98" t="s">
        <v>77</v>
      </c>
      <c r="C469" s="112" t="s">
        <v>8737</v>
      </c>
      <c r="D469" s="99" t="s">
        <v>8738</v>
      </c>
      <c r="E469" s="763">
        <v>17.333333333333332</v>
      </c>
      <c r="F469" s="763">
        <v>17.333333333333332</v>
      </c>
      <c r="G469" s="78" t="s">
        <v>775</v>
      </c>
      <c r="H469" s="79"/>
      <c r="I469" s="79"/>
      <c r="J469" s="79"/>
      <c r="K469" s="79"/>
      <c r="L469" s="79"/>
      <c r="M469" s="79"/>
      <c r="N469" s="79"/>
      <c r="O469" s="79"/>
      <c r="P469" s="79"/>
      <c r="Q469" s="79"/>
      <c r="R469" s="79"/>
      <c r="S469" s="79"/>
      <c r="T469" s="79"/>
      <c r="U469" s="79"/>
      <c r="V469" s="79"/>
      <c r="W469" s="79"/>
      <c r="X469" s="79"/>
      <c r="Y469" s="79"/>
      <c r="Z469" s="79"/>
    </row>
    <row r="470" ht="11.25" customHeight="1">
      <c r="A470" s="112" t="s">
        <v>91</v>
      </c>
      <c r="B470" s="98" t="s">
        <v>77</v>
      </c>
      <c r="C470" s="112" t="s">
        <v>8119</v>
      </c>
      <c r="D470" s="99" t="s">
        <v>8133</v>
      </c>
      <c r="E470" s="426">
        <v>122.33333333333333</v>
      </c>
      <c r="F470" s="426">
        <v>122.33333333333333</v>
      </c>
      <c r="G470" s="78" t="s">
        <v>607</v>
      </c>
      <c r="H470" s="79"/>
      <c r="I470" s="79"/>
      <c r="J470" s="79"/>
      <c r="K470" s="79"/>
      <c r="L470" s="79"/>
      <c r="M470" s="79"/>
      <c r="N470" s="79"/>
      <c r="O470" s="79"/>
      <c r="P470" s="79"/>
      <c r="Q470" s="79"/>
      <c r="R470" s="79"/>
      <c r="S470" s="79"/>
      <c r="T470" s="79"/>
      <c r="U470" s="79"/>
      <c r="V470" s="79"/>
      <c r="W470" s="79"/>
      <c r="X470" s="79"/>
      <c r="Y470" s="79"/>
      <c r="Z470" s="79"/>
    </row>
    <row r="471" ht="11.25" customHeight="1">
      <c r="A471" s="112" t="s">
        <v>91</v>
      </c>
      <c r="B471" s="98" t="s">
        <v>77</v>
      </c>
      <c r="C471" s="112" t="s">
        <v>8122</v>
      </c>
      <c r="D471" s="99" t="s">
        <v>8133</v>
      </c>
      <c r="E471" s="426">
        <v>30.583333333333332</v>
      </c>
      <c r="F471" s="426">
        <v>30.583333333333332</v>
      </c>
      <c r="G471" s="78" t="s">
        <v>607</v>
      </c>
      <c r="H471" s="79"/>
      <c r="I471" s="79"/>
      <c r="J471" s="79"/>
      <c r="K471" s="79"/>
      <c r="L471" s="79"/>
      <c r="M471" s="79"/>
      <c r="N471" s="79"/>
      <c r="O471" s="79"/>
      <c r="P471" s="79"/>
      <c r="Q471" s="79"/>
      <c r="R471" s="79"/>
      <c r="S471" s="79"/>
      <c r="T471" s="79"/>
      <c r="U471" s="79"/>
      <c r="V471" s="79"/>
      <c r="W471" s="79"/>
      <c r="X471" s="79"/>
      <c r="Y471" s="79"/>
      <c r="Z471" s="79"/>
    </row>
    <row r="472" ht="11.25" customHeight="1">
      <c r="A472" s="112" t="s">
        <v>91</v>
      </c>
      <c r="B472" s="98" t="s">
        <v>77</v>
      </c>
      <c r="C472" s="112" t="s">
        <v>8124</v>
      </c>
      <c r="D472" s="99" t="s">
        <v>8133</v>
      </c>
      <c r="E472" s="426">
        <v>12.233333333333334</v>
      </c>
      <c r="F472" s="426">
        <v>12.233333333333334</v>
      </c>
      <c r="G472" s="78" t="s">
        <v>607</v>
      </c>
      <c r="H472" s="79"/>
      <c r="I472" s="79"/>
      <c r="J472" s="79"/>
      <c r="K472" s="79"/>
      <c r="L472" s="79"/>
      <c r="M472" s="79"/>
      <c r="N472" s="79"/>
      <c r="O472" s="79"/>
      <c r="P472" s="79"/>
      <c r="Q472" s="79"/>
      <c r="R472" s="79"/>
      <c r="S472" s="79"/>
      <c r="T472" s="79"/>
      <c r="U472" s="79"/>
      <c r="V472" s="79"/>
      <c r="W472" s="79"/>
      <c r="X472" s="79"/>
      <c r="Y472" s="79"/>
      <c r="Z472" s="79"/>
    </row>
    <row r="473" ht="11.25" customHeight="1">
      <c r="A473" s="112" t="s">
        <v>91</v>
      </c>
      <c r="B473" s="98" t="s">
        <v>77</v>
      </c>
      <c r="C473" s="112" t="s">
        <v>8739</v>
      </c>
      <c r="D473" s="99" t="s">
        <v>8133</v>
      </c>
      <c r="E473" s="426">
        <v>122.33333333333333</v>
      </c>
      <c r="F473" s="426">
        <v>122.33333333333333</v>
      </c>
      <c r="G473" s="78" t="s">
        <v>607</v>
      </c>
      <c r="H473" s="79"/>
      <c r="I473" s="79"/>
      <c r="J473" s="79"/>
      <c r="K473" s="79"/>
      <c r="L473" s="79"/>
      <c r="M473" s="79"/>
      <c r="N473" s="79"/>
      <c r="O473" s="79"/>
      <c r="P473" s="79"/>
      <c r="Q473" s="79"/>
      <c r="R473" s="79"/>
      <c r="S473" s="79"/>
      <c r="T473" s="79"/>
      <c r="U473" s="79"/>
      <c r="V473" s="79"/>
      <c r="W473" s="79"/>
      <c r="X473" s="79"/>
      <c r="Y473" s="79"/>
      <c r="Z473" s="79"/>
    </row>
    <row r="474" ht="11.25" customHeight="1">
      <c r="A474" s="112" t="s">
        <v>91</v>
      </c>
      <c r="B474" s="98" t="s">
        <v>77</v>
      </c>
      <c r="C474" s="112" t="s">
        <v>8740</v>
      </c>
      <c r="D474" s="99" t="s">
        <v>8128</v>
      </c>
      <c r="E474" s="426">
        <v>19.0</v>
      </c>
      <c r="F474" s="426">
        <v>19.0</v>
      </c>
      <c r="G474" s="78" t="s">
        <v>607</v>
      </c>
      <c r="H474" s="79"/>
      <c r="I474" s="79"/>
      <c r="J474" s="79"/>
      <c r="K474" s="79"/>
      <c r="L474" s="79"/>
      <c r="M474" s="79"/>
      <c r="N474" s="79"/>
      <c r="O474" s="79"/>
      <c r="P474" s="79"/>
      <c r="Q474" s="79"/>
      <c r="R474" s="79"/>
      <c r="S474" s="79"/>
      <c r="T474" s="79"/>
      <c r="U474" s="79"/>
      <c r="V474" s="79"/>
      <c r="W474" s="79"/>
      <c r="X474" s="79"/>
      <c r="Y474" s="79"/>
      <c r="Z474" s="79"/>
    </row>
    <row r="475" ht="11.25" customHeight="1">
      <c r="A475" s="112" t="s">
        <v>91</v>
      </c>
      <c r="B475" s="98" t="s">
        <v>77</v>
      </c>
      <c r="C475" s="112" t="s">
        <v>8741</v>
      </c>
      <c r="D475" s="99" t="s">
        <v>8128</v>
      </c>
      <c r="E475" s="426">
        <v>17.333333333333332</v>
      </c>
      <c r="F475" s="763">
        <v>17.333333333333332</v>
      </c>
      <c r="G475" s="78" t="s">
        <v>607</v>
      </c>
      <c r="H475" s="79"/>
      <c r="I475" s="79"/>
      <c r="J475" s="79"/>
      <c r="K475" s="79"/>
      <c r="L475" s="79"/>
      <c r="M475" s="79"/>
      <c r="N475" s="79"/>
      <c r="O475" s="79"/>
      <c r="P475" s="79"/>
      <c r="Q475" s="79"/>
      <c r="R475" s="79"/>
      <c r="S475" s="79"/>
      <c r="T475" s="79"/>
      <c r="U475" s="79"/>
      <c r="V475" s="79"/>
      <c r="W475" s="79"/>
      <c r="X475" s="79"/>
      <c r="Y475" s="79"/>
      <c r="Z475" s="79"/>
    </row>
    <row r="476" ht="11.25" customHeight="1">
      <c r="A476" s="85" t="s">
        <v>92</v>
      </c>
      <c r="B476" s="18" t="s">
        <v>77</v>
      </c>
      <c r="C476" s="85" t="s">
        <v>8742</v>
      </c>
      <c r="D476" s="74" t="s">
        <v>8174</v>
      </c>
      <c r="E476" s="755" t="s">
        <v>8743</v>
      </c>
      <c r="F476" s="557">
        <v>21.0</v>
      </c>
      <c r="G476" s="78" t="s">
        <v>615</v>
      </c>
      <c r="H476" s="79"/>
      <c r="I476" s="79"/>
      <c r="J476" s="79"/>
      <c r="K476" s="79"/>
      <c r="L476" s="79"/>
      <c r="M476" s="79"/>
      <c r="N476" s="79"/>
      <c r="O476" s="79"/>
      <c r="P476" s="79"/>
      <c r="Q476" s="79"/>
      <c r="R476" s="79"/>
      <c r="S476" s="79"/>
      <c r="T476" s="79"/>
      <c r="U476" s="79"/>
      <c r="V476" s="79"/>
      <c r="W476" s="79"/>
      <c r="X476" s="79"/>
      <c r="Y476" s="79"/>
      <c r="Z476" s="79"/>
    </row>
    <row r="477" ht="11.25" customHeight="1">
      <c r="A477" s="85" t="s">
        <v>92</v>
      </c>
      <c r="B477" s="18" t="s">
        <v>77</v>
      </c>
      <c r="C477" s="85" t="s">
        <v>8744</v>
      </c>
      <c r="D477" s="74" t="s">
        <v>8174</v>
      </c>
      <c r="E477" s="755" t="s">
        <v>8745</v>
      </c>
      <c r="F477" s="557">
        <v>5.25</v>
      </c>
      <c r="G477" s="78" t="s">
        <v>615</v>
      </c>
      <c r="H477" s="79"/>
      <c r="I477" s="79"/>
      <c r="J477" s="79"/>
      <c r="K477" s="79"/>
      <c r="L477" s="79"/>
      <c r="M477" s="79"/>
      <c r="N477" s="79"/>
      <c r="O477" s="79"/>
      <c r="P477" s="79"/>
      <c r="Q477" s="79"/>
      <c r="R477" s="79"/>
      <c r="S477" s="79"/>
      <c r="T477" s="79"/>
      <c r="U477" s="79"/>
      <c r="V477" s="79"/>
      <c r="W477" s="79"/>
      <c r="X477" s="79"/>
      <c r="Y477" s="79"/>
      <c r="Z477" s="79"/>
    </row>
    <row r="478" ht="11.25" customHeight="1">
      <c r="A478" s="85" t="s">
        <v>92</v>
      </c>
      <c r="B478" s="18" t="s">
        <v>77</v>
      </c>
      <c r="C478" s="85" t="s">
        <v>8746</v>
      </c>
      <c r="D478" s="74" t="s">
        <v>8174</v>
      </c>
      <c r="E478" s="755" t="s">
        <v>8747</v>
      </c>
      <c r="F478" s="557">
        <v>2.1</v>
      </c>
      <c r="G478" s="78" t="s">
        <v>615</v>
      </c>
      <c r="H478" s="79"/>
      <c r="I478" s="79"/>
      <c r="J478" s="79"/>
      <c r="K478" s="79"/>
      <c r="L478" s="79"/>
      <c r="M478" s="79"/>
      <c r="N478" s="79"/>
      <c r="O478" s="79"/>
      <c r="P478" s="79"/>
      <c r="Q478" s="79"/>
      <c r="R478" s="79"/>
      <c r="S478" s="79"/>
      <c r="T478" s="79"/>
      <c r="U478" s="79"/>
      <c r="V478" s="79"/>
      <c r="W478" s="79"/>
      <c r="X478" s="79"/>
      <c r="Y478" s="79"/>
      <c r="Z478" s="79"/>
    </row>
    <row r="479" ht="11.25" customHeight="1">
      <c r="A479" s="85" t="s">
        <v>92</v>
      </c>
      <c r="B479" s="18" t="s">
        <v>77</v>
      </c>
      <c r="C479" s="85" t="s">
        <v>8748</v>
      </c>
      <c r="D479" s="74" t="s">
        <v>8749</v>
      </c>
      <c r="E479" s="755" t="s">
        <v>8750</v>
      </c>
      <c r="F479" s="557">
        <v>17.666666666666668</v>
      </c>
      <c r="G479" s="78" t="s">
        <v>615</v>
      </c>
      <c r="H479" s="79"/>
      <c r="I479" s="79"/>
      <c r="J479" s="79"/>
      <c r="K479" s="79"/>
      <c r="L479" s="79"/>
      <c r="M479" s="79"/>
      <c r="N479" s="79"/>
      <c r="O479" s="79"/>
      <c r="P479" s="79"/>
      <c r="Q479" s="79"/>
      <c r="R479" s="79"/>
      <c r="S479" s="79"/>
      <c r="T479" s="79"/>
      <c r="U479" s="79"/>
      <c r="V479" s="79"/>
      <c r="W479" s="79"/>
      <c r="X479" s="79"/>
      <c r="Y479" s="79"/>
      <c r="Z479" s="79"/>
    </row>
    <row r="480" ht="11.25" customHeight="1">
      <c r="A480" s="85" t="s">
        <v>92</v>
      </c>
      <c r="B480" s="18" t="s">
        <v>77</v>
      </c>
      <c r="C480" s="85" t="s">
        <v>8751</v>
      </c>
      <c r="D480" s="74" t="s">
        <v>8174</v>
      </c>
      <c r="E480" s="755" t="s">
        <v>8750</v>
      </c>
      <c r="F480" s="557">
        <v>17.666666666666668</v>
      </c>
      <c r="G480" s="78" t="s">
        <v>615</v>
      </c>
      <c r="H480" s="79"/>
      <c r="I480" s="79"/>
      <c r="J480" s="79"/>
      <c r="K480" s="79"/>
      <c r="L480" s="79"/>
      <c r="M480" s="79"/>
      <c r="N480" s="79"/>
      <c r="O480" s="79"/>
      <c r="P480" s="79"/>
      <c r="Q480" s="79"/>
      <c r="R480" s="79"/>
      <c r="S480" s="79"/>
      <c r="T480" s="79"/>
      <c r="U480" s="79"/>
      <c r="V480" s="79"/>
      <c r="W480" s="79"/>
      <c r="X480" s="79"/>
      <c r="Y480" s="79"/>
      <c r="Z480" s="79"/>
    </row>
    <row r="481" ht="11.25" customHeight="1">
      <c r="A481" s="85" t="s">
        <v>92</v>
      </c>
      <c r="B481" s="18" t="s">
        <v>77</v>
      </c>
      <c r="C481" s="85" t="s">
        <v>8752</v>
      </c>
      <c r="D481" s="74" t="s">
        <v>8174</v>
      </c>
      <c r="E481" s="755" t="s">
        <v>8753</v>
      </c>
      <c r="F481" s="557">
        <v>4.416666666666667</v>
      </c>
      <c r="G481" s="78" t="s">
        <v>615</v>
      </c>
      <c r="H481" s="79"/>
      <c r="I481" s="79"/>
      <c r="J481" s="79"/>
      <c r="K481" s="79"/>
      <c r="L481" s="79"/>
      <c r="M481" s="79"/>
      <c r="N481" s="79"/>
      <c r="O481" s="79"/>
      <c r="P481" s="79"/>
      <c r="Q481" s="79"/>
      <c r="R481" s="79"/>
      <c r="S481" s="79"/>
      <c r="T481" s="79"/>
      <c r="U481" s="79"/>
      <c r="V481" s="79"/>
      <c r="W481" s="79"/>
      <c r="X481" s="79"/>
      <c r="Y481" s="79"/>
      <c r="Z481" s="79"/>
    </row>
    <row r="482" ht="11.25" customHeight="1">
      <c r="A482" s="85" t="s">
        <v>92</v>
      </c>
      <c r="B482" s="18" t="s">
        <v>77</v>
      </c>
      <c r="C482" s="85" t="s">
        <v>8754</v>
      </c>
      <c r="D482" s="74" t="s">
        <v>8174</v>
      </c>
      <c r="E482" s="755" t="s">
        <v>8755</v>
      </c>
      <c r="F482" s="557">
        <v>1.7666666666666668</v>
      </c>
      <c r="G482" s="78" t="s">
        <v>615</v>
      </c>
      <c r="H482" s="79"/>
      <c r="I482" s="79"/>
      <c r="J482" s="79"/>
      <c r="K482" s="79"/>
      <c r="L482" s="79"/>
      <c r="M482" s="79"/>
      <c r="N482" s="79"/>
      <c r="O482" s="79"/>
      <c r="P482" s="79"/>
      <c r="Q482" s="79"/>
      <c r="R482" s="79"/>
      <c r="S482" s="79"/>
      <c r="T482" s="79"/>
      <c r="U482" s="79"/>
      <c r="V482" s="79"/>
      <c r="W482" s="79"/>
      <c r="X482" s="79"/>
      <c r="Y482" s="79"/>
      <c r="Z482" s="79"/>
    </row>
    <row r="483" ht="11.25" customHeight="1">
      <c r="A483" s="85" t="s">
        <v>92</v>
      </c>
      <c r="B483" s="18" t="s">
        <v>77</v>
      </c>
      <c r="C483" s="85" t="s">
        <v>8756</v>
      </c>
      <c r="D483" s="74" t="s">
        <v>8174</v>
      </c>
      <c r="E483" s="755" t="s">
        <v>8520</v>
      </c>
      <c r="F483" s="557">
        <v>17.333333333333332</v>
      </c>
      <c r="G483" s="78" t="s">
        <v>615</v>
      </c>
      <c r="H483" s="79"/>
      <c r="I483" s="79"/>
      <c r="J483" s="79"/>
      <c r="K483" s="79"/>
      <c r="L483" s="79"/>
      <c r="M483" s="79"/>
      <c r="N483" s="79"/>
      <c r="O483" s="79"/>
      <c r="P483" s="79"/>
      <c r="Q483" s="79"/>
      <c r="R483" s="79"/>
      <c r="S483" s="79"/>
      <c r="T483" s="79"/>
      <c r="U483" s="79"/>
      <c r="V483" s="79"/>
      <c r="W483" s="79"/>
      <c r="X483" s="79"/>
      <c r="Y483" s="79"/>
      <c r="Z483" s="79"/>
    </row>
    <row r="484" ht="11.25" customHeight="1">
      <c r="A484" s="85" t="s">
        <v>92</v>
      </c>
      <c r="B484" s="18" t="s">
        <v>77</v>
      </c>
      <c r="C484" s="85" t="s">
        <v>8757</v>
      </c>
      <c r="D484" s="74" t="s">
        <v>8174</v>
      </c>
      <c r="E484" s="755" t="s">
        <v>8520</v>
      </c>
      <c r="F484" s="557">
        <v>17.333333333333332</v>
      </c>
      <c r="G484" s="78" t="s">
        <v>615</v>
      </c>
      <c r="H484" s="79"/>
      <c r="I484" s="79"/>
      <c r="J484" s="79"/>
      <c r="K484" s="79"/>
      <c r="L484" s="79"/>
      <c r="M484" s="79"/>
      <c r="N484" s="79"/>
      <c r="O484" s="79"/>
      <c r="P484" s="79"/>
      <c r="Q484" s="79"/>
      <c r="R484" s="79"/>
      <c r="S484" s="79"/>
      <c r="T484" s="79"/>
      <c r="U484" s="79"/>
      <c r="V484" s="79"/>
      <c r="W484" s="79"/>
      <c r="X484" s="79"/>
      <c r="Y484" s="79"/>
      <c r="Z484" s="79"/>
    </row>
    <row r="485" ht="11.25" customHeight="1">
      <c r="A485" s="85" t="s">
        <v>92</v>
      </c>
      <c r="B485" s="18" t="s">
        <v>77</v>
      </c>
      <c r="C485" s="85" t="s">
        <v>8758</v>
      </c>
      <c r="D485" s="74" t="s">
        <v>8174</v>
      </c>
      <c r="E485" s="755" t="s">
        <v>8531</v>
      </c>
      <c r="F485" s="557">
        <v>4.333333333333333</v>
      </c>
      <c r="G485" s="78" t="s">
        <v>615</v>
      </c>
      <c r="H485" s="79"/>
      <c r="I485" s="79"/>
      <c r="J485" s="79"/>
      <c r="K485" s="79"/>
      <c r="L485" s="79"/>
      <c r="M485" s="79"/>
      <c r="N485" s="79"/>
      <c r="O485" s="79"/>
      <c r="P485" s="79"/>
      <c r="Q485" s="79"/>
      <c r="R485" s="79"/>
      <c r="S485" s="79"/>
      <c r="T485" s="79"/>
      <c r="U485" s="79"/>
      <c r="V485" s="79"/>
      <c r="W485" s="79"/>
      <c r="X485" s="79"/>
      <c r="Y485" s="79"/>
      <c r="Z485" s="79"/>
    </row>
    <row r="486" ht="11.25" customHeight="1">
      <c r="A486" s="85" t="s">
        <v>92</v>
      </c>
      <c r="B486" s="18" t="s">
        <v>77</v>
      </c>
      <c r="C486" s="85" t="s">
        <v>8759</v>
      </c>
      <c r="D486" s="74" t="s">
        <v>8174</v>
      </c>
      <c r="E486" s="755" t="s">
        <v>8760</v>
      </c>
      <c r="F486" s="557">
        <v>1.7333333333333334</v>
      </c>
      <c r="G486" s="78" t="s">
        <v>615</v>
      </c>
      <c r="H486" s="79"/>
      <c r="I486" s="79"/>
      <c r="J486" s="79"/>
      <c r="K486" s="79"/>
      <c r="L486" s="79"/>
      <c r="M486" s="79"/>
      <c r="N486" s="79"/>
      <c r="O486" s="79"/>
      <c r="P486" s="79"/>
      <c r="Q486" s="79"/>
      <c r="R486" s="79"/>
      <c r="S486" s="79"/>
      <c r="T486" s="79"/>
      <c r="U486" s="79"/>
      <c r="V486" s="79"/>
      <c r="W486" s="79"/>
      <c r="X486" s="79"/>
      <c r="Y486" s="79"/>
      <c r="Z486" s="79"/>
    </row>
    <row r="487" ht="11.25" customHeight="1">
      <c r="A487" s="85" t="s">
        <v>92</v>
      </c>
      <c r="B487" s="18" t="s">
        <v>77</v>
      </c>
      <c r="C487" s="5" t="s">
        <v>8761</v>
      </c>
      <c r="D487" s="165" t="s">
        <v>8174</v>
      </c>
      <c r="E487" s="770" t="s">
        <v>8514</v>
      </c>
      <c r="F487" s="556">
        <v>8.0</v>
      </c>
      <c r="G487" s="78" t="s">
        <v>615</v>
      </c>
      <c r="H487" s="79"/>
      <c r="I487" s="79"/>
      <c r="J487" s="79"/>
      <c r="K487" s="79"/>
      <c r="L487" s="79"/>
      <c r="M487" s="79"/>
      <c r="N487" s="79"/>
      <c r="O487" s="79"/>
      <c r="P487" s="79"/>
      <c r="Q487" s="79"/>
      <c r="R487" s="79"/>
      <c r="S487" s="79"/>
      <c r="T487" s="79"/>
      <c r="U487" s="79"/>
      <c r="V487" s="79"/>
      <c r="W487" s="79"/>
      <c r="X487" s="79"/>
      <c r="Y487" s="79"/>
      <c r="Z487" s="79"/>
    </row>
    <row r="488" ht="11.25" customHeight="1">
      <c r="A488" s="85" t="s">
        <v>92</v>
      </c>
      <c r="B488" s="18" t="s">
        <v>77</v>
      </c>
      <c r="C488" s="5" t="s">
        <v>8762</v>
      </c>
      <c r="D488" s="165" t="s">
        <v>8174</v>
      </c>
      <c r="E488" s="770" t="s">
        <v>8514</v>
      </c>
      <c r="F488" s="556">
        <v>8.0</v>
      </c>
      <c r="G488" s="78" t="s">
        <v>615</v>
      </c>
      <c r="H488" s="79"/>
      <c r="I488" s="79"/>
      <c r="J488" s="79"/>
      <c r="K488" s="79"/>
      <c r="L488" s="79"/>
      <c r="M488" s="79"/>
      <c r="N488" s="79"/>
      <c r="O488" s="79"/>
      <c r="P488" s="79"/>
      <c r="Q488" s="79"/>
      <c r="R488" s="79"/>
      <c r="S488" s="79"/>
      <c r="T488" s="79"/>
      <c r="U488" s="79"/>
      <c r="V488" s="79"/>
      <c r="W488" s="79"/>
      <c r="X488" s="79"/>
      <c r="Y488" s="79"/>
      <c r="Z488" s="79"/>
    </row>
    <row r="489" ht="11.25" customHeight="1">
      <c r="A489" s="85" t="s">
        <v>92</v>
      </c>
      <c r="B489" s="18" t="s">
        <v>77</v>
      </c>
      <c r="C489" s="85" t="s">
        <v>8763</v>
      </c>
      <c r="D489" s="74" t="s">
        <v>8174</v>
      </c>
      <c r="E489" s="755" t="s">
        <v>8525</v>
      </c>
      <c r="F489" s="557">
        <v>2.0</v>
      </c>
      <c r="G489" s="78" t="s">
        <v>615</v>
      </c>
      <c r="H489" s="79"/>
      <c r="I489" s="79"/>
      <c r="J489" s="79"/>
      <c r="K489" s="79"/>
      <c r="L489" s="79"/>
      <c r="M489" s="79"/>
      <c r="N489" s="79"/>
      <c r="O489" s="79"/>
      <c r="P489" s="79"/>
      <c r="Q489" s="79"/>
      <c r="R489" s="79"/>
      <c r="S489" s="79"/>
      <c r="T489" s="79"/>
      <c r="U489" s="79"/>
      <c r="V489" s="79"/>
      <c r="W489" s="79"/>
      <c r="X489" s="79"/>
      <c r="Y489" s="79"/>
      <c r="Z489" s="79"/>
    </row>
    <row r="490" ht="11.25" customHeight="1">
      <c r="A490" s="5" t="s">
        <v>92</v>
      </c>
      <c r="B490" s="77" t="s">
        <v>77</v>
      </c>
      <c r="C490" s="5" t="s">
        <v>8764</v>
      </c>
      <c r="D490" s="165" t="s">
        <v>8174</v>
      </c>
      <c r="E490" s="770" t="s">
        <v>8534</v>
      </c>
      <c r="F490" s="556">
        <v>0.8000000000000002</v>
      </c>
      <c r="G490" s="78" t="s">
        <v>615</v>
      </c>
      <c r="H490" s="79"/>
      <c r="I490" s="79"/>
      <c r="J490" s="79"/>
      <c r="K490" s="79"/>
      <c r="L490" s="79"/>
      <c r="M490" s="79"/>
      <c r="N490" s="79"/>
      <c r="O490" s="79"/>
      <c r="P490" s="79"/>
      <c r="Q490" s="79"/>
      <c r="R490" s="79"/>
      <c r="S490" s="79"/>
      <c r="T490" s="79"/>
      <c r="U490" s="79"/>
      <c r="V490" s="79"/>
      <c r="W490" s="79"/>
      <c r="X490" s="79"/>
      <c r="Y490" s="79"/>
      <c r="Z490" s="79"/>
    </row>
    <row r="491" ht="11.25" customHeight="1">
      <c r="A491" s="85" t="s">
        <v>92</v>
      </c>
      <c r="B491" s="18" t="s">
        <v>77</v>
      </c>
      <c r="C491" s="85" t="s">
        <v>8765</v>
      </c>
      <c r="D491" s="74" t="s">
        <v>8174</v>
      </c>
      <c r="E491" s="755" t="s">
        <v>8495</v>
      </c>
      <c r="F491" s="557">
        <v>19.0</v>
      </c>
      <c r="G491" s="78" t="s">
        <v>615</v>
      </c>
      <c r="H491" s="79"/>
      <c r="I491" s="79"/>
      <c r="J491" s="79"/>
      <c r="K491" s="79"/>
      <c r="L491" s="79"/>
      <c r="M491" s="79"/>
      <c r="N491" s="79"/>
      <c r="O491" s="79"/>
      <c r="P491" s="79"/>
      <c r="Q491" s="79"/>
      <c r="R491" s="79"/>
      <c r="S491" s="79"/>
      <c r="T491" s="79"/>
      <c r="U491" s="79"/>
      <c r="V491" s="79"/>
      <c r="W491" s="79"/>
      <c r="X491" s="79"/>
      <c r="Y491" s="79"/>
      <c r="Z491" s="79"/>
    </row>
    <row r="492" ht="11.25" customHeight="1">
      <c r="A492" s="85" t="s">
        <v>92</v>
      </c>
      <c r="B492" s="18" t="s">
        <v>77</v>
      </c>
      <c r="C492" s="85" t="s">
        <v>8766</v>
      </c>
      <c r="D492" s="74" t="s">
        <v>8767</v>
      </c>
      <c r="E492" s="755" t="s">
        <v>8495</v>
      </c>
      <c r="F492" s="557">
        <v>19.0</v>
      </c>
      <c r="G492" s="78" t="s">
        <v>615</v>
      </c>
      <c r="H492" s="79"/>
      <c r="I492" s="79"/>
      <c r="J492" s="79"/>
      <c r="K492" s="79"/>
      <c r="L492" s="79"/>
      <c r="M492" s="79"/>
      <c r="N492" s="79"/>
      <c r="O492" s="79"/>
      <c r="P492" s="79"/>
      <c r="Q492" s="79"/>
      <c r="R492" s="79"/>
      <c r="S492" s="79"/>
      <c r="T492" s="79"/>
      <c r="U492" s="79"/>
      <c r="V492" s="79"/>
      <c r="W492" s="79"/>
      <c r="X492" s="79"/>
      <c r="Y492" s="79"/>
      <c r="Z492" s="79"/>
    </row>
    <row r="493" ht="11.25" customHeight="1">
      <c r="A493" s="85" t="s">
        <v>92</v>
      </c>
      <c r="B493" s="18" t="s">
        <v>77</v>
      </c>
      <c r="C493" s="85" t="s">
        <v>8768</v>
      </c>
      <c r="D493" s="74" t="s">
        <v>8767</v>
      </c>
      <c r="E493" s="755" t="s">
        <v>8769</v>
      </c>
      <c r="F493" s="557">
        <v>4.75</v>
      </c>
      <c r="G493" s="78" t="s">
        <v>615</v>
      </c>
      <c r="H493" s="79"/>
      <c r="I493" s="79"/>
      <c r="J493" s="79"/>
      <c r="K493" s="79"/>
      <c r="L493" s="79"/>
      <c r="M493" s="79"/>
      <c r="N493" s="79"/>
      <c r="O493" s="79"/>
      <c r="P493" s="79"/>
      <c r="Q493" s="79"/>
      <c r="R493" s="79"/>
      <c r="S493" s="79"/>
      <c r="T493" s="79"/>
      <c r="U493" s="79"/>
      <c r="V493" s="79"/>
      <c r="W493" s="79"/>
      <c r="X493" s="79"/>
      <c r="Y493" s="79"/>
      <c r="Z493" s="79"/>
    </row>
    <row r="494" ht="11.25" customHeight="1">
      <c r="A494" s="85" t="s">
        <v>92</v>
      </c>
      <c r="B494" s="18" t="s">
        <v>77</v>
      </c>
      <c r="C494" s="85" t="s">
        <v>8770</v>
      </c>
      <c r="D494" s="74" t="s">
        <v>8174</v>
      </c>
      <c r="E494" s="755" t="s">
        <v>8495</v>
      </c>
      <c r="F494" s="557">
        <v>19.0</v>
      </c>
      <c r="G494" s="78" t="s">
        <v>615</v>
      </c>
      <c r="H494" s="79"/>
      <c r="I494" s="79"/>
      <c r="J494" s="79"/>
      <c r="K494" s="79"/>
      <c r="L494" s="79"/>
      <c r="M494" s="79"/>
      <c r="N494" s="79"/>
      <c r="O494" s="79"/>
      <c r="P494" s="79"/>
      <c r="Q494" s="79"/>
      <c r="R494" s="79"/>
      <c r="S494" s="79"/>
      <c r="T494" s="79"/>
      <c r="U494" s="79"/>
      <c r="V494" s="79"/>
      <c r="W494" s="79"/>
      <c r="X494" s="79"/>
      <c r="Y494" s="79"/>
      <c r="Z494" s="79"/>
    </row>
    <row r="495" ht="11.25" customHeight="1">
      <c r="A495" s="5" t="s">
        <v>92</v>
      </c>
      <c r="B495" s="77" t="s">
        <v>77</v>
      </c>
      <c r="C495" s="5" t="s">
        <v>8771</v>
      </c>
      <c r="D495" s="165" t="s">
        <v>8767</v>
      </c>
      <c r="E495" s="770" t="s">
        <v>8495</v>
      </c>
      <c r="F495" s="557">
        <v>19.0</v>
      </c>
      <c r="G495" s="78" t="s">
        <v>615</v>
      </c>
      <c r="H495" s="79"/>
      <c r="I495" s="79"/>
      <c r="J495" s="79"/>
      <c r="K495" s="79"/>
      <c r="L495" s="79"/>
      <c r="M495" s="79"/>
      <c r="N495" s="79"/>
      <c r="O495" s="79"/>
      <c r="P495" s="79"/>
      <c r="Q495" s="79"/>
      <c r="R495" s="79"/>
      <c r="S495" s="79"/>
      <c r="T495" s="79"/>
      <c r="U495" s="79"/>
      <c r="V495" s="79"/>
      <c r="W495" s="79"/>
      <c r="X495" s="79"/>
      <c r="Y495" s="79"/>
      <c r="Z495" s="79"/>
    </row>
    <row r="496" ht="11.25" customHeight="1">
      <c r="A496" s="85" t="s">
        <v>92</v>
      </c>
      <c r="B496" s="18" t="s">
        <v>77</v>
      </c>
      <c r="C496" s="85" t="s">
        <v>8772</v>
      </c>
      <c r="D496" s="74" t="s">
        <v>8767</v>
      </c>
      <c r="E496" s="755" t="s">
        <v>8769</v>
      </c>
      <c r="F496" s="557">
        <v>4.75</v>
      </c>
      <c r="G496" s="78" t="s">
        <v>615</v>
      </c>
      <c r="H496" s="79"/>
      <c r="I496" s="79"/>
      <c r="J496" s="79"/>
      <c r="K496" s="79"/>
      <c r="L496" s="79"/>
      <c r="M496" s="79"/>
      <c r="N496" s="79"/>
      <c r="O496" s="79"/>
      <c r="P496" s="79"/>
      <c r="Q496" s="79"/>
      <c r="R496" s="79"/>
      <c r="S496" s="79"/>
      <c r="T496" s="79"/>
      <c r="U496" s="79"/>
      <c r="V496" s="79"/>
      <c r="W496" s="79"/>
      <c r="X496" s="79"/>
      <c r="Y496" s="79"/>
      <c r="Z496" s="79"/>
    </row>
    <row r="497" ht="11.25" customHeight="1">
      <c r="A497" s="85" t="s">
        <v>92</v>
      </c>
      <c r="B497" s="18" t="s">
        <v>77</v>
      </c>
      <c r="C497" s="85" t="s">
        <v>8773</v>
      </c>
      <c r="D497" s="74" t="s">
        <v>8174</v>
      </c>
      <c r="E497" s="755" t="s">
        <v>8743</v>
      </c>
      <c r="F497" s="557">
        <v>21.0</v>
      </c>
      <c r="G497" s="78" t="s">
        <v>615</v>
      </c>
      <c r="H497" s="79"/>
      <c r="I497" s="79"/>
      <c r="J497" s="79"/>
      <c r="K497" s="79"/>
      <c r="L497" s="79"/>
      <c r="M497" s="79"/>
      <c r="N497" s="79"/>
      <c r="O497" s="79"/>
      <c r="P497" s="79"/>
      <c r="Q497" s="79"/>
      <c r="R497" s="79"/>
      <c r="S497" s="79"/>
      <c r="T497" s="79"/>
      <c r="U497" s="79"/>
      <c r="V497" s="79"/>
      <c r="W497" s="79"/>
      <c r="X497" s="79"/>
      <c r="Y497" s="79"/>
      <c r="Z497" s="79"/>
    </row>
    <row r="498" ht="11.25" customHeight="1">
      <c r="A498" s="5" t="s">
        <v>92</v>
      </c>
      <c r="B498" s="77" t="s">
        <v>77</v>
      </c>
      <c r="C498" s="5" t="s">
        <v>8774</v>
      </c>
      <c r="D498" s="165" t="s">
        <v>8767</v>
      </c>
      <c r="E498" s="770" t="s">
        <v>8743</v>
      </c>
      <c r="F498" s="556">
        <v>21.0</v>
      </c>
      <c r="G498" s="78" t="s">
        <v>615</v>
      </c>
      <c r="H498" s="79"/>
      <c r="I498" s="79"/>
      <c r="J498" s="79"/>
      <c r="K498" s="79"/>
      <c r="L498" s="79"/>
      <c r="M498" s="79"/>
      <c r="N498" s="79"/>
      <c r="O498" s="79"/>
      <c r="P498" s="79"/>
      <c r="Q498" s="79"/>
      <c r="R498" s="79"/>
      <c r="S498" s="79"/>
      <c r="T498" s="79"/>
      <c r="U498" s="79"/>
      <c r="V498" s="79"/>
      <c r="W498" s="79"/>
      <c r="X498" s="79"/>
      <c r="Y498" s="79"/>
      <c r="Z498" s="79"/>
    </row>
    <row r="499" ht="11.25" customHeight="1">
      <c r="A499" s="85" t="s">
        <v>92</v>
      </c>
      <c r="B499" s="18" t="s">
        <v>77</v>
      </c>
      <c r="C499" s="85" t="s">
        <v>8775</v>
      </c>
      <c r="D499" s="74" t="s">
        <v>8767</v>
      </c>
      <c r="E499" s="755" t="s">
        <v>8745</v>
      </c>
      <c r="F499" s="557">
        <v>5.25</v>
      </c>
      <c r="G499" s="78" t="s">
        <v>615</v>
      </c>
      <c r="H499" s="79"/>
      <c r="I499" s="79"/>
      <c r="J499" s="79"/>
      <c r="K499" s="79"/>
      <c r="L499" s="79"/>
      <c r="M499" s="79"/>
      <c r="N499" s="79"/>
      <c r="O499" s="79"/>
      <c r="P499" s="79"/>
      <c r="Q499" s="79"/>
      <c r="R499" s="79"/>
      <c r="S499" s="79"/>
      <c r="T499" s="79"/>
      <c r="U499" s="79"/>
      <c r="V499" s="79"/>
      <c r="W499" s="79"/>
      <c r="X499" s="79"/>
      <c r="Y499" s="79"/>
      <c r="Z499" s="79"/>
    </row>
    <row r="500" ht="11.25" customHeight="1">
      <c r="A500" s="5" t="s">
        <v>92</v>
      </c>
      <c r="B500" s="77" t="s">
        <v>77</v>
      </c>
      <c r="C500" s="5" t="s">
        <v>8776</v>
      </c>
      <c r="D500" s="165" t="s">
        <v>8767</v>
      </c>
      <c r="E500" s="770" t="s">
        <v>8747</v>
      </c>
      <c r="F500" s="556">
        <v>2.1</v>
      </c>
      <c r="G500" s="78" t="s">
        <v>615</v>
      </c>
      <c r="H500" s="79"/>
      <c r="I500" s="79"/>
      <c r="J500" s="79"/>
      <c r="K500" s="79"/>
      <c r="L500" s="79"/>
      <c r="M500" s="79"/>
      <c r="N500" s="79"/>
      <c r="O500" s="79"/>
      <c r="P500" s="79"/>
      <c r="Q500" s="79"/>
      <c r="R500" s="79"/>
      <c r="S500" s="79"/>
      <c r="T500" s="79"/>
      <c r="U500" s="79"/>
      <c r="V500" s="79"/>
      <c r="W500" s="79"/>
      <c r="X500" s="79"/>
      <c r="Y500" s="79"/>
      <c r="Z500" s="79"/>
    </row>
    <row r="501" ht="11.25" customHeight="1">
      <c r="A501" s="85" t="s">
        <v>92</v>
      </c>
      <c r="B501" s="18" t="s">
        <v>77</v>
      </c>
      <c r="C501" s="85" t="s">
        <v>8777</v>
      </c>
      <c r="D501" s="74" t="s">
        <v>8174</v>
      </c>
      <c r="E501" s="755" t="s">
        <v>8520</v>
      </c>
      <c r="F501" s="557">
        <v>17.333333333333332</v>
      </c>
      <c r="G501" s="78" t="s">
        <v>615</v>
      </c>
      <c r="H501" s="79"/>
      <c r="I501" s="79"/>
      <c r="J501" s="79"/>
      <c r="K501" s="79"/>
      <c r="L501" s="79"/>
      <c r="M501" s="79"/>
      <c r="N501" s="79"/>
      <c r="O501" s="79"/>
      <c r="P501" s="79"/>
      <c r="Q501" s="79"/>
      <c r="R501" s="79"/>
      <c r="S501" s="79"/>
      <c r="T501" s="79"/>
      <c r="U501" s="79"/>
      <c r="V501" s="79"/>
      <c r="W501" s="79"/>
      <c r="X501" s="79"/>
      <c r="Y501" s="79"/>
      <c r="Z501" s="79"/>
    </row>
    <row r="502" ht="11.25" customHeight="1">
      <c r="A502" s="5" t="s">
        <v>92</v>
      </c>
      <c r="B502" s="77" t="s">
        <v>77</v>
      </c>
      <c r="C502" s="5" t="s">
        <v>8778</v>
      </c>
      <c r="D502" s="165" t="s">
        <v>8767</v>
      </c>
      <c r="E502" s="770" t="s">
        <v>8520</v>
      </c>
      <c r="F502" s="556">
        <v>17.33</v>
      </c>
      <c r="G502" s="78" t="s">
        <v>615</v>
      </c>
      <c r="H502" s="79"/>
      <c r="I502" s="79"/>
      <c r="J502" s="79"/>
      <c r="K502" s="79"/>
      <c r="L502" s="79"/>
      <c r="M502" s="79"/>
      <c r="N502" s="79"/>
      <c r="O502" s="79"/>
      <c r="P502" s="79"/>
      <c r="Q502" s="79"/>
      <c r="R502" s="79"/>
      <c r="S502" s="79"/>
      <c r="T502" s="79"/>
      <c r="U502" s="79"/>
      <c r="V502" s="79"/>
      <c r="W502" s="79"/>
      <c r="X502" s="79"/>
      <c r="Y502" s="79"/>
      <c r="Z502" s="79"/>
    </row>
    <row r="503" ht="11.25" customHeight="1">
      <c r="A503" s="85" t="s">
        <v>92</v>
      </c>
      <c r="B503" s="18" t="s">
        <v>77</v>
      </c>
      <c r="C503" s="85" t="s">
        <v>8779</v>
      </c>
      <c r="D503" s="74" t="s">
        <v>8767</v>
      </c>
      <c r="E503" s="755" t="s">
        <v>8531</v>
      </c>
      <c r="F503" s="557">
        <v>4.33</v>
      </c>
      <c r="G503" s="78" t="s">
        <v>615</v>
      </c>
      <c r="H503" s="79"/>
      <c r="I503" s="79"/>
      <c r="J503" s="79"/>
      <c r="K503" s="79"/>
      <c r="L503" s="79"/>
      <c r="M503" s="79"/>
      <c r="N503" s="79"/>
      <c r="O503" s="79"/>
      <c r="P503" s="79"/>
      <c r="Q503" s="79"/>
      <c r="R503" s="79"/>
      <c r="S503" s="79"/>
      <c r="T503" s="79"/>
      <c r="U503" s="79"/>
      <c r="V503" s="79"/>
      <c r="W503" s="79"/>
      <c r="X503" s="79"/>
      <c r="Y503" s="79"/>
      <c r="Z503" s="79"/>
    </row>
    <row r="504" ht="11.25" customHeight="1">
      <c r="A504" s="85" t="s">
        <v>92</v>
      </c>
      <c r="B504" s="18" t="s">
        <v>77</v>
      </c>
      <c r="C504" s="85" t="s">
        <v>8780</v>
      </c>
      <c r="D504" s="74" t="s">
        <v>8767</v>
      </c>
      <c r="E504" s="755" t="s">
        <v>8537</v>
      </c>
      <c r="F504" s="557">
        <v>1.73</v>
      </c>
      <c r="G504" s="78" t="s">
        <v>615</v>
      </c>
      <c r="H504" s="79"/>
      <c r="I504" s="79"/>
      <c r="J504" s="79"/>
      <c r="K504" s="79"/>
      <c r="L504" s="79"/>
      <c r="M504" s="79"/>
      <c r="N504" s="79"/>
      <c r="O504" s="79"/>
      <c r="P504" s="79"/>
      <c r="Q504" s="79"/>
      <c r="R504" s="79"/>
      <c r="S504" s="79"/>
      <c r="T504" s="79"/>
      <c r="U504" s="79"/>
      <c r="V504" s="79"/>
      <c r="W504" s="79"/>
      <c r="X504" s="79"/>
      <c r="Y504" s="79"/>
      <c r="Z504" s="79"/>
    </row>
    <row r="505" ht="11.25" customHeight="1">
      <c r="A505" s="85" t="s">
        <v>92</v>
      </c>
      <c r="B505" s="18" t="s">
        <v>77</v>
      </c>
      <c r="C505" s="5" t="s">
        <v>8781</v>
      </c>
      <c r="D505" s="74" t="s">
        <v>8782</v>
      </c>
      <c r="E505" s="755" t="s">
        <v>8507</v>
      </c>
      <c r="F505" s="557">
        <v>22.66</v>
      </c>
      <c r="G505" s="78" t="s">
        <v>615</v>
      </c>
      <c r="H505" s="79"/>
      <c r="I505" s="79"/>
      <c r="J505" s="79"/>
      <c r="K505" s="79"/>
      <c r="L505" s="79"/>
      <c r="M505" s="79"/>
      <c r="N505" s="79"/>
      <c r="O505" s="79"/>
      <c r="P505" s="79"/>
      <c r="Q505" s="79"/>
      <c r="R505" s="79"/>
      <c r="S505" s="79"/>
      <c r="T505" s="79"/>
      <c r="U505" s="79"/>
      <c r="V505" s="79"/>
      <c r="W505" s="79"/>
      <c r="X505" s="79"/>
      <c r="Y505" s="79"/>
      <c r="Z505" s="79"/>
    </row>
    <row r="506" ht="11.25" customHeight="1">
      <c r="A506" s="85" t="s">
        <v>92</v>
      </c>
      <c r="B506" s="18" t="s">
        <v>77</v>
      </c>
      <c r="C506" s="5" t="s">
        <v>8783</v>
      </c>
      <c r="D506" s="74" t="s">
        <v>7645</v>
      </c>
      <c r="E506" s="755" t="s">
        <v>8689</v>
      </c>
      <c r="F506" s="557">
        <v>24.0</v>
      </c>
      <c r="G506" s="78" t="s">
        <v>615</v>
      </c>
      <c r="H506" s="79"/>
      <c r="I506" s="79"/>
      <c r="J506" s="79"/>
      <c r="K506" s="79"/>
      <c r="L506" s="79"/>
      <c r="M506" s="79"/>
      <c r="N506" s="79"/>
      <c r="O506" s="79"/>
      <c r="P506" s="79"/>
      <c r="Q506" s="79"/>
      <c r="R506" s="79"/>
      <c r="S506" s="79"/>
      <c r="T506" s="79"/>
      <c r="U506" s="79"/>
      <c r="V506" s="79"/>
      <c r="W506" s="79"/>
      <c r="X506" s="79"/>
      <c r="Y506" s="79"/>
      <c r="Z506" s="79"/>
    </row>
    <row r="507" ht="11.25" customHeight="1">
      <c r="A507" s="112" t="s">
        <v>2978</v>
      </c>
      <c r="B507" s="98" t="s">
        <v>77</v>
      </c>
      <c r="C507" s="112" t="s">
        <v>8784</v>
      </c>
      <c r="D507" s="99" t="s">
        <v>8785</v>
      </c>
      <c r="E507" s="762" t="s">
        <v>8442</v>
      </c>
      <c r="F507" s="420">
        <v>20.3</v>
      </c>
      <c r="G507" s="78" t="s">
        <v>2982</v>
      </c>
      <c r="H507" s="79"/>
      <c r="I507" s="79"/>
      <c r="J507" s="79"/>
      <c r="K507" s="79"/>
      <c r="L507" s="79"/>
      <c r="M507" s="79"/>
      <c r="N507" s="79"/>
      <c r="O507" s="79"/>
      <c r="P507" s="79"/>
      <c r="Q507" s="79"/>
      <c r="R507" s="79"/>
      <c r="S507" s="79"/>
      <c r="T507" s="79"/>
      <c r="U507" s="79"/>
      <c r="V507" s="79"/>
      <c r="W507" s="79"/>
      <c r="X507" s="79"/>
      <c r="Y507" s="79"/>
      <c r="Z507" s="79"/>
    </row>
    <row r="508" ht="11.25" customHeight="1">
      <c r="A508" s="112" t="s">
        <v>2978</v>
      </c>
      <c r="B508" s="98" t="s">
        <v>77</v>
      </c>
      <c r="C508" s="112" t="s">
        <v>8786</v>
      </c>
      <c r="D508" s="99" t="s">
        <v>8785</v>
      </c>
      <c r="E508" s="762" t="s">
        <v>8520</v>
      </c>
      <c r="F508" s="420">
        <v>17.3</v>
      </c>
      <c r="G508" s="78" t="s">
        <v>2982</v>
      </c>
      <c r="H508" s="79"/>
      <c r="I508" s="79"/>
      <c r="J508" s="79"/>
      <c r="K508" s="79"/>
      <c r="L508" s="79"/>
      <c r="M508" s="79"/>
      <c r="N508" s="79"/>
      <c r="O508" s="79"/>
      <c r="P508" s="79"/>
      <c r="Q508" s="79"/>
      <c r="R508" s="79"/>
      <c r="S508" s="79"/>
      <c r="T508" s="79"/>
      <c r="U508" s="79"/>
      <c r="V508" s="79"/>
      <c r="W508" s="79"/>
      <c r="X508" s="79"/>
      <c r="Y508" s="79"/>
      <c r="Z508" s="79"/>
    </row>
    <row r="509" ht="11.25" customHeight="1">
      <c r="A509" s="112" t="s">
        <v>2978</v>
      </c>
      <c r="B509" s="98" t="s">
        <v>77</v>
      </c>
      <c r="C509" s="112" t="s">
        <v>8787</v>
      </c>
      <c r="D509" s="99" t="s">
        <v>8785</v>
      </c>
      <c r="E509" s="762" t="s">
        <v>8442</v>
      </c>
      <c r="F509" s="420">
        <v>20.3</v>
      </c>
      <c r="G509" s="78" t="s">
        <v>2982</v>
      </c>
      <c r="H509" s="79"/>
      <c r="I509" s="79"/>
      <c r="J509" s="79"/>
      <c r="K509" s="79"/>
      <c r="L509" s="79"/>
      <c r="M509" s="79"/>
      <c r="N509" s="79"/>
      <c r="O509" s="79"/>
      <c r="P509" s="79"/>
      <c r="Q509" s="79"/>
      <c r="R509" s="79"/>
      <c r="S509" s="79"/>
      <c r="T509" s="79"/>
      <c r="U509" s="79"/>
      <c r="V509" s="79"/>
      <c r="W509" s="79"/>
      <c r="X509" s="79"/>
      <c r="Y509" s="79"/>
      <c r="Z509" s="79"/>
    </row>
    <row r="510" ht="11.25" customHeight="1">
      <c r="A510" s="112" t="s">
        <v>2978</v>
      </c>
      <c r="B510" s="98" t="s">
        <v>77</v>
      </c>
      <c r="C510" s="112" t="s">
        <v>8788</v>
      </c>
      <c r="D510" s="99" t="s">
        <v>8789</v>
      </c>
      <c r="E510" s="762" t="s">
        <v>8520</v>
      </c>
      <c r="F510" s="420">
        <v>17.3</v>
      </c>
      <c r="G510" s="78" t="s">
        <v>2982</v>
      </c>
      <c r="H510" s="79"/>
      <c r="I510" s="79"/>
      <c r="J510" s="79"/>
      <c r="K510" s="79"/>
      <c r="L510" s="79"/>
      <c r="M510" s="79"/>
      <c r="N510" s="79"/>
      <c r="O510" s="79"/>
      <c r="P510" s="79"/>
      <c r="Q510" s="79"/>
      <c r="R510" s="79"/>
      <c r="S510" s="79"/>
      <c r="T510" s="79"/>
      <c r="U510" s="79"/>
      <c r="V510" s="79"/>
      <c r="W510" s="79"/>
      <c r="X510" s="79"/>
      <c r="Y510" s="79"/>
      <c r="Z510" s="79"/>
    </row>
    <row r="511" ht="11.25" customHeight="1">
      <c r="A511" s="112" t="s">
        <v>2978</v>
      </c>
      <c r="B511" s="98" t="s">
        <v>77</v>
      </c>
      <c r="C511" s="112" t="s">
        <v>8790</v>
      </c>
      <c r="D511" s="99" t="s">
        <v>8789</v>
      </c>
      <c r="E511" s="762" t="s">
        <v>8717</v>
      </c>
      <c r="F511" s="420">
        <v>9.67</v>
      </c>
      <c r="G511" s="78" t="s">
        <v>2982</v>
      </c>
      <c r="H511" s="79"/>
      <c r="I511" s="79"/>
      <c r="J511" s="79"/>
      <c r="K511" s="79"/>
      <c r="L511" s="79"/>
      <c r="M511" s="79"/>
      <c r="N511" s="79"/>
      <c r="O511" s="79"/>
      <c r="P511" s="79"/>
      <c r="Q511" s="79"/>
      <c r="R511" s="79"/>
      <c r="S511" s="79"/>
      <c r="T511" s="79"/>
      <c r="U511" s="79"/>
      <c r="V511" s="79"/>
      <c r="W511" s="79"/>
      <c r="X511" s="79"/>
      <c r="Y511" s="79"/>
      <c r="Z511" s="79"/>
    </row>
    <row r="512" ht="11.25" customHeight="1">
      <c r="A512" s="112" t="s">
        <v>2978</v>
      </c>
      <c r="B512" s="98" t="s">
        <v>77</v>
      </c>
      <c r="C512" s="112" t="s">
        <v>8791</v>
      </c>
      <c r="D512" s="99" t="s">
        <v>8789</v>
      </c>
      <c r="E512" s="762" t="s">
        <v>8516</v>
      </c>
      <c r="F512" s="420">
        <v>14.33</v>
      </c>
      <c r="G512" s="78" t="s">
        <v>2982</v>
      </c>
      <c r="H512" s="79"/>
      <c r="I512" s="79"/>
      <c r="J512" s="79"/>
      <c r="K512" s="79"/>
      <c r="L512" s="79"/>
      <c r="M512" s="79"/>
      <c r="N512" s="79"/>
      <c r="O512" s="79"/>
      <c r="P512" s="79"/>
      <c r="Q512" s="79"/>
      <c r="R512" s="79"/>
      <c r="S512" s="79"/>
      <c r="T512" s="79"/>
      <c r="U512" s="79"/>
      <c r="V512" s="79"/>
      <c r="W512" s="79"/>
      <c r="X512" s="79"/>
      <c r="Y512" s="79"/>
      <c r="Z512" s="79"/>
    </row>
    <row r="513" ht="11.25" customHeight="1">
      <c r="A513" s="112" t="s">
        <v>2978</v>
      </c>
      <c r="B513" s="98" t="s">
        <v>77</v>
      </c>
      <c r="C513" s="112" t="s">
        <v>8792</v>
      </c>
      <c r="D513" s="99" t="s">
        <v>8789</v>
      </c>
      <c r="E513" s="762" t="s">
        <v>8531</v>
      </c>
      <c r="F513" s="420">
        <v>4.33</v>
      </c>
      <c r="G513" s="78" t="s">
        <v>2982</v>
      </c>
      <c r="H513" s="79"/>
      <c r="I513" s="79"/>
      <c r="J513" s="79"/>
      <c r="K513" s="79"/>
      <c r="L513" s="79"/>
      <c r="M513" s="79"/>
      <c r="N513" s="79"/>
      <c r="O513" s="79"/>
      <c r="P513" s="79"/>
      <c r="Q513" s="79"/>
      <c r="R513" s="79"/>
      <c r="S513" s="79"/>
      <c r="T513" s="79"/>
      <c r="U513" s="79"/>
      <c r="V513" s="79"/>
      <c r="W513" s="79"/>
      <c r="X513" s="79"/>
      <c r="Y513" s="79"/>
      <c r="Z513" s="79"/>
    </row>
    <row r="514" ht="11.25" customHeight="1">
      <c r="A514" s="112" t="s">
        <v>2978</v>
      </c>
      <c r="B514" s="98" t="s">
        <v>77</v>
      </c>
      <c r="C514" s="112" t="s">
        <v>8793</v>
      </c>
      <c r="D514" s="99" t="s">
        <v>8789</v>
      </c>
      <c r="E514" s="762" t="s">
        <v>8794</v>
      </c>
      <c r="F514" s="420">
        <v>2.42</v>
      </c>
      <c r="G514" s="78" t="s">
        <v>2982</v>
      </c>
      <c r="H514" s="79"/>
      <c r="I514" s="79"/>
      <c r="J514" s="79"/>
      <c r="K514" s="79"/>
      <c r="L514" s="79"/>
      <c r="M514" s="79"/>
      <c r="N514" s="79"/>
      <c r="O514" s="79"/>
      <c r="P514" s="79"/>
      <c r="Q514" s="79"/>
      <c r="R514" s="79"/>
      <c r="S514" s="79"/>
      <c r="T514" s="79"/>
      <c r="U514" s="79"/>
      <c r="V514" s="79"/>
      <c r="W514" s="79"/>
      <c r="X514" s="79"/>
      <c r="Y514" s="79"/>
      <c r="Z514" s="79"/>
    </row>
    <row r="515" ht="11.25" customHeight="1">
      <c r="A515" s="112" t="s">
        <v>2978</v>
      </c>
      <c r="B515" s="98" t="s">
        <v>77</v>
      </c>
      <c r="C515" s="112" t="s">
        <v>8795</v>
      </c>
      <c r="D515" s="99" t="s">
        <v>8789</v>
      </c>
      <c r="E515" s="762" t="s">
        <v>8527</v>
      </c>
      <c r="F515" s="420">
        <v>3.58</v>
      </c>
      <c r="G515" s="78" t="s">
        <v>2982</v>
      </c>
      <c r="H515" s="79"/>
      <c r="I515" s="79"/>
      <c r="J515" s="79"/>
      <c r="K515" s="79"/>
      <c r="L515" s="79"/>
      <c r="M515" s="79"/>
      <c r="N515" s="79"/>
      <c r="O515" s="79"/>
      <c r="P515" s="79"/>
      <c r="Q515" s="79"/>
      <c r="R515" s="79"/>
      <c r="S515" s="79"/>
      <c r="T515" s="79"/>
      <c r="U515" s="79"/>
      <c r="V515" s="79"/>
      <c r="W515" s="79"/>
      <c r="X515" s="79"/>
      <c r="Y515" s="79"/>
      <c r="Z515" s="79"/>
    </row>
    <row r="516" ht="11.25" customHeight="1">
      <c r="A516" s="112" t="s">
        <v>2978</v>
      </c>
      <c r="B516" s="98" t="s">
        <v>77</v>
      </c>
      <c r="C516" s="112" t="s">
        <v>8796</v>
      </c>
      <c r="D516" s="99" t="s">
        <v>8789</v>
      </c>
      <c r="E516" s="762" t="s">
        <v>8760</v>
      </c>
      <c r="F516" s="420">
        <v>1.73</v>
      </c>
      <c r="G516" s="78" t="s">
        <v>2982</v>
      </c>
      <c r="H516" s="79"/>
      <c r="I516" s="79"/>
      <c r="J516" s="79"/>
      <c r="K516" s="79"/>
      <c r="L516" s="79"/>
      <c r="M516" s="79"/>
      <c r="N516" s="79"/>
      <c r="O516" s="79"/>
      <c r="P516" s="79"/>
      <c r="Q516" s="79"/>
      <c r="R516" s="79"/>
      <c r="S516" s="79"/>
      <c r="T516" s="79"/>
      <c r="U516" s="79"/>
      <c r="V516" s="79"/>
      <c r="W516" s="79"/>
      <c r="X516" s="79"/>
      <c r="Y516" s="79"/>
      <c r="Z516" s="79"/>
    </row>
    <row r="517" ht="11.25" customHeight="1">
      <c r="A517" s="112" t="s">
        <v>2978</v>
      </c>
      <c r="B517" s="98" t="s">
        <v>77</v>
      </c>
      <c r="C517" s="112" t="s">
        <v>8797</v>
      </c>
      <c r="D517" s="99" t="s">
        <v>8789</v>
      </c>
      <c r="E517" s="762" t="s">
        <v>8798</v>
      </c>
      <c r="F517" s="420">
        <v>0.97</v>
      </c>
      <c r="G517" s="78" t="s">
        <v>2982</v>
      </c>
      <c r="H517" s="79"/>
      <c r="I517" s="79"/>
      <c r="J517" s="79"/>
      <c r="K517" s="79"/>
      <c r="L517" s="79"/>
      <c r="M517" s="79"/>
      <c r="N517" s="79"/>
      <c r="O517" s="79"/>
      <c r="P517" s="79"/>
      <c r="Q517" s="79"/>
      <c r="R517" s="79"/>
      <c r="S517" s="79"/>
      <c r="T517" s="79"/>
      <c r="U517" s="79"/>
      <c r="V517" s="79"/>
      <c r="W517" s="79"/>
      <c r="X517" s="79"/>
      <c r="Y517" s="79"/>
      <c r="Z517" s="79"/>
    </row>
    <row r="518" ht="11.25" customHeight="1">
      <c r="A518" s="112" t="s">
        <v>2978</v>
      </c>
      <c r="B518" s="98" t="s">
        <v>77</v>
      </c>
      <c r="C518" s="112" t="s">
        <v>8799</v>
      </c>
      <c r="D518" s="99" t="s">
        <v>8789</v>
      </c>
      <c r="E518" s="762" t="s">
        <v>8800</v>
      </c>
      <c r="F518" s="420">
        <v>1.43</v>
      </c>
      <c r="G518" s="78" t="s">
        <v>2982</v>
      </c>
      <c r="H518" s="79"/>
      <c r="I518" s="79"/>
      <c r="J518" s="79"/>
      <c r="K518" s="79"/>
      <c r="L518" s="79"/>
      <c r="M518" s="79"/>
      <c r="N518" s="79"/>
      <c r="O518" s="79"/>
      <c r="P518" s="79"/>
      <c r="Q518" s="79"/>
      <c r="R518" s="79"/>
      <c r="S518" s="79"/>
      <c r="T518" s="79"/>
      <c r="U518" s="79"/>
      <c r="V518" s="79"/>
      <c r="W518" s="79"/>
      <c r="X518" s="79"/>
      <c r="Y518" s="79"/>
      <c r="Z518" s="79"/>
    </row>
    <row r="519" ht="11.25" customHeight="1">
      <c r="A519" s="112" t="s">
        <v>2978</v>
      </c>
      <c r="B519" s="98" t="s">
        <v>77</v>
      </c>
      <c r="C519" s="112" t="s">
        <v>8801</v>
      </c>
      <c r="D519" s="99" t="s">
        <v>8785</v>
      </c>
      <c r="E519" s="762" t="s">
        <v>8442</v>
      </c>
      <c r="F519" s="420">
        <v>20.3</v>
      </c>
      <c r="G519" s="78" t="s">
        <v>2982</v>
      </c>
      <c r="H519" s="79"/>
      <c r="I519" s="79"/>
      <c r="J519" s="79"/>
      <c r="K519" s="79"/>
      <c r="L519" s="79"/>
      <c r="M519" s="79"/>
      <c r="N519" s="79"/>
      <c r="O519" s="79"/>
      <c r="P519" s="79"/>
      <c r="Q519" s="79"/>
      <c r="R519" s="79"/>
      <c r="S519" s="79"/>
      <c r="T519" s="79"/>
      <c r="U519" s="79"/>
      <c r="V519" s="79"/>
      <c r="W519" s="79"/>
      <c r="X519" s="79"/>
      <c r="Y519" s="79"/>
      <c r="Z519" s="79"/>
    </row>
    <row r="520" ht="11.25" customHeight="1">
      <c r="A520" s="112" t="s">
        <v>2978</v>
      </c>
      <c r="B520" s="98" t="s">
        <v>77</v>
      </c>
      <c r="C520" s="112" t="s">
        <v>8802</v>
      </c>
      <c r="D520" s="99" t="s">
        <v>8785</v>
      </c>
      <c r="E520" s="762" t="s">
        <v>8520</v>
      </c>
      <c r="F520" s="420">
        <v>17.3</v>
      </c>
      <c r="G520" s="78" t="s">
        <v>2982</v>
      </c>
      <c r="H520" s="79"/>
      <c r="I520" s="79"/>
      <c r="J520" s="79"/>
      <c r="K520" s="79"/>
      <c r="L520" s="79"/>
      <c r="M520" s="79"/>
      <c r="N520" s="79"/>
      <c r="O520" s="79"/>
      <c r="P520" s="79"/>
      <c r="Q520" s="79"/>
      <c r="R520" s="79"/>
      <c r="S520" s="79"/>
      <c r="T520" s="79"/>
      <c r="U520" s="79"/>
      <c r="V520" s="79"/>
      <c r="W520" s="79"/>
      <c r="X520" s="79"/>
      <c r="Y520" s="79"/>
      <c r="Z520" s="79"/>
    </row>
    <row r="521" ht="11.25" customHeight="1">
      <c r="A521" s="112" t="s">
        <v>2978</v>
      </c>
      <c r="B521" s="98" t="s">
        <v>77</v>
      </c>
      <c r="C521" s="112" t="s">
        <v>8803</v>
      </c>
      <c r="D521" s="99" t="s">
        <v>8785</v>
      </c>
      <c r="E521" s="762" t="s">
        <v>8442</v>
      </c>
      <c r="F521" s="420">
        <v>20.3</v>
      </c>
      <c r="G521" s="78" t="s">
        <v>2982</v>
      </c>
      <c r="H521" s="79"/>
      <c r="I521" s="79"/>
      <c r="J521" s="79"/>
      <c r="K521" s="79"/>
      <c r="L521" s="79"/>
      <c r="M521" s="79"/>
      <c r="N521" s="79"/>
      <c r="O521" s="79"/>
      <c r="P521" s="79"/>
      <c r="Q521" s="79"/>
      <c r="R521" s="79"/>
      <c r="S521" s="79"/>
      <c r="T521" s="79"/>
      <c r="U521" s="79"/>
      <c r="V521" s="79"/>
      <c r="W521" s="79"/>
      <c r="X521" s="79"/>
      <c r="Y521" s="79"/>
      <c r="Z521" s="79"/>
    </row>
    <row r="522" ht="11.25" customHeight="1">
      <c r="A522" s="112" t="s">
        <v>2978</v>
      </c>
      <c r="B522" s="98" t="s">
        <v>77</v>
      </c>
      <c r="C522" s="112" t="s">
        <v>8804</v>
      </c>
      <c r="D522" s="99" t="s">
        <v>8785</v>
      </c>
      <c r="E522" s="762" t="s">
        <v>8444</v>
      </c>
      <c r="F522" s="420">
        <v>5.08</v>
      </c>
      <c r="G522" s="78" t="s">
        <v>2982</v>
      </c>
      <c r="H522" s="79"/>
      <c r="I522" s="79"/>
      <c r="J522" s="79"/>
      <c r="K522" s="79"/>
      <c r="L522" s="79"/>
      <c r="M522" s="79"/>
      <c r="N522" s="79"/>
      <c r="O522" s="79"/>
      <c r="P522" s="79"/>
      <c r="Q522" s="79"/>
      <c r="R522" s="79"/>
      <c r="S522" s="79"/>
      <c r="T522" s="79"/>
      <c r="U522" s="79"/>
      <c r="V522" s="79"/>
      <c r="W522" s="79"/>
      <c r="X522" s="79"/>
      <c r="Y522" s="79"/>
      <c r="Z522" s="79"/>
    </row>
    <row r="523" ht="11.25" customHeight="1">
      <c r="A523" s="112" t="s">
        <v>2978</v>
      </c>
      <c r="B523" s="98" t="s">
        <v>77</v>
      </c>
      <c r="C523" s="112" t="s">
        <v>8805</v>
      </c>
      <c r="D523" s="99" t="s">
        <v>8785</v>
      </c>
      <c r="E523" s="762" t="s">
        <v>8531</v>
      </c>
      <c r="F523" s="420">
        <v>4.33</v>
      </c>
      <c r="G523" s="78" t="s">
        <v>2982</v>
      </c>
      <c r="H523" s="79"/>
      <c r="I523" s="79"/>
      <c r="J523" s="79"/>
      <c r="K523" s="79"/>
      <c r="L523" s="79"/>
      <c r="M523" s="79"/>
      <c r="N523" s="79"/>
      <c r="O523" s="79"/>
      <c r="P523" s="79"/>
      <c r="Q523" s="79"/>
      <c r="R523" s="79"/>
      <c r="S523" s="79"/>
      <c r="T523" s="79"/>
      <c r="U523" s="79"/>
      <c r="V523" s="79"/>
      <c r="W523" s="79"/>
      <c r="X523" s="79"/>
      <c r="Y523" s="79"/>
      <c r="Z523" s="79"/>
    </row>
    <row r="524" ht="11.25" customHeight="1">
      <c r="A524" s="112" t="s">
        <v>2978</v>
      </c>
      <c r="B524" s="98" t="s">
        <v>77</v>
      </c>
      <c r="C524" s="112" t="s">
        <v>8806</v>
      </c>
      <c r="D524" s="99" t="s">
        <v>8785</v>
      </c>
      <c r="E524" s="762" t="s">
        <v>8444</v>
      </c>
      <c r="F524" s="420">
        <v>5.08</v>
      </c>
      <c r="G524" s="78" t="s">
        <v>2982</v>
      </c>
      <c r="H524" s="79"/>
      <c r="I524" s="79"/>
      <c r="J524" s="79"/>
      <c r="K524" s="79"/>
      <c r="L524" s="79"/>
      <c r="M524" s="79"/>
      <c r="N524" s="79"/>
      <c r="O524" s="79"/>
      <c r="P524" s="79"/>
      <c r="Q524" s="79"/>
      <c r="R524" s="79"/>
      <c r="S524" s="79"/>
      <c r="T524" s="79"/>
      <c r="U524" s="79"/>
      <c r="V524" s="79"/>
      <c r="W524" s="79"/>
      <c r="X524" s="79"/>
      <c r="Y524" s="79"/>
      <c r="Z524" s="79"/>
    </row>
    <row r="525" ht="11.25" customHeight="1">
      <c r="A525" s="112" t="s">
        <v>2978</v>
      </c>
      <c r="B525" s="98" t="s">
        <v>77</v>
      </c>
      <c r="C525" s="112" t="s">
        <v>8807</v>
      </c>
      <c r="D525" s="99" t="s">
        <v>8785</v>
      </c>
      <c r="E525" s="762" t="s">
        <v>8808</v>
      </c>
      <c r="F525" s="420">
        <v>2.03</v>
      </c>
      <c r="G525" s="78" t="s">
        <v>2982</v>
      </c>
      <c r="H525" s="79"/>
      <c r="I525" s="79"/>
      <c r="J525" s="79"/>
      <c r="K525" s="79"/>
      <c r="L525" s="79"/>
      <c r="M525" s="79"/>
      <c r="N525" s="79"/>
      <c r="O525" s="79"/>
      <c r="P525" s="79"/>
      <c r="Q525" s="79"/>
      <c r="R525" s="79"/>
      <c r="S525" s="79"/>
      <c r="T525" s="79"/>
      <c r="U525" s="79"/>
      <c r="V525" s="79"/>
      <c r="W525" s="79"/>
      <c r="X525" s="79"/>
      <c r="Y525" s="79"/>
      <c r="Z525" s="79"/>
    </row>
    <row r="526" ht="11.25" customHeight="1">
      <c r="A526" s="112" t="s">
        <v>2978</v>
      </c>
      <c r="B526" s="98" t="s">
        <v>77</v>
      </c>
      <c r="C526" s="112" t="s">
        <v>8809</v>
      </c>
      <c r="D526" s="99" t="s">
        <v>8785</v>
      </c>
      <c r="E526" s="762" t="s">
        <v>8760</v>
      </c>
      <c r="F526" s="420">
        <v>1.73</v>
      </c>
      <c r="G526" s="78" t="s">
        <v>2982</v>
      </c>
      <c r="H526" s="79"/>
      <c r="I526" s="79"/>
      <c r="J526" s="79"/>
      <c r="K526" s="79"/>
      <c r="L526" s="79"/>
      <c r="M526" s="79"/>
      <c r="N526" s="79"/>
      <c r="O526" s="79"/>
      <c r="P526" s="79"/>
      <c r="Q526" s="79"/>
      <c r="R526" s="79"/>
      <c r="S526" s="79"/>
      <c r="T526" s="79"/>
      <c r="U526" s="79"/>
      <c r="V526" s="79"/>
      <c r="W526" s="79"/>
      <c r="X526" s="79"/>
      <c r="Y526" s="79"/>
      <c r="Z526" s="79"/>
    </row>
    <row r="527" ht="11.25" customHeight="1">
      <c r="A527" s="112" t="s">
        <v>2978</v>
      </c>
      <c r="B527" s="98" t="s">
        <v>77</v>
      </c>
      <c r="C527" s="112" t="s">
        <v>8810</v>
      </c>
      <c r="D527" s="99" t="s">
        <v>8785</v>
      </c>
      <c r="E527" s="762" t="s">
        <v>8808</v>
      </c>
      <c r="F527" s="420">
        <v>2.03</v>
      </c>
      <c r="G527" s="78" t="s">
        <v>2982</v>
      </c>
      <c r="H527" s="79"/>
      <c r="I527" s="79"/>
      <c r="J527" s="79"/>
      <c r="K527" s="79"/>
      <c r="L527" s="79"/>
      <c r="M527" s="79"/>
      <c r="N527" s="79"/>
      <c r="O527" s="79"/>
      <c r="P527" s="79"/>
      <c r="Q527" s="79"/>
      <c r="R527" s="79"/>
      <c r="S527" s="79"/>
      <c r="T527" s="79"/>
      <c r="U527" s="79"/>
      <c r="V527" s="79"/>
      <c r="W527" s="79"/>
      <c r="X527" s="79"/>
      <c r="Y527" s="79"/>
      <c r="Z527" s="79"/>
    </row>
    <row r="528" ht="11.25" customHeight="1">
      <c r="A528" s="112" t="s">
        <v>2978</v>
      </c>
      <c r="B528" s="98" t="s">
        <v>77</v>
      </c>
      <c r="C528" s="112" t="s">
        <v>8811</v>
      </c>
      <c r="D528" s="99" t="s">
        <v>7709</v>
      </c>
      <c r="E528" s="762" t="s">
        <v>8507</v>
      </c>
      <c r="F528" s="420">
        <v>22.67</v>
      </c>
      <c r="G528" s="78" t="s">
        <v>2982</v>
      </c>
      <c r="H528" s="79"/>
      <c r="I528" s="79"/>
      <c r="J528" s="79"/>
      <c r="K528" s="79"/>
      <c r="L528" s="79"/>
      <c r="M528" s="79"/>
      <c r="N528" s="79"/>
      <c r="O528" s="79"/>
      <c r="P528" s="79"/>
      <c r="Q528" s="79"/>
      <c r="R528" s="79"/>
      <c r="S528" s="79"/>
      <c r="T528" s="79"/>
      <c r="U528" s="79"/>
      <c r="V528" s="79"/>
      <c r="W528" s="79"/>
      <c r="X528" s="79"/>
      <c r="Y528" s="79"/>
      <c r="Z528" s="79"/>
    </row>
    <row r="529" ht="11.25" customHeight="1">
      <c r="A529" s="112" t="s">
        <v>2978</v>
      </c>
      <c r="B529" s="98" t="s">
        <v>77</v>
      </c>
      <c r="C529" s="112" t="s">
        <v>8812</v>
      </c>
      <c r="D529" s="99" t="s">
        <v>8128</v>
      </c>
      <c r="E529" s="762" t="s">
        <v>8509</v>
      </c>
      <c r="F529" s="420">
        <v>25.0</v>
      </c>
      <c r="G529" s="78" t="s">
        <v>2982</v>
      </c>
      <c r="H529" s="79"/>
      <c r="I529" s="79"/>
      <c r="J529" s="79"/>
      <c r="K529" s="79"/>
      <c r="L529" s="79"/>
      <c r="M529" s="79"/>
      <c r="N529" s="79"/>
      <c r="O529" s="79"/>
      <c r="P529" s="79"/>
      <c r="Q529" s="79"/>
      <c r="R529" s="79"/>
      <c r="S529" s="79"/>
      <c r="T529" s="79"/>
      <c r="U529" s="79"/>
      <c r="V529" s="79"/>
      <c r="W529" s="79"/>
      <c r="X529" s="79"/>
      <c r="Y529" s="79"/>
      <c r="Z529" s="79"/>
    </row>
    <row r="530" ht="11.25" customHeight="1">
      <c r="A530" s="112" t="s">
        <v>94</v>
      </c>
      <c r="B530" s="98" t="s">
        <v>77</v>
      </c>
      <c r="C530" s="112" t="s">
        <v>8813</v>
      </c>
      <c r="D530" s="99" t="s">
        <v>8174</v>
      </c>
      <c r="E530" s="426" t="s">
        <v>8814</v>
      </c>
      <c r="F530" s="763">
        <v>153.0</v>
      </c>
      <c r="G530" s="78" t="s">
        <v>3883</v>
      </c>
      <c r="H530" s="79"/>
      <c r="I530" s="79"/>
      <c r="J530" s="79"/>
      <c r="K530" s="79"/>
      <c r="L530" s="79"/>
      <c r="M530" s="79"/>
      <c r="N530" s="79"/>
      <c r="O530" s="79"/>
      <c r="P530" s="79"/>
      <c r="Q530" s="79"/>
      <c r="R530" s="79"/>
      <c r="S530" s="79"/>
      <c r="T530" s="79"/>
      <c r="U530" s="79"/>
      <c r="V530" s="79"/>
      <c r="W530" s="79"/>
      <c r="X530" s="79"/>
      <c r="Y530" s="79"/>
      <c r="Z530" s="79"/>
    </row>
    <row r="531" ht="11.25" customHeight="1">
      <c r="A531" s="112" t="s">
        <v>94</v>
      </c>
      <c r="B531" s="98" t="s">
        <v>77</v>
      </c>
      <c r="C531" s="112" t="s">
        <v>8815</v>
      </c>
      <c r="D531" s="99" t="s">
        <v>8174</v>
      </c>
      <c r="E531" s="426" t="s">
        <v>8816</v>
      </c>
      <c r="F531" s="763">
        <v>38.25</v>
      </c>
      <c r="G531" s="78" t="s">
        <v>3883</v>
      </c>
      <c r="H531" s="79"/>
      <c r="I531" s="79"/>
      <c r="J531" s="79"/>
      <c r="K531" s="79"/>
      <c r="L531" s="79"/>
      <c r="M531" s="79"/>
      <c r="N531" s="79"/>
      <c r="O531" s="79"/>
      <c r="P531" s="79"/>
      <c r="Q531" s="79"/>
      <c r="R531" s="79"/>
      <c r="S531" s="79"/>
      <c r="T531" s="79"/>
      <c r="U531" s="79"/>
      <c r="V531" s="79"/>
      <c r="W531" s="79"/>
      <c r="X531" s="79"/>
      <c r="Y531" s="79"/>
      <c r="Z531" s="79"/>
    </row>
    <row r="532" ht="11.25" customHeight="1">
      <c r="A532" s="112" t="s">
        <v>94</v>
      </c>
      <c r="B532" s="98" t="s">
        <v>77</v>
      </c>
      <c r="C532" s="112" t="s">
        <v>8817</v>
      </c>
      <c r="D532" s="99" t="s">
        <v>8174</v>
      </c>
      <c r="E532" s="426" t="s">
        <v>8818</v>
      </c>
      <c r="F532" s="763">
        <v>15.3</v>
      </c>
      <c r="G532" s="78" t="s">
        <v>3883</v>
      </c>
      <c r="H532" s="79"/>
      <c r="I532" s="79"/>
      <c r="J532" s="79"/>
      <c r="K532" s="79"/>
      <c r="L532" s="79"/>
      <c r="M532" s="79"/>
      <c r="N532" s="79"/>
      <c r="O532" s="79"/>
      <c r="P532" s="79"/>
      <c r="Q532" s="79"/>
      <c r="R532" s="79"/>
      <c r="S532" s="79"/>
      <c r="T532" s="79"/>
      <c r="U532" s="79"/>
      <c r="V532" s="79"/>
      <c r="W532" s="79"/>
      <c r="X532" s="79"/>
      <c r="Y532" s="79"/>
      <c r="Z532" s="79"/>
    </row>
    <row r="533" ht="11.25" customHeight="1">
      <c r="A533" s="112" t="s">
        <v>94</v>
      </c>
      <c r="B533" s="98" t="s">
        <v>77</v>
      </c>
      <c r="C533" s="112" t="s">
        <v>8819</v>
      </c>
      <c r="D533" s="99" t="s">
        <v>8431</v>
      </c>
      <c r="E533" s="426" t="s">
        <v>8820</v>
      </c>
      <c r="F533" s="763">
        <v>33.33</v>
      </c>
      <c r="G533" s="78" t="s">
        <v>3883</v>
      </c>
      <c r="H533" s="79"/>
      <c r="I533" s="79"/>
      <c r="J533" s="79"/>
      <c r="K533" s="79"/>
      <c r="L533" s="79"/>
      <c r="M533" s="79"/>
      <c r="N533" s="79"/>
      <c r="O533" s="79"/>
      <c r="P533" s="79"/>
      <c r="Q533" s="79"/>
      <c r="R533" s="79"/>
      <c r="S533" s="79"/>
      <c r="T533" s="79"/>
      <c r="U533" s="79"/>
      <c r="V533" s="79"/>
      <c r="W533" s="79"/>
      <c r="X533" s="79"/>
      <c r="Y533" s="79"/>
      <c r="Z533" s="79"/>
    </row>
    <row r="534" ht="11.25" customHeight="1">
      <c r="A534" s="112" t="s">
        <v>94</v>
      </c>
      <c r="B534" s="98" t="s">
        <v>77</v>
      </c>
      <c r="C534" s="112" t="s">
        <v>8821</v>
      </c>
      <c r="D534" s="99" t="s">
        <v>8431</v>
      </c>
      <c r="E534" s="426" t="s">
        <v>8822</v>
      </c>
      <c r="F534" s="763">
        <v>33.0</v>
      </c>
      <c r="G534" s="78" t="s">
        <v>3883</v>
      </c>
      <c r="H534" s="79"/>
      <c r="I534" s="79"/>
      <c r="J534" s="79"/>
      <c r="K534" s="79"/>
      <c r="L534" s="79"/>
      <c r="M534" s="79"/>
      <c r="N534" s="79"/>
      <c r="O534" s="79"/>
      <c r="P534" s="79"/>
      <c r="Q534" s="79"/>
      <c r="R534" s="79"/>
      <c r="S534" s="79"/>
      <c r="T534" s="79"/>
      <c r="U534" s="79"/>
      <c r="V534" s="79"/>
      <c r="W534" s="79"/>
      <c r="X534" s="79"/>
      <c r="Y534" s="79"/>
      <c r="Z534" s="79"/>
    </row>
    <row r="535" ht="11.25" customHeight="1">
      <c r="A535" s="112" t="s">
        <v>2991</v>
      </c>
      <c r="B535" s="98" t="s">
        <v>77</v>
      </c>
      <c r="C535" s="112" t="s">
        <v>8823</v>
      </c>
      <c r="D535" s="99" t="s">
        <v>8174</v>
      </c>
      <c r="E535" s="763">
        <v>20.33</v>
      </c>
      <c r="F535" s="763">
        <v>20.33</v>
      </c>
      <c r="G535" s="78" t="s">
        <v>2996</v>
      </c>
      <c r="H535" s="79"/>
      <c r="I535" s="79"/>
      <c r="J535" s="79"/>
      <c r="K535" s="79"/>
      <c r="L535" s="79"/>
      <c r="M535" s="79"/>
      <c r="N535" s="79"/>
      <c r="O535" s="79"/>
      <c r="P535" s="79"/>
      <c r="Q535" s="79"/>
      <c r="R535" s="79"/>
      <c r="S535" s="79"/>
      <c r="T535" s="79"/>
      <c r="U535" s="79"/>
      <c r="V535" s="79"/>
      <c r="W535" s="79"/>
      <c r="X535" s="79"/>
      <c r="Y535" s="79"/>
      <c r="Z535" s="79"/>
    </row>
    <row r="536" ht="11.25" customHeight="1">
      <c r="A536" s="112" t="s">
        <v>2991</v>
      </c>
      <c r="B536" s="98" t="s">
        <v>77</v>
      </c>
      <c r="C536" s="112" t="s">
        <v>8824</v>
      </c>
      <c r="D536" s="99" t="s">
        <v>8133</v>
      </c>
      <c r="E536" s="763">
        <v>5.08</v>
      </c>
      <c r="F536" s="763">
        <v>5.08</v>
      </c>
      <c r="G536" s="78" t="s">
        <v>2996</v>
      </c>
      <c r="H536" s="79"/>
      <c r="I536" s="79"/>
      <c r="J536" s="79"/>
      <c r="K536" s="79"/>
      <c r="L536" s="79"/>
      <c r="M536" s="79"/>
      <c r="N536" s="79"/>
      <c r="O536" s="79"/>
      <c r="P536" s="79"/>
      <c r="Q536" s="79"/>
      <c r="R536" s="79"/>
      <c r="S536" s="79"/>
      <c r="T536" s="79"/>
      <c r="U536" s="79"/>
      <c r="V536" s="79"/>
      <c r="W536" s="79"/>
      <c r="X536" s="79"/>
      <c r="Y536" s="79"/>
      <c r="Z536" s="79"/>
    </row>
    <row r="537" ht="11.25" customHeight="1">
      <c r="A537" s="112" t="s">
        <v>2991</v>
      </c>
      <c r="B537" s="98" t="s">
        <v>77</v>
      </c>
      <c r="C537" s="112" t="s">
        <v>8825</v>
      </c>
      <c r="D537" s="99" t="s">
        <v>8174</v>
      </c>
      <c r="E537" s="763">
        <v>19.0</v>
      </c>
      <c r="F537" s="763">
        <v>19.0</v>
      </c>
      <c r="G537" s="78" t="s">
        <v>2996</v>
      </c>
      <c r="H537" s="79"/>
      <c r="I537" s="79"/>
      <c r="J537" s="79"/>
      <c r="K537" s="79"/>
      <c r="L537" s="79"/>
      <c r="M537" s="79"/>
      <c r="N537" s="79"/>
      <c r="O537" s="79"/>
      <c r="P537" s="79"/>
      <c r="Q537" s="79"/>
      <c r="R537" s="79"/>
      <c r="S537" s="79"/>
      <c r="T537" s="79"/>
      <c r="U537" s="79"/>
      <c r="V537" s="79"/>
      <c r="W537" s="79"/>
      <c r="X537" s="79"/>
      <c r="Y537" s="79"/>
      <c r="Z537" s="79"/>
    </row>
    <row r="538" ht="11.25" customHeight="1">
      <c r="A538" s="112" t="s">
        <v>2991</v>
      </c>
      <c r="B538" s="98" t="s">
        <v>77</v>
      </c>
      <c r="C538" s="112" t="s">
        <v>8826</v>
      </c>
      <c r="D538" s="99" t="s">
        <v>8133</v>
      </c>
      <c r="E538" s="763">
        <v>4.75</v>
      </c>
      <c r="F538" s="763">
        <v>4.75</v>
      </c>
      <c r="G538" s="78" t="s">
        <v>2996</v>
      </c>
      <c r="H538" s="79"/>
      <c r="I538" s="79"/>
      <c r="J538" s="79"/>
      <c r="K538" s="79"/>
      <c r="L538" s="79"/>
      <c r="M538" s="79"/>
      <c r="N538" s="79"/>
      <c r="O538" s="79"/>
      <c r="P538" s="79"/>
      <c r="Q538" s="79"/>
      <c r="R538" s="79"/>
      <c r="S538" s="79"/>
      <c r="T538" s="79"/>
      <c r="U538" s="79"/>
      <c r="V538" s="79"/>
      <c r="W538" s="79"/>
      <c r="X538" s="79"/>
      <c r="Y538" s="79"/>
      <c r="Z538" s="79"/>
    </row>
    <row r="539" ht="11.25" customHeight="1">
      <c r="A539" s="112" t="s">
        <v>2991</v>
      </c>
      <c r="B539" s="98" t="s">
        <v>77</v>
      </c>
      <c r="C539" s="112" t="s">
        <v>8827</v>
      </c>
      <c r="D539" s="99" t="s">
        <v>8133</v>
      </c>
      <c r="E539" s="763">
        <v>18.66</v>
      </c>
      <c r="F539" s="763">
        <v>18.66</v>
      </c>
      <c r="G539" s="78" t="s">
        <v>2996</v>
      </c>
      <c r="H539" s="79"/>
      <c r="I539" s="79"/>
      <c r="J539" s="79"/>
      <c r="K539" s="79"/>
      <c r="L539" s="79"/>
      <c r="M539" s="79"/>
      <c r="N539" s="79"/>
      <c r="O539" s="79"/>
      <c r="P539" s="79"/>
      <c r="Q539" s="79"/>
      <c r="R539" s="79"/>
      <c r="S539" s="79"/>
      <c r="T539" s="79"/>
      <c r="U539" s="79"/>
      <c r="V539" s="79"/>
      <c r="W539" s="79"/>
      <c r="X539" s="79"/>
      <c r="Y539" s="79"/>
      <c r="Z539" s="79"/>
    </row>
    <row r="540" ht="11.25" customHeight="1">
      <c r="A540" s="112" t="s">
        <v>2991</v>
      </c>
      <c r="B540" s="98" t="s">
        <v>77</v>
      </c>
      <c r="C540" s="112" t="s">
        <v>8828</v>
      </c>
      <c r="D540" s="99" t="s">
        <v>8174</v>
      </c>
      <c r="E540" s="763">
        <v>4.66</v>
      </c>
      <c r="F540" s="763">
        <v>4.66</v>
      </c>
      <c r="G540" s="78" t="s">
        <v>2996</v>
      </c>
      <c r="H540" s="79"/>
      <c r="I540" s="79"/>
      <c r="J540" s="79"/>
      <c r="K540" s="79"/>
      <c r="L540" s="79"/>
      <c r="M540" s="79"/>
      <c r="N540" s="79"/>
      <c r="O540" s="79"/>
      <c r="P540" s="79"/>
      <c r="Q540" s="79"/>
      <c r="R540" s="79"/>
      <c r="S540" s="79"/>
      <c r="T540" s="79"/>
      <c r="U540" s="79"/>
      <c r="V540" s="79"/>
      <c r="W540" s="79"/>
      <c r="X540" s="79"/>
      <c r="Y540" s="79"/>
      <c r="Z540" s="79"/>
    </row>
    <row r="541" ht="11.25" customHeight="1">
      <c r="A541" s="112" t="s">
        <v>2991</v>
      </c>
      <c r="B541" s="98" t="s">
        <v>77</v>
      </c>
      <c r="C541" s="112" t="s">
        <v>8829</v>
      </c>
      <c r="D541" s="99" t="s">
        <v>8174</v>
      </c>
      <c r="E541" s="763">
        <v>17.33</v>
      </c>
      <c r="F541" s="763">
        <v>17.33</v>
      </c>
      <c r="G541" s="78" t="s">
        <v>2996</v>
      </c>
      <c r="H541" s="79"/>
      <c r="I541" s="79"/>
      <c r="J541" s="79"/>
      <c r="K541" s="79"/>
      <c r="L541" s="79"/>
      <c r="M541" s="79"/>
      <c r="N541" s="79"/>
      <c r="O541" s="79"/>
      <c r="P541" s="79"/>
      <c r="Q541" s="79"/>
      <c r="R541" s="79"/>
      <c r="S541" s="79"/>
      <c r="T541" s="79"/>
      <c r="U541" s="79"/>
      <c r="V541" s="79"/>
      <c r="W541" s="79"/>
      <c r="X541" s="79"/>
      <c r="Y541" s="79"/>
      <c r="Z541" s="79"/>
    </row>
    <row r="542" ht="11.25" customHeight="1">
      <c r="A542" s="112" t="s">
        <v>2991</v>
      </c>
      <c r="B542" s="98" t="s">
        <v>77</v>
      </c>
      <c r="C542" s="112" t="s">
        <v>8830</v>
      </c>
      <c r="D542" s="99" t="s">
        <v>8174</v>
      </c>
      <c r="E542" s="763">
        <v>4.33</v>
      </c>
      <c r="F542" s="763">
        <v>4.33</v>
      </c>
      <c r="G542" s="78" t="s">
        <v>2996</v>
      </c>
      <c r="H542" s="79"/>
      <c r="I542" s="79"/>
      <c r="J542" s="79"/>
      <c r="K542" s="79"/>
      <c r="L542" s="79"/>
      <c r="M542" s="79"/>
      <c r="N542" s="79"/>
      <c r="O542" s="79"/>
      <c r="P542" s="79"/>
      <c r="Q542" s="79"/>
      <c r="R542" s="79"/>
      <c r="S542" s="79"/>
      <c r="T542" s="79"/>
      <c r="U542" s="79"/>
      <c r="V542" s="79"/>
      <c r="W542" s="79"/>
      <c r="X542" s="79"/>
      <c r="Y542" s="79"/>
      <c r="Z542" s="79"/>
    </row>
    <row r="543" ht="11.25" customHeight="1">
      <c r="A543" s="112" t="s">
        <v>2991</v>
      </c>
      <c r="B543" s="98" t="s">
        <v>77</v>
      </c>
      <c r="C543" s="112" t="s">
        <v>8831</v>
      </c>
      <c r="D543" s="99" t="s">
        <v>8174</v>
      </c>
      <c r="E543" s="763">
        <v>8.0</v>
      </c>
      <c r="F543" s="763">
        <v>8.0</v>
      </c>
      <c r="G543" s="78" t="s">
        <v>2996</v>
      </c>
      <c r="H543" s="79"/>
      <c r="I543" s="79"/>
      <c r="J543" s="79"/>
      <c r="K543" s="79"/>
      <c r="L543" s="79"/>
      <c r="M543" s="79"/>
      <c r="N543" s="79"/>
      <c r="O543" s="79"/>
      <c r="P543" s="79"/>
      <c r="Q543" s="79"/>
      <c r="R543" s="79"/>
      <c r="S543" s="79"/>
      <c r="T543" s="79"/>
      <c r="U543" s="79"/>
      <c r="V543" s="79"/>
      <c r="W543" s="79"/>
      <c r="X543" s="79"/>
      <c r="Y543" s="79"/>
      <c r="Z543" s="79"/>
    </row>
    <row r="544" ht="11.25" customHeight="1">
      <c r="A544" s="112" t="s">
        <v>2991</v>
      </c>
      <c r="B544" s="98" t="s">
        <v>77</v>
      </c>
      <c r="C544" s="112" t="s">
        <v>8832</v>
      </c>
      <c r="D544" s="99" t="s">
        <v>8174</v>
      </c>
      <c r="E544" s="763">
        <v>2.0</v>
      </c>
      <c r="F544" s="763">
        <v>2.0</v>
      </c>
      <c r="G544" s="78" t="s">
        <v>2996</v>
      </c>
      <c r="H544" s="79"/>
      <c r="I544" s="79"/>
      <c r="J544" s="79"/>
      <c r="K544" s="79"/>
      <c r="L544" s="79"/>
      <c r="M544" s="79"/>
      <c r="N544" s="79"/>
      <c r="O544" s="79"/>
      <c r="P544" s="79"/>
      <c r="Q544" s="79"/>
      <c r="R544" s="79"/>
      <c r="S544" s="79"/>
      <c r="T544" s="79"/>
      <c r="U544" s="79"/>
      <c r="V544" s="79"/>
      <c r="W544" s="79"/>
      <c r="X544" s="79"/>
      <c r="Y544" s="79"/>
      <c r="Z544" s="79"/>
    </row>
    <row r="545" ht="11.25" customHeight="1">
      <c r="A545" s="112" t="s">
        <v>2991</v>
      </c>
      <c r="B545" s="98" t="s">
        <v>77</v>
      </c>
      <c r="C545" s="112" t="s">
        <v>8833</v>
      </c>
      <c r="D545" s="99" t="s">
        <v>8133</v>
      </c>
      <c r="E545" s="763">
        <v>9.0</v>
      </c>
      <c r="F545" s="763">
        <v>9.0</v>
      </c>
      <c r="G545" s="78" t="s">
        <v>2996</v>
      </c>
      <c r="H545" s="79"/>
      <c r="I545" s="79"/>
      <c r="J545" s="79"/>
      <c r="K545" s="79"/>
      <c r="L545" s="79"/>
      <c r="M545" s="79"/>
      <c r="N545" s="79"/>
      <c r="O545" s="79"/>
      <c r="P545" s="79"/>
      <c r="Q545" s="79"/>
      <c r="R545" s="79"/>
      <c r="S545" s="79"/>
      <c r="T545" s="79"/>
      <c r="U545" s="79"/>
      <c r="V545" s="79"/>
      <c r="W545" s="79"/>
      <c r="X545" s="79"/>
      <c r="Y545" s="79"/>
      <c r="Z545" s="79"/>
    </row>
    <row r="546" ht="11.25" customHeight="1">
      <c r="A546" s="112" t="s">
        <v>2991</v>
      </c>
      <c r="B546" s="98" t="s">
        <v>77</v>
      </c>
      <c r="C546" s="112" t="s">
        <v>8834</v>
      </c>
      <c r="D546" s="99" t="s">
        <v>8133</v>
      </c>
      <c r="E546" s="763">
        <v>2.25</v>
      </c>
      <c r="F546" s="763">
        <v>2.25</v>
      </c>
      <c r="G546" s="78" t="s">
        <v>2996</v>
      </c>
      <c r="H546" s="79"/>
      <c r="I546" s="79"/>
      <c r="J546" s="79"/>
      <c r="K546" s="79"/>
      <c r="L546" s="79"/>
      <c r="M546" s="79"/>
      <c r="N546" s="79"/>
      <c r="O546" s="79"/>
      <c r="P546" s="79"/>
      <c r="Q546" s="79"/>
      <c r="R546" s="79"/>
      <c r="S546" s="79"/>
      <c r="T546" s="79"/>
      <c r="U546" s="79"/>
      <c r="V546" s="79"/>
      <c r="W546" s="79"/>
      <c r="X546" s="79"/>
      <c r="Y546" s="79"/>
      <c r="Z546" s="79"/>
    </row>
    <row r="547" ht="11.25" customHeight="1">
      <c r="A547" s="112" t="s">
        <v>2991</v>
      </c>
      <c r="B547" s="98" t="s">
        <v>77</v>
      </c>
      <c r="C547" s="112" t="s">
        <v>8835</v>
      </c>
      <c r="D547" s="99" t="s">
        <v>8171</v>
      </c>
      <c r="E547" s="763">
        <v>16.0</v>
      </c>
      <c r="F547" s="763">
        <v>16.0</v>
      </c>
      <c r="G547" s="78" t="s">
        <v>2996</v>
      </c>
      <c r="H547" s="79"/>
      <c r="I547" s="79"/>
      <c r="J547" s="79"/>
      <c r="K547" s="79"/>
      <c r="L547" s="79"/>
      <c r="M547" s="79"/>
      <c r="N547" s="79"/>
      <c r="O547" s="79"/>
      <c r="P547" s="79"/>
      <c r="Q547" s="79"/>
      <c r="R547" s="79"/>
      <c r="S547" s="79"/>
      <c r="T547" s="79"/>
      <c r="U547" s="79"/>
      <c r="V547" s="79"/>
      <c r="W547" s="79"/>
      <c r="X547" s="79"/>
      <c r="Y547" s="79"/>
      <c r="Z547" s="79"/>
    </row>
    <row r="548" ht="11.25" customHeight="1">
      <c r="A548" s="112" t="s">
        <v>2991</v>
      </c>
      <c r="B548" s="98" t="s">
        <v>77</v>
      </c>
      <c r="C548" s="112" t="s">
        <v>8836</v>
      </c>
      <c r="D548" s="99" t="s">
        <v>8171</v>
      </c>
      <c r="E548" s="763">
        <v>9.0</v>
      </c>
      <c r="F548" s="763">
        <v>9.0</v>
      </c>
      <c r="G548" s="78" t="s">
        <v>2996</v>
      </c>
      <c r="H548" s="79"/>
      <c r="I548" s="79"/>
      <c r="J548" s="79"/>
      <c r="K548" s="79"/>
      <c r="L548" s="79"/>
      <c r="M548" s="79"/>
      <c r="N548" s="79"/>
      <c r="O548" s="79"/>
      <c r="P548" s="79"/>
      <c r="Q548" s="79"/>
      <c r="R548" s="79"/>
      <c r="S548" s="79"/>
      <c r="T548" s="79"/>
      <c r="U548" s="79"/>
      <c r="V548" s="79"/>
      <c r="W548" s="79"/>
      <c r="X548" s="79"/>
      <c r="Y548" s="79"/>
      <c r="Z548" s="79"/>
    </row>
    <row r="549" ht="11.25" customHeight="1">
      <c r="A549" s="112" t="s">
        <v>2991</v>
      </c>
      <c r="B549" s="98" t="s">
        <v>77</v>
      </c>
      <c r="C549" s="112" t="s">
        <v>8837</v>
      </c>
      <c r="D549" s="99" t="s">
        <v>7709</v>
      </c>
      <c r="E549" s="763">
        <v>17.33</v>
      </c>
      <c r="F549" s="763">
        <v>17.33</v>
      </c>
      <c r="G549" s="78" t="s">
        <v>2996</v>
      </c>
      <c r="H549" s="79"/>
      <c r="I549" s="79"/>
      <c r="J549" s="79"/>
      <c r="K549" s="79"/>
      <c r="L549" s="79"/>
      <c r="M549" s="79"/>
      <c r="N549" s="79"/>
      <c r="O549" s="79"/>
      <c r="P549" s="79"/>
      <c r="Q549" s="79"/>
      <c r="R549" s="79"/>
      <c r="S549" s="79"/>
      <c r="T549" s="79"/>
      <c r="U549" s="79"/>
      <c r="V549" s="79"/>
      <c r="W549" s="79"/>
      <c r="X549" s="79"/>
      <c r="Y549" s="79"/>
      <c r="Z549" s="79"/>
    </row>
    <row r="550" ht="11.25" customHeight="1">
      <c r="A550" s="112" t="s">
        <v>623</v>
      </c>
      <c r="B550" s="98" t="s">
        <v>77</v>
      </c>
      <c r="C550" s="112" t="s">
        <v>8838</v>
      </c>
      <c r="D550" s="99" t="s">
        <v>8540</v>
      </c>
      <c r="E550" s="426" t="s">
        <v>8369</v>
      </c>
      <c r="F550" s="763">
        <v>9.0</v>
      </c>
      <c r="G550" s="78" t="s">
        <v>623</v>
      </c>
      <c r="H550" s="79"/>
      <c r="I550" s="79"/>
      <c r="J550" s="79"/>
      <c r="K550" s="79"/>
      <c r="L550" s="79"/>
      <c r="M550" s="79"/>
      <c r="N550" s="79"/>
      <c r="O550" s="79"/>
      <c r="P550" s="79"/>
      <c r="Q550" s="79"/>
      <c r="R550" s="79"/>
      <c r="S550" s="79"/>
      <c r="T550" s="79"/>
      <c r="U550" s="79"/>
      <c r="V550" s="79"/>
      <c r="W550" s="79"/>
      <c r="X550" s="79"/>
      <c r="Y550" s="79"/>
      <c r="Z550" s="79"/>
    </row>
    <row r="551" ht="11.25" customHeight="1">
      <c r="A551" s="112" t="s">
        <v>623</v>
      </c>
      <c r="B551" s="98" t="s">
        <v>77</v>
      </c>
      <c r="C551" s="112" t="s">
        <v>8839</v>
      </c>
      <c r="D551" s="99" t="s">
        <v>8840</v>
      </c>
      <c r="E551" s="426" t="s">
        <v>8369</v>
      </c>
      <c r="F551" s="763">
        <v>9.0</v>
      </c>
      <c r="G551" s="78" t="s">
        <v>623</v>
      </c>
      <c r="H551" s="79"/>
      <c r="I551" s="79"/>
      <c r="J551" s="79"/>
      <c r="K551" s="79"/>
      <c r="L551" s="79"/>
      <c r="M551" s="79"/>
      <c r="N551" s="79"/>
      <c r="O551" s="79"/>
      <c r="P551" s="79"/>
      <c r="Q551" s="79"/>
      <c r="R551" s="79"/>
      <c r="S551" s="79"/>
      <c r="T551" s="79"/>
      <c r="U551" s="79"/>
      <c r="V551" s="79"/>
      <c r="W551" s="79"/>
      <c r="X551" s="79"/>
      <c r="Y551" s="79"/>
      <c r="Z551" s="79"/>
    </row>
    <row r="552" ht="11.25" customHeight="1">
      <c r="A552" s="112" t="s">
        <v>623</v>
      </c>
      <c r="B552" s="98" t="s">
        <v>77</v>
      </c>
      <c r="C552" s="112" t="s">
        <v>8841</v>
      </c>
      <c r="D552" s="99" t="s">
        <v>8840</v>
      </c>
      <c r="E552" s="426" t="s">
        <v>8369</v>
      </c>
      <c r="F552" s="763">
        <v>9.0</v>
      </c>
      <c r="G552" s="78" t="s">
        <v>623</v>
      </c>
      <c r="H552" s="79"/>
      <c r="I552" s="79"/>
      <c r="J552" s="79"/>
      <c r="K552" s="79"/>
      <c r="L552" s="79"/>
      <c r="M552" s="79"/>
      <c r="N552" s="79"/>
      <c r="O552" s="79"/>
      <c r="P552" s="79"/>
      <c r="Q552" s="79"/>
      <c r="R552" s="79"/>
      <c r="S552" s="79"/>
      <c r="T552" s="79"/>
      <c r="U552" s="79"/>
      <c r="V552" s="79"/>
      <c r="W552" s="79"/>
      <c r="X552" s="79"/>
      <c r="Y552" s="79"/>
      <c r="Z552" s="79"/>
    </row>
    <row r="553" ht="11.25" customHeight="1">
      <c r="A553" s="112" t="s">
        <v>623</v>
      </c>
      <c r="B553" s="98" t="s">
        <v>77</v>
      </c>
      <c r="C553" s="112" t="s">
        <v>8700</v>
      </c>
      <c r="D553" s="99" t="s">
        <v>8540</v>
      </c>
      <c r="E553" s="426" t="s">
        <v>8699</v>
      </c>
      <c r="F553" s="763">
        <v>21.0</v>
      </c>
      <c r="G553" s="78" t="s">
        <v>623</v>
      </c>
      <c r="H553" s="79"/>
      <c r="I553" s="79"/>
      <c r="J553" s="79"/>
      <c r="K553" s="79"/>
      <c r="L553" s="79"/>
      <c r="M553" s="79"/>
      <c r="N553" s="79"/>
      <c r="O553" s="79"/>
      <c r="P553" s="79"/>
      <c r="Q553" s="79"/>
      <c r="R553" s="79"/>
      <c r="S553" s="79"/>
      <c r="T553" s="79"/>
      <c r="U553" s="79"/>
      <c r="V553" s="79"/>
      <c r="W553" s="79"/>
      <c r="X553" s="79"/>
      <c r="Y553" s="79"/>
      <c r="Z553" s="79"/>
    </row>
    <row r="554" ht="11.25" customHeight="1">
      <c r="A554" s="112" t="s">
        <v>623</v>
      </c>
      <c r="B554" s="98" t="s">
        <v>77</v>
      </c>
      <c r="C554" s="112" t="s">
        <v>8842</v>
      </c>
      <c r="D554" s="99" t="s">
        <v>8540</v>
      </c>
      <c r="E554" s="426" t="s">
        <v>8699</v>
      </c>
      <c r="F554" s="763">
        <v>21.0</v>
      </c>
      <c r="G554" s="78" t="s">
        <v>623</v>
      </c>
      <c r="H554" s="79"/>
      <c r="I554" s="79"/>
      <c r="J554" s="79"/>
      <c r="K554" s="79"/>
      <c r="L554" s="79"/>
      <c r="M554" s="79"/>
      <c r="N554" s="79"/>
      <c r="O554" s="79"/>
      <c r="P554" s="79"/>
      <c r="Q554" s="79"/>
      <c r="R554" s="79"/>
      <c r="S554" s="79"/>
      <c r="T554" s="79"/>
      <c r="U554" s="79"/>
      <c r="V554" s="79"/>
      <c r="W554" s="79"/>
      <c r="X554" s="79"/>
      <c r="Y554" s="79"/>
      <c r="Z554" s="79"/>
    </row>
    <row r="555" ht="11.25" customHeight="1">
      <c r="A555" s="112" t="s">
        <v>623</v>
      </c>
      <c r="B555" s="98" t="s">
        <v>77</v>
      </c>
      <c r="C555" s="112" t="s">
        <v>8843</v>
      </c>
      <c r="D555" s="99" t="s">
        <v>8540</v>
      </c>
      <c r="E555" s="426" t="s">
        <v>8699</v>
      </c>
      <c r="F555" s="763">
        <v>21.0</v>
      </c>
      <c r="G555" s="78" t="s">
        <v>623</v>
      </c>
      <c r="H555" s="79"/>
      <c r="I555" s="79"/>
      <c r="J555" s="79"/>
      <c r="K555" s="79"/>
      <c r="L555" s="79"/>
      <c r="M555" s="79"/>
      <c r="N555" s="79"/>
      <c r="O555" s="79"/>
      <c r="P555" s="79"/>
      <c r="Q555" s="79"/>
      <c r="R555" s="79"/>
      <c r="S555" s="79"/>
      <c r="T555" s="79"/>
      <c r="U555" s="79"/>
      <c r="V555" s="79"/>
      <c r="W555" s="79"/>
      <c r="X555" s="79"/>
      <c r="Y555" s="79"/>
      <c r="Z555" s="79"/>
    </row>
    <row r="556" ht="11.25" customHeight="1">
      <c r="A556" s="112" t="s">
        <v>623</v>
      </c>
      <c r="B556" s="98" t="s">
        <v>77</v>
      </c>
      <c r="C556" s="112" t="s">
        <v>8702</v>
      </c>
      <c r="D556" s="99" t="s">
        <v>8540</v>
      </c>
      <c r="E556" s="426" t="s">
        <v>8844</v>
      </c>
      <c r="F556" s="763">
        <v>17.333333333333332</v>
      </c>
      <c r="G556" s="78" t="s">
        <v>623</v>
      </c>
      <c r="H556" s="79"/>
      <c r="I556" s="79"/>
      <c r="J556" s="79"/>
      <c r="K556" s="79"/>
      <c r="L556" s="79"/>
      <c r="M556" s="79"/>
      <c r="N556" s="79"/>
      <c r="O556" s="79"/>
      <c r="P556" s="79"/>
      <c r="Q556" s="79"/>
      <c r="R556" s="79"/>
      <c r="S556" s="79"/>
      <c r="T556" s="79"/>
      <c r="U556" s="79"/>
      <c r="V556" s="79"/>
      <c r="W556" s="79"/>
      <c r="X556" s="79"/>
      <c r="Y556" s="79"/>
      <c r="Z556" s="79"/>
    </row>
    <row r="557" ht="11.25" customHeight="1">
      <c r="A557" s="112" t="s">
        <v>623</v>
      </c>
      <c r="B557" s="98" t="s">
        <v>77</v>
      </c>
      <c r="C557" s="112" t="s">
        <v>8845</v>
      </c>
      <c r="D557" s="99" t="s">
        <v>8540</v>
      </c>
      <c r="E557" s="426" t="s">
        <v>8844</v>
      </c>
      <c r="F557" s="763">
        <v>17.333333333333332</v>
      </c>
      <c r="G557" s="78" t="s">
        <v>623</v>
      </c>
      <c r="H557" s="79"/>
      <c r="I557" s="79"/>
      <c r="J557" s="79"/>
      <c r="K557" s="79"/>
      <c r="L557" s="79"/>
      <c r="M557" s="79"/>
      <c r="N557" s="79"/>
      <c r="O557" s="79"/>
      <c r="P557" s="79"/>
      <c r="Q557" s="79"/>
      <c r="R557" s="79"/>
      <c r="S557" s="79"/>
      <c r="T557" s="79"/>
      <c r="U557" s="79"/>
      <c r="V557" s="79"/>
      <c r="W557" s="79"/>
      <c r="X557" s="79"/>
      <c r="Y557" s="79"/>
      <c r="Z557" s="79"/>
    </row>
    <row r="558" ht="11.25" customHeight="1">
      <c r="A558" s="112" t="s">
        <v>623</v>
      </c>
      <c r="B558" s="98" t="s">
        <v>77</v>
      </c>
      <c r="C558" s="112" t="s">
        <v>8846</v>
      </c>
      <c r="D558" s="99" t="s">
        <v>8540</v>
      </c>
      <c r="E558" s="426" t="s">
        <v>8847</v>
      </c>
      <c r="F558" s="763">
        <v>2.25</v>
      </c>
      <c r="G558" s="78" t="s">
        <v>623</v>
      </c>
      <c r="H558" s="79"/>
      <c r="I558" s="79"/>
      <c r="J558" s="79"/>
      <c r="K558" s="79"/>
      <c r="L558" s="79"/>
      <c r="M558" s="79"/>
      <c r="N558" s="79"/>
      <c r="O558" s="79"/>
      <c r="P558" s="79"/>
      <c r="Q558" s="79"/>
      <c r="R558" s="79"/>
      <c r="S558" s="79"/>
      <c r="T558" s="79"/>
      <c r="U558" s="79"/>
      <c r="V558" s="79"/>
      <c r="W558" s="79"/>
      <c r="X558" s="79"/>
      <c r="Y558" s="79"/>
      <c r="Z558" s="79"/>
    </row>
    <row r="559" ht="11.25" customHeight="1">
      <c r="A559" s="112" t="s">
        <v>623</v>
      </c>
      <c r="B559" s="98" t="s">
        <v>77</v>
      </c>
      <c r="C559" s="112" t="s">
        <v>8848</v>
      </c>
      <c r="D559" s="99" t="s">
        <v>8840</v>
      </c>
      <c r="E559" s="426" t="s">
        <v>8847</v>
      </c>
      <c r="F559" s="763">
        <v>2.25</v>
      </c>
      <c r="G559" s="78" t="s">
        <v>623</v>
      </c>
      <c r="H559" s="79"/>
      <c r="I559" s="79"/>
      <c r="J559" s="79"/>
      <c r="K559" s="79"/>
      <c r="L559" s="79"/>
      <c r="M559" s="79"/>
      <c r="N559" s="79"/>
      <c r="O559" s="79"/>
      <c r="P559" s="79"/>
      <c r="Q559" s="79"/>
      <c r="R559" s="79"/>
      <c r="S559" s="79"/>
      <c r="T559" s="79"/>
      <c r="U559" s="79"/>
      <c r="V559" s="79"/>
      <c r="W559" s="79"/>
      <c r="X559" s="79"/>
      <c r="Y559" s="79"/>
      <c r="Z559" s="79"/>
    </row>
    <row r="560" ht="11.25" customHeight="1">
      <c r="A560" s="112" t="s">
        <v>623</v>
      </c>
      <c r="B560" s="98" t="s">
        <v>77</v>
      </c>
      <c r="C560" s="112" t="s">
        <v>8849</v>
      </c>
      <c r="D560" s="99" t="s">
        <v>8840</v>
      </c>
      <c r="E560" s="426" t="s">
        <v>8847</v>
      </c>
      <c r="F560" s="763">
        <v>2.25</v>
      </c>
      <c r="G560" s="78" t="s">
        <v>623</v>
      </c>
      <c r="H560" s="79"/>
      <c r="I560" s="79"/>
      <c r="J560" s="79"/>
      <c r="K560" s="79"/>
      <c r="L560" s="79"/>
      <c r="M560" s="79"/>
      <c r="N560" s="79"/>
      <c r="O560" s="79"/>
      <c r="P560" s="79"/>
      <c r="Q560" s="79"/>
      <c r="R560" s="79"/>
      <c r="S560" s="79"/>
      <c r="T560" s="79"/>
      <c r="U560" s="79"/>
      <c r="V560" s="79"/>
      <c r="W560" s="79"/>
      <c r="X560" s="79"/>
      <c r="Y560" s="79"/>
      <c r="Z560" s="79"/>
    </row>
    <row r="561" ht="11.25" customHeight="1">
      <c r="A561" s="112" t="s">
        <v>623</v>
      </c>
      <c r="B561" s="98" t="s">
        <v>77</v>
      </c>
      <c r="C561" s="112" t="s">
        <v>8850</v>
      </c>
      <c r="D561" s="99" t="s">
        <v>8540</v>
      </c>
      <c r="E561" s="426" t="s">
        <v>8851</v>
      </c>
      <c r="F561" s="763">
        <v>5.25</v>
      </c>
      <c r="G561" s="78" t="s">
        <v>623</v>
      </c>
      <c r="H561" s="79"/>
      <c r="I561" s="79"/>
      <c r="J561" s="79"/>
      <c r="K561" s="79"/>
      <c r="L561" s="79"/>
      <c r="M561" s="79"/>
      <c r="N561" s="79"/>
      <c r="O561" s="79"/>
      <c r="P561" s="79"/>
      <c r="Q561" s="79"/>
      <c r="R561" s="79"/>
      <c r="S561" s="79"/>
      <c r="T561" s="79"/>
      <c r="U561" s="79"/>
      <c r="V561" s="79"/>
      <c r="W561" s="79"/>
      <c r="X561" s="79"/>
      <c r="Y561" s="79"/>
      <c r="Z561" s="79"/>
    </row>
    <row r="562" ht="11.25" customHeight="1">
      <c r="A562" s="112" t="s">
        <v>623</v>
      </c>
      <c r="B562" s="98" t="s">
        <v>77</v>
      </c>
      <c r="C562" s="112" t="s">
        <v>8852</v>
      </c>
      <c r="D562" s="99" t="s">
        <v>8540</v>
      </c>
      <c r="E562" s="426" t="s">
        <v>8851</v>
      </c>
      <c r="F562" s="763">
        <v>5.25</v>
      </c>
      <c r="G562" s="78" t="s">
        <v>623</v>
      </c>
      <c r="H562" s="79"/>
      <c r="I562" s="79"/>
      <c r="J562" s="79"/>
      <c r="K562" s="79"/>
      <c r="L562" s="79"/>
      <c r="M562" s="79"/>
      <c r="N562" s="79"/>
      <c r="O562" s="79"/>
      <c r="P562" s="79"/>
      <c r="Q562" s="79"/>
      <c r="R562" s="79"/>
      <c r="S562" s="79"/>
      <c r="T562" s="79"/>
      <c r="U562" s="79"/>
      <c r="V562" s="79"/>
      <c r="W562" s="79"/>
      <c r="X562" s="79"/>
      <c r="Y562" s="79"/>
      <c r="Z562" s="79"/>
    </row>
    <row r="563" ht="11.25" customHeight="1">
      <c r="A563" s="112" t="s">
        <v>623</v>
      </c>
      <c r="B563" s="98" t="s">
        <v>77</v>
      </c>
      <c r="C563" s="112" t="s">
        <v>8853</v>
      </c>
      <c r="D563" s="99" t="s">
        <v>8540</v>
      </c>
      <c r="E563" s="426" t="s">
        <v>8851</v>
      </c>
      <c r="F563" s="763">
        <v>5.25</v>
      </c>
      <c r="G563" s="78" t="s">
        <v>623</v>
      </c>
      <c r="H563" s="79"/>
      <c r="I563" s="79"/>
      <c r="J563" s="79"/>
      <c r="K563" s="79"/>
      <c r="L563" s="79"/>
      <c r="M563" s="79"/>
      <c r="N563" s="79"/>
      <c r="O563" s="79"/>
      <c r="P563" s="79"/>
      <c r="Q563" s="79"/>
      <c r="R563" s="79"/>
      <c r="S563" s="79"/>
      <c r="T563" s="79"/>
      <c r="U563" s="79"/>
      <c r="V563" s="79"/>
      <c r="W563" s="79"/>
      <c r="X563" s="79"/>
      <c r="Y563" s="79"/>
      <c r="Z563" s="79"/>
    </row>
    <row r="564" ht="11.25" customHeight="1">
      <c r="A564" s="112" t="s">
        <v>623</v>
      </c>
      <c r="B564" s="98" t="s">
        <v>77</v>
      </c>
      <c r="C564" s="112" t="s">
        <v>8854</v>
      </c>
      <c r="D564" s="99" t="s">
        <v>8540</v>
      </c>
      <c r="E564" s="426" t="s">
        <v>8855</v>
      </c>
      <c r="F564" s="763">
        <v>4.333333333333333</v>
      </c>
      <c r="G564" s="78" t="s">
        <v>623</v>
      </c>
      <c r="H564" s="79"/>
      <c r="I564" s="79"/>
      <c r="J564" s="79"/>
      <c r="K564" s="79"/>
      <c r="L564" s="79"/>
      <c r="M564" s="79"/>
      <c r="N564" s="79"/>
      <c r="O564" s="79"/>
      <c r="P564" s="79"/>
      <c r="Q564" s="79"/>
      <c r="R564" s="79"/>
      <c r="S564" s="79"/>
      <c r="T564" s="79"/>
      <c r="U564" s="79"/>
      <c r="V564" s="79"/>
      <c r="W564" s="79"/>
      <c r="X564" s="79"/>
      <c r="Y564" s="79"/>
      <c r="Z564" s="79"/>
    </row>
    <row r="565" ht="11.25" customHeight="1">
      <c r="A565" s="112" t="s">
        <v>623</v>
      </c>
      <c r="B565" s="98" t="s">
        <v>77</v>
      </c>
      <c r="C565" s="112" t="s">
        <v>8856</v>
      </c>
      <c r="D565" s="99" t="s">
        <v>8540</v>
      </c>
      <c r="E565" s="426" t="s">
        <v>8855</v>
      </c>
      <c r="F565" s="763">
        <v>4.333333333333333</v>
      </c>
      <c r="G565" s="78" t="s">
        <v>623</v>
      </c>
      <c r="H565" s="79"/>
      <c r="I565" s="79"/>
      <c r="J565" s="79"/>
      <c r="K565" s="79"/>
      <c r="L565" s="79"/>
      <c r="M565" s="79"/>
      <c r="N565" s="79"/>
      <c r="O565" s="79"/>
      <c r="P565" s="79"/>
      <c r="Q565" s="79"/>
      <c r="R565" s="79"/>
      <c r="S565" s="79"/>
      <c r="T565" s="79"/>
      <c r="U565" s="79"/>
      <c r="V565" s="79"/>
      <c r="W565" s="79"/>
      <c r="X565" s="79"/>
      <c r="Y565" s="79"/>
      <c r="Z565" s="79"/>
    </row>
    <row r="566" ht="11.25" customHeight="1">
      <c r="A566" s="112" t="s">
        <v>623</v>
      </c>
      <c r="B566" s="98" t="s">
        <v>77</v>
      </c>
      <c r="C566" s="112" t="s">
        <v>8857</v>
      </c>
      <c r="D566" s="99" t="s">
        <v>8540</v>
      </c>
      <c r="E566" s="426" t="s">
        <v>8858</v>
      </c>
      <c r="F566" s="763">
        <v>0.9</v>
      </c>
      <c r="G566" s="78" t="s">
        <v>623</v>
      </c>
      <c r="H566" s="79"/>
      <c r="I566" s="79"/>
      <c r="J566" s="79"/>
      <c r="K566" s="79"/>
      <c r="L566" s="79"/>
      <c r="M566" s="79"/>
      <c r="N566" s="79"/>
      <c r="O566" s="79"/>
      <c r="P566" s="79"/>
      <c r="Q566" s="79"/>
      <c r="R566" s="79"/>
      <c r="S566" s="79"/>
      <c r="T566" s="79"/>
      <c r="U566" s="79"/>
      <c r="V566" s="79"/>
      <c r="W566" s="79"/>
      <c r="X566" s="79"/>
      <c r="Y566" s="79"/>
      <c r="Z566" s="79"/>
    </row>
    <row r="567" ht="11.25" customHeight="1">
      <c r="A567" s="112" t="s">
        <v>623</v>
      </c>
      <c r="B567" s="98" t="s">
        <v>77</v>
      </c>
      <c r="C567" s="112" t="s">
        <v>8859</v>
      </c>
      <c r="D567" s="99" t="s">
        <v>8840</v>
      </c>
      <c r="E567" s="426" t="s">
        <v>8858</v>
      </c>
      <c r="F567" s="763">
        <v>0.9</v>
      </c>
      <c r="G567" s="78" t="s">
        <v>623</v>
      </c>
      <c r="H567" s="79"/>
      <c r="I567" s="79"/>
      <c r="J567" s="79"/>
      <c r="K567" s="79"/>
      <c r="L567" s="79"/>
      <c r="M567" s="79"/>
      <c r="N567" s="79"/>
      <c r="O567" s="79"/>
      <c r="P567" s="79"/>
      <c r="Q567" s="79"/>
      <c r="R567" s="79"/>
      <c r="S567" s="79"/>
      <c r="T567" s="79"/>
      <c r="U567" s="79"/>
      <c r="V567" s="79"/>
      <c r="W567" s="79"/>
      <c r="X567" s="79"/>
      <c r="Y567" s="79"/>
      <c r="Z567" s="79"/>
    </row>
    <row r="568" ht="11.25" customHeight="1">
      <c r="A568" s="112" t="s">
        <v>623</v>
      </c>
      <c r="B568" s="98" t="s">
        <v>77</v>
      </c>
      <c r="C568" s="112" t="s">
        <v>8860</v>
      </c>
      <c r="D568" s="99" t="s">
        <v>8840</v>
      </c>
      <c r="E568" s="426" t="s">
        <v>8858</v>
      </c>
      <c r="F568" s="763">
        <v>0.9</v>
      </c>
      <c r="G568" s="78" t="s">
        <v>623</v>
      </c>
      <c r="H568" s="79"/>
      <c r="I568" s="79"/>
      <c r="J568" s="79"/>
      <c r="K568" s="79"/>
      <c r="L568" s="79"/>
      <c r="M568" s="79"/>
      <c r="N568" s="79"/>
      <c r="O568" s="79"/>
      <c r="P568" s="79"/>
      <c r="Q568" s="79"/>
      <c r="R568" s="79"/>
      <c r="S568" s="79"/>
      <c r="T568" s="79"/>
      <c r="U568" s="79"/>
      <c r="V568" s="79"/>
      <c r="W568" s="79"/>
      <c r="X568" s="79"/>
      <c r="Y568" s="79"/>
      <c r="Z568" s="79"/>
    </row>
    <row r="569" ht="11.25" customHeight="1">
      <c r="A569" s="112" t="s">
        <v>623</v>
      </c>
      <c r="B569" s="98" t="s">
        <v>77</v>
      </c>
      <c r="C569" s="112" t="s">
        <v>8861</v>
      </c>
      <c r="D569" s="99" t="s">
        <v>8540</v>
      </c>
      <c r="E569" s="426" t="s">
        <v>8862</v>
      </c>
      <c r="F569" s="763">
        <v>2.1</v>
      </c>
      <c r="G569" s="78" t="s">
        <v>623</v>
      </c>
      <c r="H569" s="79"/>
      <c r="I569" s="79"/>
      <c r="J569" s="79"/>
      <c r="K569" s="79"/>
      <c r="L569" s="79"/>
      <c r="M569" s="79"/>
      <c r="N569" s="79"/>
      <c r="O569" s="79"/>
      <c r="P569" s="79"/>
      <c r="Q569" s="79"/>
      <c r="R569" s="79"/>
      <c r="S569" s="79"/>
      <c r="T569" s="79"/>
      <c r="U569" s="79"/>
      <c r="V569" s="79"/>
      <c r="W569" s="79"/>
      <c r="X569" s="79"/>
      <c r="Y569" s="79"/>
      <c r="Z569" s="79"/>
    </row>
    <row r="570" ht="11.25" customHeight="1">
      <c r="A570" s="112" t="s">
        <v>623</v>
      </c>
      <c r="B570" s="98" t="s">
        <v>77</v>
      </c>
      <c r="C570" s="112" t="s">
        <v>8863</v>
      </c>
      <c r="D570" s="99" t="s">
        <v>8540</v>
      </c>
      <c r="E570" s="426" t="s">
        <v>8862</v>
      </c>
      <c r="F570" s="763">
        <v>2.1</v>
      </c>
      <c r="G570" s="78" t="s">
        <v>623</v>
      </c>
      <c r="H570" s="79"/>
      <c r="I570" s="79"/>
      <c r="J570" s="79"/>
      <c r="K570" s="79"/>
      <c r="L570" s="79"/>
      <c r="M570" s="79"/>
      <c r="N570" s="79"/>
      <c r="O570" s="79"/>
      <c r="P570" s="79"/>
      <c r="Q570" s="79"/>
      <c r="R570" s="79"/>
      <c r="S570" s="79"/>
      <c r="T570" s="79"/>
      <c r="U570" s="79"/>
      <c r="V570" s="79"/>
      <c r="W570" s="79"/>
      <c r="X570" s="79"/>
      <c r="Y570" s="79"/>
      <c r="Z570" s="79"/>
    </row>
    <row r="571" ht="11.25" customHeight="1">
      <c r="A571" s="112" t="s">
        <v>623</v>
      </c>
      <c r="B571" s="98" t="s">
        <v>77</v>
      </c>
      <c r="C571" s="112" t="s">
        <v>8864</v>
      </c>
      <c r="D571" s="99" t="s">
        <v>8540</v>
      </c>
      <c r="E571" s="426" t="s">
        <v>8862</v>
      </c>
      <c r="F571" s="763">
        <v>2.1</v>
      </c>
      <c r="G571" s="78" t="s">
        <v>623</v>
      </c>
      <c r="H571" s="79"/>
      <c r="I571" s="79"/>
      <c r="J571" s="79"/>
      <c r="K571" s="79"/>
      <c r="L571" s="79"/>
      <c r="M571" s="79"/>
      <c r="N571" s="79"/>
      <c r="O571" s="79"/>
      <c r="P571" s="79"/>
      <c r="Q571" s="79"/>
      <c r="R571" s="79"/>
      <c r="S571" s="79"/>
      <c r="T571" s="79"/>
      <c r="U571" s="79"/>
      <c r="V571" s="79"/>
      <c r="W571" s="79"/>
      <c r="X571" s="79"/>
      <c r="Y571" s="79"/>
      <c r="Z571" s="79"/>
    </row>
    <row r="572" ht="11.25" customHeight="1">
      <c r="A572" s="112" t="s">
        <v>623</v>
      </c>
      <c r="B572" s="98" t="s">
        <v>77</v>
      </c>
      <c r="C572" s="112" t="s">
        <v>8865</v>
      </c>
      <c r="D572" s="99" t="s">
        <v>8540</v>
      </c>
      <c r="E572" s="426" t="s">
        <v>8866</v>
      </c>
      <c r="F572" s="763">
        <v>1.7333333333333334</v>
      </c>
      <c r="G572" s="78" t="s">
        <v>623</v>
      </c>
      <c r="H572" s="79"/>
      <c r="I572" s="79"/>
      <c r="J572" s="79"/>
      <c r="K572" s="79"/>
      <c r="L572" s="79"/>
      <c r="M572" s="79"/>
      <c r="N572" s="79"/>
      <c r="O572" s="79"/>
      <c r="P572" s="79"/>
      <c r="Q572" s="79"/>
      <c r="R572" s="79"/>
      <c r="S572" s="79"/>
      <c r="T572" s="79"/>
      <c r="U572" s="79"/>
      <c r="V572" s="79"/>
      <c r="W572" s="79"/>
      <c r="X572" s="79"/>
      <c r="Y572" s="79"/>
      <c r="Z572" s="79"/>
    </row>
    <row r="573" ht="11.25" customHeight="1">
      <c r="A573" s="112" t="s">
        <v>623</v>
      </c>
      <c r="B573" s="98" t="s">
        <v>77</v>
      </c>
      <c r="C573" s="112" t="s">
        <v>8867</v>
      </c>
      <c r="D573" s="99" t="s">
        <v>8540</v>
      </c>
      <c r="E573" s="426" t="s">
        <v>8866</v>
      </c>
      <c r="F573" s="763">
        <v>1.7333333333333334</v>
      </c>
      <c r="G573" s="78" t="s">
        <v>623</v>
      </c>
      <c r="H573" s="79"/>
      <c r="I573" s="79"/>
      <c r="J573" s="79"/>
      <c r="K573" s="79"/>
      <c r="L573" s="79"/>
      <c r="M573" s="79"/>
      <c r="N573" s="79"/>
      <c r="O573" s="79"/>
      <c r="P573" s="79"/>
      <c r="Q573" s="79"/>
      <c r="R573" s="79"/>
      <c r="S573" s="79"/>
      <c r="T573" s="79"/>
      <c r="U573" s="79"/>
      <c r="V573" s="79"/>
      <c r="W573" s="79"/>
      <c r="X573" s="79"/>
      <c r="Y573" s="79"/>
      <c r="Z573" s="79"/>
    </row>
    <row r="574" ht="11.25" customHeight="1">
      <c r="A574" s="112" t="s">
        <v>623</v>
      </c>
      <c r="B574" s="98" t="s">
        <v>77</v>
      </c>
      <c r="C574" s="241" t="s">
        <v>8868</v>
      </c>
      <c r="D574" s="99" t="s">
        <v>8301</v>
      </c>
      <c r="E574" s="426" t="s">
        <v>8869</v>
      </c>
      <c r="F574" s="763">
        <v>22.666666666666668</v>
      </c>
      <c r="G574" s="78" t="s">
        <v>623</v>
      </c>
      <c r="H574" s="79"/>
      <c r="I574" s="79"/>
      <c r="J574" s="79"/>
      <c r="K574" s="79"/>
      <c r="L574" s="79"/>
      <c r="M574" s="79"/>
      <c r="N574" s="79"/>
      <c r="O574" s="79"/>
      <c r="P574" s="79"/>
      <c r="Q574" s="79"/>
      <c r="R574" s="79"/>
      <c r="S574" s="79"/>
      <c r="T574" s="79"/>
      <c r="U574" s="79"/>
      <c r="V574" s="79"/>
      <c r="W574" s="79"/>
      <c r="X574" s="79"/>
      <c r="Y574" s="79"/>
      <c r="Z574" s="79"/>
    </row>
    <row r="575" ht="11.25" customHeight="1">
      <c r="A575" s="112" t="s">
        <v>623</v>
      </c>
      <c r="B575" s="98" t="s">
        <v>77</v>
      </c>
      <c r="C575" s="241" t="s">
        <v>8870</v>
      </c>
      <c r="D575" s="99" t="s">
        <v>8305</v>
      </c>
      <c r="E575" s="426" t="s">
        <v>8871</v>
      </c>
      <c r="F575" s="763">
        <v>19.0</v>
      </c>
      <c r="G575" s="78" t="s">
        <v>623</v>
      </c>
      <c r="H575" s="79"/>
      <c r="I575" s="79"/>
      <c r="J575" s="79"/>
      <c r="K575" s="79"/>
      <c r="L575" s="79"/>
      <c r="M575" s="79"/>
      <c r="N575" s="79"/>
      <c r="O575" s="79"/>
      <c r="P575" s="79"/>
      <c r="Q575" s="79"/>
      <c r="R575" s="79"/>
      <c r="S575" s="79"/>
      <c r="T575" s="79"/>
      <c r="U575" s="79"/>
      <c r="V575" s="79"/>
      <c r="W575" s="79"/>
      <c r="X575" s="79"/>
      <c r="Y575" s="79"/>
      <c r="Z575" s="79"/>
    </row>
    <row r="576" ht="11.25" customHeight="1">
      <c r="A576" s="112" t="s">
        <v>98</v>
      </c>
      <c r="B576" s="98" t="s">
        <v>77</v>
      </c>
      <c r="C576" s="112" t="s">
        <v>8872</v>
      </c>
      <c r="D576" s="99"/>
      <c r="E576" s="426" t="s">
        <v>8873</v>
      </c>
      <c r="F576" s="763">
        <v>86.67</v>
      </c>
      <c r="G576" s="78" t="s">
        <v>625</v>
      </c>
      <c r="H576" s="79"/>
      <c r="I576" s="79"/>
      <c r="J576" s="79"/>
      <c r="K576" s="79"/>
      <c r="L576" s="79"/>
      <c r="M576" s="79"/>
      <c r="N576" s="79"/>
      <c r="O576" s="79"/>
      <c r="P576" s="79"/>
      <c r="Q576" s="79"/>
      <c r="R576" s="79"/>
      <c r="S576" s="79"/>
      <c r="T576" s="79"/>
      <c r="U576" s="79"/>
      <c r="V576" s="79"/>
      <c r="W576" s="79"/>
      <c r="X576" s="79"/>
      <c r="Y576" s="79"/>
      <c r="Z576" s="79"/>
    </row>
    <row r="577" ht="11.25" customHeight="1">
      <c r="A577" s="112" t="s">
        <v>98</v>
      </c>
      <c r="B577" s="98" t="s">
        <v>77</v>
      </c>
      <c r="C577" s="112" t="s">
        <v>8119</v>
      </c>
      <c r="D577" s="99"/>
      <c r="E577" s="426" t="s">
        <v>8873</v>
      </c>
      <c r="F577" s="763">
        <v>86.67</v>
      </c>
      <c r="G577" s="78" t="s">
        <v>625</v>
      </c>
      <c r="H577" s="79"/>
      <c r="I577" s="79"/>
      <c r="J577" s="79"/>
      <c r="K577" s="79"/>
      <c r="L577" s="79"/>
      <c r="M577" s="79"/>
      <c r="N577" s="79"/>
      <c r="O577" s="79"/>
      <c r="P577" s="79"/>
      <c r="Q577" s="79"/>
      <c r="R577" s="79"/>
      <c r="S577" s="79"/>
      <c r="T577" s="79"/>
      <c r="U577" s="79"/>
      <c r="V577" s="79"/>
      <c r="W577" s="79"/>
      <c r="X577" s="79"/>
      <c r="Y577" s="79"/>
      <c r="Z577" s="79"/>
    </row>
    <row r="578" ht="11.25" customHeight="1">
      <c r="A578" s="112" t="s">
        <v>98</v>
      </c>
      <c r="B578" s="98" t="s">
        <v>77</v>
      </c>
      <c r="C578" s="112" t="s">
        <v>8874</v>
      </c>
      <c r="D578" s="99"/>
      <c r="E578" s="426" t="s">
        <v>8875</v>
      </c>
      <c r="F578" s="763">
        <v>30.33</v>
      </c>
      <c r="G578" s="78" t="s">
        <v>625</v>
      </c>
      <c r="H578" s="79"/>
      <c r="I578" s="79"/>
      <c r="J578" s="79"/>
      <c r="K578" s="79"/>
      <c r="L578" s="79"/>
      <c r="M578" s="79"/>
      <c r="N578" s="79"/>
      <c r="O578" s="79"/>
      <c r="P578" s="79"/>
      <c r="Q578" s="79"/>
      <c r="R578" s="79"/>
      <c r="S578" s="79"/>
      <c r="T578" s="79"/>
      <c r="U578" s="79"/>
      <c r="V578" s="79"/>
      <c r="W578" s="79"/>
      <c r="X578" s="79"/>
      <c r="Y578" s="79"/>
      <c r="Z578" s="79"/>
    </row>
    <row r="579" ht="11.25" customHeight="1">
      <c r="A579" s="112" t="s">
        <v>98</v>
      </c>
      <c r="B579" s="98" t="s">
        <v>77</v>
      </c>
      <c r="C579" s="112" t="s">
        <v>8876</v>
      </c>
      <c r="D579" s="99"/>
      <c r="E579" s="426" t="s">
        <v>8877</v>
      </c>
      <c r="F579" s="763">
        <v>5.0</v>
      </c>
      <c r="G579" s="78" t="s">
        <v>625</v>
      </c>
      <c r="H579" s="79"/>
      <c r="I579" s="79"/>
      <c r="J579" s="79"/>
      <c r="K579" s="79"/>
      <c r="L579" s="79"/>
      <c r="M579" s="79"/>
      <c r="N579" s="79"/>
      <c r="O579" s="79"/>
      <c r="P579" s="79"/>
      <c r="Q579" s="79"/>
      <c r="R579" s="79"/>
      <c r="S579" s="79"/>
      <c r="T579" s="79"/>
      <c r="U579" s="79"/>
      <c r="V579" s="79"/>
      <c r="W579" s="79"/>
      <c r="X579" s="79"/>
      <c r="Y579" s="79"/>
      <c r="Z579" s="79"/>
    </row>
    <row r="580" ht="11.25" customHeight="1">
      <c r="A580" s="112" t="s">
        <v>98</v>
      </c>
      <c r="B580" s="98" t="s">
        <v>77</v>
      </c>
      <c r="C580" s="112" t="s">
        <v>8878</v>
      </c>
      <c r="D580" s="99"/>
      <c r="E580" s="426" t="s">
        <v>8507</v>
      </c>
      <c r="F580" s="763">
        <v>22.66</v>
      </c>
      <c r="G580" s="78" t="s">
        <v>625</v>
      </c>
      <c r="H580" s="79"/>
      <c r="I580" s="79"/>
      <c r="J580" s="79"/>
      <c r="K580" s="79"/>
      <c r="L580" s="79"/>
      <c r="M580" s="79"/>
      <c r="N580" s="79"/>
      <c r="O580" s="79"/>
      <c r="P580" s="79"/>
      <c r="Q580" s="79"/>
      <c r="R580" s="79"/>
      <c r="S580" s="79"/>
      <c r="T580" s="79"/>
      <c r="U580" s="79"/>
      <c r="V580" s="79"/>
      <c r="W580" s="79"/>
      <c r="X580" s="79"/>
      <c r="Y580" s="79"/>
      <c r="Z580" s="79"/>
    </row>
    <row r="581" ht="11.25" customHeight="1">
      <c r="A581" s="112" t="s">
        <v>99</v>
      </c>
      <c r="B581" s="98" t="s">
        <v>77</v>
      </c>
      <c r="C581" s="112" t="s">
        <v>8879</v>
      </c>
      <c r="D581" s="99" t="s">
        <v>8174</v>
      </c>
      <c r="E581" s="426">
        <v>9.0</v>
      </c>
      <c r="F581" s="763">
        <v>9.0</v>
      </c>
      <c r="G581" s="78" t="s">
        <v>641</v>
      </c>
      <c r="H581" s="79"/>
      <c r="I581" s="79"/>
      <c r="J581" s="79"/>
      <c r="K581" s="79"/>
      <c r="L581" s="79"/>
      <c r="M581" s="79"/>
      <c r="N581" s="79"/>
      <c r="O581" s="79"/>
      <c r="P581" s="79"/>
      <c r="Q581" s="79"/>
      <c r="R581" s="79"/>
      <c r="S581" s="79"/>
      <c r="T581" s="79"/>
      <c r="U581" s="79"/>
      <c r="V581" s="79"/>
      <c r="W581" s="79"/>
      <c r="X581" s="79"/>
      <c r="Y581" s="79"/>
      <c r="Z581" s="79"/>
    </row>
    <row r="582" ht="11.25" customHeight="1">
      <c r="A582" s="112" t="s">
        <v>99</v>
      </c>
      <c r="B582" s="98" t="s">
        <v>77</v>
      </c>
      <c r="C582" s="112" t="s">
        <v>8880</v>
      </c>
      <c r="D582" s="99" t="s">
        <v>8174</v>
      </c>
      <c r="E582" s="426">
        <v>6.75</v>
      </c>
      <c r="F582" s="763">
        <v>7.0</v>
      </c>
      <c r="G582" s="78" t="s">
        <v>641</v>
      </c>
      <c r="H582" s="79"/>
      <c r="I582" s="79"/>
      <c r="J582" s="79"/>
      <c r="K582" s="79"/>
      <c r="L582" s="79"/>
      <c r="M582" s="79"/>
      <c r="N582" s="79"/>
      <c r="O582" s="79"/>
      <c r="P582" s="79"/>
      <c r="Q582" s="79"/>
      <c r="R582" s="79"/>
      <c r="S582" s="79"/>
      <c r="T582" s="79"/>
      <c r="U582" s="79"/>
      <c r="V582" s="79"/>
      <c r="W582" s="79"/>
      <c r="X582" s="79"/>
      <c r="Y582" s="79"/>
      <c r="Z582" s="79"/>
    </row>
    <row r="583" ht="11.25" customHeight="1">
      <c r="A583" s="112" t="s">
        <v>99</v>
      </c>
      <c r="B583" s="98" t="s">
        <v>77</v>
      </c>
      <c r="C583" s="112" t="s">
        <v>8881</v>
      </c>
      <c r="D583" s="99" t="s">
        <v>8174</v>
      </c>
      <c r="E583" s="426">
        <v>2.7</v>
      </c>
      <c r="F583" s="763">
        <v>3.0</v>
      </c>
      <c r="G583" s="78" t="s">
        <v>641</v>
      </c>
      <c r="H583" s="79"/>
      <c r="I583" s="79"/>
      <c r="J583" s="79"/>
      <c r="K583" s="79"/>
      <c r="L583" s="79"/>
      <c r="M583" s="79"/>
      <c r="N583" s="79"/>
      <c r="O583" s="79"/>
      <c r="P583" s="79"/>
      <c r="Q583" s="79"/>
      <c r="R583" s="79"/>
      <c r="S583" s="79"/>
      <c r="T583" s="79"/>
      <c r="U583" s="79"/>
      <c r="V583" s="79"/>
      <c r="W583" s="79"/>
      <c r="X583" s="79"/>
      <c r="Y583" s="79"/>
      <c r="Z583" s="79"/>
    </row>
    <row r="584" ht="11.25" customHeight="1">
      <c r="A584" s="112" t="s">
        <v>99</v>
      </c>
      <c r="B584" s="98" t="s">
        <v>77</v>
      </c>
      <c r="C584" s="112" t="s">
        <v>8882</v>
      </c>
      <c r="D584" s="99" t="s">
        <v>8174</v>
      </c>
      <c r="E584" s="426">
        <v>9.0</v>
      </c>
      <c r="F584" s="763">
        <v>9.0</v>
      </c>
      <c r="G584" s="78" t="s">
        <v>641</v>
      </c>
      <c r="H584" s="79"/>
      <c r="I584" s="79"/>
      <c r="J584" s="79"/>
      <c r="K584" s="79"/>
      <c r="L584" s="79"/>
      <c r="M584" s="79"/>
      <c r="N584" s="79"/>
      <c r="O584" s="79"/>
      <c r="P584" s="79"/>
      <c r="Q584" s="79"/>
      <c r="R584" s="79"/>
      <c r="S584" s="79"/>
      <c r="T584" s="79"/>
      <c r="U584" s="79"/>
      <c r="V584" s="79"/>
      <c r="W584" s="79"/>
      <c r="X584" s="79"/>
      <c r="Y584" s="79"/>
      <c r="Z584" s="79"/>
    </row>
    <row r="585" ht="11.25" customHeight="1">
      <c r="A585" s="112" t="s">
        <v>99</v>
      </c>
      <c r="B585" s="98" t="s">
        <v>77</v>
      </c>
      <c r="C585" s="112" t="s">
        <v>8883</v>
      </c>
      <c r="D585" s="99" t="s">
        <v>8174</v>
      </c>
      <c r="E585" s="426">
        <v>6.75</v>
      </c>
      <c r="F585" s="763">
        <v>7.0</v>
      </c>
      <c r="G585" s="78" t="s">
        <v>641</v>
      </c>
      <c r="H585" s="79"/>
      <c r="I585" s="79"/>
      <c r="J585" s="79"/>
      <c r="K585" s="79"/>
      <c r="L585" s="79"/>
      <c r="M585" s="79"/>
      <c r="N585" s="79"/>
      <c r="O585" s="79"/>
      <c r="P585" s="79"/>
      <c r="Q585" s="79"/>
      <c r="R585" s="79"/>
      <c r="S585" s="79"/>
      <c r="T585" s="79"/>
      <c r="U585" s="79"/>
      <c r="V585" s="79"/>
      <c r="W585" s="79"/>
      <c r="X585" s="79"/>
      <c r="Y585" s="79"/>
      <c r="Z585" s="79"/>
    </row>
    <row r="586" ht="11.25" customHeight="1">
      <c r="A586" s="112" t="s">
        <v>99</v>
      </c>
      <c r="B586" s="98" t="s">
        <v>77</v>
      </c>
      <c r="C586" s="112" t="s">
        <v>8884</v>
      </c>
      <c r="D586" s="99" t="s">
        <v>8174</v>
      </c>
      <c r="E586" s="426">
        <v>2.7</v>
      </c>
      <c r="F586" s="763">
        <v>3.0</v>
      </c>
      <c r="G586" s="78" t="s">
        <v>641</v>
      </c>
      <c r="H586" s="79"/>
      <c r="I586" s="79"/>
      <c r="J586" s="79"/>
      <c r="K586" s="79"/>
      <c r="L586" s="79"/>
      <c r="M586" s="79"/>
      <c r="N586" s="79"/>
      <c r="O586" s="79"/>
      <c r="P586" s="79"/>
      <c r="Q586" s="79"/>
      <c r="R586" s="79"/>
      <c r="S586" s="79"/>
      <c r="T586" s="79"/>
      <c r="U586" s="79"/>
      <c r="V586" s="79"/>
      <c r="W586" s="79"/>
      <c r="X586" s="79"/>
      <c r="Y586" s="79"/>
      <c r="Z586" s="79"/>
    </row>
    <row r="587" ht="11.25" customHeight="1">
      <c r="A587" s="112" t="s">
        <v>99</v>
      </c>
      <c r="B587" s="98" t="s">
        <v>77</v>
      </c>
      <c r="C587" s="112" t="s">
        <v>8885</v>
      </c>
      <c r="D587" s="99" t="s">
        <v>8174</v>
      </c>
      <c r="E587" s="426">
        <v>14.333333333333334</v>
      </c>
      <c r="F587" s="763">
        <v>14.0</v>
      </c>
      <c r="G587" s="78" t="s">
        <v>641</v>
      </c>
      <c r="H587" s="79"/>
      <c r="I587" s="79"/>
      <c r="J587" s="79"/>
      <c r="K587" s="79"/>
      <c r="L587" s="79"/>
      <c r="M587" s="79"/>
      <c r="N587" s="79"/>
      <c r="O587" s="79"/>
      <c r="P587" s="79"/>
      <c r="Q587" s="79"/>
      <c r="R587" s="79"/>
      <c r="S587" s="79"/>
      <c r="T587" s="79"/>
      <c r="U587" s="79"/>
      <c r="V587" s="79"/>
      <c r="W587" s="79"/>
      <c r="X587" s="79"/>
      <c r="Y587" s="79"/>
      <c r="Z587" s="79"/>
    </row>
    <row r="588" ht="11.25" customHeight="1">
      <c r="A588" s="112" t="s">
        <v>99</v>
      </c>
      <c r="B588" s="98" t="s">
        <v>77</v>
      </c>
      <c r="C588" s="112" t="s">
        <v>8886</v>
      </c>
      <c r="D588" s="99" t="s">
        <v>8174</v>
      </c>
      <c r="E588" s="426">
        <v>10.75</v>
      </c>
      <c r="F588" s="763">
        <v>11.0</v>
      </c>
      <c r="G588" s="78" t="s">
        <v>641</v>
      </c>
      <c r="H588" s="79"/>
      <c r="I588" s="79"/>
      <c r="J588" s="79"/>
      <c r="K588" s="79"/>
      <c r="L588" s="79"/>
      <c r="M588" s="79"/>
      <c r="N588" s="79"/>
      <c r="O588" s="79"/>
      <c r="P588" s="79"/>
      <c r="Q588" s="79"/>
      <c r="R588" s="79"/>
      <c r="S588" s="79"/>
      <c r="T588" s="79"/>
      <c r="U588" s="79"/>
      <c r="V588" s="79"/>
      <c r="W588" s="79"/>
      <c r="X588" s="79"/>
      <c r="Y588" s="79"/>
      <c r="Z588" s="79"/>
    </row>
    <row r="589" ht="11.25" customHeight="1">
      <c r="A589" s="112" t="s">
        <v>99</v>
      </c>
      <c r="B589" s="98" t="s">
        <v>77</v>
      </c>
      <c r="C589" s="112" t="s">
        <v>8887</v>
      </c>
      <c r="D589" s="99" t="s">
        <v>8174</v>
      </c>
      <c r="E589" s="426">
        <v>4.3</v>
      </c>
      <c r="F589" s="763">
        <v>4.0</v>
      </c>
      <c r="G589" s="78" t="s">
        <v>641</v>
      </c>
      <c r="H589" s="79"/>
      <c r="I589" s="79"/>
      <c r="J589" s="79"/>
      <c r="K589" s="79"/>
      <c r="L589" s="79"/>
      <c r="M589" s="79"/>
      <c r="N589" s="79"/>
      <c r="O589" s="79"/>
      <c r="P589" s="79"/>
      <c r="Q589" s="79"/>
      <c r="R589" s="79"/>
      <c r="S589" s="79"/>
      <c r="T589" s="79"/>
      <c r="U589" s="79"/>
      <c r="V589" s="79"/>
      <c r="W589" s="79"/>
      <c r="X589" s="79"/>
      <c r="Y589" s="79"/>
      <c r="Z589" s="79"/>
    </row>
    <row r="590" ht="11.25" customHeight="1">
      <c r="A590" s="112" t="s">
        <v>99</v>
      </c>
      <c r="B590" s="98" t="s">
        <v>77</v>
      </c>
      <c r="C590" s="112" t="s">
        <v>8142</v>
      </c>
      <c r="D590" s="99" t="s">
        <v>8174</v>
      </c>
      <c r="E590" s="426">
        <v>7.666666666666667</v>
      </c>
      <c r="F590" s="763">
        <v>8.0</v>
      </c>
      <c r="G590" s="78" t="s">
        <v>641</v>
      </c>
      <c r="H590" s="79"/>
      <c r="I590" s="79"/>
      <c r="J590" s="79"/>
      <c r="K590" s="79"/>
      <c r="L590" s="79"/>
      <c r="M590" s="79"/>
      <c r="N590" s="79"/>
      <c r="O590" s="79"/>
      <c r="P590" s="79"/>
      <c r="Q590" s="79"/>
      <c r="R590" s="79"/>
      <c r="S590" s="79"/>
      <c r="T590" s="79"/>
      <c r="U590" s="79"/>
      <c r="V590" s="79"/>
      <c r="W590" s="79"/>
      <c r="X590" s="79"/>
      <c r="Y590" s="79"/>
      <c r="Z590" s="79"/>
    </row>
    <row r="591" ht="11.25" customHeight="1">
      <c r="A591" s="112" t="s">
        <v>99</v>
      </c>
      <c r="B591" s="98" t="s">
        <v>77</v>
      </c>
      <c r="C591" s="112" t="s">
        <v>8143</v>
      </c>
      <c r="D591" s="99" t="s">
        <v>8174</v>
      </c>
      <c r="E591" s="426">
        <v>5.75</v>
      </c>
      <c r="F591" s="763">
        <v>6.0</v>
      </c>
      <c r="G591" s="78" t="s">
        <v>641</v>
      </c>
      <c r="H591" s="79"/>
      <c r="I591" s="79"/>
      <c r="J591" s="79"/>
      <c r="K591" s="79"/>
      <c r="L591" s="79"/>
      <c r="M591" s="79"/>
      <c r="N591" s="79"/>
      <c r="O591" s="79"/>
      <c r="P591" s="79"/>
      <c r="Q591" s="79"/>
      <c r="R591" s="79"/>
      <c r="S591" s="79"/>
      <c r="T591" s="79"/>
      <c r="U591" s="79"/>
      <c r="V591" s="79"/>
      <c r="W591" s="79"/>
      <c r="X591" s="79"/>
      <c r="Y591" s="79"/>
      <c r="Z591" s="79"/>
    </row>
    <row r="592" ht="11.25" customHeight="1">
      <c r="A592" s="112" t="s">
        <v>99</v>
      </c>
      <c r="B592" s="98" t="s">
        <v>77</v>
      </c>
      <c r="C592" s="112" t="s">
        <v>8144</v>
      </c>
      <c r="D592" s="99" t="s">
        <v>8174</v>
      </c>
      <c r="E592" s="426">
        <v>2.3000000000000003</v>
      </c>
      <c r="F592" s="763">
        <v>2.0</v>
      </c>
      <c r="G592" s="78" t="s">
        <v>641</v>
      </c>
      <c r="H592" s="79"/>
      <c r="I592" s="79"/>
      <c r="J592" s="79"/>
      <c r="K592" s="79"/>
      <c r="L592" s="79"/>
      <c r="M592" s="79"/>
      <c r="N592" s="79"/>
      <c r="O592" s="79"/>
      <c r="P592" s="79"/>
      <c r="Q592" s="79"/>
      <c r="R592" s="79"/>
      <c r="S592" s="79"/>
      <c r="T592" s="79"/>
      <c r="U592" s="79"/>
      <c r="V592" s="79"/>
      <c r="W592" s="79"/>
      <c r="X592" s="79"/>
      <c r="Y592" s="79"/>
      <c r="Z592" s="79"/>
    </row>
    <row r="593" ht="11.25" customHeight="1">
      <c r="A593" s="112" t="s">
        <v>99</v>
      </c>
      <c r="B593" s="98" t="s">
        <v>77</v>
      </c>
      <c r="C593" s="112" t="s">
        <v>8888</v>
      </c>
      <c r="D593" s="99" t="s">
        <v>8174</v>
      </c>
      <c r="E593" s="426">
        <v>12.0</v>
      </c>
      <c r="F593" s="763">
        <v>12.0</v>
      </c>
      <c r="G593" s="78" t="s">
        <v>641</v>
      </c>
      <c r="H593" s="79"/>
      <c r="I593" s="79"/>
      <c r="J593" s="79"/>
      <c r="K593" s="79"/>
      <c r="L593" s="79"/>
      <c r="M593" s="79"/>
      <c r="N593" s="79"/>
      <c r="O593" s="79"/>
      <c r="P593" s="79"/>
      <c r="Q593" s="79"/>
      <c r="R593" s="79"/>
      <c r="S593" s="79"/>
      <c r="T593" s="79"/>
      <c r="U593" s="79"/>
      <c r="V593" s="79"/>
      <c r="W593" s="79"/>
      <c r="X593" s="79"/>
      <c r="Y593" s="79"/>
      <c r="Z593" s="79"/>
    </row>
    <row r="594" ht="11.25" customHeight="1">
      <c r="A594" s="112" t="s">
        <v>99</v>
      </c>
      <c r="B594" s="98" t="s">
        <v>77</v>
      </c>
      <c r="C594" s="112" t="s">
        <v>8889</v>
      </c>
      <c r="D594" s="99" t="s">
        <v>8174</v>
      </c>
      <c r="E594" s="426">
        <v>9.0</v>
      </c>
      <c r="F594" s="763">
        <v>9.0</v>
      </c>
      <c r="G594" s="78" t="s">
        <v>641</v>
      </c>
      <c r="H594" s="79"/>
      <c r="I594" s="79"/>
      <c r="J594" s="79"/>
      <c r="K594" s="79"/>
      <c r="L594" s="79"/>
      <c r="M594" s="79"/>
      <c r="N594" s="79"/>
      <c r="O594" s="79"/>
      <c r="P594" s="79"/>
      <c r="Q594" s="79"/>
      <c r="R594" s="79"/>
      <c r="S594" s="79"/>
      <c r="T594" s="79"/>
      <c r="U594" s="79"/>
      <c r="V594" s="79"/>
      <c r="W594" s="79"/>
      <c r="X594" s="79"/>
      <c r="Y594" s="79"/>
      <c r="Z594" s="79"/>
    </row>
    <row r="595" ht="11.25" customHeight="1">
      <c r="A595" s="112" t="s">
        <v>99</v>
      </c>
      <c r="B595" s="98" t="s">
        <v>77</v>
      </c>
      <c r="C595" s="112" t="s">
        <v>8890</v>
      </c>
      <c r="D595" s="99" t="s">
        <v>8174</v>
      </c>
      <c r="E595" s="426">
        <v>3.6</v>
      </c>
      <c r="F595" s="763">
        <v>4.0</v>
      </c>
      <c r="G595" s="78" t="s">
        <v>641</v>
      </c>
      <c r="H595" s="79"/>
      <c r="I595" s="79"/>
      <c r="J595" s="79"/>
      <c r="K595" s="79"/>
      <c r="L595" s="79"/>
      <c r="M595" s="79"/>
      <c r="N595" s="79"/>
      <c r="O595" s="79"/>
      <c r="P595" s="79"/>
      <c r="Q595" s="79"/>
      <c r="R595" s="79"/>
      <c r="S595" s="79"/>
      <c r="T595" s="79"/>
      <c r="U595" s="79"/>
      <c r="V595" s="79"/>
      <c r="W595" s="79"/>
      <c r="X595" s="79"/>
      <c r="Y595" s="79"/>
      <c r="Z595" s="79"/>
    </row>
    <row r="596" ht="11.25" customHeight="1">
      <c r="A596" s="112" t="s">
        <v>99</v>
      </c>
      <c r="B596" s="98" t="s">
        <v>77</v>
      </c>
      <c r="C596" s="112" t="s">
        <v>8891</v>
      </c>
      <c r="D596" s="99" t="s">
        <v>8174</v>
      </c>
      <c r="E596" s="426">
        <v>9.666666666666666</v>
      </c>
      <c r="F596" s="763">
        <v>10.0</v>
      </c>
      <c r="G596" s="78" t="s">
        <v>641</v>
      </c>
      <c r="H596" s="79"/>
      <c r="I596" s="79"/>
      <c r="J596" s="79"/>
      <c r="K596" s="79"/>
      <c r="L596" s="79"/>
      <c r="M596" s="79"/>
      <c r="N596" s="79"/>
      <c r="O596" s="79"/>
      <c r="P596" s="79"/>
      <c r="Q596" s="79"/>
      <c r="R596" s="79"/>
      <c r="S596" s="79"/>
      <c r="T596" s="79"/>
      <c r="U596" s="79"/>
      <c r="V596" s="79"/>
      <c r="W596" s="79"/>
      <c r="X596" s="79"/>
      <c r="Y596" s="79"/>
      <c r="Z596" s="79"/>
    </row>
    <row r="597" ht="11.25" customHeight="1">
      <c r="A597" s="112" t="s">
        <v>99</v>
      </c>
      <c r="B597" s="98" t="s">
        <v>77</v>
      </c>
      <c r="C597" s="112" t="s">
        <v>8892</v>
      </c>
      <c r="D597" s="99" t="s">
        <v>8174</v>
      </c>
      <c r="E597" s="426">
        <v>7.25</v>
      </c>
      <c r="F597" s="763">
        <v>7.0</v>
      </c>
      <c r="G597" s="78" t="s">
        <v>641</v>
      </c>
      <c r="H597" s="79"/>
      <c r="I597" s="79"/>
      <c r="J597" s="79"/>
      <c r="K597" s="79"/>
      <c r="L597" s="79"/>
      <c r="M597" s="79"/>
      <c r="N597" s="79"/>
      <c r="O597" s="79"/>
      <c r="P597" s="79"/>
      <c r="Q597" s="79"/>
      <c r="R597" s="79"/>
      <c r="S597" s="79"/>
      <c r="T597" s="79"/>
      <c r="U597" s="79"/>
      <c r="V597" s="79"/>
      <c r="W597" s="79"/>
      <c r="X597" s="79"/>
      <c r="Y597" s="79"/>
      <c r="Z597" s="79"/>
    </row>
    <row r="598" ht="11.25" customHeight="1">
      <c r="A598" s="112" t="s">
        <v>99</v>
      </c>
      <c r="B598" s="98" t="s">
        <v>77</v>
      </c>
      <c r="C598" s="112" t="s">
        <v>8893</v>
      </c>
      <c r="D598" s="99" t="s">
        <v>8174</v>
      </c>
      <c r="E598" s="426">
        <v>2.9000000000000004</v>
      </c>
      <c r="F598" s="763">
        <v>3.0</v>
      </c>
      <c r="G598" s="78" t="s">
        <v>641</v>
      </c>
      <c r="H598" s="79"/>
      <c r="I598" s="79"/>
      <c r="J598" s="79"/>
      <c r="K598" s="79"/>
      <c r="L598" s="79"/>
      <c r="M598" s="79"/>
      <c r="N598" s="79"/>
      <c r="O598" s="79"/>
      <c r="P598" s="79"/>
      <c r="Q598" s="79"/>
      <c r="R598" s="79"/>
      <c r="S598" s="79"/>
      <c r="T598" s="79"/>
      <c r="U598" s="79"/>
      <c r="V598" s="79"/>
      <c r="W598" s="79"/>
      <c r="X598" s="79"/>
      <c r="Y598" s="79"/>
      <c r="Z598" s="79"/>
    </row>
    <row r="599" ht="11.25" customHeight="1">
      <c r="A599" s="112" t="s">
        <v>99</v>
      </c>
      <c r="B599" s="98" t="s">
        <v>77</v>
      </c>
      <c r="C599" s="112" t="s">
        <v>8894</v>
      </c>
      <c r="D599" s="99" t="s">
        <v>8174</v>
      </c>
      <c r="E599" s="426">
        <v>17.333333333333332</v>
      </c>
      <c r="F599" s="763">
        <v>17.0</v>
      </c>
      <c r="G599" s="78" t="s">
        <v>641</v>
      </c>
      <c r="H599" s="79"/>
      <c r="I599" s="79"/>
      <c r="J599" s="79"/>
      <c r="K599" s="79"/>
      <c r="L599" s="79"/>
      <c r="M599" s="79"/>
      <c r="N599" s="79"/>
      <c r="O599" s="79"/>
      <c r="P599" s="79"/>
      <c r="Q599" s="79"/>
      <c r="R599" s="79"/>
      <c r="S599" s="79"/>
      <c r="T599" s="79"/>
      <c r="U599" s="79"/>
      <c r="V599" s="79"/>
      <c r="W599" s="79"/>
      <c r="X599" s="79"/>
      <c r="Y599" s="79"/>
      <c r="Z599" s="79"/>
    </row>
    <row r="600" ht="11.25" customHeight="1">
      <c r="A600" s="112" t="s">
        <v>99</v>
      </c>
      <c r="B600" s="98" t="s">
        <v>77</v>
      </c>
      <c r="C600" s="112" t="s">
        <v>8895</v>
      </c>
      <c r="D600" s="99" t="s">
        <v>8174</v>
      </c>
      <c r="E600" s="426">
        <v>13.0</v>
      </c>
      <c r="F600" s="771">
        <v>13.0</v>
      </c>
      <c r="G600" s="78" t="s">
        <v>641</v>
      </c>
      <c r="H600" s="79"/>
      <c r="I600" s="79"/>
      <c r="J600" s="79"/>
      <c r="K600" s="79"/>
      <c r="L600" s="79"/>
      <c r="M600" s="79"/>
      <c r="N600" s="79"/>
      <c r="O600" s="79"/>
      <c r="P600" s="79"/>
      <c r="Q600" s="79"/>
      <c r="R600" s="79"/>
      <c r="S600" s="79"/>
      <c r="T600" s="79"/>
      <c r="U600" s="79"/>
      <c r="V600" s="79"/>
      <c r="W600" s="79"/>
      <c r="X600" s="79"/>
      <c r="Y600" s="79"/>
      <c r="Z600" s="79"/>
    </row>
    <row r="601" ht="11.25" customHeight="1">
      <c r="A601" s="112" t="s">
        <v>99</v>
      </c>
      <c r="B601" s="98" t="s">
        <v>77</v>
      </c>
      <c r="C601" s="112" t="s">
        <v>8896</v>
      </c>
      <c r="D601" s="99" t="s">
        <v>8174</v>
      </c>
      <c r="E601" s="426">
        <v>5.2</v>
      </c>
      <c r="F601" s="763">
        <v>5.0</v>
      </c>
      <c r="G601" s="78" t="s">
        <v>641</v>
      </c>
      <c r="H601" s="79"/>
      <c r="I601" s="79"/>
      <c r="J601" s="79"/>
      <c r="K601" s="79"/>
      <c r="L601" s="79"/>
      <c r="M601" s="79"/>
      <c r="N601" s="79"/>
      <c r="O601" s="79"/>
      <c r="P601" s="79"/>
      <c r="Q601" s="79"/>
      <c r="R601" s="79"/>
      <c r="S601" s="79"/>
      <c r="T601" s="79"/>
      <c r="U601" s="79"/>
      <c r="V601" s="79"/>
      <c r="W601" s="79"/>
      <c r="X601" s="79"/>
      <c r="Y601" s="79"/>
      <c r="Z601" s="79"/>
    </row>
    <row r="602" ht="11.25" customHeight="1">
      <c r="A602" s="112" t="s">
        <v>99</v>
      </c>
      <c r="B602" s="98" t="s">
        <v>77</v>
      </c>
      <c r="C602" s="112" t="s">
        <v>8897</v>
      </c>
      <c r="D602" s="99" t="s">
        <v>8174</v>
      </c>
      <c r="E602" s="426">
        <v>20.333333333333332</v>
      </c>
      <c r="F602" s="763">
        <v>20.0</v>
      </c>
      <c r="G602" s="78" t="s">
        <v>641</v>
      </c>
      <c r="H602" s="79"/>
      <c r="I602" s="79"/>
      <c r="J602" s="79"/>
      <c r="K602" s="79"/>
      <c r="L602" s="79"/>
      <c r="M602" s="79"/>
      <c r="N602" s="79"/>
      <c r="O602" s="79"/>
      <c r="P602" s="79"/>
      <c r="Q602" s="79"/>
      <c r="R602" s="79"/>
      <c r="S602" s="79"/>
      <c r="T602" s="79"/>
      <c r="U602" s="79"/>
      <c r="V602" s="79"/>
      <c r="W602" s="79"/>
      <c r="X602" s="79"/>
      <c r="Y602" s="79"/>
      <c r="Z602" s="79"/>
    </row>
    <row r="603" ht="11.25" customHeight="1">
      <c r="A603" s="112" t="s">
        <v>99</v>
      </c>
      <c r="B603" s="98" t="s">
        <v>77</v>
      </c>
      <c r="C603" s="112" t="s">
        <v>8898</v>
      </c>
      <c r="D603" s="99" t="s">
        <v>8174</v>
      </c>
      <c r="E603" s="426">
        <v>15.25</v>
      </c>
      <c r="F603" s="763">
        <v>15.0</v>
      </c>
      <c r="G603" s="78" t="s">
        <v>641</v>
      </c>
      <c r="H603" s="79"/>
      <c r="I603" s="79"/>
      <c r="J603" s="79"/>
      <c r="K603" s="79"/>
      <c r="L603" s="79"/>
      <c r="M603" s="79"/>
      <c r="N603" s="79"/>
      <c r="O603" s="79"/>
      <c r="P603" s="79"/>
      <c r="Q603" s="79"/>
      <c r="R603" s="79"/>
      <c r="S603" s="79"/>
      <c r="T603" s="79"/>
      <c r="U603" s="79"/>
      <c r="V603" s="79"/>
      <c r="W603" s="79"/>
      <c r="X603" s="79"/>
      <c r="Y603" s="79"/>
      <c r="Z603" s="79"/>
    </row>
    <row r="604" ht="11.25" customHeight="1">
      <c r="A604" s="112" t="s">
        <v>99</v>
      </c>
      <c r="B604" s="98" t="s">
        <v>77</v>
      </c>
      <c r="C604" s="112" t="s">
        <v>8899</v>
      </c>
      <c r="D604" s="99" t="s">
        <v>8174</v>
      </c>
      <c r="E604" s="426">
        <v>6.1000000000000005</v>
      </c>
      <c r="F604" s="763">
        <v>6.0</v>
      </c>
      <c r="G604" s="78" t="s">
        <v>641</v>
      </c>
      <c r="H604" s="79"/>
      <c r="I604" s="79"/>
      <c r="J604" s="79"/>
      <c r="K604" s="79"/>
      <c r="L604" s="79"/>
      <c r="M604" s="79"/>
      <c r="N604" s="79"/>
      <c r="O604" s="79"/>
      <c r="P604" s="79"/>
      <c r="Q604" s="79"/>
      <c r="R604" s="79"/>
      <c r="S604" s="79"/>
      <c r="T604" s="79"/>
      <c r="U604" s="79"/>
      <c r="V604" s="79"/>
      <c r="W604" s="79"/>
      <c r="X604" s="79"/>
      <c r="Y604" s="79"/>
      <c r="Z604" s="79"/>
    </row>
    <row r="605" ht="11.25" customHeight="1">
      <c r="A605" s="112" t="s">
        <v>99</v>
      </c>
      <c r="B605" s="98" t="s">
        <v>77</v>
      </c>
      <c r="C605" s="112" t="s">
        <v>8900</v>
      </c>
      <c r="D605" s="99" t="s">
        <v>8174</v>
      </c>
      <c r="E605" s="426">
        <v>12.333333333333334</v>
      </c>
      <c r="F605" s="763">
        <v>12.0</v>
      </c>
      <c r="G605" s="78" t="s">
        <v>641</v>
      </c>
      <c r="H605" s="79"/>
      <c r="I605" s="79"/>
      <c r="J605" s="79"/>
      <c r="K605" s="79"/>
      <c r="L605" s="79"/>
      <c r="M605" s="79"/>
      <c r="N605" s="79"/>
      <c r="O605" s="79"/>
      <c r="P605" s="79"/>
      <c r="Q605" s="79"/>
      <c r="R605" s="79"/>
      <c r="S605" s="79"/>
      <c r="T605" s="79"/>
      <c r="U605" s="79"/>
      <c r="V605" s="79"/>
      <c r="W605" s="79"/>
      <c r="X605" s="79"/>
      <c r="Y605" s="79"/>
      <c r="Z605" s="79"/>
    </row>
    <row r="606" ht="11.25" customHeight="1">
      <c r="A606" s="112" t="s">
        <v>99</v>
      </c>
      <c r="B606" s="98" t="s">
        <v>77</v>
      </c>
      <c r="C606" s="112" t="s">
        <v>8901</v>
      </c>
      <c r="D606" s="99" t="s">
        <v>8174</v>
      </c>
      <c r="E606" s="426">
        <v>9.25</v>
      </c>
      <c r="F606" s="763">
        <v>9.0</v>
      </c>
      <c r="G606" s="78" t="s">
        <v>641</v>
      </c>
      <c r="H606" s="79"/>
      <c r="I606" s="79"/>
      <c r="J606" s="79"/>
      <c r="K606" s="79"/>
      <c r="L606" s="79"/>
      <c r="M606" s="79"/>
      <c r="N606" s="79"/>
      <c r="O606" s="79"/>
      <c r="P606" s="79"/>
      <c r="Q606" s="79"/>
      <c r="R606" s="79"/>
      <c r="S606" s="79"/>
      <c r="T606" s="79"/>
      <c r="U606" s="79"/>
      <c r="V606" s="79"/>
      <c r="W606" s="79"/>
      <c r="X606" s="79"/>
      <c r="Y606" s="79"/>
      <c r="Z606" s="79"/>
    </row>
    <row r="607" ht="11.25" customHeight="1">
      <c r="A607" s="112" t="s">
        <v>99</v>
      </c>
      <c r="B607" s="98" t="s">
        <v>77</v>
      </c>
      <c r="C607" s="112" t="s">
        <v>8902</v>
      </c>
      <c r="D607" s="99" t="s">
        <v>8174</v>
      </c>
      <c r="E607" s="426">
        <v>3.7</v>
      </c>
      <c r="F607" s="763">
        <v>4.0</v>
      </c>
      <c r="G607" s="78" t="s">
        <v>641</v>
      </c>
      <c r="H607" s="79"/>
      <c r="I607" s="79"/>
      <c r="J607" s="79"/>
      <c r="K607" s="79"/>
      <c r="L607" s="79"/>
      <c r="M607" s="79"/>
      <c r="N607" s="79"/>
      <c r="O607" s="79"/>
      <c r="P607" s="79"/>
      <c r="Q607" s="79"/>
      <c r="R607" s="79"/>
      <c r="S607" s="79"/>
      <c r="T607" s="79"/>
      <c r="U607" s="79"/>
      <c r="V607" s="79"/>
      <c r="W607" s="79"/>
      <c r="X607" s="79"/>
      <c r="Y607" s="79"/>
      <c r="Z607" s="79"/>
    </row>
    <row r="608" ht="11.25" customHeight="1">
      <c r="A608" s="112" t="s">
        <v>99</v>
      </c>
      <c r="B608" s="98" t="s">
        <v>77</v>
      </c>
      <c r="C608" s="112" t="s">
        <v>8879</v>
      </c>
      <c r="D608" s="99" t="s">
        <v>8903</v>
      </c>
      <c r="E608" s="426">
        <v>9.0</v>
      </c>
      <c r="F608" s="763">
        <v>9.0</v>
      </c>
      <c r="G608" s="78" t="s">
        <v>641</v>
      </c>
      <c r="H608" s="79"/>
      <c r="I608" s="79"/>
      <c r="J608" s="79"/>
      <c r="K608" s="79"/>
      <c r="L608" s="79"/>
      <c r="M608" s="79"/>
      <c r="N608" s="79"/>
      <c r="O608" s="79"/>
      <c r="P608" s="79"/>
      <c r="Q608" s="79"/>
      <c r="R608" s="79"/>
      <c r="S608" s="79"/>
      <c r="T608" s="79"/>
      <c r="U608" s="79"/>
      <c r="V608" s="79"/>
      <c r="W608" s="79"/>
      <c r="X608" s="79"/>
      <c r="Y608" s="79"/>
      <c r="Z608" s="79"/>
    </row>
    <row r="609" ht="11.25" customHeight="1">
      <c r="A609" s="112" t="s">
        <v>99</v>
      </c>
      <c r="B609" s="98" t="s">
        <v>77</v>
      </c>
      <c r="C609" s="112" t="s">
        <v>8880</v>
      </c>
      <c r="D609" s="99" t="s">
        <v>8903</v>
      </c>
      <c r="E609" s="426">
        <v>6.75</v>
      </c>
      <c r="F609" s="763">
        <v>7.0</v>
      </c>
      <c r="G609" s="78" t="s">
        <v>641</v>
      </c>
      <c r="H609" s="79"/>
      <c r="I609" s="79"/>
      <c r="J609" s="79"/>
      <c r="K609" s="79"/>
      <c r="L609" s="79"/>
      <c r="M609" s="79"/>
      <c r="N609" s="79"/>
      <c r="O609" s="79"/>
      <c r="P609" s="79"/>
      <c r="Q609" s="79"/>
      <c r="R609" s="79"/>
      <c r="S609" s="79"/>
      <c r="T609" s="79"/>
      <c r="U609" s="79"/>
      <c r="V609" s="79"/>
      <c r="W609" s="79"/>
      <c r="X609" s="79"/>
      <c r="Y609" s="79"/>
      <c r="Z609" s="79"/>
    </row>
    <row r="610" ht="11.25" customHeight="1">
      <c r="A610" s="112" t="s">
        <v>99</v>
      </c>
      <c r="B610" s="98" t="s">
        <v>77</v>
      </c>
      <c r="C610" s="112" t="s">
        <v>8881</v>
      </c>
      <c r="D610" s="99" t="s">
        <v>8903</v>
      </c>
      <c r="E610" s="426">
        <v>2.7</v>
      </c>
      <c r="F610" s="763">
        <v>3.0</v>
      </c>
      <c r="G610" s="78" t="s">
        <v>641</v>
      </c>
      <c r="H610" s="79"/>
      <c r="I610" s="79"/>
      <c r="J610" s="79"/>
      <c r="K610" s="79"/>
      <c r="L610" s="79"/>
      <c r="M610" s="79"/>
      <c r="N610" s="79"/>
      <c r="O610" s="79"/>
      <c r="P610" s="79"/>
      <c r="Q610" s="79"/>
      <c r="R610" s="79"/>
      <c r="S610" s="79"/>
      <c r="T610" s="79"/>
      <c r="U610" s="79"/>
      <c r="V610" s="79"/>
      <c r="W610" s="79"/>
      <c r="X610" s="79"/>
      <c r="Y610" s="79"/>
      <c r="Z610" s="79"/>
    </row>
    <row r="611" ht="11.25" customHeight="1">
      <c r="A611" s="112" t="s">
        <v>99</v>
      </c>
      <c r="B611" s="98" t="s">
        <v>77</v>
      </c>
      <c r="C611" s="112" t="s">
        <v>8904</v>
      </c>
      <c r="D611" s="99" t="s">
        <v>8903</v>
      </c>
      <c r="E611" s="426">
        <v>9.0</v>
      </c>
      <c r="F611" s="763">
        <v>9.0</v>
      </c>
      <c r="G611" s="78" t="s">
        <v>641</v>
      </c>
      <c r="H611" s="79"/>
      <c r="I611" s="79"/>
      <c r="J611" s="79"/>
      <c r="K611" s="79"/>
      <c r="L611" s="79"/>
      <c r="M611" s="79"/>
      <c r="N611" s="79"/>
      <c r="O611" s="79"/>
      <c r="P611" s="79"/>
      <c r="Q611" s="79"/>
      <c r="R611" s="79"/>
      <c r="S611" s="79"/>
      <c r="T611" s="79"/>
      <c r="U611" s="79"/>
      <c r="V611" s="79"/>
      <c r="W611" s="79"/>
      <c r="X611" s="79"/>
      <c r="Y611" s="79"/>
      <c r="Z611" s="79"/>
    </row>
    <row r="612" ht="11.25" customHeight="1">
      <c r="A612" s="85" t="s">
        <v>3129</v>
      </c>
      <c r="B612" s="18" t="s">
        <v>77</v>
      </c>
      <c r="C612" s="85" t="s">
        <v>8905</v>
      </c>
      <c r="D612" s="74" t="s">
        <v>8250</v>
      </c>
      <c r="E612" s="557">
        <v>23.333333333333332</v>
      </c>
      <c r="F612" s="557">
        <v>23.333333333333332</v>
      </c>
      <c r="G612" s="78" t="s">
        <v>3133</v>
      </c>
      <c r="H612" s="79"/>
      <c r="I612" s="79"/>
      <c r="J612" s="79"/>
      <c r="K612" s="79"/>
      <c r="L612" s="79"/>
      <c r="M612" s="79"/>
      <c r="N612" s="79"/>
      <c r="O612" s="79"/>
      <c r="P612" s="79"/>
      <c r="Q612" s="79"/>
      <c r="R612" s="79"/>
      <c r="S612" s="79"/>
      <c r="T612" s="79"/>
      <c r="U612" s="79"/>
      <c r="V612" s="79"/>
      <c r="W612" s="79"/>
      <c r="X612" s="79"/>
      <c r="Y612" s="79"/>
      <c r="Z612" s="79"/>
    </row>
    <row r="613" ht="11.25" customHeight="1">
      <c r="A613" s="85" t="s">
        <v>3129</v>
      </c>
      <c r="B613" s="18" t="s">
        <v>77</v>
      </c>
      <c r="C613" s="85" t="s">
        <v>8906</v>
      </c>
      <c r="D613" s="74" t="s">
        <v>8250</v>
      </c>
      <c r="E613" s="557">
        <v>23.333333333333332</v>
      </c>
      <c r="F613" s="557">
        <v>23.333333333333332</v>
      </c>
      <c r="G613" s="78" t="s">
        <v>3133</v>
      </c>
      <c r="H613" s="79"/>
      <c r="I613" s="79"/>
      <c r="J613" s="79"/>
      <c r="K613" s="79"/>
      <c r="L613" s="79"/>
      <c r="M613" s="79"/>
      <c r="N613" s="79"/>
      <c r="O613" s="79"/>
      <c r="P613" s="79"/>
      <c r="Q613" s="79"/>
      <c r="R613" s="79"/>
      <c r="S613" s="79"/>
      <c r="T613" s="79"/>
      <c r="U613" s="79"/>
      <c r="V613" s="79"/>
      <c r="W613" s="79"/>
      <c r="X613" s="79"/>
      <c r="Y613" s="79"/>
      <c r="Z613" s="79"/>
    </row>
    <row r="614" ht="11.25" customHeight="1">
      <c r="A614" s="85" t="s">
        <v>3129</v>
      </c>
      <c r="B614" s="18" t="s">
        <v>77</v>
      </c>
      <c r="C614" s="85" t="s">
        <v>8907</v>
      </c>
      <c r="D614" s="74" t="s">
        <v>8250</v>
      </c>
      <c r="E614" s="557">
        <v>8.166666666666666</v>
      </c>
      <c r="F614" s="557">
        <v>8.166666666666666</v>
      </c>
      <c r="G614" s="78" t="s">
        <v>3133</v>
      </c>
      <c r="H614" s="79"/>
      <c r="I614" s="79"/>
      <c r="J614" s="79"/>
      <c r="K614" s="79"/>
      <c r="L614" s="79"/>
      <c r="M614" s="79"/>
      <c r="N614" s="79"/>
      <c r="O614" s="79"/>
      <c r="P614" s="79"/>
      <c r="Q614" s="79"/>
      <c r="R614" s="79"/>
      <c r="S614" s="79"/>
      <c r="T614" s="79"/>
      <c r="U614" s="79"/>
      <c r="V614" s="79"/>
      <c r="W614" s="79"/>
      <c r="X614" s="79"/>
      <c r="Y614" s="79"/>
      <c r="Z614" s="79"/>
    </row>
    <row r="615" ht="11.25" customHeight="1">
      <c r="A615" s="85" t="s">
        <v>3129</v>
      </c>
      <c r="B615" s="18" t="s">
        <v>77</v>
      </c>
      <c r="C615" s="85" t="s">
        <v>8908</v>
      </c>
      <c r="D615" s="74" t="s">
        <v>8250</v>
      </c>
      <c r="E615" s="557">
        <v>16.666666666666668</v>
      </c>
      <c r="F615" s="557">
        <v>16.666666666666668</v>
      </c>
      <c r="G615" s="78" t="s">
        <v>3133</v>
      </c>
      <c r="H615" s="79"/>
      <c r="I615" s="79"/>
      <c r="J615" s="79"/>
      <c r="K615" s="79"/>
      <c r="L615" s="79"/>
      <c r="M615" s="79"/>
      <c r="N615" s="79"/>
      <c r="O615" s="79"/>
      <c r="P615" s="79"/>
      <c r="Q615" s="79"/>
      <c r="R615" s="79"/>
      <c r="S615" s="79"/>
      <c r="T615" s="79"/>
      <c r="U615" s="79"/>
      <c r="V615" s="79"/>
      <c r="W615" s="79"/>
      <c r="X615" s="79"/>
      <c r="Y615" s="79"/>
      <c r="Z615" s="79"/>
    </row>
    <row r="616" ht="11.25" customHeight="1">
      <c r="A616" s="85" t="s">
        <v>3129</v>
      </c>
      <c r="B616" s="18" t="s">
        <v>77</v>
      </c>
      <c r="C616" s="85" t="s">
        <v>8909</v>
      </c>
      <c r="D616" s="74" t="s">
        <v>8250</v>
      </c>
      <c r="E616" s="557">
        <v>16.666666666666668</v>
      </c>
      <c r="F616" s="557">
        <v>16.666666666666668</v>
      </c>
      <c r="G616" s="78" t="s">
        <v>3133</v>
      </c>
      <c r="H616" s="79"/>
      <c r="I616" s="79"/>
      <c r="J616" s="79"/>
      <c r="K616" s="79"/>
      <c r="L616" s="79"/>
      <c r="M616" s="79"/>
      <c r="N616" s="79"/>
      <c r="O616" s="79"/>
      <c r="P616" s="79"/>
      <c r="Q616" s="79"/>
      <c r="R616" s="79"/>
      <c r="S616" s="79"/>
      <c r="T616" s="79"/>
      <c r="U616" s="79"/>
      <c r="V616" s="79"/>
      <c r="W616" s="79"/>
      <c r="X616" s="79"/>
      <c r="Y616" s="79"/>
      <c r="Z616" s="79"/>
    </row>
    <row r="617" ht="11.25" customHeight="1">
      <c r="A617" s="85" t="s">
        <v>3129</v>
      </c>
      <c r="B617" s="18" t="s">
        <v>77</v>
      </c>
      <c r="C617" s="85" t="s">
        <v>8910</v>
      </c>
      <c r="D617" s="74" t="s">
        <v>8250</v>
      </c>
      <c r="E617" s="557">
        <v>5.833333333333334</v>
      </c>
      <c r="F617" s="557">
        <v>5.833333333333334</v>
      </c>
      <c r="G617" s="78" t="s">
        <v>3133</v>
      </c>
      <c r="H617" s="79"/>
      <c r="I617" s="79"/>
      <c r="J617" s="79"/>
      <c r="K617" s="79"/>
      <c r="L617" s="79"/>
      <c r="M617" s="79"/>
      <c r="N617" s="79"/>
      <c r="O617" s="79"/>
      <c r="P617" s="79"/>
      <c r="Q617" s="79"/>
      <c r="R617" s="79"/>
      <c r="S617" s="79"/>
      <c r="T617" s="79"/>
      <c r="U617" s="79"/>
      <c r="V617" s="79"/>
      <c r="W617" s="79"/>
      <c r="X617" s="79"/>
      <c r="Y617" s="79"/>
      <c r="Z617" s="79"/>
    </row>
    <row r="618" ht="11.25" customHeight="1">
      <c r="A618" s="85" t="s">
        <v>3129</v>
      </c>
      <c r="B618" s="18" t="s">
        <v>77</v>
      </c>
      <c r="C618" s="85" t="s">
        <v>8911</v>
      </c>
      <c r="D618" s="74" t="s">
        <v>8250</v>
      </c>
      <c r="E618" s="557">
        <v>19.0</v>
      </c>
      <c r="F618" s="557">
        <v>19.0</v>
      </c>
      <c r="G618" s="78" t="s">
        <v>3133</v>
      </c>
      <c r="H618" s="79"/>
      <c r="I618" s="79"/>
      <c r="J618" s="79"/>
      <c r="K618" s="79"/>
      <c r="L618" s="79"/>
      <c r="M618" s="79"/>
      <c r="N618" s="79"/>
      <c r="O618" s="79"/>
      <c r="P618" s="79"/>
      <c r="Q618" s="79"/>
      <c r="R618" s="79"/>
      <c r="S618" s="79"/>
      <c r="T618" s="79"/>
      <c r="U618" s="79"/>
      <c r="V618" s="79"/>
      <c r="W618" s="79"/>
      <c r="X618" s="79"/>
      <c r="Y618" s="79"/>
      <c r="Z618" s="79"/>
    </row>
    <row r="619" ht="11.25" customHeight="1">
      <c r="A619" s="85" t="s">
        <v>3129</v>
      </c>
      <c r="B619" s="18" t="s">
        <v>77</v>
      </c>
      <c r="C619" s="85" t="s">
        <v>8912</v>
      </c>
      <c r="D619" s="74" t="s">
        <v>8250</v>
      </c>
      <c r="E619" s="557">
        <v>19.0</v>
      </c>
      <c r="F619" s="557">
        <v>19.0</v>
      </c>
      <c r="G619" s="78" t="s">
        <v>3133</v>
      </c>
      <c r="H619" s="79"/>
      <c r="I619" s="79"/>
      <c r="J619" s="79"/>
      <c r="K619" s="79"/>
      <c r="L619" s="79"/>
      <c r="M619" s="79"/>
      <c r="N619" s="79"/>
      <c r="O619" s="79"/>
      <c r="P619" s="79"/>
      <c r="Q619" s="79"/>
      <c r="R619" s="79"/>
      <c r="S619" s="79"/>
      <c r="T619" s="79"/>
      <c r="U619" s="79"/>
      <c r="V619" s="79"/>
      <c r="W619" s="79"/>
      <c r="X619" s="79"/>
      <c r="Y619" s="79"/>
      <c r="Z619" s="79"/>
    </row>
    <row r="620" ht="11.25" customHeight="1">
      <c r="A620" s="85" t="s">
        <v>3129</v>
      </c>
      <c r="B620" s="18" t="s">
        <v>77</v>
      </c>
      <c r="C620" s="85" t="s">
        <v>8913</v>
      </c>
      <c r="D620" s="74" t="s">
        <v>8250</v>
      </c>
      <c r="E620" s="557">
        <v>6.65</v>
      </c>
      <c r="F620" s="557">
        <v>6.65</v>
      </c>
      <c r="G620" s="78" t="s">
        <v>3133</v>
      </c>
      <c r="H620" s="79"/>
      <c r="I620" s="79"/>
      <c r="J620" s="79"/>
      <c r="K620" s="79"/>
      <c r="L620" s="79"/>
      <c r="M620" s="79"/>
      <c r="N620" s="79"/>
      <c r="O620" s="79"/>
      <c r="P620" s="79"/>
      <c r="Q620" s="79"/>
      <c r="R620" s="79"/>
      <c r="S620" s="79"/>
      <c r="T620" s="79"/>
      <c r="U620" s="79"/>
      <c r="V620" s="79"/>
      <c r="W620" s="79"/>
      <c r="X620" s="79"/>
      <c r="Y620" s="79"/>
      <c r="Z620" s="79"/>
    </row>
    <row r="621" ht="11.25" customHeight="1">
      <c r="A621" s="85" t="s">
        <v>3129</v>
      </c>
      <c r="B621" s="18" t="s">
        <v>77</v>
      </c>
      <c r="C621" s="85" t="s">
        <v>8914</v>
      </c>
      <c r="D621" s="74" t="s">
        <v>8250</v>
      </c>
      <c r="E621" s="557">
        <v>26.333333333333332</v>
      </c>
      <c r="F621" s="557">
        <v>26.333333333333332</v>
      </c>
      <c r="G621" s="78" t="s">
        <v>3133</v>
      </c>
      <c r="H621" s="79"/>
      <c r="I621" s="79"/>
      <c r="J621" s="79"/>
      <c r="K621" s="79"/>
      <c r="L621" s="79"/>
      <c r="M621" s="79"/>
      <c r="N621" s="79"/>
      <c r="O621" s="79"/>
      <c r="P621" s="79"/>
      <c r="Q621" s="79"/>
      <c r="R621" s="79"/>
      <c r="S621" s="79"/>
      <c r="T621" s="79"/>
      <c r="U621" s="79"/>
      <c r="V621" s="79"/>
      <c r="W621" s="79"/>
      <c r="X621" s="79"/>
      <c r="Y621" s="79"/>
      <c r="Z621" s="79"/>
    </row>
    <row r="622" ht="11.25" customHeight="1">
      <c r="A622" s="85" t="s">
        <v>3129</v>
      </c>
      <c r="B622" s="18" t="s">
        <v>77</v>
      </c>
      <c r="C622" s="85" t="s">
        <v>8915</v>
      </c>
      <c r="D622" s="74" t="s">
        <v>8250</v>
      </c>
      <c r="E622" s="557">
        <v>26.333333333333332</v>
      </c>
      <c r="F622" s="557">
        <v>26.333333333333332</v>
      </c>
      <c r="G622" s="78" t="s">
        <v>3133</v>
      </c>
      <c r="H622" s="79"/>
      <c r="I622" s="79"/>
      <c r="J622" s="79"/>
      <c r="K622" s="79"/>
      <c r="L622" s="79"/>
      <c r="M622" s="79"/>
      <c r="N622" s="79"/>
      <c r="O622" s="79"/>
      <c r="P622" s="79"/>
      <c r="Q622" s="79"/>
      <c r="R622" s="79"/>
      <c r="S622" s="79"/>
      <c r="T622" s="79"/>
      <c r="U622" s="79"/>
      <c r="V622" s="79"/>
      <c r="W622" s="79"/>
      <c r="X622" s="79"/>
      <c r="Y622" s="79"/>
      <c r="Z622" s="79"/>
    </row>
    <row r="623" ht="11.25" customHeight="1">
      <c r="A623" s="85" t="s">
        <v>3129</v>
      </c>
      <c r="B623" s="18" t="s">
        <v>77</v>
      </c>
      <c r="C623" s="85" t="s">
        <v>8916</v>
      </c>
      <c r="D623" s="74" t="s">
        <v>8250</v>
      </c>
      <c r="E623" s="557">
        <v>9.216666666666667</v>
      </c>
      <c r="F623" s="557">
        <v>9.216666666666667</v>
      </c>
      <c r="G623" s="78" t="s">
        <v>3133</v>
      </c>
      <c r="H623" s="79"/>
      <c r="I623" s="79"/>
      <c r="J623" s="79"/>
      <c r="K623" s="79"/>
      <c r="L623" s="79"/>
      <c r="M623" s="79"/>
      <c r="N623" s="79"/>
      <c r="O623" s="79"/>
      <c r="P623" s="79"/>
      <c r="Q623" s="79"/>
      <c r="R623" s="79"/>
      <c r="S623" s="79"/>
      <c r="T623" s="79"/>
      <c r="U623" s="79"/>
      <c r="V623" s="79"/>
      <c r="W623" s="79"/>
      <c r="X623" s="79"/>
      <c r="Y623" s="79"/>
      <c r="Z623" s="79"/>
    </row>
    <row r="624" ht="11.25" customHeight="1">
      <c r="A624" s="85" t="s">
        <v>3129</v>
      </c>
      <c r="B624" s="18" t="s">
        <v>77</v>
      </c>
      <c r="C624" s="85" t="s">
        <v>8917</v>
      </c>
      <c r="D624" s="74" t="s">
        <v>8250</v>
      </c>
      <c r="E624" s="557">
        <v>16.0</v>
      </c>
      <c r="F624" s="557">
        <v>16.0</v>
      </c>
      <c r="G624" s="78" t="s">
        <v>3133</v>
      </c>
      <c r="H624" s="79"/>
      <c r="I624" s="79"/>
      <c r="J624" s="79"/>
      <c r="K624" s="79"/>
      <c r="L624" s="79"/>
      <c r="M624" s="79"/>
      <c r="N624" s="79"/>
      <c r="O624" s="79"/>
      <c r="P624" s="79"/>
      <c r="Q624" s="79"/>
      <c r="R624" s="79"/>
      <c r="S624" s="79"/>
      <c r="T624" s="79"/>
      <c r="U624" s="79"/>
      <c r="V624" s="79"/>
      <c r="W624" s="79"/>
      <c r="X624" s="79"/>
      <c r="Y624" s="79"/>
      <c r="Z624" s="79"/>
    </row>
    <row r="625" ht="11.25" customHeight="1">
      <c r="A625" s="85" t="s">
        <v>3129</v>
      </c>
      <c r="B625" s="18" t="s">
        <v>77</v>
      </c>
      <c r="C625" s="85" t="s">
        <v>8918</v>
      </c>
      <c r="D625" s="74" t="s">
        <v>8250</v>
      </c>
      <c r="E625" s="557">
        <v>16.0</v>
      </c>
      <c r="F625" s="557">
        <v>16.0</v>
      </c>
      <c r="G625" s="78" t="s">
        <v>3133</v>
      </c>
      <c r="H625" s="79"/>
      <c r="I625" s="79"/>
      <c r="J625" s="79"/>
      <c r="K625" s="79"/>
      <c r="L625" s="79"/>
      <c r="M625" s="79"/>
      <c r="N625" s="79"/>
      <c r="O625" s="79"/>
      <c r="P625" s="79"/>
      <c r="Q625" s="79"/>
      <c r="R625" s="79"/>
      <c r="S625" s="79"/>
      <c r="T625" s="79"/>
      <c r="U625" s="79"/>
      <c r="V625" s="79"/>
      <c r="W625" s="79"/>
      <c r="X625" s="79"/>
      <c r="Y625" s="79"/>
      <c r="Z625" s="79"/>
    </row>
    <row r="626" ht="11.25" customHeight="1">
      <c r="A626" s="85" t="s">
        <v>3129</v>
      </c>
      <c r="B626" s="18" t="s">
        <v>77</v>
      </c>
      <c r="C626" s="85" t="s">
        <v>8919</v>
      </c>
      <c r="D626" s="74" t="s">
        <v>8250</v>
      </c>
      <c r="E626" s="557">
        <v>5.6000000000000005</v>
      </c>
      <c r="F626" s="557">
        <v>5.6000000000000005</v>
      </c>
      <c r="G626" s="78" t="s">
        <v>3133</v>
      </c>
      <c r="H626" s="79"/>
      <c r="I626" s="79"/>
      <c r="J626" s="79"/>
      <c r="K626" s="79"/>
      <c r="L626" s="79"/>
      <c r="M626" s="79"/>
      <c r="N626" s="79"/>
      <c r="O626" s="79"/>
      <c r="P626" s="79"/>
      <c r="Q626" s="79"/>
      <c r="R626" s="79"/>
      <c r="S626" s="79"/>
      <c r="T626" s="79"/>
      <c r="U626" s="79"/>
      <c r="V626" s="79"/>
      <c r="W626" s="79"/>
      <c r="X626" s="79"/>
      <c r="Y626" s="79"/>
      <c r="Z626" s="79"/>
    </row>
    <row r="627" ht="11.25" customHeight="1">
      <c r="A627" s="85" t="s">
        <v>3129</v>
      </c>
      <c r="B627" s="18" t="s">
        <v>77</v>
      </c>
      <c r="C627" s="85" t="s">
        <v>8920</v>
      </c>
      <c r="D627" s="74" t="s">
        <v>8921</v>
      </c>
      <c r="E627" s="557">
        <v>23.333333333333332</v>
      </c>
      <c r="F627" s="557">
        <v>23.333333333333332</v>
      </c>
      <c r="G627" s="78" t="s">
        <v>3133</v>
      </c>
      <c r="H627" s="79"/>
      <c r="I627" s="79"/>
      <c r="J627" s="79"/>
      <c r="K627" s="79"/>
      <c r="L627" s="79"/>
      <c r="M627" s="79"/>
      <c r="N627" s="79"/>
      <c r="O627" s="79"/>
      <c r="P627" s="79"/>
      <c r="Q627" s="79"/>
      <c r="R627" s="79"/>
      <c r="S627" s="79"/>
      <c r="T627" s="79"/>
      <c r="U627" s="79"/>
      <c r="V627" s="79"/>
      <c r="W627" s="79"/>
      <c r="X627" s="79"/>
      <c r="Y627" s="79"/>
      <c r="Z627" s="79"/>
    </row>
    <row r="628" ht="11.25" customHeight="1">
      <c r="A628" s="85" t="s">
        <v>3129</v>
      </c>
      <c r="B628" s="18" t="s">
        <v>77</v>
      </c>
      <c r="C628" s="85" t="s">
        <v>8922</v>
      </c>
      <c r="D628" s="74" t="s">
        <v>8921</v>
      </c>
      <c r="E628" s="557">
        <v>19.0</v>
      </c>
      <c r="F628" s="557">
        <v>19.0</v>
      </c>
      <c r="G628" s="78" t="s">
        <v>3133</v>
      </c>
      <c r="H628" s="79"/>
      <c r="I628" s="79"/>
      <c r="J628" s="79"/>
      <c r="K628" s="79"/>
      <c r="L628" s="79"/>
      <c r="M628" s="79"/>
      <c r="N628" s="79"/>
      <c r="O628" s="79"/>
      <c r="P628" s="79"/>
      <c r="Q628" s="79"/>
      <c r="R628" s="79"/>
      <c r="S628" s="79"/>
      <c r="T628" s="79"/>
      <c r="U628" s="79"/>
      <c r="V628" s="79"/>
      <c r="W628" s="79"/>
      <c r="X628" s="79"/>
      <c r="Y628" s="79"/>
      <c r="Z628" s="79"/>
    </row>
    <row r="629" ht="11.25" customHeight="1">
      <c r="A629" s="112" t="s">
        <v>7520</v>
      </c>
      <c r="B629" s="98" t="s">
        <v>77</v>
      </c>
      <c r="C629" s="112" t="s">
        <v>8923</v>
      </c>
      <c r="D629" s="99" t="s">
        <v>8301</v>
      </c>
      <c r="E629" s="426">
        <v>25.0</v>
      </c>
      <c r="F629" s="763">
        <v>25.0</v>
      </c>
      <c r="G629" s="78" t="s">
        <v>649</v>
      </c>
      <c r="H629" s="79"/>
      <c r="I629" s="79"/>
      <c r="J629" s="79"/>
      <c r="K629" s="79"/>
      <c r="L629" s="79"/>
      <c r="M629" s="79"/>
      <c r="N629" s="79"/>
      <c r="O629" s="79"/>
      <c r="P629" s="79"/>
      <c r="Q629" s="79"/>
      <c r="R629" s="79"/>
      <c r="S629" s="79"/>
      <c r="T629" s="79"/>
      <c r="U629" s="79"/>
      <c r="V629" s="79"/>
      <c r="W629" s="79"/>
      <c r="X629" s="79"/>
      <c r="Y629" s="79"/>
      <c r="Z629" s="79"/>
    </row>
    <row r="630" ht="11.25" customHeight="1">
      <c r="A630" s="112" t="s">
        <v>7520</v>
      </c>
      <c r="B630" s="98" t="s">
        <v>77</v>
      </c>
      <c r="C630" s="112" t="s">
        <v>8924</v>
      </c>
      <c r="D630" s="99" t="s">
        <v>8305</v>
      </c>
      <c r="E630" s="426">
        <v>6.0</v>
      </c>
      <c r="F630" s="763">
        <v>6.0</v>
      </c>
      <c r="G630" s="78" t="s">
        <v>649</v>
      </c>
      <c r="H630" s="79"/>
      <c r="I630" s="79"/>
      <c r="J630" s="79"/>
      <c r="K630" s="79"/>
      <c r="L630" s="79"/>
      <c r="M630" s="79"/>
      <c r="N630" s="79"/>
      <c r="O630" s="79"/>
      <c r="P630" s="79"/>
      <c r="Q630" s="79"/>
      <c r="R630" s="79"/>
      <c r="S630" s="79"/>
      <c r="T630" s="79"/>
      <c r="U630" s="79"/>
      <c r="V630" s="79"/>
      <c r="W630" s="79"/>
      <c r="X630" s="79"/>
      <c r="Y630" s="79"/>
      <c r="Z630" s="79"/>
    </row>
    <row r="631" ht="11.25" customHeight="1">
      <c r="A631" s="112" t="s">
        <v>7520</v>
      </c>
      <c r="B631" s="98" t="s">
        <v>77</v>
      </c>
      <c r="C631" s="112" t="s">
        <v>8925</v>
      </c>
      <c r="D631" s="99" t="s">
        <v>8174</v>
      </c>
      <c r="E631" s="426">
        <v>18.67</v>
      </c>
      <c r="F631" s="763">
        <v>18.67</v>
      </c>
      <c r="G631" s="78" t="s">
        <v>649</v>
      </c>
      <c r="H631" s="79"/>
      <c r="I631" s="79"/>
      <c r="J631" s="79"/>
      <c r="K631" s="79"/>
      <c r="L631" s="79"/>
      <c r="M631" s="79"/>
      <c r="N631" s="79"/>
      <c r="O631" s="79"/>
      <c r="P631" s="79"/>
      <c r="Q631" s="79"/>
      <c r="R631" s="79"/>
      <c r="S631" s="79"/>
      <c r="T631" s="79"/>
      <c r="U631" s="79"/>
      <c r="V631" s="79"/>
      <c r="W631" s="79"/>
      <c r="X631" s="79"/>
      <c r="Y631" s="79"/>
      <c r="Z631" s="79"/>
    </row>
    <row r="632" ht="11.25" customHeight="1">
      <c r="A632" s="112" t="s">
        <v>7520</v>
      </c>
      <c r="B632" s="98" t="s">
        <v>77</v>
      </c>
      <c r="C632" s="112" t="s">
        <v>8926</v>
      </c>
      <c r="D632" s="99" t="s">
        <v>8174</v>
      </c>
      <c r="E632" s="426">
        <v>18.67</v>
      </c>
      <c r="F632" s="763">
        <v>18.67</v>
      </c>
      <c r="G632" s="78" t="s">
        <v>649</v>
      </c>
      <c r="H632" s="79"/>
      <c r="I632" s="79"/>
      <c r="J632" s="79"/>
      <c r="K632" s="79"/>
      <c r="L632" s="79"/>
      <c r="M632" s="79"/>
      <c r="N632" s="79"/>
      <c r="O632" s="79"/>
      <c r="P632" s="79"/>
      <c r="Q632" s="79"/>
      <c r="R632" s="79"/>
      <c r="S632" s="79"/>
      <c r="T632" s="79"/>
      <c r="U632" s="79"/>
      <c r="V632" s="79"/>
      <c r="W632" s="79"/>
      <c r="X632" s="79"/>
      <c r="Y632" s="79"/>
      <c r="Z632" s="79"/>
    </row>
    <row r="633" ht="11.25" customHeight="1">
      <c r="A633" s="112" t="s">
        <v>7520</v>
      </c>
      <c r="B633" s="98" t="s">
        <v>77</v>
      </c>
      <c r="C633" s="112" t="s">
        <v>8927</v>
      </c>
      <c r="D633" s="99" t="s">
        <v>8174</v>
      </c>
      <c r="E633" s="426">
        <v>14.0</v>
      </c>
      <c r="F633" s="763">
        <v>14.0</v>
      </c>
      <c r="G633" s="78" t="s">
        <v>649</v>
      </c>
      <c r="H633" s="79"/>
      <c r="I633" s="79"/>
      <c r="J633" s="79"/>
      <c r="K633" s="79"/>
      <c r="L633" s="79"/>
      <c r="M633" s="79"/>
      <c r="N633" s="79"/>
      <c r="O633" s="79"/>
      <c r="P633" s="79"/>
      <c r="Q633" s="79"/>
      <c r="R633" s="79"/>
      <c r="S633" s="79"/>
      <c r="T633" s="79"/>
      <c r="U633" s="79"/>
      <c r="V633" s="79"/>
      <c r="W633" s="79"/>
      <c r="X633" s="79"/>
      <c r="Y633" s="79"/>
      <c r="Z633" s="79"/>
    </row>
    <row r="634" ht="11.25" customHeight="1">
      <c r="A634" s="112" t="s">
        <v>7520</v>
      </c>
      <c r="B634" s="98" t="s">
        <v>77</v>
      </c>
      <c r="C634" s="112" t="s">
        <v>8928</v>
      </c>
      <c r="D634" s="99" t="s">
        <v>8174</v>
      </c>
      <c r="E634" s="426">
        <v>5.6</v>
      </c>
      <c r="F634" s="763">
        <v>5.6</v>
      </c>
      <c r="G634" s="78" t="s">
        <v>649</v>
      </c>
      <c r="H634" s="79"/>
      <c r="I634" s="79"/>
      <c r="J634" s="79"/>
      <c r="K634" s="79"/>
      <c r="L634" s="79"/>
      <c r="M634" s="79"/>
      <c r="N634" s="79"/>
      <c r="O634" s="79"/>
      <c r="P634" s="79"/>
      <c r="Q634" s="79"/>
      <c r="R634" s="79"/>
      <c r="S634" s="79"/>
      <c r="T634" s="79"/>
      <c r="U634" s="79"/>
      <c r="V634" s="79"/>
      <c r="W634" s="79"/>
      <c r="X634" s="79"/>
      <c r="Y634" s="79"/>
      <c r="Z634" s="79"/>
    </row>
    <row r="635" ht="11.25" customHeight="1">
      <c r="A635" s="112" t="s">
        <v>7520</v>
      </c>
      <c r="B635" s="98" t="s">
        <v>77</v>
      </c>
      <c r="C635" s="112" t="s">
        <v>8929</v>
      </c>
      <c r="D635" s="99" t="s">
        <v>8174</v>
      </c>
      <c r="E635" s="426">
        <v>18.67</v>
      </c>
      <c r="F635" s="763">
        <v>18.67</v>
      </c>
      <c r="G635" s="78" t="s">
        <v>649</v>
      </c>
      <c r="H635" s="79"/>
      <c r="I635" s="79"/>
      <c r="J635" s="79"/>
      <c r="K635" s="79"/>
      <c r="L635" s="79"/>
      <c r="M635" s="79"/>
      <c r="N635" s="79"/>
      <c r="O635" s="79"/>
      <c r="P635" s="79"/>
      <c r="Q635" s="79"/>
      <c r="R635" s="79"/>
      <c r="S635" s="79"/>
      <c r="T635" s="79"/>
      <c r="U635" s="79"/>
      <c r="V635" s="79"/>
      <c r="W635" s="79"/>
      <c r="X635" s="79"/>
      <c r="Y635" s="79"/>
      <c r="Z635" s="79"/>
    </row>
    <row r="636" ht="11.25" customHeight="1">
      <c r="A636" s="112" t="s">
        <v>7520</v>
      </c>
      <c r="B636" s="98" t="s">
        <v>77</v>
      </c>
      <c r="C636" s="112" t="s">
        <v>8930</v>
      </c>
      <c r="D636" s="99" t="s">
        <v>8174</v>
      </c>
      <c r="E636" s="426">
        <v>18.67</v>
      </c>
      <c r="F636" s="763">
        <v>18.67</v>
      </c>
      <c r="G636" s="78" t="s">
        <v>649</v>
      </c>
      <c r="H636" s="79"/>
      <c r="I636" s="79"/>
      <c r="J636" s="79"/>
      <c r="K636" s="79"/>
      <c r="L636" s="79"/>
      <c r="M636" s="79"/>
      <c r="N636" s="79"/>
      <c r="O636" s="79"/>
      <c r="P636" s="79"/>
      <c r="Q636" s="79"/>
      <c r="R636" s="79"/>
      <c r="S636" s="79"/>
      <c r="T636" s="79"/>
      <c r="U636" s="79"/>
      <c r="V636" s="79"/>
      <c r="W636" s="79"/>
      <c r="X636" s="79"/>
      <c r="Y636" s="79"/>
      <c r="Z636" s="79"/>
    </row>
    <row r="637" ht="11.25" customHeight="1">
      <c r="A637" s="112" t="s">
        <v>7520</v>
      </c>
      <c r="B637" s="772" t="s">
        <v>77</v>
      </c>
      <c r="C637" s="112" t="s">
        <v>8927</v>
      </c>
      <c r="D637" s="99" t="s">
        <v>8174</v>
      </c>
      <c r="E637" s="426">
        <v>14.0</v>
      </c>
      <c r="F637" s="763">
        <v>14.0</v>
      </c>
      <c r="G637" s="78" t="s">
        <v>649</v>
      </c>
      <c r="H637" s="79"/>
      <c r="I637" s="79"/>
      <c r="J637" s="79"/>
      <c r="K637" s="79"/>
      <c r="L637" s="79"/>
      <c r="M637" s="79"/>
      <c r="N637" s="79"/>
      <c r="O637" s="79"/>
      <c r="P637" s="79"/>
      <c r="Q637" s="79"/>
      <c r="R637" s="79"/>
      <c r="S637" s="79"/>
      <c r="T637" s="79"/>
      <c r="U637" s="79"/>
      <c r="V637" s="79"/>
      <c r="W637" s="79"/>
      <c r="X637" s="79"/>
      <c r="Y637" s="79"/>
      <c r="Z637" s="79"/>
    </row>
    <row r="638" ht="11.25" customHeight="1">
      <c r="A638" s="112" t="s">
        <v>7520</v>
      </c>
      <c r="B638" s="98" t="s">
        <v>77</v>
      </c>
      <c r="C638" s="112" t="s">
        <v>8928</v>
      </c>
      <c r="D638" s="99" t="s">
        <v>8174</v>
      </c>
      <c r="E638" s="426">
        <v>5.6</v>
      </c>
      <c r="F638" s="763">
        <v>5.6</v>
      </c>
      <c r="G638" s="78" t="s">
        <v>649</v>
      </c>
      <c r="H638" s="79"/>
      <c r="I638" s="79"/>
      <c r="J638" s="79"/>
      <c r="K638" s="79"/>
      <c r="L638" s="79"/>
      <c r="M638" s="79"/>
      <c r="N638" s="79"/>
      <c r="O638" s="79"/>
      <c r="P638" s="79"/>
      <c r="Q638" s="79"/>
      <c r="R638" s="79"/>
      <c r="S638" s="79"/>
      <c r="T638" s="79"/>
      <c r="U638" s="79"/>
      <c r="V638" s="79"/>
      <c r="W638" s="79"/>
      <c r="X638" s="79"/>
      <c r="Y638" s="79"/>
      <c r="Z638" s="79"/>
    </row>
    <row r="639" ht="11.25" customHeight="1">
      <c r="A639" s="112" t="s">
        <v>7520</v>
      </c>
      <c r="B639" s="98" t="s">
        <v>77</v>
      </c>
      <c r="C639" s="112" t="s">
        <v>8931</v>
      </c>
      <c r="D639" s="99" t="s">
        <v>8174</v>
      </c>
      <c r="E639" s="426">
        <v>29.0</v>
      </c>
      <c r="F639" s="763">
        <v>29.0</v>
      </c>
      <c r="G639" s="78" t="s">
        <v>649</v>
      </c>
      <c r="H639" s="79"/>
      <c r="I639" s="79"/>
      <c r="J639" s="79"/>
      <c r="K639" s="79"/>
      <c r="L639" s="79"/>
      <c r="M639" s="79"/>
      <c r="N639" s="79"/>
      <c r="O639" s="79"/>
      <c r="P639" s="79"/>
      <c r="Q639" s="79"/>
      <c r="R639" s="79"/>
      <c r="S639" s="79"/>
      <c r="T639" s="79"/>
      <c r="U639" s="79"/>
      <c r="V639" s="79"/>
      <c r="W639" s="79"/>
      <c r="X639" s="79"/>
      <c r="Y639" s="79"/>
      <c r="Z639" s="79"/>
    </row>
    <row r="640" ht="11.25" customHeight="1">
      <c r="A640" s="112" t="s">
        <v>7520</v>
      </c>
      <c r="B640" s="98" t="s">
        <v>77</v>
      </c>
      <c r="C640" s="112" t="s">
        <v>8932</v>
      </c>
      <c r="D640" s="99" t="s">
        <v>8174</v>
      </c>
      <c r="E640" s="426">
        <v>29.0</v>
      </c>
      <c r="F640" s="763">
        <v>29.0</v>
      </c>
      <c r="G640" s="78" t="s">
        <v>649</v>
      </c>
      <c r="H640" s="79"/>
      <c r="I640" s="79"/>
      <c r="J640" s="79"/>
      <c r="K640" s="79"/>
      <c r="L640" s="79"/>
      <c r="M640" s="79"/>
      <c r="N640" s="79"/>
      <c r="O640" s="79"/>
      <c r="P640" s="79"/>
      <c r="Q640" s="79"/>
      <c r="R640" s="79"/>
      <c r="S640" s="79"/>
      <c r="T640" s="79"/>
      <c r="U640" s="79"/>
      <c r="V640" s="79"/>
      <c r="W640" s="79"/>
      <c r="X640" s="79"/>
      <c r="Y640" s="79"/>
      <c r="Z640" s="79"/>
    </row>
    <row r="641" ht="11.25" customHeight="1">
      <c r="A641" s="112" t="s">
        <v>7520</v>
      </c>
      <c r="B641" s="98" t="s">
        <v>77</v>
      </c>
      <c r="C641" s="112" t="s">
        <v>8933</v>
      </c>
      <c r="D641" s="99" t="s">
        <v>8174</v>
      </c>
      <c r="E641" s="426">
        <v>21.75</v>
      </c>
      <c r="F641" s="763">
        <v>21.75</v>
      </c>
      <c r="G641" s="78" t="s">
        <v>649</v>
      </c>
      <c r="H641" s="79"/>
      <c r="I641" s="79"/>
      <c r="J641" s="79"/>
      <c r="K641" s="79"/>
      <c r="L641" s="79"/>
      <c r="M641" s="79"/>
      <c r="N641" s="79"/>
      <c r="O641" s="79"/>
      <c r="P641" s="79"/>
      <c r="Q641" s="79"/>
      <c r="R641" s="79"/>
      <c r="S641" s="79"/>
      <c r="T641" s="79"/>
      <c r="U641" s="79"/>
      <c r="V641" s="79"/>
      <c r="W641" s="79"/>
      <c r="X641" s="79"/>
      <c r="Y641" s="79"/>
      <c r="Z641" s="79"/>
    </row>
    <row r="642" ht="11.25" customHeight="1">
      <c r="A642" s="112" t="s">
        <v>7520</v>
      </c>
      <c r="B642" s="98" t="s">
        <v>77</v>
      </c>
      <c r="C642" s="112" t="s">
        <v>8934</v>
      </c>
      <c r="D642" s="99" t="s">
        <v>8174</v>
      </c>
      <c r="E642" s="426">
        <v>8.7</v>
      </c>
      <c r="F642" s="763">
        <v>8.7</v>
      </c>
      <c r="G642" s="78" t="s">
        <v>649</v>
      </c>
      <c r="H642" s="79"/>
      <c r="I642" s="79"/>
      <c r="J642" s="79"/>
      <c r="K642" s="79"/>
      <c r="L642" s="79"/>
      <c r="M642" s="79"/>
      <c r="N642" s="79"/>
      <c r="O642" s="79"/>
      <c r="P642" s="79"/>
      <c r="Q642" s="79"/>
      <c r="R642" s="79"/>
      <c r="S642" s="79"/>
      <c r="T642" s="79"/>
      <c r="U642" s="79"/>
      <c r="V642" s="79"/>
      <c r="W642" s="79"/>
      <c r="X642" s="79"/>
      <c r="Y642" s="79"/>
      <c r="Z642" s="79"/>
    </row>
    <row r="643" ht="11.25" customHeight="1">
      <c r="A643" s="112" t="s">
        <v>7520</v>
      </c>
      <c r="B643" s="98" t="s">
        <v>77</v>
      </c>
      <c r="C643" s="112" t="s">
        <v>8935</v>
      </c>
      <c r="D643" s="99" t="s">
        <v>8174</v>
      </c>
      <c r="E643" s="426">
        <v>29.0</v>
      </c>
      <c r="F643" s="763">
        <v>29.0</v>
      </c>
      <c r="G643" s="78" t="s">
        <v>649</v>
      </c>
      <c r="H643" s="79"/>
      <c r="I643" s="79"/>
      <c r="J643" s="79"/>
      <c r="K643" s="79"/>
      <c r="L643" s="79"/>
      <c r="M643" s="79"/>
      <c r="N643" s="79"/>
      <c r="O643" s="79"/>
      <c r="P643" s="79"/>
      <c r="Q643" s="79"/>
      <c r="R643" s="79"/>
      <c r="S643" s="79"/>
      <c r="T643" s="79"/>
      <c r="U643" s="79"/>
      <c r="V643" s="79"/>
      <c r="W643" s="79"/>
      <c r="X643" s="79"/>
      <c r="Y643" s="79"/>
      <c r="Z643" s="79"/>
    </row>
    <row r="644" ht="11.25" customHeight="1">
      <c r="A644" s="112" t="s">
        <v>7520</v>
      </c>
      <c r="B644" s="98" t="s">
        <v>77</v>
      </c>
      <c r="C644" s="112" t="s">
        <v>8936</v>
      </c>
      <c r="D644" s="99" t="s">
        <v>8174</v>
      </c>
      <c r="E644" s="426">
        <v>29.0</v>
      </c>
      <c r="F644" s="763">
        <v>29.0</v>
      </c>
      <c r="G644" s="78" t="s">
        <v>649</v>
      </c>
      <c r="H644" s="79"/>
      <c r="I644" s="79"/>
      <c r="J644" s="79"/>
      <c r="K644" s="79"/>
      <c r="L644" s="79"/>
      <c r="M644" s="79"/>
      <c r="N644" s="79"/>
      <c r="O644" s="79"/>
      <c r="P644" s="79"/>
      <c r="Q644" s="79"/>
      <c r="R644" s="79"/>
      <c r="S644" s="79"/>
      <c r="T644" s="79"/>
      <c r="U644" s="79"/>
      <c r="V644" s="79"/>
      <c r="W644" s="79"/>
      <c r="X644" s="79"/>
      <c r="Y644" s="79"/>
      <c r="Z644" s="79"/>
    </row>
    <row r="645" ht="11.25" customHeight="1">
      <c r="A645" s="112" t="s">
        <v>7520</v>
      </c>
      <c r="B645" s="98" t="s">
        <v>77</v>
      </c>
      <c r="C645" s="112" t="s">
        <v>8933</v>
      </c>
      <c r="D645" s="99" t="s">
        <v>8174</v>
      </c>
      <c r="E645" s="426">
        <v>21.75</v>
      </c>
      <c r="F645" s="763">
        <v>21.75</v>
      </c>
      <c r="G645" s="78" t="s">
        <v>649</v>
      </c>
      <c r="H645" s="79"/>
      <c r="I645" s="79"/>
      <c r="J645" s="79"/>
      <c r="K645" s="79"/>
      <c r="L645" s="79"/>
      <c r="M645" s="79"/>
      <c r="N645" s="79"/>
      <c r="O645" s="79"/>
      <c r="P645" s="79"/>
      <c r="Q645" s="79"/>
      <c r="R645" s="79"/>
      <c r="S645" s="79"/>
      <c r="T645" s="79"/>
      <c r="U645" s="79"/>
      <c r="V645" s="79"/>
      <c r="W645" s="79"/>
      <c r="X645" s="79"/>
      <c r="Y645" s="79"/>
      <c r="Z645" s="79"/>
    </row>
    <row r="646" ht="11.25" customHeight="1">
      <c r="A646" s="112" t="s">
        <v>7520</v>
      </c>
      <c r="B646" s="98" t="s">
        <v>77</v>
      </c>
      <c r="C646" s="112" t="s">
        <v>8934</v>
      </c>
      <c r="D646" s="99" t="s">
        <v>8174</v>
      </c>
      <c r="E646" s="426">
        <v>8.7</v>
      </c>
      <c r="F646" s="763">
        <v>8.7</v>
      </c>
      <c r="G646" s="78" t="s">
        <v>649</v>
      </c>
      <c r="H646" s="79"/>
      <c r="I646" s="79"/>
      <c r="J646" s="79"/>
      <c r="K646" s="79"/>
      <c r="L646" s="79"/>
      <c r="M646" s="79"/>
      <c r="N646" s="79"/>
      <c r="O646" s="79"/>
      <c r="P646" s="79"/>
      <c r="Q646" s="79"/>
      <c r="R646" s="79"/>
      <c r="S646" s="79"/>
      <c r="T646" s="79"/>
      <c r="U646" s="79"/>
      <c r="V646" s="79"/>
      <c r="W646" s="79"/>
      <c r="X646" s="79"/>
      <c r="Y646" s="79"/>
      <c r="Z646" s="79"/>
    </row>
    <row r="647" ht="11.25" customHeight="1">
      <c r="A647" s="112" t="s">
        <v>8085</v>
      </c>
      <c r="B647" s="98" t="s">
        <v>77</v>
      </c>
      <c r="C647" s="112" t="s">
        <v>8937</v>
      </c>
      <c r="D647" s="99" t="s">
        <v>8171</v>
      </c>
      <c r="E647" s="426" t="s">
        <v>8938</v>
      </c>
      <c r="F647" s="763">
        <v>29.67</v>
      </c>
      <c r="G647" s="78" t="s">
        <v>7911</v>
      </c>
      <c r="H647" s="79"/>
      <c r="I647" s="79"/>
      <c r="J647" s="79"/>
      <c r="K647" s="79"/>
      <c r="L647" s="79"/>
      <c r="M647" s="79"/>
      <c r="N647" s="79"/>
      <c r="O647" s="79"/>
      <c r="P647" s="79"/>
      <c r="Q647" s="79"/>
      <c r="R647" s="79"/>
      <c r="S647" s="79"/>
      <c r="T647" s="79"/>
      <c r="U647" s="79"/>
      <c r="V647" s="79"/>
      <c r="W647" s="79"/>
      <c r="X647" s="79"/>
      <c r="Y647" s="79"/>
      <c r="Z647" s="79"/>
    </row>
    <row r="648" ht="11.25" customHeight="1">
      <c r="A648" s="112" t="s">
        <v>8085</v>
      </c>
      <c r="B648" s="98" t="s">
        <v>77</v>
      </c>
      <c r="C648" s="112" t="s">
        <v>8939</v>
      </c>
      <c r="D648" s="99" t="s">
        <v>8171</v>
      </c>
      <c r="E648" s="426" t="s">
        <v>8558</v>
      </c>
      <c r="F648" s="763">
        <v>20.33</v>
      </c>
      <c r="G648" s="78" t="s">
        <v>7911</v>
      </c>
      <c r="H648" s="79"/>
      <c r="I648" s="79"/>
      <c r="J648" s="79"/>
      <c r="K648" s="79"/>
      <c r="L648" s="79"/>
      <c r="M648" s="79"/>
      <c r="N648" s="79"/>
      <c r="O648" s="79"/>
      <c r="P648" s="79"/>
      <c r="Q648" s="79"/>
      <c r="R648" s="79"/>
      <c r="S648" s="79"/>
      <c r="T648" s="79"/>
      <c r="U648" s="79"/>
      <c r="V648" s="79"/>
      <c r="W648" s="79"/>
      <c r="X648" s="79"/>
      <c r="Y648" s="79"/>
      <c r="Z648" s="79"/>
    </row>
    <row r="649" ht="11.25" customHeight="1">
      <c r="A649" s="112" t="s">
        <v>8085</v>
      </c>
      <c r="B649" s="98" t="s">
        <v>77</v>
      </c>
      <c r="C649" s="112" t="s">
        <v>8940</v>
      </c>
      <c r="D649" s="99" t="s">
        <v>8171</v>
      </c>
      <c r="E649" s="426" t="s">
        <v>8938</v>
      </c>
      <c r="F649" s="763">
        <v>29.67</v>
      </c>
      <c r="G649" s="78" t="s">
        <v>7911</v>
      </c>
      <c r="H649" s="79"/>
      <c r="I649" s="79"/>
      <c r="J649" s="79"/>
      <c r="K649" s="79"/>
      <c r="L649" s="79"/>
      <c r="M649" s="79"/>
      <c r="N649" s="79"/>
      <c r="O649" s="79"/>
      <c r="P649" s="79"/>
      <c r="Q649" s="79"/>
      <c r="R649" s="79"/>
      <c r="S649" s="79"/>
      <c r="T649" s="79"/>
      <c r="U649" s="79"/>
      <c r="V649" s="79"/>
      <c r="W649" s="79"/>
      <c r="X649" s="79"/>
      <c r="Y649" s="79"/>
      <c r="Z649" s="79"/>
    </row>
    <row r="650" ht="11.25" customHeight="1">
      <c r="A650" s="112" t="s">
        <v>8085</v>
      </c>
      <c r="B650" s="98" t="s">
        <v>77</v>
      </c>
      <c r="C650" s="112" t="s">
        <v>8941</v>
      </c>
      <c r="D650" s="99" t="s">
        <v>8171</v>
      </c>
      <c r="E650" s="426" t="s">
        <v>8942</v>
      </c>
      <c r="F650" s="763">
        <v>19.0</v>
      </c>
      <c r="G650" s="78" t="s">
        <v>7911</v>
      </c>
      <c r="H650" s="79"/>
      <c r="I650" s="79"/>
      <c r="J650" s="79"/>
      <c r="K650" s="79"/>
      <c r="L650" s="79"/>
      <c r="M650" s="79"/>
      <c r="N650" s="79"/>
      <c r="O650" s="79"/>
      <c r="P650" s="79"/>
      <c r="Q650" s="79"/>
      <c r="R650" s="79"/>
      <c r="S650" s="79"/>
      <c r="T650" s="79"/>
      <c r="U650" s="79"/>
      <c r="V650" s="79"/>
      <c r="W650" s="79"/>
      <c r="X650" s="79"/>
      <c r="Y650" s="79"/>
      <c r="Z650" s="79"/>
    </row>
    <row r="651" ht="11.25" customHeight="1">
      <c r="A651" s="112" t="s">
        <v>8085</v>
      </c>
      <c r="B651" s="98" t="s">
        <v>77</v>
      </c>
      <c r="C651" s="112" t="s">
        <v>8943</v>
      </c>
      <c r="D651" s="99" t="s">
        <v>8171</v>
      </c>
      <c r="E651" s="426" t="s">
        <v>8938</v>
      </c>
      <c r="F651" s="763">
        <v>29.67</v>
      </c>
      <c r="G651" s="78" t="s">
        <v>7911</v>
      </c>
      <c r="H651" s="79"/>
      <c r="I651" s="79"/>
      <c r="J651" s="79"/>
      <c r="K651" s="79"/>
      <c r="L651" s="79"/>
      <c r="M651" s="79"/>
      <c r="N651" s="79"/>
      <c r="O651" s="79"/>
      <c r="P651" s="79"/>
      <c r="Q651" s="79"/>
      <c r="R651" s="79"/>
      <c r="S651" s="79"/>
      <c r="T651" s="79"/>
      <c r="U651" s="79"/>
      <c r="V651" s="79"/>
      <c r="W651" s="79"/>
      <c r="X651" s="79"/>
      <c r="Y651" s="79"/>
      <c r="Z651" s="79"/>
    </row>
    <row r="652" ht="11.25" customHeight="1">
      <c r="A652" s="112" t="s">
        <v>8085</v>
      </c>
      <c r="B652" s="98" t="s">
        <v>77</v>
      </c>
      <c r="C652" s="112" t="s">
        <v>8944</v>
      </c>
      <c r="D652" s="99" t="s">
        <v>8171</v>
      </c>
      <c r="E652" s="426" t="s">
        <v>8938</v>
      </c>
      <c r="F652" s="763">
        <v>29.67</v>
      </c>
      <c r="G652" s="78" t="s">
        <v>7911</v>
      </c>
      <c r="H652" s="79"/>
      <c r="I652" s="79"/>
      <c r="J652" s="79"/>
      <c r="K652" s="79"/>
      <c r="L652" s="79"/>
      <c r="M652" s="79"/>
      <c r="N652" s="79"/>
      <c r="O652" s="79"/>
      <c r="P652" s="79"/>
      <c r="Q652" s="79"/>
      <c r="R652" s="79"/>
      <c r="S652" s="79"/>
      <c r="T652" s="79"/>
      <c r="U652" s="79"/>
      <c r="V652" s="79"/>
      <c r="W652" s="79"/>
      <c r="X652" s="79"/>
      <c r="Y652" s="79"/>
      <c r="Z652" s="79"/>
    </row>
    <row r="653" ht="11.25" customHeight="1">
      <c r="A653" s="112" t="s">
        <v>8085</v>
      </c>
      <c r="B653" s="98" t="s">
        <v>77</v>
      </c>
      <c r="C653" s="112" t="s">
        <v>8945</v>
      </c>
      <c r="D653" s="99" t="s">
        <v>8171</v>
      </c>
      <c r="E653" s="426" t="s">
        <v>8946</v>
      </c>
      <c r="F653" s="763"/>
      <c r="G653" s="78" t="s">
        <v>7911</v>
      </c>
      <c r="H653" s="79"/>
      <c r="I653" s="79"/>
      <c r="J653" s="79"/>
      <c r="K653" s="79"/>
      <c r="L653" s="79"/>
      <c r="M653" s="79"/>
      <c r="N653" s="79"/>
      <c r="O653" s="79"/>
      <c r="P653" s="79"/>
      <c r="Q653" s="79"/>
      <c r="R653" s="79"/>
      <c r="S653" s="79"/>
      <c r="T653" s="79"/>
      <c r="U653" s="79"/>
      <c r="V653" s="79"/>
      <c r="W653" s="79"/>
      <c r="X653" s="79"/>
      <c r="Y653" s="79"/>
      <c r="Z653" s="79"/>
    </row>
    <row r="654" ht="11.25" customHeight="1">
      <c r="A654" s="112" t="s">
        <v>8085</v>
      </c>
      <c r="B654" s="98" t="s">
        <v>77</v>
      </c>
      <c r="C654" s="112" t="s">
        <v>8947</v>
      </c>
      <c r="D654" s="99" t="s">
        <v>8171</v>
      </c>
      <c r="E654" s="426" t="s">
        <v>8558</v>
      </c>
      <c r="F654" s="763"/>
      <c r="G654" s="78" t="s">
        <v>7911</v>
      </c>
      <c r="H654" s="79"/>
      <c r="I654" s="79"/>
      <c r="J654" s="79"/>
      <c r="K654" s="79"/>
      <c r="L654" s="79"/>
      <c r="M654" s="79"/>
      <c r="N654" s="79"/>
      <c r="O654" s="79"/>
      <c r="P654" s="79"/>
      <c r="Q654" s="79"/>
      <c r="R654" s="79"/>
      <c r="S654" s="79"/>
      <c r="T654" s="79"/>
      <c r="U654" s="79"/>
      <c r="V654" s="79"/>
      <c r="W654" s="79"/>
      <c r="X654" s="79"/>
      <c r="Y654" s="79"/>
      <c r="Z654" s="79"/>
    </row>
    <row r="655" ht="11.25" customHeight="1">
      <c r="A655" s="112" t="s">
        <v>8085</v>
      </c>
      <c r="B655" s="98" t="s">
        <v>77</v>
      </c>
      <c r="C655" s="112" t="s">
        <v>8948</v>
      </c>
      <c r="D655" s="99" t="s">
        <v>8133</v>
      </c>
      <c r="E655" s="426" t="s">
        <v>8558</v>
      </c>
      <c r="F655" s="763"/>
      <c r="G655" s="78" t="s">
        <v>7911</v>
      </c>
      <c r="H655" s="79"/>
      <c r="I655" s="79"/>
      <c r="J655" s="79"/>
      <c r="K655" s="79"/>
      <c r="L655" s="79"/>
      <c r="M655" s="79"/>
      <c r="N655" s="79"/>
      <c r="O655" s="79"/>
      <c r="P655" s="79"/>
      <c r="Q655" s="79"/>
      <c r="R655" s="79"/>
      <c r="S655" s="79"/>
      <c r="T655" s="79"/>
      <c r="U655" s="79"/>
      <c r="V655" s="79"/>
      <c r="W655" s="79"/>
      <c r="X655" s="79"/>
      <c r="Y655" s="79"/>
      <c r="Z655" s="79"/>
    </row>
    <row r="656" ht="11.25" customHeight="1">
      <c r="A656" s="112" t="s">
        <v>8085</v>
      </c>
      <c r="B656" s="98" t="s">
        <v>77</v>
      </c>
      <c r="C656" s="112" t="s">
        <v>8949</v>
      </c>
      <c r="D656" s="99" t="s">
        <v>8171</v>
      </c>
      <c r="E656" s="426" t="s">
        <v>8942</v>
      </c>
      <c r="F656" s="763">
        <v>19.0</v>
      </c>
      <c r="G656" s="78" t="s">
        <v>7911</v>
      </c>
      <c r="H656" s="79"/>
      <c r="I656" s="79"/>
      <c r="J656" s="79"/>
      <c r="K656" s="79"/>
      <c r="L656" s="79"/>
      <c r="M656" s="79"/>
      <c r="N656" s="79"/>
      <c r="O656" s="79"/>
      <c r="P656" s="79"/>
      <c r="Q656" s="79"/>
      <c r="R656" s="79"/>
      <c r="S656" s="79"/>
      <c r="T656" s="79"/>
      <c r="U656" s="79"/>
      <c r="V656" s="79"/>
      <c r="W656" s="79"/>
      <c r="X656" s="79"/>
      <c r="Y656" s="79"/>
      <c r="Z656" s="79"/>
    </row>
    <row r="657" ht="11.25" customHeight="1">
      <c r="A657" s="112" t="s">
        <v>8085</v>
      </c>
      <c r="B657" s="98" t="s">
        <v>77</v>
      </c>
      <c r="C657" s="112" t="s">
        <v>8950</v>
      </c>
      <c r="D657" s="99" t="s">
        <v>8171</v>
      </c>
      <c r="E657" s="426" t="s">
        <v>8938</v>
      </c>
      <c r="F657" s="763">
        <v>29.67</v>
      </c>
      <c r="G657" s="78" t="s">
        <v>7911</v>
      </c>
      <c r="H657" s="79"/>
      <c r="I657" s="79"/>
      <c r="J657" s="79"/>
      <c r="K657" s="79"/>
      <c r="L657" s="79"/>
      <c r="M657" s="79"/>
      <c r="N657" s="79"/>
      <c r="O657" s="79"/>
      <c r="P657" s="79"/>
      <c r="Q657" s="79"/>
      <c r="R657" s="79"/>
      <c r="S657" s="79"/>
      <c r="T657" s="79"/>
      <c r="U657" s="79"/>
      <c r="V657" s="79"/>
      <c r="W657" s="79"/>
      <c r="X657" s="79"/>
      <c r="Y657" s="79"/>
      <c r="Z657" s="79"/>
    </row>
    <row r="658" ht="11.25" customHeight="1">
      <c r="A658" s="112" t="s">
        <v>8085</v>
      </c>
      <c r="B658" s="98" t="s">
        <v>77</v>
      </c>
      <c r="C658" s="112" t="s">
        <v>8951</v>
      </c>
      <c r="D658" s="99" t="s">
        <v>8171</v>
      </c>
      <c r="E658" s="426" t="s">
        <v>8938</v>
      </c>
      <c r="F658" s="763">
        <v>29.67</v>
      </c>
      <c r="G658" s="78" t="s">
        <v>7911</v>
      </c>
      <c r="H658" s="79"/>
      <c r="I658" s="79"/>
      <c r="J658" s="79"/>
      <c r="K658" s="79"/>
      <c r="L658" s="79"/>
      <c r="M658" s="79"/>
      <c r="N658" s="79"/>
      <c r="O658" s="79"/>
      <c r="P658" s="79"/>
      <c r="Q658" s="79"/>
      <c r="R658" s="79"/>
      <c r="S658" s="79"/>
      <c r="T658" s="79"/>
      <c r="U658" s="79"/>
      <c r="V658" s="79"/>
      <c r="W658" s="79"/>
      <c r="X658" s="79"/>
      <c r="Y658" s="79"/>
      <c r="Z658" s="79"/>
    </row>
    <row r="659" ht="11.25" customHeight="1">
      <c r="A659" s="112" t="s">
        <v>8085</v>
      </c>
      <c r="B659" s="98" t="s">
        <v>77</v>
      </c>
      <c r="C659" s="112" t="s">
        <v>8952</v>
      </c>
      <c r="D659" s="99" t="s">
        <v>8171</v>
      </c>
      <c r="E659" s="426" t="s">
        <v>8938</v>
      </c>
      <c r="F659" s="763">
        <v>29.67</v>
      </c>
      <c r="G659" s="78" t="s">
        <v>7911</v>
      </c>
      <c r="H659" s="79"/>
      <c r="I659" s="79"/>
      <c r="J659" s="79"/>
      <c r="K659" s="79"/>
      <c r="L659" s="79"/>
      <c r="M659" s="79"/>
      <c r="N659" s="79"/>
      <c r="O659" s="79"/>
      <c r="P659" s="79"/>
      <c r="Q659" s="79"/>
      <c r="R659" s="79"/>
      <c r="S659" s="79"/>
      <c r="T659" s="79"/>
      <c r="U659" s="79"/>
      <c r="V659" s="79"/>
      <c r="W659" s="79"/>
      <c r="X659" s="79"/>
      <c r="Y659" s="79"/>
      <c r="Z659" s="79"/>
    </row>
    <row r="660" ht="11.25" customHeight="1">
      <c r="A660" s="112" t="s">
        <v>8085</v>
      </c>
      <c r="B660" s="98" t="s">
        <v>77</v>
      </c>
      <c r="C660" s="112" t="s">
        <v>8953</v>
      </c>
      <c r="D660" s="99" t="s">
        <v>8171</v>
      </c>
      <c r="E660" s="426" t="s">
        <v>8558</v>
      </c>
      <c r="F660" s="763">
        <v>20.33</v>
      </c>
      <c r="G660" s="78" t="s">
        <v>7911</v>
      </c>
      <c r="H660" s="79"/>
      <c r="I660" s="79"/>
      <c r="J660" s="79"/>
      <c r="K660" s="79"/>
      <c r="L660" s="79"/>
      <c r="M660" s="79"/>
      <c r="N660" s="79"/>
      <c r="O660" s="79"/>
      <c r="P660" s="79"/>
      <c r="Q660" s="79"/>
      <c r="R660" s="79"/>
      <c r="S660" s="79"/>
      <c r="T660" s="79"/>
      <c r="U660" s="79"/>
      <c r="V660" s="79"/>
      <c r="W660" s="79"/>
      <c r="X660" s="79"/>
      <c r="Y660" s="79"/>
      <c r="Z660" s="79"/>
    </row>
    <row r="661" ht="11.25" customHeight="1">
      <c r="A661" s="112" t="s">
        <v>8085</v>
      </c>
      <c r="B661" s="98" t="s">
        <v>77</v>
      </c>
      <c r="C661" s="112" t="s">
        <v>8954</v>
      </c>
      <c r="D661" s="99" t="s">
        <v>8171</v>
      </c>
      <c r="E661" s="426" t="s">
        <v>8938</v>
      </c>
      <c r="F661" s="763">
        <v>29.67</v>
      </c>
      <c r="G661" s="78" t="s">
        <v>7911</v>
      </c>
      <c r="H661" s="79"/>
      <c r="I661" s="79"/>
      <c r="J661" s="79"/>
      <c r="K661" s="79"/>
      <c r="L661" s="79"/>
      <c r="M661" s="79"/>
      <c r="N661" s="79"/>
      <c r="O661" s="79"/>
      <c r="P661" s="79"/>
      <c r="Q661" s="79"/>
      <c r="R661" s="79"/>
      <c r="S661" s="79"/>
      <c r="T661" s="79"/>
      <c r="U661" s="79"/>
      <c r="V661" s="79"/>
      <c r="W661" s="79"/>
      <c r="X661" s="79"/>
      <c r="Y661" s="79"/>
      <c r="Z661" s="79"/>
    </row>
    <row r="662" ht="11.25" customHeight="1">
      <c r="A662" s="112" t="s">
        <v>8085</v>
      </c>
      <c r="B662" s="98" t="s">
        <v>77</v>
      </c>
      <c r="C662" s="112" t="s">
        <v>8955</v>
      </c>
      <c r="D662" s="99" t="s">
        <v>8171</v>
      </c>
      <c r="E662" s="426" t="s">
        <v>8956</v>
      </c>
      <c r="F662" s="763"/>
      <c r="G662" s="78" t="s">
        <v>7911</v>
      </c>
      <c r="H662" s="79"/>
      <c r="I662" s="79"/>
      <c r="J662" s="79"/>
      <c r="K662" s="79"/>
      <c r="L662" s="79"/>
      <c r="M662" s="79"/>
      <c r="N662" s="79"/>
      <c r="O662" s="79"/>
      <c r="P662" s="79"/>
      <c r="Q662" s="79"/>
      <c r="R662" s="79"/>
      <c r="S662" s="79"/>
      <c r="T662" s="79"/>
      <c r="U662" s="79"/>
      <c r="V662" s="79"/>
      <c r="W662" s="79"/>
      <c r="X662" s="79"/>
      <c r="Y662" s="79"/>
      <c r="Z662" s="79"/>
    </row>
    <row r="663" ht="11.25" customHeight="1">
      <c r="A663" s="112" t="s">
        <v>8085</v>
      </c>
      <c r="B663" s="98" t="s">
        <v>77</v>
      </c>
      <c r="C663" s="112" t="s">
        <v>8957</v>
      </c>
      <c r="D663" s="99" t="s">
        <v>8171</v>
      </c>
      <c r="E663" s="426" t="s">
        <v>8958</v>
      </c>
      <c r="F663" s="763"/>
      <c r="G663" s="78" t="s">
        <v>7911</v>
      </c>
      <c r="H663" s="79"/>
      <c r="I663" s="79"/>
      <c r="J663" s="79"/>
      <c r="K663" s="79"/>
      <c r="L663" s="79"/>
      <c r="M663" s="79"/>
      <c r="N663" s="79"/>
      <c r="O663" s="79"/>
      <c r="P663" s="79"/>
      <c r="Q663" s="79"/>
      <c r="R663" s="79"/>
      <c r="S663" s="79"/>
      <c r="T663" s="79"/>
      <c r="U663" s="79"/>
      <c r="V663" s="79"/>
      <c r="W663" s="79"/>
      <c r="X663" s="79"/>
      <c r="Y663" s="79"/>
      <c r="Z663" s="79"/>
    </row>
    <row r="664" ht="11.25" customHeight="1">
      <c r="A664" s="112" t="s">
        <v>8085</v>
      </c>
      <c r="B664" s="98" t="s">
        <v>77</v>
      </c>
      <c r="C664" s="112" t="s">
        <v>8959</v>
      </c>
      <c r="D664" s="99" t="s">
        <v>8171</v>
      </c>
      <c r="E664" s="426" t="s">
        <v>8960</v>
      </c>
      <c r="F664" s="763"/>
      <c r="G664" s="78" t="s">
        <v>7911</v>
      </c>
      <c r="H664" s="79"/>
      <c r="I664" s="79"/>
      <c r="J664" s="79"/>
      <c r="K664" s="79"/>
      <c r="L664" s="79"/>
      <c r="M664" s="79"/>
      <c r="N664" s="79"/>
      <c r="O664" s="79"/>
      <c r="P664" s="79"/>
      <c r="Q664" s="79"/>
      <c r="R664" s="79"/>
      <c r="S664" s="79"/>
      <c r="T664" s="79"/>
      <c r="U664" s="79"/>
      <c r="V664" s="79"/>
      <c r="W664" s="79"/>
      <c r="X664" s="79"/>
      <c r="Y664" s="79"/>
      <c r="Z664" s="79"/>
    </row>
    <row r="665" ht="11.25" customHeight="1">
      <c r="A665" s="112" t="s">
        <v>8085</v>
      </c>
      <c r="B665" s="98" t="s">
        <v>77</v>
      </c>
      <c r="C665" s="112" t="s">
        <v>8961</v>
      </c>
      <c r="D665" s="99" t="s">
        <v>8171</v>
      </c>
      <c r="E665" s="426" t="s">
        <v>8962</v>
      </c>
      <c r="F665" s="763"/>
      <c r="G665" s="78" t="s">
        <v>7911</v>
      </c>
      <c r="H665" s="79"/>
      <c r="I665" s="79"/>
      <c r="J665" s="79"/>
      <c r="K665" s="79"/>
      <c r="L665" s="79"/>
      <c r="M665" s="79"/>
      <c r="N665" s="79"/>
      <c r="O665" s="79"/>
      <c r="P665" s="79"/>
      <c r="Q665" s="79"/>
      <c r="R665" s="79"/>
      <c r="S665" s="79"/>
      <c r="T665" s="79"/>
      <c r="U665" s="79"/>
      <c r="V665" s="79"/>
      <c r="W665" s="79"/>
      <c r="X665" s="79"/>
      <c r="Y665" s="79"/>
      <c r="Z665" s="79"/>
    </row>
    <row r="666" ht="11.25" customHeight="1">
      <c r="A666" s="112" t="s">
        <v>8085</v>
      </c>
      <c r="B666" s="98" t="s">
        <v>77</v>
      </c>
      <c r="C666" s="112" t="s">
        <v>8963</v>
      </c>
      <c r="D666" s="99" t="s">
        <v>8171</v>
      </c>
      <c r="E666" s="426" t="s">
        <v>8964</v>
      </c>
      <c r="F666" s="763"/>
      <c r="G666" s="78" t="s">
        <v>7911</v>
      </c>
      <c r="H666" s="79"/>
      <c r="I666" s="79"/>
      <c r="J666" s="79"/>
      <c r="K666" s="79"/>
      <c r="L666" s="79"/>
      <c r="M666" s="79"/>
      <c r="N666" s="79"/>
      <c r="O666" s="79"/>
      <c r="P666" s="79"/>
      <c r="Q666" s="79"/>
      <c r="R666" s="79"/>
      <c r="S666" s="79"/>
      <c r="T666" s="79"/>
      <c r="U666" s="79"/>
      <c r="V666" s="79"/>
      <c r="W666" s="79"/>
      <c r="X666" s="79"/>
      <c r="Y666" s="79"/>
      <c r="Z666" s="79"/>
    </row>
    <row r="667" ht="11.25" customHeight="1">
      <c r="A667" s="112" t="s">
        <v>8085</v>
      </c>
      <c r="B667" s="98" t="s">
        <v>77</v>
      </c>
      <c r="C667" s="112" t="s">
        <v>8965</v>
      </c>
      <c r="D667" s="99" t="s">
        <v>8171</v>
      </c>
      <c r="E667" s="426" t="s">
        <v>8966</v>
      </c>
      <c r="F667" s="763">
        <v>5.08</v>
      </c>
      <c r="G667" s="78" t="s">
        <v>7911</v>
      </c>
      <c r="H667" s="79"/>
      <c r="I667" s="79"/>
      <c r="J667" s="79"/>
      <c r="K667" s="79"/>
      <c r="L667" s="79"/>
      <c r="M667" s="79"/>
      <c r="N667" s="79"/>
      <c r="O667" s="79"/>
      <c r="P667" s="79"/>
      <c r="Q667" s="79"/>
      <c r="R667" s="79"/>
      <c r="S667" s="79"/>
      <c r="T667" s="79"/>
      <c r="U667" s="79"/>
      <c r="V667" s="79"/>
      <c r="W667" s="79"/>
      <c r="X667" s="79"/>
      <c r="Y667" s="79"/>
      <c r="Z667" s="79"/>
    </row>
    <row r="668" ht="11.25" customHeight="1">
      <c r="A668" s="112" t="s">
        <v>8085</v>
      </c>
      <c r="B668" s="98" t="s">
        <v>77</v>
      </c>
      <c r="C668" s="112" t="s">
        <v>8967</v>
      </c>
      <c r="D668" s="99" t="s">
        <v>8171</v>
      </c>
      <c r="E668" s="426" t="s">
        <v>8968</v>
      </c>
      <c r="F668" s="763">
        <v>7.42</v>
      </c>
      <c r="G668" s="78" t="s">
        <v>7911</v>
      </c>
      <c r="H668" s="79"/>
      <c r="I668" s="79"/>
      <c r="J668" s="79"/>
      <c r="K668" s="79"/>
      <c r="L668" s="79"/>
      <c r="M668" s="79"/>
      <c r="N668" s="79"/>
      <c r="O668" s="79"/>
      <c r="P668" s="79"/>
      <c r="Q668" s="79"/>
      <c r="R668" s="79"/>
      <c r="S668" s="79"/>
      <c r="T668" s="79"/>
      <c r="U668" s="79"/>
      <c r="V668" s="79"/>
      <c r="W668" s="79"/>
      <c r="X668" s="79"/>
      <c r="Y668" s="79"/>
      <c r="Z668" s="79"/>
    </row>
    <row r="669" ht="11.25" customHeight="1">
      <c r="A669" s="112" t="s">
        <v>8085</v>
      </c>
      <c r="B669" s="98" t="s">
        <v>77</v>
      </c>
      <c r="C669" s="112" t="s">
        <v>8969</v>
      </c>
      <c r="D669" s="99" t="s">
        <v>8171</v>
      </c>
      <c r="E669" s="426" t="s">
        <v>8970</v>
      </c>
      <c r="F669" s="763"/>
      <c r="G669" s="78" t="s">
        <v>7911</v>
      </c>
      <c r="H669" s="79"/>
      <c r="I669" s="79"/>
      <c r="J669" s="79"/>
      <c r="K669" s="79"/>
      <c r="L669" s="79"/>
      <c r="M669" s="79"/>
      <c r="N669" s="79"/>
      <c r="O669" s="79"/>
      <c r="P669" s="79"/>
      <c r="Q669" s="79"/>
      <c r="R669" s="79"/>
      <c r="S669" s="79"/>
      <c r="T669" s="79"/>
      <c r="U669" s="79"/>
      <c r="V669" s="79"/>
      <c r="W669" s="79"/>
      <c r="X669" s="79"/>
      <c r="Y669" s="79"/>
      <c r="Z669" s="79"/>
    </row>
    <row r="670" ht="11.25" customHeight="1">
      <c r="A670" s="112" t="s">
        <v>8085</v>
      </c>
      <c r="B670" s="98" t="s">
        <v>77</v>
      </c>
      <c r="C670" s="112" t="s">
        <v>8971</v>
      </c>
      <c r="D670" s="99" t="s">
        <v>8171</v>
      </c>
      <c r="E670" s="426" t="s">
        <v>8972</v>
      </c>
      <c r="F670" s="763"/>
      <c r="G670" s="78" t="s">
        <v>7911</v>
      </c>
      <c r="H670" s="79"/>
      <c r="I670" s="79"/>
      <c r="J670" s="79"/>
      <c r="K670" s="79"/>
      <c r="L670" s="79"/>
      <c r="M670" s="79"/>
      <c r="N670" s="79"/>
      <c r="O670" s="79"/>
      <c r="P670" s="79"/>
      <c r="Q670" s="79"/>
      <c r="R670" s="79"/>
      <c r="S670" s="79"/>
      <c r="T670" s="79"/>
      <c r="U670" s="79"/>
      <c r="V670" s="79"/>
      <c r="W670" s="79"/>
      <c r="X670" s="79"/>
      <c r="Y670" s="79"/>
      <c r="Z670" s="79"/>
    </row>
    <row r="671" ht="11.25" customHeight="1">
      <c r="A671" s="112" t="s">
        <v>8085</v>
      </c>
      <c r="B671" s="98" t="s">
        <v>77</v>
      </c>
      <c r="C671" s="112" t="s">
        <v>8973</v>
      </c>
      <c r="D671" s="99" t="s">
        <v>8171</v>
      </c>
      <c r="E671" s="426" t="s">
        <v>8966</v>
      </c>
      <c r="F671" s="763"/>
      <c r="G671" s="78" t="s">
        <v>7911</v>
      </c>
      <c r="H671" s="79"/>
      <c r="I671" s="79"/>
      <c r="J671" s="79"/>
      <c r="K671" s="79"/>
      <c r="L671" s="79"/>
      <c r="M671" s="79"/>
      <c r="N671" s="79"/>
      <c r="O671" s="79"/>
      <c r="P671" s="79"/>
      <c r="Q671" s="79"/>
      <c r="R671" s="79"/>
      <c r="S671" s="79"/>
      <c r="T671" s="79"/>
      <c r="U671" s="79"/>
      <c r="V671" s="79"/>
      <c r="W671" s="79"/>
      <c r="X671" s="79"/>
      <c r="Y671" s="79"/>
      <c r="Z671" s="79"/>
    </row>
    <row r="672" ht="11.25" customHeight="1">
      <c r="A672" s="112" t="s">
        <v>8085</v>
      </c>
      <c r="B672" s="98" t="s">
        <v>77</v>
      </c>
      <c r="C672" s="112" t="s">
        <v>8974</v>
      </c>
      <c r="D672" s="99" t="s">
        <v>8133</v>
      </c>
      <c r="E672" s="426" t="s">
        <v>8966</v>
      </c>
      <c r="F672" s="763"/>
      <c r="G672" s="78" t="s">
        <v>7911</v>
      </c>
      <c r="H672" s="79"/>
      <c r="I672" s="79"/>
      <c r="J672" s="79"/>
      <c r="K672" s="79"/>
      <c r="L672" s="79"/>
      <c r="M672" s="79"/>
      <c r="N672" s="79"/>
      <c r="O672" s="79"/>
      <c r="P672" s="79"/>
      <c r="Q672" s="79"/>
      <c r="R672" s="79"/>
      <c r="S672" s="79"/>
      <c r="T672" s="79"/>
      <c r="U672" s="79"/>
      <c r="V672" s="79"/>
      <c r="W672" s="79"/>
      <c r="X672" s="79"/>
      <c r="Y672" s="79"/>
      <c r="Z672" s="79"/>
    </row>
    <row r="673" ht="11.25" customHeight="1">
      <c r="A673" s="112" t="s">
        <v>8085</v>
      </c>
      <c r="B673" s="98" t="s">
        <v>77</v>
      </c>
      <c r="C673" s="112" t="s">
        <v>8975</v>
      </c>
      <c r="D673" s="99" t="s">
        <v>8171</v>
      </c>
      <c r="E673" s="426" t="s">
        <v>8976</v>
      </c>
      <c r="F673" s="763">
        <v>4.75</v>
      </c>
      <c r="G673" s="78" t="s">
        <v>7911</v>
      </c>
      <c r="H673" s="79"/>
      <c r="I673" s="79"/>
      <c r="J673" s="79"/>
      <c r="K673" s="79"/>
      <c r="L673" s="79"/>
      <c r="M673" s="79"/>
      <c r="N673" s="79"/>
      <c r="O673" s="79"/>
      <c r="P673" s="79"/>
      <c r="Q673" s="79"/>
      <c r="R673" s="79"/>
      <c r="S673" s="79"/>
      <c r="T673" s="79"/>
      <c r="U673" s="79"/>
      <c r="V673" s="79"/>
      <c r="W673" s="79"/>
      <c r="X673" s="79"/>
      <c r="Y673" s="79"/>
      <c r="Z673" s="79"/>
    </row>
    <row r="674" ht="11.25" customHeight="1">
      <c r="A674" s="112" t="s">
        <v>8085</v>
      </c>
      <c r="B674" s="98" t="s">
        <v>77</v>
      </c>
      <c r="C674" s="112" t="s">
        <v>8977</v>
      </c>
      <c r="D674" s="99" t="s">
        <v>8171</v>
      </c>
      <c r="E674" s="426" t="s">
        <v>8968</v>
      </c>
      <c r="F674" s="763">
        <v>7.42</v>
      </c>
      <c r="G674" s="78" t="s">
        <v>7911</v>
      </c>
      <c r="H674" s="79"/>
      <c r="I674" s="79"/>
      <c r="J674" s="79"/>
      <c r="K674" s="79"/>
      <c r="L674" s="79"/>
      <c r="M674" s="79"/>
      <c r="N674" s="79"/>
      <c r="O674" s="79"/>
      <c r="P674" s="79"/>
      <c r="Q674" s="79"/>
      <c r="R674" s="79"/>
      <c r="S674" s="79"/>
      <c r="T674" s="79"/>
      <c r="U674" s="79"/>
      <c r="V674" s="79"/>
      <c r="W674" s="79"/>
      <c r="X674" s="79"/>
      <c r="Y674" s="79"/>
      <c r="Z674" s="79"/>
    </row>
    <row r="675" ht="11.25" customHeight="1">
      <c r="A675" s="112" t="s">
        <v>8085</v>
      </c>
      <c r="B675" s="98" t="s">
        <v>77</v>
      </c>
      <c r="C675" s="112" t="s">
        <v>8978</v>
      </c>
      <c r="D675" s="99" t="s">
        <v>8171</v>
      </c>
      <c r="E675" s="426" t="s">
        <v>8968</v>
      </c>
      <c r="F675" s="763">
        <v>7.42</v>
      </c>
      <c r="G675" s="78" t="s">
        <v>7911</v>
      </c>
      <c r="H675" s="79"/>
      <c r="I675" s="79"/>
      <c r="J675" s="79"/>
      <c r="K675" s="79"/>
      <c r="L675" s="79"/>
      <c r="M675" s="79"/>
      <c r="N675" s="79"/>
      <c r="O675" s="79"/>
      <c r="P675" s="79"/>
      <c r="Q675" s="79"/>
      <c r="R675" s="79"/>
      <c r="S675" s="79"/>
      <c r="T675" s="79"/>
      <c r="U675" s="79"/>
      <c r="V675" s="79"/>
      <c r="W675" s="79"/>
      <c r="X675" s="79"/>
      <c r="Y675" s="79"/>
      <c r="Z675" s="79"/>
    </row>
    <row r="676" ht="11.25" customHeight="1">
      <c r="A676" s="112" t="s">
        <v>8085</v>
      </c>
      <c r="B676" s="98" t="s">
        <v>77</v>
      </c>
      <c r="C676" s="112" t="s">
        <v>8979</v>
      </c>
      <c r="D676" s="99" t="s">
        <v>8171</v>
      </c>
      <c r="E676" s="426" t="s">
        <v>8968</v>
      </c>
      <c r="F676" s="763">
        <v>7.42</v>
      </c>
      <c r="G676" s="78" t="s">
        <v>7911</v>
      </c>
      <c r="H676" s="79"/>
      <c r="I676" s="79"/>
      <c r="J676" s="79"/>
      <c r="K676" s="79"/>
      <c r="L676" s="79"/>
      <c r="M676" s="79"/>
      <c r="N676" s="79"/>
      <c r="O676" s="79"/>
      <c r="P676" s="79"/>
      <c r="Q676" s="79"/>
      <c r="R676" s="79"/>
      <c r="S676" s="79"/>
      <c r="T676" s="79"/>
      <c r="U676" s="79"/>
      <c r="V676" s="79"/>
      <c r="W676" s="79"/>
      <c r="X676" s="79"/>
      <c r="Y676" s="79"/>
      <c r="Z676" s="79"/>
    </row>
    <row r="677" ht="11.25" customHeight="1">
      <c r="A677" s="112" t="s">
        <v>8085</v>
      </c>
      <c r="B677" s="98" t="s">
        <v>77</v>
      </c>
      <c r="C677" s="112" t="s">
        <v>8980</v>
      </c>
      <c r="D677" s="99" t="s">
        <v>8128</v>
      </c>
      <c r="E677" s="426" t="s">
        <v>8981</v>
      </c>
      <c r="F677" s="763">
        <v>22.66</v>
      </c>
      <c r="G677" s="78" t="s">
        <v>7911</v>
      </c>
      <c r="H677" s="79"/>
      <c r="I677" s="79"/>
      <c r="J677" s="79"/>
      <c r="K677" s="79"/>
      <c r="L677" s="79"/>
      <c r="M677" s="79"/>
      <c r="N677" s="79"/>
      <c r="O677" s="79"/>
      <c r="P677" s="79"/>
      <c r="Q677" s="79"/>
      <c r="R677" s="79"/>
      <c r="S677" s="79"/>
      <c r="T677" s="79"/>
      <c r="U677" s="79"/>
      <c r="V677" s="79"/>
      <c r="W677" s="79"/>
      <c r="X677" s="79"/>
      <c r="Y677" s="79"/>
      <c r="Z677" s="79"/>
    </row>
    <row r="678" ht="11.25" customHeight="1">
      <c r="A678" s="112" t="s">
        <v>8085</v>
      </c>
      <c r="B678" s="98" t="s">
        <v>77</v>
      </c>
      <c r="C678" s="112" t="s">
        <v>8982</v>
      </c>
      <c r="D678" s="99" t="s">
        <v>8128</v>
      </c>
      <c r="E678" s="426" t="s">
        <v>8983</v>
      </c>
      <c r="F678" s="763">
        <v>21.99</v>
      </c>
      <c r="G678" s="78" t="s">
        <v>7911</v>
      </c>
      <c r="H678" s="79"/>
      <c r="I678" s="79"/>
      <c r="J678" s="79"/>
      <c r="K678" s="79"/>
      <c r="L678" s="79"/>
      <c r="M678" s="79"/>
      <c r="N678" s="79"/>
      <c r="O678" s="79"/>
      <c r="P678" s="79"/>
      <c r="Q678" s="79"/>
      <c r="R678" s="79"/>
      <c r="S678" s="79"/>
      <c r="T678" s="79"/>
      <c r="U678" s="79"/>
      <c r="V678" s="79"/>
      <c r="W678" s="79"/>
      <c r="X678" s="79"/>
      <c r="Y678" s="79"/>
      <c r="Z678" s="79"/>
    </row>
    <row r="679" ht="11.25" customHeight="1">
      <c r="A679" s="112" t="s">
        <v>3960</v>
      </c>
      <c r="B679" s="98" t="s">
        <v>77</v>
      </c>
      <c r="C679" s="112" t="s">
        <v>8984</v>
      </c>
      <c r="D679" s="99" t="s">
        <v>8174</v>
      </c>
      <c r="E679" s="763">
        <v>20.0</v>
      </c>
      <c r="F679" s="763">
        <v>20.0</v>
      </c>
      <c r="G679" s="78" t="s">
        <v>3249</v>
      </c>
      <c r="H679" s="79"/>
      <c r="I679" s="79"/>
      <c r="J679" s="79"/>
      <c r="K679" s="79"/>
      <c r="L679" s="79"/>
      <c r="M679" s="79"/>
      <c r="N679" s="79"/>
      <c r="O679" s="79"/>
      <c r="P679" s="79"/>
      <c r="Q679" s="79"/>
      <c r="R679" s="79"/>
      <c r="S679" s="79"/>
      <c r="T679" s="79"/>
      <c r="U679" s="79"/>
      <c r="V679" s="79"/>
      <c r="W679" s="79"/>
      <c r="X679" s="79"/>
      <c r="Y679" s="79"/>
      <c r="Z679" s="79"/>
    </row>
    <row r="680" ht="11.25" customHeight="1">
      <c r="A680" s="112" t="s">
        <v>3960</v>
      </c>
      <c r="B680" s="98" t="s">
        <v>77</v>
      </c>
      <c r="C680" s="112" t="s">
        <v>8985</v>
      </c>
      <c r="D680" s="99" t="s">
        <v>8174</v>
      </c>
      <c r="E680" s="773">
        <v>5.08</v>
      </c>
      <c r="F680" s="557">
        <v>5.08</v>
      </c>
      <c r="G680" s="78" t="s">
        <v>3249</v>
      </c>
      <c r="H680" s="79"/>
      <c r="I680" s="79"/>
      <c r="J680" s="79"/>
      <c r="K680" s="79"/>
      <c r="L680" s="79"/>
      <c r="M680" s="79"/>
      <c r="N680" s="79"/>
      <c r="O680" s="79"/>
      <c r="P680" s="79"/>
      <c r="Q680" s="79"/>
      <c r="R680" s="79"/>
      <c r="S680" s="79"/>
      <c r="T680" s="79"/>
      <c r="U680" s="79"/>
      <c r="V680" s="79"/>
      <c r="W680" s="79"/>
      <c r="X680" s="79"/>
      <c r="Y680" s="79"/>
      <c r="Z680" s="79"/>
    </row>
    <row r="681" ht="11.25" customHeight="1">
      <c r="A681" s="112" t="s">
        <v>3960</v>
      </c>
      <c r="B681" s="98" t="s">
        <v>77</v>
      </c>
      <c r="C681" s="112" t="s">
        <v>8986</v>
      </c>
      <c r="D681" s="99" t="s">
        <v>8174</v>
      </c>
      <c r="E681" s="763">
        <v>2.0</v>
      </c>
      <c r="F681" s="763">
        <v>2.0</v>
      </c>
      <c r="G681" s="78" t="s">
        <v>3249</v>
      </c>
      <c r="H681" s="79"/>
      <c r="I681" s="79"/>
      <c r="J681" s="79"/>
      <c r="K681" s="79"/>
      <c r="L681" s="79"/>
      <c r="M681" s="79"/>
      <c r="N681" s="79"/>
      <c r="O681" s="79"/>
      <c r="P681" s="79"/>
      <c r="Q681" s="79"/>
      <c r="R681" s="79"/>
      <c r="S681" s="79"/>
      <c r="T681" s="79"/>
      <c r="U681" s="79"/>
      <c r="V681" s="79"/>
      <c r="W681" s="79"/>
      <c r="X681" s="79"/>
      <c r="Y681" s="79"/>
      <c r="Z681" s="79"/>
    </row>
    <row r="682" ht="11.25" customHeight="1">
      <c r="A682" s="112" t="s">
        <v>3960</v>
      </c>
      <c r="B682" s="98" t="s">
        <v>77</v>
      </c>
      <c r="C682" s="112" t="s">
        <v>8987</v>
      </c>
      <c r="D682" s="99" t="s">
        <v>8174</v>
      </c>
      <c r="E682" s="763">
        <v>21.0</v>
      </c>
      <c r="F682" s="763">
        <v>21.0</v>
      </c>
      <c r="G682" s="78" t="s">
        <v>3249</v>
      </c>
      <c r="H682" s="79"/>
      <c r="I682" s="79"/>
      <c r="J682" s="79"/>
      <c r="K682" s="79"/>
      <c r="L682" s="79"/>
      <c r="M682" s="79"/>
      <c r="N682" s="79"/>
      <c r="O682" s="79"/>
      <c r="P682" s="79"/>
      <c r="Q682" s="79"/>
      <c r="R682" s="79"/>
      <c r="S682" s="79"/>
      <c r="T682" s="79"/>
      <c r="U682" s="79"/>
      <c r="V682" s="79"/>
      <c r="W682" s="79"/>
      <c r="X682" s="79"/>
      <c r="Y682" s="79"/>
      <c r="Z682" s="79"/>
    </row>
    <row r="683" ht="11.25" customHeight="1">
      <c r="A683" s="112" t="s">
        <v>3960</v>
      </c>
      <c r="B683" s="98" t="s">
        <v>77</v>
      </c>
      <c r="C683" s="112" t="s">
        <v>8988</v>
      </c>
      <c r="D683" s="99" t="s">
        <v>8174</v>
      </c>
      <c r="E683" s="763">
        <v>5.25</v>
      </c>
      <c r="F683" s="763">
        <v>5.25</v>
      </c>
      <c r="G683" s="78" t="s">
        <v>3249</v>
      </c>
      <c r="H683" s="79"/>
      <c r="I683" s="79"/>
      <c r="J683" s="79"/>
      <c r="K683" s="79"/>
      <c r="L683" s="79"/>
      <c r="M683" s="79"/>
      <c r="N683" s="79"/>
      <c r="O683" s="79"/>
      <c r="P683" s="79"/>
      <c r="Q683" s="79"/>
      <c r="R683" s="79"/>
      <c r="S683" s="79"/>
      <c r="T683" s="79"/>
      <c r="U683" s="79"/>
      <c r="V683" s="79"/>
      <c r="W683" s="79"/>
      <c r="X683" s="79"/>
      <c r="Y683" s="79"/>
      <c r="Z683" s="79"/>
    </row>
    <row r="684" ht="11.25" customHeight="1">
      <c r="A684" s="112" t="s">
        <v>3960</v>
      </c>
      <c r="B684" s="98" t="s">
        <v>77</v>
      </c>
      <c r="C684" s="112" t="s">
        <v>8988</v>
      </c>
      <c r="D684" s="99" t="s">
        <v>8174</v>
      </c>
      <c r="E684" s="763">
        <v>2.1</v>
      </c>
      <c r="F684" s="763">
        <v>2.1</v>
      </c>
      <c r="G684" s="78" t="s">
        <v>3249</v>
      </c>
      <c r="H684" s="79"/>
      <c r="I684" s="79"/>
      <c r="J684" s="79"/>
      <c r="K684" s="79"/>
      <c r="L684" s="79"/>
      <c r="M684" s="79"/>
      <c r="N684" s="79"/>
      <c r="O684" s="79"/>
      <c r="P684" s="79"/>
      <c r="Q684" s="79"/>
      <c r="R684" s="79"/>
      <c r="S684" s="79"/>
      <c r="T684" s="79"/>
      <c r="U684" s="79"/>
      <c r="V684" s="79"/>
      <c r="W684" s="79"/>
      <c r="X684" s="79"/>
      <c r="Y684" s="79"/>
      <c r="Z684" s="79"/>
    </row>
    <row r="685" ht="11.25" customHeight="1">
      <c r="A685" s="112" t="s">
        <v>3960</v>
      </c>
      <c r="B685" s="98" t="s">
        <v>77</v>
      </c>
      <c r="C685" s="112" t="s">
        <v>8989</v>
      </c>
      <c r="D685" s="99" t="s">
        <v>8174</v>
      </c>
      <c r="E685" s="763">
        <v>13.3</v>
      </c>
      <c r="F685" s="763">
        <v>13.3</v>
      </c>
      <c r="G685" s="78" t="s">
        <v>3249</v>
      </c>
      <c r="H685" s="79"/>
      <c r="I685" s="79"/>
      <c r="J685" s="79"/>
      <c r="K685" s="79"/>
      <c r="L685" s="79"/>
      <c r="M685" s="79"/>
      <c r="N685" s="79"/>
      <c r="O685" s="79"/>
      <c r="P685" s="79"/>
      <c r="Q685" s="79"/>
      <c r="R685" s="79"/>
      <c r="S685" s="79"/>
      <c r="T685" s="79"/>
      <c r="U685" s="79"/>
      <c r="V685" s="79"/>
      <c r="W685" s="79"/>
      <c r="X685" s="79"/>
      <c r="Y685" s="79"/>
      <c r="Z685" s="79"/>
    </row>
    <row r="686" ht="11.25" customHeight="1">
      <c r="A686" s="112" t="s">
        <v>3960</v>
      </c>
      <c r="B686" s="98" t="s">
        <v>77</v>
      </c>
      <c r="C686" s="112" t="s">
        <v>8990</v>
      </c>
      <c r="D686" s="99" t="s">
        <v>8174</v>
      </c>
      <c r="E686" s="763">
        <v>2.5</v>
      </c>
      <c r="F686" s="763">
        <v>2.5</v>
      </c>
      <c r="G686" s="78" t="s">
        <v>3249</v>
      </c>
      <c r="H686" s="79"/>
      <c r="I686" s="79"/>
      <c r="J686" s="79"/>
      <c r="K686" s="79"/>
      <c r="L686" s="79"/>
      <c r="M686" s="79"/>
      <c r="N686" s="79"/>
      <c r="O686" s="79"/>
      <c r="P686" s="79"/>
      <c r="Q686" s="79"/>
      <c r="R686" s="79"/>
      <c r="S686" s="79"/>
      <c r="T686" s="79"/>
      <c r="U686" s="79"/>
      <c r="V686" s="79"/>
      <c r="W686" s="79"/>
      <c r="X686" s="79"/>
      <c r="Y686" s="79"/>
      <c r="Z686" s="79"/>
    </row>
    <row r="687" ht="11.25" customHeight="1">
      <c r="A687" s="112" t="s">
        <v>3960</v>
      </c>
      <c r="B687" s="98" t="s">
        <v>77</v>
      </c>
      <c r="C687" s="112" t="s">
        <v>8991</v>
      </c>
      <c r="D687" s="99" t="s">
        <v>8174</v>
      </c>
      <c r="E687" s="763">
        <v>1.33</v>
      </c>
      <c r="F687" s="763">
        <v>1.33</v>
      </c>
      <c r="G687" s="78" t="s">
        <v>3249</v>
      </c>
      <c r="H687" s="79"/>
      <c r="I687" s="79"/>
      <c r="J687" s="79"/>
      <c r="K687" s="79"/>
      <c r="L687" s="79"/>
      <c r="M687" s="79"/>
      <c r="N687" s="79"/>
      <c r="O687" s="79"/>
      <c r="P687" s="79"/>
      <c r="Q687" s="79"/>
      <c r="R687" s="79"/>
      <c r="S687" s="79"/>
      <c r="T687" s="79"/>
      <c r="U687" s="79"/>
      <c r="V687" s="79"/>
      <c r="W687" s="79"/>
      <c r="X687" s="79"/>
      <c r="Y687" s="79"/>
      <c r="Z687" s="79"/>
    </row>
    <row r="688" ht="11.25" customHeight="1">
      <c r="A688" s="112" t="s">
        <v>3960</v>
      </c>
      <c r="B688" s="98" t="s">
        <v>77</v>
      </c>
      <c r="C688" s="112" t="s">
        <v>8992</v>
      </c>
      <c r="D688" s="99" t="s">
        <v>8174</v>
      </c>
      <c r="E688" s="763">
        <v>9.0</v>
      </c>
      <c r="F688" s="763">
        <v>9.0</v>
      </c>
      <c r="G688" s="78" t="s">
        <v>3249</v>
      </c>
      <c r="H688" s="79"/>
      <c r="I688" s="79"/>
      <c r="J688" s="79"/>
      <c r="K688" s="79"/>
      <c r="L688" s="79"/>
      <c r="M688" s="79"/>
      <c r="N688" s="79"/>
      <c r="O688" s="79"/>
      <c r="P688" s="79"/>
      <c r="Q688" s="79"/>
      <c r="R688" s="79"/>
      <c r="S688" s="79"/>
      <c r="T688" s="79"/>
      <c r="U688" s="79"/>
      <c r="V688" s="79"/>
      <c r="W688" s="79"/>
      <c r="X688" s="79"/>
      <c r="Y688" s="79"/>
      <c r="Z688" s="79"/>
    </row>
    <row r="689" ht="11.25" customHeight="1">
      <c r="A689" s="112" t="s">
        <v>3960</v>
      </c>
      <c r="B689" s="98" t="s">
        <v>77</v>
      </c>
      <c r="C689" s="112" t="s">
        <v>8993</v>
      </c>
      <c r="D689" s="99" t="s">
        <v>8174</v>
      </c>
      <c r="E689" s="763">
        <v>2.25</v>
      </c>
      <c r="F689" s="763">
        <v>2.25</v>
      </c>
      <c r="G689" s="78" t="s">
        <v>3249</v>
      </c>
      <c r="H689" s="79"/>
      <c r="I689" s="79"/>
      <c r="J689" s="79"/>
      <c r="K689" s="79"/>
      <c r="L689" s="79"/>
      <c r="M689" s="79"/>
      <c r="N689" s="79"/>
      <c r="O689" s="79"/>
      <c r="P689" s="79"/>
      <c r="Q689" s="79"/>
      <c r="R689" s="79"/>
      <c r="S689" s="79"/>
      <c r="T689" s="79"/>
      <c r="U689" s="79"/>
      <c r="V689" s="79"/>
      <c r="W689" s="79"/>
      <c r="X689" s="79"/>
      <c r="Y689" s="79"/>
      <c r="Z689" s="79"/>
    </row>
    <row r="690" ht="11.25" customHeight="1">
      <c r="A690" s="112" t="s">
        <v>3960</v>
      </c>
      <c r="B690" s="98" t="s">
        <v>77</v>
      </c>
      <c r="C690" s="112" t="s">
        <v>8994</v>
      </c>
      <c r="D690" s="99" t="s">
        <v>8174</v>
      </c>
      <c r="E690" s="763">
        <v>0.9</v>
      </c>
      <c r="F690" s="763">
        <v>0.9</v>
      </c>
      <c r="G690" s="78" t="s">
        <v>3249</v>
      </c>
      <c r="H690" s="79"/>
      <c r="I690" s="79"/>
      <c r="J690" s="79"/>
      <c r="K690" s="79"/>
      <c r="L690" s="79"/>
      <c r="M690" s="79"/>
      <c r="N690" s="79"/>
      <c r="O690" s="79"/>
      <c r="P690" s="79"/>
      <c r="Q690" s="79"/>
      <c r="R690" s="79"/>
      <c r="S690" s="79"/>
      <c r="T690" s="79"/>
      <c r="U690" s="79"/>
      <c r="V690" s="79"/>
      <c r="W690" s="79"/>
      <c r="X690" s="79"/>
      <c r="Y690" s="79"/>
      <c r="Z690" s="79"/>
    </row>
    <row r="691" ht="11.25" customHeight="1">
      <c r="A691" s="112" t="s">
        <v>3960</v>
      </c>
      <c r="B691" s="98" t="s">
        <v>77</v>
      </c>
      <c r="C691" s="112" t="s">
        <v>8995</v>
      </c>
      <c r="D691" s="99" t="s">
        <v>8174</v>
      </c>
      <c r="E691" s="763">
        <v>14.3</v>
      </c>
      <c r="F691" s="763">
        <v>14.3</v>
      </c>
      <c r="G691" s="78" t="s">
        <v>3249</v>
      </c>
      <c r="H691" s="79"/>
      <c r="I691" s="79"/>
      <c r="J691" s="79"/>
      <c r="K691" s="79"/>
      <c r="L691" s="79"/>
      <c r="M691" s="79"/>
      <c r="N691" s="79"/>
      <c r="O691" s="79"/>
      <c r="P691" s="79"/>
      <c r="Q691" s="79"/>
      <c r="R691" s="79"/>
      <c r="S691" s="79"/>
      <c r="T691" s="79"/>
      <c r="U691" s="79"/>
      <c r="V691" s="79"/>
      <c r="W691" s="79"/>
      <c r="X691" s="79"/>
      <c r="Y691" s="79"/>
      <c r="Z691" s="79"/>
    </row>
    <row r="692" ht="11.25" customHeight="1">
      <c r="A692" s="112" t="s">
        <v>3960</v>
      </c>
      <c r="B692" s="98" t="s">
        <v>77</v>
      </c>
      <c r="C692" s="112" t="s">
        <v>8996</v>
      </c>
      <c r="D692" s="99" t="s">
        <v>8174</v>
      </c>
      <c r="E692" s="763">
        <v>3.58</v>
      </c>
      <c r="F692" s="763">
        <v>3.58</v>
      </c>
      <c r="G692" s="78" t="s">
        <v>3249</v>
      </c>
      <c r="H692" s="79"/>
      <c r="I692" s="79"/>
      <c r="J692" s="79"/>
      <c r="K692" s="79"/>
      <c r="L692" s="79"/>
      <c r="M692" s="79"/>
      <c r="N692" s="79"/>
      <c r="O692" s="79"/>
      <c r="P692" s="79"/>
      <c r="Q692" s="79"/>
      <c r="R692" s="79"/>
      <c r="S692" s="79"/>
      <c r="T692" s="79"/>
      <c r="U692" s="79"/>
      <c r="V692" s="79"/>
      <c r="W692" s="79"/>
      <c r="X692" s="79"/>
      <c r="Y692" s="79"/>
      <c r="Z692" s="79"/>
    </row>
    <row r="693" ht="11.25" customHeight="1">
      <c r="A693" s="112" t="s">
        <v>3960</v>
      </c>
      <c r="B693" s="98" t="s">
        <v>77</v>
      </c>
      <c r="C693" s="112" t="s">
        <v>8997</v>
      </c>
      <c r="D693" s="99" t="s">
        <v>8174</v>
      </c>
      <c r="E693" s="763">
        <v>1.43</v>
      </c>
      <c r="F693" s="763">
        <v>1.43</v>
      </c>
      <c r="G693" s="78" t="s">
        <v>3249</v>
      </c>
      <c r="H693" s="79"/>
      <c r="I693" s="79"/>
      <c r="J693" s="79"/>
      <c r="K693" s="79"/>
      <c r="L693" s="79"/>
      <c r="M693" s="79"/>
      <c r="N693" s="79"/>
      <c r="O693" s="79"/>
      <c r="P693" s="79"/>
      <c r="Q693" s="79"/>
      <c r="R693" s="79"/>
      <c r="S693" s="79"/>
      <c r="T693" s="79"/>
      <c r="U693" s="79"/>
      <c r="V693" s="79"/>
      <c r="W693" s="79"/>
      <c r="X693" s="79"/>
      <c r="Y693" s="79"/>
      <c r="Z693" s="79"/>
    </row>
    <row r="694" ht="11.25" customHeight="1">
      <c r="A694" s="112" t="s">
        <v>3960</v>
      </c>
      <c r="B694" s="98" t="s">
        <v>77</v>
      </c>
      <c r="C694" s="112" t="s">
        <v>8998</v>
      </c>
      <c r="D694" s="99" t="s">
        <v>8174</v>
      </c>
      <c r="E694" s="763">
        <v>11.66</v>
      </c>
      <c r="F694" s="763">
        <v>23.33</v>
      </c>
      <c r="G694" s="78" t="s">
        <v>3249</v>
      </c>
      <c r="H694" s="79"/>
      <c r="I694" s="79"/>
      <c r="J694" s="79"/>
      <c r="K694" s="79"/>
      <c r="L694" s="79"/>
      <c r="M694" s="79"/>
      <c r="N694" s="79"/>
      <c r="O694" s="79"/>
      <c r="P694" s="79"/>
      <c r="Q694" s="79"/>
      <c r="R694" s="79"/>
      <c r="S694" s="79"/>
      <c r="T694" s="79"/>
      <c r="U694" s="79"/>
      <c r="V694" s="79"/>
      <c r="W694" s="79"/>
      <c r="X694" s="79"/>
      <c r="Y694" s="79"/>
      <c r="Z694" s="79"/>
    </row>
    <row r="695" ht="11.25" customHeight="1">
      <c r="A695" s="112" t="s">
        <v>8999</v>
      </c>
      <c r="B695" s="98" t="s">
        <v>77</v>
      </c>
      <c r="C695" s="112" t="s">
        <v>9000</v>
      </c>
      <c r="D695" s="99" t="s">
        <v>8174</v>
      </c>
      <c r="E695" s="426">
        <v>79.0</v>
      </c>
      <c r="F695" s="763">
        <v>26.0</v>
      </c>
      <c r="G695" s="78" t="s">
        <v>3305</v>
      </c>
      <c r="H695" s="79"/>
      <c r="I695" s="79"/>
      <c r="J695" s="79"/>
      <c r="K695" s="79"/>
      <c r="L695" s="79"/>
      <c r="M695" s="79"/>
      <c r="N695" s="79"/>
      <c r="O695" s="79"/>
      <c r="P695" s="79"/>
      <c r="Q695" s="79"/>
      <c r="R695" s="79"/>
      <c r="S695" s="79"/>
      <c r="T695" s="79"/>
      <c r="U695" s="79"/>
      <c r="V695" s="79"/>
      <c r="W695" s="79"/>
      <c r="X695" s="79"/>
      <c r="Y695" s="79"/>
      <c r="Z695" s="79"/>
    </row>
    <row r="696" ht="11.25" customHeight="1">
      <c r="A696" s="112" t="s">
        <v>9001</v>
      </c>
      <c r="B696" s="98" t="s">
        <v>77</v>
      </c>
      <c r="C696" s="112" t="s">
        <v>9002</v>
      </c>
      <c r="D696" s="99" t="s">
        <v>8174</v>
      </c>
      <c r="E696" s="426">
        <v>79.0</v>
      </c>
      <c r="F696" s="763">
        <v>26.0</v>
      </c>
      <c r="G696" s="78" t="s">
        <v>3305</v>
      </c>
      <c r="H696" s="79"/>
      <c r="I696" s="79"/>
      <c r="J696" s="79"/>
      <c r="K696" s="79"/>
      <c r="L696" s="79"/>
      <c r="M696" s="79"/>
      <c r="N696" s="79"/>
      <c r="O696" s="79"/>
      <c r="P696" s="79"/>
      <c r="Q696" s="79"/>
      <c r="R696" s="79"/>
      <c r="S696" s="79"/>
      <c r="T696" s="79"/>
      <c r="U696" s="79"/>
      <c r="V696" s="79"/>
      <c r="W696" s="79"/>
      <c r="X696" s="79"/>
      <c r="Y696" s="79"/>
      <c r="Z696" s="79"/>
    </row>
    <row r="697" ht="11.25" customHeight="1">
      <c r="A697" s="112" t="s">
        <v>9003</v>
      </c>
      <c r="B697" s="98" t="s">
        <v>77</v>
      </c>
      <c r="C697" s="112" t="s">
        <v>9004</v>
      </c>
      <c r="D697" s="99" t="s">
        <v>8174</v>
      </c>
      <c r="E697" s="426">
        <v>79.0</v>
      </c>
      <c r="F697" s="763">
        <v>26.0</v>
      </c>
      <c r="G697" s="78" t="s">
        <v>3305</v>
      </c>
      <c r="H697" s="79"/>
      <c r="I697" s="79"/>
      <c r="J697" s="79"/>
      <c r="K697" s="79"/>
      <c r="L697" s="79"/>
      <c r="M697" s="79"/>
      <c r="N697" s="79"/>
      <c r="O697" s="79"/>
      <c r="P697" s="79"/>
      <c r="Q697" s="79"/>
      <c r="R697" s="79"/>
      <c r="S697" s="79"/>
      <c r="T697" s="79"/>
      <c r="U697" s="79"/>
      <c r="V697" s="79"/>
      <c r="W697" s="79"/>
      <c r="X697" s="79"/>
      <c r="Y697" s="79"/>
      <c r="Z697" s="79"/>
    </row>
    <row r="698" ht="11.25" customHeight="1">
      <c r="A698" s="112" t="s">
        <v>9005</v>
      </c>
      <c r="B698" s="98" t="s">
        <v>77</v>
      </c>
      <c r="C698" s="112" t="s">
        <v>9006</v>
      </c>
      <c r="D698" s="99" t="s">
        <v>8174</v>
      </c>
      <c r="E698" s="426">
        <v>61.0</v>
      </c>
      <c r="F698" s="763">
        <v>20.333333333333332</v>
      </c>
      <c r="G698" s="78" t="s">
        <v>3305</v>
      </c>
      <c r="H698" s="79"/>
      <c r="I698" s="79"/>
      <c r="J698" s="79"/>
      <c r="K698" s="79"/>
      <c r="L698" s="79"/>
      <c r="M698" s="79"/>
      <c r="N698" s="79"/>
      <c r="O698" s="79"/>
      <c r="P698" s="79"/>
      <c r="Q698" s="79"/>
      <c r="R698" s="79"/>
      <c r="S698" s="79"/>
      <c r="T698" s="79"/>
      <c r="U698" s="79"/>
      <c r="V698" s="79"/>
      <c r="W698" s="79"/>
      <c r="X698" s="79"/>
      <c r="Y698" s="79"/>
      <c r="Z698" s="79"/>
    </row>
    <row r="699" ht="11.25" customHeight="1">
      <c r="A699" s="112" t="s">
        <v>9007</v>
      </c>
      <c r="B699" s="98" t="s">
        <v>77</v>
      </c>
      <c r="C699" s="112" t="s">
        <v>9008</v>
      </c>
      <c r="D699" s="99" t="s">
        <v>8174</v>
      </c>
      <c r="E699" s="426">
        <v>61.0</v>
      </c>
      <c r="F699" s="763">
        <v>20.333333333333332</v>
      </c>
      <c r="G699" s="78" t="s">
        <v>3305</v>
      </c>
      <c r="H699" s="79"/>
      <c r="I699" s="79"/>
      <c r="J699" s="79"/>
      <c r="K699" s="79"/>
      <c r="L699" s="79"/>
      <c r="M699" s="79"/>
      <c r="N699" s="79"/>
      <c r="O699" s="79"/>
      <c r="P699" s="79"/>
      <c r="Q699" s="79"/>
      <c r="R699" s="79"/>
      <c r="S699" s="79"/>
      <c r="T699" s="79"/>
      <c r="U699" s="79"/>
      <c r="V699" s="79"/>
      <c r="W699" s="79"/>
      <c r="X699" s="79"/>
      <c r="Y699" s="79"/>
      <c r="Z699" s="79"/>
    </row>
    <row r="700" ht="11.25" customHeight="1">
      <c r="A700" s="112" t="s">
        <v>9007</v>
      </c>
      <c r="B700" s="98" t="s">
        <v>77</v>
      </c>
      <c r="C700" s="112" t="s">
        <v>9009</v>
      </c>
      <c r="D700" s="99" t="s">
        <v>8174</v>
      </c>
      <c r="E700" s="426">
        <v>61.0</v>
      </c>
      <c r="F700" s="763">
        <v>20.333333333333332</v>
      </c>
      <c r="G700" s="78" t="s">
        <v>3305</v>
      </c>
      <c r="H700" s="79"/>
      <c r="I700" s="79"/>
      <c r="J700" s="79"/>
      <c r="K700" s="79"/>
      <c r="L700" s="79"/>
      <c r="M700" s="79"/>
      <c r="N700" s="79"/>
      <c r="O700" s="79"/>
      <c r="P700" s="79"/>
      <c r="Q700" s="79"/>
      <c r="R700" s="79"/>
      <c r="S700" s="79"/>
      <c r="T700" s="79"/>
      <c r="U700" s="79"/>
      <c r="V700" s="79"/>
      <c r="W700" s="79"/>
      <c r="X700" s="79"/>
      <c r="Y700" s="79"/>
      <c r="Z700" s="79"/>
    </row>
    <row r="701" ht="11.25" customHeight="1">
      <c r="A701" s="112" t="s">
        <v>9010</v>
      </c>
      <c r="B701" s="98" t="s">
        <v>77</v>
      </c>
      <c r="C701" s="112" t="s">
        <v>9011</v>
      </c>
      <c r="D701" s="99" t="s">
        <v>8174</v>
      </c>
      <c r="E701" s="426">
        <v>61.0</v>
      </c>
      <c r="F701" s="763">
        <v>20.333333333333332</v>
      </c>
      <c r="G701" s="78" t="s">
        <v>3305</v>
      </c>
      <c r="H701" s="79"/>
      <c r="I701" s="79"/>
      <c r="J701" s="79"/>
      <c r="K701" s="79"/>
      <c r="L701" s="79"/>
      <c r="M701" s="79"/>
      <c r="N701" s="79"/>
      <c r="O701" s="79"/>
      <c r="P701" s="79"/>
      <c r="Q701" s="79"/>
      <c r="R701" s="79"/>
      <c r="S701" s="79"/>
      <c r="T701" s="79"/>
      <c r="U701" s="79"/>
      <c r="V701" s="79"/>
      <c r="W701" s="79"/>
      <c r="X701" s="79"/>
      <c r="Y701" s="79"/>
      <c r="Z701" s="79"/>
    </row>
    <row r="702" ht="11.25" customHeight="1">
      <c r="A702" s="112" t="s">
        <v>9012</v>
      </c>
      <c r="B702" s="98" t="s">
        <v>77</v>
      </c>
      <c r="C702" s="112" t="s">
        <v>9013</v>
      </c>
      <c r="D702" s="99" t="s">
        <v>8174</v>
      </c>
      <c r="E702" s="426">
        <v>43.0</v>
      </c>
      <c r="F702" s="774">
        <v>14.333333333333334</v>
      </c>
      <c r="G702" s="78" t="s">
        <v>3305</v>
      </c>
      <c r="H702" s="79"/>
      <c r="I702" s="79"/>
      <c r="J702" s="79"/>
      <c r="K702" s="79"/>
      <c r="L702" s="79"/>
      <c r="M702" s="79"/>
      <c r="N702" s="79"/>
      <c r="O702" s="79"/>
      <c r="P702" s="79"/>
      <c r="Q702" s="79"/>
      <c r="R702" s="79"/>
      <c r="S702" s="79"/>
      <c r="T702" s="79"/>
      <c r="U702" s="79"/>
      <c r="V702" s="79"/>
      <c r="W702" s="79"/>
      <c r="X702" s="79"/>
      <c r="Y702" s="79"/>
      <c r="Z702" s="79"/>
    </row>
    <row r="703" ht="11.25" customHeight="1">
      <c r="A703" s="112" t="s">
        <v>9010</v>
      </c>
      <c r="B703" s="98" t="s">
        <v>77</v>
      </c>
      <c r="C703" s="112" t="s">
        <v>9014</v>
      </c>
      <c r="D703" s="99" t="s">
        <v>8174</v>
      </c>
      <c r="E703" s="426">
        <v>43.0</v>
      </c>
      <c r="F703" s="774">
        <v>14.333333333333334</v>
      </c>
      <c r="G703" s="78" t="s">
        <v>3305</v>
      </c>
      <c r="H703" s="79"/>
      <c r="I703" s="79"/>
      <c r="J703" s="79"/>
      <c r="K703" s="79"/>
      <c r="L703" s="79"/>
      <c r="M703" s="79"/>
      <c r="N703" s="79"/>
      <c r="O703" s="79"/>
      <c r="P703" s="79"/>
      <c r="Q703" s="79"/>
      <c r="R703" s="79"/>
      <c r="S703" s="79"/>
      <c r="T703" s="79"/>
      <c r="U703" s="79"/>
      <c r="V703" s="79"/>
      <c r="W703" s="79"/>
      <c r="X703" s="79"/>
      <c r="Y703" s="79"/>
      <c r="Z703" s="79"/>
    </row>
    <row r="704" ht="11.25" customHeight="1">
      <c r="A704" s="112" t="s">
        <v>7923</v>
      </c>
      <c r="B704" s="98" t="s">
        <v>77</v>
      </c>
      <c r="C704" s="112" t="s">
        <v>9015</v>
      </c>
      <c r="D704" s="99" t="s">
        <v>9016</v>
      </c>
      <c r="E704" s="426" t="s">
        <v>9017</v>
      </c>
      <c r="F704" s="763">
        <v>37.6</v>
      </c>
      <c r="G704" s="347" t="s">
        <v>3367</v>
      </c>
      <c r="H704" s="79"/>
      <c r="I704" s="79"/>
      <c r="J704" s="79"/>
      <c r="K704" s="79"/>
      <c r="L704" s="79"/>
      <c r="M704" s="79"/>
      <c r="N704" s="79"/>
      <c r="O704" s="79"/>
      <c r="P704" s="79"/>
      <c r="Q704" s="79"/>
      <c r="R704" s="79"/>
      <c r="S704" s="79"/>
      <c r="T704" s="79"/>
      <c r="U704" s="79"/>
      <c r="V704" s="79"/>
      <c r="W704" s="79"/>
      <c r="X704" s="79"/>
      <c r="Y704" s="79"/>
      <c r="Z704" s="79"/>
    </row>
    <row r="705" ht="11.25" customHeight="1">
      <c r="A705" s="112" t="s">
        <v>7923</v>
      </c>
      <c r="B705" s="98" t="s">
        <v>77</v>
      </c>
      <c r="C705" s="112" t="s">
        <v>9018</v>
      </c>
      <c r="D705" s="99" t="s">
        <v>9019</v>
      </c>
      <c r="E705" s="426" t="s">
        <v>9020</v>
      </c>
      <c r="F705" s="763">
        <v>49.35</v>
      </c>
      <c r="G705" s="347" t="s">
        <v>3367</v>
      </c>
      <c r="H705" s="79"/>
      <c r="I705" s="79"/>
      <c r="J705" s="79"/>
      <c r="K705" s="79"/>
      <c r="L705" s="79"/>
      <c r="M705" s="79"/>
      <c r="N705" s="79"/>
      <c r="O705" s="79"/>
      <c r="P705" s="79"/>
      <c r="Q705" s="79"/>
      <c r="R705" s="79"/>
      <c r="S705" s="79"/>
      <c r="T705" s="79"/>
      <c r="U705" s="79"/>
      <c r="V705" s="79"/>
      <c r="W705" s="79"/>
      <c r="X705" s="79"/>
      <c r="Y705" s="79"/>
      <c r="Z705" s="79"/>
    </row>
    <row r="706" ht="11.25" customHeight="1">
      <c r="A706" s="112" t="s">
        <v>7923</v>
      </c>
      <c r="B706" s="98" t="s">
        <v>77</v>
      </c>
      <c r="C706" s="112" t="s">
        <v>9018</v>
      </c>
      <c r="D706" s="99" t="s">
        <v>9021</v>
      </c>
      <c r="E706" s="426" t="s">
        <v>9022</v>
      </c>
      <c r="F706" s="763">
        <v>47.78</v>
      </c>
      <c r="G706" s="347" t="s">
        <v>3367</v>
      </c>
      <c r="H706" s="79"/>
      <c r="I706" s="79"/>
      <c r="J706" s="79"/>
      <c r="K706" s="79"/>
      <c r="L706" s="79"/>
      <c r="M706" s="79"/>
      <c r="N706" s="79"/>
      <c r="O706" s="79"/>
      <c r="P706" s="79"/>
      <c r="Q706" s="79"/>
      <c r="R706" s="79"/>
      <c r="S706" s="79"/>
      <c r="T706" s="79"/>
      <c r="U706" s="79"/>
      <c r="V706" s="79"/>
      <c r="W706" s="79"/>
      <c r="X706" s="79"/>
      <c r="Y706" s="79"/>
      <c r="Z706" s="79"/>
    </row>
    <row r="707" ht="11.25" customHeight="1">
      <c r="A707" s="112" t="s">
        <v>7923</v>
      </c>
      <c r="B707" s="98" t="s">
        <v>77</v>
      </c>
      <c r="C707" s="112" t="s">
        <v>9018</v>
      </c>
      <c r="D707" s="99" t="s">
        <v>9021</v>
      </c>
      <c r="E707" s="426" t="s">
        <v>9022</v>
      </c>
      <c r="F707" s="763">
        <v>47.78</v>
      </c>
      <c r="G707" s="347" t="s">
        <v>3367</v>
      </c>
      <c r="H707" s="79"/>
      <c r="I707" s="79"/>
      <c r="J707" s="79"/>
      <c r="K707" s="79"/>
      <c r="L707" s="79"/>
      <c r="M707" s="79"/>
      <c r="N707" s="79"/>
      <c r="O707" s="79"/>
      <c r="P707" s="79"/>
      <c r="Q707" s="79"/>
      <c r="R707" s="79"/>
      <c r="S707" s="79"/>
      <c r="T707" s="79"/>
      <c r="U707" s="79"/>
      <c r="V707" s="79"/>
      <c r="W707" s="79"/>
      <c r="X707" s="79"/>
      <c r="Y707" s="79"/>
      <c r="Z707" s="79"/>
    </row>
    <row r="708" ht="11.25" customHeight="1">
      <c r="A708" s="112" t="s">
        <v>7923</v>
      </c>
      <c r="B708" s="98" t="s">
        <v>77</v>
      </c>
      <c r="C708" s="112" t="s">
        <v>9018</v>
      </c>
      <c r="D708" s="99" t="s">
        <v>9023</v>
      </c>
      <c r="E708" s="426" t="s">
        <v>9024</v>
      </c>
      <c r="F708" s="763">
        <v>25.06</v>
      </c>
      <c r="G708" s="347" t="s">
        <v>3367</v>
      </c>
      <c r="H708" s="79"/>
      <c r="I708" s="79"/>
      <c r="J708" s="79"/>
      <c r="K708" s="79"/>
      <c r="L708" s="79"/>
      <c r="M708" s="79"/>
      <c r="N708" s="79"/>
      <c r="O708" s="79"/>
      <c r="P708" s="79"/>
      <c r="Q708" s="79"/>
      <c r="R708" s="79"/>
      <c r="S708" s="79"/>
      <c r="T708" s="79"/>
      <c r="U708" s="79"/>
      <c r="V708" s="79"/>
      <c r="W708" s="79"/>
      <c r="X708" s="79"/>
      <c r="Y708" s="79"/>
      <c r="Z708" s="79"/>
    </row>
    <row r="709" ht="11.25" customHeight="1">
      <c r="A709" s="112" t="s">
        <v>7923</v>
      </c>
      <c r="B709" s="98" t="s">
        <v>77</v>
      </c>
      <c r="C709" s="112" t="s">
        <v>9025</v>
      </c>
      <c r="D709" s="99" t="s">
        <v>8174</v>
      </c>
      <c r="E709" s="426" t="s">
        <v>9026</v>
      </c>
      <c r="F709" s="763">
        <v>28.0</v>
      </c>
      <c r="G709" s="347" t="s">
        <v>3367</v>
      </c>
      <c r="H709" s="79"/>
      <c r="I709" s="79"/>
      <c r="J709" s="79"/>
      <c r="K709" s="79"/>
      <c r="L709" s="79"/>
      <c r="M709" s="79"/>
      <c r="N709" s="79"/>
      <c r="O709" s="79"/>
      <c r="P709" s="79"/>
      <c r="Q709" s="79"/>
      <c r="R709" s="79"/>
      <c r="S709" s="79"/>
      <c r="T709" s="79"/>
      <c r="U709" s="79"/>
      <c r="V709" s="79"/>
      <c r="W709" s="79"/>
      <c r="X709" s="79"/>
      <c r="Y709" s="79"/>
      <c r="Z709" s="79"/>
    </row>
    <row r="710" ht="11.25" customHeight="1">
      <c r="A710" s="5" t="s">
        <v>102</v>
      </c>
      <c r="B710" s="77" t="s">
        <v>77</v>
      </c>
      <c r="C710" s="286" t="s">
        <v>9027</v>
      </c>
      <c r="D710" s="548" t="s">
        <v>8133</v>
      </c>
      <c r="E710" s="769">
        <v>23.333333333333332</v>
      </c>
      <c r="F710" s="775"/>
      <c r="G710" s="78" t="s">
        <v>677</v>
      </c>
      <c r="H710" s="79"/>
      <c r="I710" s="79"/>
      <c r="J710" s="79"/>
      <c r="K710" s="79"/>
      <c r="L710" s="79"/>
      <c r="M710" s="79"/>
      <c r="N710" s="79"/>
      <c r="O710" s="79"/>
      <c r="P710" s="79"/>
      <c r="Q710" s="79"/>
      <c r="R710" s="79"/>
      <c r="S710" s="79"/>
      <c r="T710" s="79"/>
      <c r="U710" s="79"/>
      <c r="V710" s="79"/>
      <c r="W710" s="79"/>
      <c r="X710" s="79"/>
      <c r="Y710" s="79"/>
      <c r="Z710" s="79"/>
    </row>
    <row r="711" ht="11.25" customHeight="1">
      <c r="A711" s="5" t="s">
        <v>102</v>
      </c>
      <c r="B711" s="77" t="s">
        <v>77</v>
      </c>
      <c r="C711" s="286" t="s">
        <v>9028</v>
      </c>
      <c r="D711" s="548" t="s">
        <v>8133</v>
      </c>
      <c r="E711" s="769">
        <v>23.333333333333332</v>
      </c>
      <c r="F711" s="775"/>
      <c r="G711" s="78" t="s">
        <v>677</v>
      </c>
      <c r="H711" s="79"/>
      <c r="I711" s="79"/>
      <c r="J711" s="79"/>
      <c r="K711" s="79"/>
      <c r="L711" s="79"/>
      <c r="M711" s="79"/>
      <c r="N711" s="79"/>
      <c r="O711" s="79"/>
      <c r="P711" s="79"/>
      <c r="Q711" s="79"/>
      <c r="R711" s="79"/>
      <c r="S711" s="79"/>
      <c r="T711" s="79"/>
      <c r="U711" s="79"/>
      <c r="V711" s="79"/>
      <c r="W711" s="79"/>
      <c r="X711" s="79"/>
      <c r="Y711" s="79"/>
      <c r="Z711" s="79"/>
    </row>
    <row r="712" ht="11.25" customHeight="1">
      <c r="A712" s="5" t="s">
        <v>102</v>
      </c>
      <c r="B712" s="77" t="s">
        <v>77</v>
      </c>
      <c r="C712" s="286" t="s">
        <v>9029</v>
      </c>
      <c r="D712" s="548" t="s">
        <v>8133</v>
      </c>
      <c r="E712" s="769">
        <v>5.833333333333333</v>
      </c>
      <c r="F712" s="775"/>
      <c r="G712" s="78" t="s">
        <v>677</v>
      </c>
      <c r="H712" s="79"/>
      <c r="I712" s="79"/>
      <c r="J712" s="79"/>
      <c r="K712" s="79"/>
      <c r="L712" s="79"/>
      <c r="M712" s="79"/>
      <c r="N712" s="79"/>
      <c r="O712" s="79"/>
      <c r="P712" s="79"/>
      <c r="Q712" s="79"/>
      <c r="R712" s="79"/>
      <c r="S712" s="79"/>
      <c r="T712" s="79"/>
      <c r="U712" s="79"/>
      <c r="V712" s="79"/>
      <c r="W712" s="79"/>
      <c r="X712" s="79"/>
      <c r="Y712" s="79"/>
      <c r="Z712" s="79"/>
    </row>
    <row r="713" ht="11.25" customHeight="1">
      <c r="A713" s="5" t="s">
        <v>102</v>
      </c>
      <c r="B713" s="77" t="s">
        <v>77</v>
      </c>
      <c r="C713" s="286" t="s">
        <v>9030</v>
      </c>
      <c r="D713" s="548" t="s">
        <v>8133</v>
      </c>
      <c r="E713" s="769">
        <v>2.3333333333333335</v>
      </c>
      <c r="F713" s="775"/>
      <c r="G713" s="78" t="s">
        <v>677</v>
      </c>
      <c r="H713" s="79"/>
      <c r="I713" s="79"/>
      <c r="J713" s="79"/>
      <c r="K713" s="79"/>
      <c r="L713" s="79"/>
      <c r="M713" s="79"/>
      <c r="N713" s="79"/>
      <c r="O713" s="79"/>
      <c r="P713" s="79"/>
      <c r="Q713" s="79"/>
      <c r="R713" s="79"/>
      <c r="S713" s="79"/>
      <c r="T713" s="79"/>
      <c r="U713" s="79"/>
      <c r="V713" s="79"/>
      <c r="W713" s="79"/>
      <c r="X713" s="79"/>
      <c r="Y713" s="79"/>
      <c r="Z713" s="79"/>
    </row>
    <row r="714" ht="11.25" customHeight="1">
      <c r="A714" s="5" t="s">
        <v>102</v>
      </c>
      <c r="B714" s="77" t="s">
        <v>77</v>
      </c>
      <c r="C714" s="776" t="s">
        <v>9031</v>
      </c>
      <c r="D714" s="548" t="s">
        <v>8133</v>
      </c>
      <c r="E714" s="768" t="s">
        <v>8514</v>
      </c>
      <c r="F714" s="775">
        <v>8.0</v>
      </c>
      <c r="G714" s="78" t="s">
        <v>677</v>
      </c>
      <c r="H714" s="79"/>
      <c r="I714" s="79"/>
      <c r="J714" s="79"/>
      <c r="K714" s="79"/>
      <c r="L714" s="79"/>
      <c r="M714" s="79"/>
      <c r="N714" s="79"/>
      <c r="O714" s="79"/>
      <c r="P714" s="79"/>
      <c r="Q714" s="79"/>
      <c r="R714" s="79"/>
      <c r="S714" s="79"/>
      <c r="T714" s="79"/>
      <c r="U714" s="79"/>
      <c r="V714" s="79"/>
      <c r="W714" s="79"/>
      <c r="X714" s="79"/>
      <c r="Y714" s="79"/>
      <c r="Z714" s="79"/>
    </row>
    <row r="715" ht="11.25" customHeight="1">
      <c r="A715" s="5" t="s">
        <v>102</v>
      </c>
      <c r="B715" s="77" t="s">
        <v>77</v>
      </c>
      <c r="C715" s="286" t="s">
        <v>9032</v>
      </c>
      <c r="D715" s="548" t="s">
        <v>8133</v>
      </c>
      <c r="E715" s="768" t="s">
        <v>8514</v>
      </c>
      <c r="F715" s="775">
        <v>8.0</v>
      </c>
      <c r="G715" s="78" t="s">
        <v>677</v>
      </c>
      <c r="H715" s="79"/>
      <c r="I715" s="79"/>
      <c r="J715" s="79"/>
      <c r="K715" s="79"/>
      <c r="L715" s="79"/>
      <c r="M715" s="79"/>
      <c r="N715" s="79"/>
      <c r="O715" s="79"/>
      <c r="P715" s="79"/>
      <c r="Q715" s="79"/>
      <c r="R715" s="79"/>
      <c r="S715" s="79"/>
      <c r="T715" s="79"/>
      <c r="U715" s="79"/>
      <c r="V715" s="79"/>
      <c r="W715" s="79"/>
      <c r="X715" s="79"/>
      <c r="Y715" s="79"/>
      <c r="Z715" s="79"/>
    </row>
    <row r="716" ht="11.25" customHeight="1">
      <c r="A716" s="5" t="s">
        <v>102</v>
      </c>
      <c r="B716" s="77" t="s">
        <v>77</v>
      </c>
      <c r="C716" s="286" t="s">
        <v>9033</v>
      </c>
      <c r="D716" s="548" t="s">
        <v>8133</v>
      </c>
      <c r="E716" s="769" t="s">
        <v>8525</v>
      </c>
      <c r="F716" s="775">
        <v>2.0</v>
      </c>
      <c r="G716" s="78" t="s">
        <v>677</v>
      </c>
      <c r="H716" s="79"/>
      <c r="I716" s="79"/>
      <c r="J716" s="79"/>
      <c r="K716" s="79"/>
      <c r="L716" s="79"/>
      <c r="M716" s="79"/>
      <c r="N716" s="79"/>
      <c r="O716" s="79"/>
      <c r="P716" s="79"/>
      <c r="Q716" s="79"/>
      <c r="R716" s="79"/>
      <c r="S716" s="79"/>
      <c r="T716" s="79"/>
      <c r="U716" s="79"/>
      <c r="V716" s="79"/>
      <c r="W716" s="79"/>
      <c r="X716" s="79"/>
      <c r="Y716" s="79"/>
      <c r="Z716" s="79"/>
    </row>
    <row r="717" ht="11.25" customHeight="1">
      <c r="A717" s="5" t="s">
        <v>102</v>
      </c>
      <c r="B717" s="77" t="s">
        <v>77</v>
      </c>
      <c r="C717" s="286" t="s">
        <v>9034</v>
      </c>
      <c r="D717" s="548" t="s">
        <v>8133</v>
      </c>
      <c r="E717" s="769" t="s">
        <v>9035</v>
      </c>
      <c r="F717" s="775">
        <v>0.8</v>
      </c>
      <c r="G717" s="78" t="s">
        <v>677</v>
      </c>
      <c r="H717" s="79"/>
      <c r="I717" s="79"/>
      <c r="J717" s="79"/>
      <c r="K717" s="79"/>
      <c r="L717" s="79"/>
      <c r="M717" s="79"/>
      <c r="N717" s="79"/>
      <c r="O717" s="79"/>
      <c r="P717" s="79"/>
      <c r="Q717" s="79"/>
      <c r="R717" s="79"/>
      <c r="S717" s="79"/>
      <c r="T717" s="79"/>
      <c r="U717" s="79"/>
      <c r="V717" s="79"/>
      <c r="W717" s="79"/>
      <c r="X717" s="79"/>
      <c r="Y717" s="79"/>
      <c r="Z717" s="79"/>
    </row>
    <row r="718" ht="11.25" customHeight="1">
      <c r="A718" s="5" t="s">
        <v>102</v>
      </c>
      <c r="B718" s="77" t="s">
        <v>77</v>
      </c>
      <c r="C718" s="776" t="s">
        <v>9036</v>
      </c>
      <c r="D718" s="548" t="s">
        <v>8133</v>
      </c>
      <c r="E718" s="769">
        <v>16.0</v>
      </c>
      <c r="F718" s="775"/>
      <c r="G718" s="78" t="s">
        <v>677</v>
      </c>
      <c r="H718" s="79"/>
      <c r="I718" s="79"/>
      <c r="J718" s="79"/>
      <c r="K718" s="79"/>
      <c r="L718" s="79"/>
      <c r="M718" s="79"/>
      <c r="N718" s="79"/>
      <c r="O718" s="79"/>
      <c r="P718" s="79"/>
      <c r="Q718" s="79"/>
      <c r="R718" s="79"/>
      <c r="S718" s="79"/>
      <c r="T718" s="79"/>
      <c r="U718" s="79"/>
      <c r="V718" s="79"/>
      <c r="W718" s="79"/>
      <c r="X718" s="79"/>
      <c r="Y718" s="79"/>
      <c r="Z718" s="79"/>
    </row>
    <row r="719" ht="11.25" customHeight="1">
      <c r="A719" s="5" t="s">
        <v>102</v>
      </c>
      <c r="B719" s="77" t="s">
        <v>77</v>
      </c>
      <c r="C719" s="286" t="s">
        <v>9037</v>
      </c>
      <c r="D719" s="548" t="s">
        <v>8133</v>
      </c>
      <c r="E719" s="769">
        <v>16.0</v>
      </c>
      <c r="F719" s="775"/>
      <c r="G719" s="78" t="s">
        <v>677</v>
      </c>
      <c r="H719" s="79"/>
      <c r="I719" s="79"/>
      <c r="J719" s="79"/>
      <c r="K719" s="79"/>
      <c r="L719" s="79"/>
      <c r="M719" s="79"/>
      <c r="N719" s="79"/>
      <c r="O719" s="79"/>
      <c r="P719" s="79"/>
      <c r="Q719" s="79"/>
      <c r="R719" s="79"/>
      <c r="S719" s="79"/>
      <c r="T719" s="79"/>
      <c r="U719" s="79"/>
      <c r="V719" s="79"/>
      <c r="W719" s="79"/>
      <c r="X719" s="79"/>
      <c r="Y719" s="79"/>
      <c r="Z719" s="79"/>
    </row>
    <row r="720" ht="11.25" customHeight="1">
      <c r="A720" s="5" t="s">
        <v>102</v>
      </c>
      <c r="B720" s="77" t="s">
        <v>77</v>
      </c>
      <c r="C720" s="286" t="s">
        <v>9038</v>
      </c>
      <c r="D720" s="548" t="s">
        <v>8133</v>
      </c>
      <c r="E720" s="769">
        <v>4.0</v>
      </c>
      <c r="F720" s="775"/>
      <c r="G720" s="78" t="s">
        <v>677</v>
      </c>
      <c r="H720" s="79"/>
      <c r="I720" s="79"/>
      <c r="J720" s="79"/>
      <c r="K720" s="79"/>
      <c r="L720" s="79"/>
      <c r="M720" s="79"/>
      <c r="N720" s="79"/>
      <c r="O720" s="79"/>
      <c r="P720" s="79"/>
      <c r="Q720" s="79"/>
      <c r="R720" s="79"/>
      <c r="S720" s="79"/>
      <c r="T720" s="79"/>
      <c r="U720" s="79"/>
      <c r="V720" s="79"/>
      <c r="W720" s="79"/>
      <c r="X720" s="79"/>
      <c r="Y720" s="79"/>
      <c r="Z720" s="79"/>
    </row>
    <row r="721" ht="11.25" customHeight="1">
      <c r="A721" s="5" t="s">
        <v>102</v>
      </c>
      <c r="B721" s="77" t="s">
        <v>77</v>
      </c>
      <c r="C721" s="286" t="s">
        <v>9039</v>
      </c>
      <c r="D721" s="548" t="s">
        <v>8133</v>
      </c>
      <c r="E721" s="769">
        <v>1.6</v>
      </c>
      <c r="F721" s="775"/>
      <c r="G721" s="78" t="s">
        <v>677</v>
      </c>
      <c r="H721" s="79"/>
      <c r="I721" s="79"/>
      <c r="J721" s="79"/>
      <c r="K721" s="79"/>
      <c r="L721" s="79"/>
      <c r="M721" s="79"/>
      <c r="N721" s="79"/>
      <c r="O721" s="79"/>
      <c r="P721" s="79"/>
      <c r="Q721" s="79"/>
      <c r="R721" s="79"/>
      <c r="S721" s="79"/>
      <c r="T721" s="79"/>
      <c r="U721" s="79"/>
      <c r="V721" s="79"/>
      <c r="W721" s="79"/>
      <c r="X721" s="79"/>
      <c r="Y721" s="79"/>
      <c r="Z721" s="79"/>
    </row>
    <row r="722" ht="11.25" customHeight="1">
      <c r="A722" s="5" t="s">
        <v>102</v>
      </c>
      <c r="B722" s="77" t="s">
        <v>77</v>
      </c>
      <c r="C722" s="776" t="s">
        <v>9040</v>
      </c>
      <c r="D722" s="548" t="s">
        <v>8133</v>
      </c>
      <c r="E722" s="768" t="s">
        <v>8520</v>
      </c>
      <c r="F722" s="775">
        <v>17.33</v>
      </c>
      <c r="G722" s="78" t="s">
        <v>677</v>
      </c>
      <c r="H722" s="79"/>
      <c r="I722" s="79"/>
      <c r="J722" s="79"/>
      <c r="K722" s="79"/>
      <c r="L722" s="79"/>
      <c r="M722" s="79"/>
      <c r="N722" s="79"/>
      <c r="O722" s="79"/>
      <c r="P722" s="79"/>
      <c r="Q722" s="79"/>
      <c r="R722" s="79"/>
      <c r="S722" s="79"/>
      <c r="T722" s="79"/>
      <c r="U722" s="79"/>
      <c r="V722" s="79"/>
      <c r="W722" s="79"/>
      <c r="X722" s="79"/>
      <c r="Y722" s="79"/>
      <c r="Z722" s="79"/>
    </row>
    <row r="723" ht="11.25" customHeight="1">
      <c r="A723" s="5" t="s">
        <v>102</v>
      </c>
      <c r="B723" s="77" t="s">
        <v>77</v>
      </c>
      <c r="C723" s="286" t="s">
        <v>9041</v>
      </c>
      <c r="D723" s="548" t="s">
        <v>8133</v>
      </c>
      <c r="E723" s="768" t="s">
        <v>8520</v>
      </c>
      <c r="F723" s="775">
        <v>17.33</v>
      </c>
      <c r="G723" s="78" t="s">
        <v>677</v>
      </c>
      <c r="H723" s="79"/>
      <c r="I723" s="79"/>
      <c r="J723" s="79"/>
      <c r="K723" s="79"/>
      <c r="L723" s="79"/>
      <c r="M723" s="79"/>
      <c r="N723" s="79"/>
      <c r="O723" s="79"/>
      <c r="P723" s="79"/>
      <c r="Q723" s="79"/>
      <c r="R723" s="79"/>
      <c r="S723" s="79"/>
      <c r="T723" s="79"/>
      <c r="U723" s="79"/>
      <c r="V723" s="79"/>
      <c r="W723" s="79"/>
      <c r="X723" s="79"/>
      <c r="Y723" s="79"/>
      <c r="Z723" s="79"/>
    </row>
    <row r="724" ht="11.25" customHeight="1">
      <c r="A724" s="5" t="s">
        <v>102</v>
      </c>
      <c r="B724" s="77" t="s">
        <v>77</v>
      </c>
      <c r="C724" s="286" t="s">
        <v>9042</v>
      </c>
      <c r="D724" s="548" t="s">
        <v>8133</v>
      </c>
      <c r="E724" s="768" t="s">
        <v>8531</v>
      </c>
      <c r="F724" s="775">
        <v>4.33</v>
      </c>
      <c r="G724" s="78" t="s">
        <v>677</v>
      </c>
      <c r="H724" s="79"/>
      <c r="I724" s="79"/>
      <c r="J724" s="79"/>
      <c r="K724" s="79"/>
      <c r="L724" s="79"/>
      <c r="M724" s="79"/>
      <c r="N724" s="79"/>
      <c r="O724" s="79"/>
      <c r="P724" s="79"/>
      <c r="Q724" s="79"/>
      <c r="R724" s="79"/>
      <c r="S724" s="79"/>
      <c r="T724" s="79"/>
      <c r="U724" s="79"/>
      <c r="V724" s="79"/>
      <c r="W724" s="79"/>
      <c r="X724" s="79"/>
      <c r="Y724" s="79"/>
      <c r="Z724" s="79"/>
    </row>
    <row r="725" ht="11.25" customHeight="1">
      <c r="A725" s="5" t="s">
        <v>102</v>
      </c>
      <c r="B725" s="77" t="s">
        <v>77</v>
      </c>
      <c r="C725" s="286" t="s">
        <v>9043</v>
      </c>
      <c r="D725" s="548" t="s">
        <v>8133</v>
      </c>
      <c r="E725" s="768" t="s">
        <v>8760</v>
      </c>
      <c r="F725" s="775">
        <v>1.73</v>
      </c>
      <c r="G725" s="78" t="s">
        <v>677</v>
      </c>
      <c r="H725" s="79"/>
      <c r="I725" s="79"/>
      <c r="J725" s="79"/>
      <c r="K725" s="79"/>
      <c r="L725" s="79"/>
      <c r="M725" s="79"/>
      <c r="N725" s="79"/>
      <c r="O725" s="79"/>
      <c r="P725" s="79"/>
      <c r="Q725" s="79"/>
      <c r="R725" s="79"/>
      <c r="S725" s="79"/>
      <c r="T725" s="79"/>
      <c r="U725" s="79"/>
      <c r="V725" s="79"/>
      <c r="W725" s="79"/>
      <c r="X725" s="79"/>
      <c r="Y725" s="79"/>
      <c r="Z725" s="79"/>
    </row>
    <row r="726" ht="11.25" customHeight="1">
      <c r="A726" s="5" t="s">
        <v>102</v>
      </c>
      <c r="B726" s="77" t="s">
        <v>77</v>
      </c>
      <c r="C726" s="776" t="s">
        <v>9044</v>
      </c>
      <c r="D726" s="548" t="s">
        <v>8133</v>
      </c>
      <c r="E726" s="768" t="s">
        <v>8442</v>
      </c>
      <c r="F726" s="775">
        <v>20.33</v>
      </c>
      <c r="G726" s="78" t="s">
        <v>677</v>
      </c>
      <c r="H726" s="79"/>
      <c r="I726" s="79"/>
      <c r="J726" s="79"/>
      <c r="K726" s="79"/>
      <c r="L726" s="79"/>
      <c r="M726" s="79"/>
      <c r="N726" s="79"/>
      <c r="O726" s="79"/>
      <c r="P726" s="79"/>
      <c r="Q726" s="79"/>
      <c r="R726" s="79"/>
      <c r="S726" s="79"/>
      <c r="T726" s="79"/>
      <c r="U726" s="79"/>
      <c r="V726" s="79"/>
      <c r="W726" s="79"/>
      <c r="X726" s="79"/>
      <c r="Y726" s="79"/>
      <c r="Z726" s="79"/>
    </row>
    <row r="727" ht="11.25" customHeight="1">
      <c r="A727" s="5" t="s">
        <v>102</v>
      </c>
      <c r="B727" s="77" t="s">
        <v>77</v>
      </c>
      <c r="C727" s="286" t="s">
        <v>9045</v>
      </c>
      <c r="D727" s="548" t="s">
        <v>8133</v>
      </c>
      <c r="E727" s="768" t="s">
        <v>8442</v>
      </c>
      <c r="F727" s="775">
        <v>20.33</v>
      </c>
      <c r="G727" s="78" t="s">
        <v>677</v>
      </c>
      <c r="H727" s="79"/>
      <c r="I727" s="79"/>
      <c r="J727" s="79"/>
      <c r="K727" s="79"/>
      <c r="L727" s="79"/>
      <c r="M727" s="79"/>
      <c r="N727" s="79"/>
      <c r="O727" s="79"/>
      <c r="P727" s="79"/>
      <c r="Q727" s="79"/>
      <c r="R727" s="79"/>
      <c r="S727" s="79"/>
      <c r="T727" s="79"/>
      <c r="U727" s="79"/>
      <c r="V727" s="79"/>
      <c r="W727" s="79"/>
      <c r="X727" s="79"/>
      <c r="Y727" s="79"/>
      <c r="Z727" s="79"/>
    </row>
    <row r="728" ht="11.25" customHeight="1">
      <c r="A728" s="5" t="s">
        <v>102</v>
      </c>
      <c r="B728" s="77" t="s">
        <v>77</v>
      </c>
      <c r="C728" s="286" t="s">
        <v>9046</v>
      </c>
      <c r="D728" s="548" t="s">
        <v>8133</v>
      </c>
      <c r="E728" s="768" t="s">
        <v>8444</v>
      </c>
      <c r="F728" s="775">
        <v>5.08</v>
      </c>
      <c r="G728" s="78" t="s">
        <v>677</v>
      </c>
      <c r="H728" s="79"/>
      <c r="I728" s="79"/>
      <c r="J728" s="79"/>
      <c r="K728" s="79"/>
      <c r="L728" s="79"/>
      <c r="M728" s="79"/>
      <c r="N728" s="79"/>
      <c r="O728" s="79"/>
      <c r="P728" s="79"/>
      <c r="Q728" s="79"/>
      <c r="R728" s="79"/>
      <c r="S728" s="79"/>
      <c r="T728" s="79"/>
      <c r="U728" s="79"/>
      <c r="V728" s="79"/>
      <c r="W728" s="79"/>
      <c r="X728" s="79"/>
      <c r="Y728" s="79"/>
      <c r="Z728" s="79"/>
    </row>
    <row r="729" ht="11.25" customHeight="1">
      <c r="A729" s="5" t="s">
        <v>102</v>
      </c>
      <c r="B729" s="77" t="s">
        <v>77</v>
      </c>
      <c r="C729" s="286" t="s">
        <v>9047</v>
      </c>
      <c r="D729" s="548" t="s">
        <v>8133</v>
      </c>
      <c r="E729" s="768" t="s">
        <v>8808</v>
      </c>
      <c r="F729" s="775">
        <v>2.03</v>
      </c>
      <c r="G729" s="78" t="s">
        <v>677</v>
      </c>
      <c r="H729" s="79"/>
      <c r="I729" s="79"/>
      <c r="J729" s="79"/>
      <c r="K729" s="79"/>
      <c r="L729" s="79"/>
      <c r="M729" s="79"/>
      <c r="N729" s="79"/>
      <c r="O729" s="79"/>
      <c r="P729" s="79"/>
      <c r="Q729" s="79"/>
      <c r="R729" s="79"/>
      <c r="S729" s="79"/>
      <c r="T729" s="79"/>
      <c r="U729" s="79"/>
      <c r="V729" s="79"/>
      <c r="W729" s="79"/>
      <c r="X729" s="79"/>
      <c r="Y729" s="79"/>
      <c r="Z729" s="79"/>
    </row>
    <row r="730" ht="11.25" customHeight="1">
      <c r="A730" s="5" t="s">
        <v>102</v>
      </c>
      <c r="B730" s="77" t="s">
        <v>77</v>
      </c>
      <c r="C730" s="776" t="s">
        <v>9048</v>
      </c>
      <c r="D730" s="548" t="s">
        <v>8133</v>
      </c>
      <c r="E730" s="768" t="s">
        <v>8717</v>
      </c>
      <c r="F730" s="775">
        <v>9.67</v>
      </c>
      <c r="G730" s="78" t="s">
        <v>677</v>
      </c>
      <c r="H730" s="79"/>
      <c r="I730" s="79"/>
      <c r="J730" s="79"/>
      <c r="K730" s="79"/>
      <c r="L730" s="79"/>
      <c r="M730" s="79"/>
      <c r="N730" s="79"/>
      <c r="O730" s="79"/>
      <c r="P730" s="79"/>
      <c r="Q730" s="79"/>
      <c r="R730" s="79"/>
      <c r="S730" s="79"/>
      <c r="T730" s="79"/>
      <c r="U730" s="79"/>
      <c r="V730" s="79"/>
      <c r="W730" s="79"/>
      <c r="X730" s="79"/>
      <c r="Y730" s="79"/>
      <c r="Z730" s="79"/>
    </row>
    <row r="731" ht="11.25" customHeight="1">
      <c r="A731" s="5" t="s">
        <v>102</v>
      </c>
      <c r="B731" s="77" t="s">
        <v>77</v>
      </c>
      <c r="C731" s="286" t="s">
        <v>9049</v>
      </c>
      <c r="D731" s="548" t="s">
        <v>8133</v>
      </c>
      <c r="E731" s="768" t="s">
        <v>8717</v>
      </c>
      <c r="F731" s="775">
        <v>9.67</v>
      </c>
      <c r="G731" s="78" t="s">
        <v>677</v>
      </c>
      <c r="H731" s="79"/>
      <c r="I731" s="79"/>
      <c r="J731" s="79"/>
      <c r="K731" s="79"/>
      <c r="L731" s="79"/>
      <c r="M731" s="79"/>
      <c r="N731" s="79"/>
      <c r="O731" s="79"/>
      <c r="P731" s="79"/>
      <c r="Q731" s="79"/>
      <c r="R731" s="79"/>
      <c r="S731" s="79"/>
      <c r="T731" s="79"/>
      <c r="U731" s="79"/>
      <c r="V731" s="79"/>
      <c r="W731" s="79"/>
      <c r="X731" s="79"/>
      <c r="Y731" s="79"/>
      <c r="Z731" s="79"/>
    </row>
    <row r="732" ht="11.25" customHeight="1">
      <c r="A732" s="5" t="s">
        <v>102</v>
      </c>
      <c r="B732" s="77" t="s">
        <v>77</v>
      </c>
      <c r="C732" s="286" t="s">
        <v>9050</v>
      </c>
      <c r="D732" s="548" t="s">
        <v>8133</v>
      </c>
      <c r="E732" s="768" t="s">
        <v>8794</v>
      </c>
      <c r="F732" s="775">
        <v>2.42</v>
      </c>
      <c r="G732" s="78" t="s">
        <v>677</v>
      </c>
      <c r="H732" s="79"/>
      <c r="I732" s="79"/>
      <c r="J732" s="79"/>
      <c r="K732" s="79"/>
      <c r="L732" s="79"/>
      <c r="M732" s="79"/>
      <c r="N732" s="79"/>
      <c r="O732" s="79"/>
      <c r="P732" s="79"/>
      <c r="Q732" s="79"/>
      <c r="R732" s="79"/>
      <c r="S732" s="79"/>
      <c r="T732" s="79"/>
      <c r="U732" s="79"/>
      <c r="V732" s="79"/>
      <c r="W732" s="79"/>
      <c r="X732" s="79"/>
      <c r="Y732" s="79"/>
      <c r="Z732" s="79"/>
    </row>
    <row r="733" ht="11.25" customHeight="1">
      <c r="A733" s="5" t="s">
        <v>102</v>
      </c>
      <c r="B733" s="77" t="s">
        <v>77</v>
      </c>
      <c r="C733" s="286" t="s">
        <v>9051</v>
      </c>
      <c r="D733" s="548" t="s">
        <v>8133</v>
      </c>
      <c r="E733" s="768" t="s">
        <v>8798</v>
      </c>
      <c r="F733" s="775">
        <v>0.97</v>
      </c>
      <c r="G733" s="78" t="s">
        <v>677</v>
      </c>
      <c r="H733" s="79"/>
      <c r="I733" s="79"/>
      <c r="J733" s="79"/>
      <c r="K733" s="79"/>
      <c r="L733" s="79"/>
      <c r="M733" s="79"/>
      <c r="N733" s="79"/>
      <c r="O733" s="79"/>
      <c r="P733" s="79"/>
      <c r="Q733" s="79"/>
      <c r="R733" s="79"/>
      <c r="S733" s="79"/>
      <c r="T733" s="79"/>
      <c r="U733" s="79"/>
      <c r="V733" s="79"/>
      <c r="W733" s="79"/>
      <c r="X733" s="79"/>
      <c r="Y733" s="79"/>
      <c r="Z733" s="79"/>
    </row>
    <row r="734" ht="11.25" customHeight="1">
      <c r="A734" s="5" t="s">
        <v>102</v>
      </c>
      <c r="B734" s="77" t="s">
        <v>77</v>
      </c>
      <c r="C734" s="776" t="s">
        <v>9052</v>
      </c>
      <c r="D734" s="548" t="s">
        <v>8133</v>
      </c>
      <c r="E734" s="768" t="s">
        <v>8717</v>
      </c>
      <c r="F734" s="775">
        <v>9.67</v>
      </c>
      <c r="G734" s="78" t="s">
        <v>677</v>
      </c>
      <c r="H734" s="79"/>
      <c r="I734" s="79"/>
      <c r="J734" s="79"/>
      <c r="K734" s="79"/>
      <c r="L734" s="79"/>
      <c r="M734" s="79"/>
      <c r="N734" s="79"/>
      <c r="O734" s="79"/>
      <c r="P734" s="79"/>
      <c r="Q734" s="79"/>
      <c r="R734" s="79"/>
      <c r="S734" s="79"/>
      <c r="T734" s="79"/>
      <c r="U734" s="79"/>
      <c r="V734" s="79"/>
      <c r="W734" s="79"/>
      <c r="X734" s="79"/>
      <c r="Y734" s="79"/>
      <c r="Z734" s="79"/>
    </row>
    <row r="735" ht="11.25" customHeight="1">
      <c r="A735" s="5" t="s">
        <v>102</v>
      </c>
      <c r="B735" s="77" t="s">
        <v>77</v>
      </c>
      <c r="C735" s="286" t="s">
        <v>9053</v>
      </c>
      <c r="D735" s="548" t="s">
        <v>8133</v>
      </c>
      <c r="E735" s="768" t="s">
        <v>8717</v>
      </c>
      <c r="F735" s="775">
        <v>9.67</v>
      </c>
      <c r="G735" s="78" t="s">
        <v>677</v>
      </c>
      <c r="H735" s="79"/>
      <c r="I735" s="79"/>
      <c r="J735" s="79"/>
      <c r="K735" s="79"/>
      <c r="L735" s="79"/>
      <c r="M735" s="79"/>
      <c r="N735" s="79"/>
      <c r="O735" s="79"/>
      <c r="P735" s="79"/>
      <c r="Q735" s="79"/>
      <c r="R735" s="79"/>
      <c r="S735" s="79"/>
      <c r="T735" s="79"/>
      <c r="U735" s="79"/>
      <c r="V735" s="79"/>
      <c r="W735" s="79"/>
      <c r="X735" s="79"/>
      <c r="Y735" s="79"/>
      <c r="Z735" s="79"/>
    </row>
    <row r="736" ht="11.25" customHeight="1">
      <c r="A736" s="5" t="s">
        <v>102</v>
      </c>
      <c r="B736" s="77" t="s">
        <v>77</v>
      </c>
      <c r="C736" s="286" t="s">
        <v>9054</v>
      </c>
      <c r="D736" s="548" t="s">
        <v>8133</v>
      </c>
      <c r="E736" s="768" t="s">
        <v>8794</v>
      </c>
      <c r="F736" s="775">
        <v>2.42</v>
      </c>
      <c r="G736" s="78" t="s">
        <v>677</v>
      </c>
      <c r="H736" s="79"/>
      <c r="I736" s="79"/>
      <c r="J736" s="79"/>
      <c r="K736" s="79"/>
      <c r="L736" s="79"/>
      <c r="M736" s="79"/>
      <c r="N736" s="79"/>
      <c r="O736" s="79"/>
      <c r="P736" s="79"/>
      <c r="Q736" s="79"/>
      <c r="R736" s="79"/>
      <c r="S736" s="79"/>
      <c r="T736" s="79"/>
      <c r="U736" s="79"/>
      <c r="V736" s="79"/>
      <c r="W736" s="79"/>
      <c r="X736" s="79"/>
      <c r="Y736" s="79"/>
      <c r="Z736" s="79"/>
    </row>
    <row r="737" ht="11.25" customHeight="1">
      <c r="A737" s="5" t="s">
        <v>102</v>
      </c>
      <c r="B737" s="77" t="s">
        <v>77</v>
      </c>
      <c r="C737" s="286" t="s">
        <v>9055</v>
      </c>
      <c r="D737" s="548" t="s">
        <v>8133</v>
      </c>
      <c r="E737" s="768" t="s">
        <v>8798</v>
      </c>
      <c r="F737" s="775">
        <v>0.97</v>
      </c>
      <c r="G737" s="78" t="s">
        <v>677</v>
      </c>
      <c r="H737" s="79"/>
      <c r="I737" s="79"/>
      <c r="J737" s="79"/>
      <c r="K737" s="79"/>
      <c r="L737" s="79"/>
      <c r="M737" s="79"/>
      <c r="N737" s="79"/>
      <c r="O737" s="79"/>
      <c r="P737" s="79"/>
      <c r="Q737" s="79"/>
      <c r="R737" s="79"/>
      <c r="S737" s="79"/>
      <c r="T737" s="79"/>
      <c r="U737" s="79"/>
      <c r="V737" s="79"/>
      <c r="W737" s="79"/>
      <c r="X737" s="79"/>
      <c r="Y737" s="79"/>
      <c r="Z737" s="79"/>
    </row>
    <row r="738" ht="11.25" customHeight="1">
      <c r="A738" s="5" t="s">
        <v>102</v>
      </c>
      <c r="B738" s="77" t="s">
        <v>77</v>
      </c>
      <c r="C738" s="286" t="s">
        <v>9056</v>
      </c>
      <c r="D738" s="548" t="s">
        <v>7709</v>
      </c>
      <c r="E738" s="769" t="s">
        <v>8460</v>
      </c>
      <c r="F738" s="775">
        <v>18.0</v>
      </c>
      <c r="G738" s="78" t="s">
        <v>677</v>
      </c>
      <c r="H738" s="79"/>
      <c r="I738" s="79"/>
      <c r="J738" s="79"/>
      <c r="K738" s="79"/>
      <c r="L738" s="79"/>
      <c r="M738" s="79"/>
      <c r="N738" s="79"/>
      <c r="O738" s="79"/>
      <c r="P738" s="79"/>
      <c r="Q738" s="79"/>
      <c r="R738" s="79"/>
      <c r="S738" s="79"/>
      <c r="T738" s="79"/>
      <c r="U738" s="79"/>
      <c r="V738" s="79"/>
      <c r="W738" s="79"/>
      <c r="X738" s="79"/>
      <c r="Y738" s="79"/>
      <c r="Z738" s="79"/>
    </row>
    <row r="739" ht="11.25" customHeight="1">
      <c r="A739" s="112" t="s">
        <v>7573</v>
      </c>
      <c r="B739" s="98" t="s">
        <v>77</v>
      </c>
      <c r="C739" s="112" t="s">
        <v>9057</v>
      </c>
      <c r="D739" s="99" t="s">
        <v>8133</v>
      </c>
      <c r="E739" s="763">
        <v>10.666666666666666</v>
      </c>
      <c r="F739" s="763">
        <v>10.666666666666666</v>
      </c>
      <c r="G739" s="78" t="s">
        <v>689</v>
      </c>
      <c r="H739" s="79"/>
      <c r="I739" s="79"/>
      <c r="J739" s="79"/>
      <c r="K739" s="79"/>
      <c r="L739" s="79"/>
      <c r="M739" s="79"/>
      <c r="N739" s="79"/>
      <c r="O739" s="79"/>
      <c r="P739" s="79"/>
      <c r="Q739" s="79"/>
      <c r="R739" s="79"/>
      <c r="S739" s="79"/>
      <c r="T739" s="79"/>
      <c r="U739" s="79"/>
      <c r="V739" s="79"/>
      <c r="W739" s="79"/>
      <c r="X739" s="79"/>
      <c r="Y739" s="79"/>
      <c r="Z739" s="79"/>
    </row>
    <row r="740" ht="11.25" customHeight="1">
      <c r="A740" s="112" t="s">
        <v>7573</v>
      </c>
      <c r="B740" s="98" t="s">
        <v>77</v>
      </c>
      <c r="C740" s="112" t="s">
        <v>9058</v>
      </c>
      <c r="D740" s="99" t="s">
        <v>8133</v>
      </c>
      <c r="E740" s="763">
        <v>10.666666666666666</v>
      </c>
      <c r="F740" s="763">
        <v>10.666666666666666</v>
      </c>
      <c r="G740" s="78" t="s">
        <v>689</v>
      </c>
      <c r="H740" s="79"/>
      <c r="I740" s="79"/>
      <c r="J740" s="79"/>
      <c r="K740" s="79"/>
      <c r="L740" s="79"/>
      <c r="M740" s="79"/>
      <c r="N740" s="79"/>
      <c r="O740" s="79"/>
      <c r="P740" s="79"/>
      <c r="Q740" s="79"/>
      <c r="R740" s="79"/>
      <c r="S740" s="79"/>
      <c r="T740" s="79"/>
      <c r="U740" s="79"/>
      <c r="V740" s="79"/>
      <c r="W740" s="79"/>
      <c r="X740" s="79"/>
      <c r="Y740" s="79"/>
      <c r="Z740" s="79"/>
    </row>
    <row r="741" ht="11.25" customHeight="1">
      <c r="A741" s="112" t="s">
        <v>7573</v>
      </c>
      <c r="B741" s="98" t="s">
        <v>77</v>
      </c>
      <c r="C741" s="112" t="s">
        <v>9059</v>
      </c>
      <c r="D741" s="99" t="s">
        <v>8133</v>
      </c>
      <c r="E741" s="763">
        <v>10.666666666666666</v>
      </c>
      <c r="F741" s="763">
        <v>10.666666666666666</v>
      </c>
      <c r="G741" s="78" t="s">
        <v>689</v>
      </c>
      <c r="H741" s="79"/>
      <c r="I741" s="79"/>
      <c r="J741" s="79"/>
      <c r="K741" s="79"/>
      <c r="L741" s="79"/>
      <c r="M741" s="79"/>
      <c r="N741" s="79"/>
      <c r="O741" s="79"/>
      <c r="P741" s="79"/>
      <c r="Q741" s="79"/>
      <c r="R741" s="79"/>
      <c r="S741" s="79"/>
      <c r="T741" s="79"/>
      <c r="U741" s="79"/>
      <c r="V741" s="79"/>
      <c r="W741" s="79"/>
      <c r="X741" s="79"/>
      <c r="Y741" s="79"/>
      <c r="Z741" s="79"/>
    </row>
    <row r="742" ht="11.25" customHeight="1">
      <c r="A742" s="112" t="s">
        <v>7573</v>
      </c>
      <c r="B742" s="98" t="s">
        <v>77</v>
      </c>
      <c r="C742" s="112" t="s">
        <v>9060</v>
      </c>
      <c r="D742" s="99" t="s">
        <v>8133</v>
      </c>
      <c r="E742" s="763">
        <v>2.6666666666666665</v>
      </c>
      <c r="F742" s="763">
        <v>2.6666666666666665</v>
      </c>
      <c r="G742" s="78" t="s">
        <v>689</v>
      </c>
      <c r="H742" s="79"/>
      <c r="I742" s="79"/>
      <c r="J742" s="79"/>
      <c r="K742" s="79"/>
      <c r="L742" s="79"/>
      <c r="M742" s="79"/>
      <c r="N742" s="79"/>
      <c r="O742" s="79"/>
      <c r="P742" s="79"/>
      <c r="Q742" s="79"/>
      <c r="R742" s="79"/>
      <c r="S742" s="79"/>
      <c r="T742" s="79"/>
      <c r="U742" s="79"/>
      <c r="V742" s="79"/>
      <c r="W742" s="79"/>
      <c r="X742" s="79"/>
      <c r="Y742" s="79"/>
      <c r="Z742" s="79"/>
    </row>
    <row r="743" ht="11.25" customHeight="1">
      <c r="A743" s="112" t="s">
        <v>7573</v>
      </c>
      <c r="B743" s="98" t="s">
        <v>77</v>
      </c>
      <c r="C743" s="112" t="s">
        <v>9061</v>
      </c>
      <c r="D743" s="99" t="s">
        <v>8133</v>
      </c>
      <c r="E743" s="763">
        <v>1.0666666666666667</v>
      </c>
      <c r="F743" s="763">
        <v>1.0666666666666667</v>
      </c>
      <c r="G743" s="78" t="s">
        <v>689</v>
      </c>
      <c r="H743" s="79"/>
      <c r="I743" s="79"/>
      <c r="J743" s="79"/>
      <c r="K743" s="79"/>
      <c r="L743" s="79"/>
      <c r="M743" s="79"/>
      <c r="N743" s="79"/>
      <c r="O743" s="79"/>
      <c r="P743" s="79"/>
      <c r="Q743" s="79"/>
      <c r="R743" s="79"/>
      <c r="S743" s="79"/>
      <c r="T743" s="79"/>
      <c r="U743" s="79"/>
      <c r="V743" s="79"/>
      <c r="W743" s="79"/>
      <c r="X743" s="79"/>
      <c r="Y743" s="79"/>
      <c r="Z743" s="79"/>
    </row>
    <row r="744" ht="11.25" customHeight="1">
      <c r="A744" s="112" t="s">
        <v>7573</v>
      </c>
      <c r="B744" s="98" t="s">
        <v>77</v>
      </c>
      <c r="C744" s="112" t="s">
        <v>9062</v>
      </c>
      <c r="D744" s="99" t="s">
        <v>8133</v>
      </c>
      <c r="E744" s="763">
        <v>9.666666666666666</v>
      </c>
      <c r="F744" s="763">
        <v>9.666666666666666</v>
      </c>
      <c r="G744" s="78" t="s">
        <v>689</v>
      </c>
      <c r="H744" s="79"/>
      <c r="I744" s="79"/>
      <c r="J744" s="79"/>
      <c r="K744" s="79"/>
      <c r="L744" s="79"/>
      <c r="M744" s="79"/>
      <c r="N744" s="79"/>
      <c r="O744" s="79"/>
      <c r="P744" s="79"/>
      <c r="Q744" s="79"/>
      <c r="R744" s="79"/>
      <c r="S744" s="79"/>
      <c r="T744" s="79"/>
      <c r="U744" s="79"/>
      <c r="V744" s="79"/>
      <c r="W744" s="79"/>
      <c r="X744" s="79"/>
      <c r="Y744" s="79"/>
      <c r="Z744" s="79"/>
    </row>
    <row r="745" ht="11.25" customHeight="1">
      <c r="A745" s="112" t="s">
        <v>7573</v>
      </c>
      <c r="B745" s="98" t="s">
        <v>77</v>
      </c>
      <c r="C745" s="112" t="s">
        <v>9063</v>
      </c>
      <c r="D745" s="99" t="s">
        <v>8133</v>
      </c>
      <c r="E745" s="763">
        <v>9.666666666666666</v>
      </c>
      <c r="F745" s="763">
        <v>9.666666666666666</v>
      </c>
      <c r="G745" s="78" t="s">
        <v>689</v>
      </c>
      <c r="H745" s="79"/>
      <c r="I745" s="79"/>
      <c r="J745" s="79"/>
      <c r="K745" s="79"/>
      <c r="L745" s="79"/>
      <c r="M745" s="79"/>
      <c r="N745" s="79"/>
      <c r="O745" s="79"/>
      <c r="P745" s="79"/>
      <c r="Q745" s="79"/>
      <c r="R745" s="79"/>
      <c r="S745" s="79"/>
      <c r="T745" s="79"/>
      <c r="U745" s="79"/>
      <c r="V745" s="79"/>
      <c r="W745" s="79"/>
      <c r="X745" s="79"/>
      <c r="Y745" s="79"/>
      <c r="Z745" s="79"/>
    </row>
    <row r="746" ht="11.25" customHeight="1">
      <c r="A746" s="112" t="s">
        <v>7573</v>
      </c>
      <c r="B746" s="98" t="s">
        <v>77</v>
      </c>
      <c r="C746" s="112" t="s">
        <v>9064</v>
      </c>
      <c r="D746" s="99" t="s">
        <v>8133</v>
      </c>
      <c r="E746" s="763">
        <v>9.666666666666666</v>
      </c>
      <c r="F746" s="763">
        <v>9.666666666666666</v>
      </c>
      <c r="G746" s="78" t="s">
        <v>689</v>
      </c>
      <c r="H746" s="79"/>
      <c r="I746" s="79"/>
      <c r="J746" s="79"/>
      <c r="K746" s="79"/>
      <c r="L746" s="79"/>
      <c r="M746" s="79"/>
      <c r="N746" s="79"/>
      <c r="O746" s="79"/>
      <c r="P746" s="79"/>
      <c r="Q746" s="79"/>
      <c r="R746" s="79"/>
      <c r="S746" s="79"/>
      <c r="T746" s="79"/>
      <c r="U746" s="79"/>
      <c r="V746" s="79"/>
      <c r="W746" s="79"/>
      <c r="X746" s="79"/>
      <c r="Y746" s="79"/>
      <c r="Z746" s="79"/>
    </row>
    <row r="747" ht="11.25" customHeight="1">
      <c r="A747" s="112" t="s">
        <v>7573</v>
      </c>
      <c r="B747" s="98" t="s">
        <v>77</v>
      </c>
      <c r="C747" s="112" t="s">
        <v>9065</v>
      </c>
      <c r="D747" s="99" t="s">
        <v>8133</v>
      </c>
      <c r="E747" s="763">
        <v>2.4166666666666665</v>
      </c>
      <c r="F747" s="763">
        <v>2.4166666666666665</v>
      </c>
      <c r="G747" s="78" t="s">
        <v>689</v>
      </c>
      <c r="H747" s="79"/>
      <c r="I747" s="79"/>
      <c r="J747" s="79"/>
      <c r="K747" s="79"/>
      <c r="L747" s="79"/>
      <c r="M747" s="79"/>
      <c r="N747" s="79"/>
      <c r="O747" s="79"/>
      <c r="P747" s="79"/>
      <c r="Q747" s="79"/>
      <c r="R747" s="79"/>
      <c r="S747" s="79"/>
      <c r="T747" s="79"/>
      <c r="U747" s="79"/>
      <c r="V747" s="79"/>
      <c r="W747" s="79"/>
      <c r="X747" s="79"/>
      <c r="Y747" s="79"/>
      <c r="Z747" s="79"/>
    </row>
    <row r="748" ht="11.25" customHeight="1">
      <c r="A748" s="112" t="s">
        <v>7573</v>
      </c>
      <c r="B748" s="98" t="s">
        <v>77</v>
      </c>
      <c r="C748" s="112" t="s">
        <v>9066</v>
      </c>
      <c r="D748" s="99" t="s">
        <v>8133</v>
      </c>
      <c r="E748" s="763">
        <v>0.9666666666666667</v>
      </c>
      <c r="F748" s="763">
        <v>0.9666666666666667</v>
      </c>
      <c r="G748" s="78" t="s">
        <v>689</v>
      </c>
      <c r="H748" s="79"/>
      <c r="I748" s="79"/>
      <c r="J748" s="79"/>
      <c r="K748" s="79"/>
      <c r="L748" s="79"/>
      <c r="M748" s="79"/>
      <c r="N748" s="79"/>
      <c r="O748" s="79"/>
      <c r="P748" s="79"/>
      <c r="Q748" s="79"/>
      <c r="R748" s="79"/>
      <c r="S748" s="79"/>
      <c r="T748" s="79"/>
      <c r="U748" s="79"/>
      <c r="V748" s="79"/>
      <c r="W748" s="79"/>
      <c r="X748" s="79"/>
      <c r="Y748" s="79"/>
      <c r="Z748" s="79"/>
    </row>
    <row r="749" ht="11.25" customHeight="1">
      <c r="A749" s="112" t="s">
        <v>7573</v>
      </c>
      <c r="B749" s="98" t="s">
        <v>77</v>
      </c>
      <c r="C749" s="112" t="s">
        <v>9067</v>
      </c>
      <c r="D749" s="99" t="s">
        <v>8133</v>
      </c>
      <c r="E749" s="763">
        <v>14.666666666666666</v>
      </c>
      <c r="F749" s="763">
        <v>14.666666666666666</v>
      </c>
      <c r="G749" s="78" t="s">
        <v>689</v>
      </c>
      <c r="H749" s="79"/>
      <c r="I749" s="79"/>
      <c r="J749" s="79"/>
      <c r="K749" s="79"/>
      <c r="L749" s="79"/>
      <c r="M749" s="79"/>
      <c r="N749" s="79"/>
      <c r="O749" s="79"/>
      <c r="P749" s="79"/>
      <c r="Q749" s="79"/>
      <c r="R749" s="79"/>
      <c r="S749" s="79"/>
      <c r="T749" s="79"/>
      <c r="U749" s="79"/>
      <c r="V749" s="79"/>
      <c r="W749" s="79"/>
      <c r="X749" s="79"/>
      <c r="Y749" s="79"/>
      <c r="Z749" s="79"/>
    </row>
    <row r="750" ht="11.25" customHeight="1">
      <c r="A750" s="112" t="s">
        <v>7573</v>
      </c>
      <c r="B750" s="98" t="s">
        <v>77</v>
      </c>
      <c r="C750" s="112" t="s">
        <v>9068</v>
      </c>
      <c r="D750" s="99" t="s">
        <v>8133</v>
      </c>
      <c r="E750" s="763">
        <v>14.666666666666666</v>
      </c>
      <c r="F750" s="763">
        <v>14.666666666666666</v>
      </c>
      <c r="G750" s="78" t="s">
        <v>689</v>
      </c>
      <c r="H750" s="79"/>
      <c r="I750" s="79"/>
      <c r="J750" s="79"/>
      <c r="K750" s="79"/>
      <c r="L750" s="79"/>
      <c r="M750" s="79"/>
      <c r="N750" s="79"/>
      <c r="O750" s="79"/>
      <c r="P750" s="79"/>
      <c r="Q750" s="79"/>
      <c r="R750" s="79"/>
      <c r="S750" s="79"/>
      <c r="T750" s="79"/>
      <c r="U750" s="79"/>
      <c r="V750" s="79"/>
      <c r="W750" s="79"/>
      <c r="X750" s="79"/>
      <c r="Y750" s="79"/>
      <c r="Z750" s="79"/>
    </row>
    <row r="751" ht="11.25" customHeight="1">
      <c r="A751" s="112" t="s">
        <v>7573</v>
      </c>
      <c r="B751" s="98" t="s">
        <v>77</v>
      </c>
      <c r="C751" s="112" t="s">
        <v>9069</v>
      </c>
      <c r="D751" s="99" t="s">
        <v>8133</v>
      </c>
      <c r="E751" s="763">
        <v>3.6666666666666665</v>
      </c>
      <c r="F751" s="763">
        <v>3.6666666666666665</v>
      </c>
      <c r="G751" s="78" t="s">
        <v>689</v>
      </c>
      <c r="H751" s="79"/>
      <c r="I751" s="79"/>
      <c r="J751" s="79"/>
      <c r="K751" s="79"/>
      <c r="L751" s="79"/>
      <c r="M751" s="79"/>
      <c r="N751" s="79"/>
      <c r="O751" s="79"/>
      <c r="P751" s="79"/>
      <c r="Q751" s="79"/>
      <c r="R751" s="79"/>
      <c r="S751" s="79"/>
      <c r="T751" s="79"/>
      <c r="U751" s="79"/>
      <c r="V751" s="79"/>
      <c r="W751" s="79"/>
      <c r="X751" s="79"/>
      <c r="Y751" s="79"/>
      <c r="Z751" s="79"/>
    </row>
    <row r="752" ht="11.25" customHeight="1">
      <c r="A752" s="112" t="s">
        <v>7573</v>
      </c>
      <c r="B752" s="98" t="s">
        <v>77</v>
      </c>
      <c r="C752" s="112" t="s">
        <v>9070</v>
      </c>
      <c r="D752" s="99" t="s">
        <v>8133</v>
      </c>
      <c r="E752" s="763">
        <v>1.4666666666666668</v>
      </c>
      <c r="F752" s="763">
        <v>1.4666666666666668</v>
      </c>
      <c r="G752" s="78" t="s">
        <v>689</v>
      </c>
      <c r="H752" s="79"/>
      <c r="I752" s="79"/>
      <c r="J752" s="79"/>
      <c r="K752" s="79"/>
      <c r="L752" s="79"/>
      <c r="M752" s="79"/>
      <c r="N752" s="79"/>
      <c r="O752" s="79"/>
      <c r="P752" s="79"/>
      <c r="Q752" s="79"/>
      <c r="R752" s="79"/>
      <c r="S752" s="79"/>
      <c r="T752" s="79"/>
      <c r="U752" s="79"/>
      <c r="V752" s="79"/>
      <c r="W752" s="79"/>
      <c r="X752" s="79"/>
      <c r="Y752" s="79"/>
      <c r="Z752" s="79"/>
    </row>
    <row r="753" ht="11.25" customHeight="1">
      <c r="A753" s="112" t="s">
        <v>7573</v>
      </c>
      <c r="B753" s="98" t="s">
        <v>77</v>
      </c>
      <c r="C753" s="112" t="s">
        <v>9071</v>
      </c>
      <c r="D753" s="99" t="s">
        <v>8133</v>
      </c>
      <c r="E753" s="763">
        <v>8.0</v>
      </c>
      <c r="F753" s="763">
        <v>8.0</v>
      </c>
      <c r="G753" s="78" t="s">
        <v>689</v>
      </c>
      <c r="H753" s="79"/>
      <c r="I753" s="79"/>
      <c r="J753" s="79"/>
      <c r="K753" s="79"/>
      <c r="L753" s="79"/>
      <c r="M753" s="79"/>
      <c r="N753" s="79"/>
      <c r="O753" s="79"/>
      <c r="P753" s="79"/>
      <c r="Q753" s="79"/>
      <c r="R753" s="79"/>
      <c r="S753" s="79"/>
      <c r="T753" s="79"/>
      <c r="U753" s="79"/>
      <c r="V753" s="79"/>
      <c r="W753" s="79"/>
      <c r="X753" s="79"/>
      <c r="Y753" s="79"/>
      <c r="Z753" s="79"/>
    </row>
    <row r="754" ht="11.25" customHeight="1">
      <c r="A754" s="112" t="s">
        <v>7573</v>
      </c>
      <c r="B754" s="98" t="s">
        <v>77</v>
      </c>
      <c r="C754" s="112" t="s">
        <v>9072</v>
      </c>
      <c r="D754" s="99" t="s">
        <v>8133</v>
      </c>
      <c r="E754" s="763">
        <v>8.0</v>
      </c>
      <c r="F754" s="763">
        <v>8.0</v>
      </c>
      <c r="G754" s="78" t="s">
        <v>689</v>
      </c>
      <c r="H754" s="79"/>
      <c r="I754" s="79"/>
      <c r="J754" s="79"/>
      <c r="K754" s="79"/>
      <c r="L754" s="79"/>
      <c r="M754" s="79"/>
      <c r="N754" s="79"/>
      <c r="O754" s="79"/>
      <c r="P754" s="79"/>
      <c r="Q754" s="79"/>
      <c r="R754" s="79"/>
      <c r="S754" s="79"/>
      <c r="T754" s="79"/>
      <c r="U754" s="79"/>
      <c r="V754" s="79"/>
      <c r="W754" s="79"/>
      <c r="X754" s="79"/>
      <c r="Y754" s="79"/>
      <c r="Z754" s="79"/>
    </row>
    <row r="755" ht="11.25" customHeight="1">
      <c r="A755" s="112" t="s">
        <v>7573</v>
      </c>
      <c r="B755" s="98" t="s">
        <v>77</v>
      </c>
      <c r="C755" s="112" t="s">
        <v>9073</v>
      </c>
      <c r="D755" s="99" t="s">
        <v>8133</v>
      </c>
      <c r="E755" s="763">
        <v>2.0</v>
      </c>
      <c r="F755" s="763">
        <v>2.0</v>
      </c>
      <c r="G755" s="78" t="s">
        <v>689</v>
      </c>
      <c r="H755" s="79"/>
      <c r="I755" s="79"/>
      <c r="J755" s="79"/>
      <c r="K755" s="79"/>
      <c r="L755" s="79"/>
      <c r="M755" s="79"/>
      <c r="N755" s="79"/>
      <c r="O755" s="79"/>
      <c r="P755" s="79"/>
      <c r="Q755" s="79"/>
      <c r="R755" s="79"/>
      <c r="S755" s="79"/>
      <c r="T755" s="79"/>
      <c r="U755" s="79"/>
      <c r="V755" s="79"/>
      <c r="W755" s="79"/>
      <c r="X755" s="79"/>
      <c r="Y755" s="79"/>
      <c r="Z755" s="79"/>
    </row>
    <row r="756" ht="11.25" customHeight="1">
      <c r="A756" s="112" t="s">
        <v>7573</v>
      </c>
      <c r="B756" s="98" t="s">
        <v>77</v>
      </c>
      <c r="C756" s="112" t="s">
        <v>9074</v>
      </c>
      <c r="D756" s="99" t="s">
        <v>8133</v>
      </c>
      <c r="E756" s="763">
        <v>0.8</v>
      </c>
      <c r="F756" s="763">
        <v>0.8</v>
      </c>
      <c r="G756" s="78" t="s">
        <v>689</v>
      </c>
      <c r="H756" s="79"/>
      <c r="I756" s="79"/>
      <c r="J756" s="79"/>
      <c r="K756" s="79"/>
      <c r="L756" s="79"/>
      <c r="M756" s="79"/>
      <c r="N756" s="79"/>
      <c r="O756" s="79"/>
      <c r="P756" s="79"/>
      <c r="Q756" s="79"/>
      <c r="R756" s="79"/>
      <c r="S756" s="79"/>
      <c r="T756" s="79"/>
      <c r="U756" s="79"/>
      <c r="V756" s="79"/>
      <c r="W756" s="79"/>
      <c r="X756" s="79"/>
      <c r="Y756" s="79"/>
      <c r="Z756" s="79"/>
    </row>
    <row r="757" ht="11.25" customHeight="1">
      <c r="A757" s="112" t="s">
        <v>7573</v>
      </c>
      <c r="B757" s="98" t="s">
        <v>77</v>
      </c>
      <c r="C757" s="112" t="s">
        <v>9075</v>
      </c>
      <c r="D757" s="99" t="s">
        <v>8128</v>
      </c>
      <c r="E757" s="763">
        <v>12.0</v>
      </c>
      <c r="F757" s="763">
        <v>12.0</v>
      </c>
      <c r="G757" s="78" t="s">
        <v>689</v>
      </c>
      <c r="H757" s="79"/>
      <c r="I757" s="79"/>
      <c r="J757" s="79"/>
      <c r="K757" s="79"/>
      <c r="L757" s="79"/>
      <c r="M757" s="79"/>
      <c r="N757" s="79"/>
      <c r="O757" s="79"/>
      <c r="P757" s="79"/>
      <c r="Q757" s="79"/>
      <c r="R757" s="79"/>
      <c r="S757" s="79"/>
      <c r="T757" s="79"/>
      <c r="U757" s="79"/>
      <c r="V757" s="79"/>
      <c r="W757" s="79"/>
      <c r="X757" s="79"/>
      <c r="Y757" s="79"/>
      <c r="Z757" s="79"/>
    </row>
    <row r="758" ht="11.25" customHeight="1">
      <c r="A758" s="112" t="s">
        <v>7573</v>
      </c>
      <c r="B758" s="98" t="s">
        <v>77</v>
      </c>
      <c r="C758" s="112" t="s">
        <v>9076</v>
      </c>
      <c r="D758" s="99" t="s">
        <v>8133</v>
      </c>
      <c r="E758" s="763">
        <v>12.666666666666666</v>
      </c>
      <c r="F758" s="763">
        <v>12.666666666666666</v>
      </c>
      <c r="G758" s="78" t="s">
        <v>689</v>
      </c>
      <c r="H758" s="79"/>
      <c r="I758" s="79"/>
      <c r="J758" s="79"/>
      <c r="K758" s="79"/>
      <c r="L758" s="79"/>
      <c r="M758" s="79"/>
      <c r="N758" s="79"/>
      <c r="O758" s="79"/>
      <c r="P758" s="79"/>
      <c r="Q758" s="79"/>
      <c r="R758" s="79"/>
      <c r="S758" s="79"/>
      <c r="T758" s="79"/>
      <c r="U758" s="79"/>
      <c r="V758" s="79"/>
      <c r="W758" s="79"/>
      <c r="X758" s="79"/>
      <c r="Y758" s="79"/>
      <c r="Z758" s="79"/>
    </row>
    <row r="759" ht="11.25" customHeight="1">
      <c r="A759" s="112" t="s">
        <v>7573</v>
      </c>
      <c r="B759" s="98" t="s">
        <v>77</v>
      </c>
      <c r="C759" s="112" t="s">
        <v>9077</v>
      </c>
      <c r="D759" s="99" t="s">
        <v>8128</v>
      </c>
      <c r="E759" s="763">
        <v>9.333333333333334</v>
      </c>
      <c r="F759" s="763">
        <v>9.333333333333334</v>
      </c>
      <c r="G759" s="78" t="s">
        <v>689</v>
      </c>
      <c r="H759" s="79"/>
      <c r="I759" s="79"/>
      <c r="J759" s="79"/>
      <c r="K759" s="79"/>
      <c r="L759" s="79"/>
      <c r="M759" s="79"/>
      <c r="N759" s="79"/>
      <c r="O759" s="79"/>
      <c r="P759" s="79"/>
      <c r="Q759" s="79"/>
      <c r="R759" s="79"/>
      <c r="S759" s="79"/>
      <c r="T759" s="79"/>
      <c r="U759" s="79"/>
      <c r="V759" s="79"/>
      <c r="W759" s="79"/>
      <c r="X759" s="79"/>
      <c r="Y759" s="79"/>
      <c r="Z759" s="79"/>
    </row>
    <row r="760" ht="11.25" customHeight="1">
      <c r="A760" s="112" t="s">
        <v>7573</v>
      </c>
      <c r="B760" s="98" t="s">
        <v>77</v>
      </c>
      <c r="C760" s="112" t="s">
        <v>9078</v>
      </c>
      <c r="D760" s="99" t="s">
        <v>8128</v>
      </c>
      <c r="E760" s="763">
        <v>6.666666666666667</v>
      </c>
      <c r="F760" s="763">
        <v>6.666666666666667</v>
      </c>
      <c r="G760" s="78" t="s">
        <v>689</v>
      </c>
      <c r="H760" s="79"/>
      <c r="I760" s="79"/>
      <c r="J760" s="79"/>
      <c r="K760" s="79"/>
      <c r="L760" s="79"/>
      <c r="M760" s="79"/>
      <c r="N760" s="79"/>
      <c r="O760" s="79"/>
      <c r="P760" s="79"/>
      <c r="Q760" s="79"/>
      <c r="R760" s="79"/>
      <c r="S760" s="79"/>
      <c r="T760" s="79"/>
      <c r="U760" s="79"/>
      <c r="V760" s="79"/>
      <c r="W760" s="79"/>
      <c r="X760" s="79"/>
      <c r="Y760" s="79"/>
      <c r="Z760" s="79"/>
    </row>
    <row r="761" ht="11.25" customHeight="1">
      <c r="A761" s="85"/>
      <c r="B761" s="18"/>
      <c r="C761" s="85"/>
      <c r="D761" s="74"/>
      <c r="E761" s="413"/>
      <c r="F761" s="557"/>
      <c r="G761" s="78"/>
      <c r="H761" s="79"/>
      <c r="I761" s="79"/>
      <c r="J761" s="79"/>
      <c r="K761" s="79"/>
      <c r="L761" s="79"/>
      <c r="M761" s="79"/>
      <c r="N761" s="79"/>
      <c r="O761" s="79"/>
      <c r="P761" s="79"/>
      <c r="Q761" s="79"/>
      <c r="R761" s="79"/>
      <c r="S761" s="79"/>
      <c r="T761" s="79"/>
      <c r="U761" s="79"/>
      <c r="V761" s="79"/>
      <c r="W761" s="79"/>
      <c r="X761" s="79"/>
      <c r="Y761" s="79"/>
      <c r="Z761" s="79"/>
    </row>
    <row r="762" ht="11.25" customHeight="1">
      <c r="A762" s="65"/>
      <c r="B762" s="745"/>
      <c r="C762" s="745"/>
      <c r="D762" s="777"/>
      <c r="E762" s="777"/>
      <c r="F762" s="778">
        <f>SUM(F16:F761)</f>
        <v>10770.92333</v>
      </c>
      <c r="G762" s="212"/>
      <c r="H762" s="79"/>
      <c r="I762" s="79"/>
      <c r="J762" s="79"/>
      <c r="K762" s="79"/>
      <c r="L762" s="79"/>
      <c r="M762" s="79"/>
      <c r="N762" s="79"/>
      <c r="O762" s="79"/>
      <c r="P762" s="79"/>
      <c r="Q762" s="79"/>
      <c r="R762" s="79"/>
      <c r="S762" s="79"/>
      <c r="T762" s="79"/>
      <c r="U762" s="79"/>
      <c r="V762" s="79"/>
      <c r="W762" s="79"/>
      <c r="X762" s="79"/>
      <c r="Y762" s="79"/>
      <c r="Z762" s="79"/>
    </row>
    <row r="763" ht="11.25" customHeight="1">
      <c r="A763" s="53"/>
      <c r="B763" s="745"/>
      <c r="C763" s="745"/>
      <c r="D763" s="745"/>
      <c r="E763" s="745"/>
      <c r="F763" s="745"/>
      <c r="G763" s="1"/>
      <c r="H763" s="1"/>
      <c r="I763" s="1"/>
      <c r="J763" s="79"/>
      <c r="K763" s="79"/>
      <c r="L763" s="79"/>
      <c r="M763" s="79"/>
      <c r="N763" s="79"/>
      <c r="O763" s="79"/>
      <c r="P763" s="79"/>
      <c r="Q763" s="79"/>
      <c r="R763" s="79"/>
      <c r="S763" s="79"/>
      <c r="T763" s="79"/>
      <c r="U763" s="79"/>
      <c r="V763" s="79"/>
      <c r="W763" s="79"/>
      <c r="X763" s="79"/>
      <c r="Y763" s="79"/>
      <c r="Z763" s="79"/>
    </row>
    <row r="764" ht="11.25" customHeight="1">
      <c r="A764" s="172" t="s">
        <v>690</v>
      </c>
      <c r="B764" s="173"/>
      <c r="C764" s="173"/>
      <c r="D764" s="173"/>
      <c r="E764" s="173"/>
      <c r="F764" s="173"/>
      <c r="G764" s="173"/>
      <c r="H764" s="173"/>
      <c r="I764" s="173"/>
      <c r="J764" s="53"/>
      <c r="K764" s="53"/>
      <c r="L764" s="53"/>
      <c r="M764" s="53"/>
      <c r="N764" s="53"/>
      <c r="O764" s="53"/>
      <c r="P764" s="53"/>
      <c r="Q764" s="53"/>
      <c r="R764" s="53"/>
      <c r="S764" s="53"/>
      <c r="T764" s="53"/>
      <c r="U764" s="53"/>
      <c r="V764" s="53"/>
      <c r="W764" s="53"/>
      <c r="X764" s="53"/>
      <c r="Y764" s="53"/>
      <c r="Z764" s="53"/>
    </row>
    <row r="765" ht="15.75" customHeight="1">
      <c r="A765" s="53"/>
      <c r="B765" s="745"/>
      <c r="C765" s="745"/>
      <c r="D765" s="745"/>
      <c r="E765" s="745"/>
      <c r="F765" s="518"/>
      <c r="G765" s="1"/>
      <c r="H765" s="1"/>
      <c r="I765" s="1"/>
    </row>
    <row r="766" ht="15.75" customHeight="1">
      <c r="A766" s="53"/>
      <c r="B766" s="745"/>
      <c r="C766" s="745"/>
      <c r="D766" s="745"/>
      <c r="E766" s="745"/>
      <c r="F766" s="745"/>
      <c r="G766" s="1"/>
      <c r="H766" s="1"/>
      <c r="I766" s="1"/>
    </row>
    <row r="767" ht="15.75" customHeight="1">
      <c r="A767" s="53"/>
      <c r="B767" s="745"/>
      <c r="C767" s="745"/>
      <c r="D767" s="745"/>
      <c r="E767" s="745"/>
      <c r="F767" s="518"/>
      <c r="G767" s="1"/>
      <c r="H767" s="1"/>
      <c r="I767" s="1"/>
    </row>
    <row r="768" ht="15.75" customHeight="1">
      <c r="A768" s="53"/>
      <c r="B768" s="745"/>
      <c r="C768" s="745"/>
      <c r="D768" s="745"/>
      <c r="E768" s="745"/>
      <c r="F768" s="745"/>
      <c r="G768" s="1"/>
      <c r="H768" s="1"/>
      <c r="I768" s="1"/>
    </row>
    <row r="769" ht="15.75" customHeight="1">
      <c r="A769" s="53"/>
      <c r="B769" s="745"/>
      <c r="C769" s="745"/>
      <c r="D769" s="745"/>
      <c r="E769" s="745"/>
      <c r="F769" s="745"/>
      <c r="G769" s="1"/>
      <c r="H769" s="1"/>
      <c r="I769" s="1"/>
    </row>
    <row r="770" ht="15.75" customHeight="1">
      <c r="A770" s="53"/>
      <c r="B770" s="745"/>
      <c r="C770" s="745"/>
      <c r="D770" s="745"/>
      <c r="E770" s="745"/>
      <c r="F770" s="745"/>
      <c r="G770" s="1"/>
      <c r="H770" s="1"/>
      <c r="I770" s="1"/>
    </row>
    <row r="771" ht="15.75" customHeight="1">
      <c r="A771" s="53"/>
      <c r="B771" s="745"/>
      <c r="C771" s="745"/>
      <c r="D771" s="745"/>
      <c r="E771" s="745"/>
      <c r="F771" s="745"/>
      <c r="G771" s="1"/>
      <c r="H771" s="1"/>
      <c r="I771" s="1"/>
    </row>
    <row r="772" ht="15.75" customHeight="1">
      <c r="A772" s="53"/>
      <c r="B772" s="745"/>
      <c r="C772" s="745"/>
      <c r="D772" s="745"/>
      <c r="E772" s="745"/>
      <c r="F772" s="745"/>
      <c r="G772" s="1"/>
      <c r="H772" s="1"/>
      <c r="I772" s="1"/>
    </row>
    <row r="773" ht="15.75" customHeight="1">
      <c r="A773" s="53"/>
      <c r="B773" s="745"/>
      <c r="C773" s="745"/>
      <c r="D773" s="745"/>
      <c r="E773" s="745"/>
      <c r="F773" s="745"/>
      <c r="G773" s="1"/>
      <c r="H773" s="1"/>
      <c r="I773" s="1"/>
    </row>
    <row r="774" ht="15.75" customHeight="1">
      <c r="A774" s="53"/>
      <c r="B774" s="745"/>
      <c r="C774" s="745"/>
      <c r="D774" s="745"/>
      <c r="E774" s="745"/>
      <c r="F774" s="745"/>
      <c r="G774" s="1"/>
      <c r="H774" s="1"/>
      <c r="I774" s="1"/>
    </row>
    <row r="775" ht="15.75" customHeight="1">
      <c r="A775" s="53"/>
      <c r="B775" s="745"/>
      <c r="C775" s="745"/>
      <c r="D775" s="745"/>
      <c r="E775" s="745"/>
      <c r="F775" s="745"/>
      <c r="G775" s="1"/>
      <c r="H775" s="1"/>
      <c r="I775" s="1"/>
    </row>
    <row r="776" ht="15.75" customHeight="1">
      <c r="A776" s="53"/>
      <c r="B776" s="745"/>
      <c r="C776" s="745"/>
      <c r="D776" s="745"/>
      <c r="E776" s="745"/>
      <c r="F776" s="745"/>
      <c r="G776" s="1"/>
      <c r="H776" s="1"/>
      <c r="I776" s="1"/>
    </row>
    <row r="777" ht="15.75" customHeight="1">
      <c r="A777" s="53"/>
      <c r="B777" s="745"/>
      <c r="C777" s="745"/>
      <c r="D777" s="745"/>
      <c r="E777" s="745"/>
      <c r="F777" s="745"/>
      <c r="G777" s="1"/>
      <c r="H777" s="1"/>
      <c r="I777" s="1"/>
    </row>
    <row r="778" ht="15.75" customHeight="1">
      <c r="A778" s="53"/>
      <c r="B778" s="745"/>
      <c r="C778" s="745"/>
      <c r="D778" s="745"/>
      <c r="E778" s="745"/>
      <c r="F778" s="745"/>
      <c r="G778" s="1"/>
      <c r="H778" s="1"/>
      <c r="I778" s="1"/>
    </row>
    <row r="779" ht="15.75" customHeight="1">
      <c r="A779" s="53"/>
      <c r="B779" s="745"/>
      <c r="C779" s="745"/>
      <c r="D779" s="745"/>
      <c r="E779" s="745"/>
      <c r="F779" s="745"/>
      <c r="G779" s="1"/>
      <c r="H779" s="1"/>
      <c r="I779" s="1"/>
    </row>
    <row r="780" ht="15.75" customHeight="1">
      <c r="A780" s="53"/>
      <c r="B780" s="745"/>
      <c r="C780" s="745"/>
      <c r="D780" s="745"/>
      <c r="E780" s="745"/>
      <c r="F780" s="745"/>
      <c r="G780" s="1"/>
      <c r="H780" s="1"/>
      <c r="I780" s="1"/>
    </row>
    <row r="781" ht="15.75" customHeight="1">
      <c r="A781" s="53"/>
      <c r="B781" s="745"/>
      <c r="C781" s="745"/>
      <c r="D781" s="745"/>
      <c r="E781" s="745"/>
      <c r="F781" s="745"/>
      <c r="G781" s="1"/>
      <c r="H781" s="1"/>
      <c r="I781" s="1"/>
    </row>
    <row r="782" ht="15.75" customHeight="1">
      <c r="A782" s="53"/>
      <c r="B782" s="745"/>
      <c r="C782" s="745"/>
      <c r="D782" s="745"/>
      <c r="E782" s="745"/>
      <c r="F782" s="745"/>
      <c r="G782" s="1"/>
      <c r="H782" s="1"/>
      <c r="I782" s="1"/>
    </row>
    <row r="783" ht="15.75" customHeight="1">
      <c r="A783" s="53"/>
      <c r="B783" s="745"/>
      <c r="C783" s="745"/>
      <c r="D783" s="745"/>
      <c r="E783" s="745"/>
      <c r="F783" s="745"/>
      <c r="G783" s="1"/>
      <c r="H783" s="1"/>
      <c r="I783" s="1"/>
    </row>
    <row r="784" ht="15.75" customHeight="1">
      <c r="A784" s="53"/>
      <c r="B784" s="745"/>
      <c r="C784" s="745"/>
      <c r="D784" s="745"/>
      <c r="E784" s="745"/>
      <c r="F784" s="745"/>
      <c r="G784" s="1"/>
      <c r="H784" s="1"/>
      <c r="I784" s="1"/>
    </row>
    <row r="785" ht="15.75" customHeight="1">
      <c r="A785" s="53"/>
      <c r="B785" s="745"/>
      <c r="C785" s="745"/>
      <c r="D785" s="745"/>
      <c r="E785" s="745"/>
      <c r="F785" s="745"/>
      <c r="G785" s="1"/>
      <c r="H785" s="1"/>
      <c r="I785" s="1"/>
    </row>
    <row r="786" ht="15.75" customHeight="1">
      <c r="A786" s="53"/>
      <c r="B786" s="745"/>
      <c r="C786" s="745"/>
      <c r="D786" s="745"/>
      <c r="E786" s="745"/>
      <c r="F786" s="745"/>
      <c r="G786" s="1"/>
      <c r="H786" s="1"/>
      <c r="I786" s="1"/>
    </row>
    <row r="787" ht="15.75" customHeight="1">
      <c r="A787" s="53"/>
      <c r="B787" s="745"/>
      <c r="C787" s="745"/>
      <c r="D787" s="745"/>
      <c r="E787" s="745"/>
      <c r="F787" s="745"/>
      <c r="G787" s="1"/>
      <c r="H787" s="1"/>
      <c r="I787" s="1"/>
    </row>
    <row r="788" ht="15.75" customHeight="1">
      <c r="A788" s="53"/>
      <c r="B788" s="745"/>
      <c r="C788" s="745"/>
      <c r="D788" s="745"/>
      <c r="E788" s="745"/>
      <c r="F788" s="745"/>
      <c r="G788" s="1"/>
      <c r="H788" s="1"/>
      <c r="I788" s="1"/>
    </row>
    <row r="789" ht="15.75" customHeight="1">
      <c r="A789" s="53"/>
      <c r="B789" s="745"/>
      <c r="C789" s="745"/>
      <c r="D789" s="745"/>
      <c r="E789" s="745"/>
      <c r="F789" s="745"/>
      <c r="G789" s="1"/>
      <c r="H789" s="1"/>
      <c r="I789" s="1"/>
    </row>
    <row r="790" ht="15.75" customHeight="1">
      <c r="A790" s="53"/>
      <c r="B790" s="745"/>
      <c r="C790" s="745"/>
      <c r="D790" s="745"/>
      <c r="E790" s="745"/>
      <c r="F790" s="745"/>
      <c r="G790" s="1"/>
      <c r="H790" s="1"/>
      <c r="I790" s="1"/>
    </row>
    <row r="791" ht="15.75" customHeight="1">
      <c r="A791" s="53"/>
      <c r="B791" s="745"/>
      <c r="C791" s="745"/>
      <c r="D791" s="745"/>
      <c r="E791" s="745"/>
      <c r="F791" s="745"/>
      <c r="G791" s="1"/>
      <c r="H791" s="1"/>
      <c r="I791" s="1"/>
    </row>
    <row r="792" ht="15.75" customHeight="1">
      <c r="A792" s="53"/>
      <c r="B792" s="745"/>
      <c r="C792" s="745"/>
      <c r="D792" s="745"/>
      <c r="E792" s="745"/>
      <c r="F792" s="745"/>
      <c r="G792" s="1"/>
      <c r="H792" s="1"/>
      <c r="I792" s="1"/>
    </row>
    <row r="793" ht="15.75" customHeight="1">
      <c r="A793" s="53"/>
      <c r="B793" s="745"/>
      <c r="C793" s="745"/>
      <c r="D793" s="745"/>
      <c r="E793" s="745"/>
      <c r="F793" s="745"/>
      <c r="G793" s="1"/>
      <c r="H793" s="1"/>
      <c r="I793" s="1"/>
    </row>
    <row r="794" ht="15.75" customHeight="1">
      <c r="A794" s="53"/>
      <c r="B794" s="745"/>
      <c r="C794" s="745"/>
      <c r="D794" s="745"/>
      <c r="E794" s="745"/>
      <c r="F794" s="745"/>
      <c r="G794" s="1"/>
      <c r="H794" s="1"/>
      <c r="I794" s="1"/>
    </row>
    <row r="795" ht="15.75" customHeight="1">
      <c r="A795" s="53"/>
      <c r="B795" s="745"/>
      <c r="C795" s="745"/>
      <c r="D795" s="745"/>
      <c r="E795" s="745"/>
      <c r="F795" s="745"/>
      <c r="G795" s="1"/>
      <c r="H795" s="1"/>
      <c r="I795" s="1"/>
    </row>
    <row r="796" ht="15.75" customHeight="1">
      <c r="A796" s="53"/>
      <c r="B796" s="745"/>
      <c r="C796" s="745"/>
      <c r="D796" s="745"/>
      <c r="E796" s="745"/>
      <c r="F796" s="745"/>
      <c r="G796" s="1"/>
      <c r="H796" s="1"/>
      <c r="I796" s="1"/>
    </row>
    <row r="797" ht="15.75" customHeight="1">
      <c r="A797" s="53"/>
      <c r="B797" s="745"/>
      <c r="C797" s="745"/>
      <c r="D797" s="745"/>
      <c r="E797" s="745"/>
      <c r="F797" s="745"/>
      <c r="G797" s="1"/>
      <c r="H797" s="1"/>
      <c r="I797" s="1"/>
    </row>
    <row r="798" ht="15.75" customHeight="1">
      <c r="A798" s="53"/>
      <c r="B798" s="745"/>
      <c r="C798" s="745"/>
      <c r="D798" s="745"/>
      <c r="E798" s="745"/>
      <c r="F798" s="745"/>
      <c r="G798" s="1"/>
      <c r="H798" s="1"/>
      <c r="I798" s="1"/>
    </row>
    <row r="799" ht="15.75" customHeight="1">
      <c r="A799" s="53"/>
      <c r="B799" s="745"/>
      <c r="C799" s="745"/>
      <c r="D799" s="745"/>
      <c r="E799" s="745"/>
      <c r="F799" s="745"/>
      <c r="G799" s="1"/>
      <c r="H799" s="1"/>
      <c r="I799" s="1"/>
    </row>
    <row r="800" ht="15.75" customHeight="1">
      <c r="A800" s="53"/>
      <c r="B800" s="745"/>
      <c r="C800" s="745"/>
      <c r="D800" s="745"/>
      <c r="E800" s="745"/>
      <c r="F800" s="745"/>
      <c r="G800" s="1"/>
      <c r="H800" s="1"/>
      <c r="I800" s="1"/>
    </row>
    <row r="801" ht="15.75" customHeight="1">
      <c r="A801" s="53"/>
      <c r="B801" s="745"/>
      <c r="C801" s="745"/>
      <c r="D801" s="745"/>
      <c r="E801" s="745"/>
      <c r="F801" s="745"/>
      <c r="G801" s="1"/>
      <c r="H801" s="1"/>
      <c r="I801" s="1"/>
    </row>
    <row r="802" ht="15.75" customHeight="1">
      <c r="A802" s="53"/>
      <c r="B802" s="745"/>
      <c r="C802" s="745"/>
      <c r="D802" s="745"/>
      <c r="E802" s="745"/>
      <c r="F802" s="745"/>
      <c r="G802" s="1"/>
      <c r="H802" s="1"/>
      <c r="I802" s="1"/>
    </row>
    <row r="803" ht="15.75" customHeight="1">
      <c r="A803" s="53"/>
      <c r="B803" s="745"/>
      <c r="C803" s="745"/>
      <c r="D803" s="745"/>
      <c r="E803" s="745"/>
      <c r="F803" s="745"/>
      <c r="G803" s="1"/>
      <c r="H803" s="1"/>
      <c r="I803" s="1"/>
    </row>
    <row r="804" ht="15.75" customHeight="1">
      <c r="A804" s="53"/>
      <c r="B804" s="745"/>
      <c r="C804" s="745"/>
      <c r="D804" s="745"/>
      <c r="E804" s="745"/>
      <c r="F804" s="745"/>
      <c r="G804" s="1"/>
      <c r="H804" s="1"/>
      <c r="I804" s="1"/>
    </row>
    <row r="805" ht="15.75" customHeight="1">
      <c r="A805" s="53"/>
      <c r="B805" s="745"/>
      <c r="C805" s="745"/>
      <c r="D805" s="745"/>
      <c r="E805" s="745"/>
      <c r="F805" s="745"/>
      <c r="G805" s="1"/>
      <c r="H805" s="1"/>
      <c r="I805" s="1"/>
    </row>
    <row r="806" ht="15.75" customHeight="1">
      <c r="A806" s="53"/>
      <c r="B806" s="745"/>
      <c r="C806" s="745"/>
      <c r="D806" s="745"/>
      <c r="E806" s="745"/>
      <c r="F806" s="745"/>
      <c r="G806" s="1"/>
      <c r="H806" s="1"/>
      <c r="I806" s="1"/>
    </row>
    <row r="807" ht="15.75" customHeight="1">
      <c r="A807" s="53"/>
      <c r="B807" s="745"/>
      <c r="C807" s="745"/>
      <c r="D807" s="745"/>
      <c r="E807" s="745"/>
      <c r="F807" s="745"/>
      <c r="G807" s="1"/>
      <c r="H807" s="1"/>
      <c r="I807" s="1"/>
    </row>
    <row r="808" ht="15.75" customHeight="1">
      <c r="A808" s="53"/>
      <c r="B808" s="745"/>
      <c r="C808" s="745"/>
      <c r="D808" s="745"/>
      <c r="E808" s="745"/>
      <c r="F808" s="745"/>
      <c r="G808" s="1"/>
      <c r="H808" s="1"/>
      <c r="I808" s="1"/>
    </row>
    <row r="809" ht="15.75" customHeight="1">
      <c r="A809" s="53"/>
      <c r="B809" s="745"/>
      <c r="C809" s="745"/>
      <c r="D809" s="745"/>
      <c r="E809" s="745"/>
      <c r="F809" s="745"/>
      <c r="G809" s="1"/>
      <c r="H809" s="1"/>
      <c r="I809" s="1"/>
    </row>
    <row r="810" ht="15.75" customHeight="1">
      <c r="A810" s="53"/>
      <c r="B810" s="745"/>
      <c r="C810" s="745"/>
      <c r="D810" s="745"/>
      <c r="E810" s="745"/>
      <c r="F810" s="745"/>
      <c r="G810" s="1"/>
      <c r="H810" s="1"/>
      <c r="I810" s="1"/>
    </row>
    <row r="811" ht="15.75" customHeight="1">
      <c r="A811" s="53"/>
      <c r="B811" s="745"/>
      <c r="C811" s="745"/>
      <c r="D811" s="745"/>
      <c r="E811" s="745"/>
      <c r="F811" s="745"/>
      <c r="G811" s="1"/>
      <c r="H811" s="1"/>
      <c r="I811" s="1"/>
    </row>
    <row r="812" ht="15.75" customHeight="1">
      <c r="A812" s="53"/>
      <c r="B812" s="745"/>
      <c r="C812" s="745"/>
      <c r="D812" s="745"/>
      <c r="E812" s="745"/>
      <c r="F812" s="745"/>
      <c r="G812" s="1"/>
      <c r="H812" s="1"/>
      <c r="I812" s="1"/>
    </row>
    <row r="813" ht="15.75" customHeight="1">
      <c r="A813" s="53"/>
      <c r="B813" s="745"/>
      <c r="C813" s="745"/>
      <c r="D813" s="745"/>
      <c r="E813" s="745"/>
      <c r="F813" s="745"/>
      <c r="G813" s="1"/>
      <c r="H813" s="1"/>
      <c r="I813" s="1"/>
    </row>
    <row r="814" ht="15.75" customHeight="1">
      <c r="A814" s="53"/>
      <c r="B814" s="745"/>
      <c r="C814" s="745"/>
      <c r="D814" s="745"/>
      <c r="E814" s="745"/>
      <c r="F814" s="745"/>
      <c r="G814" s="1"/>
      <c r="H814" s="1"/>
      <c r="I814" s="1"/>
    </row>
    <row r="815" ht="15.75" customHeight="1">
      <c r="A815" s="53"/>
      <c r="B815" s="745"/>
      <c r="C815" s="745"/>
      <c r="D815" s="745"/>
      <c r="E815" s="745"/>
      <c r="F815" s="745"/>
      <c r="G815" s="1"/>
      <c r="H815" s="1"/>
      <c r="I815" s="1"/>
    </row>
    <row r="816" ht="15.75" customHeight="1">
      <c r="A816" s="53"/>
      <c r="B816" s="745"/>
      <c r="C816" s="745"/>
      <c r="D816" s="745"/>
      <c r="E816" s="745"/>
      <c r="F816" s="745"/>
      <c r="G816" s="1"/>
      <c r="H816" s="1"/>
      <c r="I816" s="1"/>
    </row>
    <row r="817" ht="15.75" customHeight="1">
      <c r="A817" s="53"/>
      <c r="B817" s="745"/>
      <c r="C817" s="745"/>
      <c r="D817" s="745"/>
      <c r="E817" s="745"/>
      <c r="F817" s="745"/>
      <c r="G817" s="1"/>
      <c r="H817" s="1"/>
      <c r="I817" s="1"/>
    </row>
    <row r="818" ht="15.75" customHeight="1">
      <c r="A818" s="53"/>
      <c r="B818" s="745"/>
      <c r="C818" s="745"/>
      <c r="D818" s="745"/>
      <c r="E818" s="745"/>
      <c r="F818" s="745"/>
      <c r="G818" s="1"/>
      <c r="H818" s="1"/>
      <c r="I818" s="1"/>
    </row>
    <row r="819" ht="15.75" customHeight="1">
      <c r="A819" s="53"/>
      <c r="B819" s="745"/>
      <c r="C819" s="745"/>
      <c r="D819" s="745"/>
      <c r="E819" s="745"/>
      <c r="F819" s="745"/>
      <c r="G819" s="1"/>
      <c r="H819" s="1"/>
      <c r="I819" s="1"/>
    </row>
    <row r="820" ht="15.75" customHeight="1">
      <c r="A820" s="53"/>
      <c r="B820" s="745"/>
      <c r="C820" s="745"/>
      <c r="D820" s="745"/>
      <c r="E820" s="745"/>
      <c r="F820" s="745"/>
      <c r="G820" s="1"/>
      <c r="H820" s="1"/>
      <c r="I820" s="1"/>
    </row>
    <row r="821" ht="15.75" customHeight="1">
      <c r="A821" s="53"/>
      <c r="B821" s="745"/>
      <c r="C821" s="745"/>
      <c r="D821" s="745"/>
      <c r="E821" s="745"/>
      <c r="F821" s="745"/>
      <c r="G821" s="1"/>
      <c r="H821" s="1"/>
      <c r="I821" s="1"/>
    </row>
    <row r="822" ht="15.75" customHeight="1">
      <c r="A822" s="53"/>
      <c r="B822" s="745"/>
      <c r="C822" s="745"/>
      <c r="D822" s="745"/>
      <c r="E822" s="745"/>
      <c r="F822" s="745"/>
      <c r="G822" s="1"/>
      <c r="H822" s="1"/>
      <c r="I822" s="1"/>
    </row>
    <row r="823" ht="15.75" customHeight="1">
      <c r="A823" s="53"/>
      <c r="B823" s="745"/>
      <c r="C823" s="745"/>
      <c r="D823" s="745"/>
      <c r="E823" s="745"/>
      <c r="F823" s="745"/>
      <c r="G823" s="1"/>
      <c r="H823" s="1"/>
      <c r="I823" s="1"/>
    </row>
    <row r="824" ht="15.75" customHeight="1">
      <c r="A824" s="53"/>
      <c r="B824" s="745"/>
      <c r="C824" s="745"/>
      <c r="D824" s="745"/>
      <c r="E824" s="745"/>
      <c r="F824" s="745"/>
      <c r="G824" s="1"/>
      <c r="H824" s="1"/>
      <c r="I824" s="1"/>
    </row>
    <row r="825" ht="15.75" customHeight="1">
      <c r="A825" s="53"/>
      <c r="B825" s="745"/>
      <c r="C825" s="745"/>
      <c r="D825" s="745"/>
      <c r="E825" s="745"/>
      <c r="F825" s="745"/>
      <c r="G825" s="1"/>
      <c r="H825" s="1"/>
      <c r="I825" s="1"/>
    </row>
    <row r="826" ht="15.75" customHeight="1">
      <c r="A826" s="53"/>
      <c r="B826" s="745"/>
      <c r="C826" s="745"/>
      <c r="D826" s="745"/>
      <c r="E826" s="745"/>
      <c r="F826" s="745"/>
      <c r="G826" s="1"/>
      <c r="H826" s="1"/>
      <c r="I826" s="1"/>
    </row>
    <row r="827" ht="15.75" customHeight="1">
      <c r="A827" s="53"/>
      <c r="B827" s="745"/>
      <c r="C827" s="745"/>
      <c r="D827" s="745"/>
      <c r="E827" s="745"/>
      <c r="F827" s="745"/>
      <c r="G827" s="1"/>
      <c r="H827" s="1"/>
      <c r="I827" s="1"/>
    </row>
    <row r="828" ht="15.75" customHeight="1">
      <c r="A828" s="53"/>
      <c r="B828" s="745"/>
      <c r="C828" s="745"/>
      <c r="D828" s="745"/>
      <c r="E828" s="745"/>
      <c r="F828" s="745"/>
      <c r="G828" s="1"/>
      <c r="H828" s="1"/>
      <c r="I828" s="1"/>
    </row>
    <row r="829" ht="15.75" customHeight="1">
      <c r="A829" s="53"/>
      <c r="B829" s="745"/>
      <c r="C829" s="745"/>
      <c r="D829" s="745"/>
      <c r="E829" s="745"/>
      <c r="F829" s="745"/>
      <c r="G829" s="1"/>
      <c r="H829" s="1"/>
      <c r="I829" s="1"/>
    </row>
    <row r="830" ht="15.75" customHeight="1">
      <c r="A830" s="53"/>
      <c r="B830" s="745"/>
      <c r="C830" s="745"/>
      <c r="D830" s="745"/>
      <c r="E830" s="745"/>
      <c r="F830" s="745"/>
      <c r="G830" s="1"/>
      <c r="H830" s="1"/>
      <c r="I830" s="1"/>
    </row>
    <row r="831" ht="15.75" customHeight="1">
      <c r="A831" s="53"/>
      <c r="B831" s="745"/>
      <c r="C831" s="745"/>
      <c r="D831" s="745"/>
      <c r="E831" s="745"/>
      <c r="F831" s="745"/>
      <c r="G831" s="1"/>
      <c r="H831" s="1"/>
      <c r="I831" s="1"/>
    </row>
    <row r="832" ht="15.75" customHeight="1">
      <c r="A832" s="53"/>
      <c r="B832" s="745"/>
      <c r="C832" s="745"/>
      <c r="D832" s="745"/>
      <c r="E832" s="745"/>
      <c r="F832" s="745"/>
      <c r="G832" s="1"/>
      <c r="H832" s="1"/>
      <c r="I832" s="1"/>
    </row>
    <row r="833" ht="15.75" customHeight="1">
      <c r="A833" s="53"/>
      <c r="B833" s="745"/>
      <c r="C833" s="745"/>
      <c r="D833" s="745"/>
      <c r="E833" s="745"/>
      <c r="F833" s="745"/>
      <c r="G833" s="1"/>
      <c r="H833" s="1"/>
      <c r="I833" s="1"/>
    </row>
    <row r="834" ht="15.75" customHeight="1">
      <c r="A834" s="53"/>
      <c r="B834" s="745"/>
      <c r="C834" s="745"/>
      <c r="D834" s="745"/>
      <c r="E834" s="745"/>
      <c r="F834" s="745"/>
      <c r="G834" s="1"/>
      <c r="H834" s="1"/>
      <c r="I834" s="1"/>
    </row>
    <row r="835" ht="15.75" customHeight="1">
      <c r="A835" s="53"/>
      <c r="B835" s="745"/>
      <c r="C835" s="745"/>
      <c r="D835" s="745"/>
      <c r="E835" s="745"/>
      <c r="F835" s="745"/>
      <c r="G835" s="1"/>
      <c r="H835" s="1"/>
      <c r="I835" s="1"/>
    </row>
    <row r="836" ht="15.75" customHeight="1">
      <c r="A836" s="53"/>
      <c r="B836" s="745"/>
      <c r="C836" s="745"/>
      <c r="D836" s="745"/>
      <c r="E836" s="745"/>
      <c r="F836" s="745"/>
      <c r="G836" s="1"/>
      <c r="H836" s="1"/>
      <c r="I836" s="1"/>
    </row>
    <row r="837" ht="15.75" customHeight="1">
      <c r="A837" s="53"/>
      <c r="B837" s="745"/>
      <c r="C837" s="745"/>
      <c r="D837" s="745"/>
      <c r="E837" s="745"/>
      <c r="F837" s="745"/>
      <c r="G837" s="1"/>
      <c r="H837" s="1"/>
      <c r="I837" s="1"/>
    </row>
    <row r="838" ht="15.75" customHeight="1">
      <c r="A838" s="53"/>
      <c r="B838" s="745"/>
      <c r="C838" s="745"/>
      <c r="D838" s="745"/>
      <c r="E838" s="745"/>
      <c r="F838" s="745"/>
      <c r="G838" s="1"/>
      <c r="H838" s="1"/>
      <c r="I838" s="1"/>
    </row>
    <row r="839" ht="15.75" customHeight="1">
      <c r="A839" s="53"/>
      <c r="B839" s="745"/>
      <c r="C839" s="745"/>
      <c r="D839" s="745"/>
      <c r="E839" s="745"/>
      <c r="F839" s="745"/>
      <c r="G839" s="1"/>
      <c r="H839" s="1"/>
      <c r="I839" s="1"/>
    </row>
    <row r="840" ht="15.75" customHeight="1">
      <c r="A840" s="53"/>
      <c r="B840" s="745"/>
      <c r="C840" s="745"/>
      <c r="D840" s="745"/>
      <c r="E840" s="745"/>
      <c r="F840" s="745"/>
      <c r="G840" s="1"/>
      <c r="H840" s="1"/>
      <c r="I840" s="1"/>
    </row>
    <row r="841" ht="15.75" customHeight="1">
      <c r="A841" s="53"/>
      <c r="B841" s="745"/>
      <c r="C841" s="745"/>
      <c r="D841" s="745"/>
      <c r="E841" s="745"/>
      <c r="F841" s="745"/>
      <c r="G841" s="1"/>
      <c r="H841" s="1"/>
      <c r="I841" s="1"/>
    </row>
    <row r="842" ht="15.75" customHeight="1">
      <c r="A842" s="53"/>
      <c r="B842" s="745"/>
      <c r="C842" s="745"/>
      <c r="D842" s="745"/>
      <c r="E842" s="745"/>
      <c r="F842" s="745"/>
      <c r="G842" s="1"/>
      <c r="H842" s="1"/>
      <c r="I842" s="1"/>
    </row>
    <row r="843" ht="15.75" customHeight="1">
      <c r="A843" s="53"/>
      <c r="B843" s="745"/>
      <c r="C843" s="745"/>
      <c r="D843" s="745"/>
      <c r="E843" s="745"/>
      <c r="F843" s="745"/>
      <c r="G843" s="1"/>
      <c r="H843" s="1"/>
      <c r="I843" s="1"/>
    </row>
    <row r="844" ht="15.75" customHeight="1">
      <c r="A844" s="53"/>
      <c r="B844" s="745"/>
      <c r="C844" s="745"/>
      <c r="D844" s="745"/>
      <c r="E844" s="745"/>
      <c r="F844" s="745"/>
      <c r="G844" s="1"/>
      <c r="H844" s="1"/>
      <c r="I844" s="1"/>
    </row>
    <row r="845" ht="15.75" customHeight="1">
      <c r="A845" s="53"/>
      <c r="B845" s="745"/>
      <c r="C845" s="745"/>
      <c r="D845" s="745"/>
      <c r="E845" s="745"/>
      <c r="F845" s="745"/>
      <c r="G845" s="1"/>
      <c r="H845" s="1"/>
      <c r="I845" s="1"/>
    </row>
    <row r="846" ht="15.75" customHeight="1">
      <c r="A846" s="53"/>
      <c r="B846" s="745"/>
      <c r="C846" s="745"/>
      <c r="D846" s="745"/>
      <c r="E846" s="745"/>
      <c r="F846" s="745"/>
      <c r="G846" s="1"/>
      <c r="H846" s="1"/>
      <c r="I846" s="1"/>
    </row>
    <row r="847" ht="15.75" customHeight="1">
      <c r="A847" s="53"/>
      <c r="B847" s="745"/>
      <c r="C847" s="745"/>
      <c r="D847" s="745"/>
      <c r="E847" s="745"/>
      <c r="F847" s="745"/>
      <c r="G847" s="1"/>
      <c r="H847" s="1"/>
      <c r="I847" s="1"/>
    </row>
    <row r="848" ht="15.75" customHeight="1">
      <c r="A848" s="53"/>
      <c r="B848" s="745"/>
      <c r="C848" s="745"/>
      <c r="D848" s="745"/>
      <c r="E848" s="745"/>
      <c r="F848" s="745"/>
      <c r="G848" s="1"/>
      <c r="H848" s="1"/>
      <c r="I848" s="1"/>
    </row>
    <row r="849" ht="15.75" customHeight="1">
      <c r="A849" s="53"/>
      <c r="B849" s="745"/>
      <c r="C849" s="745"/>
      <c r="D849" s="745"/>
      <c r="E849" s="745"/>
      <c r="F849" s="745"/>
      <c r="G849" s="1"/>
      <c r="H849" s="1"/>
      <c r="I849" s="1"/>
    </row>
    <row r="850" ht="15.75" customHeight="1">
      <c r="A850" s="53"/>
      <c r="B850" s="745"/>
      <c r="C850" s="745"/>
      <c r="D850" s="745"/>
      <c r="E850" s="745"/>
      <c r="F850" s="745"/>
      <c r="G850" s="1"/>
      <c r="H850" s="1"/>
      <c r="I850" s="1"/>
    </row>
    <row r="851" ht="15.75" customHeight="1">
      <c r="A851" s="53"/>
      <c r="B851" s="745"/>
      <c r="C851" s="745"/>
      <c r="D851" s="745"/>
      <c r="E851" s="745"/>
      <c r="F851" s="745"/>
      <c r="G851" s="1"/>
      <c r="H851" s="1"/>
      <c r="I851" s="1"/>
    </row>
    <row r="852" ht="15.75" customHeight="1">
      <c r="A852" s="53"/>
      <c r="B852" s="745"/>
      <c r="C852" s="745"/>
      <c r="D852" s="745"/>
      <c r="E852" s="745"/>
      <c r="F852" s="745"/>
      <c r="G852" s="1"/>
      <c r="H852" s="1"/>
      <c r="I852" s="1"/>
    </row>
    <row r="853" ht="15.75" customHeight="1">
      <c r="A853" s="53"/>
      <c r="B853" s="745"/>
      <c r="C853" s="745"/>
      <c r="D853" s="745"/>
      <c r="E853" s="745"/>
      <c r="F853" s="745"/>
      <c r="G853" s="1"/>
      <c r="H853" s="1"/>
      <c r="I853" s="1"/>
    </row>
    <row r="854" ht="15.75" customHeight="1">
      <c r="A854" s="53"/>
      <c r="B854" s="745"/>
      <c r="C854" s="745"/>
      <c r="D854" s="745"/>
      <c r="E854" s="745"/>
      <c r="F854" s="745"/>
      <c r="G854" s="1"/>
      <c r="H854" s="1"/>
      <c r="I854" s="1"/>
    </row>
    <row r="855" ht="15.75" customHeight="1">
      <c r="A855" s="53"/>
      <c r="B855" s="745"/>
      <c r="C855" s="745"/>
      <c r="D855" s="745"/>
      <c r="E855" s="745"/>
      <c r="F855" s="745"/>
      <c r="G855" s="1"/>
      <c r="H855" s="1"/>
      <c r="I855" s="1"/>
    </row>
    <row r="856" ht="15.75" customHeight="1">
      <c r="A856" s="53"/>
      <c r="B856" s="745"/>
      <c r="C856" s="745"/>
      <c r="D856" s="745"/>
      <c r="E856" s="745"/>
      <c r="F856" s="745"/>
      <c r="G856" s="1"/>
      <c r="H856" s="1"/>
      <c r="I856" s="1"/>
    </row>
    <row r="857" ht="15.75" customHeight="1">
      <c r="A857" s="53"/>
      <c r="B857" s="745"/>
      <c r="C857" s="745"/>
      <c r="D857" s="745"/>
      <c r="E857" s="745"/>
      <c r="F857" s="745"/>
      <c r="G857" s="1"/>
      <c r="H857" s="1"/>
      <c r="I857" s="1"/>
    </row>
    <row r="858" ht="15.75" customHeight="1">
      <c r="A858" s="53"/>
      <c r="B858" s="745"/>
      <c r="C858" s="745"/>
      <c r="D858" s="745"/>
      <c r="E858" s="745"/>
      <c r="F858" s="745"/>
      <c r="G858" s="1"/>
      <c r="H858" s="1"/>
      <c r="I858" s="1"/>
    </row>
    <row r="859" ht="15.75" customHeight="1">
      <c r="A859" s="53"/>
      <c r="B859" s="745"/>
      <c r="C859" s="745"/>
      <c r="D859" s="745"/>
      <c r="E859" s="745"/>
      <c r="F859" s="745"/>
      <c r="G859" s="1"/>
      <c r="H859" s="1"/>
      <c r="I859" s="1"/>
    </row>
    <row r="860" ht="15.75" customHeight="1">
      <c r="A860" s="53"/>
      <c r="B860" s="745"/>
      <c r="C860" s="745"/>
      <c r="D860" s="745"/>
      <c r="E860" s="745"/>
      <c r="F860" s="745"/>
      <c r="G860" s="1"/>
      <c r="H860" s="1"/>
      <c r="I860" s="1"/>
    </row>
    <row r="861" ht="15.75" customHeight="1">
      <c r="A861" s="53"/>
      <c r="B861" s="745"/>
      <c r="C861" s="745"/>
      <c r="D861" s="745"/>
      <c r="E861" s="745"/>
      <c r="F861" s="745"/>
      <c r="G861" s="1"/>
      <c r="H861" s="1"/>
      <c r="I861" s="1"/>
    </row>
    <row r="862" ht="15.75" customHeight="1">
      <c r="A862" s="53"/>
      <c r="B862" s="745"/>
      <c r="C862" s="745"/>
      <c r="D862" s="745"/>
      <c r="E862" s="745"/>
      <c r="F862" s="745"/>
      <c r="G862" s="1"/>
      <c r="H862" s="1"/>
      <c r="I862" s="1"/>
    </row>
    <row r="863" ht="15.75" customHeight="1">
      <c r="A863" s="53"/>
      <c r="B863" s="745"/>
      <c r="C863" s="745"/>
      <c r="D863" s="745"/>
      <c r="E863" s="745"/>
      <c r="F863" s="745"/>
      <c r="G863" s="1"/>
      <c r="H863" s="1"/>
      <c r="I863" s="1"/>
    </row>
    <row r="864" ht="15.75" customHeight="1">
      <c r="A864" s="53"/>
      <c r="B864" s="745"/>
      <c r="C864" s="745"/>
      <c r="D864" s="745"/>
      <c r="E864" s="745"/>
      <c r="F864" s="745"/>
      <c r="G864" s="1"/>
      <c r="H864" s="1"/>
      <c r="I864" s="1"/>
    </row>
    <row r="865" ht="15.75" customHeight="1">
      <c r="A865" s="53"/>
      <c r="B865" s="745"/>
      <c r="C865" s="745"/>
      <c r="D865" s="745"/>
      <c r="E865" s="745"/>
      <c r="F865" s="745"/>
      <c r="G865" s="1"/>
      <c r="H865" s="1"/>
      <c r="I865" s="1"/>
    </row>
    <row r="866" ht="15.75" customHeight="1">
      <c r="A866" s="53"/>
      <c r="B866" s="745"/>
      <c r="C866" s="745"/>
      <c r="D866" s="745"/>
      <c r="E866" s="745"/>
      <c r="F866" s="745"/>
      <c r="G866" s="1"/>
      <c r="H866" s="1"/>
      <c r="I866" s="1"/>
    </row>
    <row r="867" ht="15.75" customHeight="1">
      <c r="A867" s="53"/>
      <c r="B867" s="745"/>
      <c r="C867" s="745"/>
      <c r="D867" s="745"/>
      <c r="E867" s="745"/>
      <c r="F867" s="745"/>
      <c r="G867" s="1"/>
      <c r="H867" s="1"/>
      <c r="I867" s="1"/>
    </row>
    <row r="868" ht="15.75" customHeight="1">
      <c r="A868" s="53"/>
      <c r="B868" s="745"/>
      <c r="C868" s="745"/>
      <c r="D868" s="745"/>
      <c r="E868" s="745"/>
      <c r="F868" s="745"/>
      <c r="G868" s="1"/>
      <c r="H868" s="1"/>
      <c r="I868" s="1"/>
    </row>
    <row r="869" ht="15.75" customHeight="1">
      <c r="A869" s="53"/>
      <c r="B869" s="745"/>
      <c r="C869" s="745"/>
      <c r="D869" s="745"/>
      <c r="E869" s="745"/>
      <c r="F869" s="745"/>
      <c r="G869" s="1"/>
      <c r="H869" s="1"/>
      <c r="I869" s="1"/>
    </row>
    <row r="870" ht="15.75" customHeight="1">
      <c r="A870" s="53"/>
      <c r="B870" s="745"/>
      <c r="C870" s="745"/>
      <c r="D870" s="745"/>
      <c r="E870" s="745"/>
      <c r="F870" s="745"/>
      <c r="G870" s="1"/>
      <c r="H870" s="1"/>
      <c r="I870" s="1"/>
    </row>
    <row r="871" ht="15.75" customHeight="1">
      <c r="A871" s="53"/>
      <c r="B871" s="745"/>
      <c r="C871" s="745"/>
      <c r="D871" s="745"/>
      <c r="E871" s="745"/>
      <c r="F871" s="745"/>
      <c r="G871" s="1"/>
      <c r="H871" s="1"/>
      <c r="I871" s="1"/>
    </row>
    <row r="872" ht="15.75" customHeight="1">
      <c r="A872" s="53"/>
      <c r="B872" s="745"/>
      <c r="C872" s="745"/>
      <c r="D872" s="745"/>
      <c r="E872" s="745"/>
      <c r="F872" s="745"/>
      <c r="G872" s="1"/>
      <c r="H872" s="1"/>
      <c r="I872" s="1"/>
    </row>
    <row r="873" ht="15.75" customHeight="1">
      <c r="A873" s="53"/>
      <c r="B873" s="745"/>
      <c r="C873" s="745"/>
      <c r="D873" s="745"/>
      <c r="E873" s="745"/>
      <c r="F873" s="745"/>
      <c r="G873" s="1"/>
      <c r="H873" s="1"/>
      <c r="I873" s="1"/>
    </row>
    <row r="874" ht="15.75" customHeight="1">
      <c r="A874" s="53"/>
      <c r="B874" s="745"/>
      <c r="C874" s="745"/>
      <c r="D874" s="745"/>
      <c r="E874" s="745"/>
      <c r="F874" s="745"/>
      <c r="G874" s="1"/>
      <c r="H874" s="1"/>
      <c r="I874" s="1"/>
    </row>
    <row r="875" ht="15.75" customHeight="1">
      <c r="A875" s="53"/>
      <c r="B875" s="745"/>
      <c r="C875" s="745"/>
      <c r="D875" s="745"/>
      <c r="E875" s="745"/>
      <c r="F875" s="745"/>
      <c r="G875" s="1"/>
      <c r="H875" s="1"/>
      <c r="I875" s="1"/>
    </row>
    <row r="876" ht="15.75" customHeight="1">
      <c r="A876" s="53"/>
      <c r="B876" s="745"/>
      <c r="C876" s="745"/>
      <c r="D876" s="745"/>
      <c r="E876" s="745"/>
      <c r="F876" s="745"/>
      <c r="G876" s="1"/>
      <c r="H876" s="1"/>
      <c r="I876" s="1"/>
    </row>
    <row r="877" ht="15.75" customHeight="1">
      <c r="A877" s="53"/>
      <c r="B877" s="745"/>
      <c r="C877" s="745"/>
      <c r="D877" s="745"/>
      <c r="E877" s="745"/>
      <c r="F877" s="745"/>
      <c r="G877" s="1"/>
      <c r="H877" s="1"/>
      <c r="I877" s="1"/>
    </row>
    <row r="878" ht="15.75" customHeight="1">
      <c r="A878" s="53"/>
      <c r="B878" s="745"/>
      <c r="C878" s="745"/>
      <c r="D878" s="745"/>
      <c r="E878" s="745"/>
      <c r="F878" s="745"/>
      <c r="G878" s="1"/>
      <c r="H878" s="1"/>
      <c r="I878" s="1"/>
    </row>
    <row r="879" ht="15.75" customHeight="1">
      <c r="A879" s="53"/>
      <c r="B879" s="745"/>
      <c r="C879" s="745"/>
      <c r="D879" s="745"/>
      <c r="E879" s="745"/>
      <c r="F879" s="745"/>
      <c r="G879" s="1"/>
      <c r="H879" s="1"/>
      <c r="I879" s="1"/>
    </row>
    <row r="880" ht="15.75" customHeight="1">
      <c r="A880" s="53"/>
      <c r="B880" s="745"/>
      <c r="C880" s="745"/>
      <c r="D880" s="745"/>
      <c r="E880" s="745"/>
      <c r="F880" s="745"/>
      <c r="G880" s="1"/>
      <c r="H880" s="1"/>
      <c r="I880" s="1"/>
    </row>
    <row r="881" ht="15.75" customHeight="1">
      <c r="A881" s="53"/>
      <c r="B881" s="745"/>
      <c r="C881" s="745"/>
      <c r="D881" s="745"/>
      <c r="E881" s="745"/>
      <c r="F881" s="745"/>
      <c r="G881" s="1"/>
      <c r="H881" s="1"/>
      <c r="I881" s="1"/>
    </row>
    <row r="882" ht="15.75" customHeight="1">
      <c r="A882" s="53"/>
      <c r="B882" s="745"/>
      <c r="C882" s="745"/>
      <c r="D882" s="745"/>
      <c r="E882" s="745"/>
      <c r="F882" s="745"/>
      <c r="G882" s="1"/>
      <c r="H882" s="1"/>
      <c r="I882" s="1"/>
    </row>
    <row r="883" ht="15.75" customHeight="1">
      <c r="A883" s="53"/>
      <c r="B883" s="745"/>
      <c r="C883" s="745"/>
      <c r="D883" s="745"/>
      <c r="E883" s="745"/>
      <c r="F883" s="745"/>
      <c r="G883" s="1"/>
      <c r="H883" s="1"/>
      <c r="I883" s="1"/>
    </row>
    <row r="884" ht="15.75" customHeight="1">
      <c r="A884" s="53"/>
      <c r="B884" s="745"/>
      <c r="C884" s="745"/>
      <c r="D884" s="745"/>
      <c r="E884" s="745"/>
      <c r="F884" s="745"/>
      <c r="G884" s="1"/>
      <c r="H884" s="1"/>
      <c r="I884" s="1"/>
    </row>
    <row r="885" ht="15.75" customHeight="1">
      <c r="A885" s="53"/>
      <c r="B885" s="745"/>
      <c r="C885" s="745"/>
      <c r="D885" s="745"/>
      <c r="E885" s="745"/>
      <c r="F885" s="745"/>
      <c r="G885" s="1"/>
      <c r="H885" s="1"/>
      <c r="I885" s="1"/>
    </row>
    <row r="886" ht="15.75" customHeight="1">
      <c r="A886" s="53"/>
      <c r="B886" s="745"/>
      <c r="C886" s="745"/>
      <c r="D886" s="745"/>
      <c r="E886" s="745"/>
      <c r="F886" s="745"/>
      <c r="G886" s="1"/>
      <c r="H886" s="1"/>
      <c r="I886" s="1"/>
    </row>
    <row r="887" ht="15.75" customHeight="1">
      <c r="A887" s="53"/>
      <c r="B887" s="745"/>
      <c r="C887" s="745"/>
      <c r="D887" s="745"/>
      <c r="E887" s="745"/>
      <c r="F887" s="745"/>
      <c r="G887" s="1"/>
      <c r="H887" s="1"/>
      <c r="I887" s="1"/>
    </row>
    <row r="888" ht="15.75" customHeight="1">
      <c r="A888" s="53"/>
      <c r="B888" s="745"/>
      <c r="C888" s="745"/>
      <c r="D888" s="745"/>
      <c r="E888" s="745"/>
      <c r="F888" s="745"/>
      <c r="G888" s="1"/>
      <c r="H888" s="1"/>
      <c r="I888" s="1"/>
    </row>
    <row r="889" ht="15.75" customHeight="1">
      <c r="A889" s="53"/>
      <c r="B889" s="745"/>
      <c r="C889" s="745"/>
      <c r="D889" s="745"/>
      <c r="E889" s="745"/>
      <c r="F889" s="745"/>
      <c r="G889" s="1"/>
      <c r="H889" s="1"/>
      <c r="I889" s="1"/>
    </row>
    <row r="890" ht="15.75" customHeight="1">
      <c r="A890" s="53"/>
      <c r="B890" s="745"/>
      <c r="C890" s="745"/>
      <c r="D890" s="745"/>
      <c r="E890" s="745"/>
      <c r="F890" s="745"/>
      <c r="G890" s="1"/>
      <c r="H890" s="1"/>
      <c r="I890" s="1"/>
    </row>
    <row r="891" ht="15.75" customHeight="1">
      <c r="A891" s="53"/>
      <c r="B891" s="745"/>
      <c r="C891" s="745"/>
      <c r="D891" s="745"/>
      <c r="E891" s="745"/>
      <c r="F891" s="745"/>
      <c r="G891" s="1"/>
      <c r="H891" s="1"/>
      <c r="I891" s="1"/>
    </row>
    <row r="892" ht="15.75" customHeight="1">
      <c r="A892" s="53"/>
      <c r="B892" s="745"/>
      <c r="C892" s="745"/>
      <c r="D892" s="745"/>
      <c r="E892" s="745"/>
      <c r="F892" s="745"/>
      <c r="G892" s="1"/>
      <c r="H892" s="1"/>
      <c r="I892" s="1"/>
    </row>
    <row r="893" ht="15.75" customHeight="1">
      <c r="A893" s="53"/>
      <c r="B893" s="745"/>
      <c r="C893" s="745"/>
      <c r="D893" s="745"/>
      <c r="E893" s="745"/>
      <c r="F893" s="745"/>
      <c r="G893" s="1"/>
      <c r="H893" s="1"/>
      <c r="I893" s="1"/>
    </row>
    <row r="894" ht="15.75" customHeight="1">
      <c r="A894" s="53"/>
      <c r="B894" s="745"/>
      <c r="C894" s="745"/>
      <c r="D894" s="745"/>
      <c r="E894" s="745"/>
      <c r="F894" s="745"/>
      <c r="G894" s="1"/>
      <c r="H894" s="1"/>
      <c r="I894" s="1"/>
    </row>
    <row r="895" ht="15.75" customHeight="1">
      <c r="A895" s="53"/>
      <c r="B895" s="745"/>
      <c r="C895" s="745"/>
      <c r="D895" s="745"/>
      <c r="E895" s="745"/>
      <c r="F895" s="745"/>
      <c r="G895" s="1"/>
      <c r="H895" s="1"/>
      <c r="I895" s="1"/>
    </row>
    <row r="896" ht="15.75" customHeight="1">
      <c r="A896" s="53"/>
      <c r="B896" s="745"/>
      <c r="C896" s="745"/>
      <c r="D896" s="745"/>
      <c r="E896" s="745"/>
      <c r="F896" s="745"/>
      <c r="G896" s="1"/>
      <c r="H896" s="1"/>
      <c r="I896" s="1"/>
    </row>
    <row r="897" ht="15.75" customHeight="1">
      <c r="A897" s="53"/>
      <c r="B897" s="745"/>
      <c r="C897" s="745"/>
      <c r="D897" s="745"/>
      <c r="E897" s="745"/>
      <c r="F897" s="745"/>
      <c r="G897" s="1"/>
      <c r="H897" s="1"/>
      <c r="I897" s="1"/>
    </row>
    <row r="898" ht="15.75" customHeight="1">
      <c r="A898" s="53"/>
      <c r="B898" s="745"/>
      <c r="C898" s="745"/>
      <c r="D898" s="745"/>
      <c r="E898" s="745"/>
      <c r="F898" s="745"/>
      <c r="G898" s="1"/>
      <c r="H898" s="1"/>
      <c r="I898" s="1"/>
    </row>
    <row r="899" ht="15.75" customHeight="1">
      <c r="A899" s="53"/>
      <c r="B899" s="745"/>
      <c r="C899" s="745"/>
      <c r="D899" s="745"/>
      <c r="E899" s="745"/>
      <c r="F899" s="745"/>
      <c r="G899" s="1"/>
      <c r="H899" s="1"/>
      <c r="I899" s="1"/>
    </row>
    <row r="900" ht="15.75" customHeight="1">
      <c r="A900" s="53"/>
      <c r="B900" s="745"/>
      <c r="C900" s="745"/>
      <c r="D900" s="745"/>
      <c r="E900" s="745"/>
      <c r="F900" s="745"/>
      <c r="G900" s="1"/>
      <c r="H900" s="1"/>
      <c r="I900" s="1"/>
    </row>
    <row r="901" ht="15.75" customHeight="1">
      <c r="A901" s="53"/>
      <c r="B901" s="745"/>
      <c r="C901" s="745"/>
      <c r="D901" s="745"/>
      <c r="E901" s="745"/>
      <c r="F901" s="745"/>
      <c r="G901" s="1"/>
      <c r="H901" s="1"/>
      <c r="I901" s="1"/>
    </row>
    <row r="902" ht="15.75" customHeight="1">
      <c r="A902" s="53"/>
      <c r="B902" s="745"/>
      <c r="C902" s="745"/>
      <c r="D902" s="745"/>
      <c r="E902" s="745"/>
      <c r="F902" s="745"/>
      <c r="G902" s="1"/>
      <c r="H902" s="1"/>
      <c r="I902" s="1"/>
    </row>
    <row r="903" ht="15.75" customHeight="1">
      <c r="A903" s="53"/>
      <c r="B903" s="745"/>
      <c r="C903" s="745"/>
      <c r="D903" s="745"/>
      <c r="E903" s="745"/>
      <c r="F903" s="745"/>
      <c r="G903" s="1"/>
      <c r="H903" s="1"/>
      <c r="I903" s="1"/>
    </row>
    <row r="904" ht="15.75" customHeight="1">
      <c r="A904" s="53"/>
      <c r="B904" s="745"/>
      <c r="C904" s="745"/>
      <c r="D904" s="745"/>
      <c r="E904" s="745"/>
      <c r="F904" s="745"/>
      <c r="G904" s="1"/>
      <c r="H904" s="1"/>
      <c r="I904" s="1"/>
    </row>
    <row r="905" ht="15.75" customHeight="1">
      <c r="A905" s="53"/>
      <c r="B905" s="745"/>
      <c r="C905" s="745"/>
      <c r="D905" s="745"/>
      <c r="E905" s="745"/>
      <c r="F905" s="745"/>
      <c r="G905" s="1"/>
      <c r="H905" s="1"/>
      <c r="I905" s="1"/>
    </row>
    <row r="906" ht="15.75" customHeight="1">
      <c r="A906" s="53"/>
      <c r="B906" s="745"/>
      <c r="C906" s="745"/>
      <c r="D906" s="745"/>
      <c r="E906" s="745"/>
      <c r="F906" s="745"/>
      <c r="G906" s="1"/>
      <c r="H906" s="1"/>
      <c r="I906" s="1"/>
    </row>
    <row r="907" ht="15.75" customHeight="1">
      <c r="A907" s="53"/>
      <c r="B907" s="745"/>
      <c r="C907" s="745"/>
      <c r="D907" s="745"/>
      <c r="E907" s="745"/>
      <c r="F907" s="745"/>
      <c r="G907" s="1"/>
      <c r="H907" s="1"/>
      <c r="I907" s="1"/>
    </row>
    <row r="908" ht="15.75" customHeight="1">
      <c r="A908" s="53"/>
      <c r="B908" s="745"/>
      <c r="C908" s="745"/>
      <c r="D908" s="745"/>
      <c r="E908" s="745"/>
      <c r="F908" s="745"/>
      <c r="G908" s="1"/>
      <c r="H908" s="1"/>
      <c r="I908" s="1"/>
    </row>
    <row r="909" ht="15.75" customHeight="1">
      <c r="A909" s="53"/>
      <c r="B909" s="745"/>
      <c r="C909" s="745"/>
      <c r="D909" s="745"/>
      <c r="E909" s="745"/>
      <c r="F909" s="745"/>
      <c r="G909" s="1"/>
      <c r="H909" s="1"/>
      <c r="I909" s="1"/>
    </row>
    <row r="910" ht="15.75" customHeight="1">
      <c r="A910" s="53"/>
      <c r="B910" s="745"/>
      <c r="C910" s="745"/>
      <c r="D910" s="745"/>
      <c r="E910" s="745"/>
      <c r="F910" s="745"/>
      <c r="G910" s="1"/>
      <c r="H910" s="1"/>
      <c r="I910" s="1"/>
    </row>
    <row r="911" ht="15.75" customHeight="1">
      <c r="A911" s="53"/>
      <c r="B911" s="745"/>
      <c r="C911" s="745"/>
      <c r="D911" s="745"/>
      <c r="E911" s="745"/>
      <c r="F911" s="745"/>
      <c r="G911" s="1"/>
      <c r="H911" s="1"/>
      <c r="I911" s="1"/>
    </row>
    <row r="912" ht="15.75" customHeight="1">
      <c r="A912" s="53"/>
      <c r="B912" s="745"/>
      <c r="C912" s="745"/>
      <c r="D912" s="745"/>
      <c r="E912" s="745"/>
      <c r="F912" s="745"/>
      <c r="G912" s="1"/>
      <c r="H912" s="1"/>
      <c r="I912" s="1"/>
    </row>
    <row r="913" ht="15.75" customHeight="1">
      <c r="A913" s="53"/>
      <c r="B913" s="745"/>
      <c r="C913" s="745"/>
      <c r="D913" s="745"/>
      <c r="E913" s="745"/>
      <c r="F913" s="745"/>
      <c r="G913" s="1"/>
      <c r="H913" s="1"/>
      <c r="I913" s="1"/>
    </row>
    <row r="914" ht="15.75" customHeight="1">
      <c r="A914" s="53"/>
      <c r="B914" s="745"/>
      <c r="C914" s="745"/>
      <c r="D914" s="745"/>
      <c r="E914" s="745"/>
      <c r="F914" s="745"/>
      <c r="G914" s="1"/>
      <c r="H914" s="1"/>
      <c r="I914" s="1"/>
    </row>
    <row r="915" ht="15.75" customHeight="1">
      <c r="A915" s="53"/>
      <c r="B915" s="745"/>
      <c r="C915" s="745"/>
      <c r="D915" s="745"/>
      <c r="E915" s="745"/>
      <c r="F915" s="745"/>
      <c r="G915" s="1"/>
      <c r="H915" s="1"/>
      <c r="I915" s="1"/>
    </row>
    <row r="916" ht="15.75" customHeight="1">
      <c r="A916" s="53"/>
      <c r="B916" s="745"/>
      <c r="C916" s="745"/>
      <c r="D916" s="745"/>
      <c r="E916" s="745"/>
      <c r="F916" s="745"/>
      <c r="G916" s="1"/>
      <c r="H916" s="1"/>
      <c r="I916" s="1"/>
    </row>
    <row r="917" ht="15.75" customHeight="1">
      <c r="A917" s="53"/>
      <c r="B917" s="745"/>
      <c r="C917" s="745"/>
      <c r="D917" s="745"/>
      <c r="E917" s="745"/>
      <c r="F917" s="745"/>
      <c r="G917" s="1"/>
      <c r="H917" s="1"/>
      <c r="I917" s="1"/>
    </row>
    <row r="918" ht="15.75" customHeight="1">
      <c r="A918" s="53"/>
      <c r="B918" s="745"/>
      <c r="C918" s="745"/>
      <c r="D918" s="745"/>
      <c r="E918" s="745"/>
      <c r="F918" s="745"/>
      <c r="G918" s="1"/>
      <c r="H918" s="1"/>
      <c r="I918" s="1"/>
    </row>
    <row r="919" ht="15.75" customHeight="1">
      <c r="A919" s="53"/>
      <c r="B919" s="745"/>
      <c r="C919" s="745"/>
      <c r="D919" s="745"/>
      <c r="E919" s="745"/>
      <c r="F919" s="745"/>
      <c r="G919" s="1"/>
      <c r="H919" s="1"/>
      <c r="I919" s="1"/>
    </row>
    <row r="920" ht="15.75" customHeight="1">
      <c r="A920" s="53"/>
      <c r="B920" s="745"/>
      <c r="C920" s="745"/>
      <c r="D920" s="745"/>
      <c r="E920" s="745"/>
      <c r="F920" s="745"/>
      <c r="G920" s="1"/>
      <c r="H920" s="1"/>
      <c r="I920" s="1"/>
    </row>
    <row r="921" ht="15.75" customHeight="1">
      <c r="A921" s="53"/>
      <c r="B921" s="745"/>
      <c r="C921" s="745"/>
      <c r="D921" s="745"/>
      <c r="E921" s="745"/>
      <c r="F921" s="745"/>
      <c r="G921" s="1"/>
      <c r="H921" s="1"/>
      <c r="I921" s="1"/>
    </row>
    <row r="922" ht="15.75" customHeight="1">
      <c r="A922" s="53"/>
      <c r="B922" s="745"/>
      <c r="C922" s="745"/>
      <c r="D922" s="745"/>
      <c r="E922" s="745"/>
      <c r="F922" s="745"/>
      <c r="G922" s="1"/>
      <c r="H922" s="1"/>
      <c r="I922" s="1"/>
    </row>
    <row r="923" ht="15.75" customHeight="1">
      <c r="A923" s="53"/>
      <c r="B923" s="745"/>
      <c r="C923" s="745"/>
      <c r="D923" s="745"/>
      <c r="E923" s="745"/>
      <c r="F923" s="745"/>
      <c r="G923" s="1"/>
      <c r="H923" s="1"/>
      <c r="I923" s="1"/>
    </row>
    <row r="924" ht="15.75" customHeight="1">
      <c r="A924" s="53"/>
      <c r="B924" s="745"/>
      <c r="C924" s="745"/>
      <c r="D924" s="745"/>
      <c r="E924" s="745"/>
      <c r="F924" s="745"/>
      <c r="G924" s="1"/>
      <c r="H924" s="1"/>
      <c r="I924" s="1"/>
    </row>
    <row r="925" ht="15.75" customHeight="1">
      <c r="A925" s="53"/>
      <c r="B925" s="745"/>
      <c r="C925" s="745"/>
      <c r="D925" s="745"/>
      <c r="E925" s="745"/>
      <c r="F925" s="745"/>
      <c r="G925" s="1"/>
      <c r="H925" s="1"/>
      <c r="I925" s="1"/>
    </row>
    <row r="926" ht="15.75" customHeight="1">
      <c r="A926" s="53"/>
      <c r="B926" s="745"/>
      <c r="C926" s="745"/>
      <c r="D926" s="745"/>
      <c r="E926" s="745"/>
      <c r="F926" s="745"/>
      <c r="G926" s="1"/>
      <c r="H926" s="1"/>
      <c r="I926" s="1"/>
    </row>
    <row r="927" ht="15.75" customHeight="1">
      <c r="A927" s="53"/>
      <c r="B927" s="745"/>
      <c r="C927" s="745"/>
      <c r="D927" s="745"/>
      <c r="E927" s="745"/>
      <c r="F927" s="745"/>
      <c r="G927" s="1"/>
      <c r="H927" s="1"/>
      <c r="I927" s="1"/>
    </row>
    <row r="928" ht="15.75" customHeight="1">
      <c r="A928" s="53"/>
      <c r="B928" s="745"/>
      <c r="C928" s="745"/>
      <c r="D928" s="745"/>
      <c r="E928" s="745"/>
      <c r="F928" s="745"/>
      <c r="G928" s="1"/>
      <c r="H928" s="1"/>
      <c r="I928" s="1"/>
    </row>
    <row r="929" ht="15.75" customHeight="1">
      <c r="A929" s="53"/>
      <c r="B929" s="745"/>
      <c r="C929" s="745"/>
      <c r="D929" s="745"/>
      <c r="E929" s="745"/>
      <c r="F929" s="745"/>
      <c r="G929" s="1"/>
      <c r="H929" s="1"/>
      <c r="I929" s="1"/>
    </row>
    <row r="930" ht="15.75" customHeight="1">
      <c r="A930" s="53"/>
      <c r="B930" s="745"/>
      <c r="C930" s="745"/>
      <c r="D930" s="745"/>
      <c r="E930" s="745"/>
      <c r="F930" s="745"/>
      <c r="G930" s="1"/>
      <c r="H930" s="1"/>
      <c r="I930" s="1"/>
    </row>
    <row r="931" ht="15.75" customHeight="1">
      <c r="A931" s="53"/>
      <c r="B931" s="745"/>
      <c r="C931" s="745"/>
      <c r="D931" s="745"/>
      <c r="E931" s="745"/>
      <c r="F931" s="745"/>
      <c r="G931" s="1"/>
      <c r="H931" s="1"/>
      <c r="I931" s="1"/>
    </row>
    <row r="932" ht="15.75" customHeight="1">
      <c r="A932" s="53"/>
      <c r="B932" s="745"/>
      <c r="C932" s="745"/>
      <c r="D932" s="745"/>
      <c r="E932" s="745"/>
      <c r="F932" s="745"/>
      <c r="G932" s="1"/>
      <c r="H932" s="1"/>
      <c r="I932" s="1"/>
    </row>
    <row r="933" ht="15.75" customHeight="1">
      <c r="A933" s="53"/>
      <c r="B933" s="745"/>
      <c r="C933" s="745"/>
      <c r="D933" s="745"/>
      <c r="E933" s="745"/>
      <c r="F933" s="745"/>
      <c r="G933" s="1"/>
      <c r="H933" s="1"/>
      <c r="I933" s="1"/>
    </row>
    <row r="934" ht="15.75" customHeight="1">
      <c r="A934" s="53"/>
      <c r="B934" s="745"/>
      <c r="C934" s="745"/>
      <c r="D934" s="745"/>
      <c r="E934" s="745"/>
      <c r="F934" s="745"/>
      <c r="G934" s="1"/>
      <c r="H934" s="1"/>
      <c r="I934" s="1"/>
    </row>
    <row r="935" ht="15.75" customHeight="1">
      <c r="A935" s="53"/>
      <c r="B935" s="745"/>
      <c r="C935" s="745"/>
      <c r="D935" s="745"/>
      <c r="E935" s="745"/>
      <c r="F935" s="745"/>
      <c r="G935" s="1"/>
      <c r="H935" s="1"/>
      <c r="I935" s="1"/>
    </row>
    <row r="936" ht="15.75" customHeight="1">
      <c r="A936" s="53"/>
      <c r="B936" s="745"/>
      <c r="C936" s="745"/>
      <c r="D936" s="745"/>
      <c r="E936" s="745"/>
      <c r="F936" s="745"/>
      <c r="G936" s="1"/>
      <c r="H936" s="1"/>
      <c r="I936" s="1"/>
    </row>
    <row r="937" ht="15.75" customHeight="1">
      <c r="A937" s="53"/>
      <c r="B937" s="745"/>
      <c r="C937" s="745"/>
      <c r="D937" s="745"/>
      <c r="E937" s="745"/>
      <c r="F937" s="745"/>
      <c r="G937" s="1"/>
      <c r="H937" s="1"/>
      <c r="I937" s="1"/>
    </row>
    <row r="938" ht="15.75" customHeight="1">
      <c r="A938" s="53"/>
      <c r="B938" s="745"/>
      <c r="C938" s="745"/>
      <c r="D938" s="745"/>
      <c r="E938" s="745"/>
      <c r="F938" s="745"/>
      <c r="G938" s="1"/>
      <c r="H938" s="1"/>
      <c r="I938" s="1"/>
    </row>
    <row r="939" ht="15.75" customHeight="1">
      <c r="A939" s="53"/>
      <c r="B939" s="745"/>
      <c r="C939" s="745"/>
      <c r="D939" s="745"/>
      <c r="E939" s="745"/>
      <c r="F939" s="745"/>
      <c r="G939" s="1"/>
      <c r="H939" s="1"/>
      <c r="I939" s="1"/>
    </row>
    <row r="940" ht="15.75" customHeight="1">
      <c r="A940" s="53"/>
      <c r="B940" s="745"/>
      <c r="C940" s="745"/>
      <c r="D940" s="745"/>
      <c r="E940" s="745"/>
      <c r="F940" s="745"/>
      <c r="G940" s="1"/>
      <c r="H940" s="1"/>
      <c r="I940" s="1"/>
    </row>
    <row r="941" ht="15.75" customHeight="1">
      <c r="A941" s="53"/>
      <c r="B941" s="745"/>
      <c r="C941" s="745"/>
      <c r="D941" s="745"/>
      <c r="E941" s="745"/>
      <c r="F941" s="745"/>
      <c r="G941" s="1"/>
      <c r="H941" s="1"/>
      <c r="I941" s="1"/>
    </row>
    <row r="942" ht="15.75" customHeight="1">
      <c r="A942" s="53"/>
      <c r="B942" s="745"/>
      <c r="C942" s="745"/>
      <c r="D942" s="745"/>
      <c r="E942" s="745"/>
      <c r="F942" s="745"/>
      <c r="G942" s="1"/>
      <c r="H942" s="1"/>
      <c r="I942" s="1"/>
    </row>
    <row r="943" ht="15.75" customHeight="1">
      <c r="A943" s="53"/>
      <c r="B943" s="745"/>
      <c r="C943" s="745"/>
      <c r="D943" s="745"/>
      <c r="E943" s="745"/>
      <c r="F943" s="745"/>
      <c r="G943" s="1"/>
      <c r="H943" s="1"/>
      <c r="I943" s="1"/>
    </row>
    <row r="944" ht="15.75" customHeight="1">
      <c r="A944" s="53"/>
      <c r="B944" s="745"/>
      <c r="C944" s="745"/>
      <c r="D944" s="745"/>
      <c r="E944" s="745"/>
      <c r="F944" s="745"/>
      <c r="G944" s="1"/>
      <c r="H944" s="1"/>
      <c r="I944" s="1"/>
    </row>
    <row r="945" ht="15.75" customHeight="1">
      <c r="A945" s="53"/>
      <c r="B945" s="745"/>
      <c r="C945" s="745"/>
      <c r="D945" s="745"/>
      <c r="E945" s="745"/>
      <c r="F945" s="745"/>
      <c r="G945" s="1"/>
      <c r="H945" s="1"/>
      <c r="I945" s="1"/>
    </row>
    <row r="946" ht="15.75" customHeight="1">
      <c r="A946" s="53"/>
      <c r="B946" s="745"/>
      <c r="C946" s="745"/>
      <c r="D946" s="745"/>
      <c r="E946" s="745"/>
      <c r="F946" s="745"/>
      <c r="G946" s="1"/>
      <c r="H946" s="1"/>
      <c r="I946" s="1"/>
    </row>
    <row r="947" ht="15.75" customHeight="1">
      <c r="A947" s="53"/>
      <c r="B947" s="745"/>
      <c r="C947" s="745"/>
      <c r="D947" s="745"/>
      <c r="E947" s="745"/>
      <c r="F947" s="745"/>
      <c r="G947" s="1"/>
      <c r="H947" s="1"/>
      <c r="I947" s="1"/>
    </row>
    <row r="948" ht="15.75" customHeight="1">
      <c r="A948" s="53"/>
      <c r="B948" s="745"/>
      <c r="C948" s="745"/>
      <c r="D948" s="745"/>
      <c r="E948" s="745"/>
      <c r="F948" s="745"/>
      <c r="G948" s="1"/>
      <c r="H948" s="1"/>
      <c r="I948" s="1"/>
    </row>
    <row r="949" ht="15.75" customHeight="1">
      <c r="A949" s="53"/>
      <c r="B949" s="745"/>
      <c r="C949" s="745"/>
      <c r="D949" s="745"/>
      <c r="E949" s="745"/>
      <c r="F949" s="745"/>
      <c r="G949" s="1"/>
      <c r="H949" s="1"/>
      <c r="I949" s="1"/>
    </row>
    <row r="950" ht="15.75" customHeight="1">
      <c r="A950" s="53"/>
      <c r="B950" s="745"/>
      <c r="C950" s="745"/>
      <c r="D950" s="745"/>
      <c r="E950" s="745"/>
      <c r="F950" s="745"/>
      <c r="G950" s="1"/>
      <c r="H950" s="1"/>
      <c r="I950" s="1"/>
    </row>
    <row r="951" ht="15.75" customHeight="1">
      <c r="A951" s="53"/>
      <c r="B951" s="745"/>
      <c r="C951" s="745"/>
      <c r="D951" s="745"/>
      <c r="E951" s="745"/>
      <c r="F951" s="745"/>
      <c r="G951" s="1"/>
      <c r="H951" s="1"/>
      <c r="I951" s="1"/>
    </row>
    <row r="952" ht="15.75" customHeight="1">
      <c r="A952" s="53"/>
      <c r="B952" s="745"/>
      <c r="C952" s="745"/>
      <c r="D952" s="745"/>
      <c r="E952" s="745"/>
      <c r="F952" s="745"/>
      <c r="G952" s="1"/>
      <c r="H952" s="1"/>
      <c r="I952" s="1"/>
    </row>
    <row r="953" ht="15.75" customHeight="1">
      <c r="A953" s="53"/>
      <c r="B953" s="745"/>
      <c r="C953" s="745"/>
      <c r="D953" s="745"/>
      <c r="E953" s="745"/>
      <c r="F953" s="745"/>
      <c r="G953" s="1"/>
      <c r="H953" s="1"/>
      <c r="I953" s="1"/>
    </row>
    <row r="954" ht="15.75" customHeight="1">
      <c r="A954" s="53"/>
      <c r="B954" s="745"/>
      <c r="C954" s="745"/>
      <c r="D954" s="745"/>
      <c r="E954" s="745"/>
      <c r="F954" s="745"/>
      <c r="G954" s="1"/>
      <c r="H954" s="1"/>
      <c r="I954" s="1"/>
    </row>
    <row r="955" ht="15.75" customHeight="1">
      <c r="A955" s="53"/>
      <c r="B955" s="745"/>
      <c r="C955" s="745"/>
      <c r="D955" s="745"/>
      <c r="E955" s="745"/>
      <c r="F955" s="745"/>
      <c r="G955" s="1"/>
      <c r="H955" s="1"/>
      <c r="I955" s="1"/>
    </row>
    <row r="956" ht="15.75" customHeight="1">
      <c r="A956" s="53"/>
      <c r="B956" s="745"/>
      <c r="C956" s="745"/>
      <c r="D956" s="745"/>
      <c r="E956" s="745"/>
      <c r="F956" s="745"/>
      <c r="G956" s="1"/>
      <c r="H956" s="1"/>
      <c r="I956" s="1"/>
    </row>
    <row r="957" ht="15.75" customHeight="1">
      <c r="A957" s="53"/>
      <c r="B957" s="745"/>
      <c r="C957" s="745"/>
      <c r="D957" s="745"/>
      <c r="E957" s="745"/>
      <c r="F957" s="745"/>
      <c r="G957" s="1"/>
      <c r="H957" s="1"/>
      <c r="I957" s="1"/>
    </row>
    <row r="958" ht="15.75" customHeight="1">
      <c r="A958" s="53"/>
      <c r="B958" s="745"/>
      <c r="C958" s="745"/>
      <c r="D958" s="745"/>
      <c r="E958" s="745"/>
      <c r="F958" s="745"/>
      <c r="G958" s="1"/>
      <c r="H958" s="1"/>
      <c r="I958" s="1"/>
    </row>
    <row r="959" ht="15.75" customHeight="1">
      <c r="A959" s="53"/>
      <c r="B959" s="745"/>
      <c r="C959" s="745"/>
      <c r="D959" s="745"/>
      <c r="E959" s="745"/>
      <c r="F959" s="745"/>
      <c r="G959" s="1"/>
      <c r="H959" s="1"/>
      <c r="I959" s="1"/>
    </row>
    <row r="960" ht="15.75" customHeight="1">
      <c r="A960" s="53"/>
      <c r="B960" s="745"/>
      <c r="C960" s="745"/>
      <c r="D960" s="745"/>
      <c r="E960" s="745"/>
      <c r="F960" s="745"/>
      <c r="G960" s="1"/>
      <c r="H960" s="1"/>
      <c r="I960" s="1"/>
    </row>
    <row r="961" ht="15.75" customHeight="1">
      <c r="A961" s="53"/>
      <c r="B961" s="745"/>
      <c r="C961" s="745"/>
      <c r="D961" s="745"/>
      <c r="E961" s="745"/>
      <c r="F961" s="745"/>
      <c r="G961" s="1"/>
      <c r="H961" s="1"/>
      <c r="I961" s="1"/>
    </row>
    <row r="962" ht="15.75" customHeight="1">
      <c r="A962" s="53"/>
      <c r="B962" s="745"/>
      <c r="C962" s="745"/>
      <c r="D962" s="745"/>
      <c r="E962" s="745"/>
      <c r="F962" s="745"/>
      <c r="G962" s="1"/>
      <c r="H962" s="1"/>
      <c r="I962" s="1"/>
    </row>
    <row r="963" ht="15.75" customHeight="1">
      <c r="A963" s="53"/>
      <c r="B963" s="745"/>
      <c r="C963" s="745"/>
      <c r="D963" s="745"/>
      <c r="E963" s="745"/>
      <c r="F963" s="745"/>
      <c r="G963" s="1"/>
      <c r="H963" s="1"/>
      <c r="I963" s="1"/>
    </row>
    <row r="964" ht="15.75" customHeight="1">
      <c r="A964" s="53"/>
      <c r="B964" s="745"/>
      <c r="C964" s="745"/>
      <c r="D964" s="745"/>
      <c r="E964" s="745"/>
      <c r="F964" s="745"/>
      <c r="G964" s="1"/>
      <c r="H964" s="1"/>
      <c r="I964" s="1"/>
    </row>
    <row r="965" ht="15.75" customHeight="1">
      <c r="B965" s="779"/>
      <c r="C965" s="779"/>
      <c r="D965" s="779"/>
      <c r="E965" s="779"/>
      <c r="F965" s="779"/>
    </row>
    <row r="966" ht="15.75" customHeight="1">
      <c r="B966" s="779"/>
      <c r="C966" s="779"/>
      <c r="D966" s="779"/>
      <c r="E966" s="779"/>
      <c r="F966" s="779"/>
    </row>
    <row r="967" ht="15.75" customHeight="1">
      <c r="B967" s="779"/>
      <c r="C967" s="779"/>
      <c r="D967" s="779"/>
      <c r="E967" s="779"/>
      <c r="F967" s="779"/>
    </row>
    <row r="968" ht="15.75" customHeight="1">
      <c r="B968" s="779"/>
      <c r="C968" s="779"/>
      <c r="D968" s="779"/>
      <c r="E968" s="779"/>
      <c r="F968" s="779"/>
    </row>
    <row r="969" ht="15.75" customHeight="1">
      <c r="B969" s="779"/>
      <c r="C969" s="779"/>
      <c r="D969" s="779"/>
      <c r="E969" s="779"/>
      <c r="F969" s="779"/>
    </row>
    <row r="970" ht="15.75" customHeight="1">
      <c r="B970" s="779"/>
      <c r="C970" s="779"/>
      <c r="D970" s="779"/>
      <c r="E970" s="779"/>
      <c r="F970" s="779"/>
    </row>
    <row r="971" ht="15.75" customHeight="1">
      <c r="B971" s="779"/>
      <c r="C971" s="779"/>
      <c r="D971" s="779"/>
      <c r="E971" s="779"/>
      <c r="F971" s="779"/>
    </row>
    <row r="972" ht="15.75" customHeight="1">
      <c r="B972" s="779"/>
      <c r="C972" s="779"/>
      <c r="D972" s="779"/>
      <c r="E972" s="779"/>
      <c r="F972" s="779"/>
    </row>
    <row r="973" ht="15.75" customHeight="1">
      <c r="B973" s="779"/>
      <c r="C973" s="779"/>
      <c r="D973" s="779"/>
      <c r="E973" s="779"/>
      <c r="F973" s="779"/>
    </row>
    <row r="974" ht="15.75" customHeight="1">
      <c r="B974" s="779"/>
      <c r="C974" s="779"/>
      <c r="D974" s="779"/>
      <c r="E974" s="779"/>
      <c r="F974" s="779"/>
    </row>
    <row r="975" ht="15.75" customHeight="1">
      <c r="B975" s="779"/>
      <c r="C975" s="779"/>
      <c r="D975" s="779"/>
      <c r="E975" s="779"/>
      <c r="F975" s="779"/>
    </row>
    <row r="976" ht="15.75" customHeight="1">
      <c r="B976" s="779"/>
      <c r="C976" s="779"/>
      <c r="D976" s="779"/>
      <c r="E976" s="779"/>
      <c r="F976" s="779"/>
    </row>
    <row r="977" ht="15.75" customHeight="1">
      <c r="B977" s="779"/>
      <c r="C977" s="779"/>
      <c r="D977" s="779"/>
      <c r="E977" s="779"/>
      <c r="F977" s="779"/>
    </row>
    <row r="978" ht="15.75" customHeight="1">
      <c r="B978" s="779"/>
      <c r="C978" s="779"/>
      <c r="D978" s="779"/>
      <c r="E978" s="779"/>
      <c r="F978" s="779"/>
    </row>
    <row r="979" ht="15.75" customHeight="1">
      <c r="B979" s="779"/>
      <c r="C979" s="779"/>
      <c r="D979" s="779"/>
      <c r="E979" s="779"/>
      <c r="F979" s="779"/>
    </row>
    <row r="980" ht="15.75" customHeight="1">
      <c r="B980" s="779"/>
      <c r="C980" s="779"/>
      <c r="D980" s="779"/>
      <c r="E980" s="779"/>
      <c r="F980" s="779"/>
    </row>
    <row r="981" ht="15.75" customHeight="1">
      <c r="B981" s="779"/>
      <c r="C981" s="779"/>
      <c r="D981" s="779"/>
      <c r="E981" s="779"/>
      <c r="F981" s="779"/>
    </row>
    <row r="982" ht="15.75" customHeight="1">
      <c r="B982" s="779"/>
      <c r="C982" s="779"/>
      <c r="D982" s="779"/>
      <c r="E982" s="779"/>
      <c r="F982" s="779"/>
    </row>
    <row r="983" ht="15.75" customHeight="1">
      <c r="B983" s="779"/>
      <c r="C983" s="779"/>
      <c r="D983" s="779"/>
      <c r="E983" s="779"/>
      <c r="F983" s="779"/>
    </row>
    <row r="984" ht="15.75" customHeight="1">
      <c r="B984" s="779"/>
      <c r="C984" s="779"/>
      <c r="D984" s="779"/>
      <c r="E984" s="779"/>
      <c r="F984" s="779"/>
    </row>
    <row r="985" ht="15.75" customHeight="1">
      <c r="B985" s="779"/>
      <c r="C985" s="779"/>
      <c r="D985" s="779"/>
      <c r="E985" s="779"/>
      <c r="F985" s="779"/>
    </row>
    <row r="986" ht="15.75" customHeight="1">
      <c r="B986" s="779"/>
      <c r="C986" s="779"/>
      <c r="D986" s="779"/>
      <c r="E986" s="779"/>
      <c r="F986" s="779"/>
    </row>
    <row r="987" ht="15.75" customHeight="1">
      <c r="B987" s="779"/>
      <c r="C987" s="779"/>
      <c r="D987" s="779"/>
      <c r="E987" s="779"/>
      <c r="F987" s="779"/>
    </row>
    <row r="988" ht="15.75" customHeight="1">
      <c r="B988" s="779"/>
      <c r="C988" s="779"/>
      <c r="D988" s="779"/>
      <c r="E988" s="779"/>
      <c r="F988" s="779"/>
    </row>
    <row r="989" ht="15.75" customHeight="1">
      <c r="B989" s="779"/>
      <c r="C989" s="779"/>
      <c r="D989" s="779"/>
      <c r="E989" s="779"/>
      <c r="F989" s="779"/>
    </row>
    <row r="990" ht="15.75" customHeight="1">
      <c r="B990" s="779"/>
      <c r="C990" s="779"/>
      <c r="D990" s="779"/>
      <c r="E990" s="779"/>
      <c r="F990" s="779"/>
    </row>
    <row r="991" ht="15.75" customHeight="1">
      <c r="B991" s="779"/>
      <c r="C991" s="779"/>
      <c r="D991" s="779"/>
      <c r="E991" s="779"/>
      <c r="F991" s="779"/>
    </row>
    <row r="992" ht="15.75" customHeight="1">
      <c r="B992" s="779"/>
      <c r="C992" s="779"/>
      <c r="D992" s="779"/>
      <c r="E992" s="779"/>
      <c r="F992" s="779"/>
    </row>
    <row r="993" ht="15.75" customHeight="1">
      <c r="B993" s="779"/>
      <c r="C993" s="779"/>
      <c r="D993" s="779"/>
      <c r="E993" s="779"/>
      <c r="F993" s="779"/>
    </row>
    <row r="994" ht="15.75" customHeight="1">
      <c r="B994" s="779"/>
      <c r="C994" s="779"/>
      <c r="D994" s="779"/>
      <c r="E994" s="779"/>
      <c r="F994" s="779"/>
    </row>
    <row r="995" ht="15.75" customHeight="1">
      <c r="B995" s="779"/>
      <c r="C995" s="779"/>
      <c r="D995" s="779"/>
      <c r="E995" s="779"/>
      <c r="F995" s="779"/>
    </row>
    <row r="996" ht="15.75" customHeight="1">
      <c r="B996" s="779"/>
      <c r="C996" s="779"/>
      <c r="D996" s="779"/>
      <c r="E996" s="779"/>
      <c r="F996" s="779"/>
    </row>
    <row r="997" ht="15.75" customHeight="1">
      <c r="B997" s="779"/>
      <c r="C997" s="779"/>
      <c r="D997" s="779"/>
      <c r="E997" s="779"/>
      <c r="F997" s="779"/>
    </row>
    <row r="998" ht="15.75" customHeight="1">
      <c r="B998" s="779"/>
      <c r="C998" s="779"/>
      <c r="D998" s="779"/>
      <c r="E998" s="779"/>
      <c r="F998" s="779"/>
    </row>
    <row r="999" ht="15.75" customHeight="1">
      <c r="B999" s="779"/>
      <c r="C999" s="779"/>
      <c r="D999" s="779"/>
      <c r="E999" s="779"/>
      <c r="F999" s="779"/>
    </row>
    <row r="1000" ht="15.75" customHeight="1">
      <c r="B1000" s="779"/>
      <c r="C1000" s="779"/>
      <c r="D1000" s="779"/>
      <c r="E1000" s="779"/>
      <c r="F1000" s="779"/>
    </row>
  </sheetData>
  <mergeCells count="12">
    <mergeCell ref="A10:F10"/>
    <mergeCell ref="A11:F11"/>
    <mergeCell ref="A12:F12"/>
    <mergeCell ref="A13:F13"/>
    <mergeCell ref="A764:I764"/>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7"/>
      <c r="C1" s="780"/>
      <c r="D1" s="781"/>
      <c r="E1" s="781"/>
      <c r="F1" s="782"/>
      <c r="G1" s="1"/>
      <c r="H1" s="1"/>
    </row>
    <row r="2" ht="15.75" customHeight="1">
      <c r="A2" s="174" t="s">
        <v>9079</v>
      </c>
      <c r="B2" s="56"/>
      <c r="C2" s="56"/>
      <c r="D2" s="56"/>
      <c r="E2" s="57"/>
      <c r="F2" s="783"/>
      <c r="G2" s="735"/>
      <c r="H2" s="735"/>
      <c r="I2" s="59"/>
      <c r="J2" s="59"/>
      <c r="K2" s="59"/>
      <c r="L2" s="59"/>
      <c r="M2" s="59"/>
      <c r="N2" s="59"/>
      <c r="O2" s="59"/>
      <c r="P2" s="59"/>
      <c r="Q2" s="59"/>
      <c r="R2" s="59"/>
      <c r="S2" s="59"/>
      <c r="T2" s="59"/>
      <c r="U2" s="59"/>
      <c r="V2" s="59"/>
      <c r="W2" s="59"/>
      <c r="X2" s="59"/>
      <c r="Y2" s="59"/>
    </row>
    <row r="3" ht="15.75" customHeight="1">
      <c r="A3" s="213"/>
      <c r="B3" s="213"/>
      <c r="C3" s="784"/>
      <c r="D3" s="784"/>
      <c r="E3" s="785"/>
      <c r="F3" s="783"/>
      <c r="G3" s="735"/>
      <c r="H3" s="735"/>
      <c r="I3" s="59"/>
      <c r="J3" s="59"/>
      <c r="K3" s="59"/>
      <c r="L3" s="59"/>
      <c r="M3" s="59"/>
      <c r="N3" s="59"/>
      <c r="O3" s="59"/>
      <c r="P3" s="59"/>
      <c r="Q3" s="59"/>
      <c r="R3" s="59"/>
      <c r="S3" s="59"/>
      <c r="T3" s="59"/>
      <c r="U3" s="59"/>
      <c r="V3" s="59"/>
      <c r="W3" s="59"/>
      <c r="X3" s="59"/>
      <c r="Y3" s="59"/>
    </row>
    <row r="4" ht="14.25" customHeight="1">
      <c r="A4" s="190" t="s">
        <v>9080</v>
      </c>
      <c r="B4" s="56"/>
      <c r="C4" s="56"/>
      <c r="D4" s="56"/>
      <c r="E4" s="57"/>
      <c r="F4" s="783"/>
      <c r="G4" s="735"/>
      <c r="H4" s="735"/>
      <c r="I4" s="59"/>
      <c r="J4" s="59"/>
      <c r="K4" s="59"/>
      <c r="L4" s="59"/>
      <c r="M4" s="59"/>
      <c r="N4" s="59"/>
      <c r="O4" s="59"/>
      <c r="P4" s="59"/>
      <c r="Q4" s="59"/>
      <c r="R4" s="59"/>
      <c r="S4" s="59"/>
      <c r="T4" s="59"/>
      <c r="U4" s="59"/>
      <c r="V4" s="59"/>
      <c r="W4" s="59"/>
      <c r="X4" s="59"/>
      <c r="Y4" s="59"/>
    </row>
    <row r="5" ht="16.5" customHeight="1">
      <c r="A5" s="387" t="s">
        <v>9081</v>
      </c>
      <c r="B5" s="56"/>
      <c r="C5" s="56"/>
      <c r="D5" s="56"/>
      <c r="E5" s="57"/>
      <c r="F5" s="783"/>
      <c r="G5" s="735"/>
      <c r="H5" s="735"/>
      <c r="I5" s="59"/>
      <c r="J5" s="59"/>
      <c r="K5" s="59"/>
      <c r="L5" s="59"/>
      <c r="M5" s="59"/>
      <c r="N5" s="59"/>
      <c r="O5" s="59"/>
      <c r="P5" s="59"/>
      <c r="Q5" s="59"/>
      <c r="R5" s="59"/>
      <c r="S5" s="59"/>
      <c r="T5" s="59"/>
      <c r="U5" s="59"/>
      <c r="V5" s="59"/>
      <c r="W5" s="59"/>
      <c r="X5" s="59"/>
      <c r="Y5" s="59"/>
    </row>
    <row r="6" ht="62.25" customHeight="1">
      <c r="A6" s="737" t="s">
        <v>9082</v>
      </c>
      <c r="B6" s="56"/>
      <c r="C6" s="56"/>
      <c r="D6" s="56"/>
      <c r="E6" s="57"/>
      <c r="F6" s="783"/>
      <c r="G6" s="735"/>
      <c r="H6" s="735"/>
      <c r="I6" s="59"/>
      <c r="J6" s="59"/>
      <c r="K6" s="59"/>
      <c r="L6" s="59"/>
      <c r="M6" s="59"/>
      <c r="N6" s="59"/>
      <c r="O6" s="59"/>
      <c r="P6" s="59"/>
      <c r="Q6" s="59"/>
      <c r="R6" s="59"/>
      <c r="S6" s="59"/>
      <c r="T6" s="59"/>
      <c r="U6" s="59"/>
      <c r="V6" s="59"/>
      <c r="W6" s="59"/>
      <c r="X6" s="59"/>
      <c r="Y6" s="59"/>
    </row>
    <row r="7">
      <c r="A7" s="64"/>
      <c r="B7" s="189"/>
      <c r="C7" s="786"/>
      <c r="D7" s="210"/>
      <c r="E7" s="210"/>
      <c r="F7" s="787"/>
      <c r="G7" s="64"/>
      <c r="H7" s="64"/>
      <c r="I7" s="59"/>
      <c r="J7" s="59"/>
      <c r="K7" s="59"/>
      <c r="L7" s="59"/>
      <c r="M7" s="59"/>
      <c r="N7" s="59"/>
      <c r="O7" s="59"/>
      <c r="P7" s="59"/>
      <c r="Q7" s="59"/>
      <c r="R7" s="59"/>
      <c r="S7" s="59"/>
      <c r="T7" s="59"/>
      <c r="U7" s="59"/>
      <c r="V7" s="59"/>
      <c r="W7" s="59"/>
      <c r="X7" s="59"/>
      <c r="Y7" s="59"/>
    </row>
    <row r="8" ht="61.5" customHeight="1">
      <c r="A8" s="389" t="s">
        <v>3664</v>
      </c>
      <c r="B8" s="194" t="s">
        <v>8</v>
      </c>
      <c r="C8" s="389" t="s">
        <v>9083</v>
      </c>
      <c r="D8" s="193" t="s">
        <v>139</v>
      </c>
      <c r="E8" s="193" t="s">
        <v>143</v>
      </c>
      <c r="F8" s="196" t="s">
        <v>144</v>
      </c>
      <c r="I8" s="59"/>
      <c r="J8" s="59"/>
      <c r="K8" s="59"/>
      <c r="L8" s="59"/>
      <c r="M8" s="59"/>
      <c r="N8" s="59"/>
      <c r="O8" s="59"/>
      <c r="P8" s="59"/>
      <c r="Q8" s="59"/>
      <c r="R8" s="59"/>
      <c r="S8" s="59"/>
      <c r="T8" s="59"/>
      <c r="U8" s="59"/>
      <c r="V8" s="59"/>
      <c r="W8" s="59"/>
      <c r="X8" s="59"/>
      <c r="Y8" s="59"/>
    </row>
    <row r="9" ht="11.25" customHeight="1">
      <c r="A9" s="85" t="s">
        <v>51</v>
      </c>
      <c r="B9" s="18" t="s">
        <v>52</v>
      </c>
      <c r="C9" s="85" t="s">
        <v>9084</v>
      </c>
      <c r="D9" s="75">
        <v>20.0</v>
      </c>
      <c r="E9" s="469">
        <v>20.0</v>
      </c>
      <c r="F9" s="78" t="s">
        <v>154</v>
      </c>
      <c r="G9" s="79"/>
      <c r="H9" s="79"/>
      <c r="I9" s="79"/>
      <c r="J9" s="79"/>
      <c r="K9" s="79"/>
      <c r="L9" s="79"/>
      <c r="M9" s="79"/>
      <c r="N9" s="79"/>
      <c r="O9" s="79"/>
      <c r="P9" s="79"/>
      <c r="Q9" s="79"/>
      <c r="R9" s="79"/>
      <c r="S9" s="79"/>
      <c r="T9" s="79"/>
      <c r="U9" s="79"/>
      <c r="V9" s="79"/>
      <c r="W9" s="79"/>
      <c r="X9" s="79"/>
      <c r="Y9" s="79"/>
      <c r="Z9" s="79"/>
    </row>
    <row r="10" ht="11.25" customHeight="1">
      <c r="A10" s="85" t="s">
        <v>51</v>
      </c>
      <c r="B10" s="18" t="s">
        <v>52</v>
      </c>
      <c r="C10" s="85" t="s">
        <v>9085</v>
      </c>
      <c r="D10" s="75">
        <v>20.0</v>
      </c>
      <c r="E10" s="469">
        <v>20.0</v>
      </c>
      <c r="F10" s="78" t="s">
        <v>154</v>
      </c>
      <c r="G10" s="79"/>
      <c r="H10" s="79"/>
      <c r="I10" s="79"/>
      <c r="J10" s="79"/>
      <c r="K10" s="79"/>
      <c r="L10" s="79"/>
      <c r="M10" s="79"/>
      <c r="N10" s="79"/>
      <c r="O10" s="79"/>
      <c r="P10" s="79"/>
      <c r="Q10" s="79"/>
      <c r="R10" s="79"/>
      <c r="S10" s="79"/>
      <c r="T10" s="79"/>
      <c r="U10" s="79"/>
      <c r="V10" s="79"/>
      <c r="W10" s="79"/>
      <c r="X10" s="79"/>
      <c r="Y10" s="79"/>
      <c r="Z10" s="79"/>
    </row>
    <row r="11" ht="11.25" customHeight="1">
      <c r="A11" s="85" t="s">
        <v>51</v>
      </c>
      <c r="B11" s="18" t="s">
        <v>52</v>
      </c>
      <c r="C11" s="85" t="s">
        <v>9086</v>
      </c>
      <c r="D11" s="75">
        <v>20.0</v>
      </c>
      <c r="E11" s="469">
        <v>20.0</v>
      </c>
      <c r="F11" s="78" t="s">
        <v>154</v>
      </c>
      <c r="G11" s="79"/>
      <c r="H11" s="79"/>
      <c r="I11" s="79"/>
      <c r="J11" s="79"/>
      <c r="K11" s="79"/>
      <c r="L11" s="79"/>
      <c r="M11" s="79"/>
      <c r="N11" s="79"/>
      <c r="O11" s="79"/>
      <c r="P11" s="79"/>
      <c r="Q11" s="79"/>
      <c r="R11" s="79"/>
      <c r="S11" s="79"/>
      <c r="T11" s="79"/>
      <c r="U11" s="79"/>
      <c r="V11" s="79"/>
      <c r="W11" s="79"/>
      <c r="X11" s="79"/>
      <c r="Y11" s="79"/>
      <c r="Z11" s="79"/>
    </row>
    <row r="12" ht="11.25" customHeight="1">
      <c r="A12" s="85" t="s">
        <v>51</v>
      </c>
      <c r="B12" s="18" t="s">
        <v>52</v>
      </c>
      <c r="C12" s="85" t="s">
        <v>9087</v>
      </c>
      <c r="D12" s="75">
        <v>20.0</v>
      </c>
      <c r="E12" s="469">
        <v>20.0</v>
      </c>
      <c r="F12" s="78" t="s">
        <v>154</v>
      </c>
      <c r="G12" s="79"/>
      <c r="H12" s="79"/>
      <c r="I12" s="79"/>
      <c r="J12" s="79"/>
      <c r="K12" s="79"/>
      <c r="L12" s="79"/>
      <c r="M12" s="79"/>
      <c r="N12" s="79"/>
      <c r="O12" s="79"/>
      <c r="P12" s="79"/>
      <c r="Q12" s="79"/>
      <c r="R12" s="79"/>
      <c r="S12" s="79"/>
      <c r="T12" s="79"/>
      <c r="U12" s="79"/>
      <c r="V12" s="79"/>
      <c r="W12" s="79"/>
      <c r="X12" s="79"/>
      <c r="Y12" s="79"/>
      <c r="Z12" s="79"/>
    </row>
    <row r="13" ht="11.25" customHeight="1">
      <c r="A13" s="85" t="s">
        <v>51</v>
      </c>
      <c r="B13" s="18" t="s">
        <v>52</v>
      </c>
      <c r="C13" s="85" t="s">
        <v>9088</v>
      </c>
      <c r="D13" s="75">
        <v>20.0</v>
      </c>
      <c r="E13" s="469">
        <v>20.0</v>
      </c>
      <c r="F13" s="78" t="s">
        <v>154</v>
      </c>
      <c r="G13" s="79"/>
      <c r="H13" s="79"/>
      <c r="I13" s="79"/>
      <c r="J13" s="79"/>
      <c r="K13" s="79"/>
      <c r="L13" s="79"/>
      <c r="M13" s="79"/>
      <c r="N13" s="79"/>
      <c r="O13" s="79"/>
      <c r="P13" s="79"/>
      <c r="Q13" s="79"/>
      <c r="R13" s="79"/>
      <c r="S13" s="79"/>
      <c r="T13" s="79"/>
      <c r="U13" s="79"/>
      <c r="V13" s="79"/>
      <c r="W13" s="79"/>
      <c r="X13" s="79"/>
      <c r="Y13" s="79"/>
      <c r="Z13" s="79"/>
    </row>
    <row r="14" ht="11.25" customHeight="1">
      <c r="A14" s="85" t="s">
        <v>51</v>
      </c>
      <c r="B14" s="18" t="s">
        <v>52</v>
      </c>
      <c r="C14" s="85" t="s">
        <v>9089</v>
      </c>
      <c r="D14" s="75">
        <v>20.0</v>
      </c>
      <c r="E14" s="469">
        <v>20.0</v>
      </c>
      <c r="F14" s="78" t="s">
        <v>154</v>
      </c>
      <c r="G14" s="79"/>
      <c r="H14" s="79"/>
      <c r="I14" s="79"/>
      <c r="J14" s="79"/>
      <c r="K14" s="79"/>
      <c r="L14" s="79"/>
      <c r="M14" s="79"/>
      <c r="N14" s="79"/>
      <c r="O14" s="79"/>
      <c r="P14" s="79"/>
      <c r="Q14" s="79"/>
      <c r="R14" s="79"/>
      <c r="S14" s="79"/>
      <c r="T14" s="79"/>
      <c r="U14" s="79"/>
      <c r="V14" s="79"/>
      <c r="W14" s="79"/>
      <c r="X14" s="79"/>
      <c r="Y14" s="79"/>
      <c r="Z14" s="79"/>
    </row>
    <row r="15" ht="11.25" customHeight="1">
      <c r="A15" s="85" t="s">
        <v>9090</v>
      </c>
      <c r="B15" s="98" t="s">
        <v>52</v>
      </c>
      <c r="C15" s="85" t="s">
        <v>9091</v>
      </c>
      <c r="D15" s="75">
        <v>20.0</v>
      </c>
      <c r="E15" s="469">
        <v>20.0</v>
      </c>
      <c r="F15" s="78" t="s">
        <v>164</v>
      </c>
      <c r="G15" s="79"/>
      <c r="H15" s="79"/>
      <c r="I15" s="79"/>
      <c r="J15" s="79"/>
      <c r="K15" s="79"/>
      <c r="L15" s="79"/>
      <c r="M15" s="79"/>
      <c r="N15" s="79"/>
      <c r="O15" s="79"/>
      <c r="P15" s="79"/>
      <c r="Q15" s="79"/>
      <c r="R15" s="79"/>
      <c r="S15" s="79"/>
      <c r="T15" s="79"/>
      <c r="U15" s="79"/>
      <c r="V15" s="79"/>
      <c r="W15" s="79"/>
      <c r="X15" s="79"/>
      <c r="Y15" s="79"/>
      <c r="Z15" s="79"/>
    </row>
    <row r="16" ht="11.25" customHeight="1">
      <c r="A16" s="85" t="s">
        <v>9092</v>
      </c>
      <c r="B16" s="98" t="s">
        <v>52</v>
      </c>
      <c r="C16" s="85" t="s">
        <v>9093</v>
      </c>
      <c r="D16" s="75">
        <v>20.0</v>
      </c>
      <c r="E16" s="469">
        <v>20.0</v>
      </c>
      <c r="F16" s="78" t="s">
        <v>164</v>
      </c>
      <c r="G16" s="79"/>
      <c r="H16" s="79"/>
      <c r="I16" s="79"/>
      <c r="J16" s="79"/>
      <c r="K16" s="79"/>
      <c r="L16" s="79"/>
      <c r="M16" s="79"/>
      <c r="N16" s="79"/>
      <c r="O16" s="79"/>
      <c r="P16" s="79"/>
      <c r="Q16" s="79"/>
      <c r="R16" s="79"/>
      <c r="S16" s="79"/>
      <c r="T16" s="79"/>
      <c r="U16" s="79"/>
      <c r="V16" s="79"/>
      <c r="W16" s="79"/>
      <c r="X16" s="79"/>
      <c r="Y16" s="79"/>
      <c r="Z16" s="79"/>
    </row>
    <row r="17" ht="11.25" customHeight="1">
      <c r="A17" s="85" t="s">
        <v>9094</v>
      </c>
      <c r="B17" s="98" t="s">
        <v>52</v>
      </c>
      <c r="C17" s="85" t="s">
        <v>9095</v>
      </c>
      <c r="D17" s="75">
        <v>20.0</v>
      </c>
      <c r="E17" s="469">
        <v>20.0</v>
      </c>
      <c r="F17" s="78" t="s">
        <v>164</v>
      </c>
      <c r="G17" s="79"/>
      <c r="H17" s="79"/>
      <c r="I17" s="79"/>
      <c r="J17" s="79"/>
      <c r="K17" s="79"/>
      <c r="L17" s="79"/>
      <c r="M17" s="79"/>
      <c r="N17" s="79"/>
      <c r="O17" s="79"/>
      <c r="P17" s="79"/>
      <c r="Q17" s="79"/>
      <c r="R17" s="79"/>
      <c r="S17" s="79"/>
      <c r="T17" s="79"/>
      <c r="U17" s="79"/>
      <c r="V17" s="79"/>
      <c r="W17" s="79"/>
      <c r="X17" s="79"/>
      <c r="Y17" s="79"/>
      <c r="Z17" s="79"/>
    </row>
    <row r="18" ht="11.25" customHeight="1">
      <c r="A18" s="85" t="s">
        <v>9096</v>
      </c>
      <c r="B18" s="98" t="s">
        <v>52</v>
      </c>
      <c r="C18" s="85" t="s">
        <v>9097</v>
      </c>
      <c r="D18" s="75">
        <v>20.0</v>
      </c>
      <c r="E18" s="469">
        <v>20.0</v>
      </c>
      <c r="F18" s="78" t="s">
        <v>164</v>
      </c>
      <c r="G18" s="79"/>
      <c r="H18" s="79"/>
      <c r="I18" s="79"/>
      <c r="J18" s="79"/>
      <c r="K18" s="79"/>
      <c r="L18" s="79"/>
      <c r="M18" s="79"/>
      <c r="N18" s="79"/>
      <c r="O18" s="79"/>
      <c r="P18" s="79"/>
      <c r="Q18" s="79"/>
      <c r="R18" s="79"/>
      <c r="S18" s="79"/>
      <c r="T18" s="79"/>
      <c r="U18" s="79"/>
      <c r="V18" s="79"/>
      <c r="W18" s="79"/>
      <c r="X18" s="79"/>
      <c r="Y18" s="79"/>
      <c r="Z18" s="79"/>
    </row>
    <row r="19" ht="11.25" customHeight="1">
      <c r="A19" s="85" t="s">
        <v>9098</v>
      </c>
      <c r="B19" s="98" t="s">
        <v>52</v>
      </c>
      <c r="C19" s="85" t="s">
        <v>9099</v>
      </c>
      <c r="D19" s="75">
        <v>20.0</v>
      </c>
      <c r="E19" s="469">
        <v>20.0</v>
      </c>
      <c r="F19" s="78" t="s">
        <v>164</v>
      </c>
      <c r="G19" s="79"/>
      <c r="H19" s="79"/>
      <c r="I19" s="79"/>
      <c r="J19" s="79"/>
      <c r="K19" s="79"/>
      <c r="L19" s="79"/>
      <c r="M19" s="79"/>
      <c r="N19" s="79"/>
      <c r="O19" s="79"/>
      <c r="P19" s="79"/>
      <c r="Q19" s="79"/>
      <c r="R19" s="79"/>
      <c r="S19" s="79"/>
      <c r="T19" s="79"/>
      <c r="U19" s="79"/>
      <c r="V19" s="79"/>
      <c r="W19" s="79"/>
      <c r="X19" s="79"/>
      <c r="Y19" s="79"/>
      <c r="Z19" s="79"/>
    </row>
    <row r="20" ht="11.25" customHeight="1">
      <c r="A20" s="85" t="s">
        <v>9100</v>
      </c>
      <c r="B20" s="98" t="s">
        <v>52</v>
      </c>
      <c r="C20" s="85" t="s">
        <v>9101</v>
      </c>
      <c r="D20" s="75">
        <v>20.0</v>
      </c>
      <c r="E20" s="469">
        <v>20.0</v>
      </c>
      <c r="F20" s="78" t="s">
        <v>164</v>
      </c>
      <c r="G20" s="79"/>
      <c r="H20" s="79"/>
      <c r="I20" s="79"/>
      <c r="J20" s="79"/>
      <c r="K20" s="79"/>
      <c r="L20" s="79"/>
      <c r="M20" s="79"/>
      <c r="N20" s="79"/>
      <c r="O20" s="79"/>
      <c r="P20" s="79"/>
      <c r="Q20" s="79"/>
      <c r="R20" s="79"/>
      <c r="S20" s="79"/>
      <c r="T20" s="79"/>
      <c r="U20" s="79"/>
      <c r="V20" s="79"/>
      <c r="W20" s="79"/>
      <c r="X20" s="79"/>
      <c r="Y20" s="79"/>
      <c r="Z20" s="79"/>
    </row>
    <row r="21" ht="11.25" customHeight="1">
      <c r="A21" s="85" t="s">
        <v>9102</v>
      </c>
      <c r="B21" s="98" t="s">
        <v>52</v>
      </c>
      <c r="C21" s="85" t="s">
        <v>9103</v>
      </c>
      <c r="D21" s="75">
        <v>20.0</v>
      </c>
      <c r="E21" s="469">
        <v>20.0</v>
      </c>
      <c r="F21" s="78" t="s">
        <v>164</v>
      </c>
      <c r="G21" s="79"/>
      <c r="H21" s="79"/>
      <c r="I21" s="79"/>
      <c r="J21" s="79"/>
      <c r="K21" s="79"/>
      <c r="L21" s="79"/>
      <c r="M21" s="79"/>
      <c r="N21" s="79"/>
      <c r="O21" s="79"/>
      <c r="P21" s="79"/>
      <c r="Q21" s="79"/>
      <c r="R21" s="79"/>
      <c r="S21" s="79"/>
      <c r="T21" s="79"/>
      <c r="U21" s="79"/>
      <c r="V21" s="79"/>
      <c r="W21" s="79"/>
      <c r="X21" s="79"/>
      <c r="Y21" s="79"/>
      <c r="Z21" s="79"/>
    </row>
    <row r="22" ht="11.25" customHeight="1">
      <c r="A22" s="85" t="s">
        <v>56</v>
      </c>
      <c r="B22" s="98" t="s">
        <v>52</v>
      </c>
      <c r="C22" s="85" t="s">
        <v>9104</v>
      </c>
      <c r="D22" s="75">
        <v>20.0</v>
      </c>
      <c r="E22" s="469">
        <v>20.0</v>
      </c>
      <c r="F22" s="78" t="s">
        <v>173</v>
      </c>
      <c r="G22" s="79"/>
      <c r="H22" s="79"/>
      <c r="I22" s="79"/>
      <c r="J22" s="79"/>
      <c r="K22" s="79"/>
      <c r="L22" s="79"/>
      <c r="M22" s="79"/>
      <c r="N22" s="79"/>
      <c r="O22" s="79"/>
      <c r="P22" s="79"/>
      <c r="Q22" s="79"/>
      <c r="R22" s="79"/>
      <c r="S22" s="79"/>
      <c r="T22" s="79"/>
      <c r="U22" s="79"/>
      <c r="V22" s="79"/>
      <c r="W22" s="79"/>
      <c r="X22" s="79"/>
      <c r="Y22" s="79"/>
      <c r="Z22" s="79"/>
    </row>
    <row r="23" ht="11.25" customHeight="1">
      <c r="A23" s="85" t="s">
        <v>56</v>
      </c>
      <c r="B23" s="98" t="s">
        <v>52</v>
      </c>
      <c r="C23" s="85" t="s">
        <v>9105</v>
      </c>
      <c r="D23" s="75">
        <v>20.0</v>
      </c>
      <c r="E23" s="469">
        <v>20.0</v>
      </c>
      <c r="F23" s="78" t="s">
        <v>173</v>
      </c>
      <c r="G23" s="79"/>
      <c r="H23" s="79"/>
      <c r="I23" s="79"/>
      <c r="J23" s="79"/>
      <c r="K23" s="79"/>
      <c r="L23" s="79"/>
      <c r="M23" s="79"/>
      <c r="N23" s="79"/>
      <c r="O23" s="79"/>
      <c r="P23" s="79"/>
      <c r="Q23" s="79"/>
      <c r="R23" s="79"/>
      <c r="S23" s="79"/>
      <c r="T23" s="79"/>
      <c r="U23" s="79"/>
      <c r="V23" s="79"/>
      <c r="W23" s="79"/>
      <c r="X23" s="79"/>
      <c r="Y23" s="79"/>
      <c r="Z23" s="79"/>
    </row>
    <row r="24" ht="11.25" customHeight="1">
      <c r="A24" s="85" t="s">
        <v>56</v>
      </c>
      <c r="B24" s="98" t="s">
        <v>52</v>
      </c>
      <c r="C24" s="85" t="s">
        <v>9106</v>
      </c>
      <c r="D24" s="75">
        <v>20.0</v>
      </c>
      <c r="E24" s="469">
        <v>20.0</v>
      </c>
      <c r="F24" s="78" t="s">
        <v>173</v>
      </c>
      <c r="G24" s="79"/>
      <c r="H24" s="79"/>
      <c r="I24" s="79"/>
      <c r="J24" s="79"/>
      <c r="K24" s="79"/>
      <c r="L24" s="79"/>
      <c r="M24" s="79"/>
      <c r="N24" s="79"/>
      <c r="O24" s="79"/>
      <c r="P24" s="79"/>
      <c r="Q24" s="79"/>
      <c r="R24" s="79"/>
      <c r="S24" s="79"/>
      <c r="T24" s="79"/>
      <c r="U24" s="79"/>
      <c r="V24" s="79"/>
      <c r="W24" s="79"/>
      <c r="X24" s="79"/>
      <c r="Y24" s="79"/>
      <c r="Z24" s="79"/>
    </row>
    <row r="25" ht="11.25" customHeight="1">
      <c r="A25" s="85" t="s">
        <v>56</v>
      </c>
      <c r="B25" s="98" t="s">
        <v>52</v>
      </c>
      <c r="C25" s="85" t="s">
        <v>9107</v>
      </c>
      <c r="D25" s="75">
        <v>20.0</v>
      </c>
      <c r="E25" s="469">
        <v>20.0</v>
      </c>
      <c r="F25" s="78" t="s">
        <v>173</v>
      </c>
      <c r="G25" s="79"/>
      <c r="H25" s="79"/>
      <c r="I25" s="79"/>
      <c r="J25" s="79"/>
      <c r="K25" s="79"/>
      <c r="L25" s="79"/>
      <c r="M25" s="79"/>
      <c r="N25" s="79"/>
      <c r="O25" s="79"/>
      <c r="P25" s="79"/>
      <c r="Q25" s="79"/>
      <c r="R25" s="79"/>
      <c r="S25" s="79"/>
      <c r="T25" s="79"/>
      <c r="U25" s="79"/>
      <c r="V25" s="79"/>
      <c r="W25" s="79"/>
      <c r="X25" s="79"/>
      <c r="Y25" s="79"/>
      <c r="Z25" s="79"/>
    </row>
    <row r="26" ht="11.25" customHeight="1">
      <c r="A26" s="85" t="s">
        <v>56</v>
      </c>
      <c r="B26" s="98" t="s">
        <v>52</v>
      </c>
      <c r="C26" s="85" t="s">
        <v>9108</v>
      </c>
      <c r="D26" s="75">
        <v>20.0</v>
      </c>
      <c r="E26" s="469">
        <v>20.0</v>
      </c>
      <c r="F26" s="78" t="s">
        <v>173</v>
      </c>
      <c r="G26" s="79"/>
      <c r="H26" s="79"/>
      <c r="I26" s="79"/>
      <c r="J26" s="79"/>
      <c r="K26" s="79"/>
      <c r="L26" s="79"/>
      <c r="M26" s="79"/>
      <c r="N26" s="79"/>
      <c r="O26" s="79"/>
      <c r="P26" s="79"/>
      <c r="Q26" s="79"/>
      <c r="R26" s="79"/>
      <c r="S26" s="79"/>
      <c r="T26" s="79"/>
      <c r="U26" s="79"/>
      <c r="V26" s="79"/>
      <c r="W26" s="79"/>
      <c r="X26" s="79"/>
      <c r="Y26" s="79"/>
      <c r="Z26" s="79"/>
    </row>
    <row r="27" ht="11.25" customHeight="1">
      <c r="A27" s="85" t="s">
        <v>56</v>
      </c>
      <c r="B27" s="98" t="s">
        <v>52</v>
      </c>
      <c r="C27" s="85" t="s">
        <v>9109</v>
      </c>
      <c r="D27" s="75">
        <v>20.0</v>
      </c>
      <c r="E27" s="469">
        <v>20.0</v>
      </c>
      <c r="F27" s="78" t="s">
        <v>173</v>
      </c>
      <c r="G27" s="79"/>
      <c r="H27" s="79"/>
      <c r="I27" s="79"/>
      <c r="J27" s="79"/>
      <c r="K27" s="79"/>
      <c r="L27" s="79"/>
      <c r="M27" s="79"/>
      <c r="N27" s="79"/>
      <c r="O27" s="79"/>
      <c r="P27" s="79"/>
      <c r="Q27" s="79"/>
      <c r="R27" s="79"/>
      <c r="S27" s="79"/>
      <c r="T27" s="79"/>
      <c r="U27" s="79"/>
      <c r="V27" s="79"/>
      <c r="W27" s="79"/>
      <c r="X27" s="79"/>
      <c r="Y27" s="79"/>
      <c r="Z27" s="79"/>
    </row>
    <row r="28" ht="11.25" customHeight="1">
      <c r="A28" s="85" t="s">
        <v>56</v>
      </c>
      <c r="B28" s="98" t="s">
        <v>52</v>
      </c>
      <c r="C28" s="85" t="s">
        <v>9110</v>
      </c>
      <c r="D28" s="75">
        <v>20.0</v>
      </c>
      <c r="E28" s="469">
        <v>20.0</v>
      </c>
      <c r="F28" s="78" t="s">
        <v>173</v>
      </c>
      <c r="G28" s="79"/>
      <c r="H28" s="79"/>
      <c r="I28" s="79"/>
      <c r="J28" s="79"/>
      <c r="K28" s="79"/>
      <c r="L28" s="79"/>
      <c r="M28" s="79"/>
      <c r="N28" s="79"/>
      <c r="O28" s="79"/>
      <c r="P28" s="79"/>
      <c r="Q28" s="79"/>
      <c r="R28" s="79"/>
      <c r="S28" s="79"/>
      <c r="T28" s="79"/>
      <c r="U28" s="79"/>
      <c r="V28" s="79"/>
      <c r="W28" s="79"/>
      <c r="X28" s="79"/>
      <c r="Y28" s="79"/>
      <c r="Z28" s="79"/>
    </row>
    <row r="29" ht="11.25" customHeight="1">
      <c r="A29" s="85" t="s">
        <v>58</v>
      </c>
      <c r="B29" s="98" t="s">
        <v>52</v>
      </c>
      <c r="C29" s="85" t="s">
        <v>9111</v>
      </c>
      <c r="D29" s="75">
        <v>30.0</v>
      </c>
      <c r="E29" s="75">
        <v>30.0</v>
      </c>
      <c r="F29" s="78" t="s">
        <v>184</v>
      </c>
      <c r="G29" s="79"/>
      <c r="H29" s="79"/>
      <c r="I29" s="79"/>
      <c r="J29" s="79"/>
      <c r="K29" s="79"/>
      <c r="L29" s="79"/>
      <c r="M29" s="79"/>
      <c r="N29" s="79"/>
      <c r="O29" s="79"/>
      <c r="P29" s="79"/>
      <c r="Q29" s="79"/>
      <c r="R29" s="79"/>
      <c r="S29" s="79"/>
      <c r="T29" s="79"/>
      <c r="U29" s="79"/>
      <c r="V29" s="79"/>
      <c r="W29" s="79"/>
      <c r="X29" s="79"/>
      <c r="Y29" s="79"/>
      <c r="Z29" s="79"/>
    </row>
    <row r="30" ht="11.25" customHeight="1">
      <c r="A30" s="85" t="s">
        <v>58</v>
      </c>
      <c r="B30" s="98" t="s">
        <v>52</v>
      </c>
      <c r="C30" s="85" t="s">
        <v>9112</v>
      </c>
      <c r="D30" s="75">
        <v>30.0</v>
      </c>
      <c r="E30" s="75">
        <v>30.0</v>
      </c>
      <c r="F30" s="78" t="s">
        <v>184</v>
      </c>
      <c r="G30" s="79"/>
      <c r="H30" s="79"/>
      <c r="I30" s="79"/>
      <c r="J30" s="79"/>
      <c r="K30" s="79"/>
      <c r="L30" s="79"/>
      <c r="M30" s="79"/>
      <c r="N30" s="79"/>
      <c r="O30" s="79"/>
      <c r="P30" s="79"/>
      <c r="Q30" s="79"/>
      <c r="R30" s="79"/>
      <c r="S30" s="79"/>
      <c r="T30" s="79"/>
      <c r="U30" s="79"/>
      <c r="V30" s="79"/>
      <c r="W30" s="79"/>
      <c r="X30" s="79"/>
      <c r="Y30" s="79"/>
      <c r="Z30" s="79"/>
    </row>
    <row r="31" ht="11.25" customHeight="1">
      <c r="A31" s="85" t="s">
        <v>58</v>
      </c>
      <c r="B31" s="98" t="s">
        <v>52</v>
      </c>
      <c r="C31" s="85" t="s">
        <v>9113</v>
      </c>
      <c r="D31" s="75">
        <v>30.0</v>
      </c>
      <c r="E31" s="75">
        <v>30.0</v>
      </c>
      <c r="F31" s="78" t="s">
        <v>184</v>
      </c>
      <c r="G31" s="79"/>
      <c r="H31" s="79"/>
      <c r="I31" s="79"/>
      <c r="J31" s="79"/>
      <c r="K31" s="79"/>
      <c r="L31" s="79"/>
      <c r="M31" s="79"/>
      <c r="N31" s="79"/>
      <c r="O31" s="79"/>
      <c r="P31" s="79"/>
      <c r="Q31" s="79"/>
      <c r="R31" s="79"/>
      <c r="S31" s="79"/>
      <c r="T31" s="79"/>
      <c r="U31" s="79"/>
      <c r="V31" s="79"/>
      <c r="W31" s="79"/>
      <c r="X31" s="79"/>
      <c r="Y31" s="79"/>
      <c r="Z31" s="79"/>
    </row>
    <row r="32" ht="11.25" customHeight="1">
      <c r="A32" s="85" t="s">
        <v>58</v>
      </c>
      <c r="B32" s="98" t="s">
        <v>52</v>
      </c>
      <c r="C32" s="85" t="s">
        <v>9114</v>
      </c>
      <c r="D32" s="75">
        <v>30.0</v>
      </c>
      <c r="E32" s="75">
        <v>30.0</v>
      </c>
      <c r="F32" s="78" t="s">
        <v>184</v>
      </c>
      <c r="G32" s="79"/>
      <c r="H32" s="79"/>
      <c r="I32" s="79"/>
      <c r="J32" s="79"/>
      <c r="K32" s="79"/>
      <c r="L32" s="79"/>
      <c r="M32" s="79"/>
      <c r="N32" s="79"/>
      <c r="O32" s="79"/>
      <c r="P32" s="79"/>
      <c r="Q32" s="79"/>
      <c r="R32" s="79"/>
      <c r="S32" s="79"/>
      <c r="T32" s="79"/>
      <c r="U32" s="79"/>
      <c r="V32" s="79"/>
      <c r="W32" s="79"/>
      <c r="X32" s="79"/>
      <c r="Y32" s="79"/>
      <c r="Z32" s="79"/>
    </row>
    <row r="33" ht="11.25" customHeight="1">
      <c r="A33" s="85" t="s">
        <v>58</v>
      </c>
      <c r="B33" s="98" t="s">
        <v>52</v>
      </c>
      <c r="C33" s="85" t="s">
        <v>9115</v>
      </c>
      <c r="D33" s="75">
        <v>30.0</v>
      </c>
      <c r="E33" s="75">
        <v>30.0</v>
      </c>
      <c r="F33" s="78" t="s">
        <v>184</v>
      </c>
      <c r="G33" s="79"/>
      <c r="H33" s="79"/>
      <c r="I33" s="79"/>
      <c r="J33" s="79"/>
      <c r="K33" s="79"/>
      <c r="L33" s="79"/>
      <c r="M33" s="79"/>
      <c r="N33" s="79"/>
      <c r="O33" s="79"/>
      <c r="P33" s="79"/>
      <c r="Q33" s="79"/>
      <c r="R33" s="79"/>
      <c r="S33" s="79"/>
      <c r="T33" s="79"/>
      <c r="U33" s="79"/>
      <c r="V33" s="79"/>
      <c r="W33" s="79"/>
      <c r="X33" s="79"/>
      <c r="Y33" s="79"/>
      <c r="Z33" s="79"/>
    </row>
    <row r="34" ht="11.25" customHeight="1">
      <c r="A34" s="85" t="s">
        <v>58</v>
      </c>
      <c r="B34" s="98" t="s">
        <v>52</v>
      </c>
      <c r="C34" s="85" t="s">
        <v>9116</v>
      </c>
      <c r="D34" s="75">
        <v>30.0</v>
      </c>
      <c r="E34" s="75">
        <v>30.0</v>
      </c>
      <c r="F34" s="78" t="s">
        <v>184</v>
      </c>
      <c r="G34" s="79"/>
      <c r="H34" s="79"/>
      <c r="I34" s="79"/>
      <c r="J34" s="79"/>
      <c r="K34" s="79"/>
      <c r="L34" s="79"/>
      <c r="M34" s="79"/>
      <c r="N34" s="79"/>
      <c r="O34" s="79"/>
      <c r="P34" s="79"/>
      <c r="Q34" s="79"/>
      <c r="R34" s="79"/>
      <c r="S34" s="79"/>
      <c r="T34" s="79"/>
      <c r="U34" s="79"/>
      <c r="V34" s="79"/>
      <c r="W34" s="79"/>
      <c r="X34" s="79"/>
      <c r="Y34" s="79"/>
      <c r="Z34" s="79"/>
    </row>
    <row r="35" ht="11.25" customHeight="1">
      <c r="A35" s="85" t="s">
        <v>58</v>
      </c>
      <c r="B35" s="98" t="s">
        <v>52</v>
      </c>
      <c r="C35" s="85" t="s">
        <v>9117</v>
      </c>
      <c r="D35" s="75">
        <v>20.0</v>
      </c>
      <c r="E35" s="75">
        <v>20.0</v>
      </c>
      <c r="F35" s="78" t="s">
        <v>184</v>
      </c>
      <c r="G35" s="79"/>
      <c r="H35" s="79"/>
      <c r="I35" s="79"/>
      <c r="J35" s="79"/>
      <c r="K35" s="79"/>
      <c r="L35" s="79"/>
      <c r="M35" s="79"/>
      <c r="N35" s="79"/>
      <c r="O35" s="79"/>
      <c r="P35" s="79"/>
      <c r="Q35" s="79"/>
      <c r="R35" s="79"/>
      <c r="S35" s="79"/>
      <c r="T35" s="79"/>
      <c r="U35" s="79"/>
      <c r="V35" s="79"/>
      <c r="W35" s="79"/>
      <c r="X35" s="79"/>
      <c r="Y35" s="79"/>
      <c r="Z35" s="79"/>
    </row>
    <row r="36" ht="11.25" customHeight="1">
      <c r="A36" s="85" t="s">
        <v>58</v>
      </c>
      <c r="B36" s="98" t="s">
        <v>52</v>
      </c>
      <c r="C36" s="85" t="s">
        <v>9118</v>
      </c>
      <c r="D36" s="75">
        <v>20.0</v>
      </c>
      <c r="E36" s="75">
        <v>20.0</v>
      </c>
      <c r="F36" s="78" t="s">
        <v>184</v>
      </c>
      <c r="G36" s="79"/>
      <c r="H36" s="79"/>
      <c r="I36" s="79"/>
      <c r="J36" s="79"/>
      <c r="K36" s="79"/>
      <c r="L36" s="79"/>
      <c r="M36" s="79"/>
      <c r="N36" s="79"/>
      <c r="O36" s="79"/>
      <c r="P36" s="79"/>
      <c r="Q36" s="79"/>
      <c r="R36" s="79"/>
      <c r="S36" s="79"/>
      <c r="T36" s="79"/>
      <c r="U36" s="79"/>
      <c r="V36" s="79"/>
      <c r="W36" s="79"/>
      <c r="X36" s="79"/>
      <c r="Y36" s="79"/>
      <c r="Z36" s="79"/>
    </row>
    <row r="37" ht="11.25" customHeight="1">
      <c r="A37" s="85" t="s">
        <v>58</v>
      </c>
      <c r="B37" s="98" t="s">
        <v>52</v>
      </c>
      <c r="C37" s="85" t="s">
        <v>9119</v>
      </c>
      <c r="D37" s="75">
        <v>20.0</v>
      </c>
      <c r="E37" s="75">
        <v>20.0</v>
      </c>
      <c r="F37" s="78" t="s">
        <v>184</v>
      </c>
      <c r="G37" s="79"/>
      <c r="H37" s="79"/>
      <c r="I37" s="79"/>
      <c r="J37" s="79"/>
      <c r="K37" s="79"/>
      <c r="L37" s="79"/>
      <c r="M37" s="79"/>
      <c r="N37" s="79"/>
      <c r="O37" s="79"/>
      <c r="P37" s="79"/>
      <c r="Q37" s="79"/>
      <c r="R37" s="79"/>
      <c r="S37" s="79"/>
      <c r="T37" s="79"/>
      <c r="U37" s="79"/>
      <c r="V37" s="79"/>
      <c r="W37" s="79"/>
      <c r="X37" s="79"/>
      <c r="Y37" s="79"/>
      <c r="Z37" s="79"/>
    </row>
    <row r="38" ht="11.25" customHeight="1">
      <c r="A38" s="85" t="s">
        <v>747</v>
      </c>
      <c r="B38" s="98" t="s">
        <v>52</v>
      </c>
      <c r="C38" s="18" t="s">
        <v>9120</v>
      </c>
      <c r="D38" s="75">
        <v>30.0</v>
      </c>
      <c r="E38" s="469">
        <v>30.0</v>
      </c>
      <c r="F38" s="78" t="s">
        <v>214</v>
      </c>
      <c r="G38" s="79"/>
      <c r="H38" s="79"/>
      <c r="I38" s="79"/>
      <c r="J38" s="79"/>
      <c r="K38" s="79"/>
      <c r="L38" s="79"/>
      <c r="M38" s="79"/>
      <c r="N38" s="79"/>
      <c r="O38" s="79"/>
      <c r="P38" s="79"/>
      <c r="Q38" s="79"/>
      <c r="R38" s="79"/>
      <c r="S38" s="79"/>
      <c r="T38" s="79"/>
      <c r="U38" s="79"/>
      <c r="V38" s="79"/>
      <c r="W38" s="79"/>
      <c r="X38" s="79"/>
      <c r="Y38" s="79"/>
      <c r="Z38" s="79"/>
    </row>
    <row r="39" ht="11.25" customHeight="1">
      <c r="A39" s="85" t="s">
        <v>747</v>
      </c>
      <c r="B39" s="98" t="s">
        <v>52</v>
      </c>
      <c r="C39" s="18" t="s">
        <v>9121</v>
      </c>
      <c r="D39" s="75">
        <v>30.0</v>
      </c>
      <c r="E39" s="469">
        <v>30.0</v>
      </c>
      <c r="F39" s="78" t="s">
        <v>214</v>
      </c>
      <c r="G39" s="79"/>
      <c r="H39" s="79"/>
      <c r="I39" s="79"/>
      <c r="J39" s="79"/>
      <c r="K39" s="79"/>
      <c r="L39" s="79"/>
      <c r="M39" s="79"/>
      <c r="N39" s="79"/>
      <c r="O39" s="79"/>
      <c r="P39" s="79"/>
      <c r="Q39" s="79"/>
      <c r="R39" s="79"/>
      <c r="S39" s="79"/>
      <c r="T39" s="79"/>
      <c r="U39" s="79"/>
      <c r="V39" s="79"/>
      <c r="W39" s="79"/>
      <c r="X39" s="79"/>
      <c r="Y39" s="79"/>
      <c r="Z39" s="79"/>
    </row>
    <row r="40" ht="11.25" customHeight="1">
      <c r="A40" s="85" t="s">
        <v>747</v>
      </c>
      <c r="B40" s="98" t="s">
        <v>52</v>
      </c>
      <c r="C40" s="18" t="s">
        <v>9122</v>
      </c>
      <c r="D40" s="75">
        <v>30.0</v>
      </c>
      <c r="E40" s="469">
        <v>30.0</v>
      </c>
      <c r="F40" s="78" t="s">
        <v>214</v>
      </c>
      <c r="G40" s="79"/>
      <c r="H40" s="79"/>
      <c r="I40" s="79"/>
      <c r="J40" s="79"/>
      <c r="K40" s="79"/>
      <c r="L40" s="79"/>
      <c r="M40" s="79"/>
      <c r="N40" s="79"/>
      <c r="O40" s="79"/>
      <c r="P40" s="79"/>
      <c r="Q40" s="79"/>
      <c r="R40" s="79"/>
      <c r="S40" s="79"/>
      <c r="T40" s="79"/>
      <c r="U40" s="79"/>
      <c r="V40" s="79"/>
      <c r="W40" s="79"/>
      <c r="X40" s="79"/>
      <c r="Y40" s="79"/>
      <c r="Z40" s="79"/>
    </row>
    <row r="41" ht="11.25" customHeight="1">
      <c r="A41" s="85" t="s">
        <v>747</v>
      </c>
      <c r="B41" s="98" t="s">
        <v>52</v>
      </c>
      <c r="C41" s="18" t="s">
        <v>9123</v>
      </c>
      <c r="D41" s="75">
        <v>30.0</v>
      </c>
      <c r="E41" s="469">
        <v>30.0</v>
      </c>
      <c r="F41" s="78" t="s">
        <v>214</v>
      </c>
      <c r="G41" s="79"/>
      <c r="H41" s="79"/>
      <c r="I41" s="79"/>
      <c r="J41" s="79"/>
      <c r="K41" s="79"/>
      <c r="L41" s="79"/>
      <c r="M41" s="79"/>
      <c r="N41" s="79"/>
      <c r="O41" s="79"/>
      <c r="P41" s="79"/>
      <c r="Q41" s="79"/>
      <c r="R41" s="79"/>
      <c r="S41" s="79"/>
      <c r="T41" s="79"/>
      <c r="U41" s="79"/>
      <c r="V41" s="79"/>
      <c r="W41" s="79"/>
      <c r="X41" s="79"/>
      <c r="Y41" s="79"/>
      <c r="Z41" s="79"/>
    </row>
    <row r="42" ht="11.25" customHeight="1">
      <c r="A42" s="85" t="s">
        <v>747</v>
      </c>
      <c r="B42" s="98" t="s">
        <v>52</v>
      </c>
      <c r="C42" s="18" t="s">
        <v>9124</v>
      </c>
      <c r="D42" s="75">
        <v>20.0</v>
      </c>
      <c r="E42" s="469">
        <v>20.0</v>
      </c>
      <c r="F42" s="78" t="s">
        <v>214</v>
      </c>
      <c r="G42" s="79"/>
      <c r="H42" s="79"/>
      <c r="I42" s="79"/>
      <c r="J42" s="79"/>
      <c r="K42" s="79"/>
      <c r="L42" s="79"/>
      <c r="M42" s="79"/>
      <c r="N42" s="79"/>
      <c r="O42" s="79"/>
      <c r="P42" s="79"/>
      <c r="Q42" s="79"/>
      <c r="R42" s="79"/>
      <c r="S42" s="79"/>
      <c r="T42" s="79"/>
      <c r="U42" s="79"/>
      <c r="V42" s="79"/>
      <c r="W42" s="79"/>
      <c r="X42" s="79"/>
      <c r="Y42" s="79"/>
      <c r="Z42" s="79"/>
    </row>
    <row r="43" ht="11.25" customHeight="1">
      <c r="A43" s="85" t="s">
        <v>747</v>
      </c>
      <c r="B43" s="98" t="s">
        <v>52</v>
      </c>
      <c r="C43" s="18" t="s">
        <v>9125</v>
      </c>
      <c r="D43" s="75">
        <v>20.0</v>
      </c>
      <c r="E43" s="469">
        <v>20.0</v>
      </c>
      <c r="F43" s="78" t="s">
        <v>214</v>
      </c>
      <c r="G43" s="79"/>
      <c r="H43" s="79"/>
      <c r="I43" s="79"/>
      <c r="J43" s="79"/>
      <c r="K43" s="79"/>
      <c r="L43" s="79"/>
      <c r="M43" s="79"/>
      <c r="N43" s="79"/>
      <c r="O43" s="79"/>
      <c r="P43" s="79"/>
      <c r="Q43" s="79"/>
      <c r="R43" s="79"/>
      <c r="S43" s="79"/>
      <c r="T43" s="79"/>
      <c r="U43" s="79"/>
      <c r="V43" s="79"/>
      <c r="W43" s="79"/>
      <c r="X43" s="79"/>
      <c r="Y43" s="79"/>
      <c r="Z43" s="79"/>
    </row>
    <row r="44" ht="11.25" customHeight="1">
      <c r="A44" s="85" t="s">
        <v>747</v>
      </c>
      <c r="B44" s="98" t="s">
        <v>52</v>
      </c>
      <c r="C44" s="18" t="s">
        <v>9126</v>
      </c>
      <c r="D44" s="75">
        <v>20.0</v>
      </c>
      <c r="E44" s="469">
        <v>20.0</v>
      </c>
      <c r="F44" s="78" t="s">
        <v>214</v>
      </c>
      <c r="G44" s="79"/>
      <c r="H44" s="79"/>
      <c r="I44" s="79"/>
      <c r="J44" s="79"/>
      <c r="K44" s="79"/>
      <c r="L44" s="79"/>
      <c r="M44" s="79"/>
      <c r="N44" s="79"/>
      <c r="O44" s="79"/>
      <c r="P44" s="79"/>
      <c r="Q44" s="79"/>
      <c r="R44" s="79"/>
      <c r="S44" s="79"/>
      <c r="T44" s="79"/>
      <c r="U44" s="79"/>
      <c r="V44" s="79"/>
      <c r="W44" s="79"/>
      <c r="X44" s="79"/>
      <c r="Y44" s="79"/>
      <c r="Z44" s="79"/>
    </row>
    <row r="45" ht="11.25" customHeight="1">
      <c r="A45" s="85" t="s">
        <v>747</v>
      </c>
      <c r="B45" s="98" t="s">
        <v>52</v>
      </c>
      <c r="C45" s="18" t="s">
        <v>9127</v>
      </c>
      <c r="D45" s="75">
        <v>20.0</v>
      </c>
      <c r="E45" s="469">
        <v>20.0</v>
      </c>
      <c r="F45" s="78" t="s">
        <v>214</v>
      </c>
      <c r="G45" s="79"/>
      <c r="H45" s="79"/>
      <c r="I45" s="79"/>
      <c r="J45" s="79"/>
      <c r="K45" s="79"/>
      <c r="L45" s="79"/>
      <c r="M45" s="79"/>
      <c r="N45" s="79"/>
      <c r="O45" s="79"/>
      <c r="P45" s="79"/>
      <c r="Q45" s="79"/>
      <c r="R45" s="79"/>
      <c r="S45" s="79"/>
      <c r="T45" s="79"/>
      <c r="U45" s="79"/>
      <c r="V45" s="79"/>
      <c r="W45" s="79"/>
      <c r="X45" s="79"/>
      <c r="Y45" s="79"/>
      <c r="Z45" s="79"/>
    </row>
    <row r="46" ht="11.25" customHeight="1">
      <c r="A46" s="85" t="s">
        <v>747</v>
      </c>
      <c r="B46" s="98" t="s">
        <v>52</v>
      </c>
      <c r="C46" s="18" t="s">
        <v>9128</v>
      </c>
      <c r="D46" s="75">
        <v>20.0</v>
      </c>
      <c r="E46" s="469">
        <v>20.0</v>
      </c>
      <c r="F46" s="78" t="s">
        <v>214</v>
      </c>
      <c r="G46" s="79"/>
      <c r="H46" s="79"/>
      <c r="I46" s="79"/>
      <c r="J46" s="79"/>
      <c r="K46" s="79"/>
      <c r="L46" s="79"/>
      <c r="M46" s="79"/>
      <c r="N46" s="79"/>
      <c r="O46" s="79"/>
      <c r="P46" s="79"/>
      <c r="Q46" s="79"/>
      <c r="R46" s="79"/>
      <c r="S46" s="79"/>
      <c r="T46" s="79"/>
      <c r="U46" s="79"/>
      <c r="V46" s="79"/>
      <c r="W46" s="79"/>
      <c r="X46" s="79"/>
      <c r="Y46" s="79"/>
      <c r="Z46" s="79"/>
    </row>
    <row r="47" ht="11.25" customHeight="1">
      <c r="A47" s="85" t="s">
        <v>747</v>
      </c>
      <c r="B47" s="98" t="s">
        <v>52</v>
      </c>
      <c r="C47" s="18" t="s">
        <v>9129</v>
      </c>
      <c r="D47" s="75">
        <v>20.0</v>
      </c>
      <c r="E47" s="469">
        <v>20.0</v>
      </c>
      <c r="F47" s="78" t="s">
        <v>214</v>
      </c>
      <c r="G47" s="79"/>
      <c r="H47" s="79"/>
      <c r="I47" s="79"/>
      <c r="J47" s="79"/>
      <c r="K47" s="79"/>
      <c r="L47" s="79"/>
      <c r="M47" s="79"/>
      <c r="N47" s="79"/>
      <c r="O47" s="79"/>
      <c r="P47" s="79"/>
      <c r="Q47" s="79"/>
      <c r="R47" s="79"/>
      <c r="S47" s="79"/>
      <c r="T47" s="79"/>
      <c r="U47" s="79"/>
      <c r="V47" s="79"/>
      <c r="W47" s="79"/>
      <c r="X47" s="79"/>
      <c r="Y47" s="79"/>
      <c r="Z47" s="79"/>
    </row>
    <row r="48" ht="11.25" customHeight="1">
      <c r="A48" s="85" t="s">
        <v>747</v>
      </c>
      <c r="B48" s="98" t="s">
        <v>52</v>
      </c>
      <c r="C48" s="18" t="s">
        <v>9130</v>
      </c>
      <c r="D48" s="75">
        <v>20.0</v>
      </c>
      <c r="E48" s="469">
        <v>20.0</v>
      </c>
      <c r="F48" s="78" t="s">
        <v>214</v>
      </c>
      <c r="G48" s="79"/>
      <c r="H48" s="79"/>
      <c r="I48" s="79"/>
      <c r="J48" s="79"/>
      <c r="K48" s="79"/>
      <c r="L48" s="79"/>
      <c r="M48" s="79"/>
      <c r="N48" s="79"/>
      <c r="O48" s="79"/>
      <c r="P48" s="79"/>
      <c r="Q48" s="79"/>
      <c r="R48" s="79"/>
      <c r="S48" s="79"/>
      <c r="T48" s="79"/>
      <c r="U48" s="79"/>
      <c r="V48" s="79"/>
      <c r="W48" s="79"/>
      <c r="X48" s="79"/>
      <c r="Y48" s="79"/>
      <c r="Z48" s="79"/>
    </row>
    <row r="49" ht="11.25" customHeight="1">
      <c r="A49" s="85" t="s">
        <v>747</v>
      </c>
      <c r="B49" s="98" t="s">
        <v>52</v>
      </c>
      <c r="C49" s="18" t="s">
        <v>9131</v>
      </c>
      <c r="D49" s="75">
        <v>20.0</v>
      </c>
      <c r="E49" s="469">
        <v>20.0</v>
      </c>
      <c r="F49" s="78" t="s">
        <v>214</v>
      </c>
      <c r="G49" s="79"/>
      <c r="H49" s="79"/>
      <c r="I49" s="79"/>
      <c r="J49" s="79"/>
      <c r="K49" s="79"/>
      <c r="L49" s="79"/>
      <c r="M49" s="79"/>
      <c r="N49" s="79"/>
      <c r="O49" s="79"/>
      <c r="P49" s="79"/>
      <c r="Q49" s="79"/>
      <c r="R49" s="79"/>
      <c r="S49" s="79"/>
      <c r="T49" s="79"/>
      <c r="U49" s="79"/>
      <c r="V49" s="79"/>
      <c r="W49" s="79"/>
      <c r="X49" s="79"/>
      <c r="Y49" s="79"/>
      <c r="Z49" s="79"/>
    </row>
    <row r="50" ht="11.25" customHeight="1">
      <c r="A50" s="85" t="s">
        <v>62</v>
      </c>
      <c r="B50" s="98" t="s">
        <v>52</v>
      </c>
      <c r="C50" s="85" t="s">
        <v>9132</v>
      </c>
      <c r="D50" s="75">
        <v>20.0</v>
      </c>
      <c r="E50" s="469">
        <v>210.0</v>
      </c>
      <c r="F50" s="78" t="s">
        <v>297</v>
      </c>
      <c r="G50" s="79"/>
      <c r="H50" s="79"/>
      <c r="I50" s="79"/>
      <c r="J50" s="79"/>
      <c r="K50" s="79"/>
      <c r="L50" s="79"/>
      <c r="M50" s="79"/>
      <c r="N50" s="79"/>
      <c r="O50" s="79"/>
      <c r="P50" s="79"/>
      <c r="Q50" s="79"/>
      <c r="R50" s="79"/>
      <c r="S50" s="79"/>
      <c r="T50" s="79"/>
      <c r="U50" s="79"/>
      <c r="V50" s="79"/>
      <c r="W50" s="79"/>
      <c r="X50" s="79"/>
      <c r="Y50" s="79"/>
      <c r="Z50" s="79"/>
    </row>
    <row r="51" ht="11.25" customHeight="1">
      <c r="A51" s="85" t="s">
        <v>62</v>
      </c>
      <c r="B51" s="98" t="s">
        <v>77</v>
      </c>
      <c r="C51" s="85" t="s">
        <v>9133</v>
      </c>
      <c r="D51" s="75">
        <v>30.0</v>
      </c>
      <c r="E51" s="469">
        <v>90.0</v>
      </c>
      <c r="F51" s="78" t="s">
        <v>297</v>
      </c>
      <c r="G51" s="79"/>
      <c r="H51" s="79"/>
      <c r="I51" s="79"/>
      <c r="J51" s="79"/>
      <c r="K51" s="79"/>
      <c r="L51" s="79"/>
      <c r="M51" s="79"/>
      <c r="N51" s="79"/>
      <c r="O51" s="79"/>
      <c r="P51" s="79"/>
      <c r="Q51" s="79"/>
      <c r="R51" s="79"/>
      <c r="S51" s="79"/>
      <c r="T51" s="79"/>
      <c r="U51" s="79"/>
      <c r="V51" s="79"/>
      <c r="W51" s="79"/>
      <c r="X51" s="79"/>
      <c r="Y51" s="79"/>
      <c r="Z51" s="79"/>
    </row>
    <row r="52" ht="11.25" customHeight="1">
      <c r="A52" s="85" t="s">
        <v>63</v>
      </c>
      <c r="B52" s="18" t="s">
        <v>52</v>
      </c>
      <c r="C52" s="85" t="s">
        <v>9134</v>
      </c>
      <c r="D52" s="75">
        <v>20.0</v>
      </c>
      <c r="E52" s="469">
        <v>20.0</v>
      </c>
      <c r="F52" s="78" t="s">
        <v>8069</v>
      </c>
      <c r="G52" s="79"/>
      <c r="H52" s="79"/>
      <c r="I52" s="79"/>
      <c r="J52" s="79"/>
      <c r="K52" s="79"/>
      <c r="L52" s="79"/>
      <c r="M52" s="79"/>
      <c r="N52" s="79"/>
      <c r="O52" s="79"/>
      <c r="P52" s="79"/>
      <c r="Q52" s="79"/>
      <c r="R52" s="79"/>
      <c r="S52" s="79"/>
      <c r="T52" s="79"/>
      <c r="U52" s="79"/>
      <c r="V52" s="79"/>
      <c r="W52" s="79"/>
      <c r="X52" s="79"/>
      <c r="Y52" s="79"/>
      <c r="Z52" s="79"/>
    </row>
    <row r="53" ht="11.25" customHeight="1">
      <c r="A53" s="85" t="s">
        <v>63</v>
      </c>
      <c r="B53" s="18" t="s">
        <v>52</v>
      </c>
      <c r="C53" s="85" t="s">
        <v>9135</v>
      </c>
      <c r="D53" s="75">
        <v>20.0</v>
      </c>
      <c r="E53" s="469">
        <v>20.0</v>
      </c>
      <c r="F53" s="78" t="s">
        <v>8069</v>
      </c>
      <c r="G53" s="79"/>
      <c r="H53" s="79"/>
      <c r="I53" s="79"/>
      <c r="J53" s="79"/>
      <c r="K53" s="79"/>
      <c r="L53" s="79"/>
      <c r="M53" s="79"/>
      <c r="N53" s="79"/>
      <c r="O53" s="79"/>
      <c r="P53" s="79"/>
      <c r="Q53" s="79"/>
      <c r="R53" s="79"/>
      <c r="S53" s="79"/>
      <c r="T53" s="79"/>
      <c r="U53" s="79"/>
      <c r="V53" s="79"/>
      <c r="W53" s="79"/>
      <c r="X53" s="79"/>
      <c r="Y53" s="79"/>
      <c r="Z53" s="79"/>
    </row>
    <row r="54" ht="11.25" customHeight="1">
      <c r="A54" s="85" t="s">
        <v>63</v>
      </c>
      <c r="B54" s="18" t="s">
        <v>52</v>
      </c>
      <c r="C54" s="85" t="s">
        <v>9136</v>
      </c>
      <c r="D54" s="75">
        <v>20.0</v>
      </c>
      <c r="E54" s="469">
        <v>20.0</v>
      </c>
      <c r="F54" s="78" t="s">
        <v>8069</v>
      </c>
      <c r="G54" s="79"/>
      <c r="H54" s="79"/>
      <c r="I54" s="79"/>
      <c r="J54" s="79"/>
      <c r="K54" s="79"/>
      <c r="L54" s="79"/>
      <c r="M54" s="79"/>
      <c r="N54" s="79"/>
      <c r="O54" s="79"/>
      <c r="P54" s="79"/>
      <c r="Q54" s="79"/>
      <c r="R54" s="79"/>
      <c r="S54" s="79"/>
      <c r="T54" s="79"/>
      <c r="U54" s="79"/>
      <c r="V54" s="79"/>
      <c r="W54" s="79"/>
      <c r="X54" s="79"/>
      <c r="Y54" s="79"/>
      <c r="Z54" s="79"/>
    </row>
    <row r="55" ht="11.25" customHeight="1">
      <c r="A55" s="85" t="s">
        <v>63</v>
      </c>
      <c r="B55" s="18" t="s">
        <v>52</v>
      </c>
      <c r="C55" s="85" t="s">
        <v>9137</v>
      </c>
      <c r="D55" s="75">
        <v>20.0</v>
      </c>
      <c r="E55" s="469">
        <v>20.0</v>
      </c>
      <c r="F55" s="78" t="s">
        <v>8069</v>
      </c>
      <c r="G55" s="79"/>
      <c r="H55" s="79"/>
      <c r="I55" s="79"/>
      <c r="J55" s="79"/>
      <c r="K55" s="79"/>
      <c r="L55" s="79"/>
      <c r="M55" s="79"/>
      <c r="N55" s="79"/>
      <c r="O55" s="79"/>
      <c r="P55" s="79"/>
      <c r="Q55" s="79"/>
      <c r="R55" s="79"/>
      <c r="S55" s="79"/>
      <c r="T55" s="79"/>
      <c r="U55" s="79"/>
      <c r="V55" s="79"/>
      <c r="W55" s="79"/>
      <c r="X55" s="79"/>
      <c r="Y55" s="79"/>
      <c r="Z55" s="79"/>
    </row>
    <row r="56" ht="11.25" customHeight="1">
      <c r="A56" s="85" t="s">
        <v>63</v>
      </c>
      <c r="B56" s="18" t="s">
        <v>52</v>
      </c>
      <c r="C56" s="85" t="s">
        <v>9138</v>
      </c>
      <c r="D56" s="75">
        <v>20.0</v>
      </c>
      <c r="E56" s="469">
        <v>20.0</v>
      </c>
      <c r="F56" s="78" t="s">
        <v>8069</v>
      </c>
      <c r="G56" s="79"/>
      <c r="H56" s="79"/>
      <c r="I56" s="79"/>
      <c r="J56" s="79"/>
      <c r="K56" s="79"/>
      <c r="L56" s="79"/>
      <c r="M56" s="79"/>
      <c r="N56" s="79"/>
      <c r="O56" s="79"/>
      <c r="P56" s="79"/>
      <c r="Q56" s="79"/>
      <c r="R56" s="79"/>
      <c r="S56" s="79"/>
      <c r="T56" s="79"/>
      <c r="U56" s="79"/>
      <c r="V56" s="79"/>
      <c r="W56" s="79"/>
      <c r="X56" s="79"/>
      <c r="Y56" s="79"/>
      <c r="Z56" s="79"/>
    </row>
    <row r="57" ht="11.25" customHeight="1">
      <c r="A57" s="85" t="s">
        <v>63</v>
      </c>
      <c r="B57" s="18" t="s">
        <v>52</v>
      </c>
      <c r="C57" s="85" t="s">
        <v>9139</v>
      </c>
      <c r="D57" s="75">
        <v>20.0</v>
      </c>
      <c r="E57" s="469">
        <v>20.0</v>
      </c>
      <c r="F57" s="78" t="s">
        <v>8069</v>
      </c>
      <c r="G57" s="79"/>
      <c r="H57" s="79"/>
      <c r="I57" s="79"/>
      <c r="J57" s="79"/>
      <c r="K57" s="79"/>
      <c r="L57" s="79"/>
      <c r="M57" s="79"/>
      <c r="N57" s="79"/>
      <c r="O57" s="79"/>
      <c r="P57" s="79"/>
      <c r="Q57" s="79"/>
      <c r="R57" s="79"/>
      <c r="S57" s="79"/>
      <c r="T57" s="79"/>
      <c r="U57" s="79"/>
      <c r="V57" s="79"/>
      <c r="W57" s="79"/>
      <c r="X57" s="79"/>
      <c r="Y57" s="79"/>
      <c r="Z57" s="79"/>
    </row>
    <row r="58" ht="11.25" customHeight="1">
      <c r="A58" s="85" t="s">
        <v>63</v>
      </c>
      <c r="B58" s="18" t="s">
        <v>52</v>
      </c>
      <c r="C58" s="85" t="s">
        <v>9140</v>
      </c>
      <c r="D58" s="75">
        <v>20.0</v>
      </c>
      <c r="E58" s="469">
        <v>20.0</v>
      </c>
      <c r="F58" s="78" t="s">
        <v>8069</v>
      </c>
      <c r="G58" s="79"/>
      <c r="H58" s="79"/>
      <c r="I58" s="79"/>
      <c r="J58" s="79"/>
      <c r="K58" s="79"/>
      <c r="L58" s="79"/>
      <c r="M58" s="79"/>
      <c r="N58" s="79"/>
      <c r="O58" s="79"/>
      <c r="P58" s="79"/>
      <c r="Q58" s="79"/>
      <c r="R58" s="79"/>
      <c r="S58" s="79"/>
      <c r="T58" s="79"/>
      <c r="U58" s="79"/>
      <c r="V58" s="79"/>
      <c r="W58" s="79"/>
      <c r="X58" s="79"/>
      <c r="Y58" s="79"/>
      <c r="Z58" s="79"/>
    </row>
    <row r="59" ht="11.25" customHeight="1">
      <c r="A59" s="85" t="s">
        <v>63</v>
      </c>
      <c r="B59" s="18" t="s">
        <v>52</v>
      </c>
      <c r="C59" s="85" t="s">
        <v>9141</v>
      </c>
      <c r="D59" s="75">
        <v>20.0</v>
      </c>
      <c r="E59" s="469">
        <v>20.0</v>
      </c>
      <c r="F59" s="78" t="s">
        <v>8069</v>
      </c>
      <c r="G59" s="79"/>
      <c r="H59" s="79"/>
      <c r="I59" s="79"/>
      <c r="J59" s="79"/>
      <c r="K59" s="79"/>
      <c r="L59" s="79"/>
      <c r="M59" s="79"/>
      <c r="N59" s="79"/>
      <c r="O59" s="79"/>
      <c r="P59" s="79"/>
      <c r="Q59" s="79"/>
      <c r="R59" s="79"/>
      <c r="S59" s="79"/>
      <c r="T59" s="79"/>
      <c r="U59" s="79"/>
      <c r="V59" s="79"/>
      <c r="W59" s="79"/>
      <c r="X59" s="79"/>
      <c r="Y59" s="79"/>
      <c r="Z59" s="79"/>
    </row>
    <row r="60" ht="11.25" customHeight="1">
      <c r="A60" s="85" t="s">
        <v>64</v>
      </c>
      <c r="B60" s="98" t="s">
        <v>52</v>
      </c>
      <c r="C60" s="473" t="s">
        <v>9142</v>
      </c>
      <c r="D60" s="75">
        <v>20.0</v>
      </c>
      <c r="E60" s="469">
        <v>20.0</v>
      </c>
      <c r="F60" s="78" t="s">
        <v>319</v>
      </c>
      <c r="G60" s="79"/>
      <c r="H60" s="79"/>
      <c r="I60" s="79"/>
      <c r="J60" s="79"/>
      <c r="K60" s="79"/>
      <c r="L60" s="79"/>
      <c r="M60" s="79"/>
      <c r="N60" s="79"/>
      <c r="O60" s="79"/>
      <c r="P60" s="79"/>
      <c r="Q60" s="79"/>
      <c r="R60" s="79"/>
      <c r="S60" s="79"/>
      <c r="T60" s="79"/>
      <c r="U60" s="79"/>
      <c r="V60" s="79"/>
      <c r="W60" s="79"/>
      <c r="X60" s="79"/>
      <c r="Y60" s="79"/>
      <c r="Z60" s="79"/>
    </row>
    <row r="61" ht="11.25" customHeight="1">
      <c r="A61" s="85" t="s">
        <v>64</v>
      </c>
      <c r="B61" s="98" t="s">
        <v>52</v>
      </c>
      <c r="C61" s="473" t="s">
        <v>9143</v>
      </c>
      <c r="D61" s="75">
        <v>20.0</v>
      </c>
      <c r="E61" s="469">
        <v>20.0</v>
      </c>
      <c r="F61" s="78" t="s">
        <v>319</v>
      </c>
      <c r="G61" s="79"/>
      <c r="H61" s="79"/>
      <c r="I61" s="79"/>
      <c r="J61" s="79"/>
      <c r="K61" s="79"/>
      <c r="L61" s="79"/>
      <c r="M61" s="79"/>
      <c r="N61" s="79"/>
      <c r="O61" s="79"/>
      <c r="P61" s="79"/>
      <c r="Q61" s="79"/>
      <c r="R61" s="79"/>
      <c r="S61" s="79"/>
      <c r="T61" s="79"/>
      <c r="U61" s="79"/>
      <c r="V61" s="79"/>
      <c r="W61" s="79"/>
      <c r="X61" s="79"/>
      <c r="Y61" s="79"/>
      <c r="Z61" s="79"/>
    </row>
    <row r="62" ht="11.25" customHeight="1">
      <c r="A62" s="85" t="s">
        <v>64</v>
      </c>
      <c r="B62" s="98" t="s">
        <v>52</v>
      </c>
      <c r="C62" s="473" t="s">
        <v>9144</v>
      </c>
      <c r="D62" s="75">
        <v>20.0</v>
      </c>
      <c r="E62" s="469">
        <v>20.0</v>
      </c>
      <c r="F62" s="78" t="s">
        <v>319</v>
      </c>
      <c r="G62" s="79"/>
      <c r="H62" s="79"/>
      <c r="I62" s="79"/>
      <c r="J62" s="79"/>
      <c r="K62" s="79"/>
      <c r="L62" s="79"/>
      <c r="M62" s="79"/>
      <c r="N62" s="79"/>
      <c r="O62" s="79"/>
      <c r="P62" s="79"/>
      <c r="Q62" s="79"/>
      <c r="R62" s="79"/>
      <c r="S62" s="79"/>
      <c r="T62" s="79"/>
      <c r="U62" s="79"/>
      <c r="V62" s="79"/>
      <c r="W62" s="79"/>
      <c r="X62" s="79"/>
      <c r="Y62" s="79"/>
      <c r="Z62" s="79"/>
    </row>
    <row r="63" ht="11.25" customHeight="1">
      <c r="A63" s="85" t="s">
        <v>64</v>
      </c>
      <c r="B63" s="98" t="s">
        <v>52</v>
      </c>
      <c r="C63" s="473" t="s">
        <v>9145</v>
      </c>
      <c r="D63" s="75">
        <v>20.0</v>
      </c>
      <c r="E63" s="469">
        <v>20.0</v>
      </c>
      <c r="F63" s="78" t="s">
        <v>319</v>
      </c>
      <c r="G63" s="79"/>
      <c r="H63" s="79"/>
      <c r="I63" s="79"/>
      <c r="J63" s="79"/>
      <c r="K63" s="79"/>
      <c r="L63" s="79"/>
      <c r="M63" s="79"/>
      <c r="N63" s="79"/>
      <c r="O63" s="79"/>
      <c r="P63" s="79"/>
      <c r="Q63" s="79"/>
      <c r="R63" s="79"/>
      <c r="S63" s="79"/>
      <c r="T63" s="79"/>
      <c r="U63" s="79"/>
      <c r="V63" s="79"/>
      <c r="W63" s="79"/>
      <c r="X63" s="79"/>
      <c r="Y63" s="79"/>
      <c r="Z63" s="79"/>
    </row>
    <row r="64" ht="11.25" customHeight="1">
      <c r="A64" s="85" t="s">
        <v>64</v>
      </c>
      <c r="B64" s="98" t="s">
        <v>52</v>
      </c>
      <c r="C64" s="473" t="s">
        <v>9146</v>
      </c>
      <c r="D64" s="75">
        <v>30.0</v>
      </c>
      <c r="E64" s="469">
        <v>30.0</v>
      </c>
      <c r="F64" s="78" t="s">
        <v>319</v>
      </c>
      <c r="G64" s="79"/>
      <c r="H64" s="79"/>
      <c r="I64" s="79"/>
      <c r="J64" s="79"/>
      <c r="K64" s="79"/>
      <c r="L64" s="79"/>
      <c r="M64" s="79"/>
      <c r="N64" s="79"/>
      <c r="O64" s="79"/>
      <c r="P64" s="79"/>
      <c r="Q64" s="79"/>
      <c r="R64" s="79"/>
      <c r="S64" s="79"/>
      <c r="T64" s="79"/>
      <c r="U64" s="79"/>
      <c r="V64" s="79"/>
      <c r="W64" s="79"/>
      <c r="X64" s="79"/>
      <c r="Y64" s="79"/>
      <c r="Z64" s="79"/>
    </row>
    <row r="65" ht="11.25" customHeight="1">
      <c r="A65" s="85" t="s">
        <v>64</v>
      </c>
      <c r="B65" s="98" t="s">
        <v>52</v>
      </c>
      <c r="C65" s="473" t="s">
        <v>9147</v>
      </c>
      <c r="D65" s="75">
        <v>30.0</v>
      </c>
      <c r="E65" s="469">
        <v>30.0</v>
      </c>
      <c r="F65" s="78" t="s">
        <v>319</v>
      </c>
      <c r="G65" s="79"/>
      <c r="H65" s="79"/>
      <c r="I65" s="79"/>
      <c r="J65" s="79"/>
      <c r="K65" s="79"/>
      <c r="L65" s="79"/>
      <c r="M65" s="79"/>
      <c r="N65" s="79"/>
      <c r="O65" s="79"/>
      <c r="P65" s="79"/>
      <c r="Q65" s="79"/>
      <c r="R65" s="79"/>
      <c r="S65" s="79"/>
      <c r="T65" s="79"/>
      <c r="U65" s="79"/>
      <c r="V65" s="79"/>
      <c r="W65" s="79"/>
      <c r="X65" s="79"/>
      <c r="Y65" s="79"/>
      <c r="Z65" s="79"/>
    </row>
    <row r="66" ht="11.25" customHeight="1">
      <c r="A66" s="85" t="s">
        <v>64</v>
      </c>
      <c r="B66" s="98" t="s">
        <v>52</v>
      </c>
      <c r="C66" s="473" t="s">
        <v>9148</v>
      </c>
      <c r="D66" s="75">
        <v>30.0</v>
      </c>
      <c r="E66" s="469">
        <v>30.0</v>
      </c>
      <c r="F66" s="78" t="s">
        <v>319</v>
      </c>
      <c r="G66" s="79"/>
      <c r="H66" s="79"/>
      <c r="I66" s="79"/>
      <c r="J66" s="79"/>
      <c r="K66" s="79"/>
      <c r="L66" s="79"/>
      <c r="M66" s="79"/>
      <c r="N66" s="79"/>
      <c r="O66" s="79"/>
      <c r="P66" s="79"/>
      <c r="Q66" s="79"/>
      <c r="R66" s="79"/>
      <c r="S66" s="79"/>
      <c r="T66" s="79"/>
      <c r="U66" s="79"/>
      <c r="V66" s="79"/>
      <c r="W66" s="79"/>
      <c r="X66" s="79"/>
      <c r="Y66" s="79"/>
      <c r="Z66" s="79"/>
    </row>
    <row r="67" ht="11.25" customHeight="1">
      <c r="A67" s="85" t="s">
        <v>65</v>
      </c>
      <c r="B67" s="18" t="s">
        <v>52</v>
      </c>
      <c r="C67" s="85" t="s">
        <v>9149</v>
      </c>
      <c r="D67" s="75">
        <v>30.0</v>
      </c>
      <c r="E67" s="469">
        <v>30.0</v>
      </c>
      <c r="F67" s="78" t="s">
        <v>767</v>
      </c>
      <c r="G67" s="79"/>
      <c r="H67" s="79"/>
      <c r="I67" s="79"/>
      <c r="J67" s="79"/>
      <c r="K67" s="79"/>
      <c r="L67" s="79"/>
      <c r="M67" s="79"/>
      <c r="N67" s="79"/>
      <c r="O67" s="79"/>
      <c r="P67" s="79"/>
      <c r="Q67" s="79"/>
      <c r="R67" s="79"/>
      <c r="S67" s="79"/>
      <c r="T67" s="79"/>
      <c r="U67" s="79"/>
      <c r="V67" s="79"/>
      <c r="W67" s="79"/>
      <c r="X67" s="79"/>
      <c r="Y67" s="79"/>
      <c r="Z67" s="79"/>
    </row>
    <row r="68" ht="11.25" customHeight="1">
      <c r="A68" s="85" t="s">
        <v>65</v>
      </c>
      <c r="B68" s="18" t="s">
        <v>52</v>
      </c>
      <c r="C68" s="85" t="s">
        <v>9150</v>
      </c>
      <c r="D68" s="75">
        <v>20.0</v>
      </c>
      <c r="E68" s="469">
        <v>20.0</v>
      </c>
      <c r="F68" s="78" t="s">
        <v>767</v>
      </c>
      <c r="G68" s="79"/>
      <c r="H68" s="79"/>
      <c r="I68" s="79"/>
      <c r="J68" s="79"/>
      <c r="K68" s="79"/>
      <c r="L68" s="79"/>
      <c r="M68" s="79"/>
      <c r="N68" s="79"/>
      <c r="O68" s="79"/>
      <c r="P68" s="79"/>
      <c r="Q68" s="79"/>
      <c r="R68" s="79"/>
      <c r="S68" s="79"/>
      <c r="T68" s="79"/>
      <c r="U68" s="79"/>
      <c r="V68" s="79"/>
      <c r="W68" s="79"/>
      <c r="X68" s="79"/>
      <c r="Y68" s="79"/>
      <c r="Z68" s="79"/>
    </row>
    <row r="69" ht="11.25" customHeight="1">
      <c r="A69" s="85" t="s">
        <v>65</v>
      </c>
      <c r="B69" s="18" t="s">
        <v>52</v>
      </c>
      <c r="C69" s="85" t="s">
        <v>9151</v>
      </c>
      <c r="D69" s="75">
        <v>20.0</v>
      </c>
      <c r="E69" s="469">
        <v>20.0</v>
      </c>
      <c r="F69" s="78" t="s">
        <v>767</v>
      </c>
      <c r="G69" s="79"/>
      <c r="H69" s="79"/>
      <c r="I69" s="79"/>
      <c r="J69" s="79"/>
      <c r="K69" s="79"/>
      <c r="L69" s="79"/>
      <c r="M69" s="79"/>
      <c r="N69" s="79"/>
      <c r="O69" s="79"/>
      <c r="P69" s="79"/>
      <c r="Q69" s="79"/>
      <c r="R69" s="79"/>
      <c r="S69" s="79"/>
      <c r="T69" s="79"/>
      <c r="U69" s="79"/>
      <c r="V69" s="79"/>
      <c r="W69" s="79"/>
      <c r="X69" s="79"/>
      <c r="Y69" s="79"/>
      <c r="Z69" s="79"/>
    </row>
    <row r="70" ht="11.25" customHeight="1">
      <c r="A70" s="85" t="s">
        <v>65</v>
      </c>
      <c r="B70" s="18" t="s">
        <v>52</v>
      </c>
      <c r="C70" s="85" t="s">
        <v>9152</v>
      </c>
      <c r="D70" s="75">
        <v>20.0</v>
      </c>
      <c r="E70" s="469">
        <v>20.0</v>
      </c>
      <c r="F70" s="78" t="s">
        <v>767</v>
      </c>
      <c r="G70" s="79"/>
      <c r="H70" s="79"/>
      <c r="I70" s="79"/>
      <c r="J70" s="79"/>
      <c r="K70" s="79"/>
      <c r="L70" s="79"/>
      <c r="M70" s="79"/>
      <c r="N70" s="79"/>
      <c r="O70" s="79"/>
      <c r="P70" s="79"/>
      <c r="Q70" s="79"/>
      <c r="R70" s="79"/>
      <c r="S70" s="79"/>
      <c r="T70" s="79"/>
      <c r="U70" s="79"/>
      <c r="V70" s="79"/>
      <c r="W70" s="79"/>
      <c r="X70" s="79"/>
      <c r="Y70" s="79"/>
      <c r="Z70" s="79"/>
    </row>
    <row r="71" ht="11.25" customHeight="1">
      <c r="A71" s="85" t="s">
        <v>65</v>
      </c>
      <c r="B71" s="18" t="s">
        <v>52</v>
      </c>
      <c r="C71" s="85" t="s">
        <v>9153</v>
      </c>
      <c r="D71" s="75">
        <v>20.0</v>
      </c>
      <c r="E71" s="469">
        <v>20.0</v>
      </c>
      <c r="F71" s="78" t="s">
        <v>767</v>
      </c>
      <c r="G71" s="79"/>
      <c r="H71" s="79"/>
      <c r="I71" s="79"/>
      <c r="J71" s="79"/>
      <c r="K71" s="79"/>
      <c r="L71" s="79"/>
      <c r="M71" s="79"/>
      <c r="N71" s="79"/>
      <c r="O71" s="79"/>
      <c r="P71" s="79"/>
      <c r="Q71" s="79"/>
      <c r="R71" s="79"/>
      <c r="S71" s="79"/>
      <c r="T71" s="79"/>
      <c r="U71" s="79"/>
      <c r="V71" s="79"/>
      <c r="W71" s="79"/>
      <c r="X71" s="79"/>
      <c r="Y71" s="79"/>
      <c r="Z71" s="79"/>
    </row>
    <row r="72" ht="11.25" customHeight="1">
      <c r="A72" s="85" t="s">
        <v>65</v>
      </c>
      <c r="B72" s="18" t="s">
        <v>52</v>
      </c>
      <c r="C72" s="85" t="s">
        <v>9154</v>
      </c>
      <c r="D72" s="75">
        <v>20.0</v>
      </c>
      <c r="E72" s="469">
        <v>20.0</v>
      </c>
      <c r="F72" s="78" t="s">
        <v>767</v>
      </c>
      <c r="G72" s="79"/>
      <c r="H72" s="79"/>
      <c r="I72" s="79"/>
      <c r="J72" s="79"/>
      <c r="K72" s="79"/>
      <c r="L72" s="79"/>
      <c r="M72" s="79"/>
      <c r="N72" s="79"/>
      <c r="O72" s="79"/>
      <c r="P72" s="79"/>
      <c r="Q72" s="79"/>
      <c r="R72" s="79"/>
      <c r="S72" s="79"/>
      <c r="T72" s="79"/>
      <c r="U72" s="79"/>
      <c r="V72" s="79"/>
      <c r="W72" s="79"/>
      <c r="X72" s="79"/>
      <c r="Y72" s="79"/>
      <c r="Z72" s="79"/>
    </row>
    <row r="73" ht="11.25" customHeight="1">
      <c r="A73" s="85" t="s">
        <v>65</v>
      </c>
      <c r="B73" s="18" t="s">
        <v>52</v>
      </c>
      <c r="C73" s="85" t="s">
        <v>9155</v>
      </c>
      <c r="D73" s="75">
        <v>20.0</v>
      </c>
      <c r="E73" s="469">
        <v>20.0</v>
      </c>
      <c r="F73" s="78" t="s">
        <v>767</v>
      </c>
      <c r="G73" s="79"/>
      <c r="H73" s="79"/>
      <c r="I73" s="79"/>
      <c r="J73" s="79"/>
      <c r="K73" s="79"/>
      <c r="L73" s="79"/>
      <c r="M73" s="79"/>
      <c r="N73" s="79"/>
      <c r="O73" s="79"/>
      <c r="P73" s="79"/>
      <c r="Q73" s="79"/>
      <c r="R73" s="79"/>
      <c r="S73" s="79"/>
      <c r="T73" s="79"/>
      <c r="U73" s="79"/>
      <c r="V73" s="79"/>
      <c r="W73" s="79"/>
      <c r="X73" s="79"/>
      <c r="Y73" s="79"/>
      <c r="Z73" s="79"/>
    </row>
    <row r="74" ht="11.25" customHeight="1">
      <c r="A74" s="286" t="s">
        <v>66</v>
      </c>
      <c r="B74" s="151" t="s">
        <v>52</v>
      </c>
      <c r="C74" s="788" t="s">
        <v>9156</v>
      </c>
      <c r="D74" s="119">
        <v>20.0</v>
      </c>
      <c r="E74" s="703">
        <v>20.0</v>
      </c>
      <c r="F74" s="78" t="s">
        <v>1533</v>
      </c>
      <c r="G74" s="79"/>
      <c r="H74" s="79"/>
      <c r="I74" s="79"/>
      <c r="J74" s="79"/>
      <c r="K74" s="79"/>
      <c r="L74" s="79"/>
      <c r="M74" s="79"/>
      <c r="N74" s="79"/>
      <c r="O74" s="79"/>
      <c r="P74" s="79"/>
      <c r="Q74" s="79"/>
      <c r="R74" s="79"/>
      <c r="S74" s="79"/>
      <c r="T74" s="79"/>
      <c r="U74" s="79"/>
      <c r="V74" s="79"/>
      <c r="W74" s="79"/>
      <c r="X74" s="79"/>
      <c r="Y74" s="79"/>
      <c r="Z74" s="79"/>
    </row>
    <row r="75" ht="11.25" customHeight="1">
      <c r="A75" s="286" t="s">
        <v>66</v>
      </c>
      <c r="B75" s="151" t="s">
        <v>52</v>
      </c>
      <c r="C75" s="112" t="s">
        <v>9157</v>
      </c>
      <c r="D75" s="119">
        <v>30.0</v>
      </c>
      <c r="E75" s="703">
        <v>30.0</v>
      </c>
      <c r="F75" s="78" t="s">
        <v>1533</v>
      </c>
      <c r="G75" s="79"/>
      <c r="H75" s="79"/>
      <c r="I75" s="79"/>
      <c r="J75" s="79"/>
      <c r="K75" s="79"/>
      <c r="L75" s="79"/>
      <c r="M75" s="79"/>
      <c r="N75" s="79"/>
      <c r="O75" s="79"/>
      <c r="P75" s="79"/>
      <c r="Q75" s="79"/>
      <c r="R75" s="79"/>
      <c r="S75" s="79"/>
      <c r="T75" s="79"/>
      <c r="U75" s="79"/>
      <c r="V75" s="79"/>
      <c r="W75" s="79"/>
      <c r="X75" s="79"/>
      <c r="Y75" s="79"/>
      <c r="Z75" s="79"/>
    </row>
    <row r="76" ht="11.25" customHeight="1">
      <c r="A76" s="286" t="s">
        <v>66</v>
      </c>
      <c r="B76" s="151" t="s">
        <v>52</v>
      </c>
      <c r="C76" s="112" t="s">
        <v>9158</v>
      </c>
      <c r="D76" s="119">
        <v>30.0</v>
      </c>
      <c r="E76" s="703">
        <v>30.0</v>
      </c>
      <c r="F76" s="78" t="s">
        <v>1533</v>
      </c>
      <c r="G76" s="79"/>
      <c r="H76" s="79"/>
      <c r="I76" s="79"/>
      <c r="J76" s="79"/>
      <c r="K76" s="79"/>
      <c r="L76" s="79"/>
      <c r="M76" s="79"/>
      <c r="N76" s="79"/>
      <c r="O76" s="79"/>
      <c r="P76" s="79"/>
      <c r="Q76" s="79"/>
      <c r="R76" s="79"/>
      <c r="S76" s="79"/>
      <c r="T76" s="79"/>
      <c r="U76" s="79"/>
      <c r="V76" s="79"/>
      <c r="W76" s="79"/>
      <c r="X76" s="79"/>
      <c r="Y76" s="79"/>
      <c r="Z76" s="79"/>
    </row>
    <row r="77" ht="11.25" customHeight="1">
      <c r="A77" s="286" t="s">
        <v>66</v>
      </c>
      <c r="B77" s="151" t="s">
        <v>52</v>
      </c>
      <c r="C77" s="112" t="s">
        <v>9159</v>
      </c>
      <c r="D77" s="119">
        <v>30.0</v>
      </c>
      <c r="E77" s="703">
        <v>30.0</v>
      </c>
      <c r="F77" s="78" t="s">
        <v>1533</v>
      </c>
      <c r="G77" s="79"/>
      <c r="H77" s="79"/>
      <c r="I77" s="79"/>
      <c r="J77" s="79"/>
      <c r="K77" s="79"/>
      <c r="L77" s="79"/>
      <c r="M77" s="79"/>
      <c r="N77" s="79"/>
      <c r="O77" s="79"/>
      <c r="P77" s="79"/>
      <c r="Q77" s="79"/>
      <c r="R77" s="79"/>
      <c r="S77" s="79"/>
      <c r="T77" s="79"/>
      <c r="U77" s="79"/>
      <c r="V77" s="79"/>
      <c r="W77" s="79"/>
      <c r="X77" s="79"/>
      <c r="Y77" s="79"/>
      <c r="Z77" s="79"/>
    </row>
    <row r="78" ht="11.25" customHeight="1">
      <c r="A78" s="286" t="s">
        <v>66</v>
      </c>
      <c r="B78" s="151" t="s">
        <v>52</v>
      </c>
      <c r="C78" s="112" t="s">
        <v>9160</v>
      </c>
      <c r="D78" s="119">
        <v>30.0</v>
      </c>
      <c r="E78" s="703">
        <v>30.0</v>
      </c>
      <c r="F78" s="78" t="s">
        <v>1533</v>
      </c>
      <c r="G78" s="79"/>
      <c r="H78" s="79"/>
      <c r="I78" s="79"/>
      <c r="J78" s="79"/>
      <c r="K78" s="79"/>
      <c r="L78" s="79"/>
      <c r="M78" s="79"/>
      <c r="N78" s="79"/>
      <c r="O78" s="79"/>
      <c r="P78" s="79"/>
      <c r="Q78" s="79"/>
      <c r="R78" s="79"/>
      <c r="S78" s="79"/>
      <c r="T78" s="79"/>
      <c r="U78" s="79"/>
      <c r="V78" s="79"/>
      <c r="W78" s="79"/>
      <c r="X78" s="79"/>
      <c r="Y78" s="79"/>
      <c r="Z78" s="79"/>
    </row>
    <row r="79" ht="11.25" customHeight="1">
      <c r="A79" s="286" t="s">
        <v>66</v>
      </c>
      <c r="B79" s="151" t="s">
        <v>52</v>
      </c>
      <c r="C79" s="112" t="s">
        <v>9161</v>
      </c>
      <c r="D79" s="119">
        <v>30.0</v>
      </c>
      <c r="E79" s="703">
        <v>30.0</v>
      </c>
      <c r="F79" s="78" t="s">
        <v>1533</v>
      </c>
      <c r="G79" s="79"/>
      <c r="H79" s="79"/>
      <c r="I79" s="79"/>
      <c r="J79" s="79"/>
      <c r="K79" s="79"/>
      <c r="L79" s="79"/>
      <c r="M79" s="79"/>
      <c r="N79" s="79"/>
      <c r="O79" s="79"/>
      <c r="P79" s="79"/>
      <c r="Q79" s="79"/>
      <c r="R79" s="79"/>
      <c r="S79" s="79"/>
      <c r="T79" s="79"/>
      <c r="U79" s="79"/>
      <c r="V79" s="79"/>
      <c r="W79" s="79"/>
      <c r="X79" s="79"/>
      <c r="Y79" s="79"/>
      <c r="Z79" s="79"/>
    </row>
    <row r="80" ht="11.25" customHeight="1">
      <c r="A80" s="286" t="s">
        <v>66</v>
      </c>
      <c r="B80" s="151" t="s">
        <v>52</v>
      </c>
      <c r="C80" s="112" t="s">
        <v>9162</v>
      </c>
      <c r="D80" s="119">
        <v>30.0</v>
      </c>
      <c r="E80" s="703">
        <v>30.0</v>
      </c>
      <c r="F80" s="78" t="s">
        <v>1533</v>
      </c>
      <c r="G80" s="79"/>
      <c r="H80" s="79"/>
      <c r="I80" s="79"/>
      <c r="J80" s="79"/>
      <c r="K80" s="79"/>
      <c r="L80" s="79"/>
      <c r="M80" s="79"/>
      <c r="N80" s="79"/>
      <c r="O80" s="79"/>
      <c r="P80" s="79"/>
      <c r="Q80" s="79"/>
      <c r="R80" s="79"/>
      <c r="S80" s="79"/>
      <c r="T80" s="79"/>
      <c r="U80" s="79"/>
      <c r="V80" s="79"/>
      <c r="W80" s="79"/>
      <c r="X80" s="79"/>
      <c r="Y80" s="79"/>
      <c r="Z80" s="79"/>
    </row>
    <row r="81" ht="11.25" customHeight="1">
      <c r="A81" s="85" t="s">
        <v>67</v>
      </c>
      <c r="B81" s="18" t="s">
        <v>52</v>
      </c>
      <c r="C81" s="85" t="s">
        <v>9163</v>
      </c>
      <c r="D81" s="75">
        <v>30.0</v>
      </c>
      <c r="E81" s="469">
        <f t="shared" ref="E81:E85" si="1">D81</f>
        <v>30</v>
      </c>
      <c r="F81" s="78" t="s">
        <v>329</v>
      </c>
      <c r="G81" s="79"/>
      <c r="H81" s="79"/>
      <c r="I81" s="79"/>
      <c r="J81" s="79"/>
      <c r="K81" s="79"/>
      <c r="L81" s="79"/>
      <c r="M81" s="79"/>
      <c r="N81" s="79"/>
      <c r="O81" s="79"/>
      <c r="P81" s="79"/>
      <c r="Q81" s="79"/>
      <c r="R81" s="79"/>
      <c r="S81" s="79"/>
      <c r="T81" s="79"/>
      <c r="U81" s="79"/>
      <c r="V81" s="79"/>
      <c r="W81" s="79"/>
      <c r="X81" s="79"/>
      <c r="Y81" s="79"/>
      <c r="Z81" s="79"/>
    </row>
    <row r="82" ht="11.25" customHeight="1">
      <c r="A82" s="85" t="s">
        <v>67</v>
      </c>
      <c r="B82" s="18" t="s">
        <v>52</v>
      </c>
      <c r="C82" s="85" t="s">
        <v>9164</v>
      </c>
      <c r="D82" s="75">
        <v>30.0</v>
      </c>
      <c r="E82" s="469">
        <f t="shared" si="1"/>
        <v>30</v>
      </c>
      <c r="F82" s="78" t="s">
        <v>329</v>
      </c>
      <c r="G82" s="79"/>
      <c r="H82" s="79"/>
      <c r="I82" s="79"/>
      <c r="J82" s="79"/>
      <c r="K82" s="79"/>
      <c r="L82" s="79"/>
      <c r="M82" s="79"/>
      <c r="N82" s="79"/>
      <c r="O82" s="79"/>
      <c r="P82" s="79"/>
      <c r="Q82" s="79"/>
      <c r="R82" s="79"/>
      <c r="S82" s="79"/>
      <c r="T82" s="79"/>
      <c r="U82" s="79"/>
      <c r="V82" s="79"/>
      <c r="W82" s="79"/>
      <c r="X82" s="79"/>
      <c r="Y82" s="79"/>
      <c r="Z82" s="79"/>
    </row>
    <row r="83" ht="11.25" customHeight="1">
      <c r="A83" s="85" t="s">
        <v>67</v>
      </c>
      <c r="B83" s="18" t="s">
        <v>52</v>
      </c>
      <c r="C83" s="85" t="s">
        <v>9165</v>
      </c>
      <c r="D83" s="75">
        <v>30.0</v>
      </c>
      <c r="E83" s="469">
        <f t="shared" si="1"/>
        <v>30</v>
      </c>
      <c r="F83" s="78" t="s">
        <v>329</v>
      </c>
      <c r="G83" s="79"/>
      <c r="H83" s="79"/>
      <c r="I83" s="79"/>
      <c r="J83" s="79"/>
      <c r="K83" s="79"/>
      <c r="L83" s="79"/>
      <c r="M83" s="79"/>
      <c r="N83" s="79"/>
      <c r="O83" s="79"/>
      <c r="P83" s="79"/>
      <c r="Q83" s="79"/>
      <c r="R83" s="79"/>
      <c r="S83" s="79"/>
      <c r="T83" s="79"/>
      <c r="U83" s="79"/>
      <c r="V83" s="79"/>
      <c r="W83" s="79"/>
      <c r="X83" s="79"/>
      <c r="Y83" s="79"/>
      <c r="Z83" s="79"/>
    </row>
    <row r="84" ht="11.25" customHeight="1">
      <c r="A84" s="85" t="s">
        <v>67</v>
      </c>
      <c r="B84" s="18" t="s">
        <v>52</v>
      </c>
      <c r="C84" s="85" t="s">
        <v>9166</v>
      </c>
      <c r="D84" s="75">
        <v>30.0</v>
      </c>
      <c r="E84" s="469">
        <f t="shared" si="1"/>
        <v>30</v>
      </c>
      <c r="F84" s="78" t="s">
        <v>329</v>
      </c>
      <c r="G84" s="79"/>
      <c r="H84" s="79"/>
      <c r="I84" s="79"/>
      <c r="J84" s="79"/>
      <c r="K84" s="79"/>
      <c r="L84" s="79"/>
      <c r="M84" s="79"/>
      <c r="N84" s="79"/>
      <c r="O84" s="79"/>
      <c r="P84" s="79"/>
      <c r="Q84" s="79"/>
      <c r="R84" s="79"/>
      <c r="S84" s="79"/>
      <c r="T84" s="79"/>
      <c r="U84" s="79"/>
      <c r="V84" s="79"/>
      <c r="W84" s="79"/>
      <c r="X84" s="79"/>
      <c r="Y84" s="79"/>
      <c r="Z84" s="79"/>
    </row>
    <row r="85" ht="11.25" customHeight="1">
      <c r="A85" s="85" t="s">
        <v>67</v>
      </c>
      <c r="B85" s="18" t="s">
        <v>52</v>
      </c>
      <c r="C85" s="85" t="s">
        <v>9167</v>
      </c>
      <c r="D85" s="75">
        <v>30.0</v>
      </c>
      <c r="E85" s="469">
        <f t="shared" si="1"/>
        <v>30</v>
      </c>
      <c r="F85" s="78" t="s">
        <v>329</v>
      </c>
      <c r="G85" s="79"/>
      <c r="H85" s="79"/>
      <c r="I85" s="79"/>
      <c r="J85" s="79"/>
      <c r="K85" s="79"/>
      <c r="L85" s="79"/>
      <c r="M85" s="79"/>
      <c r="N85" s="79"/>
      <c r="O85" s="79"/>
      <c r="P85" s="79"/>
      <c r="Q85" s="79"/>
      <c r="R85" s="79"/>
      <c r="S85" s="79"/>
      <c r="T85" s="79"/>
      <c r="U85" s="79"/>
      <c r="V85" s="79"/>
      <c r="W85" s="79"/>
      <c r="X85" s="79"/>
      <c r="Y85" s="79"/>
      <c r="Z85" s="79"/>
    </row>
    <row r="86" ht="11.25" customHeight="1">
      <c r="A86" s="85" t="s">
        <v>67</v>
      </c>
      <c r="B86" s="18" t="s">
        <v>52</v>
      </c>
      <c r="C86" s="85" t="s">
        <v>9168</v>
      </c>
      <c r="D86" s="75">
        <v>30.0</v>
      </c>
      <c r="E86" s="469">
        <v>30.0</v>
      </c>
      <c r="F86" s="78" t="s">
        <v>329</v>
      </c>
      <c r="G86" s="79"/>
      <c r="H86" s="79"/>
      <c r="I86" s="79"/>
      <c r="J86" s="79"/>
      <c r="K86" s="79"/>
      <c r="L86" s="79"/>
      <c r="M86" s="79"/>
      <c r="N86" s="79"/>
      <c r="O86" s="79"/>
      <c r="P86" s="79"/>
      <c r="Q86" s="79"/>
      <c r="R86" s="79"/>
      <c r="S86" s="79"/>
      <c r="T86" s="79"/>
      <c r="U86" s="79"/>
      <c r="V86" s="79"/>
      <c r="W86" s="79"/>
      <c r="X86" s="79"/>
      <c r="Y86" s="79"/>
      <c r="Z86" s="79"/>
    </row>
    <row r="87" ht="11.25" customHeight="1">
      <c r="A87" s="85" t="s">
        <v>67</v>
      </c>
      <c r="B87" s="18" t="s">
        <v>52</v>
      </c>
      <c r="C87" s="78" t="s">
        <v>9169</v>
      </c>
      <c r="D87" s="75">
        <v>30.0</v>
      </c>
      <c r="E87" s="469">
        <v>30.0</v>
      </c>
      <c r="F87" s="78" t="s">
        <v>329</v>
      </c>
      <c r="G87" s="79"/>
      <c r="H87" s="79"/>
      <c r="I87" s="79"/>
      <c r="J87" s="79"/>
      <c r="K87" s="79"/>
      <c r="L87" s="79"/>
      <c r="M87" s="79"/>
      <c r="N87" s="79"/>
      <c r="O87" s="79"/>
      <c r="P87" s="79"/>
      <c r="Q87" s="79"/>
      <c r="R87" s="79"/>
      <c r="S87" s="79"/>
      <c r="T87" s="79"/>
      <c r="U87" s="79"/>
      <c r="V87" s="79"/>
      <c r="W87" s="79"/>
      <c r="X87" s="79"/>
      <c r="Y87" s="79"/>
      <c r="Z87" s="79"/>
    </row>
    <row r="88" ht="11.25" customHeight="1">
      <c r="A88" s="85" t="s">
        <v>67</v>
      </c>
      <c r="B88" s="18" t="s">
        <v>52</v>
      </c>
      <c r="C88" s="85" t="s">
        <v>9170</v>
      </c>
      <c r="D88" s="75">
        <v>30.0</v>
      </c>
      <c r="E88" s="469">
        <v>30.0</v>
      </c>
      <c r="F88" s="78" t="s">
        <v>329</v>
      </c>
      <c r="G88" s="79"/>
      <c r="H88" s="79"/>
      <c r="I88" s="79"/>
      <c r="J88" s="79"/>
      <c r="K88" s="79"/>
      <c r="L88" s="79"/>
      <c r="M88" s="79"/>
      <c r="N88" s="79"/>
      <c r="O88" s="79"/>
      <c r="P88" s="79"/>
      <c r="Q88" s="79"/>
      <c r="R88" s="79"/>
      <c r="S88" s="79"/>
      <c r="T88" s="79"/>
      <c r="U88" s="79"/>
      <c r="V88" s="79"/>
      <c r="W88" s="79"/>
      <c r="X88" s="79"/>
      <c r="Y88" s="79"/>
      <c r="Z88" s="79"/>
    </row>
    <row r="89" ht="11.25" customHeight="1">
      <c r="A89" s="85" t="s">
        <v>67</v>
      </c>
      <c r="B89" s="18" t="s">
        <v>52</v>
      </c>
      <c r="C89" s="85" t="s">
        <v>9171</v>
      </c>
      <c r="D89" s="75">
        <v>20.0</v>
      </c>
      <c r="E89" s="469">
        <f>D89</f>
        <v>20</v>
      </c>
      <c r="F89" s="78" t="s">
        <v>329</v>
      </c>
      <c r="G89" s="79"/>
      <c r="H89" s="79"/>
      <c r="I89" s="79"/>
      <c r="J89" s="79"/>
      <c r="K89" s="79"/>
      <c r="L89" s="79"/>
      <c r="M89" s="79"/>
      <c r="N89" s="79"/>
      <c r="O89" s="79"/>
      <c r="P89" s="79"/>
      <c r="Q89" s="79"/>
      <c r="R89" s="79"/>
      <c r="S89" s="79"/>
      <c r="T89" s="79"/>
      <c r="U89" s="79"/>
      <c r="V89" s="79"/>
      <c r="W89" s="79"/>
      <c r="X89" s="79"/>
      <c r="Y89" s="79"/>
      <c r="Z89" s="79"/>
    </row>
    <row r="90" ht="11.25" customHeight="1">
      <c r="A90" s="91" t="s">
        <v>68</v>
      </c>
      <c r="B90" s="92" t="s">
        <v>52</v>
      </c>
      <c r="C90" s="232" t="s">
        <v>9172</v>
      </c>
      <c r="D90" s="119">
        <v>30.0</v>
      </c>
      <c r="E90" s="703">
        <v>30.0</v>
      </c>
      <c r="F90" s="78" t="s">
        <v>344</v>
      </c>
      <c r="G90" s="79"/>
      <c r="H90" s="79"/>
      <c r="I90" s="79"/>
      <c r="J90" s="79"/>
      <c r="K90" s="79"/>
      <c r="L90" s="79"/>
      <c r="M90" s="79"/>
      <c r="N90" s="79"/>
      <c r="O90" s="79"/>
      <c r="P90" s="79"/>
      <c r="Q90" s="79"/>
      <c r="R90" s="79"/>
      <c r="S90" s="79"/>
      <c r="T90" s="79"/>
      <c r="U90" s="79"/>
      <c r="V90" s="79"/>
      <c r="W90" s="79"/>
      <c r="X90" s="79"/>
      <c r="Y90" s="79"/>
      <c r="Z90" s="79"/>
    </row>
    <row r="91" ht="11.25" customHeight="1">
      <c r="A91" s="91" t="s">
        <v>68</v>
      </c>
      <c r="B91" s="92" t="s">
        <v>52</v>
      </c>
      <c r="C91" s="232" t="s">
        <v>9173</v>
      </c>
      <c r="D91" s="119">
        <v>30.0</v>
      </c>
      <c r="E91" s="703">
        <v>30.0</v>
      </c>
      <c r="F91" s="78" t="s">
        <v>344</v>
      </c>
      <c r="G91" s="79"/>
      <c r="H91" s="79"/>
      <c r="I91" s="79"/>
      <c r="J91" s="79"/>
      <c r="K91" s="79"/>
      <c r="L91" s="79"/>
      <c r="M91" s="79"/>
      <c r="N91" s="79"/>
      <c r="O91" s="79"/>
      <c r="P91" s="79"/>
      <c r="Q91" s="79"/>
      <c r="R91" s="79"/>
      <c r="S91" s="79"/>
      <c r="T91" s="79"/>
      <c r="U91" s="79"/>
      <c r="V91" s="79"/>
      <c r="W91" s="79"/>
      <c r="X91" s="79"/>
      <c r="Y91" s="79"/>
      <c r="Z91" s="79"/>
    </row>
    <row r="92" ht="11.25" customHeight="1">
      <c r="A92" s="91" t="s">
        <v>68</v>
      </c>
      <c r="B92" s="92" t="s">
        <v>52</v>
      </c>
      <c r="C92" s="232" t="s">
        <v>9174</v>
      </c>
      <c r="D92" s="119">
        <v>30.0</v>
      </c>
      <c r="E92" s="703">
        <v>30.0</v>
      </c>
      <c r="F92" s="78" t="s">
        <v>344</v>
      </c>
      <c r="G92" s="79"/>
      <c r="H92" s="79"/>
      <c r="I92" s="79"/>
      <c r="J92" s="79"/>
      <c r="K92" s="79"/>
      <c r="L92" s="79"/>
      <c r="M92" s="79"/>
      <c r="N92" s="79"/>
      <c r="O92" s="79"/>
      <c r="P92" s="79"/>
      <c r="Q92" s="79"/>
      <c r="R92" s="79"/>
      <c r="S92" s="79"/>
      <c r="T92" s="79"/>
      <c r="U92" s="79"/>
      <c r="V92" s="79"/>
      <c r="W92" s="79"/>
      <c r="X92" s="79"/>
      <c r="Y92" s="79"/>
      <c r="Z92" s="79"/>
    </row>
    <row r="93" ht="11.25" customHeight="1">
      <c r="A93" s="91" t="s">
        <v>68</v>
      </c>
      <c r="B93" s="92" t="s">
        <v>52</v>
      </c>
      <c r="C93" s="232" t="s">
        <v>9175</v>
      </c>
      <c r="D93" s="119">
        <v>30.0</v>
      </c>
      <c r="E93" s="703">
        <v>30.0</v>
      </c>
      <c r="F93" s="78" t="s">
        <v>344</v>
      </c>
      <c r="G93" s="79"/>
      <c r="H93" s="79"/>
      <c r="I93" s="79"/>
      <c r="J93" s="79"/>
      <c r="K93" s="79"/>
      <c r="L93" s="79"/>
      <c r="M93" s="79"/>
      <c r="N93" s="79"/>
      <c r="O93" s="79"/>
      <c r="P93" s="79"/>
      <c r="Q93" s="79"/>
      <c r="R93" s="79"/>
      <c r="S93" s="79"/>
      <c r="T93" s="79"/>
      <c r="U93" s="79"/>
      <c r="V93" s="79"/>
      <c r="W93" s="79"/>
      <c r="X93" s="79"/>
      <c r="Y93" s="79"/>
      <c r="Z93" s="79"/>
    </row>
    <row r="94" ht="11.25" customHeight="1">
      <c r="A94" s="91" t="s">
        <v>68</v>
      </c>
      <c r="B94" s="92" t="s">
        <v>52</v>
      </c>
      <c r="C94" s="232" t="s">
        <v>9176</v>
      </c>
      <c r="D94" s="119">
        <v>30.0</v>
      </c>
      <c r="E94" s="703">
        <v>30.0</v>
      </c>
      <c r="F94" s="78" t="s">
        <v>344</v>
      </c>
      <c r="G94" s="79"/>
      <c r="H94" s="79"/>
      <c r="I94" s="79"/>
      <c r="J94" s="79"/>
      <c r="K94" s="79"/>
      <c r="L94" s="79"/>
      <c r="M94" s="79"/>
      <c r="N94" s="79"/>
      <c r="O94" s="79"/>
      <c r="P94" s="79"/>
      <c r="Q94" s="79"/>
      <c r="R94" s="79"/>
      <c r="S94" s="79"/>
      <c r="T94" s="79"/>
      <c r="U94" s="79"/>
      <c r="V94" s="79"/>
      <c r="W94" s="79"/>
      <c r="X94" s="79"/>
      <c r="Y94" s="79"/>
      <c r="Z94" s="79"/>
    </row>
    <row r="95" ht="11.25" customHeight="1">
      <c r="A95" s="91" t="s">
        <v>68</v>
      </c>
      <c r="B95" s="92" t="s">
        <v>52</v>
      </c>
      <c r="C95" s="232" t="s">
        <v>9177</v>
      </c>
      <c r="D95" s="119">
        <v>30.0</v>
      </c>
      <c r="E95" s="703">
        <v>30.0</v>
      </c>
      <c r="F95" s="78" t="s">
        <v>344</v>
      </c>
      <c r="G95" s="79"/>
      <c r="H95" s="79"/>
      <c r="I95" s="79"/>
      <c r="J95" s="79"/>
      <c r="K95" s="79"/>
      <c r="L95" s="79"/>
      <c r="M95" s="79"/>
      <c r="N95" s="79"/>
      <c r="O95" s="79"/>
      <c r="P95" s="79"/>
      <c r="Q95" s="79"/>
      <c r="R95" s="79"/>
      <c r="S95" s="79"/>
      <c r="T95" s="79"/>
      <c r="U95" s="79"/>
      <c r="V95" s="79"/>
      <c r="W95" s="79"/>
      <c r="X95" s="79"/>
      <c r="Y95" s="79"/>
      <c r="Z95" s="79"/>
    </row>
    <row r="96" ht="11.25" customHeight="1">
      <c r="A96" s="91" t="s">
        <v>68</v>
      </c>
      <c r="B96" s="92" t="s">
        <v>52</v>
      </c>
      <c r="C96" s="232" t="s">
        <v>9178</v>
      </c>
      <c r="D96" s="119">
        <v>30.0</v>
      </c>
      <c r="E96" s="703">
        <v>30.0</v>
      </c>
      <c r="F96" s="78" t="s">
        <v>344</v>
      </c>
      <c r="G96" s="79"/>
      <c r="H96" s="79"/>
      <c r="I96" s="79"/>
      <c r="J96" s="79"/>
      <c r="K96" s="79"/>
      <c r="L96" s="79"/>
      <c r="M96" s="79"/>
      <c r="N96" s="79"/>
      <c r="O96" s="79"/>
      <c r="P96" s="79"/>
      <c r="Q96" s="79"/>
      <c r="R96" s="79"/>
      <c r="S96" s="79"/>
      <c r="T96" s="79"/>
      <c r="U96" s="79"/>
      <c r="V96" s="79"/>
      <c r="W96" s="79"/>
      <c r="X96" s="79"/>
      <c r="Y96" s="79"/>
      <c r="Z96" s="79"/>
    </row>
    <row r="97" ht="11.25" customHeight="1">
      <c r="A97" s="91" t="s">
        <v>68</v>
      </c>
      <c r="B97" s="92" t="s">
        <v>52</v>
      </c>
      <c r="C97" s="232" t="s">
        <v>9179</v>
      </c>
      <c r="D97" s="119">
        <v>30.0</v>
      </c>
      <c r="E97" s="703">
        <v>30.0</v>
      </c>
      <c r="F97" s="78" t="s">
        <v>344</v>
      </c>
      <c r="G97" s="79"/>
      <c r="H97" s="79"/>
      <c r="I97" s="79"/>
      <c r="J97" s="79"/>
      <c r="K97" s="79"/>
      <c r="L97" s="79"/>
      <c r="M97" s="79"/>
      <c r="N97" s="79"/>
      <c r="O97" s="79"/>
      <c r="P97" s="79"/>
      <c r="Q97" s="79"/>
      <c r="R97" s="79"/>
      <c r="S97" s="79"/>
      <c r="T97" s="79"/>
      <c r="U97" s="79"/>
      <c r="V97" s="79"/>
      <c r="W97" s="79"/>
      <c r="X97" s="79"/>
      <c r="Y97" s="79"/>
      <c r="Z97" s="79"/>
    </row>
    <row r="98" ht="11.25" customHeight="1">
      <c r="A98" s="91" t="s">
        <v>68</v>
      </c>
      <c r="B98" s="92" t="s">
        <v>52</v>
      </c>
      <c r="C98" s="232" t="s">
        <v>9180</v>
      </c>
      <c r="D98" s="119">
        <v>20.0</v>
      </c>
      <c r="E98" s="703">
        <v>20.0</v>
      </c>
      <c r="F98" s="78" t="s">
        <v>344</v>
      </c>
      <c r="G98" s="79"/>
      <c r="H98" s="79"/>
      <c r="I98" s="79"/>
      <c r="J98" s="79"/>
      <c r="K98" s="79"/>
      <c r="L98" s="79"/>
      <c r="M98" s="79"/>
      <c r="N98" s="79"/>
      <c r="O98" s="79"/>
      <c r="P98" s="79"/>
      <c r="Q98" s="79"/>
      <c r="R98" s="79"/>
      <c r="S98" s="79"/>
      <c r="T98" s="79"/>
      <c r="U98" s="79"/>
      <c r="V98" s="79"/>
      <c r="W98" s="79"/>
      <c r="X98" s="79"/>
      <c r="Y98" s="79"/>
      <c r="Z98" s="79"/>
    </row>
    <row r="99" ht="11.25" customHeight="1">
      <c r="A99" s="91" t="s">
        <v>68</v>
      </c>
      <c r="B99" s="92" t="s">
        <v>52</v>
      </c>
      <c r="C99" s="232" t="s">
        <v>9181</v>
      </c>
      <c r="D99" s="119">
        <v>20.0</v>
      </c>
      <c r="E99" s="703">
        <v>20.0</v>
      </c>
      <c r="F99" s="78" t="s">
        <v>344</v>
      </c>
      <c r="G99" s="79"/>
      <c r="H99" s="79"/>
      <c r="I99" s="79"/>
      <c r="J99" s="79"/>
      <c r="K99" s="79"/>
      <c r="L99" s="79"/>
      <c r="M99" s="79"/>
      <c r="N99" s="79"/>
      <c r="O99" s="79"/>
      <c r="P99" s="79"/>
      <c r="Q99" s="79"/>
      <c r="R99" s="79"/>
      <c r="S99" s="79"/>
      <c r="T99" s="79"/>
      <c r="U99" s="79"/>
      <c r="V99" s="79"/>
      <c r="W99" s="79"/>
      <c r="X99" s="79"/>
      <c r="Y99" s="79"/>
      <c r="Z99" s="79"/>
    </row>
    <row r="100" ht="11.25" customHeight="1">
      <c r="A100" s="91" t="s">
        <v>68</v>
      </c>
      <c r="B100" s="92" t="s">
        <v>52</v>
      </c>
      <c r="C100" s="232" t="s">
        <v>9182</v>
      </c>
      <c r="D100" s="119">
        <v>20.0</v>
      </c>
      <c r="E100" s="703">
        <v>20.0</v>
      </c>
      <c r="F100" s="78" t="s">
        <v>344</v>
      </c>
      <c r="G100" s="79"/>
      <c r="H100" s="79"/>
      <c r="I100" s="79"/>
      <c r="J100" s="79"/>
      <c r="K100" s="79"/>
      <c r="L100" s="79"/>
      <c r="M100" s="79"/>
      <c r="N100" s="79"/>
      <c r="O100" s="79"/>
      <c r="P100" s="79"/>
      <c r="Q100" s="79"/>
      <c r="R100" s="79"/>
      <c r="S100" s="79"/>
      <c r="T100" s="79"/>
      <c r="U100" s="79"/>
      <c r="V100" s="79"/>
      <c r="W100" s="79"/>
      <c r="X100" s="79"/>
      <c r="Y100" s="79"/>
      <c r="Z100" s="79"/>
    </row>
    <row r="101" ht="11.25" customHeight="1">
      <c r="A101" s="789" t="s">
        <v>69</v>
      </c>
      <c r="B101" s="790" t="s">
        <v>52</v>
      </c>
      <c r="C101" s="78" t="s">
        <v>9183</v>
      </c>
      <c r="D101" s="119">
        <v>20.0</v>
      </c>
      <c r="E101" s="703">
        <v>20.0</v>
      </c>
      <c r="F101" s="78" t="s">
        <v>1776</v>
      </c>
      <c r="G101" s="79"/>
      <c r="H101" s="79"/>
      <c r="I101" s="79"/>
      <c r="J101" s="79"/>
      <c r="K101" s="79"/>
      <c r="L101" s="79"/>
      <c r="M101" s="79"/>
      <c r="N101" s="79"/>
      <c r="O101" s="79"/>
      <c r="P101" s="79"/>
      <c r="Q101" s="79"/>
      <c r="R101" s="79"/>
      <c r="S101" s="79"/>
      <c r="T101" s="79"/>
      <c r="U101" s="79"/>
      <c r="V101" s="79"/>
      <c r="W101" s="79"/>
      <c r="X101" s="79"/>
      <c r="Y101" s="79"/>
      <c r="Z101" s="79"/>
    </row>
    <row r="102" ht="11.25" customHeight="1">
      <c r="A102" s="789" t="s">
        <v>69</v>
      </c>
      <c r="B102" s="790" t="s">
        <v>52</v>
      </c>
      <c r="C102" s="112" t="s">
        <v>9184</v>
      </c>
      <c r="D102" s="119">
        <v>20.0</v>
      </c>
      <c r="E102" s="703">
        <v>20.0</v>
      </c>
      <c r="F102" s="78" t="s">
        <v>1776</v>
      </c>
      <c r="G102" s="79"/>
      <c r="H102" s="79"/>
      <c r="I102" s="79"/>
      <c r="J102" s="79"/>
      <c r="K102" s="79"/>
      <c r="L102" s="79"/>
      <c r="M102" s="79"/>
      <c r="N102" s="79"/>
      <c r="O102" s="79"/>
      <c r="P102" s="79"/>
      <c r="Q102" s="79"/>
      <c r="R102" s="79"/>
      <c r="S102" s="79"/>
      <c r="T102" s="79"/>
      <c r="U102" s="79"/>
      <c r="V102" s="79"/>
      <c r="W102" s="79"/>
      <c r="X102" s="79"/>
      <c r="Y102" s="79"/>
      <c r="Z102" s="79"/>
    </row>
    <row r="103" ht="11.25" customHeight="1">
      <c r="A103" s="789" t="s">
        <v>69</v>
      </c>
      <c r="B103" s="790" t="s">
        <v>52</v>
      </c>
      <c r="C103" s="112" t="s">
        <v>9185</v>
      </c>
      <c r="D103" s="119">
        <v>20.0</v>
      </c>
      <c r="E103" s="703">
        <v>20.0</v>
      </c>
      <c r="F103" s="78" t="s">
        <v>1776</v>
      </c>
      <c r="G103" s="79"/>
      <c r="H103" s="79"/>
      <c r="I103" s="79"/>
      <c r="J103" s="79"/>
      <c r="K103" s="79"/>
      <c r="L103" s="79"/>
      <c r="M103" s="79"/>
      <c r="N103" s="79"/>
      <c r="O103" s="79"/>
      <c r="P103" s="79"/>
      <c r="Q103" s="79"/>
      <c r="R103" s="79"/>
      <c r="S103" s="79"/>
      <c r="T103" s="79"/>
      <c r="U103" s="79"/>
      <c r="V103" s="79"/>
      <c r="W103" s="79"/>
      <c r="X103" s="79"/>
      <c r="Y103" s="79"/>
      <c r="Z103" s="79"/>
    </row>
    <row r="104" ht="11.25" customHeight="1">
      <c r="A104" s="789" t="s">
        <v>69</v>
      </c>
      <c r="B104" s="790" t="s">
        <v>52</v>
      </c>
      <c r="C104" s="112" t="s">
        <v>9186</v>
      </c>
      <c r="D104" s="119">
        <v>20.0</v>
      </c>
      <c r="E104" s="703">
        <v>20.0</v>
      </c>
      <c r="F104" s="78" t="s">
        <v>1776</v>
      </c>
      <c r="G104" s="79"/>
      <c r="H104" s="79"/>
      <c r="I104" s="79"/>
      <c r="J104" s="79"/>
      <c r="K104" s="79"/>
      <c r="L104" s="79"/>
      <c r="M104" s="79"/>
      <c r="N104" s="79"/>
      <c r="O104" s="79"/>
      <c r="P104" s="79"/>
      <c r="Q104" s="79"/>
      <c r="R104" s="79"/>
      <c r="S104" s="79"/>
      <c r="T104" s="79"/>
      <c r="U104" s="79"/>
      <c r="V104" s="79"/>
      <c r="W104" s="79"/>
      <c r="X104" s="79"/>
      <c r="Y104" s="79"/>
      <c r="Z104" s="79"/>
    </row>
    <row r="105" ht="11.25" customHeight="1">
      <c r="A105" s="789" t="s">
        <v>69</v>
      </c>
      <c r="B105" s="790" t="s">
        <v>52</v>
      </c>
      <c r="C105" s="112" t="s">
        <v>9187</v>
      </c>
      <c r="D105" s="119">
        <v>20.0</v>
      </c>
      <c r="E105" s="703">
        <v>20.0</v>
      </c>
      <c r="F105" s="78" t="s">
        <v>1776</v>
      </c>
      <c r="G105" s="79"/>
      <c r="H105" s="79"/>
      <c r="I105" s="79"/>
      <c r="J105" s="79"/>
      <c r="K105" s="79"/>
      <c r="L105" s="79"/>
      <c r="M105" s="79"/>
      <c r="N105" s="79"/>
      <c r="O105" s="79"/>
      <c r="P105" s="79"/>
      <c r="Q105" s="79"/>
      <c r="R105" s="79"/>
      <c r="S105" s="79"/>
      <c r="T105" s="79"/>
      <c r="U105" s="79"/>
      <c r="V105" s="79"/>
      <c r="W105" s="79"/>
      <c r="X105" s="79"/>
      <c r="Y105" s="79"/>
      <c r="Z105" s="79"/>
    </row>
    <row r="106" ht="11.25" customHeight="1">
      <c r="A106" s="789" t="s">
        <v>69</v>
      </c>
      <c r="B106" s="790" t="s">
        <v>52</v>
      </c>
      <c r="C106" s="78" t="s">
        <v>9188</v>
      </c>
      <c r="D106" s="119">
        <v>20.0</v>
      </c>
      <c r="E106" s="703">
        <v>20.0</v>
      </c>
      <c r="F106" s="78" t="s">
        <v>1776</v>
      </c>
      <c r="G106" s="79"/>
      <c r="H106" s="79"/>
      <c r="I106" s="79"/>
      <c r="J106" s="79"/>
      <c r="K106" s="79"/>
      <c r="L106" s="79"/>
      <c r="M106" s="79"/>
      <c r="N106" s="79"/>
      <c r="O106" s="79"/>
      <c r="P106" s="79"/>
      <c r="Q106" s="79"/>
      <c r="R106" s="79"/>
      <c r="S106" s="79"/>
      <c r="T106" s="79"/>
      <c r="U106" s="79"/>
      <c r="V106" s="79"/>
      <c r="W106" s="79"/>
      <c r="X106" s="79"/>
      <c r="Y106" s="79"/>
      <c r="Z106" s="79"/>
    </row>
    <row r="107" ht="11.25" customHeight="1">
      <c r="A107" s="789" t="s">
        <v>69</v>
      </c>
      <c r="B107" s="790" t="s">
        <v>52</v>
      </c>
      <c r="C107" s="78" t="s">
        <v>9189</v>
      </c>
      <c r="D107" s="119">
        <v>20.0</v>
      </c>
      <c r="E107" s="703">
        <v>20.0</v>
      </c>
      <c r="F107" s="78" t="s">
        <v>1776</v>
      </c>
      <c r="G107" s="79"/>
      <c r="H107" s="79"/>
      <c r="I107" s="79"/>
      <c r="J107" s="79"/>
      <c r="K107" s="79"/>
      <c r="L107" s="79"/>
      <c r="M107" s="79"/>
      <c r="N107" s="79"/>
      <c r="O107" s="79"/>
      <c r="P107" s="79"/>
      <c r="Q107" s="79"/>
      <c r="R107" s="79"/>
      <c r="S107" s="79"/>
      <c r="T107" s="79"/>
      <c r="U107" s="79"/>
      <c r="V107" s="79"/>
      <c r="W107" s="79"/>
      <c r="X107" s="79"/>
      <c r="Y107" s="79"/>
      <c r="Z107" s="79"/>
    </row>
    <row r="108" ht="11.25" customHeight="1">
      <c r="A108" s="789" t="s">
        <v>69</v>
      </c>
      <c r="B108" s="790" t="s">
        <v>52</v>
      </c>
      <c r="C108" s="112" t="s">
        <v>9190</v>
      </c>
      <c r="D108" s="119">
        <v>20.0</v>
      </c>
      <c r="E108" s="703">
        <v>20.0</v>
      </c>
      <c r="F108" s="78" t="s">
        <v>1776</v>
      </c>
      <c r="G108" s="79"/>
      <c r="H108" s="79"/>
      <c r="I108" s="79"/>
      <c r="J108" s="79"/>
      <c r="K108" s="79"/>
      <c r="L108" s="79"/>
      <c r="M108" s="79"/>
      <c r="N108" s="79"/>
      <c r="O108" s="79"/>
      <c r="P108" s="79"/>
      <c r="Q108" s="79"/>
      <c r="R108" s="79"/>
      <c r="S108" s="79"/>
      <c r="T108" s="79"/>
      <c r="U108" s="79"/>
      <c r="V108" s="79"/>
      <c r="W108" s="79"/>
      <c r="X108" s="79"/>
      <c r="Y108" s="79"/>
      <c r="Z108" s="79"/>
    </row>
    <row r="109" ht="11.25" customHeight="1">
      <c r="A109" s="789" t="s">
        <v>69</v>
      </c>
      <c r="B109" s="791" t="s">
        <v>52</v>
      </c>
      <c r="C109" s="112" t="s">
        <v>9191</v>
      </c>
      <c r="D109" s="792">
        <v>20.0</v>
      </c>
      <c r="E109" s="703">
        <v>20.0</v>
      </c>
      <c r="F109" s="78" t="s">
        <v>1776</v>
      </c>
      <c r="G109" s="79"/>
      <c r="H109" s="79"/>
      <c r="I109" s="79"/>
      <c r="J109" s="79"/>
      <c r="K109" s="79"/>
      <c r="L109" s="79"/>
      <c r="M109" s="79"/>
      <c r="N109" s="79"/>
      <c r="O109" s="79"/>
      <c r="P109" s="79"/>
      <c r="Q109" s="79"/>
      <c r="R109" s="79"/>
      <c r="S109" s="79"/>
      <c r="T109" s="79"/>
      <c r="U109" s="79"/>
      <c r="V109" s="79"/>
      <c r="W109" s="79"/>
      <c r="X109" s="79"/>
      <c r="Y109" s="79"/>
      <c r="Z109" s="79"/>
    </row>
    <row r="110" ht="11.25" customHeight="1">
      <c r="A110" s="789" t="s">
        <v>69</v>
      </c>
      <c r="B110" s="791" t="s">
        <v>52</v>
      </c>
      <c r="C110" s="112" t="s">
        <v>9192</v>
      </c>
      <c r="D110" s="792">
        <v>20.0</v>
      </c>
      <c r="E110" s="703">
        <v>20.0</v>
      </c>
      <c r="F110" s="78" t="s">
        <v>1776</v>
      </c>
      <c r="G110" s="79"/>
      <c r="H110" s="79"/>
      <c r="I110" s="79"/>
      <c r="J110" s="79"/>
      <c r="K110" s="79"/>
      <c r="L110" s="79"/>
      <c r="M110" s="79"/>
      <c r="N110" s="79"/>
      <c r="O110" s="79"/>
      <c r="P110" s="79"/>
      <c r="Q110" s="79"/>
      <c r="R110" s="79"/>
      <c r="S110" s="79"/>
      <c r="T110" s="79"/>
      <c r="U110" s="79"/>
      <c r="V110" s="79"/>
      <c r="W110" s="79"/>
      <c r="X110" s="79"/>
      <c r="Y110" s="79"/>
      <c r="Z110" s="79"/>
    </row>
    <row r="111" ht="11.25" customHeight="1">
      <c r="A111" s="789" t="s">
        <v>69</v>
      </c>
      <c r="B111" s="791" t="s">
        <v>52</v>
      </c>
      <c r="C111" s="112" t="s">
        <v>9193</v>
      </c>
      <c r="D111" s="792">
        <v>20.0</v>
      </c>
      <c r="E111" s="703">
        <v>20.0</v>
      </c>
      <c r="F111" s="78" t="s">
        <v>1776</v>
      </c>
      <c r="G111" s="79"/>
      <c r="H111" s="79"/>
      <c r="I111" s="79"/>
      <c r="J111" s="79"/>
      <c r="K111" s="79"/>
      <c r="L111" s="79"/>
      <c r="M111" s="79"/>
      <c r="N111" s="79"/>
      <c r="O111" s="79"/>
      <c r="P111" s="79"/>
      <c r="Q111" s="79"/>
      <c r="R111" s="79"/>
      <c r="S111" s="79"/>
      <c r="T111" s="79"/>
      <c r="U111" s="79"/>
      <c r="V111" s="79"/>
      <c r="W111" s="79"/>
      <c r="X111" s="79"/>
      <c r="Y111" s="79"/>
      <c r="Z111" s="79"/>
    </row>
    <row r="112" ht="11.25" customHeight="1">
      <c r="A112" s="789" t="s">
        <v>69</v>
      </c>
      <c r="B112" s="790" t="s">
        <v>52</v>
      </c>
      <c r="C112" s="511" t="s">
        <v>9194</v>
      </c>
      <c r="D112" s="119">
        <v>30.0</v>
      </c>
      <c r="E112" s="703">
        <v>30.0</v>
      </c>
      <c r="F112" s="78" t="s">
        <v>1776</v>
      </c>
      <c r="G112" s="79"/>
      <c r="H112" s="79"/>
      <c r="I112" s="79"/>
      <c r="J112" s="79"/>
      <c r="K112" s="79"/>
      <c r="L112" s="79"/>
      <c r="M112" s="79"/>
      <c r="N112" s="79"/>
      <c r="O112" s="79"/>
      <c r="P112" s="79"/>
      <c r="Q112" s="79"/>
      <c r="R112" s="79"/>
      <c r="S112" s="79"/>
      <c r="T112" s="79"/>
      <c r="U112" s="79"/>
      <c r="V112" s="79"/>
      <c r="W112" s="79"/>
      <c r="X112" s="79"/>
      <c r="Y112" s="79"/>
      <c r="Z112" s="79"/>
    </row>
    <row r="113" ht="11.25" customHeight="1">
      <c r="A113" s="789" t="s">
        <v>69</v>
      </c>
      <c r="B113" s="790" t="s">
        <v>52</v>
      </c>
      <c r="C113" s="681" t="s">
        <v>9195</v>
      </c>
      <c r="D113" s="119">
        <v>30.0</v>
      </c>
      <c r="E113" s="793">
        <v>30.0</v>
      </c>
      <c r="F113" s="78" t="s">
        <v>1776</v>
      </c>
      <c r="G113" s="79"/>
      <c r="H113" s="79"/>
      <c r="I113" s="79"/>
      <c r="J113" s="79"/>
      <c r="K113" s="79"/>
      <c r="L113" s="79"/>
      <c r="M113" s="79"/>
      <c r="N113" s="79"/>
      <c r="O113" s="79"/>
      <c r="P113" s="79"/>
      <c r="Q113" s="79"/>
      <c r="R113" s="79"/>
      <c r="S113" s="79"/>
      <c r="T113" s="79"/>
      <c r="U113" s="79"/>
      <c r="V113" s="79"/>
      <c r="W113" s="79"/>
      <c r="X113" s="79"/>
      <c r="Y113" s="79"/>
      <c r="Z113" s="79"/>
    </row>
    <row r="114" ht="11.25" customHeight="1">
      <c r="A114" s="789" t="s">
        <v>69</v>
      </c>
      <c r="B114" s="790" t="s">
        <v>52</v>
      </c>
      <c r="C114" s="112" t="s">
        <v>9196</v>
      </c>
      <c r="D114" s="119">
        <v>30.0</v>
      </c>
      <c r="E114" s="703">
        <v>30.0</v>
      </c>
      <c r="F114" s="78" t="s">
        <v>1776</v>
      </c>
      <c r="G114" s="79"/>
      <c r="H114" s="79"/>
      <c r="I114" s="79"/>
      <c r="J114" s="79"/>
      <c r="K114" s="79"/>
      <c r="L114" s="79"/>
      <c r="M114" s="79"/>
      <c r="N114" s="79"/>
      <c r="O114" s="79"/>
      <c r="P114" s="79"/>
      <c r="Q114" s="79"/>
      <c r="R114" s="79"/>
      <c r="S114" s="79"/>
      <c r="T114" s="79"/>
      <c r="U114" s="79"/>
      <c r="V114" s="79"/>
      <c r="W114" s="79"/>
      <c r="X114" s="79"/>
      <c r="Y114" s="79"/>
      <c r="Z114" s="79"/>
    </row>
    <row r="115" ht="11.25" customHeight="1">
      <c r="A115" s="789" t="s">
        <v>69</v>
      </c>
      <c r="B115" s="790" t="s">
        <v>52</v>
      </c>
      <c r="C115" s="112" t="s">
        <v>9197</v>
      </c>
      <c r="D115" s="119">
        <v>30.0</v>
      </c>
      <c r="E115" s="703">
        <v>30.0</v>
      </c>
      <c r="F115" s="78" t="s">
        <v>1776</v>
      </c>
      <c r="G115" s="79"/>
      <c r="H115" s="79"/>
      <c r="I115" s="79"/>
      <c r="J115" s="79"/>
      <c r="K115" s="79"/>
      <c r="L115" s="79"/>
      <c r="M115" s="79"/>
      <c r="N115" s="79"/>
      <c r="O115" s="79"/>
      <c r="P115" s="79"/>
      <c r="Q115" s="79"/>
      <c r="R115" s="79"/>
      <c r="S115" s="79"/>
      <c r="T115" s="79"/>
      <c r="U115" s="79"/>
      <c r="V115" s="79"/>
      <c r="W115" s="79"/>
      <c r="X115" s="79"/>
      <c r="Y115" s="79"/>
      <c r="Z115" s="79"/>
    </row>
    <row r="116" ht="11.25" customHeight="1">
      <c r="A116" s="789" t="s">
        <v>69</v>
      </c>
      <c r="B116" s="790" t="s">
        <v>52</v>
      </c>
      <c r="C116" s="112" t="s">
        <v>9198</v>
      </c>
      <c r="D116" s="119">
        <v>30.0</v>
      </c>
      <c r="E116" s="703">
        <v>30.0</v>
      </c>
      <c r="F116" s="78" t="s">
        <v>1776</v>
      </c>
      <c r="G116" s="79"/>
      <c r="H116" s="79"/>
      <c r="I116" s="79"/>
      <c r="J116" s="79"/>
      <c r="K116" s="79"/>
      <c r="L116" s="79"/>
      <c r="M116" s="79"/>
      <c r="N116" s="79"/>
      <c r="O116" s="79"/>
      <c r="P116" s="79"/>
      <c r="Q116" s="79"/>
      <c r="R116" s="79"/>
      <c r="S116" s="79"/>
      <c r="T116" s="79"/>
      <c r="U116" s="79"/>
      <c r="V116" s="79"/>
      <c r="W116" s="79"/>
      <c r="X116" s="79"/>
      <c r="Y116" s="79"/>
      <c r="Z116" s="79"/>
    </row>
    <row r="117" ht="11.25" customHeight="1">
      <c r="A117" s="789" t="s">
        <v>69</v>
      </c>
      <c r="B117" s="790" t="s">
        <v>52</v>
      </c>
      <c r="C117" s="112" t="s">
        <v>9199</v>
      </c>
      <c r="D117" s="119">
        <v>30.0</v>
      </c>
      <c r="E117" s="703">
        <v>30.0</v>
      </c>
      <c r="F117" s="78" t="s">
        <v>1776</v>
      </c>
      <c r="G117" s="79"/>
      <c r="H117" s="79"/>
      <c r="I117" s="79"/>
      <c r="J117" s="79"/>
      <c r="K117" s="79"/>
      <c r="L117" s="79"/>
      <c r="M117" s="79"/>
      <c r="N117" s="79"/>
      <c r="O117" s="79"/>
      <c r="P117" s="79"/>
      <c r="Q117" s="79"/>
      <c r="R117" s="79"/>
      <c r="S117" s="79"/>
      <c r="T117" s="79"/>
      <c r="U117" s="79"/>
      <c r="V117" s="79"/>
      <c r="W117" s="79"/>
      <c r="X117" s="79"/>
      <c r="Y117" s="79"/>
      <c r="Z117" s="79"/>
    </row>
    <row r="118" ht="11.25" customHeight="1">
      <c r="A118" s="789" t="s">
        <v>69</v>
      </c>
      <c r="B118" s="98" t="s">
        <v>52</v>
      </c>
      <c r="C118" s="112" t="s">
        <v>9200</v>
      </c>
      <c r="D118" s="119">
        <v>30.0</v>
      </c>
      <c r="E118" s="703">
        <v>30.0</v>
      </c>
      <c r="F118" s="78" t="s">
        <v>1776</v>
      </c>
      <c r="G118" s="79"/>
      <c r="H118" s="79"/>
      <c r="I118" s="79"/>
      <c r="J118" s="79"/>
      <c r="K118" s="79"/>
      <c r="L118" s="79"/>
      <c r="M118" s="79"/>
      <c r="N118" s="79"/>
      <c r="O118" s="79"/>
      <c r="P118" s="79"/>
      <c r="Q118" s="79"/>
      <c r="R118" s="79"/>
      <c r="S118" s="79"/>
      <c r="T118" s="79"/>
      <c r="U118" s="79"/>
      <c r="V118" s="79"/>
      <c r="W118" s="79"/>
      <c r="X118" s="79"/>
      <c r="Y118" s="79"/>
      <c r="Z118" s="79"/>
    </row>
    <row r="119" ht="11.25" customHeight="1">
      <c r="A119" s="112" t="s">
        <v>347</v>
      </c>
      <c r="B119" s="98" t="s">
        <v>52</v>
      </c>
      <c r="C119" s="85" t="s">
        <v>9201</v>
      </c>
      <c r="D119" s="119">
        <v>30.0</v>
      </c>
      <c r="E119" s="703">
        <v>30.0</v>
      </c>
      <c r="F119" s="78" t="s">
        <v>347</v>
      </c>
      <c r="G119" s="79"/>
      <c r="H119" s="79"/>
      <c r="I119" s="79"/>
      <c r="J119" s="79"/>
      <c r="K119" s="79"/>
      <c r="L119" s="79"/>
      <c r="M119" s="79"/>
      <c r="N119" s="79"/>
      <c r="O119" s="79"/>
      <c r="P119" s="79"/>
      <c r="Q119" s="79"/>
      <c r="R119" s="79"/>
      <c r="S119" s="79"/>
      <c r="T119" s="79"/>
      <c r="U119" s="79"/>
      <c r="V119" s="79"/>
      <c r="W119" s="79"/>
      <c r="X119" s="79"/>
      <c r="Y119" s="79"/>
      <c r="Z119" s="79"/>
    </row>
    <row r="120" ht="11.25" customHeight="1">
      <c r="A120" s="112" t="s">
        <v>71</v>
      </c>
      <c r="B120" s="98" t="s">
        <v>52</v>
      </c>
      <c r="C120" s="112" t="s">
        <v>9202</v>
      </c>
      <c r="D120" s="119">
        <v>20.0</v>
      </c>
      <c r="E120" s="703">
        <v>20.0</v>
      </c>
      <c r="F120" s="78" t="s">
        <v>356</v>
      </c>
      <c r="G120" s="79"/>
      <c r="H120" s="79"/>
      <c r="I120" s="79"/>
      <c r="J120" s="79"/>
      <c r="K120" s="79"/>
      <c r="L120" s="79"/>
      <c r="M120" s="79"/>
      <c r="N120" s="79"/>
      <c r="O120" s="79"/>
      <c r="P120" s="79"/>
      <c r="Q120" s="79"/>
      <c r="R120" s="79"/>
      <c r="S120" s="79"/>
      <c r="T120" s="79"/>
      <c r="U120" s="79"/>
      <c r="V120" s="79"/>
      <c r="W120" s="79"/>
      <c r="X120" s="79"/>
      <c r="Y120" s="79"/>
      <c r="Z120" s="79"/>
    </row>
    <row r="121" ht="11.25" customHeight="1">
      <c r="A121" s="112" t="s">
        <v>71</v>
      </c>
      <c r="B121" s="98" t="s">
        <v>52</v>
      </c>
      <c r="C121" s="112" t="s">
        <v>9203</v>
      </c>
      <c r="D121" s="119">
        <v>20.0</v>
      </c>
      <c r="E121" s="703">
        <v>20.0</v>
      </c>
      <c r="F121" s="78" t="s">
        <v>356</v>
      </c>
      <c r="G121" s="79"/>
      <c r="H121" s="79"/>
      <c r="I121" s="79"/>
      <c r="J121" s="79"/>
      <c r="K121" s="79"/>
      <c r="L121" s="79"/>
      <c r="M121" s="79"/>
      <c r="N121" s="79"/>
      <c r="O121" s="79"/>
      <c r="P121" s="79"/>
      <c r="Q121" s="79"/>
      <c r="R121" s="79"/>
      <c r="S121" s="79"/>
      <c r="T121" s="79"/>
      <c r="U121" s="79"/>
      <c r="V121" s="79"/>
      <c r="W121" s="79"/>
      <c r="X121" s="79"/>
      <c r="Y121" s="79"/>
      <c r="Z121" s="79"/>
    </row>
    <row r="122" ht="11.25" customHeight="1">
      <c r="A122" s="112" t="s">
        <v>9204</v>
      </c>
      <c r="B122" s="98" t="s">
        <v>52</v>
      </c>
      <c r="C122" s="112" t="s">
        <v>9205</v>
      </c>
      <c r="D122" s="119">
        <v>20.0</v>
      </c>
      <c r="E122" s="703">
        <v>20.0</v>
      </c>
      <c r="F122" s="78" t="s">
        <v>356</v>
      </c>
      <c r="G122" s="79"/>
      <c r="H122" s="79"/>
      <c r="I122" s="79"/>
      <c r="J122" s="79"/>
      <c r="K122" s="79"/>
      <c r="L122" s="79"/>
      <c r="M122" s="79"/>
      <c r="N122" s="79"/>
      <c r="O122" s="79"/>
      <c r="P122" s="79"/>
      <c r="Q122" s="79"/>
      <c r="R122" s="79"/>
      <c r="S122" s="79"/>
      <c r="T122" s="79"/>
      <c r="U122" s="79"/>
      <c r="V122" s="79"/>
      <c r="W122" s="79"/>
      <c r="X122" s="79"/>
      <c r="Y122" s="79"/>
      <c r="Z122" s="79"/>
    </row>
    <row r="123" ht="11.25" customHeight="1">
      <c r="A123" s="112" t="s">
        <v>8073</v>
      </c>
      <c r="B123" s="98" t="s">
        <v>1828</v>
      </c>
      <c r="C123" s="112" t="s">
        <v>9206</v>
      </c>
      <c r="D123" s="119">
        <v>20.0</v>
      </c>
      <c r="E123" s="703">
        <v>20.0</v>
      </c>
      <c r="F123" s="78" t="s">
        <v>3795</v>
      </c>
      <c r="G123" s="79"/>
      <c r="H123" s="79"/>
      <c r="I123" s="79"/>
      <c r="J123" s="79"/>
      <c r="K123" s="79"/>
      <c r="L123" s="79"/>
      <c r="M123" s="79"/>
      <c r="N123" s="79"/>
      <c r="O123" s="79"/>
      <c r="P123" s="79"/>
      <c r="Q123" s="79"/>
      <c r="R123" s="79"/>
      <c r="S123" s="79"/>
      <c r="T123" s="79"/>
      <c r="U123" s="79"/>
      <c r="V123" s="79"/>
      <c r="W123" s="79"/>
      <c r="X123" s="79"/>
      <c r="Y123" s="79"/>
      <c r="Z123" s="79"/>
    </row>
    <row r="124" ht="11.25" customHeight="1">
      <c r="A124" s="112" t="s">
        <v>8073</v>
      </c>
      <c r="B124" s="98" t="s">
        <v>1828</v>
      </c>
      <c r="C124" s="112" t="s">
        <v>9207</v>
      </c>
      <c r="D124" s="119">
        <v>20.0</v>
      </c>
      <c r="E124" s="703">
        <v>20.0</v>
      </c>
      <c r="F124" s="78" t="s">
        <v>3795</v>
      </c>
      <c r="G124" s="79"/>
      <c r="H124" s="79"/>
      <c r="I124" s="79"/>
      <c r="J124" s="79"/>
      <c r="K124" s="79"/>
      <c r="L124" s="79"/>
      <c r="M124" s="79"/>
      <c r="N124" s="79"/>
      <c r="O124" s="79"/>
      <c r="P124" s="79"/>
      <c r="Q124" s="79"/>
      <c r="R124" s="79"/>
      <c r="S124" s="79"/>
      <c r="T124" s="79"/>
      <c r="U124" s="79"/>
      <c r="V124" s="79"/>
      <c r="W124" s="79"/>
      <c r="X124" s="79"/>
      <c r="Y124" s="79"/>
      <c r="Z124" s="79"/>
    </row>
    <row r="125" ht="11.25" customHeight="1">
      <c r="A125" s="112" t="s">
        <v>8073</v>
      </c>
      <c r="B125" s="98" t="s">
        <v>52</v>
      </c>
      <c r="C125" s="112" t="s">
        <v>9208</v>
      </c>
      <c r="D125" s="119">
        <v>20.0</v>
      </c>
      <c r="E125" s="703">
        <v>20.0</v>
      </c>
      <c r="F125" s="78" t="s">
        <v>3795</v>
      </c>
      <c r="G125" s="79"/>
      <c r="H125" s="79"/>
      <c r="I125" s="79"/>
      <c r="J125" s="79"/>
      <c r="K125" s="79"/>
      <c r="L125" s="79"/>
      <c r="M125" s="79"/>
      <c r="N125" s="79"/>
      <c r="O125" s="79"/>
      <c r="P125" s="79"/>
      <c r="Q125" s="79"/>
      <c r="R125" s="79"/>
      <c r="S125" s="79"/>
      <c r="T125" s="79"/>
      <c r="U125" s="79"/>
      <c r="V125" s="79"/>
      <c r="W125" s="79"/>
      <c r="X125" s="79"/>
      <c r="Y125" s="79"/>
      <c r="Z125" s="79"/>
    </row>
    <row r="126" ht="11.25" customHeight="1">
      <c r="A126" s="112" t="s">
        <v>8073</v>
      </c>
      <c r="B126" s="98" t="s">
        <v>52</v>
      </c>
      <c r="C126" s="112" t="s">
        <v>9209</v>
      </c>
      <c r="D126" s="119">
        <v>20.0</v>
      </c>
      <c r="E126" s="703">
        <v>20.0</v>
      </c>
      <c r="F126" s="78" t="s">
        <v>3795</v>
      </c>
      <c r="G126" s="79"/>
      <c r="H126" s="79"/>
      <c r="I126" s="79"/>
      <c r="J126" s="79"/>
      <c r="K126" s="79"/>
      <c r="L126" s="79"/>
      <c r="M126" s="79"/>
      <c r="N126" s="79"/>
      <c r="O126" s="79"/>
      <c r="P126" s="79"/>
      <c r="Q126" s="79"/>
      <c r="R126" s="79"/>
      <c r="S126" s="79"/>
      <c r="T126" s="79"/>
      <c r="U126" s="79"/>
      <c r="V126" s="79"/>
      <c r="W126" s="79"/>
      <c r="X126" s="79"/>
      <c r="Y126" s="79"/>
      <c r="Z126" s="79"/>
    </row>
    <row r="127" ht="11.25" customHeight="1">
      <c r="A127" s="112" t="s">
        <v>8073</v>
      </c>
      <c r="B127" s="98" t="s">
        <v>3791</v>
      </c>
      <c r="C127" s="112" t="s">
        <v>9210</v>
      </c>
      <c r="D127" s="119">
        <v>20.0</v>
      </c>
      <c r="E127" s="703">
        <v>20.0</v>
      </c>
      <c r="F127" s="78" t="s">
        <v>3795</v>
      </c>
      <c r="G127" s="79"/>
      <c r="H127" s="79"/>
      <c r="I127" s="79"/>
      <c r="J127" s="79"/>
      <c r="K127" s="79"/>
      <c r="L127" s="79"/>
      <c r="M127" s="79"/>
      <c r="N127" s="79"/>
      <c r="O127" s="79"/>
      <c r="P127" s="79"/>
      <c r="Q127" s="79"/>
      <c r="R127" s="79"/>
      <c r="S127" s="79"/>
      <c r="T127" s="79"/>
      <c r="U127" s="79"/>
      <c r="V127" s="79"/>
      <c r="W127" s="79"/>
      <c r="X127" s="79"/>
      <c r="Y127" s="79"/>
      <c r="Z127" s="79"/>
    </row>
    <row r="128" ht="11.25" customHeight="1">
      <c r="A128" s="112" t="s">
        <v>8073</v>
      </c>
      <c r="B128" s="98" t="s">
        <v>52</v>
      </c>
      <c r="C128" s="112" t="s">
        <v>9211</v>
      </c>
      <c r="D128" s="119">
        <v>30.0</v>
      </c>
      <c r="E128" s="703">
        <v>30.0</v>
      </c>
      <c r="F128" s="78" t="s">
        <v>3795</v>
      </c>
      <c r="G128" s="79"/>
      <c r="H128" s="79"/>
      <c r="I128" s="79"/>
      <c r="J128" s="79"/>
      <c r="K128" s="79"/>
      <c r="L128" s="79"/>
      <c r="M128" s="79"/>
      <c r="N128" s="79"/>
      <c r="O128" s="79"/>
      <c r="P128" s="79"/>
      <c r="Q128" s="79"/>
      <c r="R128" s="79"/>
      <c r="S128" s="79"/>
      <c r="T128" s="79"/>
      <c r="U128" s="79"/>
      <c r="V128" s="79"/>
      <c r="W128" s="79"/>
      <c r="X128" s="79"/>
      <c r="Y128" s="79"/>
      <c r="Z128" s="79"/>
    </row>
    <row r="129" ht="11.25" customHeight="1">
      <c r="A129" s="112" t="s">
        <v>8073</v>
      </c>
      <c r="B129" s="98" t="s">
        <v>52</v>
      </c>
      <c r="C129" s="112" t="s">
        <v>9212</v>
      </c>
      <c r="D129" s="119">
        <v>30.0</v>
      </c>
      <c r="E129" s="703">
        <v>30.0</v>
      </c>
      <c r="F129" s="78" t="s">
        <v>3795</v>
      </c>
      <c r="G129" s="79"/>
      <c r="H129" s="79"/>
      <c r="I129" s="79"/>
      <c r="J129" s="79"/>
      <c r="K129" s="79"/>
      <c r="L129" s="79"/>
      <c r="M129" s="79"/>
      <c r="N129" s="79"/>
      <c r="O129" s="79"/>
      <c r="P129" s="79"/>
      <c r="Q129" s="79"/>
      <c r="R129" s="79"/>
      <c r="S129" s="79"/>
      <c r="T129" s="79"/>
      <c r="U129" s="79"/>
      <c r="V129" s="79"/>
      <c r="W129" s="79"/>
      <c r="X129" s="79"/>
      <c r="Y129" s="79"/>
      <c r="Z129" s="79"/>
    </row>
    <row r="130" ht="11.25" customHeight="1">
      <c r="A130" s="112" t="s">
        <v>8073</v>
      </c>
      <c r="B130" s="98" t="s">
        <v>52</v>
      </c>
      <c r="C130" s="112" t="s">
        <v>9213</v>
      </c>
      <c r="D130" s="119">
        <v>30.0</v>
      </c>
      <c r="E130" s="703">
        <v>30.0</v>
      </c>
      <c r="F130" s="78" t="s">
        <v>3795</v>
      </c>
      <c r="G130" s="79"/>
      <c r="H130" s="79"/>
      <c r="I130" s="79"/>
      <c r="J130" s="79"/>
      <c r="K130" s="79"/>
      <c r="L130" s="79"/>
      <c r="M130" s="79"/>
      <c r="N130" s="79"/>
      <c r="O130" s="79"/>
      <c r="P130" s="79"/>
      <c r="Q130" s="79"/>
      <c r="R130" s="79"/>
      <c r="S130" s="79"/>
      <c r="T130" s="79"/>
      <c r="U130" s="79"/>
      <c r="V130" s="79"/>
      <c r="W130" s="79"/>
      <c r="X130" s="79"/>
      <c r="Y130" s="79"/>
      <c r="Z130" s="79"/>
    </row>
    <row r="131" ht="11.25" customHeight="1">
      <c r="A131" s="112" t="s">
        <v>8073</v>
      </c>
      <c r="B131" s="98" t="s">
        <v>52</v>
      </c>
      <c r="C131" s="112" t="s">
        <v>9214</v>
      </c>
      <c r="D131" s="119">
        <v>30.0</v>
      </c>
      <c r="E131" s="703">
        <v>30.0</v>
      </c>
      <c r="F131" s="78" t="s">
        <v>3795</v>
      </c>
      <c r="G131" s="79"/>
      <c r="H131" s="79"/>
      <c r="I131" s="79"/>
      <c r="J131" s="79"/>
      <c r="K131" s="79"/>
      <c r="L131" s="79"/>
      <c r="M131" s="79"/>
      <c r="N131" s="79"/>
      <c r="O131" s="79"/>
      <c r="P131" s="79"/>
      <c r="Q131" s="79"/>
      <c r="R131" s="79"/>
      <c r="S131" s="79"/>
      <c r="T131" s="79"/>
      <c r="U131" s="79"/>
      <c r="V131" s="79"/>
      <c r="W131" s="79"/>
      <c r="X131" s="79"/>
      <c r="Y131" s="79"/>
      <c r="Z131" s="79"/>
    </row>
    <row r="132" ht="11.25" customHeight="1">
      <c r="A132" s="112" t="s">
        <v>8074</v>
      </c>
      <c r="B132" s="98" t="s">
        <v>52</v>
      </c>
      <c r="C132" s="112" t="s">
        <v>9215</v>
      </c>
      <c r="D132" s="119">
        <v>20.0</v>
      </c>
      <c r="E132" s="703">
        <v>20.0</v>
      </c>
      <c r="F132" s="78" t="s">
        <v>384</v>
      </c>
      <c r="G132" s="79"/>
      <c r="H132" s="79"/>
      <c r="I132" s="79"/>
      <c r="J132" s="79"/>
      <c r="K132" s="79"/>
      <c r="L132" s="79"/>
      <c r="M132" s="79"/>
      <c r="N132" s="79"/>
      <c r="O132" s="79"/>
      <c r="P132" s="79"/>
      <c r="Q132" s="79"/>
      <c r="R132" s="79"/>
      <c r="S132" s="79"/>
      <c r="T132" s="79"/>
      <c r="U132" s="79"/>
      <c r="V132" s="79"/>
      <c r="W132" s="79"/>
      <c r="X132" s="79"/>
      <c r="Y132" s="79"/>
      <c r="Z132" s="79"/>
    </row>
    <row r="133" ht="11.25" customHeight="1">
      <c r="A133" s="112" t="s">
        <v>8074</v>
      </c>
      <c r="B133" s="98" t="s">
        <v>52</v>
      </c>
      <c r="C133" s="112" t="s">
        <v>9216</v>
      </c>
      <c r="D133" s="119">
        <v>20.0</v>
      </c>
      <c r="E133" s="703">
        <v>20.0</v>
      </c>
      <c r="F133" s="78" t="s">
        <v>384</v>
      </c>
      <c r="G133" s="79"/>
      <c r="H133" s="79"/>
      <c r="I133" s="79"/>
      <c r="J133" s="79"/>
      <c r="K133" s="79"/>
      <c r="L133" s="79"/>
      <c r="M133" s="79"/>
      <c r="N133" s="79"/>
      <c r="O133" s="79"/>
      <c r="P133" s="79"/>
      <c r="Q133" s="79"/>
      <c r="R133" s="79"/>
      <c r="S133" s="79"/>
      <c r="T133" s="79"/>
      <c r="U133" s="79"/>
      <c r="V133" s="79"/>
      <c r="W133" s="79"/>
      <c r="X133" s="79"/>
      <c r="Y133" s="79"/>
      <c r="Z133" s="79"/>
    </row>
    <row r="134" ht="11.25" customHeight="1">
      <c r="A134" s="112" t="s">
        <v>8074</v>
      </c>
      <c r="B134" s="98" t="s">
        <v>52</v>
      </c>
      <c r="C134" s="112" t="s">
        <v>9217</v>
      </c>
      <c r="D134" s="119">
        <v>20.0</v>
      </c>
      <c r="E134" s="703">
        <v>20.0</v>
      </c>
      <c r="F134" s="78" t="s">
        <v>384</v>
      </c>
      <c r="G134" s="79"/>
      <c r="H134" s="79"/>
      <c r="I134" s="79"/>
      <c r="J134" s="79"/>
      <c r="K134" s="79"/>
      <c r="L134" s="79"/>
      <c r="M134" s="79"/>
      <c r="N134" s="79"/>
      <c r="O134" s="79"/>
      <c r="P134" s="79"/>
      <c r="Q134" s="79"/>
      <c r="R134" s="79"/>
      <c r="S134" s="79"/>
      <c r="T134" s="79"/>
      <c r="U134" s="79"/>
      <c r="V134" s="79"/>
      <c r="W134" s="79"/>
      <c r="X134" s="79"/>
      <c r="Y134" s="79"/>
      <c r="Z134" s="79"/>
    </row>
    <row r="135" ht="11.25" customHeight="1">
      <c r="A135" s="112" t="s">
        <v>8074</v>
      </c>
      <c r="B135" s="98" t="s">
        <v>52</v>
      </c>
      <c r="C135" s="112" t="s">
        <v>9218</v>
      </c>
      <c r="D135" s="119">
        <v>20.0</v>
      </c>
      <c r="E135" s="703">
        <v>20.0</v>
      </c>
      <c r="F135" s="78" t="s">
        <v>384</v>
      </c>
      <c r="G135" s="79"/>
      <c r="H135" s="79"/>
      <c r="I135" s="79"/>
      <c r="J135" s="79"/>
      <c r="K135" s="79"/>
      <c r="L135" s="79"/>
      <c r="M135" s="79"/>
      <c r="N135" s="79"/>
      <c r="O135" s="79"/>
      <c r="P135" s="79"/>
      <c r="Q135" s="79"/>
      <c r="R135" s="79"/>
      <c r="S135" s="79"/>
      <c r="T135" s="79"/>
      <c r="U135" s="79"/>
      <c r="V135" s="79"/>
      <c r="W135" s="79"/>
      <c r="X135" s="79"/>
      <c r="Y135" s="79"/>
      <c r="Z135" s="79"/>
    </row>
    <row r="136" ht="11.25" customHeight="1">
      <c r="A136" s="112" t="s">
        <v>8074</v>
      </c>
      <c r="B136" s="98" t="s">
        <v>52</v>
      </c>
      <c r="C136" s="112" t="s">
        <v>9219</v>
      </c>
      <c r="D136" s="119">
        <v>20.0</v>
      </c>
      <c r="E136" s="703">
        <v>20.0</v>
      </c>
      <c r="F136" s="78" t="s">
        <v>384</v>
      </c>
      <c r="G136" s="79"/>
      <c r="H136" s="79"/>
      <c r="I136" s="79"/>
      <c r="J136" s="79"/>
      <c r="K136" s="79"/>
      <c r="L136" s="79"/>
      <c r="M136" s="79"/>
      <c r="N136" s="79"/>
      <c r="O136" s="79"/>
      <c r="P136" s="79"/>
      <c r="Q136" s="79"/>
      <c r="R136" s="79"/>
      <c r="S136" s="79"/>
      <c r="T136" s="79"/>
      <c r="U136" s="79"/>
      <c r="V136" s="79"/>
      <c r="W136" s="79"/>
      <c r="X136" s="79"/>
      <c r="Y136" s="79"/>
      <c r="Z136" s="79"/>
    </row>
    <row r="137" ht="11.25" customHeight="1">
      <c r="A137" s="112" t="s">
        <v>8074</v>
      </c>
      <c r="B137" s="98" t="s">
        <v>52</v>
      </c>
      <c r="C137" s="112" t="s">
        <v>9220</v>
      </c>
      <c r="D137" s="119">
        <v>20.0</v>
      </c>
      <c r="E137" s="703">
        <v>20.0</v>
      </c>
      <c r="F137" s="78" t="s">
        <v>384</v>
      </c>
      <c r="G137" s="79"/>
      <c r="H137" s="79"/>
      <c r="I137" s="79"/>
      <c r="J137" s="79"/>
      <c r="K137" s="79"/>
      <c r="L137" s="79"/>
      <c r="M137" s="79"/>
      <c r="N137" s="79"/>
      <c r="O137" s="79"/>
      <c r="P137" s="79"/>
      <c r="Q137" s="79"/>
      <c r="R137" s="79"/>
      <c r="S137" s="79"/>
      <c r="T137" s="79"/>
      <c r="U137" s="79"/>
      <c r="V137" s="79"/>
      <c r="W137" s="79"/>
      <c r="X137" s="79"/>
      <c r="Y137" s="79"/>
      <c r="Z137" s="79"/>
    </row>
    <row r="138" ht="11.25" customHeight="1">
      <c r="A138" s="112" t="s">
        <v>8074</v>
      </c>
      <c r="B138" s="98" t="s">
        <v>52</v>
      </c>
      <c r="C138" s="112" t="s">
        <v>9221</v>
      </c>
      <c r="D138" s="119">
        <v>20.0</v>
      </c>
      <c r="E138" s="703">
        <v>20.0</v>
      </c>
      <c r="F138" s="78" t="s">
        <v>384</v>
      </c>
      <c r="G138" s="79"/>
      <c r="H138" s="79"/>
      <c r="I138" s="79"/>
      <c r="J138" s="79"/>
      <c r="K138" s="79"/>
      <c r="L138" s="79"/>
      <c r="M138" s="79"/>
      <c r="N138" s="79"/>
      <c r="O138" s="79"/>
      <c r="P138" s="79"/>
      <c r="Q138" s="79"/>
      <c r="R138" s="79"/>
      <c r="S138" s="79"/>
      <c r="T138" s="79"/>
      <c r="U138" s="79"/>
      <c r="V138" s="79"/>
      <c r="W138" s="79"/>
      <c r="X138" s="79"/>
      <c r="Y138" s="79"/>
      <c r="Z138" s="79"/>
    </row>
    <row r="139" ht="11.25" customHeight="1">
      <c r="A139" s="112" t="s">
        <v>8074</v>
      </c>
      <c r="B139" s="98" t="s">
        <v>52</v>
      </c>
      <c r="C139" s="112" t="s">
        <v>9222</v>
      </c>
      <c r="D139" s="119">
        <v>20.0</v>
      </c>
      <c r="E139" s="703">
        <v>20.0</v>
      </c>
      <c r="F139" s="78" t="s">
        <v>384</v>
      </c>
      <c r="G139" s="79"/>
      <c r="H139" s="79"/>
      <c r="I139" s="79"/>
      <c r="J139" s="79"/>
      <c r="K139" s="79"/>
      <c r="L139" s="79"/>
      <c r="M139" s="79"/>
      <c r="N139" s="79"/>
      <c r="O139" s="79"/>
      <c r="P139" s="79"/>
      <c r="Q139" s="79"/>
      <c r="R139" s="79"/>
      <c r="S139" s="79"/>
      <c r="T139" s="79"/>
      <c r="U139" s="79"/>
      <c r="V139" s="79"/>
      <c r="W139" s="79"/>
      <c r="X139" s="79"/>
      <c r="Y139" s="79"/>
      <c r="Z139" s="79"/>
    </row>
    <row r="140" ht="11.25" customHeight="1">
      <c r="A140" s="112" t="s">
        <v>8074</v>
      </c>
      <c r="B140" s="98" t="s">
        <v>52</v>
      </c>
      <c r="C140" s="112" t="s">
        <v>9223</v>
      </c>
      <c r="D140" s="119">
        <v>20.0</v>
      </c>
      <c r="E140" s="703">
        <v>20.0</v>
      </c>
      <c r="F140" s="78" t="s">
        <v>384</v>
      </c>
      <c r="G140" s="79"/>
      <c r="H140" s="79"/>
      <c r="I140" s="79"/>
      <c r="J140" s="79"/>
      <c r="K140" s="79"/>
      <c r="L140" s="79"/>
      <c r="M140" s="79"/>
      <c r="N140" s="79"/>
      <c r="O140" s="79"/>
      <c r="P140" s="79"/>
      <c r="Q140" s="79"/>
      <c r="R140" s="79"/>
      <c r="S140" s="79"/>
      <c r="T140" s="79"/>
      <c r="U140" s="79"/>
      <c r="V140" s="79"/>
      <c r="W140" s="79"/>
      <c r="X140" s="79"/>
      <c r="Y140" s="79"/>
      <c r="Z140" s="79"/>
    </row>
    <row r="141" ht="11.25" customHeight="1">
      <c r="A141" s="112" t="s">
        <v>8074</v>
      </c>
      <c r="B141" s="98" t="s">
        <v>52</v>
      </c>
      <c r="C141" s="112" t="s">
        <v>9224</v>
      </c>
      <c r="D141" s="119">
        <v>20.0</v>
      </c>
      <c r="E141" s="703">
        <v>20.0</v>
      </c>
      <c r="F141" s="78" t="s">
        <v>384</v>
      </c>
      <c r="G141" s="79"/>
      <c r="H141" s="79"/>
      <c r="I141" s="79"/>
      <c r="J141" s="79"/>
      <c r="K141" s="79"/>
      <c r="L141" s="79"/>
      <c r="M141" s="79"/>
      <c r="N141" s="79"/>
      <c r="O141" s="79"/>
      <c r="P141" s="79"/>
      <c r="Q141" s="79"/>
      <c r="R141" s="79"/>
      <c r="S141" s="79"/>
      <c r="T141" s="79"/>
      <c r="U141" s="79"/>
      <c r="V141" s="79"/>
      <c r="W141" s="79"/>
      <c r="X141" s="79"/>
      <c r="Y141" s="79"/>
      <c r="Z141" s="79"/>
    </row>
    <row r="142" ht="11.25" customHeight="1">
      <c r="A142" s="112" t="s">
        <v>8074</v>
      </c>
      <c r="B142" s="98" t="s">
        <v>52</v>
      </c>
      <c r="C142" s="78" t="s">
        <v>9225</v>
      </c>
      <c r="D142" s="119">
        <v>20.0</v>
      </c>
      <c r="E142" s="703">
        <v>20.0</v>
      </c>
      <c r="F142" s="78" t="s">
        <v>384</v>
      </c>
      <c r="G142" s="79"/>
      <c r="H142" s="79"/>
      <c r="I142" s="79"/>
      <c r="J142" s="79"/>
      <c r="K142" s="79"/>
      <c r="L142" s="79"/>
      <c r="M142" s="79"/>
      <c r="N142" s="79"/>
      <c r="O142" s="79"/>
      <c r="P142" s="79"/>
      <c r="Q142" s="79"/>
      <c r="R142" s="79"/>
      <c r="S142" s="79"/>
      <c r="T142" s="79"/>
      <c r="U142" s="79"/>
      <c r="V142" s="79"/>
      <c r="W142" s="79"/>
      <c r="X142" s="79"/>
      <c r="Y142" s="79"/>
      <c r="Z142" s="79"/>
    </row>
    <row r="143" ht="11.25" customHeight="1">
      <c r="A143" s="112" t="s">
        <v>76</v>
      </c>
      <c r="B143" s="98" t="s">
        <v>77</v>
      </c>
      <c r="C143" s="132" t="s">
        <v>9226</v>
      </c>
      <c r="D143" s="119">
        <v>30.0</v>
      </c>
      <c r="E143" s="703">
        <v>30.0</v>
      </c>
      <c r="F143" s="78" t="s">
        <v>394</v>
      </c>
      <c r="G143" s="79"/>
      <c r="H143" s="79"/>
      <c r="I143" s="79"/>
      <c r="J143" s="79"/>
      <c r="K143" s="79"/>
      <c r="L143" s="79"/>
      <c r="M143" s="79"/>
      <c r="N143" s="79"/>
      <c r="O143" s="79"/>
      <c r="P143" s="79"/>
      <c r="Q143" s="79"/>
      <c r="R143" s="79"/>
      <c r="S143" s="79"/>
      <c r="T143" s="79"/>
      <c r="U143" s="79"/>
      <c r="V143" s="79"/>
      <c r="W143" s="79"/>
      <c r="X143" s="79"/>
      <c r="Y143" s="79"/>
      <c r="Z143" s="79"/>
    </row>
    <row r="144" ht="11.25" customHeight="1">
      <c r="A144" s="112" t="s">
        <v>76</v>
      </c>
      <c r="B144" s="98" t="s">
        <v>77</v>
      </c>
      <c r="C144" s="112" t="s">
        <v>9227</v>
      </c>
      <c r="D144" s="119">
        <v>20.0</v>
      </c>
      <c r="E144" s="703">
        <v>20.0</v>
      </c>
      <c r="F144" s="78" t="s">
        <v>394</v>
      </c>
      <c r="G144" s="79"/>
      <c r="H144" s="79"/>
      <c r="I144" s="79"/>
      <c r="J144" s="79"/>
      <c r="K144" s="79"/>
      <c r="L144" s="79"/>
      <c r="M144" s="79"/>
      <c r="N144" s="79"/>
      <c r="O144" s="79"/>
      <c r="P144" s="79"/>
      <c r="Q144" s="79"/>
      <c r="R144" s="79"/>
      <c r="S144" s="79"/>
      <c r="T144" s="79"/>
      <c r="U144" s="79"/>
      <c r="V144" s="79"/>
      <c r="W144" s="79"/>
      <c r="X144" s="79"/>
      <c r="Y144" s="79"/>
      <c r="Z144" s="79"/>
    </row>
    <row r="145" ht="11.25" customHeight="1">
      <c r="A145" s="245" t="s">
        <v>76</v>
      </c>
      <c r="B145" s="261" t="s">
        <v>77</v>
      </c>
      <c r="C145" s="245" t="s">
        <v>9228</v>
      </c>
      <c r="D145" s="794">
        <v>20.0</v>
      </c>
      <c r="E145" s="795">
        <v>20.0</v>
      </c>
      <c r="F145" s="337" t="s">
        <v>394</v>
      </c>
      <c r="G145" s="79"/>
      <c r="H145" s="79"/>
      <c r="I145" s="79"/>
      <c r="J145" s="79"/>
      <c r="K145" s="79"/>
      <c r="L145" s="79"/>
      <c r="M145" s="79"/>
      <c r="N145" s="79"/>
      <c r="O145" s="79"/>
      <c r="P145" s="79"/>
      <c r="Q145" s="79"/>
      <c r="R145" s="79"/>
      <c r="S145" s="79"/>
      <c r="T145" s="79"/>
      <c r="U145" s="79"/>
      <c r="V145" s="79"/>
      <c r="W145" s="79"/>
      <c r="X145" s="79"/>
      <c r="Y145" s="79"/>
      <c r="Z145" s="79"/>
    </row>
    <row r="146" ht="11.25" customHeight="1">
      <c r="A146" s="112" t="s">
        <v>7349</v>
      </c>
      <c r="B146" s="98" t="s">
        <v>9229</v>
      </c>
      <c r="C146" s="17" t="s">
        <v>9230</v>
      </c>
      <c r="D146" s="119">
        <v>20.0</v>
      </c>
      <c r="E146" s="703">
        <v>20.0</v>
      </c>
      <c r="F146" s="78" t="s">
        <v>412</v>
      </c>
      <c r="G146" s="79"/>
      <c r="H146" s="79"/>
      <c r="I146" s="79"/>
      <c r="J146" s="79"/>
      <c r="K146" s="79"/>
      <c r="L146" s="79"/>
      <c r="M146" s="79"/>
      <c r="N146" s="79"/>
      <c r="O146" s="79"/>
      <c r="P146" s="79"/>
      <c r="Q146" s="79"/>
      <c r="R146" s="79"/>
      <c r="S146" s="79"/>
      <c r="T146" s="79"/>
      <c r="U146" s="79"/>
      <c r="V146" s="79"/>
      <c r="W146" s="79"/>
      <c r="X146" s="79"/>
      <c r="Y146" s="79"/>
      <c r="Z146" s="79"/>
    </row>
    <row r="147" ht="11.25" customHeight="1">
      <c r="A147" s="112" t="s">
        <v>7349</v>
      </c>
      <c r="B147" s="98" t="s">
        <v>9229</v>
      </c>
      <c r="C147" s="17" t="s">
        <v>9231</v>
      </c>
      <c r="D147" s="119">
        <v>20.0</v>
      </c>
      <c r="E147" s="703">
        <v>20.0</v>
      </c>
      <c r="F147" s="78" t="s">
        <v>412</v>
      </c>
      <c r="G147" s="79"/>
      <c r="H147" s="79"/>
      <c r="I147" s="79"/>
      <c r="J147" s="79"/>
      <c r="K147" s="79"/>
      <c r="L147" s="79"/>
      <c r="M147" s="79"/>
      <c r="N147" s="79"/>
      <c r="O147" s="79"/>
      <c r="P147" s="79"/>
      <c r="Q147" s="79"/>
      <c r="R147" s="79"/>
      <c r="S147" s="79"/>
      <c r="T147" s="79"/>
      <c r="U147" s="79"/>
      <c r="V147" s="79"/>
      <c r="W147" s="79"/>
      <c r="X147" s="79"/>
      <c r="Y147" s="79"/>
      <c r="Z147" s="79"/>
    </row>
    <row r="148" ht="11.25" customHeight="1">
      <c r="A148" s="112" t="s">
        <v>7349</v>
      </c>
      <c r="B148" s="98" t="s">
        <v>9229</v>
      </c>
      <c r="C148" s="17" t="s">
        <v>9232</v>
      </c>
      <c r="D148" s="119">
        <v>30.0</v>
      </c>
      <c r="E148" s="703">
        <v>30.0</v>
      </c>
      <c r="F148" s="78" t="s">
        <v>412</v>
      </c>
      <c r="G148" s="79"/>
      <c r="H148" s="79"/>
      <c r="I148" s="79"/>
      <c r="J148" s="79"/>
      <c r="K148" s="79"/>
      <c r="L148" s="79"/>
      <c r="M148" s="79"/>
      <c r="N148" s="79"/>
      <c r="O148" s="79"/>
      <c r="P148" s="79"/>
      <c r="Q148" s="79"/>
      <c r="R148" s="79"/>
      <c r="S148" s="79"/>
      <c r="T148" s="79"/>
      <c r="U148" s="79"/>
      <c r="V148" s="79"/>
      <c r="W148" s="79"/>
      <c r="X148" s="79"/>
      <c r="Y148" s="79"/>
      <c r="Z148" s="79"/>
    </row>
    <row r="149" ht="11.25" customHeight="1">
      <c r="A149" s="112" t="s">
        <v>7349</v>
      </c>
      <c r="B149" s="98" t="s">
        <v>9229</v>
      </c>
      <c r="C149" s="17" t="s">
        <v>9233</v>
      </c>
      <c r="D149" s="119">
        <v>30.0</v>
      </c>
      <c r="E149" s="703">
        <v>30.0</v>
      </c>
      <c r="F149" s="78" t="s">
        <v>412</v>
      </c>
      <c r="G149" s="79"/>
      <c r="H149" s="79"/>
      <c r="I149" s="79"/>
      <c r="J149" s="79"/>
      <c r="K149" s="79"/>
      <c r="L149" s="79"/>
      <c r="M149" s="79"/>
      <c r="N149" s="79"/>
      <c r="O149" s="79"/>
      <c r="P149" s="79"/>
      <c r="Q149" s="79"/>
      <c r="R149" s="79"/>
      <c r="S149" s="79"/>
      <c r="T149" s="79"/>
      <c r="U149" s="79"/>
      <c r="V149" s="79"/>
      <c r="W149" s="79"/>
      <c r="X149" s="79"/>
      <c r="Y149" s="79"/>
      <c r="Z149" s="79"/>
    </row>
    <row r="150" ht="11.25" customHeight="1">
      <c r="A150" s="112" t="s">
        <v>7349</v>
      </c>
      <c r="B150" s="98" t="s">
        <v>9229</v>
      </c>
      <c r="C150" s="17" t="s">
        <v>9234</v>
      </c>
      <c r="D150" s="119">
        <v>30.0</v>
      </c>
      <c r="E150" s="703">
        <v>30.0</v>
      </c>
      <c r="F150" s="78" t="s">
        <v>412</v>
      </c>
      <c r="G150" s="79"/>
      <c r="H150" s="79"/>
      <c r="I150" s="79"/>
      <c r="J150" s="79"/>
      <c r="K150" s="79"/>
      <c r="L150" s="79"/>
      <c r="M150" s="79"/>
      <c r="N150" s="79"/>
      <c r="O150" s="79"/>
      <c r="P150" s="79"/>
      <c r="Q150" s="79"/>
      <c r="R150" s="79"/>
      <c r="S150" s="79"/>
      <c r="T150" s="79"/>
      <c r="U150" s="79"/>
      <c r="V150" s="79"/>
      <c r="W150" s="79"/>
      <c r="X150" s="79"/>
      <c r="Y150" s="79"/>
      <c r="Z150" s="79"/>
    </row>
    <row r="151" ht="11.25" customHeight="1">
      <c r="A151" s="112" t="s">
        <v>7349</v>
      </c>
      <c r="B151" s="98" t="s">
        <v>9229</v>
      </c>
      <c r="C151" s="85" t="s">
        <v>9235</v>
      </c>
      <c r="D151" s="119">
        <v>30.0</v>
      </c>
      <c r="E151" s="703">
        <v>30.0</v>
      </c>
      <c r="F151" s="78" t="s">
        <v>412</v>
      </c>
      <c r="G151" s="79"/>
      <c r="H151" s="79"/>
      <c r="I151" s="79"/>
      <c r="J151" s="79"/>
      <c r="K151" s="79"/>
      <c r="L151" s="79"/>
      <c r="M151" s="79"/>
      <c r="N151" s="79"/>
      <c r="O151" s="79"/>
      <c r="P151" s="79"/>
      <c r="Q151" s="79"/>
      <c r="R151" s="79"/>
      <c r="S151" s="79"/>
      <c r="T151" s="79"/>
      <c r="U151" s="79"/>
      <c r="V151" s="79"/>
      <c r="W151" s="79"/>
      <c r="X151" s="79"/>
      <c r="Y151" s="79"/>
      <c r="Z151" s="79"/>
    </row>
    <row r="152" ht="11.25" customHeight="1">
      <c r="A152" s="112" t="s">
        <v>7349</v>
      </c>
      <c r="B152" s="98" t="s">
        <v>9229</v>
      </c>
      <c r="C152" s="85" t="s">
        <v>9236</v>
      </c>
      <c r="D152" s="119">
        <v>30.0</v>
      </c>
      <c r="E152" s="703">
        <v>30.0</v>
      </c>
      <c r="F152" s="78" t="s">
        <v>412</v>
      </c>
      <c r="G152" s="79"/>
      <c r="H152" s="79"/>
      <c r="I152" s="79"/>
      <c r="J152" s="79"/>
      <c r="K152" s="79"/>
      <c r="L152" s="79"/>
      <c r="M152" s="79"/>
      <c r="N152" s="79"/>
      <c r="O152" s="79"/>
      <c r="P152" s="79"/>
      <c r="Q152" s="79"/>
      <c r="R152" s="79"/>
      <c r="S152" s="79"/>
      <c r="T152" s="79"/>
      <c r="U152" s="79"/>
      <c r="V152" s="79"/>
      <c r="W152" s="79"/>
      <c r="X152" s="79"/>
      <c r="Y152" s="79"/>
      <c r="Z152" s="79"/>
    </row>
    <row r="153" ht="11.25" customHeight="1">
      <c r="A153" s="112" t="s">
        <v>7349</v>
      </c>
      <c r="B153" s="98" t="s">
        <v>9229</v>
      </c>
      <c r="C153" s="85" t="s">
        <v>9237</v>
      </c>
      <c r="D153" s="119">
        <v>30.0</v>
      </c>
      <c r="E153" s="703">
        <v>30.0</v>
      </c>
      <c r="F153" s="78" t="s">
        <v>412</v>
      </c>
      <c r="G153" s="79"/>
      <c r="H153" s="79"/>
      <c r="I153" s="79"/>
      <c r="J153" s="79"/>
      <c r="K153" s="79"/>
      <c r="L153" s="79"/>
      <c r="M153" s="79"/>
      <c r="N153" s="79"/>
      <c r="O153" s="79"/>
      <c r="P153" s="79"/>
      <c r="Q153" s="79"/>
      <c r="R153" s="79"/>
      <c r="S153" s="79"/>
      <c r="T153" s="79"/>
      <c r="U153" s="79"/>
      <c r="V153" s="79"/>
      <c r="W153" s="79"/>
      <c r="X153" s="79"/>
      <c r="Y153" s="79"/>
      <c r="Z153" s="79"/>
    </row>
    <row r="154" ht="11.25" customHeight="1">
      <c r="A154" s="112" t="s">
        <v>79</v>
      </c>
      <c r="B154" s="98" t="s">
        <v>77</v>
      </c>
      <c r="C154" s="85" t="s">
        <v>9238</v>
      </c>
      <c r="D154" s="119">
        <v>30.0</v>
      </c>
      <c r="E154" s="703">
        <v>30.0</v>
      </c>
      <c r="F154" s="78" t="s">
        <v>539</v>
      </c>
      <c r="G154" s="79"/>
      <c r="H154" s="79"/>
      <c r="I154" s="79"/>
      <c r="J154" s="79"/>
      <c r="K154" s="79"/>
      <c r="L154" s="79"/>
      <c r="M154" s="79"/>
      <c r="N154" s="79"/>
      <c r="O154" s="79"/>
      <c r="P154" s="79"/>
      <c r="Q154" s="79"/>
      <c r="R154" s="79"/>
      <c r="S154" s="79"/>
      <c r="T154" s="79"/>
      <c r="U154" s="79"/>
      <c r="V154" s="79"/>
      <c r="W154" s="79"/>
      <c r="X154" s="79"/>
      <c r="Y154" s="79"/>
      <c r="Z154" s="79"/>
    </row>
    <row r="155" ht="11.25" customHeight="1">
      <c r="A155" s="112" t="s">
        <v>79</v>
      </c>
      <c r="B155" s="98" t="s">
        <v>77</v>
      </c>
      <c r="C155" s="85" t="s">
        <v>9239</v>
      </c>
      <c r="D155" s="119">
        <v>30.0</v>
      </c>
      <c r="E155" s="703">
        <v>30.0</v>
      </c>
      <c r="F155" s="78" t="s">
        <v>539</v>
      </c>
      <c r="G155" s="79"/>
      <c r="H155" s="79"/>
      <c r="I155" s="79"/>
      <c r="J155" s="79"/>
      <c r="K155" s="79"/>
      <c r="L155" s="79"/>
      <c r="M155" s="79"/>
      <c r="N155" s="79"/>
      <c r="O155" s="79"/>
      <c r="P155" s="79"/>
      <c r="Q155" s="79"/>
      <c r="R155" s="79"/>
      <c r="S155" s="79"/>
      <c r="T155" s="79"/>
      <c r="U155" s="79"/>
      <c r="V155" s="79"/>
      <c r="W155" s="79"/>
      <c r="X155" s="79"/>
      <c r="Y155" s="79"/>
      <c r="Z155" s="79"/>
    </row>
    <row r="156" ht="11.25" customHeight="1">
      <c r="A156" s="112" t="s">
        <v>79</v>
      </c>
      <c r="B156" s="98" t="s">
        <v>77</v>
      </c>
      <c r="C156" s="85" t="s">
        <v>9240</v>
      </c>
      <c r="D156" s="119">
        <v>30.0</v>
      </c>
      <c r="E156" s="703">
        <v>30.0</v>
      </c>
      <c r="F156" s="78" t="s">
        <v>539</v>
      </c>
      <c r="G156" s="79"/>
      <c r="H156" s="79"/>
      <c r="I156" s="79"/>
      <c r="J156" s="79"/>
      <c r="K156" s="79"/>
      <c r="L156" s="79"/>
      <c r="M156" s="79"/>
      <c r="N156" s="79"/>
      <c r="O156" s="79"/>
      <c r="P156" s="79"/>
      <c r="Q156" s="79"/>
      <c r="R156" s="79"/>
      <c r="S156" s="79"/>
      <c r="T156" s="79"/>
      <c r="U156" s="79"/>
      <c r="V156" s="79"/>
      <c r="W156" s="79"/>
      <c r="X156" s="79"/>
      <c r="Y156" s="79"/>
      <c r="Z156" s="79"/>
    </row>
    <row r="157" ht="11.25" customHeight="1">
      <c r="A157" s="112" t="s">
        <v>79</v>
      </c>
      <c r="B157" s="98" t="s">
        <v>77</v>
      </c>
      <c r="C157" s="232" t="s">
        <v>9241</v>
      </c>
      <c r="D157" s="119">
        <v>30.0</v>
      </c>
      <c r="E157" s="703">
        <v>30.0</v>
      </c>
      <c r="F157" s="78" t="s">
        <v>539</v>
      </c>
      <c r="G157" s="79"/>
      <c r="H157" s="79"/>
      <c r="I157" s="79"/>
      <c r="J157" s="79"/>
      <c r="K157" s="79"/>
      <c r="L157" s="79"/>
      <c r="M157" s="79"/>
      <c r="N157" s="79"/>
      <c r="O157" s="79"/>
      <c r="P157" s="79"/>
      <c r="Q157" s="79"/>
      <c r="R157" s="79"/>
      <c r="S157" s="79"/>
      <c r="T157" s="79"/>
      <c r="U157" s="79"/>
      <c r="V157" s="79"/>
      <c r="W157" s="79"/>
      <c r="X157" s="79"/>
      <c r="Y157" s="79"/>
      <c r="Z157" s="79"/>
    </row>
    <row r="158" ht="11.25" customHeight="1">
      <c r="A158" s="112" t="s">
        <v>79</v>
      </c>
      <c r="B158" s="98" t="s">
        <v>77</v>
      </c>
      <c r="C158" s="232" t="s">
        <v>9242</v>
      </c>
      <c r="D158" s="119">
        <v>30.0</v>
      </c>
      <c r="E158" s="703">
        <v>30.0</v>
      </c>
      <c r="F158" s="78" t="s">
        <v>539</v>
      </c>
      <c r="G158" s="79"/>
      <c r="H158" s="79"/>
      <c r="I158" s="79"/>
      <c r="J158" s="79"/>
      <c r="K158" s="79"/>
      <c r="L158" s="79"/>
      <c r="M158" s="79"/>
      <c r="N158" s="79"/>
      <c r="O158" s="79"/>
      <c r="P158" s="79"/>
      <c r="Q158" s="79"/>
      <c r="R158" s="79"/>
      <c r="S158" s="79"/>
      <c r="T158" s="79"/>
      <c r="U158" s="79"/>
      <c r="V158" s="79"/>
      <c r="W158" s="79"/>
      <c r="X158" s="79"/>
      <c r="Y158" s="79"/>
      <c r="Z158" s="79"/>
    </row>
    <row r="159" ht="11.25" customHeight="1">
      <c r="A159" s="112" t="s">
        <v>79</v>
      </c>
      <c r="B159" s="98" t="s">
        <v>77</v>
      </c>
      <c r="C159" s="232" t="s">
        <v>9243</v>
      </c>
      <c r="D159" s="792">
        <v>20.0</v>
      </c>
      <c r="E159" s="703">
        <v>20.0</v>
      </c>
      <c r="F159" s="78" t="s">
        <v>539</v>
      </c>
      <c r="G159" s="79"/>
      <c r="H159" s="79"/>
      <c r="I159" s="79"/>
      <c r="J159" s="79"/>
      <c r="K159" s="79"/>
      <c r="L159" s="79"/>
      <c r="M159" s="79"/>
      <c r="N159" s="79"/>
      <c r="O159" s="79"/>
      <c r="P159" s="79"/>
      <c r="Q159" s="79"/>
      <c r="R159" s="79"/>
      <c r="S159" s="79"/>
      <c r="T159" s="79"/>
      <c r="U159" s="79"/>
      <c r="V159" s="79"/>
      <c r="W159" s="79"/>
      <c r="X159" s="79"/>
      <c r="Y159" s="79"/>
      <c r="Z159" s="79"/>
    </row>
    <row r="160" ht="11.25" customHeight="1">
      <c r="A160" s="112" t="s">
        <v>79</v>
      </c>
      <c r="B160" s="98" t="s">
        <v>77</v>
      </c>
      <c r="C160" s="232" t="s">
        <v>9244</v>
      </c>
      <c r="D160" s="792">
        <v>20.0</v>
      </c>
      <c r="E160" s="703">
        <v>20.0</v>
      </c>
      <c r="F160" s="78" t="s">
        <v>539</v>
      </c>
      <c r="G160" s="79"/>
      <c r="H160" s="79"/>
      <c r="I160" s="79"/>
      <c r="J160" s="79"/>
      <c r="K160" s="79"/>
      <c r="L160" s="79"/>
      <c r="M160" s="79"/>
      <c r="N160" s="79"/>
      <c r="O160" s="79"/>
      <c r="P160" s="79"/>
      <c r="Q160" s="79"/>
      <c r="R160" s="79"/>
      <c r="S160" s="79"/>
      <c r="T160" s="79"/>
      <c r="U160" s="79"/>
      <c r="V160" s="79"/>
      <c r="W160" s="79"/>
      <c r="X160" s="79"/>
      <c r="Y160" s="79"/>
      <c r="Z160" s="79"/>
    </row>
    <row r="161" ht="11.25" customHeight="1">
      <c r="A161" s="112" t="s">
        <v>79</v>
      </c>
      <c r="B161" s="98" t="s">
        <v>77</v>
      </c>
      <c r="C161" s="232" t="s">
        <v>9245</v>
      </c>
      <c r="D161" s="792">
        <v>20.0</v>
      </c>
      <c r="E161" s="703">
        <v>20.0</v>
      </c>
      <c r="F161" s="78" t="s">
        <v>539</v>
      </c>
      <c r="G161" s="79"/>
      <c r="H161" s="79"/>
      <c r="I161" s="79"/>
      <c r="J161" s="79"/>
      <c r="K161" s="79"/>
      <c r="L161" s="79"/>
      <c r="M161" s="79"/>
      <c r="N161" s="79"/>
      <c r="O161" s="79"/>
      <c r="P161" s="79"/>
      <c r="Q161" s="79"/>
      <c r="R161" s="79"/>
      <c r="S161" s="79"/>
      <c r="T161" s="79"/>
      <c r="U161" s="79"/>
      <c r="V161" s="79"/>
      <c r="W161" s="79"/>
      <c r="X161" s="79"/>
      <c r="Y161" s="79"/>
      <c r="Z161" s="79"/>
    </row>
    <row r="162" ht="11.25" customHeight="1">
      <c r="A162" s="112" t="s">
        <v>79</v>
      </c>
      <c r="B162" s="98" t="s">
        <v>77</v>
      </c>
      <c r="C162" s="232" t="s">
        <v>9246</v>
      </c>
      <c r="D162" s="792">
        <v>20.0</v>
      </c>
      <c r="E162" s="703">
        <v>20.0</v>
      </c>
      <c r="F162" s="78" t="s">
        <v>539</v>
      </c>
      <c r="G162" s="79"/>
      <c r="H162" s="79"/>
      <c r="I162" s="79"/>
      <c r="J162" s="79"/>
      <c r="K162" s="79"/>
      <c r="L162" s="79"/>
      <c r="M162" s="79"/>
      <c r="N162" s="79"/>
      <c r="O162" s="79"/>
      <c r="P162" s="79"/>
      <c r="Q162" s="79"/>
      <c r="R162" s="79"/>
      <c r="S162" s="79"/>
      <c r="T162" s="79"/>
      <c r="U162" s="79"/>
      <c r="V162" s="79"/>
      <c r="W162" s="79"/>
      <c r="X162" s="79"/>
      <c r="Y162" s="79"/>
      <c r="Z162" s="79"/>
    </row>
    <row r="163" ht="11.25" customHeight="1">
      <c r="A163" s="112" t="s">
        <v>80</v>
      </c>
      <c r="B163" s="98" t="s">
        <v>77</v>
      </c>
      <c r="C163" s="17" t="s">
        <v>9247</v>
      </c>
      <c r="D163" s="119">
        <v>20.0</v>
      </c>
      <c r="E163" s="703">
        <v>20.0</v>
      </c>
      <c r="F163" s="78" t="s">
        <v>549</v>
      </c>
      <c r="G163" s="79"/>
      <c r="H163" s="79"/>
      <c r="I163" s="79"/>
      <c r="J163" s="79"/>
      <c r="K163" s="79"/>
      <c r="L163" s="79"/>
      <c r="M163" s="79"/>
      <c r="N163" s="79"/>
      <c r="O163" s="79"/>
      <c r="P163" s="79"/>
      <c r="Q163" s="79"/>
      <c r="R163" s="79"/>
      <c r="S163" s="79"/>
      <c r="T163" s="79"/>
      <c r="U163" s="79"/>
      <c r="V163" s="79"/>
      <c r="W163" s="79"/>
      <c r="X163" s="79"/>
      <c r="Y163" s="79"/>
      <c r="Z163" s="79"/>
    </row>
    <row r="164" ht="11.25" customHeight="1">
      <c r="A164" s="112" t="s">
        <v>80</v>
      </c>
      <c r="B164" s="98" t="s">
        <v>77</v>
      </c>
      <c r="C164" s="112" t="s">
        <v>9248</v>
      </c>
      <c r="D164" s="119">
        <v>20.0</v>
      </c>
      <c r="E164" s="703">
        <v>20.0</v>
      </c>
      <c r="F164" s="78" t="s">
        <v>549</v>
      </c>
      <c r="G164" s="79"/>
      <c r="H164" s="79"/>
      <c r="I164" s="79"/>
      <c r="J164" s="79"/>
      <c r="K164" s="79"/>
      <c r="L164" s="79"/>
      <c r="M164" s="79"/>
      <c r="N164" s="79"/>
      <c r="O164" s="79"/>
      <c r="P164" s="79"/>
      <c r="Q164" s="79"/>
      <c r="R164" s="79"/>
      <c r="S164" s="79"/>
      <c r="T164" s="79"/>
      <c r="U164" s="79"/>
      <c r="V164" s="79"/>
      <c r="W164" s="79"/>
      <c r="X164" s="79"/>
      <c r="Y164" s="79"/>
      <c r="Z164" s="79"/>
    </row>
    <row r="165" ht="11.25" customHeight="1">
      <c r="A165" s="112" t="s">
        <v>80</v>
      </c>
      <c r="B165" s="98" t="s">
        <v>77</v>
      </c>
      <c r="C165" s="112" t="s">
        <v>9249</v>
      </c>
      <c r="D165" s="119">
        <v>30.0</v>
      </c>
      <c r="E165" s="703">
        <v>30.0</v>
      </c>
      <c r="F165" s="78" t="s">
        <v>549</v>
      </c>
      <c r="G165" s="79"/>
      <c r="H165" s="79"/>
      <c r="I165" s="79"/>
      <c r="J165" s="79"/>
      <c r="K165" s="79"/>
      <c r="L165" s="79"/>
      <c r="M165" s="79"/>
      <c r="N165" s="79"/>
      <c r="O165" s="79"/>
      <c r="P165" s="79"/>
      <c r="Q165" s="79"/>
      <c r="R165" s="79"/>
      <c r="S165" s="79"/>
      <c r="T165" s="79"/>
      <c r="U165" s="79"/>
      <c r="V165" s="79"/>
      <c r="W165" s="79"/>
      <c r="X165" s="79"/>
      <c r="Y165" s="79"/>
      <c r="Z165" s="79"/>
    </row>
    <row r="166" ht="11.25" customHeight="1">
      <c r="A166" s="112" t="s">
        <v>81</v>
      </c>
      <c r="B166" s="98" t="s">
        <v>77</v>
      </c>
      <c r="C166" s="112" t="s">
        <v>9250</v>
      </c>
      <c r="D166" s="119">
        <v>30.0</v>
      </c>
      <c r="E166" s="703">
        <v>30.0</v>
      </c>
      <c r="F166" s="78" t="s">
        <v>2328</v>
      </c>
      <c r="G166" s="79"/>
      <c r="H166" s="79"/>
      <c r="I166" s="79"/>
      <c r="J166" s="79"/>
      <c r="K166" s="79"/>
      <c r="L166" s="79"/>
      <c r="M166" s="79"/>
      <c r="N166" s="79"/>
      <c r="O166" s="79"/>
      <c r="P166" s="79"/>
      <c r="Q166" s="79"/>
      <c r="R166" s="79"/>
      <c r="S166" s="79"/>
      <c r="T166" s="79"/>
      <c r="U166" s="79"/>
      <c r="V166" s="79"/>
      <c r="W166" s="79"/>
      <c r="X166" s="79"/>
      <c r="Y166" s="79"/>
      <c r="Z166" s="79"/>
    </row>
    <row r="167" ht="11.25" customHeight="1">
      <c r="A167" s="112" t="s">
        <v>81</v>
      </c>
      <c r="B167" s="98" t="s">
        <v>77</v>
      </c>
      <c r="C167" s="112" t="s">
        <v>9251</v>
      </c>
      <c r="D167" s="119">
        <v>30.0</v>
      </c>
      <c r="E167" s="703">
        <v>30.0</v>
      </c>
      <c r="F167" s="78" t="s">
        <v>2328</v>
      </c>
      <c r="G167" s="79"/>
      <c r="H167" s="79"/>
      <c r="I167" s="79"/>
      <c r="J167" s="79"/>
      <c r="K167" s="79"/>
      <c r="L167" s="79"/>
      <c r="M167" s="79"/>
      <c r="N167" s="79"/>
      <c r="O167" s="79"/>
      <c r="P167" s="79"/>
      <c r="Q167" s="79"/>
      <c r="R167" s="79"/>
      <c r="S167" s="79"/>
      <c r="T167" s="79"/>
      <c r="U167" s="79"/>
      <c r="V167" s="79"/>
      <c r="W167" s="79"/>
      <c r="X167" s="79"/>
      <c r="Y167" s="79"/>
      <c r="Z167" s="79"/>
    </row>
    <row r="168" ht="11.25" customHeight="1">
      <c r="A168" s="112" t="s">
        <v>81</v>
      </c>
      <c r="B168" s="98" t="s">
        <v>77</v>
      </c>
      <c r="C168" s="112" t="s">
        <v>9252</v>
      </c>
      <c r="D168" s="119">
        <v>20.0</v>
      </c>
      <c r="E168" s="703">
        <v>20.0</v>
      </c>
      <c r="F168" s="78" t="s">
        <v>2328</v>
      </c>
      <c r="G168" s="79"/>
      <c r="H168" s="79"/>
      <c r="I168" s="79"/>
      <c r="J168" s="79"/>
      <c r="K168" s="79"/>
      <c r="L168" s="79"/>
      <c r="M168" s="79"/>
      <c r="N168" s="79"/>
      <c r="O168" s="79"/>
      <c r="P168" s="79"/>
      <c r="Q168" s="79"/>
      <c r="R168" s="79"/>
      <c r="S168" s="79"/>
      <c r="T168" s="79"/>
      <c r="U168" s="79"/>
      <c r="V168" s="79"/>
      <c r="W168" s="79"/>
      <c r="X168" s="79"/>
      <c r="Y168" s="79"/>
      <c r="Z168" s="79"/>
    </row>
    <row r="169" ht="11.25" customHeight="1">
      <c r="A169" s="112" t="s">
        <v>81</v>
      </c>
      <c r="B169" s="98" t="s">
        <v>77</v>
      </c>
      <c r="C169" s="112" t="s">
        <v>9253</v>
      </c>
      <c r="D169" s="119">
        <v>20.0</v>
      </c>
      <c r="E169" s="703">
        <v>20.0</v>
      </c>
      <c r="F169" s="78" t="s">
        <v>2328</v>
      </c>
      <c r="G169" s="79"/>
      <c r="H169" s="79"/>
      <c r="I169" s="79"/>
      <c r="J169" s="79"/>
      <c r="K169" s="79"/>
      <c r="L169" s="79"/>
      <c r="M169" s="79"/>
      <c r="N169" s="79"/>
      <c r="O169" s="79"/>
      <c r="P169" s="79"/>
      <c r="Q169" s="79"/>
      <c r="R169" s="79"/>
      <c r="S169" s="79"/>
      <c r="T169" s="79"/>
      <c r="U169" s="79"/>
      <c r="V169" s="79"/>
      <c r="W169" s="79"/>
      <c r="X169" s="79"/>
      <c r="Y169" s="79"/>
      <c r="Z169" s="79"/>
    </row>
    <row r="170" ht="11.25" customHeight="1">
      <c r="A170" s="112" t="s">
        <v>81</v>
      </c>
      <c r="B170" s="98" t="s">
        <v>77</v>
      </c>
      <c r="C170" s="112" t="s">
        <v>9254</v>
      </c>
      <c r="D170" s="119">
        <v>20.0</v>
      </c>
      <c r="E170" s="703">
        <v>20.0</v>
      </c>
      <c r="F170" s="78" t="s">
        <v>2328</v>
      </c>
      <c r="G170" s="79"/>
      <c r="H170" s="79"/>
      <c r="I170" s="79"/>
      <c r="J170" s="79"/>
      <c r="K170" s="79"/>
      <c r="L170" s="79"/>
      <c r="M170" s="79"/>
      <c r="N170" s="79"/>
      <c r="O170" s="79"/>
      <c r="P170" s="79"/>
      <c r="Q170" s="79"/>
      <c r="R170" s="79"/>
      <c r="S170" s="79"/>
      <c r="T170" s="79"/>
      <c r="U170" s="79"/>
      <c r="V170" s="79"/>
      <c r="W170" s="79"/>
      <c r="X170" s="79"/>
      <c r="Y170" s="79"/>
      <c r="Z170" s="79"/>
    </row>
    <row r="171" ht="11.25" customHeight="1">
      <c r="A171" s="112" t="s">
        <v>81</v>
      </c>
      <c r="B171" s="98" t="s">
        <v>77</v>
      </c>
      <c r="C171" s="112" t="s">
        <v>9255</v>
      </c>
      <c r="D171" s="119">
        <v>20.0</v>
      </c>
      <c r="E171" s="703">
        <v>20.0</v>
      </c>
      <c r="F171" s="78" t="s">
        <v>2328</v>
      </c>
      <c r="G171" s="79"/>
      <c r="H171" s="79"/>
      <c r="I171" s="79"/>
      <c r="J171" s="79"/>
      <c r="K171" s="79"/>
      <c r="L171" s="79"/>
      <c r="M171" s="79"/>
      <c r="N171" s="79"/>
      <c r="O171" s="79"/>
      <c r="P171" s="79"/>
      <c r="Q171" s="79"/>
      <c r="R171" s="79"/>
      <c r="S171" s="79"/>
      <c r="T171" s="79"/>
      <c r="U171" s="79"/>
      <c r="V171" s="79"/>
      <c r="W171" s="79"/>
      <c r="X171" s="79"/>
      <c r="Y171" s="79"/>
      <c r="Z171" s="79"/>
    </row>
    <row r="172" ht="11.25" customHeight="1">
      <c r="A172" s="112" t="s">
        <v>81</v>
      </c>
      <c r="B172" s="98" t="s">
        <v>77</v>
      </c>
      <c r="C172" s="112" t="s">
        <v>9256</v>
      </c>
      <c r="D172" s="119">
        <v>20.0</v>
      </c>
      <c r="E172" s="703">
        <v>20.0</v>
      </c>
      <c r="F172" s="78" t="s">
        <v>2328</v>
      </c>
      <c r="G172" s="79"/>
      <c r="H172" s="79"/>
      <c r="I172" s="79"/>
      <c r="J172" s="79"/>
      <c r="K172" s="79"/>
      <c r="L172" s="79"/>
      <c r="M172" s="79"/>
      <c r="N172" s="79"/>
      <c r="O172" s="79"/>
      <c r="P172" s="79"/>
      <c r="Q172" s="79"/>
      <c r="R172" s="79"/>
      <c r="S172" s="79"/>
      <c r="T172" s="79"/>
      <c r="U172" s="79"/>
      <c r="V172" s="79"/>
      <c r="W172" s="79"/>
      <c r="X172" s="79"/>
      <c r="Y172" s="79"/>
      <c r="Z172" s="79"/>
    </row>
    <row r="173" ht="11.25" customHeight="1">
      <c r="A173" s="112" t="s">
        <v>82</v>
      </c>
      <c r="B173" s="98" t="s">
        <v>77</v>
      </c>
      <c r="C173" s="112" t="s">
        <v>9257</v>
      </c>
      <c r="D173" s="119">
        <v>30.0</v>
      </c>
      <c r="E173" s="703">
        <v>30.0</v>
      </c>
      <c r="F173" s="78" t="s">
        <v>558</v>
      </c>
      <c r="G173" s="79"/>
      <c r="H173" s="79"/>
      <c r="I173" s="79"/>
      <c r="J173" s="79"/>
      <c r="K173" s="79"/>
      <c r="L173" s="79"/>
      <c r="M173" s="79"/>
      <c r="N173" s="79"/>
      <c r="O173" s="79"/>
      <c r="P173" s="79"/>
      <c r="Q173" s="79"/>
      <c r="R173" s="79"/>
      <c r="S173" s="79"/>
      <c r="T173" s="79"/>
      <c r="U173" s="79"/>
      <c r="V173" s="79"/>
      <c r="W173" s="79"/>
      <c r="X173" s="79"/>
      <c r="Y173" s="79"/>
      <c r="Z173" s="79"/>
    </row>
    <row r="174" ht="11.25" customHeight="1">
      <c r="A174" s="112" t="s">
        <v>82</v>
      </c>
      <c r="B174" s="98" t="s">
        <v>77</v>
      </c>
      <c r="C174" s="112" t="s">
        <v>9258</v>
      </c>
      <c r="D174" s="119">
        <v>30.0</v>
      </c>
      <c r="E174" s="703">
        <v>30.0</v>
      </c>
      <c r="F174" s="78" t="s">
        <v>558</v>
      </c>
      <c r="G174" s="79"/>
      <c r="H174" s="79"/>
      <c r="I174" s="79"/>
      <c r="J174" s="79"/>
      <c r="K174" s="79"/>
      <c r="L174" s="79"/>
      <c r="M174" s="79"/>
      <c r="N174" s="79"/>
      <c r="O174" s="79"/>
      <c r="P174" s="79"/>
      <c r="Q174" s="79"/>
      <c r="R174" s="79"/>
      <c r="S174" s="79"/>
      <c r="T174" s="79"/>
      <c r="U174" s="79"/>
      <c r="V174" s="79"/>
      <c r="W174" s="79"/>
      <c r="X174" s="79"/>
      <c r="Y174" s="79"/>
      <c r="Z174" s="79"/>
    </row>
    <row r="175" ht="11.25" customHeight="1">
      <c r="A175" s="112" t="s">
        <v>82</v>
      </c>
      <c r="B175" s="98" t="s">
        <v>77</v>
      </c>
      <c r="C175" s="112" t="s">
        <v>9259</v>
      </c>
      <c r="D175" s="119">
        <v>30.0</v>
      </c>
      <c r="E175" s="703">
        <v>30.0</v>
      </c>
      <c r="F175" s="78" t="s">
        <v>558</v>
      </c>
      <c r="G175" s="79"/>
      <c r="H175" s="79"/>
      <c r="I175" s="79"/>
      <c r="J175" s="79"/>
      <c r="K175" s="79"/>
      <c r="L175" s="79"/>
      <c r="M175" s="79"/>
      <c r="N175" s="79"/>
      <c r="O175" s="79"/>
      <c r="P175" s="79"/>
      <c r="Q175" s="79"/>
      <c r="R175" s="79"/>
      <c r="S175" s="79"/>
      <c r="T175" s="79"/>
      <c r="U175" s="79"/>
      <c r="V175" s="79"/>
      <c r="W175" s="79"/>
      <c r="X175" s="79"/>
      <c r="Y175" s="79"/>
      <c r="Z175" s="79"/>
    </row>
    <row r="176" ht="11.25" customHeight="1">
      <c r="A176" s="112" t="s">
        <v>82</v>
      </c>
      <c r="B176" s="98" t="s">
        <v>77</v>
      </c>
      <c r="C176" s="112" t="s">
        <v>9260</v>
      </c>
      <c r="D176" s="119">
        <v>20.0</v>
      </c>
      <c r="E176" s="703">
        <v>20.0</v>
      </c>
      <c r="F176" s="78" t="s">
        <v>558</v>
      </c>
      <c r="G176" s="79"/>
      <c r="H176" s="79"/>
      <c r="I176" s="79"/>
      <c r="J176" s="79"/>
      <c r="K176" s="79"/>
      <c r="L176" s="79"/>
      <c r="M176" s="79"/>
      <c r="N176" s="79"/>
      <c r="O176" s="79"/>
      <c r="P176" s="79"/>
      <c r="Q176" s="79"/>
      <c r="R176" s="79"/>
      <c r="S176" s="79"/>
      <c r="T176" s="79"/>
      <c r="U176" s="79"/>
      <c r="V176" s="79"/>
      <c r="W176" s="79"/>
      <c r="X176" s="79"/>
      <c r="Y176" s="79"/>
      <c r="Z176" s="79"/>
    </row>
    <row r="177" ht="11.25" customHeight="1">
      <c r="A177" s="112" t="s">
        <v>82</v>
      </c>
      <c r="B177" s="98" t="s">
        <v>77</v>
      </c>
      <c r="C177" s="112" t="s">
        <v>9261</v>
      </c>
      <c r="D177" s="119">
        <v>20.0</v>
      </c>
      <c r="E177" s="703">
        <v>20.0</v>
      </c>
      <c r="F177" s="78" t="s">
        <v>558</v>
      </c>
      <c r="G177" s="79"/>
      <c r="H177" s="79"/>
      <c r="I177" s="79"/>
      <c r="J177" s="79"/>
      <c r="K177" s="79"/>
      <c r="L177" s="79"/>
      <c r="M177" s="79"/>
      <c r="N177" s="79"/>
      <c r="O177" s="79"/>
      <c r="P177" s="79"/>
      <c r="Q177" s="79"/>
      <c r="R177" s="79"/>
      <c r="S177" s="79"/>
      <c r="T177" s="79"/>
      <c r="U177" s="79"/>
      <c r="V177" s="79"/>
      <c r="W177" s="79"/>
      <c r="X177" s="79"/>
      <c r="Y177" s="79"/>
      <c r="Z177" s="79"/>
    </row>
    <row r="178" ht="11.25" customHeight="1">
      <c r="A178" s="112" t="s">
        <v>82</v>
      </c>
      <c r="B178" s="98" t="s">
        <v>77</v>
      </c>
      <c r="C178" s="112" t="s">
        <v>9262</v>
      </c>
      <c r="D178" s="119">
        <v>20.0</v>
      </c>
      <c r="E178" s="703">
        <v>20.0</v>
      </c>
      <c r="F178" s="78" t="s">
        <v>558</v>
      </c>
      <c r="G178" s="79"/>
      <c r="H178" s="79"/>
      <c r="I178" s="79"/>
      <c r="J178" s="79"/>
      <c r="K178" s="79"/>
      <c r="L178" s="79"/>
      <c r="M178" s="79"/>
      <c r="N178" s="79"/>
      <c r="O178" s="79"/>
      <c r="P178" s="79"/>
      <c r="Q178" s="79"/>
      <c r="R178" s="79"/>
      <c r="S178" s="79"/>
      <c r="T178" s="79"/>
      <c r="U178" s="79"/>
      <c r="V178" s="79"/>
      <c r="W178" s="79"/>
      <c r="X178" s="79"/>
      <c r="Y178" s="79"/>
      <c r="Z178" s="79"/>
    </row>
    <row r="179" ht="11.25" customHeight="1">
      <c r="A179" s="112" t="s">
        <v>82</v>
      </c>
      <c r="B179" s="98" t="s">
        <v>77</v>
      </c>
      <c r="C179" s="112" t="s">
        <v>9263</v>
      </c>
      <c r="D179" s="119">
        <v>20.0</v>
      </c>
      <c r="E179" s="703">
        <v>20.0</v>
      </c>
      <c r="F179" s="78" t="s">
        <v>558</v>
      </c>
      <c r="G179" s="79"/>
      <c r="H179" s="79"/>
      <c r="I179" s="79"/>
      <c r="J179" s="79"/>
      <c r="K179" s="79"/>
      <c r="L179" s="79"/>
      <c r="M179" s="79"/>
      <c r="N179" s="79"/>
      <c r="O179" s="79"/>
      <c r="P179" s="79"/>
      <c r="Q179" s="79"/>
      <c r="R179" s="79"/>
      <c r="S179" s="79"/>
      <c r="T179" s="79"/>
      <c r="U179" s="79"/>
      <c r="V179" s="79"/>
      <c r="W179" s="79"/>
      <c r="X179" s="79"/>
      <c r="Y179" s="79"/>
      <c r="Z179" s="79"/>
    </row>
    <row r="180" ht="11.25" customHeight="1">
      <c r="A180" s="112" t="s">
        <v>82</v>
      </c>
      <c r="B180" s="98" t="s">
        <v>77</v>
      </c>
      <c r="C180" s="112" t="s">
        <v>9264</v>
      </c>
      <c r="D180" s="119">
        <v>20.0</v>
      </c>
      <c r="E180" s="703">
        <v>20.0</v>
      </c>
      <c r="F180" s="78" t="s">
        <v>558</v>
      </c>
      <c r="G180" s="79"/>
      <c r="H180" s="79"/>
      <c r="I180" s="79"/>
      <c r="J180" s="79"/>
      <c r="K180" s="79"/>
      <c r="L180" s="79"/>
      <c r="M180" s="79"/>
      <c r="N180" s="79"/>
      <c r="O180" s="79"/>
      <c r="P180" s="79"/>
      <c r="Q180" s="79"/>
      <c r="R180" s="79"/>
      <c r="S180" s="79"/>
      <c r="T180" s="79"/>
      <c r="U180" s="79"/>
      <c r="V180" s="79"/>
      <c r="W180" s="79"/>
      <c r="X180" s="79"/>
      <c r="Y180" s="79"/>
      <c r="Z180" s="79"/>
    </row>
    <row r="181" ht="11.25" customHeight="1">
      <c r="A181" s="112" t="s">
        <v>82</v>
      </c>
      <c r="B181" s="98" t="s">
        <v>77</v>
      </c>
      <c r="C181" s="112" t="s">
        <v>9265</v>
      </c>
      <c r="D181" s="119">
        <v>20.0</v>
      </c>
      <c r="E181" s="703">
        <v>20.0</v>
      </c>
      <c r="F181" s="78" t="s">
        <v>558</v>
      </c>
      <c r="G181" s="79"/>
      <c r="H181" s="79"/>
      <c r="I181" s="79"/>
      <c r="J181" s="79"/>
      <c r="K181" s="79"/>
      <c r="L181" s="79"/>
      <c r="M181" s="79"/>
      <c r="N181" s="79"/>
      <c r="O181" s="79"/>
      <c r="P181" s="79"/>
      <c r="Q181" s="79"/>
      <c r="R181" s="79"/>
      <c r="S181" s="79"/>
      <c r="T181" s="79"/>
      <c r="U181" s="79"/>
      <c r="V181" s="79"/>
      <c r="W181" s="79"/>
      <c r="X181" s="79"/>
      <c r="Y181" s="79"/>
      <c r="Z181" s="79"/>
    </row>
    <row r="182" ht="11.25" customHeight="1">
      <c r="A182" s="112" t="s">
        <v>82</v>
      </c>
      <c r="B182" s="98" t="s">
        <v>77</v>
      </c>
      <c r="C182" s="112" t="s">
        <v>9266</v>
      </c>
      <c r="D182" s="119">
        <v>20.0</v>
      </c>
      <c r="E182" s="703">
        <v>20.0</v>
      </c>
      <c r="F182" s="78" t="s">
        <v>558</v>
      </c>
      <c r="G182" s="79"/>
      <c r="H182" s="79"/>
      <c r="I182" s="79"/>
      <c r="J182" s="79"/>
      <c r="K182" s="79"/>
      <c r="L182" s="79"/>
      <c r="M182" s="79"/>
      <c r="N182" s="79"/>
      <c r="O182" s="79"/>
      <c r="P182" s="79"/>
      <c r="Q182" s="79"/>
      <c r="R182" s="79"/>
      <c r="S182" s="79"/>
      <c r="T182" s="79"/>
      <c r="U182" s="79"/>
      <c r="V182" s="79"/>
      <c r="W182" s="79"/>
      <c r="X182" s="79"/>
      <c r="Y182" s="79"/>
      <c r="Z182" s="79"/>
    </row>
    <row r="183" ht="11.25" customHeight="1">
      <c r="A183" s="112" t="s">
        <v>83</v>
      </c>
      <c r="B183" s="98" t="s">
        <v>77</v>
      </c>
      <c r="C183" s="112" t="s">
        <v>9267</v>
      </c>
      <c r="D183" s="119">
        <v>20.0</v>
      </c>
      <c r="E183" s="703">
        <v>20.0</v>
      </c>
      <c r="F183" s="78" t="s">
        <v>560</v>
      </c>
      <c r="G183" s="79"/>
      <c r="H183" s="79"/>
      <c r="I183" s="79"/>
      <c r="J183" s="79"/>
      <c r="K183" s="79"/>
      <c r="L183" s="79"/>
      <c r="M183" s="79"/>
      <c r="N183" s="79"/>
      <c r="O183" s="79"/>
      <c r="P183" s="79"/>
      <c r="Q183" s="79"/>
      <c r="R183" s="79"/>
      <c r="S183" s="79"/>
      <c r="T183" s="79"/>
      <c r="U183" s="79"/>
      <c r="V183" s="79"/>
      <c r="W183" s="79"/>
      <c r="X183" s="79"/>
      <c r="Y183" s="79"/>
      <c r="Z183" s="79"/>
    </row>
    <row r="184" ht="11.25" customHeight="1">
      <c r="A184" s="112" t="s">
        <v>83</v>
      </c>
      <c r="B184" s="98" t="s">
        <v>77</v>
      </c>
      <c r="C184" s="112" t="s">
        <v>9268</v>
      </c>
      <c r="D184" s="119">
        <v>20.0</v>
      </c>
      <c r="E184" s="703">
        <v>20.0</v>
      </c>
      <c r="F184" s="78" t="s">
        <v>560</v>
      </c>
      <c r="G184" s="79"/>
      <c r="H184" s="79"/>
      <c r="I184" s="79"/>
      <c r="J184" s="79"/>
      <c r="K184" s="79"/>
      <c r="L184" s="79"/>
      <c r="M184" s="79"/>
      <c r="N184" s="79"/>
      <c r="O184" s="79"/>
      <c r="P184" s="79"/>
      <c r="Q184" s="79"/>
      <c r="R184" s="79"/>
      <c r="S184" s="79"/>
      <c r="T184" s="79"/>
      <c r="U184" s="79"/>
      <c r="V184" s="79"/>
      <c r="W184" s="79"/>
      <c r="X184" s="79"/>
      <c r="Y184" s="79"/>
      <c r="Z184" s="79"/>
    </row>
    <row r="185" ht="11.25" customHeight="1">
      <c r="A185" s="112" t="s">
        <v>83</v>
      </c>
      <c r="B185" s="98" t="s">
        <v>77</v>
      </c>
      <c r="C185" s="112" t="s">
        <v>9269</v>
      </c>
      <c r="D185" s="119">
        <v>20.0</v>
      </c>
      <c r="E185" s="703">
        <v>20.0</v>
      </c>
      <c r="F185" s="78" t="s">
        <v>560</v>
      </c>
      <c r="G185" s="79"/>
      <c r="H185" s="79"/>
      <c r="I185" s="79"/>
      <c r="J185" s="79"/>
      <c r="K185" s="79"/>
      <c r="L185" s="79"/>
      <c r="M185" s="79"/>
      <c r="N185" s="79"/>
      <c r="O185" s="79"/>
      <c r="P185" s="79"/>
      <c r="Q185" s="79"/>
      <c r="R185" s="79"/>
      <c r="S185" s="79"/>
      <c r="T185" s="79"/>
      <c r="U185" s="79"/>
      <c r="V185" s="79"/>
      <c r="W185" s="79"/>
      <c r="X185" s="79"/>
      <c r="Y185" s="79"/>
      <c r="Z185" s="79"/>
    </row>
    <row r="186" ht="11.25" customHeight="1">
      <c r="A186" s="112" t="s">
        <v>83</v>
      </c>
      <c r="B186" s="98" t="s">
        <v>77</v>
      </c>
      <c r="C186" s="112" t="s">
        <v>9270</v>
      </c>
      <c r="D186" s="119">
        <v>20.0</v>
      </c>
      <c r="E186" s="703">
        <v>20.0</v>
      </c>
      <c r="F186" s="78" t="s">
        <v>560</v>
      </c>
      <c r="G186" s="79"/>
      <c r="H186" s="79"/>
      <c r="I186" s="79"/>
      <c r="J186" s="79"/>
      <c r="K186" s="79"/>
      <c r="L186" s="79"/>
      <c r="M186" s="79"/>
      <c r="N186" s="79"/>
      <c r="O186" s="79"/>
      <c r="P186" s="79"/>
      <c r="Q186" s="79"/>
      <c r="R186" s="79"/>
      <c r="S186" s="79"/>
      <c r="T186" s="79"/>
      <c r="U186" s="79"/>
      <c r="V186" s="79"/>
      <c r="W186" s="79"/>
      <c r="X186" s="79"/>
      <c r="Y186" s="79"/>
      <c r="Z186" s="79"/>
    </row>
    <row r="187" ht="11.25" customHeight="1">
      <c r="A187" s="112" t="s">
        <v>83</v>
      </c>
      <c r="B187" s="98" t="s">
        <v>77</v>
      </c>
      <c r="C187" s="112" t="s">
        <v>9271</v>
      </c>
      <c r="D187" s="119">
        <v>30.0</v>
      </c>
      <c r="E187" s="703">
        <v>30.0</v>
      </c>
      <c r="F187" s="78" t="s">
        <v>560</v>
      </c>
      <c r="G187" s="79"/>
      <c r="H187" s="79"/>
      <c r="I187" s="79"/>
      <c r="J187" s="79"/>
      <c r="K187" s="79"/>
      <c r="L187" s="79"/>
      <c r="M187" s="79"/>
      <c r="N187" s="79"/>
      <c r="O187" s="79"/>
      <c r="P187" s="79"/>
      <c r="Q187" s="79"/>
      <c r="R187" s="79"/>
      <c r="S187" s="79"/>
      <c r="T187" s="79"/>
      <c r="U187" s="79"/>
      <c r="V187" s="79"/>
      <c r="W187" s="79"/>
      <c r="X187" s="79"/>
      <c r="Y187" s="79"/>
      <c r="Z187" s="79"/>
    </row>
    <row r="188" ht="11.25" customHeight="1">
      <c r="A188" s="112" t="s">
        <v>83</v>
      </c>
      <c r="B188" s="98" t="s">
        <v>77</v>
      </c>
      <c r="C188" s="112" t="s">
        <v>9272</v>
      </c>
      <c r="D188" s="119">
        <v>30.0</v>
      </c>
      <c r="E188" s="703">
        <v>30.0</v>
      </c>
      <c r="F188" s="78" t="s">
        <v>560</v>
      </c>
      <c r="G188" s="79"/>
      <c r="H188" s="79"/>
      <c r="I188" s="79"/>
      <c r="J188" s="79"/>
      <c r="K188" s="79"/>
      <c r="L188" s="79"/>
      <c r="M188" s="79"/>
      <c r="N188" s="79"/>
      <c r="O188" s="79"/>
      <c r="P188" s="79"/>
      <c r="Q188" s="79"/>
      <c r="R188" s="79"/>
      <c r="S188" s="79"/>
      <c r="T188" s="79"/>
      <c r="U188" s="79"/>
      <c r="V188" s="79"/>
      <c r="W188" s="79"/>
      <c r="X188" s="79"/>
      <c r="Y188" s="79"/>
      <c r="Z188" s="79"/>
    </row>
    <row r="189" ht="11.25" customHeight="1">
      <c r="A189" s="112" t="s">
        <v>83</v>
      </c>
      <c r="B189" s="98" t="s">
        <v>77</v>
      </c>
      <c r="C189" s="112" t="s">
        <v>9273</v>
      </c>
      <c r="D189" s="119">
        <v>30.0</v>
      </c>
      <c r="E189" s="703">
        <v>30.0</v>
      </c>
      <c r="F189" s="78" t="s">
        <v>560</v>
      </c>
      <c r="G189" s="79"/>
      <c r="H189" s="79"/>
      <c r="I189" s="79"/>
      <c r="J189" s="79"/>
      <c r="K189" s="79"/>
      <c r="L189" s="79"/>
      <c r="M189" s="79"/>
      <c r="N189" s="79"/>
      <c r="O189" s="79"/>
      <c r="P189" s="79"/>
      <c r="Q189" s="79"/>
      <c r="R189" s="79"/>
      <c r="S189" s="79"/>
      <c r="T189" s="79"/>
      <c r="U189" s="79"/>
      <c r="V189" s="79"/>
      <c r="W189" s="79"/>
      <c r="X189" s="79"/>
      <c r="Y189" s="79"/>
      <c r="Z189" s="79"/>
    </row>
    <row r="190" ht="11.25" customHeight="1">
      <c r="A190" s="112" t="s">
        <v>83</v>
      </c>
      <c r="B190" s="98" t="s">
        <v>77</v>
      </c>
      <c r="C190" s="112" t="s">
        <v>9274</v>
      </c>
      <c r="D190" s="119">
        <v>30.0</v>
      </c>
      <c r="E190" s="703">
        <v>30.0</v>
      </c>
      <c r="F190" s="78" t="s">
        <v>560</v>
      </c>
      <c r="G190" s="79"/>
      <c r="H190" s="79"/>
      <c r="I190" s="79"/>
      <c r="J190" s="79"/>
      <c r="K190" s="79"/>
      <c r="L190" s="79"/>
      <c r="M190" s="79"/>
      <c r="N190" s="79"/>
      <c r="O190" s="79"/>
      <c r="P190" s="79"/>
      <c r="Q190" s="79"/>
      <c r="R190" s="79"/>
      <c r="S190" s="79"/>
      <c r="T190" s="79"/>
      <c r="U190" s="79"/>
      <c r="V190" s="79"/>
      <c r="W190" s="79"/>
      <c r="X190" s="79"/>
      <c r="Y190" s="79"/>
      <c r="Z190" s="79"/>
    </row>
    <row r="191" ht="11.25" customHeight="1">
      <c r="A191" s="112" t="s">
        <v>83</v>
      </c>
      <c r="B191" s="98" t="s">
        <v>77</v>
      </c>
      <c r="C191" s="112" t="s">
        <v>9275</v>
      </c>
      <c r="D191" s="119">
        <v>30.0</v>
      </c>
      <c r="E191" s="703">
        <v>30.0</v>
      </c>
      <c r="F191" s="78" t="s">
        <v>560</v>
      </c>
      <c r="G191" s="79"/>
      <c r="H191" s="79"/>
      <c r="I191" s="79"/>
      <c r="J191" s="79"/>
      <c r="K191" s="79"/>
      <c r="L191" s="79"/>
      <c r="M191" s="79"/>
      <c r="N191" s="79"/>
      <c r="O191" s="79"/>
      <c r="P191" s="79"/>
      <c r="Q191" s="79"/>
      <c r="R191" s="79"/>
      <c r="S191" s="79"/>
      <c r="T191" s="79"/>
      <c r="U191" s="79"/>
      <c r="V191" s="79"/>
      <c r="W191" s="79"/>
      <c r="X191" s="79"/>
      <c r="Y191" s="79"/>
      <c r="Z191" s="79"/>
    </row>
    <row r="192" ht="11.25" customHeight="1">
      <c r="A192" s="112" t="s">
        <v>83</v>
      </c>
      <c r="B192" s="98" t="s">
        <v>77</v>
      </c>
      <c r="C192" s="112" t="s">
        <v>9276</v>
      </c>
      <c r="D192" s="119">
        <v>30.0</v>
      </c>
      <c r="E192" s="703">
        <v>30.0</v>
      </c>
      <c r="F192" s="78" t="s">
        <v>560</v>
      </c>
      <c r="G192" s="79"/>
      <c r="H192" s="79"/>
      <c r="I192" s="79"/>
      <c r="J192" s="79"/>
      <c r="K192" s="79"/>
      <c r="L192" s="79"/>
      <c r="M192" s="79"/>
      <c r="N192" s="79"/>
      <c r="O192" s="79"/>
      <c r="P192" s="79"/>
      <c r="Q192" s="79"/>
      <c r="R192" s="79"/>
      <c r="S192" s="79"/>
      <c r="T192" s="79"/>
      <c r="U192" s="79"/>
      <c r="V192" s="79"/>
      <c r="W192" s="79"/>
      <c r="X192" s="79"/>
      <c r="Y192" s="79"/>
      <c r="Z192" s="79"/>
    </row>
    <row r="193" ht="11.25" customHeight="1">
      <c r="A193" s="112" t="s">
        <v>84</v>
      </c>
      <c r="B193" s="98" t="s">
        <v>77</v>
      </c>
      <c r="C193" s="112" t="s">
        <v>9277</v>
      </c>
      <c r="D193" s="119">
        <v>20.0</v>
      </c>
      <c r="E193" s="703">
        <v>20.0</v>
      </c>
      <c r="F193" s="78" t="s">
        <v>568</v>
      </c>
      <c r="G193" s="79"/>
      <c r="H193" s="79"/>
      <c r="I193" s="79"/>
      <c r="J193" s="79"/>
      <c r="K193" s="79"/>
      <c r="L193" s="79"/>
      <c r="M193" s="79"/>
      <c r="N193" s="79"/>
      <c r="O193" s="79"/>
      <c r="P193" s="79"/>
      <c r="Q193" s="79"/>
      <c r="R193" s="79"/>
      <c r="S193" s="79"/>
      <c r="T193" s="79"/>
      <c r="U193" s="79"/>
      <c r="V193" s="79"/>
      <c r="W193" s="79"/>
      <c r="X193" s="79"/>
      <c r="Y193" s="79"/>
      <c r="Z193" s="79"/>
    </row>
    <row r="194" ht="11.25" customHeight="1">
      <c r="A194" s="112" t="s">
        <v>84</v>
      </c>
      <c r="B194" s="98" t="s">
        <v>77</v>
      </c>
      <c r="C194" s="112" t="s">
        <v>9278</v>
      </c>
      <c r="D194" s="119">
        <v>20.0</v>
      </c>
      <c r="E194" s="703">
        <v>20.0</v>
      </c>
      <c r="F194" s="78" t="s">
        <v>568</v>
      </c>
      <c r="G194" s="79"/>
      <c r="H194" s="79"/>
      <c r="I194" s="79"/>
      <c r="J194" s="79"/>
      <c r="K194" s="79"/>
      <c r="L194" s="79"/>
      <c r="M194" s="79"/>
      <c r="N194" s="79"/>
      <c r="O194" s="79"/>
      <c r="P194" s="79"/>
      <c r="Q194" s="79"/>
      <c r="R194" s="79"/>
      <c r="S194" s="79"/>
      <c r="T194" s="79"/>
      <c r="U194" s="79"/>
      <c r="V194" s="79"/>
      <c r="W194" s="79"/>
      <c r="X194" s="79"/>
      <c r="Y194" s="79"/>
      <c r="Z194" s="79"/>
    </row>
    <row r="195" ht="11.25" customHeight="1">
      <c r="A195" s="112" t="s">
        <v>84</v>
      </c>
      <c r="B195" s="98" t="s">
        <v>77</v>
      </c>
      <c r="C195" s="112" t="s">
        <v>9279</v>
      </c>
      <c r="D195" s="119">
        <v>20.0</v>
      </c>
      <c r="E195" s="703">
        <v>20.0</v>
      </c>
      <c r="F195" s="78" t="s">
        <v>568</v>
      </c>
      <c r="G195" s="79"/>
      <c r="H195" s="79"/>
      <c r="I195" s="79"/>
      <c r="J195" s="79"/>
      <c r="K195" s="79"/>
      <c r="L195" s="79"/>
      <c r="M195" s="79"/>
      <c r="N195" s="79"/>
      <c r="O195" s="79"/>
      <c r="P195" s="79"/>
      <c r="Q195" s="79"/>
      <c r="R195" s="79"/>
      <c r="S195" s="79"/>
      <c r="T195" s="79"/>
      <c r="U195" s="79"/>
      <c r="V195" s="79"/>
      <c r="W195" s="79"/>
      <c r="X195" s="79"/>
      <c r="Y195" s="79"/>
      <c r="Z195" s="79"/>
    </row>
    <row r="196" ht="11.25" customHeight="1">
      <c r="A196" s="112" t="s">
        <v>84</v>
      </c>
      <c r="B196" s="98" t="s">
        <v>77</v>
      </c>
      <c r="C196" s="112" t="s">
        <v>9280</v>
      </c>
      <c r="D196" s="119">
        <v>20.0</v>
      </c>
      <c r="E196" s="703">
        <v>20.0</v>
      </c>
      <c r="F196" s="78" t="s">
        <v>568</v>
      </c>
      <c r="G196" s="79"/>
      <c r="H196" s="79"/>
      <c r="I196" s="79"/>
      <c r="J196" s="79"/>
      <c r="K196" s="79"/>
      <c r="L196" s="79"/>
      <c r="M196" s="79"/>
      <c r="N196" s="79"/>
      <c r="O196" s="79"/>
      <c r="P196" s="79"/>
      <c r="Q196" s="79"/>
      <c r="R196" s="79"/>
      <c r="S196" s="79"/>
      <c r="T196" s="79"/>
      <c r="U196" s="79"/>
      <c r="V196" s="79"/>
      <c r="W196" s="79"/>
      <c r="X196" s="79"/>
      <c r="Y196" s="79"/>
      <c r="Z196" s="79"/>
    </row>
    <row r="197" ht="11.25" customHeight="1">
      <c r="A197" s="112" t="s">
        <v>84</v>
      </c>
      <c r="B197" s="98" t="s">
        <v>77</v>
      </c>
      <c r="C197" s="112" t="s">
        <v>9281</v>
      </c>
      <c r="D197" s="119">
        <v>20.0</v>
      </c>
      <c r="E197" s="703">
        <v>20.0</v>
      </c>
      <c r="F197" s="78" t="s">
        <v>568</v>
      </c>
      <c r="G197" s="79"/>
      <c r="H197" s="79"/>
      <c r="I197" s="79"/>
      <c r="J197" s="79"/>
      <c r="K197" s="79"/>
      <c r="L197" s="79"/>
      <c r="M197" s="79"/>
      <c r="N197" s="79"/>
      <c r="O197" s="79"/>
      <c r="P197" s="79"/>
      <c r="Q197" s="79"/>
      <c r="R197" s="79"/>
      <c r="S197" s="79"/>
      <c r="T197" s="79"/>
      <c r="U197" s="79"/>
      <c r="V197" s="79"/>
      <c r="W197" s="79"/>
      <c r="X197" s="79"/>
      <c r="Y197" s="79"/>
      <c r="Z197" s="79"/>
    </row>
    <row r="198" ht="11.25" customHeight="1">
      <c r="A198" s="112" t="s">
        <v>84</v>
      </c>
      <c r="B198" s="98" t="s">
        <v>77</v>
      </c>
      <c r="C198" s="112" t="s">
        <v>9282</v>
      </c>
      <c r="D198" s="119">
        <v>20.0</v>
      </c>
      <c r="E198" s="703">
        <v>20.0</v>
      </c>
      <c r="F198" s="78" t="s">
        <v>568</v>
      </c>
      <c r="G198" s="79"/>
      <c r="H198" s="79"/>
      <c r="I198" s="79"/>
      <c r="J198" s="79"/>
      <c r="K198" s="79"/>
      <c r="L198" s="79"/>
      <c r="M198" s="79"/>
      <c r="N198" s="79"/>
      <c r="O198" s="79"/>
      <c r="P198" s="79"/>
      <c r="Q198" s="79"/>
      <c r="R198" s="79"/>
      <c r="S198" s="79"/>
      <c r="T198" s="79"/>
      <c r="U198" s="79"/>
      <c r="V198" s="79"/>
      <c r="W198" s="79"/>
      <c r="X198" s="79"/>
      <c r="Y198" s="79"/>
      <c r="Z198" s="79"/>
    </row>
    <row r="199" ht="11.25" customHeight="1">
      <c r="A199" s="112" t="s">
        <v>9283</v>
      </c>
      <c r="B199" s="98" t="s">
        <v>77</v>
      </c>
      <c r="C199" s="112" t="s">
        <v>9284</v>
      </c>
      <c r="D199" s="119">
        <v>20.0</v>
      </c>
      <c r="E199" s="703">
        <v>20.0</v>
      </c>
      <c r="F199" s="78" t="s">
        <v>572</v>
      </c>
      <c r="G199" s="79"/>
      <c r="H199" s="79"/>
      <c r="I199" s="79"/>
      <c r="J199" s="79"/>
      <c r="K199" s="79"/>
      <c r="L199" s="79"/>
      <c r="M199" s="79"/>
      <c r="N199" s="79"/>
      <c r="O199" s="79"/>
      <c r="P199" s="79"/>
      <c r="Q199" s="79"/>
      <c r="R199" s="79"/>
      <c r="S199" s="79"/>
      <c r="T199" s="79"/>
      <c r="U199" s="79"/>
      <c r="V199" s="79"/>
      <c r="W199" s="79"/>
      <c r="X199" s="79"/>
      <c r="Y199" s="79"/>
      <c r="Z199" s="79"/>
    </row>
    <row r="200" ht="11.25" customHeight="1">
      <c r="A200" s="112" t="s">
        <v>9283</v>
      </c>
      <c r="B200" s="98" t="s">
        <v>77</v>
      </c>
      <c r="C200" s="112" t="s">
        <v>9285</v>
      </c>
      <c r="D200" s="119">
        <v>20.0</v>
      </c>
      <c r="E200" s="703">
        <v>20.0</v>
      </c>
      <c r="F200" s="78" t="s">
        <v>572</v>
      </c>
      <c r="G200" s="79"/>
      <c r="H200" s="79"/>
      <c r="I200" s="79"/>
      <c r="J200" s="79"/>
      <c r="K200" s="79"/>
      <c r="L200" s="79"/>
      <c r="M200" s="79"/>
      <c r="N200" s="79"/>
      <c r="O200" s="79"/>
      <c r="P200" s="79"/>
      <c r="Q200" s="79"/>
      <c r="R200" s="79"/>
      <c r="S200" s="79"/>
      <c r="T200" s="79"/>
      <c r="U200" s="79"/>
      <c r="V200" s="79"/>
      <c r="W200" s="79"/>
      <c r="X200" s="79"/>
      <c r="Y200" s="79"/>
      <c r="Z200" s="79"/>
    </row>
    <row r="201" ht="11.25" customHeight="1">
      <c r="A201" s="112" t="s">
        <v>9283</v>
      </c>
      <c r="B201" s="98" t="s">
        <v>77</v>
      </c>
      <c r="C201" s="112" t="s">
        <v>9286</v>
      </c>
      <c r="D201" s="119">
        <v>30.0</v>
      </c>
      <c r="E201" s="703">
        <v>30.0</v>
      </c>
      <c r="F201" s="78" t="s">
        <v>572</v>
      </c>
      <c r="G201" s="79"/>
      <c r="H201" s="79"/>
      <c r="I201" s="79"/>
      <c r="J201" s="79"/>
      <c r="K201" s="79"/>
      <c r="L201" s="79"/>
      <c r="M201" s="79"/>
      <c r="N201" s="79"/>
      <c r="O201" s="79"/>
      <c r="P201" s="79"/>
      <c r="Q201" s="79"/>
      <c r="R201" s="79"/>
      <c r="S201" s="79"/>
      <c r="T201" s="79"/>
      <c r="U201" s="79"/>
      <c r="V201" s="79"/>
      <c r="W201" s="79"/>
      <c r="X201" s="79"/>
      <c r="Y201" s="79"/>
      <c r="Z201" s="79"/>
    </row>
    <row r="202" ht="11.25" customHeight="1">
      <c r="A202" s="112" t="s">
        <v>9283</v>
      </c>
      <c r="B202" s="98" t="s">
        <v>77</v>
      </c>
      <c r="C202" s="112" t="s">
        <v>9287</v>
      </c>
      <c r="D202" s="119">
        <v>30.0</v>
      </c>
      <c r="E202" s="703">
        <v>30.0</v>
      </c>
      <c r="F202" s="78" t="s">
        <v>572</v>
      </c>
      <c r="G202" s="79"/>
      <c r="H202" s="79"/>
      <c r="I202" s="79"/>
      <c r="J202" s="79"/>
      <c r="K202" s="79"/>
      <c r="L202" s="79"/>
      <c r="M202" s="79"/>
      <c r="N202" s="79"/>
      <c r="O202" s="79"/>
      <c r="P202" s="79"/>
      <c r="Q202" s="79"/>
      <c r="R202" s="79"/>
      <c r="S202" s="79"/>
      <c r="T202" s="79"/>
      <c r="U202" s="79"/>
      <c r="V202" s="79"/>
      <c r="W202" s="79"/>
      <c r="X202" s="79"/>
      <c r="Y202" s="79"/>
      <c r="Z202" s="79"/>
    </row>
    <row r="203" ht="11.25" customHeight="1">
      <c r="A203" s="112" t="s">
        <v>9283</v>
      </c>
      <c r="B203" s="98" t="s">
        <v>77</v>
      </c>
      <c r="C203" s="112" t="s">
        <v>9288</v>
      </c>
      <c r="D203" s="119">
        <v>30.0</v>
      </c>
      <c r="E203" s="703">
        <v>30.0</v>
      </c>
      <c r="F203" s="78" t="s">
        <v>572</v>
      </c>
      <c r="G203" s="79"/>
      <c r="H203" s="79"/>
      <c r="I203" s="79"/>
      <c r="J203" s="79"/>
      <c r="K203" s="79"/>
      <c r="L203" s="79"/>
      <c r="M203" s="79"/>
      <c r="N203" s="79"/>
      <c r="O203" s="79"/>
      <c r="P203" s="79"/>
      <c r="Q203" s="79"/>
      <c r="R203" s="79"/>
      <c r="S203" s="79"/>
      <c r="T203" s="79"/>
      <c r="U203" s="79"/>
      <c r="V203" s="79"/>
      <c r="W203" s="79"/>
      <c r="X203" s="79"/>
      <c r="Y203" s="79"/>
      <c r="Z203" s="79"/>
    </row>
    <row r="204" ht="11.25" customHeight="1">
      <c r="A204" s="112" t="s">
        <v>9283</v>
      </c>
      <c r="B204" s="98" t="s">
        <v>77</v>
      </c>
      <c r="C204" s="112" t="s">
        <v>9289</v>
      </c>
      <c r="D204" s="119">
        <v>30.0</v>
      </c>
      <c r="E204" s="703">
        <v>30.0</v>
      </c>
      <c r="F204" s="78" t="s">
        <v>572</v>
      </c>
      <c r="G204" s="79"/>
      <c r="H204" s="79"/>
      <c r="I204" s="79"/>
      <c r="J204" s="79"/>
      <c r="K204" s="79"/>
      <c r="L204" s="79"/>
      <c r="M204" s="79"/>
      <c r="N204" s="79"/>
      <c r="O204" s="79"/>
      <c r="P204" s="79"/>
      <c r="Q204" s="79"/>
      <c r="R204" s="79"/>
      <c r="S204" s="79"/>
      <c r="T204" s="79"/>
      <c r="U204" s="79"/>
      <c r="V204" s="79"/>
      <c r="W204" s="79"/>
      <c r="X204" s="79"/>
      <c r="Y204" s="79"/>
      <c r="Z204" s="79"/>
    </row>
    <row r="205" ht="11.25" customHeight="1">
      <c r="A205" s="112" t="s">
        <v>9283</v>
      </c>
      <c r="B205" s="98" t="s">
        <v>77</v>
      </c>
      <c r="C205" s="112" t="s">
        <v>9290</v>
      </c>
      <c r="D205" s="119">
        <v>30.0</v>
      </c>
      <c r="E205" s="703">
        <v>30.0</v>
      </c>
      <c r="F205" s="78" t="s">
        <v>572</v>
      </c>
      <c r="G205" s="79"/>
      <c r="H205" s="79"/>
      <c r="I205" s="79"/>
      <c r="J205" s="79"/>
      <c r="K205" s="79"/>
      <c r="L205" s="79"/>
      <c r="M205" s="79"/>
      <c r="N205" s="79"/>
      <c r="O205" s="79"/>
      <c r="P205" s="79"/>
      <c r="Q205" s="79"/>
      <c r="R205" s="79"/>
      <c r="S205" s="79"/>
      <c r="T205" s="79"/>
      <c r="U205" s="79"/>
      <c r="V205" s="79"/>
      <c r="W205" s="79"/>
      <c r="X205" s="79"/>
      <c r="Y205" s="79"/>
      <c r="Z205" s="79"/>
    </row>
    <row r="206" ht="11.25" customHeight="1">
      <c r="A206" s="112" t="s">
        <v>9283</v>
      </c>
      <c r="B206" s="98" t="s">
        <v>77</v>
      </c>
      <c r="C206" s="112" t="s">
        <v>9291</v>
      </c>
      <c r="D206" s="119">
        <v>30.0</v>
      </c>
      <c r="E206" s="703">
        <v>30.0</v>
      </c>
      <c r="F206" s="78" t="s">
        <v>572</v>
      </c>
      <c r="G206" s="79"/>
      <c r="H206" s="79"/>
      <c r="I206" s="79"/>
      <c r="J206" s="79"/>
      <c r="K206" s="79"/>
      <c r="L206" s="79"/>
      <c r="M206" s="79"/>
      <c r="N206" s="79"/>
      <c r="O206" s="79"/>
      <c r="P206" s="79"/>
      <c r="Q206" s="79"/>
      <c r="R206" s="79"/>
      <c r="S206" s="79"/>
      <c r="T206" s="79"/>
      <c r="U206" s="79"/>
      <c r="V206" s="79"/>
      <c r="W206" s="79"/>
      <c r="X206" s="79"/>
      <c r="Y206" s="79"/>
      <c r="Z206" s="79"/>
    </row>
    <row r="207" ht="11.25" customHeight="1">
      <c r="A207" s="112" t="s">
        <v>9283</v>
      </c>
      <c r="B207" s="98" t="s">
        <v>77</v>
      </c>
      <c r="C207" s="112" t="s">
        <v>9292</v>
      </c>
      <c r="D207" s="119">
        <v>30.0</v>
      </c>
      <c r="E207" s="703">
        <v>30.0</v>
      </c>
      <c r="F207" s="78" t="s">
        <v>572</v>
      </c>
      <c r="G207" s="79"/>
      <c r="H207" s="79"/>
      <c r="I207" s="79"/>
      <c r="J207" s="79"/>
      <c r="K207" s="79"/>
      <c r="L207" s="79"/>
      <c r="M207" s="79"/>
      <c r="N207" s="79"/>
      <c r="O207" s="79"/>
      <c r="P207" s="79"/>
      <c r="Q207" s="79"/>
      <c r="R207" s="79"/>
      <c r="S207" s="79"/>
      <c r="T207" s="79"/>
      <c r="U207" s="79"/>
      <c r="V207" s="79"/>
      <c r="W207" s="79"/>
      <c r="X207" s="79"/>
      <c r="Y207" s="79"/>
      <c r="Z207" s="79"/>
    </row>
    <row r="208" ht="11.25" customHeight="1">
      <c r="A208" s="112" t="s">
        <v>9283</v>
      </c>
      <c r="B208" s="98" t="s">
        <v>77</v>
      </c>
      <c r="C208" s="112" t="s">
        <v>9293</v>
      </c>
      <c r="D208" s="119">
        <v>30.0</v>
      </c>
      <c r="E208" s="703">
        <v>30.0</v>
      </c>
      <c r="F208" s="78" t="s">
        <v>572</v>
      </c>
      <c r="G208" s="79"/>
      <c r="H208" s="79"/>
      <c r="I208" s="79"/>
      <c r="J208" s="79"/>
      <c r="K208" s="79"/>
      <c r="L208" s="79"/>
      <c r="M208" s="79"/>
      <c r="N208" s="79"/>
      <c r="O208" s="79"/>
      <c r="P208" s="79"/>
      <c r="Q208" s="79"/>
      <c r="R208" s="79"/>
      <c r="S208" s="79"/>
      <c r="T208" s="79"/>
      <c r="U208" s="79"/>
      <c r="V208" s="79"/>
      <c r="W208" s="79"/>
      <c r="X208" s="79"/>
      <c r="Y208" s="79"/>
      <c r="Z208" s="79"/>
    </row>
    <row r="209" ht="11.25" customHeight="1">
      <c r="A209" s="112" t="s">
        <v>9283</v>
      </c>
      <c r="B209" s="98" t="s">
        <v>77</v>
      </c>
      <c r="C209" s="112" t="s">
        <v>9294</v>
      </c>
      <c r="D209" s="119">
        <v>30.0</v>
      </c>
      <c r="E209" s="703">
        <v>30.0</v>
      </c>
      <c r="F209" s="78" t="s">
        <v>572</v>
      </c>
      <c r="G209" s="79"/>
      <c r="H209" s="79"/>
      <c r="I209" s="79"/>
      <c r="J209" s="79"/>
      <c r="K209" s="79"/>
      <c r="L209" s="79"/>
      <c r="M209" s="79"/>
      <c r="N209" s="79"/>
      <c r="O209" s="79"/>
      <c r="P209" s="79"/>
      <c r="Q209" s="79"/>
      <c r="R209" s="79"/>
      <c r="S209" s="79"/>
      <c r="T209" s="79"/>
      <c r="U209" s="79"/>
      <c r="V209" s="79"/>
      <c r="W209" s="79"/>
      <c r="X209" s="79"/>
      <c r="Y209" s="79"/>
      <c r="Z209" s="79"/>
    </row>
    <row r="210" ht="11.25" customHeight="1">
      <c r="A210" s="112" t="s">
        <v>9283</v>
      </c>
      <c r="B210" s="98" t="s">
        <v>77</v>
      </c>
      <c r="C210" s="112" t="s">
        <v>9295</v>
      </c>
      <c r="D210" s="119">
        <v>30.0</v>
      </c>
      <c r="E210" s="703">
        <v>30.0</v>
      </c>
      <c r="F210" s="78" t="s">
        <v>572</v>
      </c>
      <c r="G210" s="79"/>
      <c r="H210" s="79"/>
      <c r="I210" s="79"/>
      <c r="J210" s="79"/>
      <c r="K210" s="79"/>
      <c r="L210" s="79"/>
      <c r="M210" s="79"/>
      <c r="N210" s="79"/>
      <c r="O210" s="79"/>
      <c r="P210" s="79"/>
      <c r="Q210" s="79"/>
      <c r="R210" s="79"/>
      <c r="S210" s="79"/>
      <c r="T210" s="79"/>
      <c r="U210" s="79"/>
      <c r="V210" s="79"/>
      <c r="W210" s="79"/>
      <c r="X210" s="79"/>
      <c r="Y210" s="79"/>
      <c r="Z210" s="79"/>
    </row>
    <row r="211" ht="11.25" customHeight="1">
      <c r="A211" s="112" t="s">
        <v>9283</v>
      </c>
      <c r="B211" s="98" t="s">
        <v>77</v>
      </c>
      <c r="C211" s="112" t="s">
        <v>9296</v>
      </c>
      <c r="D211" s="119">
        <v>30.0</v>
      </c>
      <c r="E211" s="703">
        <v>30.0</v>
      </c>
      <c r="F211" s="78" t="s">
        <v>572</v>
      </c>
      <c r="G211" s="79"/>
      <c r="H211" s="79"/>
      <c r="I211" s="79"/>
      <c r="J211" s="79"/>
      <c r="K211" s="79"/>
      <c r="L211" s="79"/>
      <c r="M211" s="79"/>
      <c r="N211" s="79"/>
      <c r="O211" s="79"/>
      <c r="P211" s="79"/>
      <c r="Q211" s="79"/>
      <c r="R211" s="79"/>
      <c r="S211" s="79"/>
      <c r="T211" s="79"/>
      <c r="U211" s="79"/>
      <c r="V211" s="79"/>
      <c r="W211" s="79"/>
      <c r="X211" s="79"/>
      <c r="Y211" s="79"/>
      <c r="Z211" s="79"/>
    </row>
    <row r="212" ht="11.25" customHeight="1">
      <c r="A212" s="112" t="s">
        <v>9283</v>
      </c>
      <c r="B212" s="98" t="s">
        <v>77</v>
      </c>
      <c r="C212" s="112" t="s">
        <v>9297</v>
      </c>
      <c r="D212" s="119">
        <v>30.0</v>
      </c>
      <c r="E212" s="703">
        <v>30.0</v>
      </c>
      <c r="F212" s="78" t="s">
        <v>572</v>
      </c>
      <c r="G212" s="79"/>
      <c r="H212" s="79"/>
      <c r="I212" s="79"/>
      <c r="J212" s="79"/>
      <c r="K212" s="79"/>
      <c r="L212" s="79"/>
      <c r="M212" s="79"/>
      <c r="N212" s="79"/>
      <c r="O212" s="79"/>
      <c r="P212" s="79"/>
      <c r="Q212" s="79"/>
      <c r="R212" s="79"/>
      <c r="S212" s="79"/>
      <c r="T212" s="79"/>
      <c r="U212" s="79"/>
      <c r="V212" s="79"/>
      <c r="W212" s="79"/>
      <c r="X212" s="79"/>
      <c r="Y212" s="79"/>
      <c r="Z212" s="79"/>
    </row>
    <row r="213" ht="11.25" customHeight="1">
      <c r="A213" s="510" t="s">
        <v>5552</v>
      </c>
      <c r="B213" s="98" t="s">
        <v>77</v>
      </c>
      <c r="C213" s="78" t="s">
        <v>9298</v>
      </c>
      <c r="D213" s="119">
        <v>30.0</v>
      </c>
      <c r="E213" s="703">
        <v>30.0</v>
      </c>
      <c r="F213" s="478" t="s">
        <v>5548</v>
      </c>
      <c r="G213" s="79"/>
      <c r="H213" s="79"/>
      <c r="I213" s="79"/>
      <c r="J213" s="79"/>
      <c r="K213" s="79"/>
      <c r="L213" s="79"/>
      <c r="M213" s="79"/>
      <c r="N213" s="79"/>
      <c r="O213" s="79"/>
      <c r="P213" s="79"/>
      <c r="Q213" s="79"/>
      <c r="R213" s="79"/>
      <c r="S213" s="79"/>
      <c r="T213" s="79"/>
      <c r="U213" s="79"/>
      <c r="V213" s="79"/>
      <c r="W213" s="79"/>
      <c r="X213" s="79"/>
      <c r="Y213" s="79"/>
      <c r="Z213" s="79"/>
    </row>
    <row r="214" ht="11.25" customHeight="1">
      <c r="A214" s="510" t="s">
        <v>5552</v>
      </c>
      <c r="B214" s="98" t="s">
        <v>77</v>
      </c>
      <c r="C214" s="78" t="s">
        <v>9299</v>
      </c>
      <c r="D214" s="119">
        <v>20.0</v>
      </c>
      <c r="E214" s="744">
        <v>20.0</v>
      </c>
      <c r="F214" s="478" t="s">
        <v>5548</v>
      </c>
      <c r="G214" s="79"/>
      <c r="H214" s="79"/>
      <c r="I214" s="79"/>
      <c r="J214" s="79"/>
      <c r="K214" s="79"/>
      <c r="L214" s="79"/>
      <c r="M214" s="79"/>
      <c r="N214" s="79"/>
      <c r="O214" s="79"/>
      <c r="P214" s="79"/>
      <c r="Q214" s="79"/>
      <c r="R214" s="79"/>
      <c r="S214" s="79"/>
      <c r="T214" s="79"/>
      <c r="U214" s="79"/>
      <c r="V214" s="79"/>
      <c r="W214" s="79"/>
      <c r="X214" s="79"/>
      <c r="Y214" s="79"/>
      <c r="Z214" s="79"/>
    </row>
    <row r="215" ht="11.25" customHeight="1">
      <c r="A215" s="510" t="s">
        <v>5552</v>
      </c>
      <c r="B215" s="98" t="s">
        <v>77</v>
      </c>
      <c r="C215" s="78" t="s">
        <v>9300</v>
      </c>
      <c r="D215" s="119">
        <v>20.0</v>
      </c>
      <c r="E215" s="744">
        <v>20.0</v>
      </c>
      <c r="F215" s="478" t="s">
        <v>5548</v>
      </c>
      <c r="G215" s="79"/>
      <c r="H215" s="79"/>
      <c r="I215" s="79"/>
      <c r="J215" s="79"/>
      <c r="K215" s="79"/>
      <c r="L215" s="79"/>
      <c r="M215" s="79"/>
      <c r="N215" s="79"/>
      <c r="O215" s="79"/>
      <c r="P215" s="79"/>
      <c r="Q215" s="79"/>
      <c r="R215" s="79"/>
      <c r="S215" s="79"/>
      <c r="T215" s="79"/>
      <c r="U215" s="79"/>
      <c r="V215" s="79"/>
      <c r="W215" s="79"/>
      <c r="X215" s="79"/>
      <c r="Y215" s="79"/>
      <c r="Z215" s="79"/>
    </row>
    <row r="216" ht="11.25" customHeight="1">
      <c r="A216" s="510" t="s">
        <v>5552</v>
      </c>
      <c r="B216" s="98" t="s">
        <v>77</v>
      </c>
      <c r="C216" s="78" t="s">
        <v>9301</v>
      </c>
      <c r="D216" s="119">
        <v>20.0</v>
      </c>
      <c r="E216" s="744">
        <v>20.0</v>
      </c>
      <c r="F216" s="478" t="s">
        <v>5548</v>
      </c>
      <c r="G216" s="79"/>
      <c r="H216" s="79"/>
      <c r="I216" s="79"/>
      <c r="J216" s="79"/>
      <c r="K216" s="79"/>
      <c r="L216" s="79"/>
      <c r="M216" s="79"/>
      <c r="N216" s="79"/>
      <c r="O216" s="79"/>
      <c r="P216" s="79"/>
      <c r="Q216" s="79"/>
      <c r="R216" s="79"/>
      <c r="S216" s="79"/>
      <c r="T216" s="79"/>
      <c r="U216" s="79"/>
      <c r="V216" s="79"/>
      <c r="W216" s="79"/>
      <c r="X216" s="79"/>
      <c r="Y216" s="79"/>
      <c r="Z216" s="79"/>
    </row>
    <row r="217" ht="11.25" customHeight="1">
      <c r="A217" s="510" t="s">
        <v>5552</v>
      </c>
      <c r="B217" s="98" t="s">
        <v>77</v>
      </c>
      <c r="C217" s="78" t="s">
        <v>9302</v>
      </c>
      <c r="D217" s="119">
        <v>20.0</v>
      </c>
      <c r="E217" s="744">
        <v>20.0</v>
      </c>
      <c r="F217" s="478" t="s">
        <v>5548</v>
      </c>
      <c r="G217" s="79"/>
      <c r="H217" s="79"/>
      <c r="I217" s="79"/>
      <c r="J217" s="79"/>
      <c r="K217" s="79"/>
      <c r="L217" s="79"/>
      <c r="M217" s="79"/>
      <c r="N217" s="79"/>
      <c r="O217" s="79"/>
      <c r="P217" s="79"/>
      <c r="Q217" s="79"/>
      <c r="R217" s="79"/>
      <c r="S217" s="79"/>
      <c r="T217" s="79"/>
      <c r="U217" s="79"/>
      <c r="V217" s="79"/>
      <c r="W217" s="79"/>
      <c r="X217" s="79"/>
      <c r="Y217" s="79"/>
      <c r="Z217" s="79"/>
    </row>
    <row r="218" ht="11.25" customHeight="1">
      <c r="A218" s="510" t="s">
        <v>5552</v>
      </c>
      <c r="B218" s="98" t="s">
        <v>8246</v>
      </c>
      <c r="C218" s="78" t="s">
        <v>9303</v>
      </c>
      <c r="D218" s="119">
        <v>20.0</v>
      </c>
      <c r="E218" s="744">
        <v>20.0</v>
      </c>
      <c r="F218" s="478" t="s">
        <v>5548</v>
      </c>
      <c r="G218" s="79"/>
      <c r="H218" s="79"/>
      <c r="I218" s="79"/>
      <c r="J218" s="79"/>
      <c r="K218" s="79"/>
      <c r="L218" s="79"/>
      <c r="M218" s="79"/>
      <c r="N218" s="79"/>
      <c r="O218" s="79"/>
      <c r="P218" s="79"/>
      <c r="Q218" s="79"/>
      <c r="R218" s="79"/>
      <c r="S218" s="79"/>
      <c r="T218" s="79"/>
      <c r="U218" s="79"/>
      <c r="V218" s="79"/>
      <c r="W218" s="79"/>
      <c r="X218" s="79"/>
      <c r="Y218" s="79"/>
      <c r="Z218" s="79"/>
    </row>
    <row r="219" ht="11.25" customHeight="1">
      <c r="A219" s="510" t="s">
        <v>5552</v>
      </c>
      <c r="B219" s="98" t="s">
        <v>9304</v>
      </c>
      <c r="C219" s="78" t="s">
        <v>9305</v>
      </c>
      <c r="D219" s="119">
        <v>20.0</v>
      </c>
      <c r="E219" s="744">
        <v>20.0</v>
      </c>
      <c r="F219" s="478" t="s">
        <v>5548</v>
      </c>
      <c r="G219" s="79"/>
      <c r="H219" s="79"/>
      <c r="I219" s="79"/>
      <c r="J219" s="79"/>
      <c r="K219" s="79"/>
      <c r="L219" s="79"/>
      <c r="M219" s="79"/>
      <c r="N219" s="79"/>
      <c r="O219" s="79"/>
      <c r="P219" s="79"/>
      <c r="Q219" s="79"/>
      <c r="R219" s="79"/>
      <c r="S219" s="79"/>
      <c r="T219" s="79"/>
      <c r="U219" s="79"/>
      <c r="V219" s="79"/>
      <c r="W219" s="79"/>
      <c r="X219" s="79"/>
      <c r="Y219" s="79"/>
      <c r="Z219" s="79"/>
    </row>
    <row r="220" ht="11.25" customHeight="1">
      <c r="A220" s="510" t="s">
        <v>5552</v>
      </c>
      <c r="B220" s="98" t="s">
        <v>9306</v>
      </c>
      <c r="C220" s="78" t="s">
        <v>9307</v>
      </c>
      <c r="D220" s="119">
        <v>20.0</v>
      </c>
      <c r="E220" s="744">
        <v>20.0</v>
      </c>
      <c r="F220" s="478" t="s">
        <v>5548</v>
      </c>
      <c r="G220" s="79"/>
      <c r="H220" s="79"/>
      <c r="I220" s="79"/>
      <c r="J220" s="79"/>
      <c r="K220" s="79"/>
      <c r="L220" s="79"/>
      <c r="M220" s="79"/>
      <c r="N220" s="79"/>
      <c r="O220" s="79"/>
      <c r="P220" s="79"/>
      <c r="Q220" s="79"/>
      <c r="R220" s="79"/>
      <c r="S220" s="79"/>
      <c r="T220" s="79"/>
      <c r="U220" s="79"/>
      <c r="V220" s="79"/>
      <c r="W220" s="79"/>
      <c r="X220" s="79"/>
      <c r="Y220" s="79"/>
      <c r="Z220" s="79"/>
    </row>
    <row r="221" ht="11.25" customHeight="1">
      <c r="A221" s="510" t="s">
        <v>5552</v>
      </c>
      <c r="B221" s="98" t="s">
        <v>9308</v>
      </c>
      <c r="C221" s="78" t="s">
        <v>9309</v>
      </c>
      <c r="D221" s="119">
        <v>20.0</v>
      </c>
      <c r="E221" s="744">
        <v>20.0</v>
      </c>
      <c r="F221" s="478" t="s">
        <v>5548</v>
      </c>
      <c r="G221" s="79"/>
      <c r="H221" s="79"/>
      <c r="I221" s="79"/>
      <c r="J221" s="79"/>
      <c r="K221" s="79"/>
      <c r="L221" s="79"/>
      <c r="M221" s="79"/>
      <c r="N221" s="79"/>
      <c r="O221" s="79"/>
      <c r="P221" s="79"/>
      <c r="Q221" s="79"/>
      <c r="R221" s="79"/>
      <c r="S221" s="79"/>
      <c r="T221" s="79"/>
      <c r="U221" s="79"/>
      <c r="V221" s="79"/>
      <c r="W221" s="79"/>
      <c r="X221" s="79"/>
      <c r="Y221" s="79"/>
      <c r="Z221" s="79"/>
    </row>
    <row r="222" ht="11.25" customHeight="1">
      <c r="A222" s="510" t="s">
        <v>5552</v>
      </c>
      <c r="B222" s="98" t="s">
        <v>9310</v>
      </c>
      <c r="C222" s="78" t="s">
        <v>9311</v>
      </c>
      <c r="D222" s="119">
        <v>20.0</v>
      </c>
      <c r="E222" s="744">
        <v>20.0</v>
      </c>
      <c r="F222" s="478" t="s">
        <v>5548</v>
      </c>
      <c r="G222" s="79"/>
      <c r="H222" s="79"/>
      <c r="I222" s="79"/>
      <c r="J222" s="79"/>
      <c r="K222" s="79"/>
      <c r="L222" s="79"/>
      <c r="M222" s="79"/>
      <c r="N222" s="79"/>
      <c r="O222" s="79"/>
      <c r="P222" s="79"/>
      <c r="Q222" s="79"/>
      <c r="R222" s="79"/>
      <c r="S222" s="79"/>
      <c r="T222" s="79"/>
      <c r="U222" s="79"/>
      <c r="V222" s="79"/>
      <c r="W222" s="79"/>
      <c r="X222" s="79"/>
      <c r="Y222" s="79"/>
      <c r="Z222" s="79"/>
    </row>
    <row r="223" ht="11.25" customHeight="1">
      <c r="A223" s="510" t="s">
        <v>5552</v>
      </c>
      <c r="B223" s="98" t="s">
        <v>9312</v>
      </c>
      <c r="C223" s="78" t="s">
        <v>9313</v>
      </c>
      <c r="D223" s="119">
        <v>20.0</v>
      </c>
      <c r="E223" s="744">
        <v>20.0</v>
      </c>
      <c r="F223" s="478" t="s">
        <v>5548</v>
      </c>
      <c r="G223" s="79"/>
      <c r="H223" s="79"/>
      <c r="I223" s="79"/>
      <c r="J223" s="79"/>
      <c r="K223" s="79"/>
      <c r="L223" s="79"/>
      <c r="M223" s="79"/>
      <c r="N223" s="79"/>
      <c r="O223" s="79"/>
      <c r="P223" s="79"/>
      <c r="Q223" s="79"/>
      <c r="R223" s="79"/>
      <c r="S223" s="79"/>
      <c r="T223" s="79"/>
      <c r="U223" s="79"/>
      <c r="V223" s="79"/>
      <c r="W223" s="79"/>
      <c r="X223" s="79"/>
      <c r="Y223" s="79"/>
      <c r="Z223" s="79"/>
    </row>
    <row r="224" ht="11.25" customHeight="1">
      <c r="A224" s="510" t="s">
        <v>5552</v>
      </c>
      <c r="B224" s="98" t="s">
        <v>9314</v>
      </c>
      <c r="C224" s="78" t="s">
        <v>9315</v>
      </c>
      <c r="D224" s="119">
        <v>20.0</v>
      </c>
      <c r="E224" s="744">
        <v>20.0</v>
      </c>
      <c r="F224" s="478" t="s">
        <v>5548</v>
      </c>
      <c r="G224" s="79"/>
      <c r="H224" s="79"/>
      <c r="I224" s="79"/>
      <c r="J224" s="79"/>
      <c r="K224" s="79"/>
      <c r="L224" s="79"/>
      <c r="M224" s="79"/>
      <c r="N224" s="79"/>
      <c r="O224" s="79"/>
      <c r="P224" s="79"/>
      <c r="Q224" s="79"/>
      <c r="R224" s="79"/>
      <c r="S224" s="79"/>
      <c r="T224" s="79"/>
      <c r="U224" s="79"/>
      <c r="V224" s="79"/>
      <c r="W224" s="79"/>
      <c r="X224" s="79"/>
      <c r="Y224" s="79"/>
      <c r="Z224" s="79"/>
    </row>
    <row r="225" ht="11.25" customHeight="1">
      <c r="A225" s="510" t="s">
        <v>5552</v>
      </c>
      <c r="B225" s="98" t="s">
        <v>9316</v>
      </c>
      <c r="C225" s="78" t="s">
        <v>9317</v>
      </c>
      <c r="D225" s="119">
        <v>20.0</v>
      </c>
      <c r="E225" s="744">
        <v>20.0</v>
      </c>
      <c r="F225" s="478" t="s">
        <v>5548</v>
      </c>
      <c r="G225" s="79"/>
      <c r="H225" s="79"/>
      <c r="I225" s="79"/>
      <c r="J225" s="79"/>
      <c r="K225" s="79"/>
      <c r="L225" s="79"/>
      <c r="M225" s="79"/>
      <c r="N225" s="79"/>
      <c r="O225" s="79"/>
      <c r="P225" s="79"/>
      <c r="Q225" s="79"/>
      <c r="R225" s="79"/>
      <c r="S225" s="79"/>
      <c r="T225" s="79"/>
      <c r="U225" s="79"/>
      <c r="V225" s="79"/>
      <c r="W225" s="79"/>
      <c r="X225" s="79"/>
      <c r="Y225" s="79"/>
      <c r="Z225" s="79"/>
    </row>
    <row r="226" ht="11.25" customHeight="1">
      <c r="A226" s="510" t="s">
        <v>5552</v>
      </c>
      <c r="B226" s="98" t="s">
        <v>9318</v>
      </c>
      <c r="C226" s="78" t="s">
        <v>9319</v>
      </c>
      <c r="D226" s="119">
        <v>20.0</v>
      </c>
      <c r="E226" s="744">
        <v>20.0</v>
      </c>
      <c r="F226" s="478" t="s">
        <v>5548</v>
      </c>
      <c r="G226" s="79"/>
      <c r="H226" s="79"/>
      <c r="I226" s="79"/>
      <c r="J226" s="79"/>
      <c r="K226" s="79"/>
      <c r="L226" s="79"/>
      <c r="M226" s="79"/>
      <c r="N226" s="79"/>
      <c r="O226" s="79"/>
      <c r="P226" s="79"/>
      <c r="Q226" s="79"/>
      <c r="R226" s="79"/>
      <c r="S226" s="79"/>
      <c r="T226" s="79"/>
      <c r="U226" s="79"/>
      <c r="V226" s="79"/>
      <c r="W226" s="79"/>
      <c r="X226" s="79"/>
      <c r="Y226" s="79"/>
      <c r="Z226" s="79"/>
    </row>
    <row r="227" ht="11.25" customHeight="1">
      <c r="A227" s="510" t="s">
        <v>5552</v>
      </c>
      <c r="B227" s="98" t="s">
        <v>9320</v>
      </c>
      <c r="C227" s="78" t="s">
        <v>9321</v>
      </c>
      <c r="D227" s="119">
        <v>20.0</v>
      </c>
      <c r="E227" s="744">
        <v>20.0</v>
      </c>
      <c r="F227" s="478" t="s">
        <v>5548</v>
      </c>
      <c r="G227" s="79"/>
      <c r="H227" s="79"/>
      <c r="I227" s="79"/>
      <c r="J227" s="79"/>
      <c r="K227" s="79"/>
      <c r="L227" s="79"/>
      <c r="M227" s="79"/>
      <c r="N227" s="79"/>
      <c r="O227" s="79"/>
      <c r="P227" s="79"/>
      <c r="Q227" s="79"/>
      <c r="R227" s="79"/>
      <c r="S227" s="79"/>
      <c r="T227" s="79"/>
      <c r="U227" s="79"/>
      <c r="V227" s="79"/>
      <c r="W227" s="79"/>
      <c r="X227" s="79"/>
      <c r="Y227" s="79"/>
      <c r="Z227" s="79"/>
    </row>
    <row r="228" ht="11.25" customHeight="1">
      <c r="A228" s="510" t="s">
        <v>5552</v>
      </c>
      <c r="B228" s="98" t="s">
        <v>9322</v>
      </c>
      <c r="C228" s="78" t="s">
        <v>9323</v>
      </c>
      <c r="D228" s="119">
        <v>20.0</v>
      </c>
      <c r="E228" s="744">
        <v>20.0</v>
      </c>
      <c r="F228" s="478" t="s">
        <v>5548</v>
      </c>
      <c r="G228" s="79"/>
      <c r="H228" s="79"/>
      <c r="I228" s="79"/>
      <c r="J228" s="79"/>
      <c r="K228" s="79"/>
      <c r="L228" s="79"/>
      <c r="M228" s="79"/>
      <c r="N228" s="79"/>
      <c r="O228" s="79"/>
      <c r="P228" s="79"/>
      <c r="Q228" s="79"/>
      <c r="R228" s="79"/>
      <c r="S228" s="79"/>
      <c r="T228" s="79"/>
      <c r="U228" s="79"/>
      <c r="V228" s="79"/>
      <c r="W228" s="79"/>
      <c r="X228" s="79"/>
      <c r="Y228" s="79"/>
      <c r="Z228" s="79"/>
    </row>
    <row r="229" ht="11.25" customHeight="1">
      <c r="A229" s="510" t="s">
        <v>5552</v>
      </c>
      <c r="B229" s="98" t="s">
        <v>9324</v>
      </c>
      <c r="C229" s="78" t="s">
        <v>9325</v>
      </c>
      <c r="D229" s="119">
        <v>20.0</v>
      </c>
      <c r="E229" s="744">
        <v>20.0</v>
      </c>
      <c r="F229" s="478" t="s">
        <v>5548</v>
      </c>
      <c r="G229" s="79"/>
      <c r="H229" s="79"/>
      <c r="I229" s="79"/>
      <c r="J229" s="79"/>
      <c r="K229" s="79"/>
      <c r="L229" s="79"/>
      <c r="M229" s="79"/>
      <c r="N229" s="79"/>
      <c r="O229" s="79"/>
      <c r="P229" s="79"/>
      <c r="Q229" s="79"/>
      <c r="R229" s="79"/>
      <c r="S229" s="79"/>
      <c r="T229" s="79"/>
      <c r="U229" s="79"/>
      <c r="V229" s="79"/>
      <c r="W229" s="79"/>
      <c r="X229" s="79"/>
      <c r="Y229" s="79"/>
      <c r="Z229" s="79"/>
    </row>
    <row r="230" ht="11.25" customHeight="1">
      <c r="A230" s="510" t="s">
        <v>5552</v>
      </c>
      <c r="B230" s="98" t="s">
        <v>9326</v>
      </c>
      <c r="C230" s="78" t="s">
        <v>9327</v>
      </c>
      <c r="D230" s="119">
        <v>20.0</v>
      </c>
      <c r="E230" s="744">
        <v>20.0</v>
      </c>
      <c r="F230" s="478" t="s">
        <v>5548</v>
      </c>
      <c r="G230" s="79"/>
      <c r="H230" s="79"/>
      <c r="I230" s="79"/>
      <c r="J230" s="79"/>
      <c r="K230" s="79"/>
      <c r="L230" s="79"/>
      <c r="M230" s="79"/>
      <c r="N230" s="79"/>
      <c r="O230" s="79"/>
      <c r="P230" s="79"/>
      <c r="Q230" s="79"/>
      <c r="R230" s="79"/>
      <c r="S230" s="79"/>
      <c r="T230" s="79"/>
      <c r="U230" s="79"/>
      <c r="V230" s="79"/>
      <c r="W230" s="79"/>
      <c r="X230" s="79"/>
      <c r="Y230" s="79"/>
      <c r="Z230" s="79"/>
    </row>
    <row r="231" ht="11.25" customHeight="1">
      <c r="A231" s="510" t="s">
        <v>5552</v>
      </c>
      <c r="B231" s="98" t="s">
        <v>9328</v>
      </c>
      <c r="C231" s="78" t="s">
        <v>9329</v>
      </c>
      <c r="D231" s="119">
        <v>20.0</v>
      </c>
      <c r="E231" s="744">
        <v>20.0</v>
      </c>
      <c r="F231" s="478" t="s">
        <v>5548</v>
      </c>
      <c r="G231" s="79"/>
      <c r="H231" s="79"/>
      <c r="I231" s="79"/>
      <c r="J231" s="79"/>
      <c r="K231" s="79"/>
      <c r="L231" s="79"/>
      <c r="M231" s="79"/>
      <c r="N231" s="79"/>
      <c r="O231" s="79"/>
      <c r="P231" s="79"/>
      <c r="Q231" s="79"/>
      <c r="R231" s="79"/>
      <c r="S231" s="79"/>
      <c r="T231" s="79"/>
      <c r="U231" s="79"/>
      <c r="V231" s="79"/>
      <c r="W231" s="79"/>
      <c r="X231" s="79"/>
      <c r="Y231" s="79"/>
      <c r="Z231" s="79"/>
    </row>
    <row r="232" ht="11.25" customHeight="1">
      <c r="A232" s="510" t="s">
        <v>5552</v>
      </c>
      <c r="B232" s="98" t="s">
        <v>9330</v>
      </c>
      <c r="C232" s="78" t="s">
        <v>9331</v>
      </c>
      <c r="D232" s="119">
        <v>20.0</v>
      </c>
      <c r="E232" s="744">
        <v>20.0</v>
      </c>
      <c r="F232" s="478" t="s">
        <v>5548</v>
      </c>
      <c r="G232" s="79"/>
      <c r="H232" s="79"/>
      <c r="I232" s="79"/>
      <c r="J232" s="79"/>
      <c r="K232" s="79"/>
      <c r="L232" s="79"/>
      <c r="M232" s="79"/>
      <c r="N232" s="79"/>
      <c r="O232" s="79"/>
      <c r="P232" s="79"/>
      <c r="Q232" s="79"/>
      <c r="R232" s="79"/>
      <c r="S232" s="79"/>
      <c r="T232" s="79"/>
      <c r="U232" s="79"/>
      <c r="V232" s="79"/>
      <c r="W232" s="79"/>
      <c r="X232" s="79"/>
      <c r="Y232" s="79"/>
      <c r="Z232" s="79"/>
    </row>
    <row r="233" ht="11.25" customHeight="1">
      <c r="A233" s="510" t="s">
        <v>5552</v>
      </c>
      <c r="B233" s="98" t="s">
        <v>9332</v>
      </c>
      <c r="C233" s="78" t="s">
        <v>9333</v>
      </c>
      <c r="D233" s="119">
        <v>20.0</v>
      </c>
      <c r="E233" s="744">
        <v>20.0</v>
      </c>
      <c r="F233" s="478" t="s">
        <v>5548</v>
      </c>
      <c r="G233" s="79"/>
      <c r="H233" s="79"/>
      <c r="I233" s="79"/>
      <c r="J233" s="79"/>
      <c r="K233" s="79"/>
      <c r="L233" s="79"/>
      <c r="M233" s="79"/>
      <c r="N233" s="79"/>
      <c r="O233" s="79"/>
      <c r="P233" s="79"/>
      <c r="Q233" s="79"/>
      <c r="R233" s="79"/>
      <c r="S233" s="79"/>
      <c r="T233" s="79"/>
      <c r="U233" s="79"/>
      <c r="V233" s="79"/>
      <c r="W233" s="79"/>
      <c r="X233" s="79"/>
      <c r="Y233" s="79"/>
      <c r="Z233" s="79"/>
    </row>
    <row r="234" ht="11.25" customHeight="1">
      <c r="A234" s="510" t="s">
        <v>5552</v>
      </c>
      <c r="B234" s="98" t="s">
        <v>9334</v>
      </c>
      <c r="C234" s="78" t="s">
        <v>9335</v>
      </c>
      <c r="D234" s="119">
        <v>20.0</v>
      </c>
      <c r="E234" s="744">
        <v>20.0</v>
      </c>
      <c r="F234" s="478" t="s">
        <v>5548</v>
      </c>
      <c r="G234" s="79"/>
      <c r="H234" s="79"/>
      <c r="I234" s="79"/>
      <c r="J234" s="79"/>
      <c r="K234" s="79"/>
      <c r="L234" s="79"/>
      <c r="M234" s="79"/>
      <c r="N234" s="79"/>
      <c r="O234" s="79"/>
      <c r="P234" s="79"/>
      <c r="Q234" s="79"/>
      <c r="R234" s="79"/>
      <c r="S234" s="79"/>
      <c r="T234" s="79"/>
      <c r="U234" s="79"/>
      <c r="V234" s="79"/>
      <c r="W234" s="79"/>
      <c r="X234" s="79"/>
      <c r="Y234" s="79"/>
      <c r="Z234" s="79"/>
    </row>
    <row r="235" ht="11.25" customHeight="1">
      <c r="A235" s="510" t="s">
        <v>5552</v>
      </c>
      <c r="B235" s="98" t="s">
        <v>9336</v>
      </c>
      <c r="C235" s="78" t="s">
        <v>9337</v>
      </c>
      <c r="D235" s="119">
        <v>20.0</v>
      </c>
      <c r="E235" s="744">
        <v>20.0</v>
      </c>
      <c r="F235" s="478" t="s">
        <v>5548</v>
      </c>
      <c r="G235" s="79"/>
      <c r="H235" s="79"/>
      <c r="I235" s="79"/>
      <c r="J235" s="79"/>
      <c r="K235" s="79"/>
      <c r="L235" s="79"/>
      <c r="M235" s="79"/>
      <c r="N235" s="79"/>
      <c r="O235" s="79"/>
      <c r="P235" s="79"/>
      <c r="Q235" s="79"/>
      <c r="R235" s="79"/>
      <c r="S235" s="79"/>
      <c r="T235" s="79"/>
      <c r="U235" s="79"/>
      <c r="V235" s="79"/>
      <c r="W235" s="79"/>
      <c r="X235" s="79"/>
      <c r="Y235" s="79"/>
      <c r="Z235" s="79"/>
    </row>
    <row r="236" ht="11.25" customHeight="1">
      <c r="A236" s="112" t="s">
        <v>87</v>
      </c>
      <c r="B236" s="98" t="s">
        <v>77</v>
      </c>
      <c r="C236" s="112" t="s">
        <v>9338</v>
      </c>
      <c r="D236" s="119">
        <v>20.0</v>
      </c>
      <c r="E236" s="703">
        <v>60.0</v>
      </c>
      <c r="F236" s="78" t="s">
        <v>583</v>
      </c>
      <c r="G236" s="79"/>
      <c r="H236" s="79"/>
      <c r="I236" s="79"/>
      <c r="J236" s="79"/>
      <c r="K236" s="79"/>
      <c r="L236" s="79"/>
      <c r="M236" s="79"/>
      <c r="N236" s="79"/>
      <c r="O236" s="79"/>
      <c r="P236" s="79"/>
      <c r="Q236" s="79"/>
      <c r="R236" s="79"/>
      <c r="S236" s="79"/>
      <c r="T236" s="79"/>
      <c r="U236" s="79"/>
      <c r="V236" s="79"/>
      <c r="W236" s="79"/>
      <c r="X236" s="79"/>
      <c r="Y236" s="79"/>
      <c r="Z236" s="79"/>
    </row>
    <row r="237" ht="11.25" customHeight="1">
      <c r="A237" s="112" t="s">
        <v>87</v>
      </c>
      <c r="B237" s="98" t="s">
        <v>77</v>
      </c>
      <c r="C237" s="112" t="s">
        <v>9339</v>
      </c>
      <c r="D237" s="119">
        <v>30.0</v>
      </c>
      <c r="E237" s="703">
        <v>90.0</v>
      </c>
      <c r="F237" s="78" t="s">
        <v>583</v>
      </c>
      <c r="G237" s="79"/>
      <c r="H237" s="79"/>
      <c r="I237" s="79"/>
      <c r="J237" s="79"/>
      <c r="K237" s="79"/>
      <c r="L237" s="79"/>
      <c r="M237" s="79"/>
      <c r="N237" s="79"/>
      <c r="O237" s="79"/>
      <c r="P237" s="79"/>
      <c r="Q237" s="79"/>
      <c r="R237" s="79"/>
      <c r="S237" s="79"/>
      <c r="T237" s="79"/>
      <c r="U237" s="79"/>
      <c r="V237" s="79"/>
      <c r="W237" s="79"/>
      <c r="X237" s="79"/>
      <c r="Y237" s="79"/>
      <c r="Z237" s="79"/>
    </row>
    <row r="238" ht="11.25" customHeight="1">
      <c r="A238" s="112" t="s">
        <v>9340</v>
      </c>
      <c r="B238" s="98"/>
      <c r="C238" s="112" t="s">
        <v>9341</v>
      </c>
      <c r="D238" s="119">
        <v>20.0</v>
      </c>
      <c r="E238" s="703">
        <v>20.0</v>
      </c>
      <c r="F238" s="78" t="s">
        <v>594</v>
      </c>
      <c r="G238" s="79"/>
      <c r="H238" s="79"/>
      <c r="I238" s="79"/>
      <c r="J238" s="79"/>
      <c r="K238" s="79"/>
      <c r="L238" s="79"/>
      <c r="M238" s="79"/>
      <c r="N238" s="79"/>
      <c r="O238" s="79"/>
      <c r="P238" s="79"/>
      <c r="Q238" s="79"/>
      <c r="R238" s="79"/>
      <c r="S238" s="79"/>
      <c r="T238" s="79"/>
      <c r="U238" s="79"/>
      <c r="V238" s="79"/>
      <c r="W238" s="79"/>
      <c r="X238" s="79"/>
      <c r="Y238" s="79"/>
      <c r="Z238" s="79"/>
    </row>
    <row r="239" ht="11.25" customHeight="1">
      <c r="A239" s="112" t="s">
        <v>9342</v>
      </c>
      <c r="B239" s="98"/>
      <c r="C239" s="112" t="s">
        <v>9343</v>
      </c>
      <c r="D239" s="119">
        <v>20.0</v>
      </c>
      <c r="E239" s="703">
        <v>20.0</v>
      </c>
      <c r="F239" s="78" t="s">
        <v>594</v>
      </c>
      <c r="G239" s="79"/>
      <c r="H239" s="79"/>
      <c r="I239" s="79"/>
      <c r="J239" s="79"/>
      <c r="K239" s="79"/>
      <c r="L239" s="79"/>
      <c r="M239" s="79"/>
      <c r="N239" s="79"/>
      <c r="O239" s="79"/>
      <c r="P239" s="79"/>
      <c r="Q239" s="79"/>
      <c r="R239" s="79"/>
      <c r="S239" s="79"/>
      <c r="T239" s="79"/>
      <c r="U239" s="79"/>
      <c r="V239" s="79"/>
      <c r="W239" s="79"/>
      <c r="X239" s="79"/>
      <c r="Y239" s="79"/>
      <c r="Z239" s="79"/>
    </row>
    <row r="240" ht="11.25" customHeight="1">
      <c r="A240" s="112" t="s">
        <v>9344</v>
      </c>
      <c r="B240" s="98"/>
      <c r="C240" s="112" t="s">
        <v>9345</v>
      </c>
      <c r="D240" s="119">
        <v>20.0</v>
      </c>
      <c r="E240" s="703">
        <v>20.0</v>
      </c>
      <c r="F240" s="78" t="s">
        <v>594</v>
      </c>
      <c r="G240" s="79"/>
      <c r="H240" s="79"/>
      <c r="I240" s="79"/>
      <c r="J240" s="79"/>
      <c r="K240" s="79"/>
      <c r="L240" s="79"/>
      <c r="M240" s="79"/>
      <c r="N240" s="79"/>
      <c r="O240" s="79"/>
      <c r="P240" s="79"/>
      <c r="Q240" s="79"/>
      <c r="R240" s="79"/>
      <c r="S240" s="79"/>
      <c r="T240" s="79"/>
      <c r="U240" s="79"/>
      <c r="V240" s="79"/>
      <c r="W240" s="79"/>
      <c r="X240" s="79"/>
      <c r="Y240" s="79"/>
      <c r="Z240" s="79"/>
    </row>
    <row r="241" ht="11.25" customHeight="1">
      <c r="A241" s="112" t="s">
        <v>9346</v>
      </c>
      <c r="B241" s="98"/>
      <c r="C241" s="112" t="s">
        <v>9347</v>
      </c>
      <c r="D241" s="119">
        <v>20.0</v>
      </c>
      <c r="E241" s="703">
        <v>20.0</v>
      </c>
      <c r="F241" s="78" t="s">
        <v>594</v>
      </c>
      <c r="G241" s="79"/>
      <c r="H241" s="79"/>
      <c r="I241" s="79"/>
      <c r="J241" s="79"/>
      <c r="K241" s="79"/>
      <c r="L241" s="79"/>
      <c r="M241" s="79"/>
      <c r="N241" s="79"/>
      <c r="O241" s="79"/>
      <c r="P241" s="79"/>
      <c r="Q241" s="79"/>
      <c r="R241" s="79"/>
      <c r="S241" s="79"/>
      <c r="T241" s="79"/>
      <c r="U241" s="79"/>
      <c r="V241" s="79"/>
      <c r="W241" s="79"/>
      <c r="X241" s="79"/>
      <c r="Y241" s="79"/>
      <c r="Z241" s="79"/>
    </row>
    <row r="242" ht="11.25" customHeight="1">
      <c r="A242" s="112" t="s">
        <v>9348</v>
      </c>
      <c r="B242" s="98"/>
      <c r="C242" s="112" t="s">
        <v>9349</v>
      </c>
      <c r="D242" s="119">
        <v>30.0</v>
      </c>
      <c r="E242" s="703">
        <v>30.0</v>
      </c>
      <c r="F242" s="78" t="s">
        <v>594</v>
      </c>
      <c r="G242" s="79"/>
      <c r="H242" s="79"/>
      <c r="I242" s="79"/>
      <c r="J242" s="79"/>
      <c r="K242" s="79"/>
      <c r="L242" s="79"/>
      <c r="M242" s="79"/>
      <c r="N242" s="79"/>
      <c r="O242" s="79"/>
      <c r="P242" s="79"/>
      <c r="Q242" s="79"/>
      <c r="R242" s="79"/>
      <c r="S242" s="79"/>
      <c r="T242" s="79"/>
      <c r="U242" s="79"/>
      <c r="V242" s="79"/>
      <c r="W242" s="79"/>
      <c r="X242" s="79"/>
      <c r="Y242" s="79"/>
      <c r="Z242" s="79"/>
    </row>
    <row r="243" ht="11.25" customHeight="1">
      <c r="A243" s="245" t="s">
        <v>9350</v>
      </c>
      <c r="B243" s="261"/>
      <c r="C243" s="245" t="s">
        <v>9351</v>
      </c>
      <c r="D243" s="794">
        <v>30.0</v>
      </c>
      <c r="E243" s="795">
        <v>30.0</v>
      </c>
      <c r="F243" s="78" t="s">
        <v>594</v>
      </c>
      <c r="G243" s="79"/>
      <c r="H243" s="79"/>
      <c r="I243" s="79"/>
      <c r="J243" s="79"/>
      <c r="K243" s="79"/>
      <c r="L243" s="79"/>
      <c r="M243" s="79"/>
      <c r="N243" s="79"/>
      <c r="O243" s="79"/>
      <c r="P243" s="79"/>
      <c r="Q243" s="79"/>
      <c r="R243" s="79"/>
      <c r="S243" s="79"/>
      <c r="T243" s="79"/>
      <c r="U243" s="79"/>
      <c r="V243" s="79"/>
      <c r="W243" s="79"/>
      <c r="X243" s="79"/>
      <c r="Y243" s="79"/>
      <c r="Z243" s="79"/>
    </row>
    <row r="244" ht="11.25" customHeight="1">
      <c r="A244" s="236" t="s">
        <v>9352</v>
      </c>
      <c r="B244" s="150"/>
      <c r="C244" s="150" t="s">
        <v>9353</v>
      </c>
      <c r="D244" s="763">
        <v>30.0</v>
      </c>
      <c r="E244" s="763">
        <v>30.0</v>
      </c>
      <c r="F244" s="78" t="s">
        <v>594</v>
      </c>
      <c r="G244" s="79"/>
      <c r="H244" s="79"/>
      <c r="I244" s="79"/>
      <c r="J244" s="79"/>
      <c r="K244" s="79"/>
      <c r="L244" s="79"/>
      <c r="M244" s="79"/>
      <c r="N244" s="79"/>
      <c r="O244" s="79"/>
      <c r="P244" s="79"/>
      <c r="Q244" s="79"/>
      <c r="R244" s="79"/>
      <c r="S244" s="79"/>
      <c r="T244" s="79"/>
      <c r="U244" s="79"/>
      <c r="V244" s="79"/>
      <c r="W244" s="79"/>
      <c r="X244" s="79"/>
      <c r="Y244" s="79"/>
      <c r="Z244" s="79"/>
    </row>
    <row r="245" ht="11.25" customHeight="1">
      <c r="A245" s="112" t="s">
        <v>598</v>
      </c>
      <c r="B245" s="98" t="s">
        <v>77</v>
      </c>
      <c r="C245" s="112" t="s">
        <v>9354</v>
      </c>
      <c r="D245" s="119">
        <v>30.0</v>
      </c>
      <c r="E245" s="703">
        <v>30.0</v>
      </c>
      <c r="F245" s="78" t="s">
        <v>598</v>
      </c>
      <c r="G245" s="79"/>
      <c r="H245" s="79"/>
      <c r="I245" s="79"/>
      <c r="J245" s="79"/>
      <c r="K245" s="79"/>
      <c r="L245" s="79"/>
      <c r="M245" s="79"/>
      <c r="N245" s="79"/>
      <c r="O245" s="79"/>
      <c r="P245" s="79"/>
      <c r="Q245" s="79"/>
      <c r="R245" s="79"/>
      <c r="S245" s="79"/>
      <c r="T245" s="79"/>
      <c r="U245" s="79"/>
      <c r="V245" s="79"/>
      <c r="W245" s="79"/>
      <c r="X245" s="79"/>
      <c r="Y245" s="79"/>
      <c r="Z245" s="79"/>
    </row>
    <row r="246" ht="11.25" customHeight="1">
      <c r="A246" s="112" t="s">
        <v>598</v>
      </c>
      <c r="B246" s="98" t="s">
        <v>77</v>
      </c>
      <c r="C246" s="85" t="s">
        <v>9355</v>
      </c>
      <c r="D246" s="119">
        <v>30.0</v>
      </c>
      <c r="E246" s="703">
        <v>30.0</v>
      </c>
      <c r="F246" s="78" t="s">
        <v>598</v>
      </c>
      <c r="G246" s="79"/>
      <c r="H246" s="79"/>
      <c r="I246" s="79"/>
      <c r="J246" s="79"/>
      <c r="K246" s="79"/>
      <c r="L246" s="79"/>
      <c r="M246" s="79"/>
      <c r="N246" s="79"/>
      <c r="O246" s="79"/>
      <c r="P246" s="79"/>
      <c r="Q246" s="79"/>
      <c r="R246" s="79"/>
      <c r="S246" s="79"/>
      <c r="T246" s="79"/>
      <c r="U246" s="79"/>
      <c r="V246" s="79"/>
      <c r="W246" s="79"/>
      <c r="X246" s="79"/>
      <c r="Y246" s="79"/>
      <c r="Z246" s="79"/>
    </row>
    <row r="247" ht="11.25" customHeight="1">
      <c r="A247" s="112" t="s">
        <v>598</v>
      </c>
      <c r="B247" s="98" t="s">
        <v>77</v>
      </c>
      <c r="C247" s="85" t="s">
        <v>9356</v>
      </c>
      <c r="D247" s="119">
        <v>30.0</v>
      </c>
      <c r="E247" s="703">
        <v>30.0</v>
      </c>
      <c r="F247" s="78" t="s">
        <v>598</v>
      </c>
      <c r="G247" s="79"/>
      <c r="H247" s="79"/>
      <c r="I247" s="79"/>
      <c r="J247" s="79"/>
      <c r="K247" s="79"/>
      <c r="L247" s="79"/>
      <c r="M247" s="79"/>
      <c r="N247" s="79"/>
      <c r="O247" s="79"/>
      <c r="P247" s="79"/>
      <c r="Q247" s="79"/>
      <c r="R247" s="79"/>
      <c r="S247" s="79"/>
      <c r="T247" s="79"/>
      <c r="U247" s="79"/>
      <c r="V247" s="79"/>
      <c r="W247" s="79"/>
      <c r="X247" s="79"/>
      <c r="Y247" s="79"/>
      <c r="Z247" s="79"/>
    </row>
    <row r="248" ht="11.25" customHeight="1">
      <c r="A248" s="112" t="s">
        <v>598</v>
      </c>
      <c r="B248" s="98" t="s">
        <v>77</v>
      </c>
      <c r="C248" s="85" t="s">
        <v>9357</v>
      </c>
      <c r="D248" s="119">
        <v>30.0</v>
      </c>
      <c r="E248" s="703">
        <v>30.0</v>
      </c>
      <c r="F248" s="78" t="s">
        <v>598</v>
      </c>
      <c r="G248" s="79"/>
      <c r="H248" s="79"/>
      <c r="I248" s="79"/>
      <c r="J248" s="79"/>
      <c r="K248" s="79"/>
      <c r="L248" s="79"/>
      <c r="M248" s="79"/>
      <c r="N248" s="79"/>
      <c r="O248" s="79"/>
      <c r="P248" s="79"/>
      <c r="Q248" s="79"/>
      <c r="R248" s="79"/>
      <c r="S248" s="79"/>
      <c r="T248" s="79"/>
      <c r="U248" s="79"/>
      <c r="V248" s="79"/>
      <c r="W248" s="79"/>
      <c r="X248" s="79"/>
      <c r="Y248" s="79"/>
      <c r="Z248" s="79"/>
    </row>
    <row r="249" ht="11.25" customHeight="1">
      <c r="A249" s="112" t="s">
        <v>598</v>
      </c>
      <c r="B249" s="98" t="s">
        <v>77</v>
      </c>
      <c r="C249" s="85" t="s">
        <v>9358</v>
      </c>
      <c r="D249" s="119">
        <v>20.0</v>
      </c>
      <c r="E249" s="119">
        <v>20.0</v>
      </c>
      <c r="F249" s="78" t="s">
        <v>598</v>
      </c>
      <c r="G249" s="79"/>
      <c r="H249" s="79"/>
      <c r="I249" s="79"/>
      <c r="J249" s="79"/>
      <c r="K249" s="79"/>
      <c r="L249" s="79"/>
      <c r="M249" s="79"/>
      <c r="N249" s="79"/>
      <c r="O249" s="79"/>
      <c r="P249" s="79"/>
      <c r="Q249" s="79"/>
      <c r="R249" s="79"/>
      <c r="S249" s="79"/>
      <c r="T249" s="79"/>
      <c r="U249" s="79"/>
      <c r="V249" s="79"/>
      <c r="W249" s="79"/>
      <c r="X249" s="79"/>
      <c r="Y249" s="79"/>
      <c r="Z249" s="79"/>
    </row>
    <row r="250" ht="11.25" customHeight="1">
      <c r="A250" s="112" t="s">
        <v>598</v>
      </c>
      <c r="B250" s="98" t="s">
        <v>77</v>
      </c>
      <c r="C250" s="85" t="s">
        <v>9359</v>
      </c>
      <c r="D250" s="119">
        <v>20.0</v>
      </c>
      <c r="E250" s="119">
        <v>20.0</v>
      </c>
      <c r="F250" s="78" t="s">
        <v>598</v>
      </c>
      <c r="G250" s="79"/>
      <c r="H250" s="79"/>
      <c r="I250" s="79"/>
      <c r="J250" s="79"/>
      <c r="K250" s="79"/>
      <c r="L250" s="79"/>
      <c r="M250" s="79"/>
      <c r="N250" s="79"/>
      <c r="O250" s="79"/>
      <c r="P250" s="79"/>
      <c r="Q250" s="79"/>
      <c r="R250" s="79"/>
      <c r="S250" s="79"/>
      <c r="T250" s="79"/>
      <c r="U250" s="79"/>
      <c r="V250" s="79"/>
      <c r="W250" s="79"/>
      <c r="X250" s="79"/>
      <c r="Y250" s="79"/>
      <c r="Z250" s="79"/>
    </row>
    <row r="251" ht="11.25" customHeight="1">
      <c r="A251" s="112" t="s">
        <v>598</v>
      </c>
      <c r="B251" s="98" t="s">
        <v>77</v>
      </c>
      <c r="C251" s="85" t="s">
        <v>9360</v>
      </c>
      <c r="D251" s="119">
        <v>20.0</v>
      </c>
      <c r="E251" s="119">
        <v>20.0</v>
      </c>
      <c r="F251" s="78" t="s">
        <v>598</v>
      </c>
      <c r="G251" s="79"/>
      <c r="H251" s="79"/>
      <c r="I251" s="79"/>
      <c r="J251" s="79"/>
      <c r="K251" s="79"/>
      <c r="L251" s="79"/>
      <c r="M251" s="79"/>
      <c r="N251" s="79"/>
      <c r="O251" s="79"/>
      <c r="P251" s="79"/>
      <c r="Q251" s="79"/>
      <c r="R251" s="79"/>
      <c r="S251" s="79"/>
      <c r="T251" s="79"/>
      <c r="U251" s="79"/>
      <c r="V251" s="79"/>
      <c r="W251" s="79"/>
      <c r="X251" s="79"/>
      <c r="Y251" s="79"/>
      <c r="Z251" s="79"/>
    </row>
    <row r="252" ht="11.25" customHeight="1">
      <c r="A252" s="112" t="s">
        <v>598</v>
      </c>
      <c r="B252" s="98" t="s">
        <v>77</v>
      </c>
      <c r="C252" s="85" t="s">
        <v>9361</v>
      </c>
      <c r="D252" s="119">
        <v>20.0</v>
      </c>
      <c r="E252" s="119">
        <v>20.0</v>
      </c>
      <c r="F252" s="78" t="s">
        <v>598</v>
      </c>
      <c r="G252" s="79"/>
      <c r="H252" s="79"/>
      <c r="I252" s="79"/>
      <c r="J252" s="79"/>
      <c r="K252" s="79"/>
      <c r="L252" s="79"/>
      <c r="M252" s="79"/>
      <c r="N252" s="79"/>
      <c r="O252" s="79"/>
      <c r="P252" s="79"/>
      <c r="Q252" s="79"/>
      <c r="R252" s="79"/>
      <c r="S252" s="79"/>
      <c r="T252" s="79"/>
      <c r="U252" s="79"/>
      <c r="V252" s="79"/>
      <c r="W252" s="79"/>
      <c r="X252" s="79"/>
      <c r="Y252" s="79"/>
      <c r="Z252" s="79"/>
    </row>
    <row r="253" ht="11.25" customHeight="1">
      <c r="A253" s="112" t="s">
        <v>598</v>
      </c>
      <c r="B253" s="98" t="s">
        <v>77</v>
      </c>
      <c r="C253" s="85" t="s">
        <v>9362</v>
      </c>
      <c r="D253" s="119">
        <v>20.0</v>
      </c>
      <c r="E253" s="119">
        <v>20.0</v>
      </c>
      <c r="F253" s="78" t="s">
        <v>598</v>
      </c>
      <c r="G253" s="79"/>
      <c r="H253" s="79"/>
      <c r="I253" s="79"/>
      <c r="J253" s="79"/>
      <c r="K253" s="79"/>
      <c r="L253" s="79"/>
      <c r="M253" s="79"/>
      <c r="N253" s="79"/>
      <c r="O253" s="79"/>
      <c r="P253" s="79"/>
      <c r="Q253" s="79"/>
      <c r="R253" s="79"/>
      <c r="S253" s="79"/>
      <c r="T253" s="79"/>
      <c r="U253" s="79"/>
      <c r="V253" s="79"/>
      <c r="W253" s="79"/>
      <c r="X253" s="79"/>
      <c r="Y253" s="79"/>
      <c r="Z253" s="79"/>
    </row>
    <row r="254" ht="11.25" customHeight="1">
      <c r="A254" s="112" t="s">
        <v>598</v>
      </c>
      <c r="B254" s="98" t="s">
        <v>77</v>
      </c>
      <c r="C254" s="85" t="s">
        <v>9363</v>
      </c>
      <c r="D254" s="119">
        <v>20.0</v>
      </c>
      <c r="E254" s="119">
        <v>20.0</v>
      </c>
      <c r="F254" s="78" t="s">
        <v>598</v>
      </c>
      <c r="G254" s="79"/>
      <c r="H254" s="79"/>
      <c r="I254" s="79"/>
      <c r="J254" s="79"/>
      <c r="K254" s="79"/>
      <c r="L254" s="79"/>
      <c r="M254" s="79"/>
      <c r="N254" s="79"/>
      <c r="O254" s="79"/>
      <c r="P254" s="79"/>
      <c r="Q254" s="79"/>
      <c r="R254" s="79"/>
      <c r="S254" s="79"/>
      <c r="T254" s="79"/>
      <c r="U254" s="79"/>
      <c r="V254" s="79"/>
      <c r="W254" s="79"/>
      <c r="X254" s="79"/>
      <c r="Y254" s="79"/>
      <c r="Z254" s="79"/>
    </row>
    <row r="255" ht="11.25" customHeight="1">
      <c r="A255" s="112" t="s">
        <v>91</v>
      </c>
      <c r="B255" s="98" t="s">
        <v>77</v>
      </c>
      <c r="C255" s="112" t="s">
        <v>9364</v>
      </c>
      <c r="D255" s="119">
        <v>20.0</v>
      </c>
      <c r="E255" s="703">
        <v>20.0</v>
      </c>
      <c r="F255" s="78" t="s">
        <v>607</v>
      </c>
      <c r="G255" s="79"/>
      <c r="H255" s="79"/>
      <c r="I255" s="79"/>
      <c r="J255" s="79"/>
      <c r="K255" s="79"/>
      <c r="L255" s="79"/>
      <c r="M255" s="79"/>
      <c r="N255" s="79"/>
      <c r="O255" s="79"/>
      <c r="P255" s="79"/>
      <c r="Q255" s="79"/>
      <c r="R255" s="79"/>
      <c r="S255" s="79"/>
      <c r="T255" s="79"/>
      <c r="U255" s="79"/>
      <c r="V255" s="79"/>
      <c r="W255" s="79"/>
      <c r="X255" s="79"/>
      <c r="Y255" s="79"/>
      <c r="Z255" s="79"/>
    </row>
    <row r="256" ht="11.25" customHeight="1">
      <c r="A256" s="112" t="s">
        <v>91</v>
      </c>
      <c r="B256" s="98" t="s">
        <v>77</v>
      </c>
      <c r="C256" s="112" t="s">
        <v>9365</v>
      </c>
      <c r="D256" s="119">
        <v>20.0</v>
      </c>
      <c r="E256" s="703">
        <v>20.0</v>
      </c>
      <c r="F256" s="78" t="s">
        <v>607</v>
      </c>
      <c r="G256" s="79"/>
      <c r="H256" s="79"/>
      <c r="I256" s="79"/>
      <c r="J256" s="79"/>
      <c r="K256" s="79"/>
      <c r="L256" s="79"/>
      <c r="M256" s="79"/>
      <c r="N256" s="79"/>
      <c r="O256" s="79"/>
      <c r="P256" s="79"/>
      <c r="Q256" s="79"/>
      <c r="R256" s="79"/>
      <c r="S256" s="79"/>
      <c r="T256" s="79"/>
      <c r="U256" s="79"/>
      <c r="V256" s="79"/>
      <c r="W256" s="79"/>
      <c r="X256" s="79"/>
      <c r="Y256" s="79"/>
      <c r="Z256" s="79"/>
    </row>
    <row r="257" ht="11.25" customHeight="1">
      <c r="A257" s="112" t="s">
        <v>91</v>
      </c>
      <c r="B257" s="98" t="s">
        <v>77</v>
      </c>
      <c r="C257" s="112" t="s">
        <v>9366</v>
      </c>
      <c r="D257" s="119">
        <v>20.0</v>
      </c>
      <c r="E257" s="703">
        <v>20.0</v>
      </c>
      <c r="F257" s="78" t="s">
        <v>607</v>
      </c>
      <c r="G257" s="79"/>
      <c r="H257" s="79"/>
      <c r="I257" s="79"/>
      <c r="J257" s="79"/>
      <c r="K257" s="79"/>
      <c r="L257" s="79"/>
      <c r="M257" s="79"/>
      <c r="N257" s="79"/>
      <c r="O257" s="79"/>
      <c r="P257" s="79"/>
      <c r="Q257" s="79"/>
      <c r="R257" s="79"/>
      <c r="S257" s="79"/>
      <c r="T257" s="79"/>
      <c r="U257" s="79"/>
      <c r="V257" s="79"/>
      <c r="W257" s="79"/>
      <c r="X257" s="79"/>
      <c r="Y257" s="79"/>
      <c r="Z257" s="79"/>
    </row>
    <row r="258" ht="11.25" customHeight="1">
      <c r="A258" s="112" t="s">
        <v>91</v>
      </c>
      <c r="B258" s="98" t="s">
        <v>77</v>
      </c>
      <c r="C258" s="112" t="s">
        <v>9367</v>
      </c>
      <c r="D258" s="119">
        <v>20.0</v>
      </c>
      <c r="E258" s="703">
        <v>20.0</v>
      </c>
      <c r="F258" s="78" t="s">
        <v>607</v>
      </c>
      <c r="G258" s="79"/>
      <c r="H258" s="79"/>
      <c r="I258" s="79"/>
      <c r="J258" s="79"/>
      <c r="K258" s="79"/>
      <c r="L258" s="79"/>
      <c r="M258" s="79"/>
      <c r="N258" s="79"/>
      <c r="O258" s="79"/>
      <c r="P258" s="79"/>
      <c r="Q258" s="79"/>
      <c r="R258" s="79"/>
      <c r="S258" s="79"/>
      <c r="T258" s="79"/>
      <c r="U258" s="79"/>
      <c r="V258" s="79"/>
      <c r="W258" s="79"/>
      <c r="X258" s="79"/>
      <c r="Y258" s="79"/>
      <c r="Z258" s="79"/>
    </row>
    <row r="259" ht="11.25" customHeight="1">
      <c r="A259" s="112" t="s">
        <v>91</v>
      </c>
      <c r="B259" s="98" t="s">
        <v>77</v>
      </c>
      <c r="C259" s="112" t="s">
        <v>9368</v>
      </c>
      <c r="D259" s="119">
        <v>20.0</v>
      </c>
      <c r="E259" s="703">
        <v>20.0</v>
      </c>
      <c r="F259" s="78" t="s">
        <v>607</v>
      </c>
      <c r="G259" s="79"/>
      <c r="H259" s="79"/>
      <c r="I259" s="79"/>
      <c r="J259" s="79"/>
      <c r="K259" s="79"/>
      <c r="L259" s="79"/>
      <c r="M259" s="79"/>
      <c r="N259" s="79"/>
      <c r="O259" s="79"/>
      <c r="P259" s="79"/>
      <c r="Q259" s="79"/>
      <c r="R259" s="79"/>
      <c r="S259" s="79"/>
      <c r="T259" s="79"/>
      <c r="U259" s="79"/>
      <c r="V259" s="79"/>
      <c r="W259" s="79"/>
      <c r="X259" s="79"/>
      <c r="Y259" s="79"/>
      <c r="Z259" s="79"/>
    </row>
    <row r="260" ht="11.25" customHeight="1">
      <c r="A260" s="112" t="s">
        <v>91</v>
      </c>
      <c r="B260" s="98" t="s">
        <v>77</v>
      </c>
      <c r="C260" s="112" t="s">
        <v>9369</v>
      </c>
      <c r="D260" s="119">
        <v>20.0</v>
      </c>
      <c r="E260" s="703">
        <v>20.0</v>
      </c>
      <c r="F260" s="78" t="s">
        <v>607</v>
      </c>
      <c r="G260" s="79"/>
      <c r="H260" s="79"/>
      <c r="I260" s="79"/>
      <c r="J260" s="79"/>
      <c r="K260" s="79"/>
      <c r="L260" s="79"/>
      <c r="M260" s="79"/>
      <c r="N260" s="79"/>
      <c r="O260" s="79"/>
      <c r="P260" s="79"/>
      <c r="Q260" s="79"/>
      <c r="R260" s="79"/>
      <c r="S260" s="79"/>
      <c r="T260" s="79"/>
      <c r="U260" s="79"/>
      <c r="V260" s="79"/>
      <c r="W260" s="79"/>
      <c r="X260" s="79"/>
      <c r="Y260" s="79"/>
      <c r="Z260" s="79"/>
    </row>
    <row r="261" ht="11.25" customHeight="1">
      <c r="A261" s="112" t="s">
        <v>91</v>
      </c>
      <c r="B261" s="98" t="s">
        <v>77</v>
      </c>
      <c r="C261" s="112" t="s">
        <v>9370</v>
      </c>
      <c r="D261" s="119">
        <v>20.0</v>
      </c>
      <c r="E261" s="703">
        <v>20.0</v>
      </c>
      <c r="F261" s="78" t="s">
        <v>607</v>
      </c>
      <c r="G261" s="79"/>
      <c r="H261" s="79"/>
      <c r="I261" s="79"/>
      <c r="J261" s="79"/>
      <c r="K261" s="79"/>
      <c r="L261" s="79"/>
      <c r="M261" s="79"/>
      <c r="N261" s="79"/>
      <c r="O261" s="79"/>
      <c r="P261" s="79"/>
      <c r="Q261" s="79"/>
      <c r="R261" s="79"/>
      <c r="S261" s="79"/>
      <c r="T261" s="79"/>
      <c r="U261" s="79"/>
      <c r="V261" s="79"/>
      <c r="W261" s="79"/>
      <c r="X261" s="79"/>
      <c r="Y261" s="79"/>
      <c r="Z261" s="79"/>
    </row>
    <row r="262" ht="11.25" customHeight="1">
      <c r="A262" s="112" t="s">
        <v>91</v>
      </c>
      <c r="B262" s="98" t="s">
        <v>77</v>
      </c>
      <c r="C262" s="112" t="s">
        <v>9371</v>
      </c>
      <c r="D262" s="119">
        <v>20.0</v>
      </c>
      <c r="E262" s="703">
        <v>20.0</v>
      </c>
      <c r="F262" s="78" t="s">
        <v>607</v>
      </c>
      <c r="G262" s="79"/>
      <c r="H262" s="79"/>
      <c r="I262" s="79"/>
      <c r="J262" s="79"/>
      <c r="K262" s="79"/>
      <c r="L262" s="79"/>
      <c r="M262" s="79"/>
      <c r="N262" s="79"/>
      <c r="O262" s="79"/>
      <c r="P262" s="79"/>
      <c r="Q262" s="79"/>
      <c r="R262" s="79"/>
      <c r="S262" s="79"/>
      <c r="T262" s="79"/>
      <c r="U262" s="79"/>
      <c r="V262" s="79"/>
      <c r="W262" s="79"/>
      <c r="X262" s="79"/>
      <c r="Y262" s="79"/>
      <c r="Z262" s="79"/>
    </row>
    <row r="263" ht="11.25" customHeight="1">
      <c r="A263" s="112" t="s">
        <v>91</v>
      </c>
      <c r="B263" s="98" t="s">
        <v>77</v>
      </c>
      <c r="C263" s="112" t="s">
        <v>9372</v>
      </c>
      <c r="D263" s="119">
        <v>20.0</v>
      </c>
      <c r="E263" s="703">
        <v>20.0</v>
      </c>
      <c r="F263" s="78" t="s">
        <v>607</v>
      </c>
      <c r="G263" s="79"/>
      <c r="H263" s="79"/>
      <c r="I263" s="79"/>
      <c r="J263" s="79"/>
      <c r="K263" s="79"/>
      <c r="L263" s="79"/>
      <c r="M263" s="79"/>
      <c r="N263" s="79"/>
      <c r="O263" s="79"/>
      <c r="P263" s="79"/>
      <c r="Q263" s="79"/>
      <c r="R263" s="79"/>
      <c r="S263" s="79"/>
      <c r="T263" s="79"/>
      <c r="U263" s="79"/>
      <c r="V263" s="79"/>
      <c r="W263" s="79"/>
      <c r="X263" s="79"/>
      <c r="Y263" s="79"/>
      <c r="Z263" s="79"/>
    </row>
    <row r="264" ht="11.25" customHeight="1">
      <c r="A264" s="112" t="s">
        <v>91</v>
      </c>
      <c r="B264" s="98" t="s">
        <v>77</v>
      </c>
      <c r="C264" s="112" t="s">
        <v>9373</v>
      </c>
      <c r="D264" s="119">
        <v>20.0</v>
      </c>
      <c r="E264" s="703">
        <v>20.0</v>
      </c>
      <c r="F264" s="78" t="s">
        <v>607</v>
      </c>
      <c r="G264" s="79"/>
      <c r="H264" s="79"/>
      <c r="I264" s="79"/>
      <c r="J264" s="79"/>
      <c r="K264" s="79"/>
      <c r="L264" s="79"/>
      <c r="M264" s="79"/>
      <c r="N264" s="79"/>
      <c r="O264" s="79"/>
      <c r="P264" s="79"/>
      <c r="Q264" s="79"/>
      <c r="R264" s="79"/>
      <c r="S264" s="79"/>
      <c r="T264" s="79"/>
      <c r="U264" s="79"/>
      <c r="V264" s="79"/>
      <c r="W264" s="79"/>
      <c r="X264" s="79"/>
      <c r="Y264" s="79"/>
      <c r="Z264" s="79"/>
    </row>
    <row r="265" ht="11.25" customHeight="1">
      <c r="A265" s="112" t="s">
        <v>91</v>
      </c>
      <c r="B265" s="98" t="s">
        <v>77</v>
      </c>
      <c r="C265" s="112" t="s">
        <v>9374</v>
      </c>
      <c r="D265" s="119">
        <v>20.0</v>
      </c>
      <c r="E265" s="703">
        <v>20.0</v>
      </c>
      <c r="F265" s="78" t="s">
        <v>607</v>
      </c>
      <c r="G265" s="79"/>
      <c r="H265" s="79"/>
      <c r="I265" s="79"/>
      <c r="J265" s="79"/>
      <c r="K265" s="79"/>
      <c r="L265" s="79"/>
      <c r="M265" s="79"/>
      <c r="N265" s="79"/>
      <c r="O265" s="79"/>
      <c r="P265" s="79"/>
      <c r="Q265" s="79"/>
      <c r="R265" s="79"/>
      <c r="S265" s="79"/>
      <c r="T265" s="79"/>
      <c r="U265" s="79"/>
      <c r="V265" s="79"/>
      <c r="W265" s="79"/>
      <c r="X265" s="79"/>
      <c r="Y265" s="79"/>
      <c r="Z265" s="79"/>
    </row>
    <row r="266" ht="11.25" customHeight="1">
      <c r="A266" s="112" t="s">
        <v>91</v>
      </c>
      <c r="B266" s="98" t="s">
        <v>77</v>
      </c>
      <c r="C266" s="112" t="s">
        <v>9375</v>
      </c>
      <c r="D266" s="119">
        <v>20.0</v>
      </c>
      <c r="E266" s="703">
        <v>20.0</v>
      </c>
      <c r="F266" s="78" t="s">
        <v>607</v>
      </c>
      <c r="G266" s="79"/>
      <c r="H266" s="79"/>
      <c r="I266" s="79"/>
      <c r="J266" s="79"/>
      <c r="K266" s="79"/>
      <c r="L266" s="79"/>
      <c r="M266" s="79"/>
      <c r="N266" s="79"/>
      <c r="O266" s="79"/>
      <c r="P266" s="79"/>
      <c r="Q266" s="79"/>
      <c r="R266" s="79"/>
      <c r="S266" s="79"/>
      <c r="T266" s="79"/>
      <c r="U266" s="79"/>
      <c r="V266" s="79"/>
      <c r="W266" s="79"/>
      <c r="X266" s="79"/>
      <c r="Y266" s="79"/>
      <c r="Z266" s="79"/>
    </row>
    <row r="267" ht="11.25" customHeight="1">
      <c r="A267" s="85" t="s">
        <v>92</v>
      </c>
      <c r="B267" s="18" t="s">
        <v>77</v>
      </c>
      <c r="C267" s="85" t="s">
        <v>9376</v>
      </c>
      <c r="D267" s="75">
        <v>20.0</v>
      </c>
      <c r="E267" s="469">
        <v>20.0</v>
      </c>
      <c r="F267" s="78" t="s">
        <v>615</v>
      </c>
      <c r="G267" s="79"/>
      <c r="H267" s="79"/>
      <c r="I267" s="79"/>
      <c r="J267" s="79"/>
      <c r="K267" s="79"/>
      <c r="L267" s="79"/>
      <c r="M267" s="79"/>
      <c r="N267" s="79"/>
      <c r="O267" s="79"/>
      <c r="P267" s="79"/>
      <c r="Q267" s="79"/>
      <c r="R267" s="79"/>
      <c r="S267" s="79"/>
      <c r="T267" s="79"/>
      <c r="U267" s="79"/>
      <c r="V267" s="79"/>
      <c r="W267" s="79"/>
      <c r="X267" s="79"/>
      <c r="Y267" s="79"/>
      <c r="Z267" s="79"/>
    </row>
    <row r="268" ht="11.25" customHeight="1">
      <c r="A268" s="85" t="s">
        <v>92</v>
      </c>
      <c r="B268" s="18" t="s">
        <v>77</v>
      </c>
      <c r="C268" s="85" t="s">
        <v>9377</v>
      </c>
      <c r="D268" s="75">
        <v>20.0</v>
      </c>
      <c r="E268" s="469">
        <v>20.0</v>
      </c>
      <c r="F268" s="78" t="s">
        <v>615</v>
      </c>
      <c r="G268" s="79"/>
      <c r="H268" s="79"/>
      <c r="I268" s="79"/>
      <c r="J268" s="79"/>
      <c r="K268" s="79"/>
      <c r="L268" s="79"/>
      <c r="M268" s="79"/>
      <c r="N268" s="79"/>
      <c r="O268" s="79"/>
      <c r="P268" s="79"/>
      <c r="Q268" s="79"/>
      <c r="R268" s="79"/>
      <c r="S268" s="79"/>
      <c r="T268" s="79"/>
      <c r="U268" s="79"/>
      <c r="V268" s="79"/>
      <c r="W268" s="79"/>
      <c r="X268" s="79"/>
      <c r="Y268" s="79"/>
      <c r="Z268" s="79"/>
    </row>
    <row r="269" ht="11.25" customHeight="1">
      <c r="A269" s="85" t="s">
        <v>92</v>
      </c>
      <c r="B269" s="18" t="s">
        <v>77</v>
      </c>
      <c r="C269" s="85" t="s">
        <v>9378</v>
      </c>
      <c r="D269" s="75">
        <v>20.0</v>
      </c>
      <c r="E269" s="469">
        <v>20.0</v>
      </c>
      <c r="F269" s="78" t="s">
        <v>615</v>
      </c>
      <c r="G269" s="79"/>
      <c r="H269" s="79"/>
      <c r="I269" s="79"/>
      <c r="J269" s="79"/>
      <c r="K269" s="79"/>
      <c r="L269" s="79"/>
      <c r="M269" s="79"/>
      <c r="N269" s="79"/>
      <c r="O269" s="79"/>
      <c r="P269" s="79"/>
      <c r="Q269" s="79"/>
      <c r="R269" s="79"/>
      <c r="S269" s="79"/>
      <c r="T269" s="79"/>
      <c r="U269" s="79"/>
      <c r="V269" s="79"/>
      <c r="W269" s="79"/>
      <c r="X269" s="79"/>
      <c r="Y269" s="79"/>
      <c r="Z269" s="79"/>
    </row>
    <row r="270" ht="11.25" customHeight="1">
      <c r="A270" s="85" t="s">
        <v>92</v>
      </c>
      <c r="B270" s="18" t="s">
        <v>77</v>
      </c>
      <c r="C270" s="85" t="s">
        <v>9379</v>
      </c>
      <c r="D270" s="75">
        <v>20.0</v>
      </c>
      <c r="E270" s="469">
        <v>20.0</v>
      </c>
      <c r="F270" s="78" t="s">
        <v>615</v>
      </c>
      <c r="G270" s="79"/>
      <c r="H270" s="79"/>
      <c r="I270" s="79"/>
      <c r="J270" s="79"/>
      <c r="K270" s="79"/>
      <c r="L270" s="79"/>
      <c r="M270" s="79"/>
      <c r="N270" s="79"/>
      <c r="O270" s="79"/>
      <c r="P270" s="79"/>
      <c r="Q270" s="79"/>
      <c r="R270" s="79"/>
      <c r="S270" s="79"/>
      <c r="T270" s="79"/>
      <c r="U270" s="79"/>
      <c r="V270" s="79"/>
      <c r="W270" s="79"/>
      <c r="X270" s="79"/>
      <c r="Y270" s="79"/>
      <c r="Z270" s="79"/>
    </row>
    <row r="271" ht="11.25" customHeight="1">
      <c r="A271" s="85" t="s">
        <v>92</v>
      </c>
      <c r="B271" s="18" t="s">
        <v>77</v>
      </c>
      <c r="C271" s="78" t="s">
        <v>9380</v>
      </c>
      <c r="D271" s="75">
        <v>20.0</v>
      </c>
      <c r="E271" s="469">
        <v>20.0</v>
      </c>
      <c r="F271" s="78" t="s">
        <v>615</v>
      </c>
      <c r="G271" s="79"/>
      <c r="H271" s="79"/>
      <c r="I271" s="79"/>
      <c r="J271" s="79"/>
      <c r="K271" s="79"/>
      <c r="L271" s="79"/>
      <c r="M271" s="79"/>
      <c r="N271" s="79"/>
      <c r="O271" s="79"/>
      <c r="P271" s="79"/>
      <c r="Q271" s="79"/>
      <c r="R271" s="79"/>
      <c r="S271" s="79"/>
      <c r="T271" s="79"/>
      <c r="U271" s="79"/>
      <c r="V271" s="79"/>
      <c r="W271" s="79"/>
      <c r="X271" s="79"/>
      <c r="Y271" s="79"/>
      <c r="Z271" s="79"/>
    </row>
    <row r="272" ht="11.25" customHeight="1">
      <c r="A272" s="85" t="s">
        <v>92</v>
      </c>
      <c r="B272" s="18" t="s">
        <v>77</v>
      </c>
      <c r="C272" s="78" t="s">
        <v>9381</v>
      </c>
      <c r="D272" s="75">
        <v>20.0</v>
      </c>
      <c r="E272" s="469">
        <v>20.0</v>
      </c>
      <c r="F272" s="78" t="s">
        <v>615</v>
      </c>
      <c r="G272" s="79"/>
      <c r="H272" s="79"/>
      <c r="I272" s="79"/>
      <c r="J272" s="79"/>
      <c r="K272" s="79"/>
      <c r="L272" s="79"/>
      <c r="M272" s="79"/>
      <c r="N272" s="79"/>
      <c r="O272" s="79"/>
      <c r="P272" s="79"/>
      <c r="Q272" s="79"/>
      <c r="R272" s="79"/>
      <c r="S272" s="79"/>
      <c r="T272" s="79"/>
      <c r="U272" s="79"/>
      <c r="V272" s="79"/>
      <c r="W272" s="79"/>
      <c r="X272" s="79"/>
      <c r="Y272" s="79"/>
      <c r="Z272" s="79"/>
    </row>
    <row r="273" ht="11.25" customHeight="1">
      <c r="A273" s="85" t="s">
        <v>92</v>
      </c>
      <c r="B273" s="18" t="s">
        <v>77</v>
      </c>
      <c r="C273" s="78" t="s">
        <v>9382</v>
      </c>
      <c r="D273" s="75">
        <v>20.0</v>
      </c>
      <c r="E273" s="469">
        <v>20.0</v>
      </c>
      <c r="F273" s="78" t="s">
        <v>615</v>
      </c>
      <c r="G273" s="79"/>
      <c r="H273" s="79"/>
      <c r="I273" s="79"/>
      <c r="J273" s="79"/>
      <c r="K273" s="79"/>
      <c r="L273" s="79"/>
      <c r="M273" s="79"/>
      <c r="N273" s="79"/>
      <c r="O273" s="79"/>
      <c r="P273" s="79"/>
      <c r="Q273" s="79"/>
      <c r="R273" s="79"/>
      <c r="S273" s="79"/>
      <c r="T273" s="79"/>
      <c r="U273" s="79"/>
      <c r="V273" s="79"/>
      <c r="W273" s="79"/>
      <c r="X273" s="79"/>
      <c r="Y273" s="79"/>
      <c r="Z273" s="79"/>
    </row>
    <row r="274" ht="11.25" customHeight="1">
      <c r="A274" s="85" t="s">
        <v>92</v>
      </c>
      <c r="B274" s="18" t="s">
        <v>77</v>
      </c>
      <c r="C274" s="85" t="s">
        <v>9383</v>
      </c>
      <c r="D274" s="75">
        <v>20.0</v>
      </c>
      <c r="E274" s="469">
        <v>20.0</v>
      </c>
      <c r="F274" s="78" t="s">
        <v>615</v>
      </c>
      <c r="G274" s="79"/>
      <c r="H274" s="79"/>
      <c r="I274" s="79"/>
      <c r="J274" s="79"/>
      <c r="K274" s="79"/>
      <c r="L274" s="79"/>
      <c r="M274" s="79"/>
      <c r="N274" s="79"/>
      <c r="O274" s="79"/>
      <c r="P274" s="79"/>
      <c r="Q274" s="79"/>
      <c r="R274" s="79"/>
      <c r="S274" s="79"/>
      <c r="T274" s="79"/>
      <c r="U274" s="79"/>
      <c r="V274" s="79"/>
      <c r="W274" s="79"/>
      <c r="X274" s="79"/>
      <c r="Y274" s="79"/>
      <c r="Z274" s="79"/>
    </row>
    <row r="275" ht="11.25" customHeight="1">
      <c r="A275" s="521" t="s">
        <v>92</v>
      </c>
      <c r="B275" s="271" t="s">
        <v>77</v>
      </c>
      <c r="C275" s="521" t="s">
        <v>9384</v>
      </c>
      <c r="D275" s="796">
        <v>30.0</v>
      </c>
      <c r="E275" s="797">
        <v>30.0</v>
      </c>
      <c r="F275" s="78" t="s">
        <v>615</v>
      </c>
      <c r="G275" s="79"/>
      <c r="H275" s="79"/>
      <c r="I275" s="79"/>
      <c r="J275" s="79"/>
      <c r="K275" s="79"/>
      <c r="L275" s="79"/>
      <c r="M275" s="79"/>
      <c r="N275" s="79"/>
      <c r="O275" s="79"/>
      <c r="P275" s="79"/>
      <c r="Q275" s="79"/>
      <c r="R275" s="79"/>
      <c r="S275" s="79"/>
      <c r="T275" s="79"/>
      <c r="U275" s="79"/>
      <c r="V275" s="79"/>
      <c r="W275" s="79"/>
      <c r="X275" s="79"/>
      <c r="Y275" s="79"/>
      <c r="Z275" s="79"/>
    </row>
    <row r="276" ht="11.25" customHeight="1">
      <c r="A276" s="85" t="s">
        <v>92</v>
      </c>
      <c r="B276" s="18" t="s">
        <v>77</v>
      </c>
      <c r="C276" s="85" t="s">
        <v>9385</v>
      </c>
      <c r="D276" s="75">
        <v>30.0</v>
      </c>
      <c r="E276" s="469">
        <v>30.0</v>
      </c>
      <c r="F276" s="78" t="s">
        <v>615</v>
      </c>
      <c r="G276" s="79"/>
      <c r="H276" s="79"/>
      <c r="I276" s="79"/>
      <c r="J276" s="79"/>
      <c r="K276" s="79"/>
      <c r="L276" s="79"/>
      <c r="M276" s="79"/>
      <c r="N276" s="79"/>
      <c r="O276" s="79"/>
      <c r="P276" s="79"/>
      <c r="Q276" s="79"/>
      <c r="R276" s="79"/>
      <c r="S276" s="79"/>
      <c r="T276" s="79"/>
      <c r="U276" s="79"/>
      <c r="V276" s="79"/>
      <c r="W276" s="79"/>
      <c r="X276" s="79"/>
      <c r="Y276" s="79"/>
      <c r="Z276" s="79"/>
    </row>
    <row r="277" ht="11.25" customHeight="1">
      <c r="A277" s="85" t="s">
        <v>92</v>
      </c>
      <c r="B277" s="18" t="s">
        <v>77</v>
      </c>
      <c r="C277" s="85" t="s">
        <v>9386</v>
      </c>
      <c r="D277" s="75">
        <v>30.0</v>
      </c>
      <c r="E277" s="469">
        <v>30.0</v>
      </c>
      <c r="F277" s="78" t="s">
        <v>615</v>
      </c>
      <c r="G277" s="79"/>
      <c r="H277" s="79"/>
      <c r="I277" s="79"/>
      <c r="J277" s="79"/>
      <c r="K277" s="79"/>
      <c r="L277" s="79"/>
      <c r="M277" s="79"/>
      <c r="N277" s="79"/>
      <c r="O277" s="79"/>
      <c r="P277" s="79"/>
      <c r="Q277" s="79"/>
      <c r="R277" s="79"/>
      <c r="S277" s="79"/>
      <c r="T277" s="79"/>
      <c r="U277" s="79"/>
      <c r="V277" s="79"/>
      <c r="W277" s="79"/>
      <c r="X277" s="79"/>
      <c r="Y277" s="79"/>
      <c r="Z277" s="79"/>
    </row>
    <row r="278" ht="11.25" customHeight="1">
      <c r="A278" s="85" t="s">
        <v>92</v>
      </c>
      <c r="B278" s="18" t="s">
        <v>77</v>
      </c>
      <c r="C278" s="85" t="s">
        <v>9387</v>
      </c>
      <c r="D278" s="75">
        <v>30.0</v>
      </c>
      <c r="E278" s="469">
        <v>30.0</v>
      </c>
      <c r="F278" s="78" t="s">
        <v>615</v>
      </c>
      <c r="G278" s="79"/>
      <c r="H278" s="79"/>
      <c r="I278" s="79"/>
      <c r="J278" s="79"/>
      <c r="K278" s="79"/>
      <c r="L278" s="79"/>
      <c r="M278" s="79"/>
      <c r="N278" s="79"/>
      <c r="O278" s="79"/>
      <c r="P278" s="79"/>
      <c r="Q278" s="79"/>
      <c r="R278" s="79"/>
      <c r="S278" s="79"/>
      <c r="T278" s="79"/>
      <c r="U278" s="79"/>
      <c r="V278" s="79"/>
      <c r="W278" s="79"/>
      <c r="X278" s="79"/>
      <c r="Y278" s="79"/>
      <c r="Z278" s="79"/>
    </row>
    <row r="279" ht="11.25" customHeight="1">
      <c r="A279" s="112" t="s">
        <v>2978</v>
      </c>
      <c r="B279" s="98" t="s">
        <v>77</v>
      </c>
      <c r="C279" s="112" t="s">
        <v>9388</v>
      </c>
      <c r="D279" s="119">
        <v>20.0</v>
      </c>
      <c r="E279" s="703">
        <v>20.0</v>
      </c>
      <c r="F279" s="78" t="s">
        <v>2982</v>
      </c>
      <c r="G279" s="79"/>
      <c r="H279" s="79"/>
      <c r="I279" s="79"/>
      <c r="J279" s="79"/>
      <c r="K279" s="79"/>
      <c r="L279" s="79"/>
      <c r="M279" s="79"/>
      <c r="N279" s="79"/>
      <c r="O279" s="79"/>
      <c r="P279" s="79"/>
      <c r="Q279" s="79"/>
      <c r="R279" s="79"/>
      <c r="S279" s="79"/>
      <c r="T279" s="79"/>
      <c r="U279" s="79"/>
      <c r="V279" s="79"/>
      <c r="W279" s="79"/>
      <c r="X279" s="79"/>
      <c r="Y279" s="79"/>
      <c r="Z279" s="79"/>
    </row>
    <row r="280" ht="11.25" customHeight="1">
      <c r="A280" s="112" t="s">
        <v>2978</v>
      </c>
      <c r="B280" s="98" t="s">
        <v>77</v>
      </c>
      <c r="C280" s="112" t="s">
        <v>9389</v>
      </c>
      <c r="D280" s="119">
        <v>20.0</v>
      </c>
      <c r="E280" s="703">
        <v>20.0</v>
      </c>
      <c r="F280" s="78" t="s">
        <v>2982</v>
      </c>
      <c r="G280" s="79"/>
      <c r="H280" s="79"/>
      <c r="I280" s="79"/>
      <c r="J280" s="79"/>
      <c r="K280" s="79"/>
      <c r="L280" s="79"/>
      <c r="M280" s="79"/>
      <c r="N280" s="79"/>
      <c r="O280" s="79"/>
      <c r="P280" s="79"/>
      <c r="Q280" s="79"/>
      <c r="R280" s="79"/>
      <c r="S280" s="79"/>
      <c r="T280" s="79"/>
      <c r="U280" s="79"/>
      <c r="V280" s="79"/>
      <c r="W280" s="79"/>
      <c r="X280" s="79"/>
      <c r="Y280" s="79"/>
      <c r="Z280" s="79"/>
    </row>
    <row r="281" ht="11.25" customHeight="1">
      <c r="A281" s="112" t="s">
        <v>2978</v>
      </c>
      <c r="B281" s="98" t="s">
        <v>77</v>
      </c>
      <c r="C281" s="112" t="s">
        <v>9390</v>
      </c>
      <c r="D281" s="119">
        <v>20.0</v>
      </c>
      <c r="E281" s="703">
        <v>20.0</v>
      </c>
      <c r="F281" s="78" t="s">
        <v>2982</v>
      </c>
      <c r="G281" s="79"/>
      <c r="H281" s="79"/>
      <c r="I281" s="79"/>
      <c r="J281" s="79"/>
      <c r="K281" s="79"/>
      <c r="L281" s="79"/>
      <c r="M281" s="79"/>
      <c r="N281" s="79"/>
      <c r="O281" s="79"/>
      <c r="P281" s="79"/>
      <c r="Q281" s="79"/>
      <c r="R281" s="79"/>
      <c r="S281" s="79"/>
      <c r="T281" s="79"/>
      <c r="U281" s="79"/>
      <c r="V281" s="79"/>
      <c r="W281" s="79"/>
      <c r="X281" s="79"/>
      <c r="Y281" s="79"/>
      <c r="Z281" s="79"/>
    </row>
    <row r="282" ht="11.25" customHeight="1">
      <c r="A282" s="112" t="s">
        <v>2978</v>
      </c>
      <c r="B282" s="98" t="s">
        <v>77</v>
      </c>
      <c r="C282" s="112" t="s">
        <v>9391</v>
      </c>
      <c r="D282" s="119">
        <v>20.0</v>
      </c>
      <c r="E282" s="703">
        <v>20.0</v>
      </c>
      <c r="F282" s="78" t="s">
        <v>2982</v>
      </c>
      <c r="G282" s="79"/>
      <c r="H282" s="79"/>
      <c r="I282" s="79"/>
      <c r="J282" s="79"/>
      <c r="K282" s="79"/>
      <c r="L282" s="79"/>
      <c r="M282" s="79"/>
      <c r="N282" s="79"/>
      <c r="O282" s="79"/>
      <c r="P282" s="79"/>
      <c r="Q282" s="79"/>
      <c r="R282" s="79"/>
      <c r="S282" s="79"/>
      <c r="T282" s="79"/>
      <c r="U282" s="79"/>
      <c r="V282" s="79"/>
      <c r="W282" s="79"/>
      <c r="X282" s="79"/>
      <c r="Y282" s="79"/>
      <c r="Z282" s="79"/>
    </row>
    <row r="283" ht="11.25" customHeight="1">
      <c r="A283" s="112" t="s">
        <v>2978</v>
      </c>
      <c r="B283" s="98" t="s">
        <v>77</v>
      </c>
      <c r="C283" s="112" t="s">
        <v>9392</v>
      </c>
      <c r="D283" s="119">
        <v>20.0</v>
      </c>
      <c r="E283" s="703">
        <v>20.0</v>
      </c>
      <c r="F283" s="78" t="s">
        <v>2982</v>
      </c>
      <c r="G283" s="79"/>
      <c r="H283" s="79"/>
      <c r="I283" s="79"/>
      <c r="J283" s="79"/>
      <c r="K283" s="79"/>
      <c r="L283" s="79"/>
      <c r="M283" s="79"/>
      <c r="N283" s="79"/>
      <c r="O283" s="79"/>
      <c r="P283" s="79"/>
      <c r="Q283" s="79"/>
      <c r="R283" s="79"/>
      <c r="S283" s="79"/>
      <c r="T283" s="79"/>
      <c r="U283" s="79"/>
      <c r="V283" s="79"/>
      <c r="W283" s="79"/>
      <c r="X283" s="79"/>
      <c r="Y283" s="79"/>
      <c r="Z283" s="79"/>
    </row>
    <row r="284" ht="11.25" customHeight="1">
      <c r="A284" s="112" t="s">
        <v>2978</v>
      </c>
      <c r="B284" s="98" t="s">
        <v>77</v>
      </c>
      <c r="C284" s="112" t="s">
        <v>9393</v>
      </c>
      <c r="D284" s="119">
        <v>20.0</v>
      </c>
      <c r="E284" s="703">
        <v>20.0</v>
      </c>
      <c r="F284" s="78" t="s">
        <v>2982</v>
      </c>
      <c r="G284" s="79"/>
      <c r="H284" s="79"/>
      <c r="I284" s="79"/>
      <c r="J284" s="79"/>
      <c r="K284" s="79"/>
      <c r="L284" s="79"/>
      <c r="M284" s="79"/>
      <c r="N284" s="79"/>
      <c r="O284" s="79"/>
      <c r="P284" s="79"/>
      <c r="Q284" s="79"/>
      <c r="R284" s="79"/>
      <c r="S284" s="79"/>
      <c r="T284" s="79"/>
      <c r="U284" s="79"/>
      <c r="V284" s="79"/>
      <c r="W284" s="79"/>
      <c r="X284" s="79"/>
      <c r="Y284" s="79"/>
      <c r="Z284" s="79"/>
    </row>
    <row r="285" ht="11.25" customHeight="1">
      <c r="A285" s="112" t="s">
        <v>2978</v>
      </c>
      <c r="B285" s="98" t="s">
        <v>77</v>
      </c>
      <c r="C285" s="112" t="s">
        <v>9394</v>
      </c>
      <c r="D285" s="119">
        <v>20.0</v>
      </c>
      <c r="E285" s="703">
        <v>20.0</v>
      </c>
      <c r="F285" s="78" t="s">
        <v>2982</v>
      </c>
      <c r="G285" s="79"/>
      <c r="H285" s="79"/>
      <c r="I285" s="79"/>
      <c r="J285" s="79"/>
      <c r="K285" s="79"/>
      <c r="L285" s="79"/>
      <c r="M285" s="79"/>
      <c r="N285" s="79"/>
      <c r="O285" s="79"/>
      <c r="P285" s="79"/>
      <c r="Q285" s="79"/>
      <c r="R285" s="79"/>
      <c r="S285" s="79"/>
      <c r="T285" s="79"/>
      <c r="U285" s="79"/>
      <c r="V285" s="79"/>
      <c r="W285" s="79"/>
      <c r="X285" s="79"/>
      <c r="Y285" s="79"/>
      <c r="Z285" s="79"/>
    </row>
    <row r="286" ht="11.25" customHeight="1">
      <c r="A286" s="112" t="s">
        <v>2978</v>
      </c>
      <c r="B286" s="98" t="s">
        <v>77</v>
      </c>
      <c r="C286" s="112" t="s">
        <v>9395</v>
      </c>
      <c r="D286" s="119">
        <v>20.0</v>
      </c>
      <c r="E286" s="703">
        <v>20.0</v>
      </c>
      <c r="F286" s="78" t="s">
        <v>2982</v>
      </c>
      <c r="G286" s="79"/>
      <c r="H286" s="79"/>
      <c r="I286" s="79"/>
      <c r="J286" s="79"/>
      <c r="K286" s="79"/>
      <c r="L286" s="79"/>
      <c r="M286" s="79"/>
      <c r="N286" s="79"/>
      <c r="O286" s="79"/>
      <c r="P286" s="79"/>
      <c r="Q286" s="79"/>
      <c r="R286" s="79"/>
      <c r="S286" s="79"/>
      <c r="T286" s="79"/>
      <c r="U286" s="79"/>
      <c r="V286" s="79"/>
      <c r="W286" s="79"/>
      <c r="X286" s="79"/>
      <c r="Y286" s="79"/>
      <c r="Z286" s="79"/>
    </row>
    <row r="287" ht="11.25" customHeight="1">
      <c r="A287" s="112" t="s">
        <v>2978</v>
      </c>
      <c r="B287" s="98" t="s">
        <v>77</v>
      </c>
      <c r="C287" s="112" t="s">
        <v>9396</v>
      </c>
      <c r="D287" s="119">
        <v>20.0</v>
      </c>
      <c r="E287" s="703">
        <v>20.0</v>
      </c>
      <c r="F287" s="78" t="s">
        <v>2982</v>
      </c>
      <c r="G287" s="79"/>
      <c r="H287" s="79"/>
      <c r="I287" s="79"/>
      <c r="J287" s="79"/>
      <c r="K287" s="79"/>
      <c r="L287" s="79"/>
      <c r="M287" s="79"/>
      <c r="N287" s="79"/>
      <c r="O287" s="79"/>
      <c r="P287" s="79"/>
      <c r="Q287" s="79"/>
      <c r="R287" s="79"/>
      <c r="S287" s="79"/>
      <c r="T287" s="79"/>
      <c r="U287" s="79"/>
      <c r="V287" s="79"/>
      <c r="W287" s="79"/>
      <c r="X287" s="79"/>
      <c r="Y287" s="79"/>
      <c r="Z287" s="79"/>
    </row>
    <row r="288" ht="11.25" customHeight="1">
      <c r="A288" s="112" t="s">
        <v>94</v>
      </c>
      <c r="B288" s="98" t="s">
        <v>77</v>
      </c>
      <c r="C288" s="70" t="s">
        <v>9397</v>
      </c>
      <c r="D288" s="119">
        <v>20.0</v>
      </c>
      <c r="E288" s="703">
        <v>20.0</v>
      </c>
      <c r="F288" s="78" t="s">
        <v>3883</v>
      </c>
      <c r="G288" s="79"/>
      <c r="H288" s="79"/>
      <c r="I288" s="79"/>
      <c r="J288" s="79"/>
      <c r="K288" s="79"/>
      <c r="L288" s="79"/>
      <c r="M288" s="79"/>
      <c r="N288" s="79"/>
      <c r="O288" s="79"/>
      <c r="P288" s="79"/>
      <c r="Q288" s="79"/>
      <c r="R288" s="79"/>
      <c r="S288" s="79"/>
      <c r="T288" s="79"/>
      <c r="U288" s="79"/>
      <c r="V288" s="79"/>
      <c r="W288" s="79"/>
      <c r="X288" s="79"/>
      <c r="Y288" s="79"/>
      <c r="Z288" s="79"/>
    </row>
    <row r="289" ht="11.25" customHeight="1">
      <c r="A289" s="112" t="s">
        <v>94</v>
      </c>
      <c r="B289" s="98" t="s">
        <v>77</v>
      </c>
      <c r="C289" s="473" t="s">
        <v>9398</v>
      </c>
      <c r="D289" s="119">
        <v>20.0</v>
      </c>
      <c r="E289" s="703">
        <v>20.0</v>
      </c>
      <c r="F289" s="78" t="s">
        <v>3883</v>
      </c>
      <c r="G289" s="79"/>
      <c r="H289" s="79"/>
      <c r="I289" s="79"/>
      <c r="J289" s="79"/>
      <c r="K289" s="79"/>
      <c r="L289" s="79"/>
      <c r="M289" s="79"/>
      <c r="N289" s="79"/>
      <c r="O289" s="79"/>
      <c r="P289" s="79"/>
      <c r="Q289" s="79"/>
      <c r="R289" s="79"/>
      <c r="S289" s="79"/>
      <c r="T289" s="79"/>
      <c r="U289" s="79"/>
      <c r="V289" s="79"/>
      <c r="W289" s="79"/>
      <c r="X289" s="79"/>
      <c r="Y289" s="79"/>
      <c r="Z289" s="79"/>
    </row>
    <row r="290" ht="11.25" customHeight="1">
      <c r="A290" s="112" t="s">
        <v>94</v>
      </c>
      <c r="B290" s="98" t="s">
        <v>77</v>
      </c>
      <c r="C290" s="112" t="s">
        <v>9399</v>
      </c>
      <c r="D290" s="119">
        <v>20.0</v>
      </c>
      <c r="E290" s="703">
        <v>20.0</v>
      </c>
      <c r="F290" s="78" t="s">
        <v>3883</v>
      </c>
      <c r="G290" s="79"/>
      <c r="H290" s="79"/>
      <c r="I290" s="79"/>
      <c r="J290" s="79"/>
      <c r="K290" s="79"/>
      <c r="L290" s="79"/>
      <c r="M290" s="79"/>
      <c r="N290" s="79"/>
      <c r="O290" s="79"/>
      <c r="P290" s="79"/>
      <c r="Q290" s="79"/>
      <c r="R290" s="79"/>
      <c r="S290" s="79"/>
      <c r="T290" s="79"/>
      <c r="U290" s="79"/>
      <c r="V290" s="79"/>
      <c r="W290" s="79"/>
      <c r="X290" s="79"/>
      <c r="Y290" s="79"/>
      <c r="Z290" s="79"/>
    </row>
    <row r="291" ht="11.25" customHeight="1">
      <c r="A291" s="112" t="s">
        <v>94</v>
      </c>
      <c r="B291" s="98" t="s">
        <v>77</v>
      </c>
      <c r="C291" s="5" t="s">
        <v>9400</v>
      </c>
      <c r="D291" s="119">
        <v>20.0</v>
      </c>
      <c r="E291" s="703">
        <v>20.0</v>
      </c>
      <c r="F291" s="78" t="s">
        <v>3883</v>
      </c>
      <c r="G291" s="79"/>
      <c r="H291" s="79"/>
      <c r="I291" s="79"/>
      <c r="J291" s="79"/>
      <c r="K291" s="79"/>
      <c r="L291" s="79"/>
      <c r="M291" s="79"/>
      <c r="N291" s="79"/>
      <c r="O291" s="79"/>
      <c r="P291" s="79"/>
      <c r="Q291" s="79"/>
      <c r="R291" s="79"/>
      <c r="S291" s="79"/>
      <c r="T291" s="79"/>
      <c r="U291" s="79"/>
      <c r="V291" s="79"/>
      <c r="W291" s="79"/>
      <c r="X291" s="79"/>
      <c r="Y291" s="79"/>
      <c r="Z291" s="79"/>
    </row>
    <row r="292" ht="11.25" customHeight="1">
      <c r="A292" s="112" t="s">
        <v>94</v>
      </c>
      <c r="B292" s="98" t="s">
        <v>77</v>
      </c>
      <c r="C292" s="5" t="s">
        <v>9401</v>
      </c>
      <c r="D292" s="119">
        <v>20.0</v>
      </c>
      <c r="E292" s="703">
        <v>20.0</v>
      </c>
      <c r="F292" s="78" t="s">
        <v>3883</v>
      </c>
      <c r="G292" s="79"/>
      <c r="H292" s="79"/>
      <c r="I292" s="79"/>
      <c r="J292" s="79"/>
      <c r="K292" s="79"/>
      <c r="L292" s="79"/>
      <c r="M292" s="79"/>
      <c r="N292" s="79"/>
      <c r="O292" s="79"/>
      <c r="P292" s="79"/>
      <c r="Q292" s="79"/>
      <c r="R292" s="79"/>
      <c r="S292" s="79"/>
      <c r="T292" s="79"/>
      <c r="U292" s="79"/>
      <c r="V292" s="79"/>
      <c r="W292" s="79"/>
      <c r="X292" s="79"/>
      <c r="Y292" s="79"/>
      <c r="Z292" s="79"/>
    </row>
    <row r="293" ht="11.25" customHeight="1">
      <c r="A293" s="112" t="s">
        <v>94</v>
      </c>
      <c r="B293" s="98" t="s">
        <v>77</v>
      </c>
      <c r="C293" s="112" t="s">
        <v>9402</v>
      </c>
      <c r="D293" s="119">
        <v>30.0</v>
      </c>
      <c r="E293" s="703">
        <v>30.0</v>
      </c>
      <c r="F293" s="78" t="s">
        <v>3883</v>
      </c>
      <c r="G293" s="79"/>
      <c r="H293" s="79"/>
      <c r="I293" s="79"/>
      <c r="J293" s="79"/>
      <c r="K293" s="79"/>
      <c r="L293" s="79"/>
      <c r="M293" s="79"/>
      <c r="N293" s="79"/>
      <c r="O293" s="79"/>
      <c r="P293" s="79"/>
      <c r="Q293" s="79"/>
      <c r="R293" s="79"/>
      <c r="S293" s="79"/>
      <c r="T293" s="79"/>
      <c r="U293" s="79"/>
      <c r="V293" s="79"/>
      <c r="W293" s="79"/>
      <c r="X293" s="79"/>
      <c r="Y293" s="79"/>
      <c r="Z293" s="79"/>
    </row>
    <row r="294" ht="11.25" customHeight="1">
      <c r="A294" s="112" t="s">
        <v>94</v>
      </c>
      <c r="B294" s="98" t="s">
        <v>77</v>
      </c>
      <c r="C294" s="112" t="s">
        <v>9403</v>
      </c>
      <c r="D294" s="119">
        <v>30.0</v>
      </c>
      <c r="E294" s="703">
        <v>30.0</v>
      </c>
      <c r="F294" s="78" t="s">
        <v>3883</v>
      </c>
      <c r="G294" s="79"/>
      <c r="H294" s="79"/>
      <c r="I294" s="79"/>
      <c r="J294" s="79"/>
      <c r="K294" s="79"/>
      <c r="L294" s="79"/>
      <c r="M294" s="79"/>
      <c r="N294" s="79"/>
      <c r="O294" s="79"/>
      <c r="P294" s="79"/>
      <c r="Q294" s="79"/>
      <c r="R294" s="79"/>
      <c r="S294" s="79"/>
      <c r="T294" s="79"/>
      <c r="U294" s="79"/>
      <c r="V294" s="79"/>
      <c r="W294" s="79"/>
      <c r="X294" s="79"/>
      <c r="Y294" s="79"/>
      <c r="Z294" s="79"/>
    </row>
    <row r="295" ht="11.25" customHeight="1">
      <c r="A295" s="112" t="s">
        <v>94</v>
      </c>
      <c r="B295" s="98" t="s">
        <v>77</v>
      </c>
      <c r="C295" s="112" t="s">
        <v>9404</v>
      </c>
      <c r="D295" s="119">
        <v>30.0</v>
      </c>
      <c r="E295" s="703">
        <v>30.0</v>
      </c>
      <c r="F295" s="78" t="s">
        <v>3883</v>
      </c>
      <c r="G295" s="79"/>
      <c r="H295" s="79"/>
      <c r="I295" s="79"/>
      <c r="J295" s="79"/>
      <c r="K295" s="79"/>
      <c r="L295" s="79"/>
      <c r="M295" s="79"/>
      <c r="N295" s="79"/>
      <c r="O295" s="79"/>
      <c r="P295" s="79"/>
      <c r="Q295" s="79"/>
      <c r="R295" s="79"/>
      <c r="S295" s="79"/>
      <c r="T295" s="79"/>
      <c r="U295" s="79"/>
      <c r="V295" s="79"/>
      <c r="W295" s="79"/>
      <c r="X295" s="79"/>
      <c r="Y295" s="79"/>
      <c r="Z295" s="79"/>
    </row>
    <row r="296" ht="11.25" customHeight="1">
      <c r="A296" s="112" t="s">
        <v>94</v>
      </c>
      <c r="B296" s="98" t="s">
        <v>77</v>
      </c>
      <c r="C296" s="112" t="s">
        <v>9405</v>
      </c>
      <c r="D296" s="119">
        <v>30.0</v>
      </c>
      <c r="E296" s="703">
        <v>30.0</v>
      </c>
      <c r="F296" s="78" t="s">
        <v>3883</v>
      </c>
      <c r="G296" s="79"/>
      <c r="H296" s="79"/>
      <c r="I296" s="79"/>
      <c r="J296" s="79"/>
      <c r="K296" s="79"/>
      <c r="L296" s="79"/>
      <c r="M296" s="79"/>
      <c r="N296" s="79"/>
      <c r="O296" s="79"/>
      <c r="P296" s="79"/>
      <c r="Q296" s="79"/>
      <c r="R296" s="79"/>
      <c r="S296" s="79"/>
      <c r="T296" s="79"/>
      <c r="U296" s="79"/>
      <c r="V296" s="79"/>
      <c r="W296" s="79"/>
      <c r="X296" s="79"/>
      <c r="Y296" s="79"/>
      <c r="Z296" s="79"/>
    </row>
    <row r="297" ht="11.25" customHeight="1">
      <c r="A297" s="112" t="s">
        <v>94</v>
      </c>
      <c r="B297" s="98" t="s">
        <v>77</v>
      </c>
      <c r="C297" s="112" t="s">
        <v>9406</v>
      </c>
      <c r="D297" s="119">
        <v>30.0</v>
      </c>
      <c r="E297" s="703">
        <v>30.0</v>
      </c>
      <c r="F297" s="78" t="s">
        <v>3883</v>
      </c>
      <c r="G297" s="79"/>
      <c r="H297" s="79"/>
      <c r="I297" s="79"/>
      <c r="J297" s="79"/>
      <c r="K297" s="79"/>
      <c r="L297" s="79"/>
      <c r="M297" s="79"/>
      <c r="N297" s="79"/>
      <c r="O297" s="79"/>
      <c r="P297" s="79"/>
      <c r="Q297" s="79"/>
      <c r="R297" s="79"/>
      <c r="S297" s="79"/>
      <c r="T297" s="79"/>
      <c r="U297" s="79"/>
      <c r="V297" s="79"/>
      <c r="W297" s="79"/>
      <c r="X297" s="79"/>
      <c r="Y297" s="79"/>
      <c r="Z297" s="79"/>
    </row>
    <row r="298" ht="11.25" customHeight="1">
      <c r="A298" s="112" t="s">
        <v>2991</v>
      </c>
      <c r="B298" s="98" t="s">
        <v>77</v>
      </c>
      <c r="C298" s="112" t="s">
        <v>9407</v>
      </c>
      <c r="D298" s="119">
        <v>20.0</v>
      </c>
      <c r="E298" s="703">
        <v>20.0</v>
      </c>
      <c r="F298" s="78" t="s">
        <v>2996</v>
      </c>
      <c r="G298" s="79"/>
      <c r="H298" s="79"/>
      <c r="I298" s="79"/>
      <c r="J298" s="79"/>
      <c r="K298" s="79"/>
      <c r="L298" s="79"/>
      <c r="M298" s="79"/>
      <c r="N298" s="79"/>
      <c r="O298" s="79"/>
      <c r="P298" s="79"/>
      <c r="Q298" s="79"/>
      <c r="R298" s="79"/>
      <c r="S298" s="79"/>
      <c r="T298" s="79"/>
      <c r="U298" s="79"/>
      <c r="V298" s="79"/>
      <c r="W298" s="79"/>
      <c r="X298" s="79"/>
      <c r="Y298" s="79"/>
      <c r="Z298" s="79"/>
    </row>
    <row r="299" ht="11.25" customHeight="1">
      <c r="A299" s="112" t="s">
        <v>2991</v>
      </c>
      <c r="B299" s="98" t="s">
        <v>77</v>
      </c>
      <c r="C299" s="112" t="s">
        <v>9408</v>
      </c>
      <c r="D299" s="119">
        <v>20.0</v>
      </c>
      <c r="E299" s="703">
        <v>20.0</v>
      </c>
      <c r="F299" s="78" t="s">
        <v>2996</v>
      </c>
      <c r="G299" s="79"/>
      <c r="H299" s="79"/>
      <c r="I299" s="79"/>
      <c r="J299" s="79"/>
      <c r="K299" s="79"/>
      <c r="L299" s="79"/>
      <c r="M299" s="79"/>
      <c r="N299" s="79"/>
      <c r="O299" s="79"/>
      <c r="P299" s="79"/>
      <c r="Q299" s="79"/>
      <c r="R299" s="79"/>
      <c r="S299" s="79"/>
      <c r="T299" s="79"/>
      <c r="U299" s="79"/>
      <c r="V299" s="79"/>
      <c r="W299" s="79"/>
      <c r="X299" s="79"/>
      <c r="Y299" s="79"/>
      <c r="Z299" s="79"/>
    </row>
    <row r="300" ht="11.25" customHeight="1">
      <c r="A300" s="112" t="s">
        <v>2991</v>
      </c>
      <c r="B300" s="98" t="s">
        <v>77</v>
      </c>
      <c r="C300" s="112" t="s">
        <v>9409</v>
      </c>
      <c r="D300" s="119">
        <v>20.0</v>
      </c>
      <c r="E300" s="703">
        <v>20.0</v>
      </c>
      <c r="F300" s="78" t="s">
        <v>2996</v>
      </c>
      <c r="G300" s="79"/>
      <c r="H300" s="79"/>
      <c r="I300" s="79"/>
      <c r="J300" s="79"/>
      <c r="K300" s="79"/>
      <c r="L300" s="79"/>
      <c r="M300" s="79"/>
      <c r="N300" s="79"/>
      <c r="O300" s="79"/>
      <c r="P300" s="79"/>
      <c r="Q300" s="79"/>
      <c r="R300" s="79"/>
      <c r="S300" s="79"/>
      <c r="T300" s="79"/>
      <c r="U300" s="79"/>
      <c r="V300" s="79"/>
      <c r="W300" s="79"/>
      <c r="X300" s="79"/>
      <c r="Y300" s="79"/>
      <c r="Z300" s="79"/>
    </row>
    <row r="301" ht="11.25" customHeight="1">
      <c r="A301" s="112" t="s">
        <v>2991</v>
      </c>
      <c r="B301" s="98" t="s">
        <v>77</v>
      </c>
      <c r="C301" s="112" t="s">
        <v>9410</v>
      </c>
      <c r="D301" s="119">
        <v>20.0</v>
      </c>
      <c r="E301" s="703">
        <v>20.0</v>
      </c>
      <c r="F301" s="78" t="s">
        <v>2996</v>
      </c>
      <c r="G301" s="79"/>
      <c r="H301" s="79"/>
      <c r="I301" s="79"/>
      <c r="J301" s="79"/>
      <c r="K301" s="79"/>
      <c r="L301" s="79"/>
      <c r="M301" s="79"/>
      <c r="N301" s="79"/>
      <c r="O301" s="79"/>
      <c r="P301" s="79"/>
      <c r="Q301" s="79"/>
      <c r="R301" s="79"/>
      <c r="S301" s="79"/>
      <c r="T301" s="79"/>
      <c r="U301" s="79"/>
      <c r="V301" s="79"/>
      <c r="W301" s="79"/>
      <c r="X301" s="79"/>
      <c r="Y301" s="79"/>
      <c r="Z301" s="79"/>
    </row>
    <row r="302" ht="11.25" customHeight="1">
      <c r="A302" s="112" t="s">
        <v>2991</v>
      </c>
      <c r="B302" s="98" t="s">
        <v>77</v>
      </c>
      <c r="C302" s="112" t="s">
        <v>9411</v>
      </c>
      <c r="D302" s="119">
        <v>20.0</v>
      </c>
      <c r="E302" s="703">
        <v>20.0</v>
      </c>
      <c r="F302" s="78" t="s">
        <v>2996</v>
      </c>
      <c r="G302" s="79"/>
      <c r="H302" s="79"/>
      <c r="I302" s="79"/>
      <c r="J302" s="79"/>
      <c r="K302" s="79"/>
      <c r="L302" s="79"/>
      <c r="M302" s="79"/>
      <c r="N302" s="79"/>
      <c r="O302" s="79"/>
      <c r="P302" s="79"/>
      <c r="Q302" s="79"/>
      <c r="R302" s="79"/>
      <c r="S302" s="79"/>
      <c r="T302" s="79"/>
      <c r="U302" s="79"/>
      <c r="V302" s="79"/>
      <c r="W302" s="79"/>
      <c r="X302" s="79"/>
      <c r="Y302" s="79"/>
      <c r="Z302" s="79"/>
    </row>
    <row r="303" ht="11.25" customHeight="1">
      <c r="A303" s="112" t="s">
        <v>2991</v>
      </c>
      <c r="B303" s="98" t="s">
        <v>77</v>
      </c>
      <c r="C303" s="112" t="s">
        <v>9412</v>
      </c>
      <c r="D303" s="119">
        <v>20.0</v>
      </c>
      <c r="E303" s="703">
        <v>20.0</v>
      </c>
      <c r="F303" s="78" t="s">
        <v>2996</v>
      </c>
      <c r="G303" s="79"/>
      <c r="H303" s="79"/>
      <c r="I303" s="79"/>
      <c r="J303" s="79"/>
      <c r="K303" s="79"/>
      <c r="L303" s="79"/>
      <c r="M303" s="79"/>
      <c r="N303" s="79"/>
      <c r="O303" s="79"/>
      <c r="P303" s="79"/>
      <c r="Q303" s="79"/>
      <c r="R303" s="79"/>
      <c r="S303" s="79"/>
      <c r="T303" s="79"/>
      <c r="U303" s="79"/>
      <c r="V303" s="79"/>
      <c r="W303" s="79"/>
      <c r="X303" s="79"/>
      <c r="Y303" s="79"/>
      <c r="Z303" s="79"/>
    </row>
    <row r="304" ht="11.25" customHeight="1">
      <c r="A304" s="112" t="s">
        <v>623</v>
      </c>
      <c r="B304" s="98" t="s">
        <v>77</v>
      </c>
      <c r="C304" s="112" t="s">
        <v>9413</v>
      </c>
      <c r="D304" s="119">
        <v>20.0</v>
      </c>
      <c r="E304" s="703">
        <v>20.0</v>
      </c>
      <c r="F304" s="78" t="s">
        <v>623</v>
      </c>
      <c r="G304" s="79"/>
      <c r="H304" s="79"/>
      <c r="I304" s="79"/>
      <c r="J304" s="79"/>
      <c r="K304" s="79"/>
      <c r="L304" s="79"/>
      <c r="M304" s="79"/>
      <c r="N304" s="79"/>
      <c r="O304" s="79"/>
      <c r="P304" s="79"/>
      <c r="Q304" s="79"/>
      <c r="R304" s="79"/>
      <c r="S304" s="79"/>
      <c r="T304" s="79"/>
      <c r="U304" s="79"/>
      <c r="V304" s="79"/>
      <c r="W304" s="79"/>
      <c r="X304" s="79"/>
      <c r="Y304" s="79"/>
      <c r="Z304" s="79"/>
    </row>
    <row r="305" ht="11.25" customHeight="1">
      <c r="A305" s="112" t="s">
        <v>623</v>
      </c>
      <c r="B305" s="98" t="s">
        <v>77</v>
      </c>
      <c r="C305" s="112" t="s">
        <v>9414</v>
      </c>
      <c r="D305" s="119">
        <v>20.0</v>
      </c>
      <c r="E305" s="703">
        <v>20.0</v>
      </c>
      <c r="F305" s="78" t="s">
        <v>623</v>
      </c>
      <c r="G305" s="79"/>
      <c r="H305" s="79"/>
      <c r="I305" s="79"/>
      <c r="J305" s="79"/>
      <c r="K305" s="79"/>
      <c r="L305" s="79"/>
      <c r="M305" s="79"/>
      <c r="N305" s="79"/>
      <c r="O305" s="79"/>
      <c r="P305" s="79"/>
      <c r="Q305" s="79"/>
      <c r="R305" s="79"/>
      <c r="S305" s="79"/>
      <c r="T305" s="79"/>
      <c r="U305" s="79"/>
      <c r="V305" s="79"/>
      <c r="W305" s="79"/>
      <c r="X305" s="79"/>
      <c r="Y305" s="79"/>
      <c r="Z305" s="79"/>
    </row>
    <row r="306" ht="11.25" customHeight="1">
      <c r="A306" s="112" t="s">
        <v>623</v>
      </c>
      <c r="B306" s="98" t="s">
        <v>77</v>
      </c>
      <c r="C306" s="112" t="s">
        <v>9415</v>
      </c>
      <c r="D306" s="119">
        <v>20.0</v>
      </c>
      <c r="E306" s="703">
        <v>20.0</v>
      </c>
      <c r="F306" s="78" t="s">
        <v>623</v>
      </c>
      <c r="G306" s="79"/>
      <c r="H306" s="79"/>
      <c r="I306" s="79"/>
      <c r="J306" s="79"/>
      <c r="K306" s="79"/>
      <c r="L306" s="79"/>
      <c r="M306" s="79"/>
      <c r="N306" s="79"/>
      <c r="O306" s="79"/>
      <c r="P306" s="79"/>
      <c r="Q306" s="79"/>
      <c r="R306" s="79"/>
      <c r="S306" s="79"/>
      <c r="T306" s="79"/>
      <c r="U306" s="79"/>
      <c r="V306" s="79"/>
      <c r="W306" s="79"/>
      <c r="X306" s="79"/>
      <c r="Y306" s="79"/>
      <c r="Z306" s="79"/>
    </row>
    <row r="307" ht="11.25" customHeight="1">
      <c r="A307" s="112" t="s">
        <v>623</v>
      </c>
      <c r="B307" s="98" t="s">
        <v>77</v>
      </c>
      <c r="C307" s="112" t="s">
        <v>9416</v>
      </c>
      <c r="D307" s="119">
        <v>20.0</v>
      </c>
      <c r="E307" s="703">
        <v>20.0</v>
      </c>
      <c r="F307" s="78" t="s">
        <v>623</v>
      </c>
      <c r="G307" s="79"/>
      <c r="H307" s="79"/>
      <c r="I307" s="79"/>
      <c r="J307" s="79"/>
      <c r="K307" s="79"/>
      <c r="L307" s="79"/>
      <c r="M307" s="79"/>
      <c r="N307" s="79"/>
      <c r="O307" s="79"/>
      <c r="P307" s="79"/>
      <c r="Q307" s="79"/>
      <c r="R307" s="79"/>
      <c r="S307" s="79"/>
      <c r="T307" s="79"/>
      <c r="U307" s="79"/>
      <c r="V307" s="79"/>
      <c r="W307" s="79"/>
      <c r="X307" s="79"/>
      <c r="Y307" s="79"/>
      <c r="Z307" s="79"/>
    </row>
    <row r="308" ht="11.25" customHeight="1">
      <c r="A308" s="112" t="s">
        <v>623</v>
      </c>
      <c r="B308" s="98" t="s">
        <v>77</v>
      </c>
      <c r="C308" s="112" t="s">
        <v>9417</v>
      </c>
      <c r="D308" s="119">
        <v>20.0</v>
      </c>
      <c r="E308" s="703">
        <v>20.0</v>
      </c>
      <c r="F308" s="78" t="s">
        <v>623</v>
      </c>
      <c r="G308" s="79"/>
      <c r="H308" s="79"/>
      <c r="I308" s="79"/>
      <c r="J308" s="79"/>
      <c r="K308" s="79"/>
      <c r="L308" s="79"/>
      <c r="M308" s="79"/>
      <c r="N308" s="79"/>
      <c r="O308" s="79"/>
      <c r="P308" s="79"/>
      <c r="Q308" s="79"/>
      <c r="R308" s="79"/>
      <c r="S308" s="79"/>
      <c r="T308" s="79"/>
      <c r="U308" s="79"/>
      <c r="V308" s="79"/>
      <c r="W308" s="79"/>
      <c r="X308" s="79"/>
      <c r="Y308" s="79"/>
      <c r="Z308" s="79"/>
    </row>
    <row r="309" ht="11.25" customHeight="1">
      <c r="A309" s="112" t="s">
        <v>623</v>
      </c>
      <c r="B309" s="98" t="s">
        <v>77</v>
      </c>
      <c r="C309" s="112" t="s">
        <v>9418</v>
      </c>
      <c r="D309" s="119">
        <v>20.0</v>
      </c>
      <c r="E309" s="703">
        <v>20.0</v>
      </c>
      <c r="F309" s="78" t="s">
        <v>623</v>
      </c>
      <c r="G309" s="79"/>
      <c r="H309" s="79"/>
      <c r="I309" s="79"/>
      <c r="J309" s="79"/>
      <c r="K309" s="79"/>
      <c r="L309" s="79"/>
      <c r="M309" s="79"/>
      <c r="N309" s="79"/>
      <c r="O309" s="79"/>
      <c r="P309" s="79"/>
      <c r="Q309" s="79"/>
      <c r="R309" s="79"/>
      <c r="S309" s="79"/>
      <c r="T309" s="79"/>
      <c r="U309" s="79"/>
      <c r="V309" s="79"/>
      <c r="W309" s="79"/>
      <c r="X309" s="79"/>
      <c r="Y309" s="79"/>
      <c r="Z309" s="79"/>
    </row>
    <row r="310" ht="11.25" customHeight="1">
      <c r="A310" s="112" t="s">
        <v>623</v>
      </c>
      <c r="B310" s="98" t="s">
        <v>77</v>
      </c>
      <c r="C310" s="112" t="s">
        <v>9419</v>
      </c>
      <c r="D310" s="119">
        <v>20.0</v>
      </c>
      <c r="E310" s="703">
        <v>20.0</v>
      </c>
      <c r="F310" s="78" t="s">
        <v>623</v>
      </c>
      <c r="G310" s="79"/>
      <c r="H310" s="79"/>
      <c r="I310" s="79"/>
      <c r="J310" s="79"/>
      <c r="K310" s="79"/>
      <c r="L310" s="79"/>
      <c r="M310" s="79"/>
      <c r="N310" s="79"/>
      <c r="O310" s="79"/>
      <c r="P310" s="79"/>
      <c r="Q310" s="79"/>
      <c r="R310" s="79"/>
      <c r="S310" s="79"/>
      <c r="T310" s="79"/>
      <c r="U310" s="79"/>
      <c r="V310" s="79"/>
      <c r="W310" s="79"/>
      <c r="X310" s="79"/>
      <c r="Y310" s="79"/>
      <c r="Z310" s="79"/>
    </row>
    <row r="311" ht="11.25" customHeight="1">
      <c r="A311" s="112" t="s">
        <v>623</v>
      </c>
      <c r="B311" s="98" t="s">
        <v>77</v>
      </c>
      <c r="C311" s="112" t="s">
        <v>9420</v>
      </c>
      <c r="D311" s="119">
        <v>20.0</v>
      </c>
      <c r="E311" s="703">
        <v>20.0</v>
      </c>
      <c r="F311" s="78" t="s">
        <v>623</v>
      </c>
      <c r="G311" s="79"/>
      <c r="H311" s="79"/>
      <c r="I311" s="79"/>
      <c r="J311" s="79"/>
      <c r="K311" s="79"/>
      <c r="L311" s="79"/>
      <c r="M311" s="79"/>
      <c r="N311" s="79"/>
      <c r="O311" s="79"/>
      <c r="P311" s="79"/>
      <c r="Q311" s="79"/>
      <c r="R311" s="79"/>
      <c r="S311" s="79"/>
      <c r="T311" s="79"/>
      <c r="U311" s="79"/>
      <c r="V311" s="79"/>
      <c r="W311" s="79"/>
      <c r="X311" s="79"/>
      <c r="Y311" s="79"/>
      <c r="Z311" s="79"/>
    </row>
    <row r="312" ht="11.25" customHeight="1">
      <c r="A312" s="112" t="s">
        <v>623</v>
      </c>
      <c r="B312" s="98" t="s">
        <v>77</v>
      </c>
      <c r="C312" s="112" t="s">
        <v>9421</v>
      </c>
      <c r="D312" s="119">
        <v>20.0</v>
      </c>
      <c r="E312" s="703">
        <v>20.0</v>
      </c>
      <c r="F312" s="78" t="s">
        <v>623</v>
      </c>
      <c r="G312" s="79"/>
      <c r="H312" s="79"/>
      <c r="I312" s="79"/>
      <c r="J312" s="79"/>
      <c r="K312" s="79"/>
      <c r="L312" s="79"/>
      <c r="M312" s="79"/>
      <c r="N312" s="79"/>
      <c r="O312" s="79"/>
      <c r="P312" s="79"/>
      <c r="Q312" s="79"/>
      <c r="R312" s="79"/>
      <c r="S312" s="79"/>
      <c r="T312" s="79"/>
      <c r="U312" s="79"/>
      <c r="V312" s="79"/>
      <c r="W312" s="79"/>
      <c r="X312" s="79"/>
      <c r="Y312" s="79"/>
      <c r="Z312" s="79"/>
    </row>
    <row r="313" ht="11.25" customHeight="1">
      <c r="A313" s="112" t="s">
        <v>623</v>
      </c>
      <c r="B313" s="98" t="s">
        <v>77</v>
      </c>
      <c r="C313" s="112" t="s">
        <v>9422</v>
      </c>
      <c r="D313" s="119">
        <v>20.0</v>
      </c>
      <c r="E313" s="703">
        <v>20.0</v>
      </c>
      <c r="F313" s="78" t="s">
        <v>623</v>
      </c>
      <c r="G313" s="79"/>
      <c r="H313" s="79"/>
      <c r="I313" s="79"/>
      <c r="J313" s="79"/>
      <c r="K313" s="79"/>
      <c r="L313" s="79"/>
      <c r="M313" s="79"/>
      <c r="N313" s="79"/>
      <c r="O313" s="79"/>
      <c r="P313" s="79"/>
      <c r="Q313" s="79"/>
      <c r="R313" s="79"/>
      <c r="S313" s="79"/>
      <c r="T313" s="79"/>
      <c r="U313" s="79"/>
      <c r="V313" s="79"/>
      <c r="W313" s="79"/>
      <c r="X313" s="79"/>
      <c r="Y313" s="79"/>
      <c r="Z313" s="79"/>
    </row>
    <row r="314" ht="11.25" customHeight="1">
      <c r="A314" s="112" t="s">
        <v>623</v>
      </c>
      <c r="B314" s="98" t="s">
        <v>77</v>
      </c>
      <c r="C314" s="112" t="s">
        <v>9423</v>
      </c>
      <c r="D314" s="119">
        <v>30.0</v>
      </c>
      <c r="E314" s="703">
        <v>30.0</v>
      </c>
      <c r="F314" s="78" t="s">
        <v>623</v>
      </c>
      <c r="G314" s="79"/>
      <c r="H314" s="79"/>
      <c r="I314" s="79"/>
      <c r="J314" s="79"/>
      <c r="K314" s="79"/>
      <c r="L314" s="79"/>
      <c r="M314" s="79"/>
      <c r="N314" s="79"/>
      <c r="O314" s="79"/>
      <c r="P314" s="79"/>
      <c r="Q314" s="79"/>
      <c r="R314" s="79"/>
      <c r="S314" s="79"/>
      <c r="T314" s="79"/>
      <c r="U314" s="79"/>
      <c r="V314" s="79"/>
      <c r="W314" s="79"/>
      <c r="X314" s="79"/>
      <c r="Y314" s="79"/>
      <c r="Z314" s="79"/>
    </row>
    <row r="315" ht="11.25" customHeight="1">
      <c r="A315" s="112" t="s">
        <v>623</v>
      </c>
      <c r="B315" s="98" t="s">
        <v>77</v>
      </c>
      <c r="C315" s="112" t="s">
        <v>9424</v>
      </c>
      <c r="D315" s="119">
        <v>30.0</v>
      </c>
      <c r="E315" s="703">
        <v>30.0</v>
      </c>
      <c r="F315" s="78" t="s">
        <v>623</v>
      </c>
      <c r="G315" s="79"/>
      <c r="H315" s="79"/>
      <c r="I315" s="79"/>
      <c r="J315" s="79"/>
      <c r="K315" s="79"/>
      <c r="L315" s="79"/>
      <c r="M315" s="79"/>
      <c r="N315" s="79"/>
      <c r="O315" s="79"/>
      <c r="P315" s="79"/>
      <c r="Q315" s="79"/>
      <c r="R315" s="79"/>
      <c r="S315" s="79"/>
      <c r="T315" s="79"/>
      <c r="U315" s="79"/>
      <c r="V315" s="79"/>
      <c r="W315" s="79"/>
      <c r="X315" s="79"/>
      <c r="Y315" s="79"/>
      <c r="Z315" s="79"/>
    </row>
    <row r="316" ht="11.25" customHeight="1">
      <c r="A316" s="112" t="s">
        <v>623</v>
      </c>
      <c r="B316" s="98" t="s">
        <v>77</v>
      </c>
      <c r="C316" s="112" t="s">
        <v>9425</v>
      </c>
      <c r="D316" s="119">
        <v>30.0</v>
      </c>
      <c r="E316" s="703">
        <v>30.0</v>
      </c>
      <c r="F316" s="78" t="s">
        <v>623</v>
      </c>
      <c r="G316" s="79"/>
      <c r="H316" s="79"/>
      <c r="I316" s="79"/>
      <c r="J316" s="79"/>
      <c r="K316" s="79"/>
      <c r="L316" s="79"/>
      <c r="M316" s="79"/>
      <c r="N316" s="79"/>
      <c r="O316" s="79"/>
      <c r="P316" s="79"/>
      <c r="Q316" s="79"/>
      <c r="R316" s="79"/>
      <c r="S316" s="79"/>
      <c r="T316" s="79"/>
      <c r="U316" s="79"/>
      <c r="V316" s="79"/>
      <c r="W316" s="79"/>
      <c r="X316" s="79"/>
      <c r="Y316" s="79"/>
      <c r="Z316" s="79"/>
    </row>
    <row r="317" ht="11.25" customHeight="1">
      <c r="A317" s="112" t="s">
        <v>623</v>
      </c>
      <c r="B317" s="98" t="s">
        <v>77</v>
      </c>
      <c r="C317" s="112" t="s">
        <v>9426</v>
      </c>
      <c r="D317" s="119">
        <v>30.0</v>
      </c>
      <c r="E317" s="703">
        <v>30.0</v>
      </c>
      <c r="F317" s="78" t="s">
        <v>623</v>
      </c>
      <c r="G317" s="79"/>
      <c r="H317" s="79"/>
      <c r="I317" s="79"/>
      <c r="J317" s="79"/>
      <c r="K317" s="79"/>
      <c r="L317" s="79"/>
      <c r="M317" s="79"/>
      <c r="N317" s="79"/>
      <c r="O317" s="79"/>
      <c r="P317" s="79"/>
      <c r="Q317" s="79"/>
      <c r="R317" s="79"/>
      <c r="S317" s="79"/>
      <c r="T317" s="79"/>
      <c r="U317" s="79"/>
      <c r="V317" s="79"/>
      <c r="W317" s="79"/>
      <c r="X317" s="79"/>
      <c r="Y317" s="79"/>
      <c r="Z317" s="79"/>
    </row>
    <row r="318" ht="11.25" customHeight="1">
      <c r="A318" s="112" t="s">
        <v>623</v>
      </c>
      <c r="B318" s="98" t="s">
        <v>77</v>
      </c>
      <c r="C318" s="112" t="s">
        <v>9427</v>
      </c>
      <c r="D318" s="119">
        <v>30.0</v>
      </c>
      <c r="E318" s="703">
        <v>30.0</v>
      </c>
      <c r="F318" s="78" t="s">
        <v>623</v>
      </c>
      <c r="G318" s="79"/>
      <c r="H318" s="79"/>
      <c r="I318" s="79"/>
      <c r="J318" s="79"/>
      <c r="K318" s="79"/>
      <c r="L318" s="79"/>
      <c r="M318" s="79"/>
      <c r="N318" s="79"/>
      <c r="O318" s="79"/>
      <c r="P318" s="79"/>
      <c r="Q318" s="79"/>
      <c r="R318" s="79"/>
      <c r="S318" s="79"/>
      <c r="T318" s="79"/>
      <c r="U318" s="79"/>
      <c r="V318" s="79"/>
      <c r="W318" s="79"/>
      <c r="X318" s="79"/>
      <c r="Y318" s="79"/>
      <c r="Z318" s="79"/>
    </row>
    <row r="319" ht="11.25" customHeight="1">
      <c r="A319" s="112" t="s">
        <v>98</v>
      </c>
      <c r="B319" s="98" t="s">
        <v>77</v>
      </c>
      <c r="C319" s="798" t="s">
        <v>9428</v>
      </c>
      <c r="D319" s="792">
        <v>20.0</v>
      </c>
      <c r="E319" s="792">
        <v>20.0</v>
      </c>
      <c r="F319" s="78" t="s">
        <v>625</v>
      </c>
      <c r="G319" s="79"/>
      <c r="H319" s="79"/>
      <c r="I319" s="79"/>
      <c r="J319" s="79"/>
      <c r="K319" s="79"/>
      <c r="L319" s="79"/>
      <c r="M319" s="79"/>
      <c r="N319" s="79"/>
      <c r="O319" s="79"/>
      <c r="P319" s="79"/>
      <c r="Q319" s="79"/>
      <c r="R319" s="79"/>
      <c r="S319" s="79"/>
      <c r="T319" s="79"/>
      <c r="U319" s="79"/>
      <c r="V319" s="79"/>
      <c r="W319" s="79"/>
      <c r="X319" s="79"/>
      <c r="Y319" s="79"/>
      <c r="Z319" s="79"/>
    </row>
    <row r="320" ht="11.25" customHeight="1">
      <c r="A320" s="112" t="s">
        <v>98</v>
      </c>
      <c r="B320" s="98" t="s">
        <v>77</v>
      </c>
      <c r="C320" s="798" t="s">
        <v>9429</v>
      </c>
      <c r="D320" s="792">
        <v>30.0</v>
      </c>
      <c r="E320" s="792">
        <v>30.0</v>
      </c>
      <c r="F320" s="78" t="s">
        <v>625</v>
      </c>
      <c r="G320" s="79"/>
      <c r="H320" s="79"/>
      <c r="I320" s="79"/>
      <c r="J320" s="79"/>
      <c r="K320" s="79"/>
      <c r="L320" s="79"/>
      <c r="M320" s="79"/>
      <c r="N320" s="79"/>
      <c r="O320" s="79"/>
      <c r="P320" s="79"/>
      <c r="Q320" s="79"/>
      <c r="R320" s="79"/>
      <c r="S320" s="79"/>
      <c r="T320" s="79"/>
      <c r="U320" s="79"/>
      <c r="V320" s="79"/>
      <c r="W320" s="79"/>
      <c r="X320" s="79"/>
      <c r="Y320" s="79"/>
      <c r="Z320" s="79"/>
    </row>
    <row r="321" ht="11.25" customHeight="1">
      <c r="A321" s="112" t="s">
        <v>98</v>
      </c>
      <c r="B321" s="98" t="s">
        <v>77</v>
      </c>
      <c r="C321" s="239" t="s">
        <v>9430</v>
      </c>
      <c r="D321" s="792">
        <v>30.0</v>
      </c>
      <c r="E321" s="119">
        <v>30.0</v>
      </c>
      <c r="F321" s="78" t="s">
        <v>625</v>
      </c>
      <c r="G321" s="79"/>
      <c r="H321" s="79"/>
      <c r="I321" s="79"/>
      <c r="J321" s="79"/>
      <c r="K321" s="79"/>
      <c r="L321" s="79"/>
      <c r="M321" s="79"/>
      <c r="N321" s="79"/>
      <c r="O321" s="79"/>
      <c r="P321" s="79"/>
      <c r="Q321" s="79"/>
      <c r="R321" s="79"/>
      <c r="S321" s="79"/>
      <c r="T321" s="79"/>
      <c r="U321" s="79"/>
      <c r="V321" s="79"/>
      <c r="W321" s="79"/>
      <c r="X321" s="79"/>
      <c r="Y321" s="79"/>
      <c r="Z321" s="79"/>
    </row>
    <row r="322" ht="11.25" customHeight="1">
      <c r="A322" s="112" t="s">
        <v>99</v>
      </c>
      <c r="B322" s="98" t="s">
        <v>77</v>
      </c>
      <c r="C322" s="112" t="s">
        <v>9431</v>
      </c>
      <c r="D322" s="119">
        <v>30.0</v>
      </c>
      <c r="E322" s="703">
        <v>30.0</v>
      </c>
      <c r="F322" s="78" t="s">
        <v>641</v>
      </c>
      <c r="G322" s="79"/>
      <c r="H322" s="79"/>
      <c r="I322" s="79"/>
      <c r="J322" s="79"/>
      <c r="K322" s="79"/>
      <c r="L322" s="79"/>
      <c r="M322" s="79"/>
      <c r="N322" s="79"/>
      <c r="O322" s="79"/>
      <c r="P322" s="79"/>
      <c r="Q322" s="79"/>
      <c r="R322" s="79"/>
      <c r="S322" s="79"/>
      <c r="T322" s="79"/>
      <c r="U322" s="79"/>
      <c r="V322" s="79"/>
      <c r="W322" s="79"/>
      <c r="X322" s="79"/>
      <c r="Y322" s="79"/>
      <c r="Z322" s="79"/>
    </row>
    <row r="323" ht="11.25" customHeight="1">
      <c r="A323" s="112" t="s">
        <v>99</v>
      </c>
      <c r="B323" s="98" t="s">
        <v>77</v>
      </c>
      <c r="C323" s="112" t="s">
        <v>9432</v>
      </c>
      <c r="D323" s="119">
        <v>20.0</v>
      </c>
      <c r="E323" s="703">
        <v>20.0</v>
      </c>
      <c r="F323" s="78" t="s">
        <v>641</v>
      </c>
      <c r="G323" s="79"/>
      <c r="H323" s="79"/>
      <c r="I323" s="79"/>
      <c r="J323" s="79"/>
      <c r="K323" s="79"/>
      <c r="L323" s="79"/>
      <c r="M323" s="79"/>
      <c r="N323" s="79"/>
      <c r="O323" s="79"/>
      <c r="P323" s="79"/>
      <c r="Q323" s="79"/>
      <c r="R323" s="79"/>
      <c r="S323" s="79"/>
      <c r="T323" s="79"/>
      <c r="U323" s="79"/>
      <c r="V323" s="79"/>
      <c r="W323" s="79"/>
      <c r="X323" s="79"/>
      <c r="Y323" s="79"/>
      <c r="Z323" s="79"/>
    </row>
    <row r="324" ht="11.25" customHeight="1">
      <c r="A324" s="85" t="s">
        <v>3129</v>
      </c>
      <c r="B324" s="18" t="s">
        <v>77</v>
      </c>
      <c r="C324" s="18" t="s">
        <v>9433</v>
      </c>
      <c r="D324" s="75">
        <v>20.0</v>
      </c>
      <c r="E324" s="469">
        <v>20.0</v>
      </c>
      <c r="F324" s="78" t="s">
        <v>3133</v>
      </c>
      <c r="G324" s="79"/>
      <c r="H324" s="79"/>
      <c r="I324" s="79"/>
      <c r="J324" s="79"/>
      <c r="K324" s="79"/>
      <c r="L324" s="79"/>
      <c r="M324" s="79"/>
      <c r="N324" s="79"/>
      <c r="O324" s="79"/>
      <c r="P324" s="79"/>
      <c r="Q324" s="79"/>
      <c r="R324" s="79"/>
      <c r="S324" s="79"/>
      <c r="T324" s="79"/>
      <c r="U324" s="79"/>
      <c r="V324" s="79"/>
      <c r="W324" s="79"/>
      <c r="X324" s="79"/>
      <c r="Y324" s="79"/>
      <c r="Z324" s="79"/>
    </row>
    <row r="325" ht="11.25" customHeight="1">
      <c r="A325" s="85" t="s">
        <v>3129</v>
      </c>
      <c r="B325" s="18" t="s">
        <v>77</v>
      </c>
      <c r="C325" s="18" t="s">
        <v>9434</v>
      </c>
      <c r="D325" s="75">
        <v>20.0</v>
      </c>
      <c r="E325" s="469">
        <v>20.0</v>
      </c>
      <c r="F325" s="78" t="s">
        <v>3133</v>
      </c>
      <c r="G325" s="79"/>
      <c r="H325" s="79"/>
      <c r="I325" s="79"/>
      <c r="J325" s="79"/>
      <c r="K325" s="79"/>
      <c r="L325" s="79"/>
      <c r="M325" s="79"/>
      <c r="N325" s="79"/>
      <c r="O325" s="79"/>
      <c r="P325" s="79"/>
      <c r="Q325" s="79"/>
      <c r="R325" s="79"/>
      <c r="S325" s="79"/>
      <c r="T325" s="79"/>
      <c r="U325" s="79"/>
      <c r="V325" s="79"/>
      <c r="W325" s="79"/>
      <c r="X325" s="79"/>
      <c r="Y325" s="79"/>
      <c r="Z325" s="79"/>
    </row>
    <row r="326" ht="11.25" customHeight="1">
      <c r="A326" s="85" t="s">
        <v>3129</v>
      </c>
      <c r="B326" s="18" t="s">
        <v>77</v>
      </c>
      <c r="C326" s="18" t="s">
        <v>9435</v>
      </c>
      <c r="D326" s="75">
        <v>20.0</v>
      </c>
      <c r="E326" s="469">
        <v>20.0</v>
      </c>
      <c r="F326" s="78" t="s">
        <v>3133</v>
      </c>
      <c r="G326" s="79"/>
      <c r="H326" s="79"/>
      <c r="I326" s="79"/>
      <c r="J326" s="79"/>
      <c r="K326" s="79"/>
      <c r="L326" s="79"/>
      <c r="M326" s="79"/>
      <c r="N326" s="79"/>
      <c r="O326" s="79"/>
      <c r="P326" s="79"/>
      <c r="Q326" s="79"/>
      <c r="R326" s="79"/>
      <c r="S326" s="79"/>
      <c r="T326" s="79"/>
      <c r="U326" s="79"/>
      <c r="V326" s="79"/>
      <c r="W326" s="79"/>
      <c r="X326" s="79"/>
      <c r="Y326" s="79"/>
      <c r="Z326" s="79"/>
    </row>
    <row r="327" ht="11.25" customHeight="1">
      <c r="A327" s="85" t="s">
        <v>3129</v>
      </c>
      <c r="B327" s="18" t="s">
        <v>77</v>
      </c>
      <c r="C327" s="18" t="s">
        <v>9436</v>
      </c>
      <c r="D327" s="75">
        <v>20.0</v>
      </c>
      <c r="E327" s="469">
        <v>20.0</v>
      </c>
      <c r="F327" s="78" t="s">
        <v>3133</v>
      </c>
      <c r="G327" s="79"/>
      <c r="H327" s="79"/>
      <c r="I327" s="79"/>
      <c r="J327" s="79"/>
      <c r="K327" s="79"/>
      <c r="L327" s="79"/>
      <c r="M327" s="79"/>
      <c r="N327" s="79"/>
      <c r="O327" s="79"/>
      <c r="P327" s="79"/>
      <c r="Q327" s="79"/>
      <c r="R327" s="79"/>
      <c r="S327" s="79"/>
      <c r="T327" s="79"/>
      <c r="U327" s="79"/>
      <c r="V327" s="79"/>
      <c r="W327" s="79"/>
      <c r="X327" s="79"/>
      <c r="Y327" s="79"/>
      <c r="Z327" s="79"/>
    </row>
    <row r="328" ht="11.25" customHeight="1">
      <c r="A328" s="85" t="s">
        <v>3129</v>
      </c>
      <c r="B328" s="18" t="s">
        <v>77</v>
      </c>
      <c r="C328" s="18" t="s">
        <v>9437</v>
      </c>
      <c r="D328" s="75">
        <v>20.0</v>
      </c>
      <c r="E328" s="469">
        <v>20.0</v>
      </c>
      <c r="F328" s="78" t="s">
        <v>3133</v>
      </c>
      <c r="G328" s="79"/>
      <c r="H328" s="79"/>
      <c r="I328" s="79"/>
      <c r="J328" s="79"/>
      <c r="K328" s="79"/>
      <c r="L328" s="79"/>
      <c r="M328" s="79"/>
      <c r="N328" s="79"/>
      <c r="O328" s="79"/>
      <c r="P328" s="79"/>
      <c r="Q328" s="79"/>
      <c r="R328" s="79"/>
      <c r="S328" s="79"/>
      <c r="T328" s="79"/>
      <c r="U328" s="79"/>
      <c r="V328" s="79"/>
      <c r="W328" s="79"/>
      <c r="X328" s="79"/>
      <c r="Y328" s="79"/>
      <c r="Z328" s="79"/>
    </row>
    <row r="329" ht="11.25" customHeight="1">
      <c r="A329" s="85" t="s">
        <v>3129</v>
      </c>
      <c r="B329" s="18" t="s">
        <v>77</v>
      </c>
      <c r="C329" s="18" t="s">
        <v>9438</v>
      </c>
      <c r="D329" s="75">
        <v>20.0</v>
      </c>
      <c r="E329" s="469">
        <v>20.0</v>
      </c>
      <c r="F329" s="78" t="s">
        <v>3133</v>
      </c>
      <c r="G329" s="79"/>
      <c r="H329" s="79"/>
      <c r="I329" s="79"/>
      <c r="J329" s="79"/>
      <c r="K329" s="79"/>
      <c r="L329" s="79"/>
      <c r="M329" s="79"/>
      <c r="N329" s="79"/>
      <c r="O329" s="79"/>
      <c r="P329" s="79"/>
      <c r="Q329" s="79"/>
      <c r="R329" s="79"/>
      <c r="S329" s="79"/>
      <c r="T329" s="79"/>
      <c r="U329" s="79"/>
      <c r="V329" s="79"/>
      <c r="W329" s="79"/>
      <c r="X329" s="79"/>
      <c r="Y329" s="79"/>
      <c r="Z329" s="79"/>
    </row>
    <row r="330" ht="11.25" customHeight="1">
      <c r="A330" s="85" t="s">
        <v>3129</v>
      </c>
      <c r="B330" s="18" t="s">
        <v>77</v>
      </c>
      <c r="C330" s="18" t="s">
        <v>9439</v>
      </c>
      <c r="D330" s="75">
        <v>20.0</v>
      </c>
      <c r="E330" s="469">
        <v>20.0</v>
      </c>
      <c r="F330" s="78" t="s">
        <v>3133</v>
      </c>
      <c r="G330" s="79"/>
      <c r="H330" s="79"/>
      <c r="I330" s="79"/>
      <c r="J330" s="79"/>
      <c r="K330" s="79"/>
      <c r="L330" s="79"/>
      <c r="M330" s="79"/>
      <c r="N330" s="79"/>
      <c r="O330" s="79"/>
      <c r="P330" s="79"/>
      <c r="Q330" s="79"/>
      <c r="R330" s="79"/>
      <c r="S330" s="79"/>
      <c r="T330" s="79"/>
      <c r="U330" s="79"/>
      <c r="V330" s="79"/>
      <c r="W330" s="79"/>
      <c r="X330" s="79"/>
      <c r="Y330" s="79"/>
      <c r="Z330" s="79"/>
    </row>
    <row r="331" ht="11.25" customHeight="1">
      <c r="A331" s="112" t="s">
        <v>7520</v>
      </c>
      <c r="B331" s="98" t="s">
        <v>77</v>
      </c>
      <c r="C331" s="112" t="s">
        <v>9440</v>
      </c>
      <c r="D331" s="119">
        <v>20.0</v>
      </c>
      <c r="E331" s="703">
        <v>20.0</v>
      </c>
      <c r="F331" s="78" t="s">
        <v>649</v>
      </c>
      <c r="G331" s="79"/>
      <c r="H331" s="79"/>
      <c r="I331" s="79"/>
      <c r="J331" s="79"/>
      <c r="K331" s="79"/>
      <c r="L331" s="79"/>
      <c r="M331" s="79"/>
      <c r="N331" s="79"/>
      <c r="O331" s="79"/>
      <c r="P331" s="79"/>
      <c r="Q331" s="79"/>
      <c r="R331" s="79"/>
      <c r="S331" s="79"/>
      <c r="T331" s="79"/>
      <c r="U331" s="79"/>
      <c r="V331" s="79"/>
      <c r="W331" s="79"/>
      <c r="X331" s="79"/>
      <c r="Y331" s="79"/>
      <c r="Z331" s="79"/>
    </row>
    <row r="332" ht="11.25" customHeight="1">
      <c r="A332" s="112" t="s">
        <v>7520</v>
      </c>
      <c r="B332" s="98" t="s">
        <v>77</v>
      </c>
      <c r="C332" s="112" t="s">
        <v>9441</v>
      </c>
      <c r="D332" s="119">
        <v>20.0</v>
      </c>
      <c r="E332" s="703">
        <v>20.0</v>
      </c>
      <c r="F332" s="78" t="s">
        <v>649</v>
      </c>
      <c r="G332" s="79"/>
      <c r="H332" s="79"/>
      <c r="I332" s="79"/>
      <c r="J332" s="79"/>
      <c r="K332" s="79"/>
      <c r="L332" s="79"/>
      <c r="M332" s="79"/>
      <c r="N332" s="79"/>
      <c r="O332" s="79"/>
      <c r="P332" s="79"/>
      <c r="Q332" s="79"/>
      <c r="R332" s="79"/>
      <c r="S332" s="79"/>
      <c r="T332" s="79"/>
      <c r="U332" s="79"/>
      <c r="V332" s="79"/>
      <c r="W332" s="79"/>
      <c r="X332" s="79"/>
      <c r="Y332" s="79"/>
      <c r="Z332" s="79"/>
    </row>
    <row r="333" ht="11.25" customHeight="1">
      <c r="A333" s="112" t="s">
        <v>7520</v>
      </c>
      <c r="B333" s="98" t="s">
        <v>77</v>
      </c>
      <c r="C333" s="112" t="s">
        <v>9442</v>
      </c>
      <c r="D333" s="119">
        <v>30.0</v>
      </c>
      <c r="E333" s="703">
        <v>30.0</v>
      </c>
      <c r="F333" s="78" t="s">
        <v>649</v>
      </c>
      <c r="G333" s="79"/>
      <c r="H333" s="79"/>
      <c r="I333" s="79"/>
      <c r="J333" s="79"/>
      <c r="K333" s="79"/>
      <c r="L333" s="79"/>
      <c r="M333" s="79"/>
      <c r="N333" s="79"/>
      <c r="O333" s="79"/>
      <c r="P333" s="79"/>
      <c r="Q333" s="79"/>
      <c r="R333" s="79"/>
      <c r="S333" s="79"/>
      <c r="T333" s="79"/>
      <c r="U333" s="79"/>
      <c r="V333" s="79"/>
      <c r="W333" s="79"/>
      <c r="X333" s="79"/>
      <c r="Y333" s="79"/>
      <c r="Z333" s="79"/>
    </row>
    <row r="334" ht="11.25" customHeight="1">
      <c r="A334" s="112" t="s">
        <v>8085</v>
      </c>
      <c r="B334" s="98" t="s">
        <v>77</v>
      </c>
      <c r="C334" s="112" t="s">
        <v>9443</v>
      </c>
      <c r="D334" s="119">
        <v>20.0</v>
      </c>
      <c r="E334" s="703">
        <v>20.0</v>
      </c>
      <c r="F334" s="78" t="s">
        <v>7911</v>
      </c>
      <c r="G334" s="79"/>
      <c r="H334" s="79"/>
      <c r="I334" s="79"/>
      <c r="J334" s="79"/>
      <c r="K334" s="79"/>
      <c r="L334" s="79"/>
      <c r="M334" s="79"/>
      <c r="N334" s="79"/>
      <c r="O334" s="79"/>
      <c r="P334" s="79"/>
      <c r="Q334" s="79"/>
      <c r="R334" s="79"/>
      <c r="S334" s="79"/>
      <c r="T334" s="79"/>
      <c r="U334" s="79"/>
      <c r="V334" s="79"/>
      <c r="W334" s="79"/>
      <c r="X334" s="79"/>
      <c r="Y334" s="79"/>
      <c r="Z334" s="79"/>
    </row>
    <row r="335" ht="11.25" customHeight="1">
      <c r="A335" s="112" t="s">
        <v>8085</v>
      </c>
      <c r="B335" s="98" t="s">
        <v>77</v>
      </c>
      <c r="C335" s="112" t="s">
        <v>9444</v>
      </c>
      <c r="D335" s="119">
        <v>20.0</v>
      </c>
      <c r="E335" s="703">
        <v>20.0</v>
      </c>
      <c r="F335" s="78" t="s">
        <v>7911</v>
      </c>
      <c r="G335" s="79"/>
      <c r="H335" s="79"/>
      <c r="I335" s="79"/>
      <c r="J335" s="79"/>
      <c r="K335" s="79"/>
      <c r="L335" s="79"/>
      <c r="M335" s="79"/>
      <c r="N335" s="79"/>
      <c r="O335" s="79"/>
      <c r="P335" s="79"/>
      <c r="Q335" s="79"/>
      <c r="R335" s="79"/>
      <c r="S335" s="79"/>
      <c r="T335" s="79"/>
      <c r="U335" s="79"/>
      <c r="V335" s="79"/>
      <c r="W335" s="79"/>
      <c r="X335" s="79"/>
      <c r="Y335" s="79"/>
      <c r="Z335" s="79"/>
    </row>
    <row r="336" ht="11.25" customHeight="1">
      <c r="A336" s="112" t="s">
        <v>8085</v>
      </c>
      <c r="B336" s="98" t="s">
        <v>77</v>
      </c>
      <c r="C336" s="112" t="s">
        <v>9445</v>
      </c>
      <c r="D336" s="119">
        <v>20.0</v>
      </c>
      <c r="E336" s="703">
        <v>20.0</v>
      </c>
      <c r="F336" s="78" t="s">
        <v>7911</v>
      </c>
      <c r="G336" s="79"/>
      <c r="H336" s="79"/>
      <c r="I336" s="79"/>
      <c r="J336" s="79"/>
      <c r="K336" s="79"/>
      <c r="L336" s="79"/>
      <c r="M336" s="79"/>
      <c r="N336" s="79"/>
      <c r="O336" s="79"/>
      <c r="P336" s="79"/>
      <c r="Q336" s="79"/>
      <c r="R336" s="79"/>
      <c r="S336" s="79"/>
      <c r="T336" s="79"/>
      <c r="U336" s="79"/>
      <c r="V336" s="79"/>
      <c r="W336" s="79"/>
      <c r="X336" s="79"/>
      <c r="Y336" s="79"/>
      <c r="Z336" s="79"/>
    </row>
    <row r="337" ht="11.25" customHeight="1">
      <c r="A337" s="112" t="s">
        <v>8085</v>
      </c>
      <c r="B337" s="98" t="s">
        <v>77</v>
      </c>
      <c r="C337" s="112" t="s">
        <v>9446</v>
      </c>
      <c r="D337" s="119">
        <v>20.0</v>
      </c>
      <c r="E337" s="703">
        <v>20.0</v>
      </c>
      <c r="F337" s="78" t="s">
        <v>7911</v>
      </c>
      <c r="G337" s="79"/>
      <c r="H337" s="79"/>
      <c r="I337" s="79"/>
      <c r="J337" s="79"/>
      <c r="K337" s="79"/>
      <c r="L337" s="79"/>
      <c r="M337" s="79"/>
      <c r="N337" s="79"/>
      <c r="O337" s="79"/>
      <c r="P337" s="79"/>
      <c r="Q337" s="79"/>
      <c r="R337" s="79"/>
      <c r="S337" s="79"/>
      <c r="T337" s="79"/>
      <c r="U337" s="79"/>
      <c r="V337" s="79"/>
      <c r="W337" s="79"/>
      <c r="X337" s="79"/>
      <c r="Y337" s="79"/>
      <c r="Z337" s="79"/>
    </row>
    <row r="338" ht="11.25" customHeight="1">
      <c r="A338" s="112" t="s">
        <v>8085</v>
      </c>
      <c r="B338" s="98" t="s">
        <v>77</v>
      </c>
      <c r="C338" s="112" t="s">
        <v>9447</v>
      </c>
      <c r="D338" s="119">
        <v>20.0</v>
      </c>
      <c r="E338" s="703">
        <v>20.0</v>
      </c>
      <c r="F338" s="78" t="s">
        <v>7911</v>
      </c>
      <c r="G338" s="79"/>
      <c r="H338" s="79"/>
      <c r="I338" s="79"/>
      <c r="J338" s="79"/>
      <c r="K338" s="79"/>
      <c r="L338" s="79"/>
      <c r="M338" s="79"/>
      <c r="N338" s="79"/>
      <c r="O338" s="79"/>
      <c r="P338" s="79"/>
      <c r="Q338" s="79"/>
      <c r="R338" s="79"/>
      <c r="S338" s="79"/>
      <c r="T338" s="79"/>
      <c r="U338" s="79"/>
      <c r="V338" s="79"/>
      <c r="W338" s="79"/>
      <c r="X338" s="79"/>
      <c r="Y338" s="79"/>
      <c r="Z338" s="79"/>
    </row>
    <row r="339" ht="11.25" customHeight="1">
      <c r="A339" s="112" t="s">
        <v>8085</v>
      </c>
      <c r="B339" s="98" t="s">
        <v>77</v>
      </c>
      <c r="C339" s="112" t="s">
        <v>9448</v>
      </c>
      <c r="D339" s="119">
        <v>20.0</v>
      </c>
      <c r="E339" s="703">
        <v>20.0</v>
      </c>
      <c r="F339" s="78" t="s">
        <v>7911</v>
      </c>
      <c r="G339" s="79"/>
      <c r="H339" s="79"/>
      <c r="I339" s="79"/>
      <c r="J339" s="79"/>
      <c r="K339" s="79"/>
      <c r="L339" s="79"/>
      <c r="M339" s="79"/>
      <c r="N339" s="79"/>
      <c r="O339" s="79"/>
      <c r="P339" s="79"/>
      <c r="Q339" s="79"/>
      <c r="R339" s="79"/>
      <c r="S339" s="79"/>
      <c r="T339" s="79"/>
      <c r="U339" s="79"/>
      <c r="V339" s="79"/>
      <c r="W339" s="79"/>
      <c r="X339" s="79"/>
      <c r="Y339" s="79"/>
      <c r="Z339" s="79"/>
    </row>
    <row r="340" ht="11.25" customHeight="1">
      <c r="A340" s="112" t="s">
        <v>8085</v>
      </c>
      <c r="B340" s="98" t="s">
        <v>77</v>
      </c>
      <c r="C340" s="112" t="s">
        <v>9449</v>
      </c>
      <c r="D340" s="119">
        <v>20.0</v>
      </c>
      <c r="E340" s="703">
        <v>20.0</v>
      </c>
      <c r="F340" s="78" t="s">
        <v>7911</v>
      </c>
      <c r="G340" s="79"/>
      <c r="H340" s="79"/>
      <c r="I340" s="79"/>
      <c r="J340" s="79"/>
      <c r="K340" s="79"/>
      <c r="L340" s="79"/>
      <c r="M340" s="79"/>
      <c r="N340" s="79"/>
      <c r="O340" s="79"/>
      <c r="P340" s="79"/>
      <c r="Q340" s="79"/>
      <c r="R340" s="79"/>
      <c r="S340" s="79"/>
      <c r="T340" s="79"/>
      <c r="U340" s="79"/>
      <c r="V340" s="79"/>
      <c r="W340" s="79"/>
      <c r="X340" s="79"/>
      <c r="Y340" s="79"/>
      <c r="Z340" s="79"/>
    </row>
    <row r="341" ht="11.25" customHeight="1">
      <c r="A341" s="112" t="s">
        <v>8085</v>
      </c>
      <c r="B341" s="98" t="s">
        <v>77</v>
      </c>
      <c r="C341" s="112" t="s">
        <v>9450</v>
      </c>
      <c r="D341" s="119">
        <v>20.0</v>
      </c>
      <c r="E341" s="703">
        <v>20.0</v>
      </c>
      <c r="F341" s="78" t="s">
        <v>7911</v>
      </c>
      <c r="G341" s="79"/>
      <c r="H341" s="79"/>
      <c r="I341" s="79"/>
      <c r="J341" s="79"/>
      <c r="K341" s="79"/>
      <c r="L341" s="79"/>
      <c r="M341" s="79"/>
      <c r="N341" s="79"/>
      <c r="O341" s="79"/>
      <c r="P341" s="79"/>
      <c r="Q341" s="79"/>
      <c r="R341" s="79"/>
      <c r="S341" s="79"/>
      <c r="T341" s="79"/>
      <c r="U341" s="79"/>
      <c r="V341" s="79"/>
      <c r="W341" s="79"/>
      <c r="X341" s="79"/>
      <c r="Y341" s="79"/>
      <c r="Z341" s="79"/>
    </row>
    <row r="342" ht="11.25" customHeight="1">
      <c r="A342" s="112" t="s">
        <v>8085</v>
      </c>
      <c r="B342" s="98" t="s">
        <v>77</v>
      </c>
      <c r="C342" s="112" t="s">
        <v>9451</v>
      </c>
      <c r="D342" s="119">
        <v>20.0</v>
      </c>
      <c r="E342" s="703">
        <v>20.0</v>
      </c>
      <c r="F342" s="78" t="s">
        <v>7911</v>
      </c>
      <c r="G342" s="79"/>
      <c r="H342" s="79"/>
      <c r="I342" s="79"/>
      <c r="J342" s="79"/>
      <c r="K342" s="79"/>
      <c r="L342" s="79"/>
      <c r="M342" s="79"/>
      <c r="N342" s="79"/>
      <c r="O342" s="79"/>
      <c r="P342" s="79"/>
      <c r="Q342" s="79"/>
      <c r="R342" s="79"/>
      <c r="S342" s="79"/>
      <c r="T342" s="79"/>
      <c r="U342" s="79"/>
      <c r="V342" s="79"/>
      <c r="W342" s="79"/>
      <c r="X342" s="79"/>
      <c r="Y342" s="79"/>
      <c r="Z342" s="79"/>
    </row>
    <row r="343" ht="11.25" customHeight="1">
      <c r="A343" s="112" t="s">
        <v>8085</v>
      </c>
      <c r="B343" s="98" t="s">
        <v>77</v>
      </c>
      <c r="C343" s="112" t="s">
        <v>9452</v>
      </c>
      <c r="D343" s="119">
        <v>20.0</v>
      </c>
      <c r="E343" s="703">
        <v>20.0</v>
      </c>
      <c r="F343" s="78" t="s">
        <v>7911</v>
      </c>
      <c r="G343" s="79"/>
      <c r="H343" s="79"/>
      <c r="I343" s="79"/>
      <c r="J343" s="79"/>
      <c r="K343" s="79"/>
      <c r="L343" s="79"/>
      <c r="M343" s="79"/>
      <c r="N343" s="79"/>
      <c r="O343" s="79"/>
      <c r="P343" s="79"/>
      <c r="Q343" s="79"/>
      <c r="R343" s="79"/>
      <c r="S343" s="79"/>
      <c r="T343" s="79"/>
      <c r="U343" s="79"/>
      <c r="V343" s="79"/>
      <c r="W343" s="79"/>
      <c r="X343" s="79"/>
      <c r="Y343" s="79"/>
      <c r="Z343" s="79"/>
    </row>
    <row r="344" ht="11.25" customHeight="1">
      <c r="A344" s="112" t="s">
        <v>3960</v>
      </c>
      <c r="B344" s="98" t="s">
        <v>77</v>
      </c>
      <c r="C344" s="112" t="s">
        <v>9453</v>
      </c>
      <c r="D344" s="119">
        <v>30.0</v>
      </c>
      <c r="E344" s="703">
        <v>30.0</v>
      </c>
      <c r="F344" s="78" t="s">
        <v>3249</v>
      </c>
      <c r="G344" s="79"/>
      <c r="H344" s="79"/>
      <c r="I344" s="79"/>
      <c r="J344" s="79"/>
      <c r="K344" s="79"/>
      <c r="L344" s="79"/>
      <c r="M344" s="79"/>
      <c r="N344" s="79"/>
      <c r="O344" s="79"/>
      <c r="P344" s="79"/>
      <c r="Q344" s="79"/>
      <c r="R344" s="79"/>
      <c r="S344" s="79"/>
      <c r="T344" s="79"/>
      <c r="U344" s="79"/>
      <c r="V344" s="79"/>
      <c r="W344" s="79"/>
      <c r="X344" s="79"/>
      <c r="Y344" s="79"/>
      <c r="Z344" s="79"/>
    </row>
    <row r="345" ht="11.25" customHeight="1">
      <c r="A345" s="112" t="s">
        <v>3960</v>
      </c>
      <c r="B345" s="98" t="s">
        <v>77</v>
      </c>
      <c r="C345" s="112" t="s">
        <v>9454</v>
      </c>
      <c r="D345" s="119">
        <v>20.0</v>
      </c>
      <c r="E345" s="703">
        <v>20.0</v>
      </c>
      <c r="F345" s="78" t="s">
        <v>3249</v>
      </c>
      <c r="G345" s="79"/>
      <c r="H345" s="79"/>
      <c r="I345" s="79"/>
      <c r="J345" s="79"/>
      <c r="K345" s="79"/>
      <c r="L345" s="79"/>
      <c r="M345" s="79"/>
      <c r="N345" s="79"/>
      <c r="O345" s="79"/>
      <c r="P345" s="79"/>
      <c r="Q345" s="79"/>
      <c r="R345" s="79"/>
      <c r="S345" s="79"/>
      <c r="T345" s="79"/>
      <c r="U345" s="79"/>
      <c r="V345" s="79"/>
      <c r="W345" s="79"/>
      <c r="X345" s="79"/>
      <c r="Y345" s="79"/>
      <c r="Z345" s="79"/>
    </row>
    <row r="346" ht="11.25" customHeight="1">
      <c r="A346" s="112" t="s">
        <v>3960</v>
      </c>
      <c r="B346" s="98" t="s">
        <v>77</v>
      </c>
      <c r="C346" s="112" t="s">
        <v>9455</v>
      </c>
      <c r="D346" s="119">
        <v>30.0</v>
      </c>
      <c r="E346" s="703">
        <v>30.0</v>
      </c>
      <c r="F346" s="78" t="s">
        <v>3249</v>
      </c>
      <c r="G346" s="79"/>
      <c r="H346" s="79"/>
      <c r="I346" s="79"/>
      <c r="J346" s="79"/>
      <c r="K346" s="79"/>
      <c r="L346" s="79"/>
      <c r="M346" s="79"/>
      <c r="N346" s="79"/>
      <c r="O346" s="79"/>
      <c r="P346" s="79"/>
      <c r="Q346" s="79"/>
      <c r="R346" s="79"/>
      <c r="S346" s="79"/>
      <c r="T346" s="79"/>
      <c r="U346" s="79"/>
      <c r="V346" s="79"/>
      <c r="W346" s="79"/>
      <c r="X346" s="79"/>
      <c r="Y346" s="79"/>
      <c r="Z346" s="79"/>
    </row>
    <row r="347" ht="11.25" customHeight="1">
      <c r="A347" s="112" t="s">
        <v>3960</v>
      </c>
      <c r="B347" s="98" t="s">
        <v>77</v>
      </c>
      <c r="C347" s="112" t="s">
        <v>9456</v>
      </c>
      <c r="D347" s="119">
        <v>20.0</v>
      </c>
      <c r="E347" s="703">
        <v>20.0</v>
      </c>
      <c r="F347" s="78" t="s">
        <v>3249</v>
      </c>
      <c r="G347" s="79"/>
      <c r="H347" s="79"/>
      <c r="I347" s="79"/>
      <c r="J347" s="79"/>
      <c r="K347" s="79"/>
      <c r="L347" s="79"/>
      <c r="M347" s="79"/>
      <c r="N347" s="79"/>
      <c r="O347" s="79"/>
      <c r="P347" s="79"/>
      <c r="Q347" s="79"/>
      <c r="R347" s="79"/>
      <c r="S347" s="79"/>
      <c r="T347" s="79"/>
      <c r="U347" s="79"/>
      <c r="V347" s="79"/>
      <c r="W347" s="79"/>
      <c r="X347" s="79"/>
      <c r="Y347" s="79"/>
      <c r="Z347" s="79"/>
    </row>
    <row r="348" ht="11.25" customHeight="1">
      <c r="A348" s="112" t="s">
        <v>3960</v>
      </c>
      <c r="B348" s="98" t="s">
        <v>77</v>
      </c>
      <c r="C348" s="112" t="s">
        <v>9457</v>
      </c>
      <c r="D348" s="119">
        <v>20.0</v>
      </c>
      <c r="E348" s="703">
        <v>20.0</v>
      </c>
      <c r="F348" s="78" t="s">
        <v>3249</v>
      </c>
      <c r="G348" s="79"/>
      <c r="H348" s="79"/>
      <c r="I348" s="79"/>
      <c r="J348" s="79"/>
      <c r="K348" s="79"/>
      <c r="L348" s="79"/>
      <c r="M348" s="79"/>
      <c r="N348" s="79"/>
      <c r="O348" s="79"/>
      <c r="P348" s="79"/>
      <c r="Q348" s="79"/>
      <c r="R348" s="79"/>
      <c r="S348" s="79"/>
      <c r="T348" s="79"/>
      <c r="U348" s="79"/>
      <c r="V348" s="79"/>
      <c r="W348" s="79"/>
      <c r="X348" s="79"/>
      <c r="Y348" s="79"/>
      <c r="Z348" s="79"/>
    </row>
    <row r="349" ht="11.25" customHeight="1">
      <c r="A349" s="112" t="s">
        <v>3960</v>
      </c>
      <c r="B349" s="98" t="s">
        <v>77</v>
      </c>
      <c r="C349" s="112" t="s">
        <v>9458</v>
      </c>
      <c r="D349" s="119">
        <v>20.0</v>
      </c>
      <c r="E349" s="703">
        <v>20.0</v>
      </c>
      <c r="F349" s="78" t="s">
        <v>3249</v>
      </c>
      <c r="G349" s="79"/>
      <c r="H349" s="79"/>
      <c r="I349" s="79"/>
      <c r="J349" s="79"/>
      <c r="K349" s="79"/>
      <c r="L349" s="79"/>
      <c r="M349" s="79"/>
      <c r="N349" s="79"/>
      <c r="O349" s="79"/>
      <c r="P349" s="79"/>
      <c r="Q349" s="79"/>
      <c r="R349" s="79"/>
      <c r="S349" s="79"/>
      <c r="T349" s="79"/>
      <c r="U349" s="79"/>
      <c r="V349" s="79"/>
      <c r="W349" s="79"/>
      <c r="X349" s="79"/>
      <c r="Y349" s="79"/>
      <c r="Z349" s="79"/>
    </row>
    <row r="350" ht="11.25" customHeight="1">
      <c r="A350" s="112" t="s">
        <v>3960</v>
      </c>
      <c r="B350" s="98" t="s">
        <v>77</v>
      </c>
      <c r="C350" s="112" t="s">
        <v>9459</v>
      </c>
      <c r="D350" s="119">
        <v>30.0</v>
      </c>
      <c r="E350" s="703">
        <v>30.0</v>
      </c>
      <c r="F350" s="78" t="s">
        <v>3249</v>
      </c>
      <c r="G350" s="79"/>
      <c r="H350" s="79"/>
      <c r="I350" s="79"/>
      <c r="J350" s="79"/>
      <c r="K350" s="79"/>
      <c r="L350" s="79"/>
      <c r="M350" s="79"/>
      <c r="N350" s="79"/>
      <c r="O350" s="79"/>
      <c r="P350" s="79"/>
      <c r="Q350" s="79"/>
      <c r="R350" s="79"/>
      <c r="S350" s="79"/>
      <c r="T350" s="79"/>
      <c r="U350" s="79"/>
      <c r="V350" s="79"/>
      <c r="W350" s="79"/>
      <c r="X350" s="79"/>
      <c r="Y350" s="79"/>
      <c r="Z350" s="79"/>
    </row>
    <row r="351" ht="11.25" customHeight="1">
      <c r="A351" s="112" t="s">
        <v>3960</v>
      </c>
      <c r="B351" s="98" t="s">
        <v>77</v>
      </c>
      <c r="C351" s="112" t="s">
        <v>9460</v>
      </c>
      <c r="D351" s="119">
        <v>20.0</v>
      </c>
      <c r="E351" s="703">
        <v>20.0</v>
      </c>
      <c r="F351" s="78" t="s">
        <v>3249</v>
      </c>
      <c r="G351" s="79"/>
      <c r="H351" s="79"/>
      <c r="I351" s="79"/>
      <c r="J351" s="79"/>
      <c r="K351" s="79"/>
      <c r="L351" s="79"/>
      <c r="M351" s="79"/>
      <c r="N351" s="79"/>
      <c r="O351" s="79"/>
      <c r="P351" s="79"/>
      <c r="Q351" s="79"/>
      <c r="R351" s="79"/>
      <c r="S351" s="79"/>
      <c r="T351" s="79"/>
      <c r="U351" s="79"/>
      <c r="V351" s="79"/>
      <c r="W351" s="79"/>
      <c r="X351" s="79"/>
      <c r="Y351" s="79"/>
      <c r="Z351" s="79"/>
    </row>
    <row r="352" ht="11.25" customHeight="1">
      <c r="A352" s="112" t="s">
        <v>3960</v>
      </c>
      <c r="B352" s="98" t="s">
        <v>77</v>
      </c>
      <c r="C352" s="112" t="s">
        <v>9461</v>
      </c>
      <c r="D352" s="119">
        <v>20.0</v>
      </c>
      <c r="E352" s="703">
        <v>20.0</v>
      </c>
      <c r="F352" s="78" t="s">
        <v>3249</v>
      </c>
      <c r="G352" s="79"/>
      <c r="H352" s="79"/>
      <c r="I352" s="79"/>
      <c r="J352" s="79"/>
      <c r="K352" s="79"/>
      <c r="L352" s="79"/>
      <c r="M352" s="79"/>
      <c r="N352" s="79"/>
      <c r="O352" s="79"/>
      <c r="P352" s="79"/>
      <c r="Q352" s="79"/>
      <c r="R352" s="79"/>
      <c r="S352" s="79"/>
      <c r="T352" s="79"/>
      <c r="U352" s="79"/>
      <c r="V352" s="79"/>
      <c r="W352" s="79"/>
      <c r="X352" s="79"/>
      <c r="Y352" s="79"/>
      <c r="Z352" s="79"/>
    </row>
    <row r="353" ht="11.25" customHeight="1">
      <c r="A353" s="112" t="s">
        <v>3960</v>
      </c>
      <c r="B353" s="98" t="s">
        <v>77</v>
      </c>
      <c r="C353" s="112" t="s">
        <v>9462</v>
      </c>
      <c r="D353" s="119">
        <v>20.0</v>
      </c>
      <c r="E353" s="703">
        <v>20.0</v>
      </c>
      <c r="F353" s="78" t="s">
        <v>3249</v>
      </c>
      <c r="G353" s="79"/>
      <c r="H353" s="79"/>
      <c r="I353" s="79"/>
      <c r="J353" s="79"/>
      <c r="K353" s="79"/>
      <c r="L353" s="79"/>
      <c r="M353" s="79"/>
      <c r="N353" s="79"/>
      <c r="O353" s="79"/>
      <c r="P353" s="79"/>
      <c r="Q353" s="79"/>
      <c r="R353" s="79"/>
      <c r="S353" s="79"/>
      <c r="T353" s="79"/>
      <c r="U353" s="79"/>
      <c r="V353" s="79"/>
      <c r="W353" s="79"/>
      <c r="X353" s="79"/>
      <c r="Y353" s="79"/>
      <c r="Z353" s="79"/>
    </row>
    <row r="354" ht="11.25" customHeight="1">
      <c r="A354" s="112" t="s">
        <v>9463</v>
      </c>
      <c r="B354" s="98" t="s">
        <v>77</v>
      </c>
      <c r="C354" s="112"/>
      <c r="D354" s="119">
        <v>80.0</v>
      </c>
      <c r="E354" s="703">
        <v>80.0</v>
      </c>
      <c r="F354" s="78" t="s">
        <v>3305</v>
      </c>
      <c r="G354" s="79"/>
      <c r="H354" s="79"/>
      <c r="I354" s="79"/>
      <c r="J354" s="79"/>
      <c r="K354" s="79"/>
      <c r="L354" s="79"/>
      <c r="M354" s="79"/>
      <c r="N354" s="79"/>
      <c r="O354" s="79"/>
      <c r="P354" s="79"/>
      <c r="Q354" s="79"/>
      <c r="R354" s="79"/>
      <c r="S354" s="79"/>
      <c r="T354" s="79"/>
      <c r="U354" s="79"/>
      <c r="V354" s="79"/>
      <c r="W354" s="79"/>
      <c r="X354" s="79"/>
      <c r="Y354" s="79"/>
      <c r="Z354" s="79"/>
    </row>
    <row r="355" ht="11.25" customHeight="1">
      <c r="A355" s="112" t="s">
        <v>9463</v>
      </c>
      <c r="B355" s="98" t="s">
        <v>77</v>
      </c>
      <c r="C355" s="112"/>
      <c r="D355" s="119">
        <v>240.0</v>
      </c>
      <c r="E355" s="703">
        <v>240.0</v>
      </c>
      <c r="F355" s="78" t="s">
        <v>3305</v>
      </c>
      <c r="G355" s="79"/>
      <c r="H355" s="79"/>
      <c r="I355" s="79"/>
      <c r="J355" s="79"/>
      <c r="K355" s="79"/>
      <c r="L355" s="79"/>
      <c r="M355" s="79"/>
      <c r="N355" s="79"/>
      <c r="O355" s="79"/>
      <c r="P355" s="79"/>
      <c r="Q355" s="79"/>
      <c r="R355" s="79"/>
      <c r="S355" s="79"/>
      <c r="T355" s="79"/>
      <c r="U355" s="79"/>
      <c r="V355" s="79"/>
      <c r="W355" s="79"/>
      <c r="X355" s="79"/>
      <c r="Y355" s="79"/>
      <c r="Z355" s="79"/>
    </row>
    <row r="356" ht="11.25" customHeight="1">
      <c r="A356" s="112" t="s">
        <v>7923</v>
      </c>
      <c r="B356" s="98" t="s">
        <v>77</v>
      </c>
      <c r="C356" s="112" t="s">
        <v>9464</v>
      </c>
      <c r="D356" s="119">
        <v>20.0</v>
      </c>
      <c r="E356" s="703">
        <v>20.0</v>
      </c>
      <c r="F356" s="347" t="s">
        <v>3367</v>
      </c>
      <c r="G356" s="79"/>
      <c r="H356" s="79"/>
      <c r="I356" s="79"/>
      <c r="J356" s="79"/>
      <c r="K356" s="79"/>
      <c r="L356" s="79"/>
      <c r="M356" s="79"/>
      <c r="N356" s="79"/>
      <c r="O356" s="79"/>
      <c r="P356" s="79"/>
      <c r="Q356" s="79"/>
      <c r="R356" s="79"/>
      <c r="S356" s="79"/>
      <c r="T356" s="79"/>
      <c r="U356" s="79"/>
      <c r="V356" s="79"/>
      <c r="W356" s="79"/>
      <c r="X356" s="79"/>
      <c r="Y356" s="79"/>
      <c r="Z356" s="79"/>
    </row>
    <row r="357" ht="11.25" customHeight="1">
      <c r="A357" s="112" t="s">
        <v>7923</v>
      </c>
      <c r="B357" s="98" t="s">
        <v>77</v>
      </c>
      <c r="C357" s="112" t="s">
        <v>9465</v>
      </c>
      <c r="D357" s="119">
        <v>20.0</v>
      </c>
      <c r="E357" s="703">
        <v>20.0</v>
      </c>
      <c r="F357" s="347" t="s">
        <v>3367</v>
      </c>
      <c r="G357" s="79"/>
      <c r="H357" s="79"/>
      <c r="I357" s="79"/>
      <c r="J357" s="79"/>
      <c r="K357" s="79"/>
      <c r="L357" s="79"/>
      <c r="M357" s="79"/>
      <c r="N357" s="79"/>
      <c r="O357" s="79"/>
      <c r="P357" s="79"/>
      <c r="Q357" s="79"/>
      <c r="R357" s="79"/>
      <c r="S357" s="79"/>
      <c r="T357" s="79"/>
      <c r="U357" s="79"/>
      <c r="V357" s="79"/>
      <c r="W357" s="79"/>
      <c r="X357" s="79"/>
      <c r="Y357" s="79"/>
      <c r="Z357" s="79"/>
    </row>
    <row r="358" ht="11.25" customHeight="1">
      <c r="A358" s="112" t="s">
        <v>7923</v>
      </c>
      <c r="B358" s="98" t="s">
        <v>77</v>
      </c>
      <c r="C358" s="112" t="s">
        <v>9466</v>
      </c>
      <c r="D358" s="119">
        <v>30.0</v>
      </c>
      <c r="E358" s="703">
        <v>30.0</v>
      </c>
      <c r="F358" s="347" t="s">
        <v>3367</v>
      </c>
      <c r="G358" s="79"/>
      <c r="H358" s="79"/>
      <c r="I358" s="79"/>
      <c r="J358" s="79"/>
      <c r="K358" s="79"/>
      <c r="L358" s="79"/>
      <c r="M358" s="79"/>
      <c r="N358" s="79"/>
      <c r="O358" s="79"/>
      <c r="P358" s="79"/>
      <c r="Q358" s="79"/>
      <c r="R358" s="79"/>
      <c r="S358" s="79"/>
      <c r="T358" s="79"/>
      <c r="U358" s="79"/>
      <c r="V358" s="79"/>
      <c r="W358" s="79"/>
      <c r="X358" s="79"/>
      <c r="Y358" s="79"/>
      <c r="Z358" s="79"/>
    </row>
    <row r="359" ht="11.25" customHeight="1">
      <c r="A359" s="112" t="s">
        <v>7923</v>
      </c>
      <c r="B359" s="98" t="s">
        <v>77</v>
      </c>
      <c r="C359" s="112" t="s">
        <v>9467</v>
      </c>
      <c r="D359" s="119">
        <v>30.0</v>
      </c>
      <c r="E359" s="703">
        <v>30.0</v>
      </c>
      <c r="F359" s="347" t="s">
        <v>3367</v>
      </c>
      <c r="G359" s="79"/>
      <c r="H359" s="79"/>
      <c r="I359" s="79"/>
      <c r="J359" s="79"/>
      <c r="K359" s="79"/>
      <c r="L359" s="79"/>
      <c r="M359" s="79"/>
      <c r="N359" s="79"/>
      <c r="O359" s="79"/>
      <c r="P359" s="79"/>
      <c r="Q359" s="79"/>
      <c r="R359" s="79"/>
      <c r="S359" s="79"/>
      <c r="T359" s="79"/>
      <c r="U359" s="79"/>
      <c r="V359" s="79"/>
      <c r="W359" s="79"/>
      <c r="X359" s="79"/>
      <c r="Y359" s="79"/>
      <c r="Z359" s="79"/>
    </row>
    <row r="360" ht="11.25" customHeight="1">
      <c r="A360" s="85" t="s">
        <v>102</v>
      </c>
      <c r="B360" s="18" t="s">
        <v>77</v>
      </c>
      <c r="C360" s="85" t="s">
        <v>9468</v>
      </c>
      <c r="D360" s="75">
        <v>20.0</v>
      </c>
      <c r="E360" s="75">
        <v>20.0</v>
      </c>
      <c r="F360" s="78" t="s">
        <v>677</v>
      </c>
      <c r="G360" s="79"/>
      <c r="H360" s="79"/>
      <c r="I360" s="79"/>
      <c r="J360" s="79"/>
      <c r="K360" s="79"/>
      <c r="L360" s="79"/>
      <c r="M360" s="79"/>
      <c r="N360" s="79"/>
      <c r="O360" s="79"/>
      <c r="P360" s="79"/>
      <c r="Q360" s="79"/>
      <c r="R360" s="79"/>
      <c r="S360" s="79"/>
      <c r="T360" s="79"/>
      <c r="U360" s="79"/>
      <c r="V360" s="79"/>
      <c r="W360" s="79"/>
      <c r="X360" s="79"/>
      <c r="Y360" s="79"/>
      <c r="Z360" s="79"/>
    </row>
    <row r="361" ht="11.25" customHeight="1">
      <c r="A361" s="85" t="s">
        <v>102</v>
      </c>
      <c r="B361" s="18" t="s">
        <v>77</v>
      </c>
      <c r="C361" s="85" t="s">
        <v>9469</v>
      </c>
      <c r="D361" s="75">
        <v>20.0</v>
      </c>
      <c r="E361" s="75">
        <v>20.0</v>
      </c>
      <c r="F361" s="78" t="s">
        <v>677</v>
      </c>
      <c r="G361" s="79"/>
      <c r="H361" s="79"/>
      <c r="I361" s="79"/>
      <c r="J361" s="79"/>
      <c r="K361" s="79"/>
      <c r="L361" s="79"/>
      <c r="M361" s="79"/>
      <c r="N361" s="79"/>
      <c r="O361" s="79"/>
      <c r="P361" s="79"/>
      <c r="Q361" s="79"/>
      <c r="R361" s="79"/>
      <c r="S361" s="79"/>
      <c r="T361" s="79"/>
      <c r="U361" s="79"/>
      <c r="V361" s="79"/>
      <c r="W361" s="79"/>
      <c r="X361" s="79"/>
      <c r="Y361" s="79"/>
      <c r="Z361" s="79"/>
    </row>
    <row r="362" ht="11.25" customHeight="1">
      <c r="A362" s="85" t="s">
        <v>102</v>
      </c>
      <c r="B362" s="18" t="s">
        <v>77</v>
      </c>
      <c r="C362" s="85" t="s">
        <v>9470</v>
      </c>
      <c r="D362" s="75">
        <v>20.0</v>
      </c>
      <c r="E362" s="75">
        <v>20.0</v>
      </c>
      <c r="F362" s="78" t="s">
        <v>677</v>
      </c>
      <c r="G362" s="79"/>
      <c r="H362" s="79"/>
      <c r="I362" s="79"/>
      <c r="J362" s="79"/>
      <c r="K362" s="79"/>
      <c r="L362" s="79"/>
      <c r="M362" s="79"/>
      <c r="N362" s="79"/>
      <c r="O362" s="79"/>
      <c r="P362" s="79"/>
      <c r="Q362" s="79"/>
      <c r="R362" s="79"/>
      <c r="S362" s="79"/>
      <c r="T362" s="79"/>
      <c r="U362" s="79"/>
      <c r="V362" s="79"/>
      <c r="W362" s="79"/>
      <c r="X362" s="79"/>
      <c r="Y362" s="79"/>
      <c r="Z362" s="79"/>
    </row>
    <row r="363" ht="11.25" customHeight="1">
      <c r="A363" s="85" t="s">
        <v>102</v>
      </c>
      <c r="B363" s="18" t="s">
        <v>77</v>
      </c>
      <c r="C363" s="85" t="s">
        <v>9471</v>
      </c>
      <c r="D363" s="75">
        <v>20.0</v>
      </c>
      <c r="E363" s="75">
        <v>20.0</v>
      </c>
      <c r="F363" s="78" t="s">
        <v>677</v>
      </c>
      <c r="G363" s="79"/>
      <c r="H363" s="79"/>
      <c r="I363" s="79"/>
      <c r="J363" s="79"/>
      <c r="K363" s="79"/>
      <c r="L363" s="79"/>
      <c r="M363" s="79"/>
      <c r="N363" s="79"/>
      <c r="O363" s="79"/>
      <c r="P363" s="79"/>
      <c r="Q363" s="79"/>
      <c r="R363" s="79"/>
      <c r="S363" s="79"/>
      <c r="T363" s="79"/>
      <c r="U363" s="79"/>
      <c r="V363" s="79"/>
      <c r="W363" s="79"/>
      <c r="X363" s="79"/>
      <c r="Y363" s="79"/>
      <c r="Z363" s="79"/>
    </row>
    <row r="364" ht="11.25" customHeight="1">
      <c r="A364" s="85" t="s">
        <v>102</v>
      </c>
      <c r="B364" s="18" t="s">
        <v>77</v>
      </c>
      <c r="C364" s="85" t="s">
        <v>9472</v>
      </c>
      <c r="D364" s="75">
        <v>30.0</v>
      </c>
      <c r="E364" s="75">
        <v>30.0</v>
      </c>
      <c r="F364" s="78" t="s">
        <v>677</v>
      </c>
      <c r="G364" s="79"/>
      <c r="H364" s="79"/>
      <c r="I364" s="79"/>
      <c r="J364" s="79"/>
      <c r="K364" s="79"/>
      <c r="L364" s="79"/>
      <c r="M364" s="79"/>
      <c r="N364" s="79"/>
      <c r="O364" s="79"/>
      <c r="P364" s="79"/>
      <c r="Q364" s="79"/>
      <c r="R364" s="79"/>
      <c r="S364" s="79"/>
      <c r="T364" s="79"/>
      <c r="U364" s="79"/>
      <c r="V364" s="79"/>
      <c r="W364" s="79"/>
      <c r="X364" s="79"/>
      <c r="Y364" s="79"/>
      <c r="Z364" s="79"/>
    </row>
    <row r="365" ht="11.25" customHeight="1">
      <c r="A365" s="85" t="s">
        <v>102</v>
      </c>
      <c r="B365" s="18" t="s">
        <v>77</v>
      </c>
      <c r="C365" s="85" t="s">
        <v>9473</v>
      </c>
      <c r="D365" s="75">
        <v>30.0</v>
      </c>
      <c r="E365" s="75">
        <v>30.0</v>
      </c>
      <c r="F365" s="78" t="s">
        <v>677</v>
      </c>
      <c r="G365" s="79"/>
      <c r="H365" s="79"/>
      <c r="I365" s="79"/>
      <c r="J365" s="79"/>
      <c r="K365" s="79"/>
      <c r="L365" s="79"/>
      <c r="M365" s="79"/>
      <c r="N365" s="79"/>
      <c r="O365" s="79"/>
      <c r="P365" s="79"/>
      <c r="Q365" s="79"/>
      <c r="R365" s="79"/>
      <c r="S365" s="79"/>
      <c r="T365" s="79"/>
      <c r="U365" s="79"/>
      <c r="V365" s="79"/>
      <c r="W365" s="79"/>
      <c r="X365" s="79"/>
      <c r="Y365" s="79"/>
      <c r="Z365" s="79"/>
    </row>
    <row r="366" ht="11.25" customHeight="1">
      <c r="A366" s="112" t="s">
        <v>7573</v>
      </c>
      <c r="B366" s="98" t="s">
        <v>77</v>
      </c>
      <c r="C366" s="395" t="s">
        <v>9474</v>
      </c>
      <c r="D366" s="119">
        <v>20.0</v>
      </c>
      <c r="E366" s="703">
        <v>20.0</v>
      </c>
      <c r="F366" s="78" t="s">
        <v>689</v>
      </c>
      <c r="G366" s="79"/>
      <c r="H366" s="79"/>
      <c r="I366" s="79"/>
      <c r="J366" s="79"/>
      <c r="K366" s="79"/>
      <c r="L366" s="79"/>
      <c r="M366" s="79"/>
      <c r="N366" s="79"/>
      <c r="O366" s="79"/>
      <c r="P366" s="79"/>
      <c r="Q366" s="79"/>
      <c r="R366" s="79"/>
      <c r="S366" s="79"/>
      <c r="T366" s="79"/>
      <c r="U366" s="79"/>
      <c r="V366" s="79"/>
      <c r="W366" s="79"/>
      <c r="X366" s="79"/>
      <c r="Y366" s="79"/>
      <c r="Z366" s="79"/>
    </row>
    <row r="367" ht="11.25" customHeight="1">
      <c r="A367" s="112" t="s">
        <v>7573</v>
      </c>
      <c r="B367" s="98" t="s">
        <v>77</v>
      </c>
      <c r="C367" s="395" t="s">
        <v>9475</v>
      </c>
      <c r="D367" s="119">
        <v>20.0</v>
      </c>
      <c r="E367" s="703">
        <v>20.0</v>
      </c>
      <c r="F367" s="78" t="s">
        <v>689</v>
      </c>
      <c r="G367" s="79"/>
      <c r="H367" s="79"/>
      <c r="I367" s="79"/>
      <c r="J367" s="79"/>
      <c r="K367" s="79"/>
      <c r="L367" s="79"/>
      <c r="M367" s="79"/>
      <c r="N367" s="79"/>
      <c r="O367" s="79"/>
      <c r="P367" s="79"/>
      <c r="Q367" s="79"/>
      <c r="R367" s="79"/>
      <c r="S367" s="79"/>
      <c r="T367" s="79"/>
      <c r="U367" s="79"/>
      <c r="V367" s="79"/>
      <c r="W367" s="79"/>
      <c r="X367" s="79"/>
      <c r="Y367" s="79"/>
      <c r="Z367" s="79"/>
    </row>
    <row r="368" ht="11.25" customHeight="1">
      <c r="A368" s="112" t="s">
        <v>7573</v>
      </c>
      <c r="B368" s="98" t="s">
        <v>77</v>
      </c>
      <c r="C368" s="395" t="s">
        <v>9476</v>
      </c>
      <c r="D368" s="119">
        <v>20.0</v>
      </c>
      <c r="E368" s="703">
        <v>20.0</v>
      </c>
      <c r="F368" s="78" t="s">
        <v>689</v>
      </c>
      <c r="G368" s="79"/>
      <c r="H368" s="79"/>
      <c r="I368" s="79"/>
      <c r="J368" s="79"/>
      <c r="K368" s="79"/>
      <c r="L368" s="79"/>
      <c r="M368" s="79"/>
      <c r="N368" s="79"/>
      <c r="O368" s="79"/>
      <c r="P368" s="79"/>
      <c r="Q368" s="79"/>
      <c r="R368" s="79"/>
      <c r="S368" s="79"/>
      <c r="T368" s="79"/>
      <c r="U368" s="79"/>
      <c r="V368" s="79"/>
      <c r="W368" s="79"/>
      <c r="X368" s="79"/>
      <c r="Y368" s="79"/>
      <c r="Z368" s="79"/>
    </row>
    <row r="369" ht="11.25" customHeight="1">
      <c r="A369" s="112" t="s">
        <v>7573</v>
      </c>
      <c r="B369" s="98" t="s">
        <v>77</v>
      </c>
      <c r="C369" s="54" t="s">
        <v>9477</v>
      </c>
      <c r="D369" s="119">
        <v>30.0</v>
      </c>
      <c r="E369" s="119">
        <v>30.0</v>
      </c>
      <c r="F369" s="78" t="s">
        <v>689</v>
      </c>
      <c r="G369" s="79"/>
      <c r="H369" s="79"/>
      <c r="I369" s="79"/>
      <c r="J369" s="79"/>
      <c r="K369" s="79"/>
      <c r="L369" s="79"/>
      <c r="M369" s="79"/>
      <c r="N369" s="79"/>
      <c r="O369" s="79"/>
      <c r="P369" s="79"/>
      <c r="Q369" s="79"/>
      <c r="R369" s="79"/>
      <c r="S369" s="79"/>
      <c r="T369" s="79"/>
      <c r="U369" s="79"/>
      <c r="V369" s="79"/>
      <c r="W369" s="79"/>
      <c r="X369" s="79"/>
      <c r="Y369" s="79"/>
      <c r="Z369" s="79"/>
    </row>
    <row r="370" ht="11.25" customHeight="1">
      <c r="A370" s="112" t="s">
        <v>7573</v>
      </c>
      <c r="B370" s="98" t="s">
        <v>77</v>
      </c>
      <c r="C370" s="54" t="s">
        <v>9478</v>
      </c>
      <c r="D370" s="119">
        <v>30.0</v>
      </c>
      <c r="E370" s="119">
        <v>30.0</v>
      </c>
      <c r="F370" s="78" t="s">
        <v>689</v>
      </c>
      <c r="G370" s="79"/>
      <c r="H370" s="79"/>
      <c r="I370" s="79"/>
      <c r="J370" s="79"/>
      <c r="K370" s="79"/>
      <c r="L370" s="79"/>
      <c r="M370" s="79"/>
      <c r="N370" s="79"/>
      <c r="O370" s="79"/>
      <c r="P370" s="79"/>
      <c r="Q370" s="79"/>
      <c r="R370" s="79"/>
      <c r="S370" s="79"/>
      <c r="T370" s="79"/>
      <c r="U370" s="79"/>
      <c r="V370" s="79"/>
      <c r="W370" s="79"/>
      <c r="X370" s="79"/>
      <c r="Y370" s="79"/>
      <c r="Z370" s="79"/>
    </row>
    <row r="371" ht="11.25" customHeight="1">
      <c r="A371" s="112" t="s">
        <v>7573</v>
      </c>
      <c r="B371" s="98" t="s">
        <v>77</v>
      </c>
      <c r="C371" s="54" t="s">
        <v>9479</v>
      </c>
      <c r="D371" s="119">
        <v>30.0</v>
      </c>
      <c r="E371" s="119">
        <v>30.0</v>
      </c>
      <c r="F371" s="78" t="s">
        <v>689</v>
      </c>
      <c r="G371" s="79"/>
      <c r="H371" s="79"/>
      <c r="I371" s="79"/>
      <c r="J371" s="79"/>
      <c r="K371" s="79"/>
      <c r="L371" s="79"/>
      <c r="M371" s="79"/>
      <c r="N371" s="79"/>
      <c r="O371" s="79"/>
      <c r="P371" s="79"/>
      <c r="Q371" s="79"/>
      <c r="R371" s="79"/>
      <c r="S371" s="79"/>
      <c r="T371" s="79"/>
      <c r="U371" s="79"/>
      <c r="V371" s="79"/>
      <c r="W371" s="79"/>
      <c r="X371" s="79"/>
      <c r="Y371" s="79"/>
      <c r="Z371" s="79"/>
    </row>
    <row r="372" ht="11.25" customHeight="1">
      <c r="A372" s="112" t="s">
        <v>7573</v>
      </c>
      <c r="B372" s="98" t="s">
        <v>77</v>
      </c>
      <c r="C372" s="54" t="s">
        <v>9480</v>
      </c>
      <c r="D372" s="119">
        <v>30.0</v>
      </c>
      <c r="E372" s="119">
        <v>30.0</v>
      </c>
      <c r="F372" s="78" t="s">
        <v>689</v>
      </c>
      <c r="G372" s="79"/>
      <c r="H372" s="79"/>
      <c r="I372" s="79"/>
      <c r="J372" s="79"/>
      <c r="K372" s="79"/>
      <c r="L372" s="79"/>
      <c r="M372" s="79"/>
      <c r="N372" s="79"/>
      <c r="O372" s="79"/>
      <c r="P372" s="79"/>
      <c r="Q372" s="79"/>
      <c r="R372" s="79"/>
      <c r="S372" s="79"/>
      <c r="T372" s="79"/>
      <c r="U372" s="79"/>
      <c r="V372" s="79"/>
      <c r="W372" s="79"/>
      <c r="X372" s="79"/>
      <c r="Y372" s="79"/>
      <c r="Z372" s="79"/>
    </row>
    <row r="373" ht="11.25" customHeight="1">
      <c r="A373" s="112" t="s">
        <v>7573</v>
      </c>
      <c r="B373" s="98" t="s">
        <v>77</v>
      </c>
      <c r="C373" s="54" t="s">
        <v>9481</v>
      </c>
      <c r="D373" s="119">
        <v>30.0</v>
      </c>
      <c r="E373" s="119">
        <v>30.0</v>
      </c>
      <c r="F373" s="78" t="s">
        <v>689</v>
      </c>
      <c r="G373" s="79"/>
      <c r="H373" s="79"/>
      <c r="I373" s="79"/>
      <c r="J373" s="79"/>
      <c r="K373" s="79"/>
      <c r="L373" s="79"/>
      <c r="M373" s="79"/>
      <c r="N373" s="79"/>
      <c r="O373" s="79"/>
      <c r="P373" s="79"/>
      <c r="Q373" s="79"/>
      <c r="R373" s="79"/>
      <c r="S373" s="79"/>
      <c r="T373" s="79"/>
      <c r="U373" s="79"/>
      <c r="V373" s="79"/>
      <c r="W373" s="79"/>
      <c r="X373" s="79"/>
      <c r="Y373" s="79"/>
      <c r="Z373" s="79"/>
    </row>
    <row r="374" ht="11.25" customHeight="1">
      <c r="A374" s="112" t="s">
        <v>7573</v>
      </c>
      <c r="B374" s="98" t="s">
        <v>77</v>
      </c>
      <c r="C374" s="54" t="s">
        <v>9482</v>
      </c>
      <c r="D374" s="119">
        <v>30.0</v>
      </c>
      <c r="E374" s="119">
        <v>30.0</v>
      </c>
      <c r="F374" s="78" t="s">
        <v>689</v>
      </c>
      <c r="G374" s="79"/>
      <c r="H374" s="79"/>
      <c r="I374" s="79"/>
      <c r="J374" s="79"/>
      <c r="K374" s="79"/>
      <c r="L374" s="79"/>
      <c r="M374" s="79"/>
      <c r="N374" s="79"/>
      <c r="O374" s="79"/>
      <c r="P374" s="79"/>
      <c r="Q374" s="79"/>
      <c r="R374" s="79"/>
      <c r="S374" s="79"/>
      <c r="T374" s="79"/>
      <c r="U374" s="79"/>
      <c r="V374" s="79"/>
      <c r="W374" s="79"/>
      <c r="X374" s="79"/>
      <c r="Y374" s="79"/>
      <c r="Z374" s="79"/>
    </row>
    <row r="375" ht="11.25" customHeight="1">
      <c r="A375" s="112" t="s">
        <v>7573</v>
      </c>
      <c r="B375" s="98" t="s">
        <v>77</v>
      </c>
      <c r="C375" s="54" t="s">
        <v>9483</v>
      </c>
      <c r="D375" s="119">
        <v>30.0</v>
      </c>
      <c r="E375" s="119">
        <v>30.0</v>
      </c>
      <c r="F375" s="78" t="s">
        <v>689</v>
      </c>
      <c r="G375" s="79"/>
      <c r="H375" s="79"/>
      <c r="I375" s="79"/>
      <c r="J375" s="79"/>
      <c r="K375" s="79"/>
      <c r="L375" s="79"/>
      <c r="M375" s="79"/>
      <c r="N375" s="79"/>
      <c r="O375" s="79"/>
      <c r="P375" s="79"/>
      <c r="Q375" s="79"/>
      <c r="R375" s="79"/>
      <c r="S375" s="79"/>
      <c r="T375" s="79"/>
      <c r="U375" s="79"/>
      <c r="V375" s="79"/>
      <c r="W375" s="79"/>
      <c r="X375" s="79"/>
      <c r="Y375" s="79"/>
      <c r="Z375" s="79"/>
    </row>
    <row r="376" ht="11.25" customHeight="1">
      <c r="A376" s="112" t="s">
        <v>7573</v>
      </c>
      <c r="B376" s="98" t="s">
        <v>77</v>
      </c>
      <c r="C376" s="54" t="s">
        <v>9484</v>
      </c>
      <c r="D376" s="119">
        <v>30.0</v>
      </c>
      <c r="E376" s="119">
        <v>30.0</v>
      </c>
      <c r="F376" s="78" t="s">
        <v>689</v>
      </c>
      <c r="G376" s="79"/>
      <c r="H376" s="79"/>
      <c r="I376" s="79"/>
      <c r="J376" s="79"/>
      <c r="K376" s="79"/>
      <c r="L376" s="79"/>
      <c r="M376" s="79"/>
      <c r="N376" s="79"/>
      <c r="O376" s="79"/>
      <c r="P376" s="79"/>
      <c r="Q376" s="79"/>
      <c r="R376" s="79"/>
      <c r="S376" s="79"/>
      <c r="T376" s="79"/>
      <c r="U376" s="79"/>
      <c r="V376" s="79"/>
      <c r="W376" s="79"/>
      <c r="X376" s="79"/>
      <c r="Y376" s="79"/>
      <c r="Z376" s="79"/>
    </row>
    <row r="377" ht="11.25" customHeight="1">
      <c r="A377" s="112"/>
      <c r="B377" s="98"/>
      <c r="C377" s="78"/>
      <c r="D377" s="119"/>
      <c r="E377" s="303"/>
      <c r="F377" s="78"/>
      <c r="G377" s="79"/>
      <c r="H377" s="79"/>
      <c r="I377" s="79"/>
      <c r="J377" s="79"/>
      <c r="K377" s="79"/>
      <c r="L377" s="79"/>
      <c r="M377" s="79"/>
      <c r="N377" s="79"/>
      <c r="O377" s="79"/>
      <c r="P377" s="79"/>
      <c r="Q377" s="79"/>
      <c r="R377" s="79"/>
      <c r="S377" s="79"/>
      <c r="T377" s="79"/>
      <c r="U377" s="79"/>
      <c r="V377" s="79"/>
      <c r="W377" s="79"/>
      <c r="X377" s="79"/>
      <c r="Y377" s="79"/>
      <c r="Z377" s="79"/>
    </row>
    <row r="378" ht="11.25" customHeight="1">
      <c r="A378" s="65"/>
      <c r="B378" s="523"/>
      <c r="C378" s="781"/>
      <c r="D378" s="799"/>
      <c r="E378" s="799">
        <f>SUM(E9:E377)</f>
        <v>9260</v>
      </c>
      <c r="F378" s="750"/>
      <c r="G378" s="79"/>
      <c r="H378" s="79"/>
      <c r="I378" s="79"/>
      <c r="J378" s="79"/>
      <c r="K378" s="79"/>
      <c r="L378" s="79"/>
      <c r="M378" s="79"/>
      <c r="N378" s="79"/>
      <c r="O378" s="79"/>
      <c r="P378" s="79"/>
      <c r="Q378" s="79"/>
      <c r="R378" s="79"/>
      <c r="S378" s="79"/>
      <c r="T378" s="79"/>
      <c r="U378" s="79"/>
      <c r="V378" s="79"/>
      <c r="W378" s="79"/>
      <c r="X378" s="79"/>
      <c r="Y378" s="79"/>
      <c r="Z378" s="79"/>
    </row>
    <row r="379" ht="11.25" customHeight="1">
      <c r="A379" s="53"/>
      <c r="B379" s="7"/>
      <c r="C379" s="780"/>
      <c r="D379" s="781"/>
      <c r="E379" s="781"/>
      <c r="F379" s="782"/>
      <c r="G379" s="1"/>
      <c r="H379" s="1"/>
      <c r="I379" s="79"/>
      <c r="J379" s="79"/>
      <c r="K379" s="79"/>
      <c r="L379" s="79"/>
      <c r="M379" s="79"/>
      <c r="N379" s="79"/>
      <c r="O379" s="79"/>
      <c r="P379" s="79"/>
      <c r="Q379" s="79"/>
      <c r="R379" s="79"/>
      <c r="S379" s="79"/>
      <c r="T379" s="79"/>
      <c r="U379" s="79"/>
      <c r="V379" s="79"/>
      <c r="W379" s="79"/>
      <c r="X379" s="79"/>
      <c r="Y379" s="79"/>
      <c r="Z379" s="79"/>
    </row>
    <row r="380" ht="11.25" customHeight="1">
      <c r="A380" s="172" t="s">
        <v>690</v>
      </c>
      <c r="B380" s="173"/>
      <c r="C380" s="173"/>
      <c r="D380" s="173"/>
      <c r="E380" s="173"/>
      <c r="F380" s="750"/>
      <c r="G380" s="212"/>
      <c r="H380" s="212"/>
      <c r="I380" s="53"/>
      <c r="J380" s="53"/>
      <c r="K380" s="53"/>
      <c r="L380" s="53"/>
      <c r="M380" s="53"/>
      <c r="N380" s="53"/>
      <c r="O380" s="53"/>
      <c r="P380" s="53"/>
      <c r="Q380" s="53"/>
      <c r="R380" s="53"/>
      <c r="S380" s="53"/>
      <c r="T380" s="53"/>
      <c r="U380" s="53"/>
      <c r="V380" s="53"/>
      <c r="W380" s="53"/>
      <c r="X380" s="53"/>
      <c r="Y380" s="53"/>
      <c r="Z380" s="79"/>
    </row>
    <row r="381" ht="15.75" customHeight="1">
      <c r="A381" s="53"/>
      <c r="B381" s="7"/>
      <c r="C381" s="780"/>
      <c r="D381" s="781"/>
      <c r="E381" s="800"/>
      <c r="F381" s="782"/>
      <c r="G381" s="1"/>
      <c r="H381" s="1"/>
    </row>
    <row r="382" ht="15.75" customHeight="1">
      <c r="A382" s="53"/>
      <c r="B382" s="7"/>
      <c r="C382" s="780"/>
      <c r="D382" s="781"/>
      <c r="E382" s="781"/>
      <c r="F382" s="782"/>
      <c r="G382" s="1"/>
      <c r="H382" s="1"/>
    </row>
    <row r="383" ht="15.75" customHeight="1">
      <c r="A383" s="53"/>
      <c r="B383" s="7"/>
      <c r="C383" s="780"/>
      <c r="D383" s="781"/>
      <c r="E383" s="800"/>
      <c r="F383" s="782"/>
      <c r="G383" s="1"/>
      <c r="H383" s="1"/>
    </row>
    <row r="384" ht="15.75" customHeight="1">
      <c r="A384" s="53"/>
      <c r="B384" s="7"/>
      <c r="C384" s="780"/>
      <c r="D384" s="781"/>
      <c r="E384" s="781"/>
      <c r="F384" s="782"/>
      <c r="G384" s="1"/>
      <c r="H384" s="1"/>
    </row>
    <row r="385" ht="15.75" customHeight="1">
      <c r="A385" s="53"/>
      <c r="B385" s="7"/>
      <c r="C385" s="780"/>
      <c r="D385" s="781"/>
      <c r="E385" s="781"/>
      <c r="F385" s="782"/>
      <c r="G385" s="1"/>
      <c r="H385" s="1"/>
    </row>
    <row r="386" ht="15.75" customHeight="1">
      <c r="A386" s="53"/>
      <c r="B386" s="7"/>
      <c r="C386" s="780"/>
      <c r="D386" s="781"/>
      <c r="E386" s="781"/>
      <c r="F386" s="782"/>
      <c r="G386" s="1"/>
      <c r="H386" s="1"/>
    </row>
    <row r="387" ht="15.75" customHeight="1">
      <c r="A387" s="53"/>
      <c r="B387" s="7"/>
      <c r="C387" s="780"/>
      <c r="D387" s="781"/>
      <c r="E387" s="781"/>
      <c r="F387" s="782"/>
      <c r="G387" s="1"/>
      <c r="H387" s="1"/>
    </row>
    <row r="388" ht="15.75" customHeight="1">
      <c r="A388" s="53"/>
      <c r="B388" s="7"/>
      <c r="C388" s="780"/>
      <c r="D388" s="781"/>
      <c r="E388" s="781"/>
      <c r="F388" s="782"/>
      <c r="G388" s="1"/>
      <c r="H388" s="1"/>
    </row>
    <row r="389" ht="15.75" customHeight="1">
      <c r="A389" s="53"/>
      <c r="B389" s="7"/>
      <c r="C389" s="780"/>
      <c r="D389" s="781"/>
      <c r="E389" s="781"/>
      <c r="F389" s="782"/>
      <c r="G389" s="1"/>
      <c r="H389" s="1"/>
    </row>
    <row r="390" ht="15.75" customHeight="1">
      <c r="A390" s="53"/>
      <c r="B390" s="7"/>
      <c r="C390" s="780"/>
      <c r="D390" s="781"/>
      <c r="E390" s="781"/>
      <c r="F390" s="782"/>
      <c r="G390" s="1"/>
      <c r="H390" s="1"/>
    </row>
    <row r="391" ht="15.75" customHeight="1">
      <c r="A391" s="53"/>
      <c r="B391" s="7"/>
      <c r="C391" s="780"/>
      <c r="D391" s="781"/>
      <c r="E391" s="781"/>
      <c r="F391" s="782"/>
      <c r="G391" s="1"/>
      <c r="H391" s="1"/>
    </row>
    <row r="392" ht="15.75" customHeight="1">
      <c r="A392" s="53"/>
      <c r="B392" s="7"/>
      <c r="C392" s="780"/>
      <c r="D392" s="781"/>
      <c r="E392" s="781"/>
      <c r="F392" s="782"/>
      <c r="G392" s="1"/>
      <c r="H392" s="1"/>
    </row>
    <row r="393" ht="15.75" customHeight="1">
      <c r="A393" s="53"/>
      <c r="B393" s="7"/>
      <c r="C393" s="780"/>
      <c r="D393" s="781"/>
      <c r="E393" s="781"/>
      <c r="F393" s="782"/>
      <c r="G393" s="1"/>
      <c r="H393" s="1"/>
    </row>
    <row r="394" ht="15.75" customHeight="1">
      <c r="A394" s="53"/>
      <c r="B394" s="7"/>
      <c r="C394" s="780"/>
      <c r="D394" s="781"/>
      <c r="E394" s="781"/>
      <c r="F394" s="782"/>
      <c r="G394" s="1"/>
      <c r="H394" s="1"/>
    </row>
    <row r="395" ht="15.75" customHeight="1">
      <c r="A395" s="53"/>
      <c r="B395" s="7"/>
      <c r="C395" s="780"/>
      <c r="D395" s="781"/>
      <c r="E395" s="781"/>
      <c r="F395" s="782"/>
      <c r="G395" s="1"/>
      <c r="H395" s="1"/>
    </row>
    <row r="396" ht="15.75" customHeight="1">
      <c r="A396" s="53"/>
      <c r="B396" s="7"/>
      <c r="C396" s="780"/>
      <c r="D396" s="781"/>
      <c r="E396" s="781"/>
      <c r="F396" s="782"/>
      <c r="G396" s="1"/>
      <c r="H396" s="1"/>
    </row>
    <row r="397" ht="15.75" customHeight="1">
      <c r="A397" s="53"/>
      <c r="B397" s="7"/>
      <c r="C397" s="780"/>
      <c r="D397" s="781"/>
      <c r="E397" s="781"/>
      <c r="F397" s="782"/>
      <c r="G397" s="1"/>
      <c r="H397" s="1"/>
    </row>
    <row r="398" ht="15.75" customHeight="1">
      <c r="A398" s="53"/>
      <c r="B398" s="7"/>
      <c r="C398" s="780"/>
      <c r="D398" s="781"/>
      <c r="E398" s="781"/>
      <c r="F398" s="782"/>
      <c r="G398" s="1"/>
      <c r="H398" s="1"/>
    </row>
    <row r="399" ht="15.75" customHeight="1">
      <c r="A399" s="53"/>
      <c r="B399" s="7"/>
      <c r="C399" s="780"/>
      <c r="D399" s="781"/>
      <c r="E399" s="781"/>
      <c r="F399" s="782"/>
      <c r="G399" s="1"/>
      <c r="H399" s="1"/>
    </row>
    <row r="400" ht="15.75" customHeight="1">
      <c r="A400" s="53"/>
      <c r="B400" s="7"/>
      <c r="C400" s="780"/>
      <c r="D400" s="781"/>
      <c r="E400" s="781"/>
      <c r="F400" s="782"/>
      <c r="G400" s="1"/>
      <c r="H400" s="1"/>
    </row>
    <row r="401" ht="15.75" customHeight="1">
      <c r="A401" s="53"/>
      <c r="B401" s="7"/>
      <c r="C401" s="780"/>
      <c r="D401" s="781"/>
      <c r="E401" s="781"/>
      <c r="F401" s="782"/>
      <c r="G401" s="1"/>
      <c r="H401" s="1"/>
    </row>
    <row r="402" ht="15.75" customHeight="1">
      <c r="A402" s="53"/>
      <c r="B402" s="7"/>
      <c r="C402" s="780"/>
      <c r="D402" s="781"/>
      <c r="E402" s="781"/>
      <c r="F402" s="782"/>
      <c r="G402" s="1"/>
      <c r="H402" s="1"/>
    </row>
    <row r="403" ht="15.75" customHeight="1">
      <c r="A403" s="53"/>
      <c r="B403" s="7"/>
      <c r="C403" s="780"/>
      <c r="D403" s="781"/>
      <c r="E403" s="781"/>
      <c r="F403" s="782"/>
      <c r="G403" s="1"/>
      <c r="H403" s="1"/>
    </row>
    <row r="404" ht="15.75" customHeight="1">
      <c r="A404" s="53"/>
      <c r="B404" s="7"/>
      <c r="C404" s="780"/>
      <c r="D404" s="781"/>
      <c r="E404" s="781"/>
      <c r="F404" s="782"/>
      <c r="G404" s="1"/>
      <c r="H404" s="1"/>
    </row>
    <row r="405" ht="15.75" customHeight="1">
      <c r="A405" s="53"/>
      <c r="B405" s="7"/>
      <c r="C405" s="780"/>
      <c r="D405" s="781"/>
      <c r="E405" s="781"/>
      <c r="F405" s="782"/>
      <c r="G405" s="1"/>
      <c r="H405" s="1"/>
    </row>
    <row r="406" ht="15.75" customHeight="1">
      <c r="A406" s="53"/>
      <c r="B406" s="7"/>
      <c r="C406" s="780"/>
      <c r="D406" s="781"/>
      <c r="E406" s="781"/>
      <c r="F406" s="782"/>
      <c r="G406" s="1"/>
      <c r="H406" s="1"/>
    </row>
    <row r="407" ht="15.75" customHeight="1">
      <c r="A407" s="53"/>
      <c r="B407" s="7"/>
      <c r="C407" s="780"/>
      <c r="D407" s="781"/>
      <c r="E407" s="781"/>
      <c r="F407" s="782"/>
      <c r="G407" s="1"/>
      <c r="H407" s="1"/>
    </row>
    <row r="408" ht="15.75" customHeight="1">
      <c r="A408" s="53"/>
      <c r="B408" s="7"/>
      <c r="C408" s="780"/>
      <c r="D408" s="781"/>
      <c r="E408" s="781"/>
      <c r="F408" s="782"/>
      <c r="G408" s="1"/>
      <c r="H408" s="1"/>
    </row>
    <row r="409" ht="15.75" customHeight="1">
      <c r="A409" s="53"/>
      <c r="B409" s="7"/>
      <c r="C409" s="780"/>
      <c r="D409" s="781"/>
      <c r="E409" s="781"/>
      <c r="F409" s="782"/>
      <c r="G409" s="1"/>
      <c r="H409" s="1"/>
    </row>
    <row r="410" ht="15.75" customHeight="1">
      <c r="A410" s="53"/>
      <c r="B410" s="7"/>
      <c r="C410" s="780"/>
      <c r="D410" s="781"/>
      <c r="E410" s="781"/>
      <c r="F410" s="782"/>
      <c r="G410" s="1"/>
      <c r="H410" s="1"/>
    </row>
    <row r="411" ht="15.75" customHeight="1">
      <c r="A411" s="53"/>
      <c r="B411" s="7"/>
      <c r="C411" s="780"/>
      <c r="D411" s="781"/>
      <c r="E411" s="781"/>
      <c r="F411" s="782"/>
      <c r="G411" s="1"/>
      <c r="H411" s="1"/>
    </row>
    <row r="412" ht="15.75" customHeight="1">
      <c r="A412" s="53"/>
      <c r="B412" s="7"/>
      <c r="C412" s="780"/>
      <c r="D412" s="781"/>
      <c r="E412" s="781"/>
      <c r="F412" s="782"/>
      <c r="G412" s="1"/>
      <c r="H412" s="1"/>
    </row>
    <row r="413" ht="15.75" customHeight="1">
      <c r="A413" s="53"/>
      <c r="B413" s="7"/>
      <c r="C413" s="780"/>
      <c r="D413" s="781"/>
      <c r="E413" s="781"/>
      <c r="F413" s="782"/>
      <c r="G413" s="1"/>
      <c r="H413" s="1"/>
    </row>
    <row r="414" ht="15.75" customHeight="1">
      <c r="A414" s="53"/>
      <c r="B414" s="7"/>
      <c r="C414" s="780"/>
      <c r="D414" s="781"/>
      <c r="E414" s="781"/>
      <c r="F414" s="782"/>
      <c r="G414" s="1"/>
      <c r="H414" s="1"/>
    </row>
    <row r="415" ht="15.75" customHeight="1">
      <c r="A415" s="53"/>
      <c r="B415" s="7"/>
      <c r="C415" s="780"/>
      <c r="D415" s="781"/>
      <c r="E415" s="781"/>
      <c r="F415" s="782"/>
      <c r="G415" s="1"/>
      <c r="H415" s="1"/>
    </row>
    <row r="416" ht="15.75" customHeight="1">
      <c r="A416" s="53"/>
      <c r="B416" s="7"/>
      <c r="C416" s="780"/>
      <c r="D416" s="781"/>
      <c r="E416" s="781"/>
      <c r="F416" s="782"/>
      <c r="G416" s="1"/>
      <c r="H416" s="1"/>
    </row>
    <row r="417" ht="15.75" customHeight="1">
      <c r="A417" s="53"/>
      <c r="B417" s="7"/>
      <c r="C417" s="780"/>
      <c r="D417" s="781"/>
      <c r="E417" s="781"/>
      <c r="F417" s="782"/>
      <c r="G417" s="1"/>
      <c r="H417" s="1"/>
    </row>
    <row r="418" ht="15.75" customHeight="1">
      <c r="A418" s="53"/>
      <c r="B418" s="7"/>
      <c r="C418" s="780"/>
      <c r="D418" s="781"/>
      <c r="E418" s="781"/>
      <c r="F418" s="782"/>
      <c r="G418" s="1"/>
      <c r="H418" s="1"/>
    </row>
    <row r="419" ht="15.75" customHeight="1">
      <c r="A419" s="53"/>
      <c r="B419" s="7"/>
      <c r="C419" s="780"/>
      <c r="D419" s="781"/>
      <c r="E419" s="781"/>
      <c r="F419" s="782"/>
      <c r="G419" s="1"/>
      <c r="H419" s="1"/>
    </row>
    <row r="420" ht="15.75" customHeight="1">
      <c r="A420" s="53"/>
      <c r="B420" s="7"/>
      <c r="C420" s="780"/>
      <c r="D420" s="781"/>
      <c r="E420" s="781"/>
      <c r="F420" s="782"/>
      <c r="G420" s="1"/>
      <c r="H420" s="1"/>
    </row>
    <row r="421" ht="15.75" customHeight="1">
      <c r="A421" s="53"/>
      <c r="B421" s="7"/>
      <c r="C421" s="780"/>
      <c r="D421" s="781"/>
      <c r="E421" s="781"/>
      <c r="F421" s="782"/>
      <c r="G421" s="1"/>
      <c r="H421" s="1"/>
    </row>
    <row r="422" ht="15.75" customHeight="1">
      <c r="A422" s="53"/>
      <c r="B422" s="7"/>
      <c r="C422" s="780"/>
      <c r="D422" s="781"/>
      <c r="E422" s="781"/>
      <c r="F422" s="782"/>
      <c r="G422" s="1"/>
      <c r="H422" s="1"/>
    </row>
    <row r="423" ht="15.75" customHeight="1">
      <c r="A423" s="53"/>
      <c r="B423" s="7"/>
      <c r="C423" s="780"/>
      <c r="D423" s="781"/>
      <c r="E423" s="781"/>
      <c r="F423" s="782"/>
      <c r="G423" s="1"/>
      <c r="H423" s="1"/>
    </row>
    <row r="424" ht="15.75" customHeight="1">
      <c r="A424" s="53"/>
      <c r="B424" s="7"/>
      <c r="C424" s="780"/>
      <c r="D424" s="781"/>
      <c r="E424" s="781"/>
      <c r="F424" s="782"/>
      <c r="G424" s="1"/>
      <c r="H424" s="1"/>
    </row>
    <row r="425" ht="15.75" customHeight="1">
      <c r="A425" s="53"/>
      <c r="B425" s="7"/>
      <c r="C425" s="780"/>
      <c r="D425" s="781"/>
      <c r="E425" s="781"/>
      <c r="F425" s="782"/>
      <c r="G425" s="1"/>
      <c r="H425" s="1"/>
    </row>
    <row r="426" ht="15.75" customHeight="1">
      <c r="A426" s="53"/>
      <c r="B426" s="7"/>
      <c r="C426" s="780"/>
      <c r="D426" s="781"/>
      <c r="E426" s="781"/>
      <c r="F426" s="782"/>
      <c r="G426" s="1"/>
      <c r="H426" s="1"/>
    </row>
    <row r="427" ht="15.75" customHeight="1">
      <c r="A427" s="53"/>
      <c r="B427" s="7"/>
      <c r="C427" s="780"/>
      <c r="D427" s="781"/>
      <c r="E427" s="781"/>
      <c r="F427" s="782"/>
      <c r="G427" s="1"/>
      <c r="H427" s="1"/>
    </row>
    <row r="428" ht="15.75" customHeight="1">
      <c r="A428" s="53"/>
      <c r="B428" s="7"/>
      <c r="C428" s="780"/>
      <c r="D428" s="781"/>
      <c r="E428" s="781"/>
      <c r="F428" s="782"/>
      <c r="G428" s="1"/>
      <c r="H428" s="1"/>
    </row>
    <row r="429" ht="15.75" customHeight="1">
      <c r="A429" s="53"/>
      <c r="B429" s="7"/>
      <c r="C429" s="780"/>
      <c r="D429" s="781"/>
      <c r="E429" s="781"/>
      <c r="F429" s="782"/>
      <c r="G429" s="1"/>
      <c r="H429" s="1"/>
    </row>
    <row r="430" ht="15.75" customHeight="1">
      <c r="A430" s="53"/>
      <c r="B430" s="7"/>
      <c r="C430" s="780"/>
      <c r="D430" s="781"/>
      <c r="E430" s="781"/>
      <c r="F430" s="782"/>
      <c r="G430" s="1"/>
      <c r="H430" s="1"/>
    </row>
    <row r="431" ht="15.75" customHeight="1">
      <c r="A431" s="53"/>
      <c r="B431" s="7"/>
      <c r="C431" s="780"/>
      <c r="D431" s="781"/>
      <c r="E431" s="781"/>
      <c r="F431" s="782"/>
      <c r="G431" s="1"/>
      <c r="H431" s="1"/>
    </row>
    <row r="432" ht="15.75" customHeight="1">
      <c r="A432" s="53"/>
      <c r="B432" s="7"/>
      <c r="C432" s="780"/>
      <c r="D432" s="781"/>
      <c r="E432" s="781"/>
      <c r="F432" s="782"/>
      <c r="G432" s="1"/>
      <c r="H432" s="1"/>
    </row>
    <row r="433" ht="15.75" customHeight="1">
      <c r="A433" s="53"/>
      <c r="B433" s="7"/>
      <c r="C433" s="780"/>
      <c r="D433" s="781"/>
      <c r="E433" s="781"/>
      <c r="F433" s="782"/>
      <c r="G433" s="1"/>
      <c r="H433" s="1"/>
    </row>
    <row r="434" ht="15.75" customHeight="1">
      <c r="A434" s="53"/>
      <c r="B434" s="7"/>
      <c r="C434" s="780"/>
      <c r="D434" s="781"/>
      <c r="E434" s="781"/>
      <c r="F434" s="782"/>
      <c r="G434" s="1"/>
      <c r="H434" s="1"/>
    </row>
    <row r="435" ht="15.75" customHeight="1">
      <c r="A435" s="53"/>
      <c r="B435" s="7"/>
      <c r="C435" s="780"/>
      <c r="D435" s="781"/>
      <c r="E435" s="781"/>
      <c r="F435" s="782"/>
      <c r="G435" s="1"/>
      <c r="H435" s="1"/>
    </row>
    <row r="436" ht="15.75" customHeight="1">
      <c r="A436" s="53"/>
      <c r="B436" s="7"/>
      <c r="C436" s="780"/>
      <c r="D436" s="781"/>
      <c r="E436" s="781"/>
      <c r="F436" s="782"/>
      <c r="G436" s="1"/>
      <c r="H436" s="1"/>
    </row>
    <row r="437" ht="15.75" customHeight="1">
      <c r="A437" s="53"/>
      <c r="B437" s="7"/>
      <c r="C437" s="780"/>
      <c r="D437" s="781"/>
      <c r="E437" s="781"/>
      <c r="F437" s="782"/>
      <c r="G437" s="1"/>
      <c r="H437" s="1"/>
    </row>
    <row r="438" ht="15.75" customHeight="1">
      <c r="A438" s="53"/>
      <c r="B438" s="7"/>
      <c r="C438" s="780"/>
      <c r="D438" s="781"/>
      <c r="E438" s="781"/>
      <c r="F438" s="782"/>
      <c r="G438" s="1"/>
      <c r="H438" s="1"/>
    </row>
    <row r="439" ht="15.75" customHeight="1">
      <c r="A439" s="53"/>
      <c r="B439" s="7"/>
      <c r="C439" s="780"/>
      <c r="D439" s="781"/>
      <c r="E439" s="781"/>
      <c r="F439" s="782"/>
      <c r="G439" s="1"/>
      <c r="H439" s="1"/>
    </row>
    <row r="440" ht="15.75" customHeight="1">
      <c r="A440" s="53"/>
      <c r="B440" s="7"/>
      <c r="C440" s="780"/>
      <c r="D440" s="781"/>
      <c r="E440" s="781"/>
      <c r="F440" s="782"/>
      <c r="G440" s="1"/>
      <c r="H440" s="1"/>
    </row>
    <row r="441" ht="15.75" customHeight="1">
      <c r="A441" s="53"/>
      <c r="B441" s="7"/>
      <c r="C441" s="780"/>
      <c r="D441" s="781"/>
      <c r="E441" s="781"/>
      <c r="F441" s="782"/>
      <c r="G441" s="1"/>
      <c r="H441" s="1"/>
    </row>
    <row r="442" ht="15.75" customHeight="1">
      <c r="A442" s="53"/>
      <c r="B442" s="7"/>
      <c r="C442" s="780"/>
      <c r="D442" s="781"/>
      <c r="E442" s="781"/>
      <c r="F442" s="782"/>
      <c r="G442" s="1"/>
      <c r="H442" s="1"/>
    </row>
    <row r="443" ht="15.75" customHeight="1">
      <c r="A443" s="53"/>
      <c r="B443" s="7"/>
      <c r="C443" s="780"/>
      <c r="D443" s="781"/>
      <c r="E443" s="781"/>
      <c r="F443" s="782"/>
      <c r="G443" s="1"/>
      <c r="H443" s="1"/>
    </row>
    <row r="444" ht="15.75" customHeight="1">
      <c r="A444" s="53"/>
      <c r="B444" s="7"/>
      <c r="C444" s="780"/>
      <c r="D444" s="781"/>
      <c r="E444" s="781"/>
      <c r="F444" s="782"/>
      <c r="G444" s="1"/>
      <c r="H444" s="1"/>
    </row>
    <row r="445" ht="15.75" customHeight="1">
      <c r="A445" s="53"/>
      <c r="B445" s="7"/>
      <c r="C445" s="780"/>
      <c r="D445" s="781"/>
      <c r="E445" s="781"/>
      <c r="F445" s="782"/>
      <c r="G445" s="1"/>
      <c r="H445" s="1"/>
    </row>
    <row r="446" ht="15.75" customHeight="1">
      <c r="A446" s="53"/>
      <c r="B446" s="7"/>
      <c r="C446" s="780"/>
      <c r="D446" s="781"/>
      <c r="E446" s="781"/>
      <c r="F446" s="782"/>
      <c r="G446" s="1"/>
      <c r="H446" s="1"/>
    </row>
    <row r="447" ht="15.75" customHeight="1">
      <c r="A447" s="53"/>
      <c r="B447" s="7"/>
      <c r="C447" s="780"/>
      <c r="D447" s="781"/>
      <c r="E447" s="781"/>
      <c r="F447" s="782"/>
      <c r="G447" s="1"/>
      <c r="H447" s="1"/>
    </row>
    <row r="448" ht="15.75" customHeight="1">
      <c r="A448" s="53"/>
      <c r="B448" s="7"/>
      <c r="C448" s="780"/>
      <c r="D448" s="781"/>
      <c r="E448" s="781"/>
      <c r="F448" s="782"/>
      <c r="G448" s="1"/>
      <c r="H448" s="1"/>
    </row>
    <row r="449" ht="15.75" customHeight="1">
      <c r="A449" s="53"/>
      <c r="B449" s="7"/>
      <c r="C449" s="780"/>
      <c r="D449" s="781"/>
      <c r="E449" s="781"/>
      <c r="F449" s="782"/>
      <c r="G449" s="1"/>
      <c r="H449" s="1"/>
    </row>
    <row r="450" ht="15.75" customHeight="1">
      <c r="A450" s="53"/>
      <c r="B450" s="7"/>
      <c r="C450" s="780"/>
      <c r="D450" s="781"/>
      <c r="E450" s="781"/>
      <c r="F450" s="782"/>
      <c r="G450" s="1"/>
      <c r="H450" s="1"/>
    </row>
    <row r="451" ht="15.75" customHeight="1">
      <c r="A451" s="53"/>
      <c r="B451" s="7"/>
      <c r="C451" s="780"/>
      <c r="D451" s="781"/>
      <c r="E451" s="781"/>
      <c r="F451" s="782"/>
      <c r="G451" s="1"/>
      <c r="H451" s="1"/>
    </row>
    <row r="452" ht="15.75" customHeight="1">
      <c r="A452" s="53"/>
      <c r="B452" s="7"/>
      <c r="C452" s="780"/>
      <c r="D452" s="781"/>
      <c r="E452" s="781"/>
      <c r="F452" s="782"/>
      <c r="G452" s="1"/>
      <c r="H452" s="1"/>
    </row>
    <row r="453" ht="15.75" customHeight="1">
      <c r="A453" s="53"/>
      <c r="B453" s="7"/>
      <c r="C453" s="780"/>
      <c r="D453" s="781"/>
      <c r="E453" s="781"/>
      <c r="F453" s="782"/>
      <c r="G453" s="1"/>
      <c r="H453" s="1"/>
    </row>
    <row r="454" ht="15.75" customHeight="1">
      <c r="A454" s="53"/>
      <c r="B454" s="7"/>
      <c r="C454" s="780"/>
      <c r="D454" s="781"/>
      <c r="E454" s="781"/>
      <c r="F454" s="782"/>
      <c r="G454" s="1"/>
      <c r="H454" s="1"/>
    </row>
    <row r="455" ht="15.75" customHeight="1">
      <c r="A455" s="53"/>
      <c r="B455" s="7"/>
      <c r="C455" s="780"/>
      <c r="D455" s="781"/>
      <c r="E455" s="781"/>
      <c r="F455" s="782"/>
      <c r="G455" s="1"/>
      <c r="H455" s="1"/>
    </row>
    <row r="456" ht="15.75" customHeight="1">
      <c r="A456" s="53"/>
      <c r="B456" s="7"/>
      <c r="C456" s="780"/>
      <c r="D456" s="781"/>
      <c r="E456" s="781"/>
      <c r="F456" s="782"/>
      <c r="G456" s="1"/>
      <c r="H456" s="1"/>
    </row>
    <row r="457" ht="15.75" customHeight="1">
      <c r="A457" s="53"/>
      <c r="B457" s="7"/>
      <c r="C457" s="780"/>
      <c r="D457" s="781"/>
      <c r="E457" s="781"/>
      <c r="F457" s="782"/>
      <c r="G457" s="1"/>
      <c r="H457" s="1"/>
    </row>
    <row r="458" ht="15.75" customHeight="1">
      <c r="A458" s="53"/>
      <c r="B458" s="7"/>
      <c r="C458" s="780"/>
      <c r="D458" s="781"/>
      <c r="E458" s="781"/>
      <c r="F458" s="782"/>
      <c r="G458" s="1"/>
      <c r="H458" s="1"/>
    </row>
    <row r="459" ht="15.75" customHeight="1">
      <c r="A459" s="53"/>
      <c r="B459" s="7"/>
      <c r="C459" s="780"/>
      <c r="D459" s="781"/>
      <c r="E459" s="781"/>
      <c r="F459" s="782"/>
      <c r="G459" s="1"/>
      <c r="H459" s="1"/>
    </row>
    <row r="460" ht="15.75" customHeight="1">
      <c r="A460" s="53"/>
      <c r="B460" s="7"/>
      <c r="C460" s="780"/>
      <c r="D460" s="781"/>
      <c r="E460" s="781"/>
      <c r="F460" s="782"/>
      <c r="G460" s="1"/>
      <c r="H460" s="1"/>
    </row>
    <row r="461" ht="15.75" customHeight="1">
      <c r="A461" s="53"/>
      <c r="B461" s="7"/>
      <c r="C461" s="780"/>
      <c r="D461" s="781"/>
      <c r="E461" s="781"/>
      <c r="F461" s="782"/>
      <c r="G461" s="1"/>
      <c r="H461" s="1"/>
    </row>
    <row r="462" ht="15.75" customHeight="1">
      <c r="A462" s="53"/>
      <c r="B462" s="7"/>
      <c r="C462" s="780"/>
      <c r="D462" s="781"/>
      <c r="E462" s="781"/>
      <c r="F462" s="782"/>
      <c r="G462" s="1"/>
      <c r="H462" s="1"/>
    </row>
    <row r="463" ht="15.75" customHeight="1">
      <c r="A463" s="53"/>
      <c r="B463" s="7"/>
      <c r="C463" s="780"/>
      <c r="D463" s="781"/>
      <c r="E463" s="781"/>
      <c r="F463" s="782"/>
      <c r="G463" s="1"/>
      <c r="H463" s="1"/>
    </row>
    <row r="464" ht="15.75" customHeight="1">
      <c r="A464" s="53"/>
      <c r="B464" s="7"/>
      <c r="C464" s="780"/>
      <c r="D464" s="781"/>
      <c r="E464" s="781"/>
      <c r="F464" s="782"/>
      <c r="G464" s="1"/>
      <c r="H464" s="1"/>
    </row>
    <row r="465" ht="15.75" customHeight="1">
      <c r="A465" s="53"/>
      <c r="B465" s="7"/>
      <c r="C465" s="780"/>
      <c r="D465" s="781"/>
      <c r="E465" s="781"/>
      <c r="F465" s="782"/>
      <c r="G465" s="1"/>
      <c r="H465" s="1"/>
    </row>
    <row r="466" ht="15.75" customHeight="1">
      <c r="A466" s="53"/>
      <c r="B466" s="7"/>
      <c r="C466" s="780"/>
      <c r="D466" s="781"/>
      <c r="E466" s="781"/>
      <c r="F466" s="782"/>
      <c r="G466" s="1"/>
      <c r="H466" s="1"/>
    </row>
    <row r="467" ht="15.75" customHeight="1">
      <c r="A467" s="53"/>
      <c r="B467" s="7"/>
      <c r="C467" s="780"/>
      <c r="D467" s="781"/>
      <c r="E467" s="781"/>
      <c r="F467" s="782"/>
      <c r="G467" s="1"/>
      <c r="H467" s="1"/>
    </row>
    <row r="468" ht="15.75" customHeight="1">
      <c r="A468" s="53"/>
      <c r="B468" s="7"/>
      <c r="C468" s="780"/>
      <c r="D468" s="781"/>
      <c r="E468" s="781"/>
      <c r="F468" s="782"/>
      <c r="G468" s="1"/>
      <c r="H468" s="1"/>
    </row>
    <row r="469" ht="15.75" customHeight="1">
      <c r="A469" s="53"/>
      <c r="B469" s="7"/>
      <c r="C469" s="780"/>
      <c r="D469" s="781"/>
      <c r="E469" s="781"/>
      <c r="F469" s="782"/>
      <c r="G469" s="1"/>
      <c r="H469" s="1"/>
    </row>
    <row r="470" ht="15.75" customHeight="1">
      <c r="A470" s="53"/>
      <c r="B470" s="7"/>
      <c r="C470" s="780"/>
      <c r="D470" s="781"/>
      <c r="E470" s="781"/>
      <c r="F470" s="782"/>
      <c r="G470" s="1"/>
      <c r="H470" s="1"/>
    </row>
    <row r="471" ht="15.75" customHeight="1">
      <c r="A471" s="53"/>
      <c r="B471" s="7"/>
      <c r="C471" s="780"/>
      <c r="D471" s="781"/>
      <c r="E471" s="781"/>
      <c r="F471" s="782"/>
      <c r="G471" s="1"/>
      <c r="H471" s="1"/>
    </row>
    <row r="472" ht="15.75" customHeight="1">
      <c r="A472" s="53"/>
      <c r="B472" s="7"/>
      <c r="C472" s="780"/>
      <c r="D472" s="781"/>
      <c r="E472" s="781"/>
      <c r="F472" s="782"/>
      <c r="G472" s="1"/>
      <c r="H472" s="1"/>
    </row>
    <row r="473" ht="15.75" customHeight="1">
      <c r="A473" s="53"/>
      <c r="B473" s="7"/>
      <c r="C473" s="780"/>
      <c r="D473" s="781"/>
      <c r="E473" s="781"/>
      <c r="F473" s="782"/>
      <c r="G473" s="1"/>
      <c r="H473" s="1"/>
    </row>
    <row r="474" ht="15.75" customHeight="1">
      <c r="A474" s="53"/>
      <c r="B474" s="7"/>
      <c r="C474" s="780"/>
      <c r="D474" s="781"/>
      <c r="E474" s="781"/>
      <c r="F474" s="782"/>
      <c r="G474" s="1"/>
      <c r="H474" s="1"/>
    </row>
    <row r="475" ht="15.75" customHeight="1">
      <c r="A475" s="53"/>
      <c r="B475" s="7"/>
      <c r="C475" s="780"/>
      <c r="D475" s="781"/>
      <c r="E475" s="781"/>
      <c r="F475" s="782"/>
      <c r="G475" s="1"/>
      <c r="H475" s="1"/>
    </row>
    <row r="476" ht="15.75" customHeight="1">
      <c r="A476" s="53"/>
      <c r="B476" s="7"/>
      <c r="C476" s="780"/>
      <c r="D476" s="781"/>
      <c r="E476" s="781"/>
      <c r="F476" s="782"/>
      <c r="G476" s="1"/>
      <c r="H476" s="1"/>
    </row>
    <row r="477" ht="15.75" customHeight="1">
      <c r="A477" s="53"/>
      <c r="B477" s="7"/>
      <c r="C477" s="780"/>
      <c r="D477" s="781"/>
      <c r="E477" s="781"/>
      <c r="F477" s="782"/>
      <c r="G477" s="1"/>
      <c r="H477" s="1"/>
    </row>
    <row r="478" ht="15.75" customHeight="1">
      <c r="A478" s="53"/>
      <c r="B478" s="7"/>
      <c r="C478" s="780"/>
      <c r="D478" s="781"/>
      <c r="E478" s="781"/>
      <c r="F478" s="782"/>
      <c r="G478" s="1"/>
      <c r="H478" s="1"/>
    </row>
    <row r="479" ht="15.75" customHeight="1">
      <c r="A479" s="53"/>
      <c r="B479" s="7"/>
      <c r="C479" s="780"/>
      <c r="D479" s="781"/>
      <c r="E479" s="781"/>
      <c r="F479" s="782"/>
      <c r="G479" s="1"/>
      <c r="H479" s="1"/>
    </row>
    <row r="480" ht="15.75" customHeight="1">
      <c r="A480" s="53"/>
      <c r="B480" s="7"/>
      <c r="C480" s="780"/>
      <c r="D480" s="781"/>
      <c r="E480" s="781"/>
      <c r="F480" s="782"/>
      <c r="G480" s="1"/>
      <c r="H480" s="1"/>
    </row>
    <row r="481" ht="15.75" customHeight="1">
      <c r="A481" s="53"/>
      <c r="B481" s="7"/>
      <c r="C481" s="780"/>
      <c r="D481" s="781"/>
      <c r="E481" s="781"/>
      <c r="F481" s="782"/>
      <c r="G481" s="1"/>
      <c r="H481" s="1"/>
    </row>
    <row r="482" ht="15.75" customHeight="1">
      <c r="A482" s="53"/>
      <c r="B482" s="7"/>
      <c r="C482" s="780"/>
      <c r="D482" s="781"/>
      <c r="E482" s="781"/>
      <c r="F482" s="782"/>
      <c r="G482" s="1"/>
      <c r="H482" s="1"/>
    </row>
    <row r="483" ht="15.75" customHeight="1">
      <c r="A483" s="53"/>
      <c r="B483" s="7"/>
      <c r="C483" s="780"/>
      <c r="D483" s="781"/>
      <c r="E483" s="781"/>
      <c r="F483" s="782"/>
      <c r="G483" s="1"/>
      <c r="H483" s="1"/>
    </row>
    <row r="484" ht="15.75" customHeight="1">
      <c r="A484" s="53"/>
      <c r="B484" s="7"/>
      <c r="C484" s="780"/>
      <c r="D484" s="781"/>
      <c r="E484" s="781"/>
      <c r="F484" s="782"/>
      <c r="G484" s="1"/>
      <c r="H484" s="1"/>
    </row>
    <row r="485" ht="15.75" customHeight="1">
      <c r="A485" s="53"/>
      <c r="B485" s="7"/>
      <c r="C485" s="780"/>
      <c r="D485" s="781"/>
      <c r="E485" s="781"/>
      <c r="F485" s="782"/>
      <c r="G485" s="1"/>
      <c r="H485" s="1"/>
    </row>
    <row r="486" ht="15.75" customHeight="1">
      <c r="A486" s="53"/>
      <c r="B486" s="7"/>
      <c r="C486" s="780"/>
      <c r="D486" s="781"/>
      <c r="E486" s="781"/>
      <c r="F486" s="782"/>
      <c r="G486" s="1"/>
      <c r="H486" s="1"/>
    </row>
    <row r="487" ht="15.75" customHeight="1">
      <c r="A487" s="53"/>
      <c r="B487" s="7"/>
      <c r="C487" s="780"/>
      <c r="D487" s="781"/>
      <c r="E487" s="781"/>
      <c r="F487" s="782"/>
      <c r="G487" s="1"/>
      <c r="H487" s="1"/>
    </row>
    <row r="488" ht="15.75" customHeight="1">
      <c r="A488" s="53"/>
      <c r="B488" s="7"/>
      <c r="C488" s="780"/>
      <c r="D488" s="781"/>
      <c r="E488" s="781"/>
      <c r="F488" s="782"/>
      <c r="G488" s="1"/>
      <c r="H488" s="1"/>
    </row>
    <row r="489" ht="15.75" customHeight="1">
      <c r="A489" s="53"/>
      <c r="B489" s="7"/>
      <c r="C489" s="780"/>
      <c r="D489" s="781"/>
      <c r="E489" s="781"/>
      <c r="F489" s="782"/>
      <c r="G489" s="1"/>
      <c r="H489" s="1"/>
    </row>
    <row r="490" ht="15.75" customHeight="1">
      <c r="A490" s="53"/>
      <c r="B490" s="7"/>
      <c r="C490" s="780"/>
      <c r="D490" s="781"/>
      <c r="E490" s="781"/>
      <c r="F490" s="782"/>
      <c r="G490" s="1"/>
      <c r="H490" s="1"/>
    </row>
    <row r="491" ht="15.75" customHeight="1">
      <c r="A491" s="53"/>
      <c r="B491" s="7"/>
      <c r="C491" s="780"/>
      <c r="D491" s="781"/>
      <c r="E491" s="781"/>
      <c r="F491" s="782"/>
      <c r="G491" s="1"/>
      <c r="H491" s="1"/>
    </row>
    <row r="492" ht="15.75" customHeight="1">
      <c r="A492" s="53"/>
      <c r="B492" s="7"/>
      <c r="C492" s="780"/>
      <c r="D492" s="781"/>
      <c r="E492" s="781"/>
      <c r="F492" s="782"/>
      <c r="G492" s="1"/>
      <c r="H492" s="1"/>
    </row>
    <row r="493" ht="15.75" customHeight="1">
      <c r="A493" s="53"/>
      <c r="B493" s="7"/>
      <c r="C493" s="780"/>
      <c r="D493" s="781"/>
      <c r="E493" s="781"/>
      <c r="F493" s="782"/>
      <c r="G493" s="1"/>
      <c r="H493" s="1"/>
    </row>
    <row r="494" ht="15.75" customHeight="1">
      <c r="A494" s="53"/>
      <c r="B494" s="7"/>
      <c r="C494" s="780"/>
      <c r="D494" s="781"/>
      <c r="E494" s="781"/>
      <c r="F494" s="782"/>
      <c r="G494" s="1"/>
      <c r="H494" s="1"/>
    </row>
    <row r="495" ht="15.75" customHeight="1">
      <c r="A495" s="53"/>
      <c r="B495" s="7"/>
      <c r="C495" s="780"/>
      <c r="D495" s="781"/>
      <c r="E495" s="781"/>
      <c r="F495" s="782"/>
      <c r="G495" s="1"/>
      <c r="H495" s="1"/>
    </row>
    <row r="496" ht="15.75" customHeight="1">
      <c r="A496" s="53"/>
      <c r="B496" s="7"/>
      <c r="C496" s="780"/>
      <c r="D496" s="781"/>
      <c r="E496" s="781"/>
      <c r="F496" s="782"/>
      <c r="G496" s="1"/>
      <c r="H496" s="1"/>
    </row>
    <row r="497" ht="15.75" customHeight="1">
      <c r="A497" s="53"/>
      <c r="B497" s="7"/>
      <c r="C497" s="780"/>
      <c r="D497" s="781"/>
      <c r="E497" s="781"/>
      <c r="F497" s="782"/>
      <c r="G497" s="1"/>
      <c r="H497" s="1"/>
    </row>
    <row r="498" ht="15.75" customHeight="1">
      <c r="A498" s="53"/>
      <c r="B498" s="7"/>
      <c r="C498" s="780"/>
      <c r="D498" s="781"/>
      <c r="E498" s="781"/>
      <c r="F498" s="782"/>
      <c r="G498" s="1"/>
      <c r="H498" s="1"/>
    </row>
    <row r="499" ht="15.75" customHeight="1">
      <c r="A499" s="53"/>
      <c r="B499" s="7"/>
      <c r="C499" s="780"/>
      <c r="D499" s="781"/>
      <c r="E499" s="781"/>
      <c r="F499" s="782"/>
      <c r="G499" s="1"/>
      <c r="H499" s="1"/>
    </row>
    <row r="500" ht="15.75" customHeight="1">
      <c r="A500" s="53"/>
      <c r="B500" s="7"/>
      <c r="C500" s="780"/>
      <c r="D500" s="781"/>
      <c r="E500" s="781"/>
      <c r="F500" s="782"/>
      <c r="G500" s="1"/>
      <c r="H500" s="1"/>
    </row>
    <row r="501" ht="15.75" customHeight="1">
      <c r="A501" s="53"/>
      <c r="B501" s="7"/>
      <c r="C501" s="780"/>
      <c r="D501" s="781"/>
      <c r="E501" s="781"/>
      <c r="F501" s="782"/>
      <c r="G501" s="1"/>
      <c r="H501" s="1"/>
    </row>
    <row r="502" ht="15.75" customHeight="1">
      <c r="A502" s="53"/>
      <c r="B502" s="7"/>
      <c r="C502" s="780"/>
      <c r="D502" s="781"/>
      <c r="E502" s="781"/>
      <c r="F502" s="782"/>
      <c r="G502" s="1"/>
      <c r="H502" s="1"/>
    </row>
    <row r="503" ht="15.75" customHeight="1">
      <c r="A503" s="53"/>
      <c r="B503" s="7"/>
      <c r="C503" s="780"/>
      <c r="D503" s="781"/>
      <c r="E503" s="781"/>
      <c r="F503" s="782"/>
      <c r="G503" s="1"/>
      <c r="H503" s="1"/>
    </row>
    <row r="504" ht="15.75" customHeight="1">
      <c r="A504" s="53"/>
      <c r="B504" s="7"/>
      <c r="C504" s="780"/>
      <c r="D504" s="781"/>
      <c r="E504" s="781"/>
      <c r="F504" s="782"/>
      <c r="G504" s="1"/>
      <c r="H504" s="1"/>
    </row>
    <row r="505" ht="15.75" customHeight="1">
      <c r="A505" s="53"/>
      <c r="B505" s="7"/>
      <c r="C505" s="780"/>
      <c r="D505" s="781"/>
      <c r="E505" s="781"/>
      <c r="F505" s="782"/>
      <c r="G505" s="1"/>
      <c r="H505" s="1"/>
    </row>
    <row r="506" ht="15.75" customHeight="1">
      <c r="A506" s="53"/>
      <c r="B506" s="7"/>
      <c r="C506" s="780"/>
      <c r="D506" s="781"/>
      <c r="E506" s="781"/>
      <c r="F506" s="782"/>
      <c r="G506" s="1"/>
      <c r="H506" s="1"/>
    </row>
    <row r="507" ht="15.75" customHeight="1">
      <c r="A507" s="53"/>
      <c r="B507" s="7"/>
      <c r="C507" s="780"/>
      <c r="D507" s="781"/>
      <c r="E507" s="781"/>
      <c r="F507" s="782"/>
      <c r="G507" s="1"/>
      <c r="H507" s="1"/>
    </row>
    <row r="508" ht="15.75" customHeight="1">
      <c r="A508" s="53"/>
      <c r="B508" s="7"/>
      <c r="C508" s="780"/>
      <c r="D508" s="781"/>
      <c r="E508" s="781"/>
      <c r="F508" s="782"/>
      <c r="G508" s="1"/>
      <c r="H508" s="1"/>
    </row>
    <row r="509" ht="15.75" customHeight="1">
      <c r="A509" s="53"/>
      <c r="B509" s="7"/>
      <c r="C509" s="780"/>
      <c r="D509" s="781"/>
      <c r="E509" s="781"/>
      <c r="F509" s="782"/>
      <c r="G509" s="1"/>
      <c r="H509" s="1"/>
    </row>
    <row r="510" ht="15.75" customHeight="1">
      <c r="A510" s="53"/>
      <c r="B510" s="7"/>
      <c r="C510" s="780"/>
      <c r="D510" s="781"/>
      <c r="E510" s="781"/>
      <c r="F510" s="782"/>
      <c r="G510" s="1"/>
      <c r="H510" s="1"/>
    </row>
    <row r="511" ht="15.75" customHeight="1">
      <c r="A511" s="53"/>
      <c r="B511" s="7"/>
      <c r="C511" s="780"/>
      <c r="D511" s="781"/>
      <c r="E511" s="781"/>
      <c r="F511" s="782"/>
      <c r="G511" s="1"/>
      <c r="H511" s="1"/>
    </row>
    <row r="512" ht="15.75" customHeight="1">
      <c r="A512" s="53"/>
      <c r="B512" s="7"/>
      <c r="C512" s="780"/>
      <c r="D512" s="781"/>
      <c r="E512" s="781"/>
      <c r="F512" s="782"/>
      <c r="G512" s="1"/>
      <c r="H512" s="1"/>
    </row>
    <row r="513" ht="15.75" customHeight="1">
      <c r="A513" s="53"/>
      <c r="B513" s="7"/>
      <c r="C513" s="780"/>
      <c r="D513" s="781"/>
      <c r="E513" s="781"/>
      <c r="F513" s="782"/>
      <c r="G513" s="1"/>
      <c r="H513" s="1"/>
    </row>
    <row r="514" ht="15.75" customHeight="1">
      <c r="A514" s="53"/>
      <c r="B514" s="7"/>
      <c r="C514" s="780"/>
      <c r="D514" s="781"/>
      <c r="E514" s="781"/>
      <c r="F514" s="782"/>
      <c r="G514" s="1"/>
      <c r="H514" s="1"/>
    </row>
    <row r="515" ht="15.75" customHeight="1">
      <c r="A515" s="53"/>
      <c r="B515" s="7"/>
      <c r="C515" s="780"/>
      <c r="D515" s="781"/>
      <c r="E515" s="781"/>
      <c r="F515" s="782"/>
      <c r="G515" s="1"/>
      <c r="H515" s="1"/>
    </row>
    <row r="516" ht="15.75" customHeight="1">
      <c r="A516" s="53"/>
      <c r="B516" s="7"/>
      <c r="C516" s="780"/>
      <c r="D516" s="781"/>
      <c r="E516" s="781"/>
      <c r="F516" s="782"/>
      <c r="G516" s="1"/>
      <c r="H516" s="1"/>
    </row>
    <row r="517" ht="15.75" customHeight="1">
      <c r="A517" s="53"/>
      <c r="B517" s="7"/>
      <c r="C517" s="780"/>
      <c r="D517" s="781"/>
      <c r="E517" s="781"/>
      <c r="F517" s="782"/>
      <c r="G517" s="1"/>
      <c r="H517" s="1"/>
    </row>
    <row r="518" ht="15.75" customHeight="1">
      <c r="A518" s="53"/>
      <c r="B518" s="7"/>
      <c r="C518" s="780"/>
      <c r="D518" s="781"/>
      <c r="E518" s="781"/>
      <c r="F518" s="782"/>
      <c r="G518" s="1"/>
      <c r="H518" s="1"/>
    </row>
    <row r="519" ht="15.75" customHeight="1">
      <c r="A519" s="53"/>
      <c r="B519" s="7"/>
      <c r="C519" s="780"/>
      <c r="D519" s="781"/>
      <c r="E519" s="781"/>
      <c r="F519" s="782"/>
      <c r="G519" s="1"/>
      <c r="H519" s="1"/>
    </row>
    <row r="520" ht="15.75" customHeight="1">
      <c r="A520" s="53"/>
      <c r="B520" s="7"/>
      <c r="C520" s="780"/>
      <c r="D520" s="781"/>
      <c r="E520" s="781"/>
      <c r="F520" s="782"/>
      <c r="G520" s="1"/>
      <c r="H520" s="1"/>
    </row>
    <row r="521" ht="15.75" customHeight="1">
      <c r="A521" s="53"/>
      <c r="B521" s="7"/>
      <c r="C521" s="780"/>
      <c r="D521" s="781"/>
      <c r="E521" s="781"/>
      <c r="F521" s="782"/>
      <c r="G521" s="1"/>
      <c r="H521" s="1"/>
    </row>
    <row r="522" ht="15.75" customHeight="1">
      <c r="A522" s="53"/>
      <c r="B522" s="7"/>
      <c r="C522" s="780"/>
      <c r="D522" s="781"/>
      <c r="E522" s="781"/>
      <c r="F522" s="782"/>
      <c r="G522" s="1"/>
      <c r="H522" s="1"/>
    </row>
    <row r="523" ht="15.75" customHeight="1">
      <c r="A523" s="53"/>
      <c r="B523" s="7"/>
      <c r="C523" s="780"/>
      <c r="D523" s="781"/>
      <c r="E523" s="781"/>
      <c r="F523" s="782"/>
      <c r="G523" s="1"/>
      <c r="H523" s="1"/>
    </row>
    <row r="524" ht="15.75" customHeight="1">
      <c r="A524" s="53"/>
      <c r="B524" s="7"/>
      <c r="C524" s="780"/>
      <c r="D524" s="781"/>
      <c r="E524" s="781"/>
      <c r="F524" s="782"/>
      <c r="G524" s="1"/>
      <c r="H524" s="1"/>
    </row>
    <row r="525" ht="15.75" customHeight="1">
      <c r="A525" s="53"/>
      <c r="B525" s="7"/>
      <c r="C525" s="780"/>
      <c r="D525" s="781"/>
      <c r="E525" s="781"/>
      <c r="F525" s="782"/>
      <c r="G525" s="1"/>
      <c r="H525" s="1"/>
    </row>
    <row r="526" ht="15.75" customHeight="1">
      <c r="A526" s="53"/>
      <c r="B526" s="7"/>
      <c r="C526" s="780"/>
      <c r="D526" s="781"/>
      <c r="E526" s="781"/>
      <c r="F526" s="782"/>
      <c r="G526" s="1"/>
      <c r="H526" s="1"/>
    </row>
    <row r="527" ht="15.75" customHeight="1">
      <c r="A527" s="53"/>
      <c r="B527" s="7"/>
      <c r="C527" s="780"/>
      <c r="D527" s="781"/>
      <c r="E527" s="781"/>
      <c r="F527" s="782"/>
      <c r="G527" s="1"/>
      <c r="H527" s="1"/>
    </row>
    <row r="528" ht="15.75" customHeight="1">
      <c r="A528" s="53"/>
      <c r="B528" s="7"/>
      <c r="C528" s="780"/>
      <c r="D528" s="781"/>
      <c r="E528" s="781"/>
      <c r="F528" s="782"/>
      <c r="G528" s="1"/>
      <c r="H528" s="1"/>
    </row>
    <row r="529" ht="15.75" customHeight="1">
      <c r="A529" s="53"/>
      <c r="B529" s="7"/>
      <c r="C529" s="780"/>
      <c r="D529" s="781"/>
      <c r="E529" s="781"/>
      <c r="F529" s="782"/>
      <c r="G529" s="1"/>
      <c r="H529" s="1"/>
    </row>
    <row r="530" ht="15.75" customHeight="1">
      <c r="A530" s="53"/>
      <c r="B530" s="7"/>
      <c r="C530" s="780"/>
      <c r="D530" s="781"/>
      <c r="E530" s="781"/>
      <c r="F530" s="782"/>
      <c r="G530" s="1"/>
      <c r="H530" s="1"/>
    </row>
    <row r="531" ht="15.75" customHeight="1">
      <c r="A531" s="53"/>
      <c r="B531" s="7"/>
      <c r="C531" s="780"/>
      <c r="D531" s="781"/>
      <c r="E531" s="781"/>
      <c r="F531" s="782"/>
      <c r="G531" s="1"/>
      <c r="H531" s="1"/>
    </row>
    <row r="532" ht="15.75" customHeight="1">
      <c r="A532" s="53"/>
      <c r="B532" s="7"/>
      <c r="C532" s="780"/>
      <c r="D532" s="781"/>
      <c r="E532" s="781"/>
      <c r="F532" s="782"/>
      <c r="G532" s="1"/>
      <c r="H532" s="1"/>
    </row>
    <row r="533" ht="15.75" customHeight="1">
      <c r="A533" s="53"/>
      <c r="B533" s="7"/>
      <c r="C533" s="780"/>
      <c r="D533" s="781"/>
      <c r="E533" s="781"/>
      <c r="F533" s="782"/>
      <c r="G533" s="1"/>
      <c r="H533" s="1"/>
    </row>
    <row r="534" ht="15.75" customHeight="1">
      <c r="A534" s="53"/>
      <c r="B534" s="7"/>
      <c r="C534" s="780"/>
      <c r="D534" s="781"/>
      <c r="E534" s="781"/>
      <c r="F534" s="782"/>
      <c r="G534" s="1"/>
      <c r="H534" s="1"/>
    </row>
    <row r="535" ht="15.75" customHeight="1">
      <c r="A535" s="53"/>
      <c r="B535" s="7"/>
      <c r="C535" s="780"/>
      <c r="D535" s="781"/>
      <c r="E535" s="781"/>
      <c r="F535" s="782"/>
      <c r="G535" s="1"/>
      <c r="H535" s="1"/>
    </row>
    <row r="536" ht="15.75" customHeight="1">
      <c r="A536" s="53"/>
      <c r="B536" s="7"/>
      <c r="C536" s="780"/>
      <c r="D536" s="781"/>
      <c r="E536" s="781"/>
      <c r="F536" s="782"/>
      <c r="G536" s="1"/>
      <c r="H536" s="1"/>
    </row>
    <row r="537" ht="15.75" customHeight="1">
      <c r="A537" s="53"/>
      <c r="B537" s="7"/>
      <c r="C537" s="780"/>
      <c r="D537" s="781"/>
      <c r="E537" s="781"/>
      <c r="F537" s="782"/>
      <c r="G537" s="1"/>
      <c r="H537" s="1"/>
    </row>
    <row r="538" ht="15.75" customHeight="1">
      <c r="A538" s="53"/>
      <c r="B538" s="7"/>
      <c r="C538" s="780"/>
      <c r="D538" s="781"/>
      <c r="E538" s="781"/>
      <c r="F538" s="782"/>
      <c r="G538" s="1"/>
      <c r="H538" s="1"/>
    </row>
    <row r="539" ht="15.75" customHeight="1">
      <c r="A539" s="53"/>
      <c r="B539" s="7"/>
      <c r="C539" s="780"/>
      <c r="D539" s="781"/>
      <c r="E539" s="781"/>
      <c r="F539" s="782"/>
      <c r="G539" s="1"/>
      <c r="H539" s="1"/>
    </row>
    <row r="540" ht="15.75" customHeight="1">
      <c r="A540" s="53"/>
      <c r="B540" s="7"/>
      <c r="C540" s="780"/>
      <c r="D540" s="781"/>
      <c r="E540" s="781"/>
      <c r="F540" s="782"/>
      <c r="G540" s="1"/>
      <c r="H540" s="1"/>
    </row>
    <row r="541" ht="15.75" customHeight="1">
      <c r="A541" s="53"/>
      <c r="B541" s="7"/>
      <c r="C541" s="780"/>
      <c r="D541" s="781"/>
      <c r="E541" s="781"/>
      <c r="F541" s="782"/>
      <c r="G541" s="1"/>
      <c r="H541" s="1"/>
    </row>
    <row r="542" ht="15.75" customHeight="1">
      <c r="A542" s="53"/>
      <c r="B542" s="7"/>
      <c r="C542" s="780"/>
      <c r="D542" s="781"/>
      <c r="E542" s="781"/>
      <c r="F542" s="782"/>
      <c r="G542" s="1"/>
      <c r="H542" s="1"/>
    </row>
    <row r="543" ht="15.75" customHeight="1">
      <c r="A543" s="53"/>
      <c r="B543" s="7"/>
      <c r="C543" s="780"/>
      <c r="D543" s="781"/>
      <c r="E543" s="781"/>
      <c r="F543" s="782"/>
      <c r="G543" s="1"/>
      <c r="H543" s="1"/>
    </row>
    <row r="544" ht="15.75" customHeight="1">
      <c r="A544" s="53"/>
      <c r="B544" s="7"/>
      <c r="C544" s="780"/>
      <c r="D544" s="781"/>
      <c r="E544" s="781"/>
      <c r="F544" s="782"/>
      <c r="G544" s="1"/>
      <c r="H544" s="1"/>
    </row>
    <row r="545" ht="15.75" customHeight="1">
      <c r="A545" s="53"/>
      <c r="B545" s="7"/>
      <c r="C545" s="780"/>
      <c r="D545" s="781"/>
      <c r="E545" s="781"/>
      <c r="F545" s="782"/>
      <c r="G545" s="1"/>
      <c r="H545" s="1"/>
    </row>
    <row r="546" ht="15.75" customHeight="1">
      <c r="A546" s="53"/>
      <c r="B546" s="7"/>
      <c r="C546" s="780"/>
      <c r="D546" s="781"/>
      <c r="E546" s="781"/>
      <c r="F546" s="782"/>
      <c r="G546" s="1"/>
      <c r="H546" s="1"/>
    </row>
    <row r="547" ht="15.75" customHeight="1">
      <c r="A547" s="53"/>
      <c r="B547" s="7"/>
      <c r="C547" s="780"/>
      <c r="D547" s="781"/>
      <c r="E547" s="781"/>
      <c r="F547" s="782"/>
      <c r="G547" s="1"/>
      <c r="H547" s="1"/>
    </row>
    <row r="548" ht="15.75" customHeight="1">
      <c r="A548" s="53"/>
      <c r="B548" s="7"/>
      <c r="C548" s="780"/>
      <c r="D548" s="781"/>
      <c r="E548" s="781"/>
      <c r="F548" s="782"/>
      <c r="G548" s="1"/>
      <c r="H548" s="1"/>
    </row>
    <row r="549" ht="15.75" customHeight="1">
      <c r="A549" s="53"/>
      <c r="B549" s="7"/>
      <c r="C549" s="780"/>
      <c r="D549" s="781"/>
      <c r="E549" s="781"/>
      <c r="F549" s="782"/>
      <c r="G549" s="1"/>
      <c r="H549" s="1"/>
    </row>
    <row r="550" ht="15.75" customHeight="1">
      <c r="A550" s="53"/>
      <c r="B550" s="7"/>
      <c r="C550" s="780"/>
      <c r="D550" s="781"/>
      <c r="E550" s="781"/>
      <c r="F550" s="782"/>
      <c r="G550" s="1"/>
      <c r="H550" s="1"/>
    </row>
    <row r="551" ht="15.75" customHeight="1">
      <c r="A551" s="53"/>
      <c r="B551" s="7"/>
      <c r="C551" s="780"/>
      <c r="D551" s="781"/>
      <c r="E551" s="781"/>
      <c r="F551" s="782"/>
      <c r="G551" s="1"/>
      <c r="H551" s="1"/>
    </row>
    <row r="552" ht="15.75" customHeight="1">
      <c r="A552" s="53"/>
      <c r="B552" s="7"/>
      <c r="C552" s="780"/>
      <c r="D552" s="781"/>
      <c r="E552" s="781"/>
      <c r="F552" s="782"/>
      <c r="G552" s="1"/>
      <c r="H552" s="1"/>
    </row>
    <row r="553" ht="15.75" customHeight="1">
      <c r="A553" s="53"/>
      <c r="B553" s="7"/>
      <c r="C553" s="780"/>
      <c r="D553" s="781"/>
      <c r="E553" s="781"/>
      <c r="F553" s="782"/>
      <c r="G553" s="1"/>
      <c r="H553" s="1"/>
    </row>
    <row r="554" ht="15.75" customHeight="1">
      <c r="A554" s="53"/>
      <c r="B554" s="7"/>
      <c r="C554" s="780"/>
      <c r="D554" s="781"/>
      <c r="E554" s="781"/>
      <c r="F554" s="782"/>
      <c r="G554" s="1"/>
      <c r="H554" s="1"/>
    </row>
    <row r="555" ht="15.75" customHeight="1">
      <c r="A555" s="53"/>
      <c r="B555" s="7"/>
      <c r="C555" s="780"/>
      <c r="D555" s="781"/>
      <c r="E555" s="781"/>
      <c r="F555" s="782"/>
      <c r="G555" s="1"/>
      <c r="H555" s="1"/>
    </row>
    <row r="556" ht="15.75" customHeight="1">
      <c r="A556" s="53"/>
      <c r="B556" s="7"/>
      <c r="C556" s="780"/>
      <c r="D556" s="781"/>
      <c r="E556" s="781"/>
      <c r="F556" s="782"/>
      <c r="G556" s="1"/>
      <c r="H556" s="1"/>
    </row>
    <row r="557" ht="15.75" customHeight="1">
      <c r="A557" s="53"/>
      <c r="B557" s="7"/>
      <c r="C557" s="780"/>
      <c r="D557" s="781"/>
      <c r="E557" s="781"/>
      <c r="F557" s="782"/>
      <c r="G557" s="1"/>
      <c r="H557" s="1"/>
    </row>
    <row r="558" ht="15.75" customHeight="1">
      <c r="A558" s="53"/>
      <c r="B558" s="7"/>
      <c r="C558" s="780"/>
      <c r="D558" s="781"/>
      <c r="E558" s="781"/>
      <c r="F558" s="782"/>
      <c r="G558" s="1"/>
      <c r="H558" s="1"/>
    </row>
    <row r="559" ht="15.75" customHeight="1">
      <c r="A559" s="53"/>
      <c r="B559" s="7"/>
      <c r="C559" s="780"/>
      <c r="D559" s="781"/>
      <c r="E559" s="781"/>
      <c r="F559" s="782"/>
      <c r="G559" s="1"/>
      <c r="H559" s="1"/>
    </row>
    <row r="560" ht="15.75" customHeight="1">
      <c r="A560" s="53"/>
      <c r="B560" s="7"/>
      <c r="C560" s="780"/>
      <c r="D560" s="781"/>
      <c r="E560" s="781"/>
      <c r="F560" s="782"/>
      <c r="G560" s="1"/>
      <c r="H560" s="1"/>
    </row>
    <row r="561" ht="15.75" customHeight="1">
      <c r="A561" s="53"/>
      <c r="B561" s="7"/>
      <c r="C561" s="780"/>
      <c r="D561" s="781"/>
      <c r="E561" s="781"/>
      <c r="F561" s="782"/>
      <c r="G561" s="1"/>
      <c r="H561" s="1"/>
    </row>
    <row r="562" ht="15.75" customHeight="1">
      <c r="A562" s="53"/>
      <c r="B562" s="7"/>
      <c r="C562" s="780"/>
      <c r="D562" s="781"/>
      <c r="E562" s="781"/>
      <c r="F562" s="782"/>
      <c r="G562" s="1"/>
      <c r="H562" s="1"/>
    </row>
    <row r="563" ht="15.75" customHeight="1">
      <c r="A563" s="53"/>
      <c r="B563" s="7"/>
      <c r="C563" s="780"/>
      <c r="D563" s="781"/>
      <c r="E563" s="781"/>
      <c r="F563" s="782"/>
      <c r="G563" s="1"/>
      <c r="H563" s="1"/>
    </row>
    <row r="564" ht="15.75" customHeight="1">
      <c r="A564" s="53"/>
      <c r="B564" s="7"/>
      <c r="C564" s="780"/>
      <c r="D564" s="781"/>
      <c r="E564" s="781"/>
      <c r="F564" s="782"/>
      <c r="G564" s="1"/>
      <c r="H564" s="1"/>
    </row>
    <row r="565" ht="15.75" customHeight="1">
      <c r="A565" s="53"/>
      <c r="B565" s="7"/>
      <c r="C565" s="780"/>
      <c r="D565" s="781"/>
      <c r="E565" s="781"/>
      <c r="F565" s="782"/>
      <c r="G565" s="1"/>
      <c r="H565" s="1"/>
    </row>
    <row r="566" ht="15.75" customHeight="1">
      <c r="A566" s="53"/>
      <c r="B566" s="7"/>
      <c r="C566" s="780"/>
      <c r="D566" s="781"/>
      <c r="E566" s="781"/>
      <c r="F566" s="782"/>
      <c r="G566" s="1"/>
      <c r="H566" s="1"/>
    </row>
    <row r="567" ht="15.75" customHeight="1">
      <c r="A567" s="53"/>
      <c r="B567" s="7"/>
      <c r="C567" s="780"/>
      <c r="D567" s="781"/>
      <c r="E567" s="781"/>
      <c r="F567" s="782"/>
      <c r="G567" s="1"/>
      <c r="H567" s="1"/>
    </row>
    <row r="568" ht="15.75" customHeight="1">
      <c r="A568" s="53"/>
      <c r="B568" s="7"/>
      <c r="C568" s="780"/>
      <c r="D568" s="781"/>
      <c r="E568" s="781"/>
      <c r="F568" s="782"/>
      <c r="G568" s="1"/>
      <c r="H568" s="1"/>
    </row>
    <row r="569" ht="15.75" customHeight="1">
      <c r="A569" s="53"/>
      <c r="B569" s="7"/>
      <c r="C569" s="780"/>
      <c r="D569" s="781"/>
      <c r="E569" s="781"/>
      <c r="F569" s="782"/>
      <c r="G569" s="1"/>
      <c r="H569" s="1"/>
    </row>
    <row r="570" ht="15.75" customHeight="1">
      <c r="A570" s="53"/>
      <c r="B570" s="7"/>
      <c r="C570" s="780"/>
      <c r="D570" s="781"/>
      <c r="E570" s="781"/>
      <c r="F570" s="782"/>
      <c r="G570" s="1"/>
      <c r="H570" s="1"/>
    </row>
    <row r="571" ht="15.75" customHeight="1">
      <c r="A571" s="53"/>
      <c r="B571" s="7"/>
      <c r="C571" s="780"/>
      <c r="D571" s="781"/>
      <c r="E571" s="781"/>
      <c r="F571" s="782"/>
      <c r="G571" s="1"/>
      <c r="H571" s="1"/>
    </row>
    <row r="572" ht="15.75" customHeight="1">
      <c r="A572" s="53"/>
      <c r="B572" s="7"/>
      <c r="C572" s="780"/>
      <c r="D572" s="781"/>
      <c r="E572" s="781"/>
      <c r="F572" s="782"/>
      <c r="G572" s="1"/>
      <c r="H572" s="1"/>
    </row>
    <row r="573" ht="15.75" customHeight="1">
      <c r="A573" s="53"/>
      <c r="B573" s="7"/>
      <c r="C573" s="780"/>
      <c r="D573" s="781"/>
      <c r="E573" s="781"/>
      <c r="F573" s="782"/>
      <c r="G573" s="1"/>
      <c r="H573" s="1"/>
    </row>
    <row r="574" ht="15.75" customHeight="1">
      <c r="A574" s="53"/>
      <c r="B574" s="7"/>
      <c r="C574" s="780"/>
      <c r="D574" s="781"/>
      <c r="E574" s="781"/>
      <c r="F574" s="782"/>
      <c r="G574" s="1"/>
      <c r="H574" s="1"/>
    </row>
    <row r="575" ht="15.75" customHeight="1">
      <c r="A575" s="53"/>
      <c r="B575" s="7"/>
      <c r="C575" s="780"/>
      <c r="D575" s="781"/>
      <c r="E575" s="781"/>
      <c r="F575" s="782"/>
      <c r="G575" s="1"/>
      <c r="H575" s="1"/>
    </row>
    <row r="576" ht="15.75" customHeight="1">
      <c r="A576" s="53"/>
      <c r="B576" s="7"/>
      <c r="C576" s="780"/>
      <c r="D576" s="781"/>
      <c r="E576" s="781"/>
      <c r="F576" s="782"/>
      <c r="G576" s="1"/>
      <c r="H576" s="1"/>
    </row>
    <row r="577" ht="15.75" customHeight="1">
      <c r="A577" s="53"/>
      <c r="B577" s="7"/>
      <c r="C577" s="780"/>
      <c r="D577" s="781"/>
      <c r="E577" s="781"/>
      <c r="F577" s="782"/>
      <c r="G577" s="1"/>
      <c r="H577" s="1"/>
    </row>
    <row r="578" ht="15.75" customHeight="1">
      <c r="A578" s="53"/>
      <c r="B578" s="7"/>
      <c r="C578" s="780"/>
      <c r="D578" s="781"/>
      <c r="E578" s="781"/>
      <c r="F578" s="782"/>
      <c r="G578" s="1"/>
      <c r="H578" s="1"/>
    </row>
    <row r="579" ht="15.75" customHeight="1">
      <c r="A579" s="53"/>
      <c r="B579" s="7"/>
      <c r="C579" s="780"/>
      <c r="D579" s="781"/>
      <c r="E579" s="781"/>
      <c r="F579" s="782"/>
      <c r="G579" s="1"/>
      <c r="H579" s="1"/>
    </row>
    <row r="580" ht="15.75" customHeight="1">
      <c r="A580" s="53"/>
      <c r="B580" s="7"/>
      <c r="C580" s="780"/>
      <c r="D580" s="781"/>
      <c r="E580" s="781"/>
      <c r="F580" s="782"/>
      <c r="G580" s="1"/>
      <c r="H580" s="1"/>
    </row>
    <row r="581" ht="15.75" customHeight="1">
      <c r="B581" s="801"/>
      <c r="C581" s="802"/>
      <c r="D581" s="779"/>
      <c r="E581" s="779"/>
      <c r="F581" s="802"/>
    </row>
    <row r="582" ht="15.75" customHeight="1">
      <c r="B582" s="801"/>
      <c r="C582" s="802"/>
      <c r="D582" s="779"/>
      <c r="E582" s="779"/>
      <c r="F582" s="802"/>
    </row>
    <row r="583" ht="15.75" customHeight="1">
      <c r="B583" s="801"/>
      <c r="C583" s="802"/>
      <c r="D583" s="779"/>
      <c r="E583" s="779"/>
      <c r="F583" s="802"/>
    </row>
    <row r="584" ht="15.75" customHeight="1">
      <c r="B584" s="801"/>
      <c r="C584" s="802"/>
      <c r="D584" s="779"/>
      <c r="E584" s="779"/>
      <c r="F584" s="802"/>
    </row>
    <row r="585" ht="15.75" customHeight="1">
      <c r="B585" s="801"/>
      <c r="C585" s="802"/>
      <c r="D585" s="779"/>
      <c r="E585" s="779"/>
      <c r="F585" s="802"/>
    </row>
    <row r="586" ht="15.75" customHeight="1">
      <c r="B586" s="801"/>
      <c r="C586" s="802"/>
      <c r="D586" s="779"/>
      <c r="E586" s="779"/>
      <c r="F586" s="802"/>
    </row>
    <row r="587" ht="15.75" customHeight="1">
      <c r="B587" s="801"/>
      <c r="C587" s="802"/>
      <c r="D587" s="779"/>
      <c r="E587" s="779"/>
      <c r="F587" s="802"/>
    </row>
    <row r="588" ht="15.75" customHeight="1">
      <c r="B588" s="801"/>
      <c r="C588" s="802"/>
      <c r="D588" s="779"/>
      <c r="E588" s="779"/>
      <c r="F588" s="802"/>
    </row>
    <row r="589" ht="15.75" customHeight="1">
      <c r="B589" s="801"/>
      <c r="C589" s="802"/>
      <c r="D589" s="779"/>
      <c r="E589" s="779"/>
      <c r="F589" s="802"/>
    </row>
    <row r="590" ht="15.75" customHeight="1">
      <c r="B590" s="801"/>
      <c r="C590" s="802"/>
      <c r="D590" s="779"/>
      <c r="E590" s="779"/>
      <c r="F590" s="802"/>
    </row>
    <row r="591" ht="15.75" customHeight="1">
      <c r="B591" s="801"/>
      <c r="C591" s="802"/>
      <c r="D591" s="779"/>
      <c r="E591" s="779"/>
      <c r="F591" s="802"/>
    </row>
    <row r="592" ht="15.75" customHeight="1">
      <c r="B592" s="801"/>
      <c r="C592" s="802"/>
      <c r="D592" s="779"/>
      <c r="E592" s="779"/>
      <c r="F592" s="802"/>
    </row>
    <row r="593" ht="15.75" customHeight="1">
      <c r="B593" s="801"/>
      <c r="C593" s="802"/>
      <c r="D593" s="779"/>
      <c r="E593" s="779"/>
      <c r="F593" s="802"/>
    </row>
    <row r="594" ht="15.75" customHeight="1">
      <c r="B594" s="801"/>
      <c r="C594" s="802"/>
      <c r="D594" s="779"/>
      <c r="E594" s="779"/>
      <c r="F594" s="802"/>
    </row>
    <row r="595" ht="15.75" customHeight="1">
      <c r="B595" s="801"/>
      <c r="C595" s="802"/>
      <c r="D595" s="779"/>
      <c r="E595" s="779"/>
      <c r="F595" s="802"/>
    </row>
    <row r="596" ht="15.75" customHeight="1">
      <c r="B596" s="801"/>
      <c r="C596" s="802"/>
      <c r="D596" s="779"/>
      <c r="E596" s="779"/>
      <c r="F596" s="802"/>
    </row>
    <row r="597" ht="15.75" customHeight="1">
      <c r="B597" s="801"/>
      <c r="C597" s="802"/>
      <c r="D597" s="779"/>
      <c r="E597" s="779"/>
      <c r="F597" s="802"/>
    </row>
    <row r="598" ht="15.75" customHeight="1">
      <c r="B598" s="801"/>
      <c r="C598" s="802"/>
      <c r="D598" s="779"/>
      <c r="E598" s="779"/>
      <c r="F598" s="802"/>
    </row>
    <row r="599" ht="15.75" customHeight="1">
      <c r="B599" s="801"/>
      <c r="C599" s="802"/>
      <c r="D599" s="779"/>
      <c r="E599" s="779"/>
      <c r="F599" s="802"/>
    </row>
    <row r="600" ht="15.75" customHeight="1">
      <c r="B600" s="801"/>
      <c r="C600" s="802"/>
      <c r="D600" s="779"/>
      <c r="E600" s="779"/>
      <c r="F600" s="802"/>
    </row>
    <row r="601" ht="15.75" customHeight="1">
      <c r="B601" s="801"/>
      <c r="C601" s="802"/>
      <c r="D601" s="779"/>
      <c r="E601" s="779"/>
      <c r="F601" s="802"/>
    </row>
    <row r="602" ht="15.75" customHeight="1">
      <c r="B602" s="801"/>
      <c r="C602" s="802"/>
      <c r="D602" s="779"/>
      <c r="E602" s="779"/>
      <c r="F602" s="802"/>
    </row>
    <row r="603" ht="15.75" customHeight="1">
      <c r="B603" s="801"/>
      <c r="C603" s="802"/>
      <c r="D603" s="779"/>
      <c r="E603" s="779"/>
      <c r="F603" s="802"/>
    </row>
    <row r="604" ht="15.75" customHeight="1">
      <c r="B604" s="801"/>
      <c r="C604" s="802"/>
      <c r="D604" s="779"/>
      <c r="E604" s="779"/>
      <c r="F604" s="802"/>
    </row>
    <row r="605" ht="15.75" customHeight="1">
      <c r="B605" s="801"/>
      <c r="C605" s="802"/>
      <c r="D605" s="779"/>
      <c r="E605" s="779"/>
      <c r="F605" s="802"/>
    </row>
    <row r="606" ht="15.75" customHeight="1">
      <c r="B606" s="801"/>
      <c r="C606" s="802"/>
      <c r="D606" s="779"/>
      <c r="E606" s="779"/>
      <c r="F606" s="802"/>
    </row>
    <row r="607" ht="15.75" customHeight="1">
      <c r="B607" s="801"/>
      <c r="C607" s="802"/>
      <c r="D607" s="779"/>
      <c r="E607" s="779"/>
      <c r="F607" s="802"/>
    </row>
    <row r="608" ht="15.75" customHeight="1">
      <c r="B608" s="801"/>
      <c r="C608" s="802"/>
      <c r="D608" s="779"/>
      <c r="E608" s="779"/>
      <c r="F608" s="802"/>
    </row>
    <row r="609" ht="15.75" customHeight="1">
      <c r="B609" s="801"/>
      <c r="C609" s="802"/>
      <c r="D609" s="779"/>
      <c r="E609" s="779"/>
      <c r="F609" s="802"/>
    </row>
    <row r="610" ht="15.75" customHeight="1">
      <c r="B610" s="801"/>
      <c r="C610" s="802"/>
      <c r="D610" s="779"/>
      <c r="E610" s="779"/>
      <c r="F610" s="802"/>
    </row>
    <row r="611" ht="15.75" customHeight="1">
      <c r="B611" s="801"/>
      <c r="C611" s="802"/>
      <c r="D611" s="779"/>
      <c r="E611" s="779"/>
      <c r="F611" s="802"/>
    </row>
    <row r="612" ht="15.75" customHeight="1">
      <c r="B612" s="801"/>
      <c r="C612" s="802"/>
      <c r="D612" s="779"/>
      <c r="E612" s="779"/>
      <c r="F612" s="802"/>
    </row>
    <row r="613" ht="15.75" customHeight="1">
      <c r="B613" s="801"/>
      <c r="C613" s="802"/>
      <c r="D613" s="779"/>
      <c r="E613" s="779"/>
      <c r="F613" s="802"/>
    </row>
    <row r="614" ht="15.75" customHeight="1">
      <c r="B614" s="801"/>
      <c r="C614" s="802"/>
      <c r="D614" s="779"/>
      <c r="E614" s="779"/>
      <c r="F614" s="802"/>
    </row>
    <row r="615" ht="15.75" customHeight="1">
      <c r="B615" s="801"/>
      <c r="C615" s="802"/>
      <c r="D615" s="779"/>
      <c r="E615" s="779"/>
      <c r="F615" s="802"/>
    </row>
    <row r="616" ht="15.75" customHeight="1">
      <c r="B616" s="801"/>
      <c r="C616" s="802"/>
      <c r="D616" s="779"/>
      <c r="E616" s="779"/>
      <c r="F616" s="802"/>
    </row>
    <row r="617" ht="15.75" customHeight="1">
      <c r="B617" s="801"/>
      <c r="C617" s="802"/>
      <c r="D617" s="779"/>
      <c r="E617" s="779"/>
      <c r="F617" s="802"/>
    </row>
    <row r="618" ht="15.75" customHeight="1">
      <c r="B618" s="801"/>
      <c r="C618" s="802"/>
      <c r="D618" s="779"/>
      <c r="E618" s="779"/>
      <c r="F618" s="802"/>
    </row>
    <row r="619" ht="15.75" customHeight="1">
      <c r="B619" s="801"/>
      <c r="C619" s="802"/>
      <c r="D619" s="779"/>
      <c r="E619" s="779"/>
      <c r="F619" s="802"/>
    </row>
    <row r="620" ht="15.75" customHeight="1">
      <c r="B620" s="801"/>
      <c r="C620" s="802"/>
      <c r="D620" s="779"/>
      <c r="E620" s="779"/>
      <c r="F620" s="802"/>
    </row>
    <row r="621" ht="15.75" customHeight="1">
      <c r="B621" s="801"/>
      <c r="C621" s="802"/>
      <c r="D621" s="779"/>
      <c r="E621" s="779"/>
      <c r="F621" s="802"/>
    </row>
    <row r="622" ht="15.75" customHeight="1">
      <c r="B622" s="801"/>
      <c r="C622" s="802"/>
      <c r="D622" s="779"/>
      <c r="E622" s="779"/>
      <c r="F622" s="802"/>
    </row>
    <row r="623" ht="15.75" customHeight="1">
      <c r="B623" s="801"/>
      <c r="C623" s="802"/>
      <c r="D623" s="779"/>
      <c r="E623" s="779"/>
      <c r="F623" s="802"/>
    </row>
    <row r="624" ht="15.75" customHeight="1">
      <c r="B624" s="801"/>
      <c r="C624" s="802"/>
      <c r="D624" s="779"/>
      <c r="E624" s="779"/>
      <c r="F624" s="802"/>
    </row>
    <row r="625" ht="15.75" customHeight="1">
      <c r="B625" s="801"/>
      <c r="C625" s="802"/>
      <c r="D625" s="779"/>
      <c r="E625" s="779"/>
      <c r="F625" s="802"/>
    </row>
    <row r="626" ht="15.75" customHeight="1">
      <c r="B626" s="801"/>
      <c r="C626" s="802"/>
      <c r="D626" s="779"/>
      <c r="E626" s="779"/>
      <c r="F626" s="802"/>
    </row>
    <row r="627" ht="15.75" customHeight="1">
      <c r="B627" s="801"/>
      <c r="C627" s="802"/>
      <c r="D627" s="779"/>
      <c r="E627" s="779"/>
      <c r="F627" s="802"/>
    </row>
    <row r="628" ht="15.75" customHeight="1">
      <c r="B628" s="801"/>
      <c r="C628" s="802"/>
      <c r="D628" s="779"/>
      <c r="E628" s="779"/>
      <c r="F628" s="802"/>
    </row>
    <row r="629" ht="15.75" customHeight="1">
      <c r="B629" s="801"/>
      <c r="C629" s="802"/>
      <c r="D629" s="779"/>
      <c r="E629" s="779"/>
      <c r="F629" s="802"/>
    </row>
    <row r="630" ht="15.75" customHeight="1">
      <c r="B630" s="801"/>
      <c r="C630" s="802"/>
      <c r="D630" s="779"/>
      <c r="E630" s="779"/>
      <c r="F630" s="802"/>
    </row>
    <row r="631" ht="15.75" customHeight="1">
      <c r="B631" s="801"/>
      <c r="C631" s="802"/>
      <c r="D631" s="779"/>
      <c r="E631" s="779"/>
      <c r="F631" s="802"/>
    </row>
    <row r="632" ht="15.75" customHeight="1">
      <c r="B632" s="801"/>
      <c r="C632" s="802"/>
      <c r="D632" s="779"/>
      <c r="E632" s="779"/>
      <c r="F632" s="802"/>
    </row>
    <row r="633" ht="15.75" customHeight="1">
      <c r="B633" s="801"/>
      <c r="C633" s="802"/>
      <c r="D633" s="779"/>
      <c r="E633" s="779"/>
      <c r="F633" s="802"/>
    </row>
    <row r="634" ht="15.75" customHeight="1">
      <c r="B634" s="801"/>
      <c r="C634" s="802"/>
      <c r="D634" s="779"/>
      <c r="E634" s="779"/>
      <c r="F634" s="802"/>
    </row>
    <row r="635" ht="15.75" customHeight="1">
      <c r="B635" s="801"/>
      <c r="C635" s="802"/>
      <c r="D635" s="779"/>
      <c r="E635" s="779"/>
      <c r="F635" s="802"/>
    </row>
    <row r="636" ht="15.75" customHeight="1">
      <c r="B636" s="801"/>
      <c r="C636" s="802"/>
      <c r="D636" s="779"/>
      <c r="E636" s="779"/>
      <c r="F636" s="802"/>
    </row>
    <row r="637" ht="15.75" customHeight="1">
      <c r="B637" s="801"/>
      <c r="C637" s="802"/>
      <c r="D637" s="779"/>
      <c r="E637" s="779"/>
      <c r="F637" s="802"/>
    </row>
    <row r="638" ht="15.75" customHeight="1">
      <c r="B638" s="801"/>
      <c r="C638" s="802"/>
      <c r="D638" s="779"/>
      <c r="E638" s="779"/>
      <c r="F638" s="802"/>
    </row>
    <row r="639" ht="15.75" customHeight="1">
      <c r="B639" s="801"/>
      <c r="C639" s="802"/>
      <c r="D639" s="779"/>
      <c r="E639" s="779"/>
      <c r="F639" s="802"/>
    </row>
    <row r="640" ht="15.75" customHeight="1">
      <c r="B640" s="801"/>
      <c r="C640" s="802"/>
      <c r="D640" s="779"/>
      <c r="E640" s="779"/>
      <c r="F640" s="802"/>
    </row>
    <row r="641" ht="15.75" customHeight="1">
      <c r="B641" s="801"/>
      <c r="C641" s="802"/>
      <c r="D641" s="779"/>
      <c r="E641" s="779"/>
      <c r="F641" s="802"/>
    </row>
    <row r="642" ht="15.75" customHeight="1">
      <c r="B642" s="801"/>
      <c r="C642" s="802"/>
      <c r="D642" s="779"/>
      <c r="E642" s="779"/>
      <c r="F642" s="802"/>
    </row>
    <row r="643" ht="15.75" customHeight="1">
      <c r="B643" s="801"/>
      <c r="C643" s="802"/>
      <c r="D643" s="779"/>
      <c r="E643" s="779"/>
      <c r="F643" s="802"/>
    </row>
    <row r="644" ht="15.75" customHeight="1">
      <c r="B644" s="801"/>
      <c r="C644" s="802"/>
      <c r="D644" s="779"/>
      <c r="E644" s="779"/>
      <c r="F644" s="802"/>
    </row>
    <row r="645" ht="15.75" customHeight="1">
      <c r="B645" s="801"/>
      <c r="C645" s="802"/>
      <c r="D645" s="779"/>
      <c r="E645" s="779"/>
      <c r="F645" s="802"/>
    </row>
    <row r="646" ht="15.75" customHeight="1">
      <c r="B646" s="801"/>
      <c r="C646" s="802"/>
      <c r="D646" s="779"/>
      <c r="E646" s="779"/>
      <c r="F646" s="802"/>
    </row>
    <row r="647" ht="15.75" customHeight="1">
      <c r="B647" s="801"/>
      <c r="C647" s="802"/>
      <c r="D647" s="779"/>
      <c r="E647" s="779"/>
      <c r="F647" s="802"/>
    </row>
    <row r="648" ht="15.75" customHeight="1">
      <c r="B648" s="801"/>
      <c r="C648" s="802"/>
      <c r="D648" s="779"/>
      <c r="E648" s="779"/>
      <c r="F648" s="802"/>
    </row>
    <row r="649" ht="15.75" customHeight="1">
      <c r="B649" s="801"/>
      <c r="C649" s="802"/>
      <c r="D649" s="779"/>
      <c r="E649" s="779"/>
      <c r="F649" s="802"/>
    </row>
    <row r="650" ht="15.75" customHeight="1">
      <c r="B650" s="801"/>
      <c r="C650" s="802"/>
      <c r="D650" s="779"/>
      <c r="E650" s="779"/>
      <c r="F650" s="802"/>
    </row>
    <row r="651" ht="15.75" customHeight="1">
      <c r="B651" s="801"/>
      <c r="C651" s="802"/>
      <c r="D651" s="779"/>
      <c r="E651" s="779"/>
      <c r="F651" s="802"/>
    </row>
    <row r="652" ht="15.75" customHeight="1">
      <c r="B652" s="801"/>
      <c r="C652" s="802"/>
      <c r="D652" s="779"/>
      <c r="E652" s="779"/>
      <c r="F652" s="802"/>
    </row>
    <row r="653" ht="15.75" customHeight="1">
      <c r="B653" s="801"/>
      <c r="C653" s="802"/>
      <c r="D653" s="779"/>
      <c r="E653" s="779"/>
      <c r="F653" s="802"/>
    </row>
    <row r="654" ht="15.75" customHeight="1">
      <c r="B654" s="801"/>
      <c r="C654" s="802"/>
      <c r="D654" s="779"/>
      <c r="E654" s="779"/>
      <c r="F654" s="802"/>
    </row>
    <row r="655" ht="15.75" customHeight="1">
      <c r="B655" s="801"/>
      <c r="C655" s="802"/>
      <c r="D655" s="779"/>
      <c r="E655" s="779"/>
      <c r="F655" s="802"/>
    </row>
    <row r="656" ht="15.75" customHeight="1">
      <c r="B656" s="801"/>
      <c r="C656" s="802"/>
      <c r="D656" s="779"/>
      <c r="E656" s="779"/>
      <c r="F656" s="802"/>
    </row>
    <row r="657" ht="15.75" customHeight="1">
      <c r="B657" s="801"/>
      <c r="C657" s="802"/>
      <c r="D657" s="779"/>
      <c r="E657" s="779"/>
      <c r="F657" s="802"/>
    </row>
    <row r="658" ht="15.75" customHeight="1">
      <c r="B658" s="801"/>
      <c r="C658" s="802"/>
      <c r="D658" s="779"/>
      <c r="E658" s="779"/>
      <c r="F658" s="802"/>
    </row>
    <row r="659" ht="15.75" customHeight="1">
      <c r="B659" s="801"/>
      <c r="C659" s="802"/>
      <c r="D659" s="779"/>
      <c r="E659" s="779"/>
      <c r="F659" s="802"/>
    </row>
    <row r="660" ht="15.75" customHeight="1">
      <c r="B660" s="801"/>
      <c r="C660" s="802"/>
      <c r="D660" s="779"/>
      <c r="E660" s="779"/>
      <c r="F660" s="802"/>
    </row>
    <row r="661" ht="15.75" customHeight="1">
      <c r="B661" s="801"/>
      <c r="C661" s="802"/>
      <c r="D661" s="779"/>
      <c r="E661" s="779"/>
      <c r="F661" s="802"/>
    </row>
    <row r="662" ht="15.75" customHeight="1">
      <c r="B662" s="801"/>
      <c r="C662" s="802"/>
      <c r="D662" s="779"/>
      <c r="E662" s="779"/>
      <c r="F662" s="802"/>
    </row>
    <row r="663" ht="15.75" customHeight="1">
      <c r="B663" s="801"/>
      <c r="C663" s="802"/>
      <c r="D663" s="779"/>
      <c r="E663" s="779"/>
      <c r="F663" s="802"/>
    </row>
    <row r="664" ht="15.75" customHeight="1">
      <c r="B664" s="801"/>
      <c r="C664" s="802"/>
      <c r="D664" s="779"/>
      <c r="E664" s="779"/>
      <c r="F664" s="802"/>
    </row>
    <row r="665" ht="15.75" customHeight="1">
      <c r="B665" s="801"/>
      <c r="C665" s="802"/>
      <c r="D665" s="779"/>
      <c r="E665" s="779"/>
      <c r="F665" s="802"/>
    </row>
    <row r="666" ht="15.75" customHeight="1">
      <c r="B666" s="801"/>
      <c r="C666" s="802"/>
      <c r="D666" s="779"/>
      <c r="E666" s="779"/>
      <c r="F666" s="802"/>
    </row>
    <row r="667" ht="15.75" customHeight="1">
      <c r="B667" s="801"/>
      <c r="C667" s="802"/>
      <c r="D667" s="779"/>
      <c r="E667" s="779"/>
      <c r="F667" s="802"/>
    </row>
    <row r="668" ht="15.75" customHeight="1">
      <c r="B668" s="801"/>
      <c r="C668" s="802"/>
      <c r="D668" s="779"/>
      <c r="E668" s="779"/>
      <c r="F668" s="802"/>
    </row>
    <row r="669" ht="15.75" customHeight="1">
      <c r="B669" s="801"/>
      <c r="C669" s="802"/>
      <c r="D669" s="779"/>
      <c r="E669" s="779"/>
      <c r="F669" s="802"/>
    </row>
    <row r="670" ht="15.75" customHeight="1">
      <c r="B670" s="801"/>
      <c r="C670" s="802"/>
      <c r="D670" s="779"/>
      <c r="E670" s="779"/>
      <c r="F670" s="802"/>
    </row>
    <row r="671" ht="15.75" customHeight="1">
      <c r="B671" s="801"/>
      <c r="C671" s="802"/>
      <c r="D671" s="779"/>
      <c r="E671" s="779"/>
      <c r="F671" s="802"/>
    </row>
    <row r="672" ht="15.75" customHeight="1">
      <c r="B672" s="801"/>
      <c r="C672" s="802"/>
      <c r="D672" s="779"/>
      <c r="E672" s="779"/>
      <c r="F672" s="802"/>
    </row>
    <row r="673" ht="15.75" customHeight="1">
      <c r="B673" s="801"/>
      <c r="C673" s="802"/>
      <c r="D673" s="779"/>
      <c r="E673" s="779"/>
      <c r="F673" s="802"/>
    </row>
    <row r="674" ht="15.75" customHeight="1">
      <c r="B674" s="801"/>
      <c r="C674" s="802"/>
      <c r="D674" s="779"/>
      <c r="E674" s="779"/>
      <c r="F674" s="802"/>
    </row>
    <row r="675" ht="15.75" customHeight="1">
      <c r="B675" s="801"/>
      <c r="C675" s="802"/>
      <c r="D675" s="779"/>
      <c r="E675" s="779"/>
      <c r="F675" s="802"/>
    </row>
    <row r="676" ht="15.75" customHeight="1">
      <c r="B676" s="801"/>
      <c r="C676" s="802"/>
      <c r="D676" s="779"/>
      <c r="E676" s="779"/>
      <c r="F676" s="802"/>
    </row>
    <row r="677" ht="15.75" customHeight="1">
      <c r="B677" s="801"/>
      <c r="C677" s="802"/>
      <c r="D677" s="779"/>
      <c r="E677" s="779"/>
      <c r="F677" s="802"/>
    </row>
    <row r="678" ht="15.75" customHeight="1">
      <c r="B678" s="801"/>
      <c r="C678" s="802"/>
      <c r="D678" s="779"/>
      <c r="E678" s="779"/>
      <c r="F678" s="802"/>
    </row>
    <row r="679" ht="15.75" customHeight="1">
      <c r="B679" s="801"/>
      <c r="C679" s="802"/>
      <c r="D679" s="779"/>
      <c r="E679" s="779"/>
      <c r="F679" s="802"/>
    </row>
    <row r="680" ht="15.75" customHeight="1">
      <c r="B680" s="801"/>
      <c r="C680" s="802"/>
      <c r="D680" s="779"/>
      <c r="E680" s="779"/>
      <c r="F680" s="802"/>
    </row>
    <row r="681" ht="15.75" customHeight="1">
      <c r="B681" s="801"/>
      <c r="C681" s="802"/>
      <c r="D681" s="779"/>
      <c r="E681" s="779"/>
      <c r="F681" s="802"/>
    </row>
    <row r="682" ht="15.75" customHeight="1">
      <c r="B682" s="801"/>
      <c r="C682" s="802"/>
      <c r="D682" s="779"/>
      <c r="E682" s="779"/>
      <c r="F682" s="802"/>
    </row>
    <row r="683" ht="15.75" customHeight="1">
      <c r="B683" s="801"/>
      <c r="C683" s="802"/>
      <c r="D683" s="779"/>
      <c r="E683" s="779"/>
      <c r="F683" s="802"/>
    </row>
    <row r="684" ht="15.75" customHeight="1">
      <c r="B684" s="801"/>
      <c r="C684" s="802"/>
      <c r="D684" s="779"/>
      <c r="E684" s="779"/>
      <c r="F684" s="802"/>
    </row>
    <row r="685" ht="15.75" customHeight="1">
      <c r="B685" s="801"/>
      <c r="C685" s="802"/>
      <c r="D685" s="779"/>
      <c r="E685" s="779"/>
      <c r="F685" s="802"/>
    </row>
    <row r="686" ht="15.75" customHeight="1">
      <c r="B686" s="801"/>
      <c r="C686" s="802"/>
      <c r="D686" s="779"/>
      <c r="E686" s="779"/>
      <c r="F686" s="802"/>
    </row>
    <row r="687" ht="15.75" customHeight="1">
      <c r="B687" s="801"/>
      <c r="C687" s="802"/>
      <c r="D687" s="779"/>
      <c r="E687" s="779"/>
      <c r="F687" s="802"/>
    </row>
    <row r="688" ht="15.75" customHeight="1">
      <c r="B688" s="801"/>
      <c r="C688" s="802"/>
      <c r="D688" s="779"/>
      <c r="E688" s="779"/>
      <c r="F688" s="802"/>
    </row>
    <row r="689" ht="15.75" customHeight="1">
      <c r="B689" s="801"/>
      <c r="C689" s="802"/>
      <c r="D689" s="779"/>
      <c r="E689" s="779"/>
      <c r="F689" s="802"/>
    </row>
    <row r="690" ht="15.75" customHeight="1">
      <c r="B690" s="801"/>
      <c r="C690" s="802"/>
      <c r="D690" s="779"/>
      <c r="E690" s="779"/>
      <c r="F690" s="802"/>
    </row>
    <row r="691" ht="15.75" customHeight="1">
      <c r="B691" s="801"/>
      <c r="C691" s="802"/>
      <c r="D691" s="779"/>
      <c r="E691" s="779"/>
      <c r="F691" s="802"/>
    </row>
    <row r="692" ht="15.75" customHeight="1">
      <c r="B692" s="801"/>
      <c r="C692" s="802"/>
      <c r="D692" s="779"/>
      <c r="E692" s="779"/>
      <c r="F692" s="802"/>
    </row>
    <row r="693" ht="15.75" customHeight="1">
      <c r="B693" s="801"/>
      <c r="C693" s="802"/>
      <c r="D693" s="779"/>
      <c r="E693" s="779"/>
      <c r="F693" s="802"/>
    </row>
    <row r="694" ht="15.75" customHeight="1">
      <c r="B694" s="801"/>
      <c r="C694" s="802"/>
      <c r="D694" s="779"/>
      <c r="E694" s="779"/>
      <c r="F694" s="802"/>
    </row>
    <row r="695" ht="15.75" customHeight="1">
      <c r="B695" s="801"/>
      <c r="C695" s="802"/>
      <c r="D695" s="779"/>
      <c r="E695" s="779"/>
      <c r="F695" s="802"/>
    </row>
    <row r="696" ht="15.75" customHeight="1">
      <c r="B696" s="801"/>
      <c r="C696" s="802"/>
      <c r="D696" s="779"/>
      <c r="E696" s="779"/>
      <c r="F696" s="802"/>
    </row>
    <row r="697" ht="15.75" customHeight="1">
      <c r="B697" s="801"/>
      <c r="C697" s="802"/>
      <c r="D697" s="779"/>
      <c r="E697" s="779"/>
      <c r="F697" s="802"/>
    </row>
    <row r="698" ht="15.75" customHeight="1">
      <c r="B698" s="801"/>
      <c r="C698" s="802"/>
      <c r="D698" s="779"/>
      <c r="E698" s="779"/>
      <c r="F698" s="802"/>
    </row>
    <row r="699" ht="15.75" customHeight="1">
      <c r="B699" s="801"/>
      <c r="C699" s="802"/>
      <c r="D699" s="779"/>
      <c r="E699" s="779"/>
      <c r="F699" s="802"/>
    </row>
    <row r="700" ht="15.75" customHeight="1">
      <c r="B700" s="801"/>
      <c r="C700" s="802"/>
      <c r="D700" s="779"/>
      <c r="E700" s="779"/>
      <c r="F700" s="802"/>
    </row>
    <row r="701" ht="15.75" customHeight="1">
      <c r="B701" s="801"/>
      <c r="C701" s="802"/>
      <c r="D701" s="779"/>
      <c r="E701" s="779"/>
      <c r="F701" s="802"/>
    </row>
    <row r="702" ht="15.75" customHeight="1">
      <c r="B702" s="801"/>
      <c r="C702" s="802"/>
      <c r="D702" s="779"/>
      <c r="E702" s="779"/>
      <c r="F702" s="802"/>
    </row>
    <row r="703" ht="15.75" customHeight="1">
      <c r="B703" s="801"/>
      <c r="C703" s="802"/>
      <c r="D703" s="779"/>
      <c r="E703" s="779"/>
      <c r="F703" s="802"/>
    </row>
    <row r="704" ht="15.75" customHeight="1">
      <c r="B704" s="801"/>
      <c r="C704" s="802"/>
      <c r="D704" s="779"/>
      <c r="E704" s="779"/>
      <c r="F704" s="802"/>
    </row>
    <row r="705" ht="15.75" customHeight="1">
      <c r="B705" s="801"/>
      <c r="C705" s="802"/>
      <c r="D705" s="779"/>
      <c r="E705" s="779"/>
      <c r="F705" s="802"/>
    </row>
    <row r="706" ht="15.75" customHeight="1">
      <c r="B706" s="801"/>
      <c r="C706" s="802"/>
      <c r="D706" s="779"/>
      <c r="E706" s="779"/>
      <c r="F706" s="802"/>
    </row>
    <row r="707" ht="15.75" customHeight="1">
      <c r="B707" s="801"/>
      <c r="C707" s="802"/>
      <c r="D707" s="779"/>
      <c r="E707" s="779"/>
      <c r="F707" s="802"/>
    </row>
    <row r="708" ht="15.75" customHeight="1">
      <c r="B708" s="801"/>
      <c r="C708" s="802"/>
      <c r="D708" s="779"/>
      <c r="E708" s="779"/>
      <c r="F708" s="802"/>
    </row>
    <row r="709" ht="15.75" customHeight="1">
      <c r="B709" s="801"/>
      <c r="C709" s="802"/>
      <c r="D709" s="779"/>
      <c r="E709" s="779"/>
      <c r="F709" s="802"/>
    </row>
    <row r="710" ht="15.75" customHeight="1">
      <c r="B710" s="801"/>
      <c r="C710" s="802"/>
      <c r="D710" s="779"/>
      <c r="E710" s="779"/>
      <c r="F710" s="802"/>
    </row>
    <row r="711" ht="15.75" customHeight="1">
      <c r="B711" s="801"/>
      <c r="C711" s="802"/>
      <c r="D711" s="779"/>
      <c r="E711" s="779"/>
      <c r="F711" s="802"/>
    </row>
    <row r="712" ht="15.75" customHeight="1">
      <c r="B712" s="801"/>
      <c r="C712" s="802"/>
      <c r="D712" s="779"/>
      <c r="E712" s="779"/>
      <c r="F712" s="802"/>
    </row>
    <row r="713" ht="15.75" customHeight="1">
      <c r="B713" s="801"/>
      <c r="C713" s="802"/>
      <c r="D713" s="779"/>
      <c r="E713" s="779"/>
      <c r="F713" s="802"/>
    </row>
    <row r="714" ht="15.75" customHeight="1">
      <c r="B714" s="801"/>
      <c r="C714" s="802"/>
      <c r="D714" s="779"/>
      <c r="E714" s="779"/>
      <c r="F714" s="802"/>
    </row>
    <row r="715" ht="15.75" customHeight="1">
      <c r="B715" s="801"/>
      <c r="C715" s="802"/>
      <c r="D715" s="779"/>
      <c r="E715" s="779"/>
      <c r="F715" s="802"/>
    </row>
    <row r="716" ht="15.75" customHeight="1">
      <c r="B716" s="801"/>
      <c r="C716" s="802"/>
      <c r="D716" s="779"/>
      <c r="E716" s="779"/>
      <c r="F716" s="802"/>
    </row>
    <row r="717" ht="15.75" customHeight="1">
      <c r="B717" s="801"/>
      <c r="C717" s="802"/>
      <c r="D717" s="779"/>
      <c r="E717" s="779"/>
      <c r="F717" s="802"/>
    </row>
    <row r="718" ht="15.75" customHeight="1">
      <c r="B718" s="801"/>
      <c r="C718" s="802"/>
      <c r="D718" s="779"/>
      <c r="E718" s="779"/>
      <c r="F718" s="802"/>
    </row>
    <row r="719" ht="15.75" customHeight="1">
      <c r="B719" s="801"/>
      <c r="C719" s="802"/>
      <c r="D719" s="779"/>
      <c r="E719" s="779"/>
      <c r="F719" s="802"/>
    </row>
    <row r="720" ht="15.75" customHeight="1">
      <c r="B720" s="801"/>
      <c r="C720" s="802"/>
      <c r="D720" s="779"/>
      <c r="E720" s="779"/>
      <c r="F720" s="802"/>
    </row>
    <row r="721" ht="15.75" customHeight="1">
      <c r="B721" s="801"/>
      <c r="C721" s="802"/>
      <c r="D721" s="779"/>
      <c r="E721" s="779"/>
      <c r="F721" s="802"/>
    </row>
    <row r="722" ht="15.75" customHeight="1">
      <c r="B722" s="801"/>
      <c r="C722" s="802"/>
      <c r="D722" s="779"/>
      <c r="E722" s="779"/>
      <c r="F722" s="802"/>
    </row>
    <row r="723" ht="15.75" customHeight="1">
      <c r="B723" s="801"/>
      <c r="C723" s="802"/>
      <c r="D723" s="779"/>
      <c r="E723" s="779"/>
      <c r="F723" s="802"/>
    </row>
    <row r="724" ht="15.75" customHeight="1">
      <c r="B724" s="801"/>
      <c r="C724" s="802"/>
      <c r="D724" s="779"/>
      <c r="E724" s="779"/>
      <c r="F724" s="802"/>
    </row>
    <row r="725" ht="15.75" customHeight="1">
      <c r="B725" s="801"/>
      <c r="C725" s="802"/>
      <c r="D725" s="779"/>
      <c r="E725" s="779"/>
      <c r="F725" s="802"/>
    </row>
    <row r="726" ht="15.75" customHeight="1">
      <c r="B726" s="801"/>
      <c r="C726" s="802"/>
      <c r="D726" s="779"/>
      <c r="E726" s="779"/>
      <c r="F726" s="802"/>
    </row>
    <row r="727" ht="15.75" customHeight="1">
      <c r="B727" s="801"/>
      <c r="C727" s="802"/>
      <c r="D727" s="779"/>
      <c r="E727" s="779"/>
      <c r="F727" s="802"/>
    </row>
    <row r="728" ht="15.75" customHeight="1">
      <c r="B728" s="801"/>
      <c r="C728" s="802"/>
      <c r="D728" s="779"/>
      <c r="E728" s="779"/>
      <c r="F728" s="802"/>
    </row>
    <row r="729" ht="15.75" customHeight="1">
      <c r="B729" s="801"/>
      <c r="C729" s="802"/>
      <c r="D729" s="779"/>
      <c r="E729" s="779"/>
      <c r="F729" s="802"/>
    </row>
    <row r="730" ht="15.75" customHeight="1">
      <c r="B730" s="801"/>
      <c r="C730" s="802"/>
      <c r="D730" s="779"/>
      <c r="E730" s="779"/>
      <c r="F730" s="802"/>
    </row>
    <row r="731" ht="15.75" customHeight="1">
      <c r="B731" s="801"/>
      <c r="C731" s="802"/>
      <c r="D731" s="779"/>
      <c r="E731" s="779"/>
      <c r="F731" s="802"/>
    </row>
    <row r="732" ht="15.75" customHeight="1">
      <c r="B732" s="801"/>
      <c r="C732" s="802"/>
      <c r="D732" s="779"/>
      <c r="E732" s="779"/>
      <c r="F732" s="802"/>
    </row>
    <row r="733" ht="15.75" customHeight="1">
      <c r="B733" s="801"/>
      <c r="C733" s="802"/>
      <c r="D733" s="779"/>
      <c r="E733" s="779"/>
      <c r="F733" s="802"/>
    </row>
    <row r="734" ht="15.75" customHeight="1">
      <c r="B734" s="801"/>
      <c r="C734" s="802"/>
      <c r="D734" s="779"/>
      <c r="E734" s="779"/>
      <c r="F734" s="802"/>
    </row>
    <row r="735" ht="15.75" customHeight="1">
      <c r="B735" s="801"/>
      <c r="C735" s="802"/>
      <c r="D735" s="779"/>
      <c r="E735" s="779"/>
      <c r="F735" s="802"/>
    </row>
    <row r="736" ht="15.75" customHeight="1">
      <c r="B736" s="801"/>
      <c r="C736" s="802"/>
      <c r="D736" s="779"/>
      <c r="E736" s="779"/>
      <c r="F736" s="802"/>
    </row>
    <row r="737" ht="15.75" customHeight="1">
      <c r="B737" s="801"/>
      <c r="C737" s="802"/>
      <c r="D737" s="779"/>
      <c r="E737" s="779"/>
      <c r="F737" s="802"/>
    </row>
    <row r="738" ht="15.75" customHeight="1">
      <c r="B738" s="801"/>
      <c r="C738" s="802"/>
      <c r="D738" s="779"/>
      <c r="E738" s="779"/>
      <c r="F738" s="802"/>
    </row>
    <row r="739" ht="15.75" customHeight="1">
      <c r="B739" s="801"/>
      <c r="C739" s="802"/>
      <c r="D739" s="779"/>
      <c r="E739" s="779"/>
      <c r="F739" s="802"/>
    </row>
    <row r="740" ht="15.75" customHeight="1">
      <c r="B740" s="801"/>
      <c r="C740" s="802"/>
      <c r="D740" s="779"/>
      <c r="E740" s="779"/>
      <c r="F740" s="802"/>
    </row>
    <row r="741" ht="15.75" customHeight="1">
      <c r="B741" s="801"/>
      <c r="C741" s="802"/>
      <c r="D741" s="779"/>
      <c r="E741" s="779"/>
      <c r="F741" s="802"/>
    </row>
    <row r="742" ht="15.75" customHeight="1">
      <c r="B742" s="801"/>
      <c r="C742" s="802"/>
      <c r="D742" s="779"/>
      <c r="E742" s="779"/>
      <c r="F742" s="802"/>
    </row>
    <row r="743" ht="15.75" customHeight="1">
      <c r="B743" s="801"/>
      <c r="C743" s="802"/>
      <c r="D743" s="779"/>
      <c r="E743" s="779"/>
      <c r="F743" s="802"/>
    </row>
    <row r="744" ht="15.75" customHeight="1">
      <c r="B744" s="801"/>
      <c r="C744" s="802"/>
      <c r="D744" s="779"/>
      <c r="E744" s="779"/>
      <c r="F744" s="802"/>
    </row>
    <row r="745" ht="15.75" customHeight="1">
      <c r="B745" s="801"/>
      <c r="C745" s="802"/>
      <c r="D745" s="779"/>
      <c r="E745" s="779"/>
      <c r="F745" s="802"/>
    </row>
    <row r="746" ht="15.75" customHeight="1">
      <c r="B746" s="801"/>
      <c r="C746" s="802"/>
      <c r="D746" s="779"/>
      <c r="E746" s="779"/>
      <c r="F746" s="802"/>
    </row>
    <row r="747" ht="15.75" customHeight="1">
      <c r="B747" s="801"/>
      <c r="C747" s="802"/>
      <c r="D747" s="779"/>
      <c r="E747" s="779"/>
      <c r="F747" s="802"/>
    </row>
    <row r="748" ht="15.75" customHeight="1">
      <c r="B748" s="801"/>
      <c r="C748" s="802"/>
      <c r="D748" s="779"/>
      <c r="E748" s="779"/>
      <c r="F748" s="802"/>
    </row>
    <row r="749" ht="15.75" customHeight="1">
      <c r="B749" s="801"/>
      <c r="C749" s="802"/>
      <c r="D749" s="779"/>
      <c r="E749" s="779"/>
      <c r="F749" s="802"/>
    </row>
    <row r="750" ht="15.75" customHeight="1">
      <c r="B750" s="801"/>
      <c r="C750" s="802"/>
      <c r="D750" s="779"/>
      <c r="E750" s="779"/>
      <c r="F750" s="802"/>
    </row>
    <row r="751" ht="15.75" customHeight="1">
      <c r="B751" s="801"/>
      <c r="C751" s="802"/>
      <c r="D751" s="779"/>
      <c r="E751" s="779"/>
      <c r="F751" s="802"/>
    </row>
    <row r="752" ht="15.75" customHeight="1">
      <c r="B752" s="801"/>
      <c r="C752" s="802"/>
      <c r="D752" s="779"/>
      <c r="E752" s="779"/>
      <c r="F752" s="802"/>
    </row>
    <row r="753" ht="15.75" customHeight="1">
      <c r="B753" s="801"/>
      <c r="C753" s="802"/>
      <c r="D753" s="779"/>
      <c r="E753" s="779"/>
      <c r="F753" s="802"/>
    </row>
    <row r="754" ht="15.75" customHeight="1">
      <c r="B754" s="801"/>
      <c r="C754" s="802"/>
      <c r="D754" s="779"/>
      <c r="E754" s="779"/>
      <c r="F754" s="802"/>
    </row>
    <row r="755" ht="15.75" customHeight="1">
      <c r="B755" s="801"/>
      <c r="C755" s="802"/>
      <c r="D755" s="779"/>
      <c r="E755" s="779"/>
      <c r="F755" s="802"/>
    </row>
    <row r="756" ht="15.75" customHeight="1">
      <c r="B756" s="801"/>
      <c r="C756" s="802"/>
      <c r="D756" s="779"/>
      <c r="E756" s="779"/>
      <c r="F756" s="802"/>
    </row>
    <row r="757" ht="15.75" customHeight="1">
      <c r="B757" s="801"/>
      <c r="C757" s="802"/>
      <c r="D757" s="779"/>
      <c r="E757" s="779"/>
      <c r="F757" s="802"/>
    </row>
    <row r="758" ht="15.75" customHeight="1">
      <c r="B758" s="801"/>
      <c r="C758" s="802"/>
      <c r="D758" s="779"/>
      <c r="E758" s="779"/>
      <c r="F758" s="802"/>
    </row>
    <row r="759" ht="15.75" customHeight="1">
      <c r="B759" s="801"/>
      <c r="C759" s="802"/>
      <c r="D759" s="779"/>
      <c r="E759" s="779"/>
      <c r="F759" s="802"/>
    </row>
    <row r="760" ht="15.75" customHeight="1">
      <c r="B760" s="801"/>
      <c r="C760" s="802"/>
      <c r="D760" s="779"/>
      <c r="E760" s="779"/>
      <c r="F760" s="802"/>
    </row>
    <row r="761" ht="15.75" customHeight="1">
      <c r="B761" s="801"/>
      <c r="C761" s="802"/>
      <c r="D761" s="779"/>
      <c r="E761" s="779"/>
      <c r="F761" s="802"/>
    </row>
    <row r="762" ht="15.75" customHeight="1">
      <c r="B762" s="801"/>
      <c r="C762" s="802"/>
      <c r="D762" s="779"/>
      <c r="E762" s="779"/>
      <c r="F762" s="802"/>
    </row>
    <row r="763" ht="15.75" customHeight="1">
      <c r="B763" s="801"/>
      <c r="C763" s="802"/>
      <c r="D763" s="779"/>
      <c r="E763" s="779"/>
      <c r="F763" s="802"/>
    </row>
    <row r="764" ht="15.75" customHeight="1">
      <c r="B764" s="801"/>
      <c r="C764" s="802"/>
      <c r="D764" s="779"/>
      <c r="E764" s="779"/>
      <c r="F764" s="802"/>
    </row>
    <row r="765" ht="15.75" customHeight="1">
      <c r="B765" s="801"/>
      <c r="C765" s="802"/>
      <c r="D765" s="779"/>
      <c r="E765" s="779"/>
      <c r="F765" s="802"/>
    </row>
    <row r="766" ht="15.75" customHeight="1">
      <c r="B766" s="801"/>
      <c r="C766" s="802"/>
      <c r="D766" s="779"/>
      <c r="E766" s="779"/>
      <c r="F766" s="802"/>
    </row>
    <row r="767" ht="15.75" customHeight="1">
      <c r="B767" s="801"/>
      <c r="C767" s="802"/>
      <c r="D767" s="779"/>
      <c r="E767" s="779"/>
      <c r="F767" s="802"/>
    </row>
    <row r="768" ht="15.75" customHeight="1">
      <c r="B768" s="801"/>
      <c r="C768" s="802"/>
      <c r="D768" s="779"/>
      <c r="E768" s="779"/>
      <c r="F768" s="802"/>
    </row>
    <row r="769" ht="15.75" customHeight="1">
      <c r="B769" s="801"/>
      <c r="C769" s="802"/>
      <c r="D769" s="779"/>
      <c r="E769" s="779"/>
      <c r="F769" s="802"/>
    </row>
    <row r="770" ht="15.75" customHeight="1">
      <c r="B770" s="801"/>
      <c r="C770" s="802"/>
      <c r="D770" s="779"/>
      <c r="E770" s="779"/>
      <c r="F770" s="802"/>
    </row>
    <row r="771" ht="15.75" customHeight="1">
      <c r="B771" s="801"/>
      <c r="C771" s="802"/>
      <c r="D771" s="779"/>
      <c r="E771" s="779"/>
      <c r="F771" s="802"/>
    </row>
    <row r="772" ht="15.75" customHeight="1">
      <c r="B772" s="801"/>
      <c r="C772" s="802"/>
      <c r="D772" s="779"/>
      <c r="E772" s="779"/>
      <c r="F772" s="802"/>
    </row>
    <row r="773" ht="15.75" customHeight="1">
      <c r="B773" s="801"/>
      <c r="C773" s="802"/>
      <c r="D773" s="779"/>
      <c r="E773" s="779"/>
      <c r="F773" s="802"/>
    </row>
    <row r="774" ht="15.75" customHeight="1">
      <c r="B774" s="801"/>
      <c r="C774" s="802"/>
      <c r="D774" s="779"/>
      <c r="E774" s="779"/>
      <c r="F774" s="802"/>
    </row>
    <row r="775" ht="15.75" customHeight="1">
      <c r="B775" s="801"/>
      <c r="C775" s="802"/>
      <c r="D775" s="779"/>
      <c r="E775" s="779"/>
      <c r="F775" s="802"/>
    </row>
    <row r="776" ht="15.75" customHeight="1">
      <c r="B776" s="801"/>
      <c r="C776" s="802"/>
      <c r="D776" s="779"/>
      <c r="E776" s="779"/>
      <c r="F776" s="802"/>
    </row>
    <row r="777" ht="15.75" customHeight="1">
      <c r="B777" s="801"/>
      <c r="C777" s="802"/>
      <c r="D777" s="779"/>
      <c r="E777" s="779"/>
      <c r="F777" s="802"/>
    </row>
    <row r="778" ht="15.75" customHeight="1">
      <c r="B778" s="801"/>
      <c r="C778" s="802"/>
      <c r="D778" s="779"/>
      <c r="E778" s="779"/>
      <c r="F778" s="802"/>
    </row>
    <row r="779" ht="15.75" customHeight="1">
      <c r="B779" s="801"/>
      <c r="C779" s="802"/>
      <c r="D779" s="779"/>
      <c r="E779" s="779"/>
      <c r="F779" s="802"/>
    </row>
    <row r="780" ht="15.75" customHeight="1">
      <c r="B780" s="801"/>
      <c r="C780" s="802"/>
      <c r="D780" s="779"/>
      <c r="E780" s="779"/>
      <c r="F780" s="802"/>
    </row>
    <row r="781" ht="15.75" customHeight="1">
      <c r="B781" s="801"/>
      <c r="C781" s="802"/>
      <c r="D781" s="779"/>
      <c r="E781" s="779"/>
      <c r="F781" s="802"/>
    </row>
    <row r="782" ht="15.75" customHeight="1">
      <c r="B782" s="801"/>
      <c r="C782" s="802"/>
      <c r="D782" s="779"/>
      <c r="E782" s="779"/>
      <c r="F782" s="802"/>
    </row>
    <row r="783" ht="15.75" customHeight="1">
      <c r="B783" s="801"/>
      <c r="C783" s="802"/>
      <c r="D783" s="779"/>
      <c r="E783" s="779"/>
      <c r="F783" s="802"/>
    </row>
    <row r="784" ht="15.75" customHeight="1">
      <c r="B784" s="801"/>
      <c r="C784" s="802"/>
      <c r="D784" s="779"/>
      <c r="E784" s="779"/>
      <c r="F784" s="802"/>
    </row>
    <row r="785" ht="15.75" customHeight="1">
      <c r="B785" s="801"/>
      <c r="C785" s="802"/>
      <c r="D785" s="779"/>
      <c r="E785" s="779"/>
      <c r="F785" s="802"/>
    </row>
    <row r="786" ht="15.75" customHeight="1">
      <c r="B786" s="801"/>
      <c r="C786" s="802"/>
      <c r="D786" s="779"/>
      <c r="E786" s="779"/>
      <c r="F786" s="802"/>
    </row>
    <row r="787" ht="15.75" customHeight="1">
      <c r="B787" s="801"/>
      <c r="C787" s="802"/>
      <c r="D787" s="779"/>
      <c r="E787" s="779"/>
      <c r="F787" s="802"/>
    </row>
    <row r="788" ht="15.75" customHeight="1">
      <c r="B788" s="801"/>
      <c r="C788" s="802"/>
      <c r="D788" s="779"/>
      <c r="E788" s="779"/>
      <c r="F788" s="802"/>
    </row>
    <row r="789" ht="15.75" customHeight="1">
      <c r="B789" s="801"/>
      <c r="C789" s="802"/>
      <c r="D789" s="779"/>
      <c r="E789" s="779"/>
      <c r="F789" s="802"/>
    </row>
    <row r="790" ht="15.75" customHeight="1">
      <c r="B790" s="801"/>
      <c r="C790" s="802"/>
      <c r="D790" s="779"/>
      <c r="E790" s="779"/>
      <c r="F790" s="802"/>
    </row>
    <row r="791" ht="15.75" customHeight="1">
      <c r="B791" s="801"/>
      <c r="C791" s="802"/>
      <c r="D791" s="779"/>
      <c r="E791" s="779"/>
      <c r="F791" s="802"/>
    </row>
    <row r="792" ht="15.75" customHeight="1">
      <c r="B792" s="801"/>
      <c r="C792" s="802"/>
      <c r="D792" s="779"/>
      <c r="E792" s="779"/>
      <c r="F792" s="802"/>
    </row>
    <row r="793" ht="15.75" customHeight="1">
      <c r="B793" s="801"/>
      <c r="C793" s="802"/>
      <c r="D793" s="779"/>
      <c r="E793" s="779"/>
      <c r="F793" s="802"/>
    </row>
    <row r="794" ht="15.75" customHeight="1">
      <c r="B794" s="801"/>
      <c r="C794" s="802"/>
      <c r="D794" s="779"/>
      <c r="E794" s="779"/>
      <c r="F794" s="802"/>
    </row>
    <row r="795" ht="15.75" customHeight="1">
      <c r="B795" s="801"/>
      <c r="C795" s="802"/>
      <c r="D795" s="779"/>
      <c r="E795" s="779"/>
      <c r="F795" s="802"/>
    </row>
    <row r="796" ht="15.75" customHeight="1">
      <c r="B796" s="801"/>
      <c r="C796" s="802"/>
      <c r="D796" s="779"/>
      <c r="E796" s="779"/>
      <c r="F796" s="802"/>
    </row>
    <row r="797" ht="15.75" customHeight="1">
      <c r="B797" s="801"/>
      <c r="C797" s="802"/>
      <c r="D797" s="779"/>
      <c r="E797" s="779"/>
      <c r="F797" s="802"/>
    </row>
    <row r="798" ht="15.75" customHeight="1">
      <c r="B798" s="801"/>
      <c r="C798" s="802"/>
      <c r="D798" s="779"/>
      <c r="E798" s="779"/>
      <c r="F798" s="802"/>
    </row>
    <row r="799" ht="15.75" customHeight="1">
      <c r="B799" s="801"/>
      <c r="C799" s="802"/>
      <c r="D799" s="779"/>
      <c r="E799" s="779"/>
      <c r="F799" s="802"/>
    </row>
    <row r="800" ht="15.75" customHeight="1">
      <c r="B800" s="801"/>
      <c r="C800" s="802"/>
      <c r="D800" s="779"/>
      <c r="E800" s="779"/>
      <c r="F800" s="802"/>
    </row>
    <row r="801" ht="15.75" customHeight="1">
      <c r="B801" s="801"/>
      <c r="C801" s="802"/>
      <c r="D801" s="779"/>
      <c r="E801" s="779"/>
      <c r="F801" s="802"/>
    </row>
    <row r="802" ht="15.75" customHeight="1">
      <c r="B802" s="801"/>
      <c r="C802" s="802"/>
      <c r="D802" s="779"/>
      <c r="E802" s="779"/>
      <c r="F802" s="802"/>
    </row>
    <row r="803" ht="15.75" customHeight="1">
      <c r="B803" s="801"/>
      <c r="C803" s="802"/>
      <c r="D803" s="779"/>
      <c r="E803" s="779"/>
      <c r="F803" s="802"/>
    </row>
    <row r="804" ht="15.75" customHeight="1">
      <c r="B804" s="801"/>
      <c r="C804" s="802"/>
      <c r="D804" s="779"/>
      <c r="E804" s="779"/>
      <c r="F804" s="802"/>
    </row>
    <row r="805" ht="15.75" customHeight="1">
      <c r="B805" s="801"/>
      <c r="C805" s="802"/>
      <c r="D805" s="779"/>
      <c r="E805" s="779"/>
      <c r="F805" s="802"/>
    </row>
    <row r="806" ht="15.75" customHeight="1">
      <c r="B806" s="801"/>
      <c r="C806" s="802"/>
      <c r="D806" s="779"/>
      <c r="E806" s="779"/>
      <c r="F806" s="802"/>
    </row>
    <row r="807" ht="15.75" customHeight="1">
      <c r="B807" s="801"/>
      <c r="C807" s="802"/>
      <c r="D807" s="779"/>
      <c r="E807" s="779"/>
      <c r="F807" s="802"/>
    </row>
    <row r="808" ht="15.75" customHeight="1">
      <c r="B808" s="801"/>
      <c r="C808" s="802"/>
      <c r="D808" s="779"/>
      <c r="E808" s="779"/>
      <c r="F808" s="802"/>
    </row>
    <row r="809" ht="15.75" customHeight="1">
      <c r="B809" s="801"/>
      <c r="C809" s="802"/>
      <c r="D809" s="779"/>
      <c r="E809" s="779"/>
      <c r="F809" s="802"/>
    </row>
    <row r="810" ht="15.75" customHeight="1">
      <c r="B810" s="801"/>
      <c r="C810" s="802"/>
      <c r="D810" s="779"/>
      <c r="E810" s="779"/>
      <c r="F810" s="802"/>
    </row>
    <row r="811" ht="15.75" customHeight="1">
      <c r="B811" s="801"/>
      <c r="C811" s="802"/>
      <c r="D811" s="779"/>
      <c r="E811" s="779"/>
      <c r="F811" s="802"/>
    </row>
    <row r="812" ht="15.75" customHeight="1">
      <c r="B812" s="801"/>
      <c r="C812" s="802"/>
      <c r="D812" s="779"/>
      <c r="E812" s="779"/>
      <c r="F812" s="802"/>
    </row>
    <row r="813" ht="15.75" customHeight="1">
      <c r="B813" s="801"/>
      <c r="C813" s="802"/>
      <c r="D813" s="779"/>
      <c r="E813" s="779"/>
      <c r="F813" s="802"/>
    </row>
    <row r="814" ht="15.75" customHeight="1">
      <c r="B814" s="801"/>
      <c r="C814" s="802"/>
      <c r="D814" s="779"/>
      <c r="E814" s="779"/>
      <c r="F814" s="802"/>
    </row>
    <row r="815" ht="15.75" customHeight="1">
      <c r="B815" s="801"/>
      <c r="C815" s="802"/>
      <c r="D815" s="779"/>
      <c r="E815" s="779"/>
      <c r="F815" s="802"/>
    </row>
    <row r="816" ht="15.75" customHeight="1">
      <c r="B816" s="801"/>
      <c r="C816" s="802"/>
      <c r="D816" s="779"/>
      <c r="E816" s="779"/>
      <c r="F816" s="802"/>
    </row>
    <row r="817" ht="15.75" customHeight="1">
      <c r="B817" s="801"/>
      <c r="C817" s="802"/>
      <c r="D817" s="779"/>
      <c r="E817" s="779"/>
      <c r="F817" s="802"/>
    </row>
    <row r="818" ht="15.75" customHeight="1">
      <c r="B818" s="801"/>
      <c r="C818" s="802"/>
      <c r="D818" s="779"/>
      <c r="E818" s="779"/>
      <c r="F818" s="802"/>
    </row>
    <row r="819" ht="15.75" customHeight="1">
      <c r="B819" s="801"/>
      <c r="C819" s="802"/>
      <c r="D819" s="779"/>
      <c r="E819" s="779"/>
      <c r="F819" s="802"/>
    </row>
    <row r="820" ht="15.75" customHeight="1">
      <c r="B820" s="801"/>
      <c r="C820" s="802"/>
      <c r="D820" s="779"/>
      <c r="E820" s="779"/>
      <c r="F820" s="802"/>
    </row>
    <row r="821" ht="15.75" customHeight="1">
      <c r="B821" s="801"/>
      <c r="C821" s="802"/>
      <c r="D821" s="779"/>
      <c r="E821" s="779"/>
      <c r="F821" s="802"/>
    </row>
    <row r="822" ht="15.75" customHeight="1">
      <c r="B822" s="801"/>
      <c r="C822" s="802"/>
      <c r="D822" s="779"/>
      <c r="E822" s="779"/>
      <c r="F822" s="802"/>
    </row>
    <row r="823" ht="15.75" customHeight="1">
      <c r="B823" s="801"/>
      <c r="C823" s="802"/>
      <c r="D823" s="779"/>
      <c r="E823" s="779"/>
      <c r="F823" s="802"/>
    </row>
    <row r="824" ht="15.75" customHeight="1">
      <c r="B824" s="801"/>
      <c r="C824" s="802"/>
      <c r="D824" s="779"/>
      <c r="E824" s="779"/>
      <c r="F824" s="802"/>
    </row>
    <row r="825" ht="15.75" customHeight="1">
      <c r="B825" s="801"/>
      <c r="C825" s="802"/>
      <c r="D825" s="779"/>
      <c r="E825" s="779"/>
      <c r="F825" s="802"/>
    </row>
    <row r="826" ht="15.75" customHeight="1">
      <c r="B826" s="801"/>
      <c r="C826" s="802"/>
      <c r="D826" s="779"/>
      <c r="E826" s="779"/>
      <c r="F826" s="802"/>
    </row>
    <row r="827" ht="15.75" customHeight="1">
      <c r="B827" s="801"/>
      <c r="C827" s="802"/>
      <c r="D827" s="779"/>
      <c r="E827" s="779"/>
      <c r="F827" s="802"/>
    </row>
    <row r="828" ht="15.75" customHeight="1">
      <c r="B828" s="801"/>
      <c r="C828" s="802"/>
      <c r="D828" s="779"/>
      <c r="E828" s="779"/>
      <c r="F828" s="802"/>
    </row>
    <row r="829" ht="15.75" customHeight="1">
      <c r="B829" s="801"/>
      <c r="C829" s="802"/>
      <c r="D829" s="779"/>
      <c r="E829" s="779"/>
      <c r="F829" s="802"/>
    </row>
    <row r="830" ht="15.75" customHeight="1">
      <c r="B830" s="801"/>
      <c r="C830" s="802"/>
      <c r="D830" s="779"/>
      <c r="E830" s="779"/>
      <c r="F830" s="802"/>
    </row>
    <row r="831" ht="15.75" customHeight="1">
      <c r="B831" s="801"/>
      <c r="C831" s="802"/>
      <c r="D831" s="779"/>
      <c r="E831" s="779"/>
      <c r="F831" s="802"/>
    </row>
    <row r="832" ht="15.75" customHeight="1">
      <c r="B832" s="801"/>
      <c r="C832" s="802"/>
      <c r="D832" s="779"/>
      <c r="E832" s="779"/>
      <c r="F832" s="802"/>
    </row>
    <row r="833" ht="15.75" customHeight="1">
      <c r="B833" s="801"/>
      <c r="C833" s="802"/>
      <c r="D833" s="779"/>
      <c r="E833" s="779"/>
      <c r="F833" s="802"/>
    </row>
    <row r="834" ht="15.75" customHeight="1">
      <c r="B834" s="801"/>
      <c r="C834" s="802"/>
      <c r="D834" s="779"/>
      <c r="E834" s="779"/>
      <c r="F834" s="802"/>
    </row>
    <row r="835" ht="15.75" customHeight="1">
      <c r="B835" s="801"/>
      <c r="C835" s="802"/>
      <c r="D835" s="779"/>
      <c r="E835" s="779"/>
      <c r="F835" s="802"/>
    </row>
    <row r="836" ht="15.75" customHeight="1">
      <c r="B836" s="801"/>
      <c r="C836" s="802"/>
      <c r="D836" s="779"/>
      <c r="E836" s="779"/>
      <c r="F836" s="802"/>
    </row>
    <row r="837" ht="15.75" customHeight="1">
      <c r="B837" s="801"/>
      <c r="C837" s="802"/>
      <c r="D837" s="779"/>
      <c r="E837" s="779"/>
      <c r="F837" s="802"/>
    </row>
    <row r="838" ht="15.75" customHeight="1">
      <c r="B838" s="801"/>
      <c r="C838" s="802"/>
      <c r="D838" s="779"/>
      <c r="E838" s="779"/>
      <c r="F838" s="802"/>
    </row>
    <row r="839" ht="15.75" customHeight="1">
      <c r="B839" s="801"/>
      <c r="C839" s="802"/>
      <c r="D839" s="779"/>
      <c r="E839" s="779"/>
      <c r="F839" s="802"/>
    </row>
    <row r="840" ht="15.75" customHeight="1">
      <c r="B840" s="801"/>
      <c r="C840" s="802"/>
      <c r="D840" s="779"/>
      <c r="E840" s="779"/>
      <c r="F840" s="802"/>
    </row>
    <row r="841" ht="15.75" customHeight="1">
      <c r="B841" s="801"/>
      <c r="C841" s="802"/>
      <c r="D841" s="779"/>
      <c r="E841" s="779"/>
      <c r="F841" s="802"/>
    </row>
    <row r="842" ht="15.75" customHeight="1">
      <c r="B842" s="801"/>
      <c r="C842" s="802"/>
      <c r="D842" s="779"/>
      <c r="E842" s="779"/>
      <c r="F842" s="802"/>
    </row>
    <row r="843" ht="15.75" customHeight="1">
      <c r="B843" s="801"/>
      <c r="C843" s="802"/>
      <c r="D843" s="779"/>
      <c r="E843" s="779"/>
      <c r="F843" s="802"/>
    </row>
    <row r="844" ht="15.75" customHeight="1">
      <c r="B844" s="801"/>
      <c r="C844" s="802"/>
      <c r="D844" s="779"/>
      <c r="E844" s="779"/>
      <c r="F844" s="802"/>
    </row>
    <row r="845" ht="15.75" customHeight="1">
      <c r="B845" s="801"/>
      <c r="C845" s="802"/>
      <c r="D845" s="779"/>
      <c r="E845" s="779"/>
      <c r="F845" s="802"/>
    </row>
    <row r="846" ht="15.75" customHeight="1">
      <c r="B846" s="801"/>
      <c r="C846" s="802"/>
      <c r="D846" s="779"/>
      <c r="E846" s="779"/>
      <c r="F846" s="802"/>
    </row>
    <row r="847" ht="15.75" customHeight="1">
      <c r="B847" s="801"/>
      <c r="C847" s="802"/>
      <c r="D847" s="779"/>
      <c r="E847" s="779"/>
      <c r="F847" s="802"/>
    </row>
    <row r="848" ht="15.75" customHeight="1">
      <c r="B848" s="801"/>
      <c r="C848" s="802"/>
      <c r="D848" s="779"/>
      <c r="E848" s="779"/>
      <c r="F848" s="802"/>
    </row>
    <row r="849" ht="15.75" customHeight="1">
      <c r="B849" s="801"/>
      <c r="C849" s="802"/>
      <c r="D849" s="779"/>
      <c r="E849" s="779"/>
      <c r="F849" s="802"/>
    </row>
    <row r="850" ht="15.75" customHeight="1">
      <c r="B850" s="801"/>
      <c r="C850" s="802"/>
      <c r="D850" s="779"/>
      <c r="E850" s="779"/>
      <c r="F850" s="802"/>
    </row>
    <row r="851" ht="15.75" customHeight="1">
      <c r="B851" s="801"/>
      <c r="C851" s="802"/>
      <c r="D851" s="779"/>
      <c r="E851" s="779"/>
      <c r="F851" s="802"/>
    </row>
    <row r="852" ht="15.75" customHeight="1">
      <c r="B852" s="801"/>
      <c r="C852" s="802"/>
      <c r="D852" s="779"/>
      <c r="E852" s="779"/>
      <c r="F852" s="802"/>
    </row>
    <row r="853" ht="15.75" customHeight="1">
      <c r="B853" s="801"/>
      <c r="C853" s="802"/>
      <c r="D853" s="779"/>
      <c r="E853" s="779"/>
      <c r="F853" s="802"/>
    </row>
    <row r="854" ht="15.75" customHeight="1">
      <c r="B854" s="801"/>
      <c r="C854" s="802"/>
      <c r="D854" s="779"/>
      <c r="E854" s="779"/>
      <c r="F854" s="802"/>
    </row>
    <row r="855" ht="15.75" customHeight="1">
      <c r="B855" s="801"/>
      <c r="C855" s="802"/>
      <c r="D855" s="779"/>
      <c r="E855" s="779"/>
      <c r="F855" s="802"/>
    </row>
    <row r="856" ht="15.75" customHeight="1">
      <c r="B856" s="801"/>
      <c r="C856" s="802"/>
      <c r="D856" s="779"/>
      <c r="E856" s="779"/>
      <c r="F856" s="802"/>
    </row>
    <row r="857" ht="15.75" customHeight="1">
      <c r="B857" s="801"/>
      <c r="C857" s="802"/>
      <c r="D857" s="779"/>
      <c r="E857" s="779"/>
      <c r="F857" s="802"/>
    </row>
    <row r="858" ht="15.75" customHeight="1">
      <c r="B858" s="801"/>
      <c r="C858" s="802"/>
      <c r="D858" s="779"/>
      <c r="E858" s="779"/>
      <c r="F858" s="802"/>
    </row>
    <row r="859" ht="15.75" customHeight="1">
      <c r="B859" s="801"/>
      <c r="C859" s="802"/>
      <c r="D859" s="779"/>
      <c r="E859" s="779"/>
      <c r="F859" s="802"/>
    </row>
    <row r="860" ht="15.75" customHeight="1">
      <c r="B860" s="801"/>
      <c r="C860" s="802"/>
      <c r="D860" s="779"/>
      <c r="E860" s="779"/>
      <c r="F860" s="802"/>
    </row>
    <row r="861" ht="15.75" customHeight="1">
      <c r="B861" s="801"/>
      <c r="C861" s="802"/>
      <c r="D861" s="779"/>
      <c r="E861" s="779"/>
      <c r="F861" s="802"/>
    </row>
    <row r="862" ht="15.75" customHeight="1">
      <c r="B862" s="801"/>
      <c r="C862" s="802"/>
      <c r="D862" s="779"/>
      <c r="E862" s="779"/>
      <c r="F862" s="802"/>
    </row>
    <row r="863" ht="15.75" customHeight="1">
      <c r="B863" s="801"/>
      <c r="C863" s="802"/>
      <c r="D863" s="779"/>
      <c r="E863" s="779"/>
      <c r="F863" s="802"/>
    </row>
    <row r="864" ht="15.75" customHeight="1">
      <c r="B864" s="801"/>
      <c r="C864" s="802"/>
      <c r="D864" s="779"/>
      <c r="E864" s="779"/>
      <c r="F864" s="802"/>
    </row>
    <row r="865" ht="15.75" customHeight="1">
      <c r="B865" s="801"/>
      <c r="C865" s="802"/>
      <c r="D865" s="779"/>
      <c r="E865" s="779"/>
      <c r="F865" s="802"/>
    </row>
    <row r="866" ht="15.75" customHeight="1">
      <c r="B866" s="801"/>
      <c r="C866" s="802"/>
      <c r="D866" s="779"/>
      <c r="E866" s="779"/>
      <c r="F866" s="802"/>
    </row>
    <row r="867" ht="15.75" customHeight="1">
      <c r="B867" s="801"/>
      <c r="C867" s="802"/>
      <c r="D867" s="779"/>
      <c r="E867" s="779"/>
      <c r="F867" s="802"/>
    </row>
    <row r="868" ht="15.75" customHeight="1">
      <c r="B868" s="801"/>
      <c r="C868" s="802"/>
      <c r="D868" s="779"/>
      <c r="E868" s="779"/>
      <c r="F868" s="802"/>
    </row>
    <row r="869" ht="15.75" customHeight="1">
      <c r="B869" s="801"/>
      <c r="C869" s="802"/>
      <c r="D869" s="779"/>
      <c r="E869" s="779"/>
      <c r="F869" s="802"/>
    </row>
    <row r="870" ht="15.75" customHeight="1">
      <c r="B870" s="801"/>
      <c r="C870" s="802"/>
      <c r="D870" s="779"/>
      <c r="E870" s="779"/>
      <c r="F870" s="802"/>
    </row>
    <row r="871" ht="15.75" customHeight="1">
      <c r="B871" s="801"/>
      <c r="C871" s="802"/>
      <c r="D871" s="779"/>
      <c r="E871" s="779"/>
      <c r="F871" s="802"/>
    </row>
    <row r="872" ht="15.75" customHeight="1">
      <c r="B872" s="801"/>
      <c r="C872" s="802"/>
      <c r="D872" s="779"/>
      <c r="E872" s="779"/>
      <c r="F872" s="802"/>
    </row>
    <row r="873" ht="15.75" customHeight="1">
      <c r="B873" s="801"/>
      <c r="C873" s="802"/>
      <c r="D873" s="779"/>
      <c r="E873" s="779"/>
      <c r="F873" s="802"/>
    </row>
    <row r="874" ht="15.75" customHeight="1">
      <c r="B874" s="801"/>
      <c r="C874" s="802"/>
      <c r="D874" s="779"/>
      <c r="E874" s="779"/>
      <c r="F874" s="802"/>
    </row>
    <row r="875" ht="15.75" customHeight="1">
      <c r="B875" s="801"/>
      <c r="C875" s="802"/>
      <c r="D875" s="779"/>
      <c r="E875" s="779"/>
      <c r="F875" s="802"/>
    </row>
    <row r="876" ht="15.75" customHeight="1">
      <c r="B876" s="801"/>
      <c r="C876" s="802"/>
      <c r="D876" s="779"/>
      <c r="E876" s="779"/>
      <c r="F876" s="802"/>
    </row>
    <row r="877" ht="15.75" customHeight="1">
      <c r="B877" s="801"/>
      <c r="C877" s="802"/>
      <c r="D877" s="779"/>
      <c r="E877" s="779"/>
      <c r="F877" s="802"/>
    </row>
    <row r="878" ht="15.75" customHeight="1">
      <c r="B878" s="801"/>
      <c r="C878" s="802"/>
      <c r="D878" s="779"/>
      <c r="E878" s="779"/>
      <c r="F878" s="802"/>
    </row>
    <row r="879" ht="15.75" customHeight="1">
      <c r="B879" s="801"/>
      <c r="C879" s="802"/>
      <c r="D879" s="779"/>
      <c r="E879" s="779"/>
      <c r="F879" s="802"/>
    </row>
    <row r="880" ht="15.75" customHeight="1">
      <c r="B880" s="801"/>
      <c r="C880" s="802"/>
      <c r="D880" s="779"/>
      <c r="E880" s="779"/>
      <c r="F880" s="802"/>
    </row>
    <row r="881" ht="15.75" customHeight="1">
      <c r="B881" s="801"/>
      <c r="C881" s="802"/>
      <c r="D881" s="779"/>
      <c r="E881" s="779"/>
      <c r="F881" s="802"/>
    </row>
    <row r="882" ht="15.75" customHeight="1">
      <c r="B882" s="801"/>
      <c r="C882" s="802"/>
      <c r="D882" s="779"/>
      <c r="E882" s="779"/>
      <c r="F882" s="802"/>
    </row>
    <row r="883" ht="15.75" customHeight="1">
      <c r="B883" s="801"/>
      <c r="C883" s="802"/>
      <c r="D883" s="779"/>
      <c r="E883" s="779"/>
      <c r="F883" s="802"/>
    </row>
    <row r="884" ht="15.75" customHeight="1">
      <c r="B884" s="801"/>
      <c r="C884" s="802"/>
      <c r="D884" s="779"/>
      <c r="E884" s="779"/>
      <c r="F884" s="802"/>
    </row>
    <row r="885" ht="15.75" customHeight="1">
      <c r="B885" s="801"/>
      <c r="C885" s="802"/>
      <c r="D885" s="779"/>
      <c r="E885" s="779"/>
      <c r="F885" s="802"/>
    </row>
    <row r="886" ht="15.75" customHeight="1">
      <c r="B886" s="801"/>
      <c r="C886" s="802"/>
      <c r="D886" s="779"/>
      <c r="E886" s="779"/>
      <c r="F886" s="802"/>
    </row>
    <row r="887" ht="15.75" customHeight="1">
      <c r="B887" s="801"/>
      <c r="C887" s="802"/>
      <c r="D887" s="779"/>
      <c r="E887" s="779"/>
      <c r="F887" s="802"/>
    </row>
    <row r="888" ht="15.75" customHeight="1">
      <c r="B888" s="801"/>
      <c r="C888" s="802"/>
      <c r="D888" s="779"/>
      <c r="E888" s="779"/>
      <c r="F888" s="802"/>
    </row>
    <row r="889" ht="15.75" customHeight="1">
      <c r="B889" s="801"/>
      <c r="C889" s="802"/>
      <c r="D889" s="779"/>
      <c r="E889" s="779"/>
      <c r="F889" s="802"/>
    </row>
    <row r="890" ht="15.75" customHeight="1">
      <c r="B890" s="801"/>
      <c r="C890" s="802"/>
      <c r="D890" s="779"/>
      <c r="E890" s="779"/>
      <c r="F890" s="802"/>
    </row>
    <row r="891" ht="15.75" customHeight="1">
      <c r="B891" s="801"/>
      <c r="C891" s="802"/>
      <c r="D891" s="779"/>
      <c r="E891" s="779"/>
      <c r="F891" s="802"/>
    </row>
    <row r="892" ht="15.75" customHeight="1">
      <c r="B892" s="801"/>
      <c r="C892" s="802"/>
      <c r="D892" s="779"/>
      <c r="E892" s="779"/>
      <c r="F892" s="802"/>
    </row>
    <row r="893" ht="15.75" customHeight="1">
      <c r="B893" s="801"/>
      <c r="C893" s="802"/>
      <c r="D893" s="779"/>
      <c r="E893" s="779"/>
      <c r="F893" s="802"/>
    </row>
    <row r="894" ht="15.75" customHeight="1">
      <c r="B894" s="801"/>
      <c r="C894" s="802"/>
      <c r="D894" s="779"/>
      <c r="E894" s="779"/>
      <c r="F894" s="802"/>
    </row>
    <row r="895" ht="15.75" customHeight="1">
      <c r="B895" s="801"/>
      <c r="C895" s="802"/>
      <c r="D895" s="779"/>
      <c r="E895" s="779"/>
      <c r="F895" s="802"/>
    </row>
    <row r="896" ht="15.75" customHeight="1">
      <c r="B896" s="801"/>
      <c r="C896" s="802"/>
      <c r="D896" s="779"/>
      <c r="E896" s="779"/>
      <c r="F896" s="802"/>
    </row>
    <row r="897" ht="15.75" customHeight="1">
      <c r="B897" s="801"/>
      <c r="C897" s="802"/>
      <c r="D897" s="779"/>
      <c r="E897" s="779"/>
      <c r="F897" s="802"/>
    </row>
    <row r="898" ht="15.75" customHeight="1">
      <c r="B898" s="801"/>
      <c r="C898" s="802"/>
      <c r="D898" s="779"/>
      <c r="E898" s="779"/>
      <c r="F898" s="802"/>
    </row>
    <row r="899" ht="15.75" customHeight="1">
      <c r="B899" s="801"/>
      <c r="C899" s="802"/>
      <c r="D899" s="779"/>
      <c r="E899" s="779"/>
      <c r="F899" s="802"/>
    </row>
    <row r="900" ht="15.75" customHeight="1">
      <c r="B900" s="801"/>
      <c r="C900" s="802"/>
      <c r="D900" s="779"/>
      <c r="E900" s="779"/>
      <c r="F900" s="802"/>
    </row>
    <row r="901" ht="15.75" customHeight="1">
      <c r="B901" s="801"/>
      <c r="C901" s="802"/>
      <c r="D901" s="779"/>
      <c r="E901" s="779"/>
      <c r="F901" s="802"/>
    </row>
    <row r="902" ht="15.75" customHeight="1">
      <c r="B902" s="801"/>
      <c r="C902" s="802"/>
      <c r="D902" s="779"/>
      <c r="E902" s="779"/>
      <c r="F902" s="802"/>
    </row>
    <row r="903" ht="15.75" customHeight="1">
      <c r="B903" s="801"/>
      <c r="C903" s="802"/>
      <c r="D903" s="779"/>
      <c r="E903" s="779"/>
      <c r="F903" s="802"/>
    </row>
    <row r="904" ht="15.75" customHeight="1">
      <c r="B904" s="801"/>
      <c r="C904" s="802"/>
      <c r="D904" s="779"/>
      <c r="E904" s="779"/>
      <c r="F904" s="802"/>
    </row>
    <row r="905" ht="15.75" customHeight="1">
      <c r="B905" s="801"/>
      <c r="C905" s="802"/>
      <c r="D905" s="779"/>
      <c r="E905" s="779"/>
      <c r="F905" s="802"/>
    </row>
    <row r="906" ht="15.75" customHeight="1">
      <c r="B906" s="801"/>
      <c r="C906" s="802"/>
      <c r="D906" s="779"/>
      <c r="E906" s="779"/>
      <c r="F906" s="802"/>
    </row>
    <row r="907" ht="15.75" customHeight="1">
      <c r="B907" s="801"/>
      <c r="C907" s="802"/>
      <c r="D907" s="779"/>
      <c r="E907" s="779"/>
      <c r="F907" s="802"/>
    </row>
    <row r="908" ht="15.75" customHeight="1">
      <c r="B908" s="801"/>
      <c r="C908" s="802"/>
      <c r="D908" s="779"/>
      <c r="E908" s="779"/>
      <c r="F908" s="802"/>
    </row>
    <row r="909" ht="15.75" customHeight="1">
      <c r="B909" s="801"/>
      <c r="C909" s="802"/>
      <c r="D909" s="779"/>
      <c r="E909" s="779"/>
      <c r="F909" s="802"/>
    </row>
    <row r="910" ht="15.75" customHeight="1">
      <c r="B910" s="801"/>
      <c r="C910" s="802"/>
      <c r="D910" s="779"/>
      <c r="E910" s="779"/>
      <c r="F910" s="802"/>
    </row>
    <row r="911" ht="15.75" customHeight="1">
      <c r="B911" s="801"/>
      <c r="C911" s="802"/>
      <c r="D911" s="779"/>
      <c r="E911" s="779"/>
      <c r="F911" s="802"/>
    </row>
    <row r="912" ht="15.75" customHeight="1">
      <c r="B912" s="801"/>
      <c r="C912" s="802"/>
      <c r="D912" s="779"/>
      <c r="E912" s="779"/>
      <c r="F912" s="802"/>
    </row>
    <row r="913" ht="15.75" customHeight="1">
      <c r="B913" s="801"/>
      <c r="C913" s="802"/>
      <c r="D913" s="779"/>
      <c r="E913" s="779"/>
      <c r="F913" s="802"/>
    </row>
    <row r="914" ht="15.75" customHeight="1">
      <c r="B914" s="801"/>
      <c r="C914" s="802"/>
      <c r="D914" s="779"/>
      <c r="E914" s="779"/>
      <c r="F914" s="802"/>
    </row>
    <row r="915" ht="15.75" customHeight="1">
      <c r="B915" s="801"/>
      <c r="C915" s="802"/>
      <c r="D915" s="779"/>
      <c r="E915" s="779"/>
      <c r="F915" s="802"/>
    </row>
    <row r="916" ht="15.75" customHeight="1">
      <c r="B916" s="801"/>
      <c r="C916" s="802"/>
      <c r="D916" s="779"/>
      <c r="E916" s="779"/>
      <c r="F916" s="802"/>
    </row>
    <row r="917" ht="15.75" customHeight="1">
      <c r="B917" s="801"/>
      <c r="C917" s="802"/>
      <c r="D917" s="779"/>
      <c r="E917" s="779"/>
      <c r="F917" s="802"/>
    </row>
    <row r="918" ht="15.75" customHeight="1">
      <c r="B918" s="801"/>
      <c r="C918" s="802"/>
      <c r="D918" s="779"/>
      <c r="E918" s="779"/>
      <c r="F918" s="802"/>
    </row>
    <row r="919" ht="15.75" customHeight="1">
      <c r="B919" s="801"/>
      <c r="C919" s="802"/>
      <c r="D919" s="779"/>
      <c r="E919" s="779"/>
      <c r="F919" s="802"/>
    </row>
    <row r="920" ht="15.75" customHeight="1">
      <c r="B920" s="801"/>
      <c r="C920" s="802"/>
      <c r="D920" s="779"/>
      <c r="E920" s="779"/>
      <c r="F920" s="802"/>
    </row>
    <row r="921" ht="15.75" customHeight="1">
      <c r="B921" s="801"/>
      <c r="C921" s="802"/>
      <c r="D921" s="779"/>
      <c r="E921" s="779"/>
      <c r="F921" s="802"/>
    </row>
    <row r="922" ht="15.75" customHeight="1">
      <c r="B922" s="801"/>
      <c r="C922" s="802"/>
      <c r="D922" s="779"/>
      <c r="E922" s="779"/>
      <c r="F922" s="802"/>
    </row>
    <row r="923" ht="15.75" customHeight="1">
      <c r="B923" s="801"/>
      <c r="C923" s="802"/>
      <c r="D923" s="779"/>
      <c r="E923" s="779"/>
      <c r="F923" s="802"/>
    </row>
    <row r="924" ht="15.75" customHeight="1">
      <c r="B924" s="801"/>
      <c r="C924" s="802"/>
      <c r="D924" s="779"/>
      <c r="E924" s="779"/>
      <c r="F924" s="802"/>
    </row>
    <row r="925" ht="15.75" customHeight="1">
      <c r="B925" s="801"/>
      <c r="C925" s="802"/>
      <c r="D925" s="779"/>
      <c r="E925" s="779"/>
      <c r="F925" s="802"/>
    </row>
    <row r="926" ht="15.75" customHeight="1">
      <c r="B926" s="801"/>
      <c r="C926" s="802"/>
      <c r="D926" s="779"/>
      <c r="E926" s="779"/>
      <c r="F926" s="802"/>
    </row>
    <row r="927" ht="15.75" customHeight="1">
      <c r="B927" s="801"/>
      <c r="C927" s="802"/>
      <c r="D927" s="779"/>
      <c r="E927" s="779"/>
      <c r="F927" s="802"/>
    </row>
    <row r="928" ht="15.75" customHeight="1">
      <c r="B928" s="801"/>
      <c r="C928" s="802"/>
      <c r="D928" s="779"/>
      <c r="E928" s="779"/>
      <c r="F928" s="802"/>
    </row>
    <row r="929" ht="15.75" customHeight="1">
      <c r="B929" s="801"/>
      <c r="C929" s="802"/>
      <c r="D929" s="779"/>
      <c r="E929" s="779"/>
      <c r="F929" s="802"/>
    </row>
    <row r="930" ht="15.75" customHeight="1">
      <c r="B930" s="801"/>
      <c r="C930" s="802"/>
      <c r="D930" s="779"/>
      <c r="E930" s="779"/>
      <c r="F930" s="802"/>
    </row>
    <row r="931" ht="15.75" customHeight="1">
      <c r="B931" s="801"/>
      <c r="C931" s="802"/>
      <c r="D931" s="779"/>
      <c r="E931" s="779"/>
      <c r="F931" s="802"/>
    </row>
    <row r="932" ht="15.75" customHeight="1">
      <c r="B932" s="801"/>
      <c r="C932" s="802"/>
      <c r="D932" s="779"/>
      <c r="E932" s="779"/>
      <c r="F932" s="802"/>
    </row>
    <row r="933" ht="15.75" customHeight="1">
      <c r="B933" s="801"/>
      <c r="C933" s="802"/>
      <c r="D933" s="779"/>
      <c r="E933" s="779"/>
      <c r="F933" s="802"/>
    </row>
    <row r="934" ht="15.75" customHeight="1">
      <c r="B934" s="801"/>
      <c r="C934" s="802"/>
      <c r="D934" s="779"/>
      <c r="E934" s="779"/>
      <c r="F934" s="802"/>
    </row>
    <row r="935" ht="15.75" customHeight="1">
      <c r="B935" s="801"/>
      <c r="C935" s="802"/>
      <c r="D935" s="779"/>
      <c r="E935" s="779"/>
      <c r="F935" s="802"/>
    </row>
    <row r="936" ht="15.75" customHeight="1">
      <c r="B936" s="801"/>
      <c r="C936" s="802"/>
      <c r="D936" s="779"/>
      <c r="E936" s="779"/>
      <c r="F936" s="802"/>
    </row>
    <row r="937" ht="15.75" customHeight="1">
      <c r="B937" s="801"/>
      <c r="C937" s="802"/>
      <c r="D937" s="779"/>
      <c r="E937" s="779"/>
      <c r="F937" s="802"/>
    </row>
    <row r="938" ht="15.75" customHeight="1">
      <c r="B938" s="801"/>
      <c r="C938" s="802"/>
      <c r="D938" s="779"/>
      <c r="E938" s="779"/>
      <c r="F938" s="802"/>
    </row>
    <row r="939" ht="15.75" customHeight="1">
      <c r="B939" s="801"/>
      <c r="C939" s="802"/>
      <c r="D939" s="779"/>
      <c r="E939" s="779"/>
      <c r="F939" s="802"/>
    </row>
    <row r="940" ht="15.75" customHeight="1">
      <c r="B940" s="801"/>
      <c r="C940" s="802"/>
      <c r="D940" s="779"/>
      <c r="E940" s="779"/>
      <c r="F940" s="802"/>
    </row>
    <row r="941" ht="15.75" customHeight="1">
      <c r="B941" s="801"/>
      <c r="C941" s="802"/>
      <c r="D941" s="779"/>
      <c r="E941" s="779"/>
      <c r="F941" s="802"/>
    </row>
    <row r="942" ht="15.75" customHeight="1">
      <c r="B942" s="801"/>
      <c r="C942" s="802"/>
      <c r="D942" s="779"/>
      <c r="E942" s="779"/>
      <c r="F942" s="802"/>
    </row>
    <row r="943" ht="15.75" customHeight="1">
      <c r="B943" s="801"/>
      <c r="C943" s="802"/>
      <c r="D943" s="779"/>
      <c r="E943" s="779"/>
      <c r="F943" s="802"/>
    </row>
    <row r="944" ht="15.75" customHeight="1">
      <c r="B944" s="801"/>
      <c r="C944" s="802"/>
      <c r="D944" s="779"/>
      <c r="E944" s="779"/>
      <c r="F944" s="802"/>
    </row>
    <row r="945" ht="15.75" customHeight="1">
      <c r="B945" s="801"/>
      <c r="C945" s="802"/>
      <c r="D945" s="779"/>
      <c r="E945" s="779"/>
      <c r="F945" s="802"/>
    </row>
    <row r="946" ht="15.75" customHeight="1">
      <c r="B946" s="801"/>
      <c r="C946" s="802"/>
      <c r="D946" s="779"/>
      <c r="E946" s="779"/>
      <c r="F946" s="802"/>
    </row>
    <row r="947" ht="15.75" customHeight="1">
      <c r="B947" s="801"/>
      <c r="C947" s="802"/>
      <c r="D947" s="779"/>
      <c r="E947" s="779"/>
      <c r="F947" s="802"/>
    </row>
    <row r="948" ht="15.75" customHeight="1">
      <c r="B948" s="801"/>
      <c r="C948" s="802"/>
      <c r="D948" s="779"/>
      <c r="E948" s="779"/>
      <c r="F948" s="802"/>
    </row>
    <row r="949" ht="15.75" customHeight="1">
      <c r="B949" s="801"/>
      <c r="C949" s="802"/>
      <c r="D949" s="779"/>
      <c r="E949" s="779"/>
      <c r="F949" s="802"/>
    </row>
    <row r="950" ht="15.75" customHeight="1">
      <c r="B950" s="801"/>
      <c r="C950" s="802"/>
      <c r="D950" s="779"/>
      <c r="E950" s="779"/>
      <c r="F950" s="802"/>
    </row>
    <row r="951" ht="15.75" customHeight="1">
      <c r="B951" s="801"/>
      <c r="C951" s="802"/>
      <c r="D951" s="779"/>
      <c r="E951" s="779"/>
      <c r="F951" s="802"/>
    </row>
    <row r="952" ht="15.75" customHeight="1">
      <c r="B952" s="801"/>
      <c r="C952" s="802"/>
      <c r="D952" s="779"/>
      <c r="E952" s="779"/>
      <c r="F952" s="802"/>
    </row>
    <row r="953" ht="15.75" customHeight="1">
      <c r="B953" s="801"/>
      <c r="C953" s="802"/>
      <c r="D953" s="779"/>
      <c r="E953" s="779"/>
      <c r="F953" s="802"/>
    </row>
    <row r="954" ht="15.75" customHeight="1">
      <c r="B954" s="801"/>
      <c r="C954" s="802"/>
      <c r="D954" s="779"/>
      <c r="E954" s="779"/>
      <c r="F954" s="802"/>
    </row>
    <row r="955" ht="15.75" customHeight="1">
      <c r="B955" s="801"/>
      <c r="C955" s="802"/>
      <c r="D955" s="779"/>
      <c r="E955" s="779"/>
      <c r="F955" s="802"/>
    </row>
    <row r="956" ht="15.75" customHeight="1">
      <c r="B956" s="801"/>
      <c r="C956" s="802"/>
      <c r="D956" s="779"/>
      <c r="E956" s="779"/>
      <c r="F956" s="802"/>
    </row>
    <row r="957" ht="15.75" customHeight="1">
      <c r="B957" s="801"/>
      <c r="C957" s="802"/>
      <c r="D957" s="779"/>
      <c r="E957" s="779"/>
      <c r="F957" s="802"/>
    </row>
    <row r="958" ht="15.75" customHeight="1">
      <c r="B958" s="801"/>
      <c r="C958" s="802"/>
      <c r="D958" s="779"/>
      <c r="E958" s="779"/>
      <c r="F958" s="802"/>
    </row>
    <row r="959" ht="15.75" customHeight="1">
      <c r="B959" s="801"/>
      <c r="C959" s="802"/>
      <c r="D959" s="779"/>
      <c r="E959" s="779"/>
      <c r="F959" s="802"/>
    </row>
    <row r="960" ht="15.75" customHeight="1">
      <c r="B960" s="801"/>
      <c r="C960" s="802"/>
      <c r="D960" s="779"/>
      <c r="E960" s="779"/>
      <c r="F960" s="802"/>
    </row>
    <row r="961" ht="15.75" customHeight="1">
      <c r="B961" s="801"/>
      <c r="C961" s="802"/>
      <c r="D961" s="779"/>
      <c r="E961" s="779"/>
      <c r="F961" s="802"/>
    </row>
    <row r="962" ht="15.75" customHeight="1">
      <c r="B962" s="801"/>
      <c r="C962" s="802"/>
      <c r="D962" s="779"/>
      <c r="E962" s="779"/>
      <c r="F962" s="802"/>
    </row>
    <row r="963" ht="15.75" customHeight="1">
      <c r="B963" s="801"/>
      <c r="C963" s="802"/>
      <c r="D963" s="779"/>
      <c r="E963" s="779"/>
      <c r="F963" s="802"/>
    </row>
    <row r="964" ht="15.75" customHeight="1">
      <c r="B964" s="801"/>
      <c r="C964" s="802"/>
      <c r="D964" s="779"/>
      <c r="E964" s="779"/>
      <c r="F964" s="802"/>
    </row>
    <row r="965" ht="15.75" customHeight="1">
      <c r="B965" s="801"/>
      <c r="C965" s="802"/>
      <c r="D965" s="779"/>
      <c r="E965" s="779"/>
      <c r="F965" s="802"/>
    </row>
    <row r="966" ht="15.75" customHeight="1">
      <c r="B966" s="801"/>
      <c r="C966" s="802"/>
      <c r="D966" s="779"/>
      <c r="E966" s="779"/>
      <c r="F966" s="802"/>
    </row>
    <row r="967" ht="15.75" customHeight="1">
      <c r="B967" s="801"/>
      <c r="C967" s="802"/>
      <c r="D967" s="779"/>
      <c r="E967" s="779"/>
      <c r="F967" s="802"/>
    </row>
    <row r="968" ht="15.75" customHeight="1">
      <c r="B968" s="801"/>
      <c r="C968" s="802"/>
      <c r="D968" s="779"/>
      <c r="E968" s="779"/>
      <c r="F968" s="802"/>
    </row>
    <row r="969" ht="15.75" customHeight="1">
      <c r="B969" s="801"/>
      <c r="C969" s="802"/>
      <c r="D969" s="779"/>
      <c r="E969" s="779"/>
      <c r="F969" s="802"/>
    </row>
    <row r="970" ht="15.75" customHeight="1">
      <c r="B970" s="801"/>
      <c r="C970" s="802"/>
      <c r="D970" s="779"/>
      <c r="E970" s="779"/>
      <c r="F970" s="802"/>
    </row>
    <row r="971" ht="15.75" customHeight="1">
      <c r="B971" s="801"/>
      <c r="C971" s="802"/>
      <c r="D971" s="779"/>
      <c r="E971" s="779"/>
      <c r="F971" s="802"/>
    </row>
    <row r="972" ht="15.75" customHeight="1">
      <c r="B972" s="801"/>
      <c r="C972" s="802"/>
      <c r="D972" s="779"/>
      <c r="E972" s="779"/>
      <c r="F972" s="802"/>
    </row>
    <row r="973" ht="15.75" customHeight="1">
      <c r="B973" s="801"/>
      <c r="C973" s="802"/>
      <c r="D973" s="779"/>
      <c r="E973" s="779"/>
      <c r="F973" s="802"/>
    </row>
    <row r="974" ht="15.75" customHeight="1">
      <c r="B974" s="801"/>
      <c r="C974" s="802"/>
      <c r="D974" s="779"/>
      <c r="E974" s="779"/>
      <c r="F974" s="802"/>
    </row>
    <row r="975" ht="15.75" customHeight="1">
      <c r="B975" s="801"/>
      <c r="C975" s="802"/>
      <c r="D975" s="779"/>
      <c r="E975" s="779"/>
      <c r="F975" s="802"/>
    </row>
    <row r="976" ht="15.75" customHeight="1">
      <c r="B976" s="801"/>
      <c r="C976" s="802"/>
      <c r="D976" s="779"/>
      <c r="E976" s="779"/>
      <c r="F976" s="802"/>
    </row>
    <row r="977" ht="15.75" customHeight="1">
      <c r="B977" s="801"/>
      <c r="C977" s="802"/>
      <c r="D977" s="779"/>
      <c r="E977" s="779"/>
      <c r="F977" s="802"/>
    </row>
    <row r="978" ht="15.75" customHeight="1">
      <c r="B978" s="801"/>
      <c r="C978" s="802"/>
      <c r="D978" s="779"/>
      <c r="E978" s="779"/>
      <c r="F978" s="802"/>
    </row>
    <row r="979" ht="15.75" customHeight="1">
      <c r="B979" s="801"/>
      <c r="C979" s="802"/>
      <c r="D979" s="779"/>
      <c r="E979" s="779"/>
      <c r="F979" s="802"/>
    </row>
    <row r="980" ht="15.75" customHeight="1">
      <c r="B980" s="801"/>
      <c r="C980" s="802"/>
      <c r="D980" s="779"/>
      <c r="E980" s="779"/>
      <c r="F980" s="802"/>
    </row>
    <row r="981" ht="15.75" customHeight="1">
      <c r="B981" s="801"/>
      <c r="C981" s="802"/>
      <c r="D981" s="779"/>
      <c r="E981" s="779"/>
      <c r="F981" s="802"/>
    </row>
    <row r="982" ht="15.75" customHeight="1">
      <c r="B982" s="801"/>
      <c r="C982" s="802"/>
      <c r="D982" s="779"/>
      <c r="E982" s="779"/>
      <c r="F982" s="802"/>
    </row>
    <row r="983" ht="15.75" customHeight="1">
      <c r="B983" s="801"/>
      <c r="C983" s="802"/>
      <c r="D983" s="779"/>
      <c r="E983" s="779"/>
      <c r="F983" s="802"/>
    </row>
    <row r="984" ht="15.75" customHeight="1">
      <c r="B984" s="801"/>
      <c r="C984" s="802"/>
      <c r="D984" s="779"/>
      <c r="E984" s="779"/>
      <c r="F984" s="802"/>
    </row>
    <row r="985" ht="15.75" customHeight="1">
      <c r="B985" s="801"/>
      <c r="C985" s="802"/>
      <c r="D985" s="779"/>
      <c r="E985" s="779"/>
      <c r="F985" s="802"/>
    </row>
    <row r="986" ht="15.75" customHeight="1">
      <c r="B986" s="801"/>
      <c r="C986" s="802"/>
      <c r="D986" s="779"/>
      <c r="E986" s="779"/>
      <c r="F986" s="802"/>
    </row>
    <row r="987" ht="15.75" customHeight="1">
      <c r="B987" s="801"/>
      <c r="C987" s="802"/>
      <c r="D987" s="779"/>
      <c r="E987" s="779"/>
      <c r="F987" s="802"/>
    </row>
    <row r="988" ht="15.75" customHeight="1">
      <c r="B988" s="801"/>
      <c r="C988" s="802"/>
      <c r="D988" s="779"/>
      <c r="E988" s="779"/>
      <c r="F988" s="802"/>
    </row>
    <row r="989" ht="15.75" customHeight="1">
      <c r="B989" s="801"/>
      <c r="C989" s="802"/>
      <c r="D989" s="779"/>
      <c r="E989" s="779"/>
      <c r="F989" s="802"/>
    </row>
    <row r="990" ht="15.75" customHeight="1">
      <c r="B990" s="801"/>
      <c r="C990" s="802"/>
      <c r="D990" s="779"/>
      <c r="E990" s="779"/>
      <c r="F990" s="802"/>
    </row>
    <row r="991" ht="15.75" customHeight="1">
      <c r="B991" s="801"/>
      <c r="C991" s="802"/>
      <c r="D991" s="779"/>
      <c r="E991" s="779"/>
      <c r="F991" s="802"/>
    </row>
    <row r="992" ht="15.75" customHeight="1">
      <c r="B992" s="801"/>
      <c r="C992" s="802"/>
      <c r="D992" s="779"/>
      <c r="E992" s="779"/>
      <c r="F992" s="802"/>
    </row>
    <row r="993" ht="15.75" customHeight="1">
      <c r="B993" s="801"/>
      <c r="C993" s="802"/>
      <c r="D993" s="779"/>
      <c r="E993" s="779"/>
      <c r="F993" s="802"/>
    </row>
    <row r="994" ht="15.75" customHeight="1">
      <c r="B994" s="801"/>
      <c r="C994" s="802"/>
      <c r="D994" s="779"/>
      <c r="E994" s="779"/>
      <c r="F994" s="802"/>
    </row>
    <row r="995" ht="15.75" customHeight="1">
      <c r="B995" s="801"/>
      <c r="C995" s="802"/>
      <c r="D995" s="779"/>
      <c r="E995" s="779"/>
      <c r="F995" s="802"/>
    </row>
    <row r="996" ht="15.75" customHeight="1">
      <c r="B996" s="801"/>
      <c r="C996" s="802"/>
      <c r="D996" s="779"/>
      <c r="E996" s="779"/>
      <c r="F996" s="802"/>
    </row>
    <row r="997" ht="15.75" customHeight="1">
      <c r="B997" s="801"/>
      <c r="C997" s="802"/>
      <c r="D997" s="779"/>
      <c r="E997" s="779"/>
      <c r="F997" s="802"/>
    </row>
    <row r="998" ht="15.75" customHeight="1">
      <c r="B998" s="801"/>
      <c r="C998" s="802"/>
      <c r="D998" s="779"/>
      <c r="E998" s="779"/>
      <c r="F998" s="802"/>
    </row>
    <row r="999" ht="15.75" customHeight="1">
      <c r="B999" s="801"/>
      <c r="C999" s="802"/>
      <c r="D999" s="779"/>
      <c r="E999" s="779"/>
      <c r="F999" s="802"/>
    </row>
    <row r="1000" ht="15.75" customHeight="1">
      <c r="B1000" s="801"/>
      <c r="C1000" s="802"/>
      <c r="D1000" s="779"/>
      <c r="E1000" s="779"/>
      <c r="F1000" s="802"/>
    </row>
  </sheetData>
  <mergeCells count="5">
    <mergeCell ref="A2:E2"/>
    <mergeCell ref="A4:E4"/>
    <mergeCell ref="A5:E5"/>
    <mergeCell ref="A6:E6"/>
    <mergeCell ref="A380:E380"/>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3" width="22.43"/>
    <col customWidth="1" min="14" max="16" width="9.14"/>
    <col customWidth="1" min="17" max="22" width="8.0"/>
  </cols>
  <sheetData>
    <row r="1">
      <c r="A1" s="53"/>
      <c r="B1" s="54"/>
      <c r="C1" s="54"/>
      <c r="D1" s="54"/>
      <c r="E1" s="1"/>
      <c r="F1" s="1"/>
      <c r="G1" s="1"/>
      <c r="H1" s="1"/>
      <c r="I1" s="1"/>
      <c r="J1" s="1"/>
      <c r="K1" s="1"/>
      <c r="L1" s="1"/>
      <c r="M1" s="1"/>
      <c r="N1" s="1"/>
      <c r="O1" s="1"/>
      <c r="P1" s="1"/>
    </row>
    <row r="2" ht="15.75" customHeight="1">
      <c r="A2" s="174" t="s">
        <v>691</v>
      </c>
      <c r="B2" s="56"/>
      <c r="C2" s="56"/>
      <c r="D2" s="56"/>
      <c r="E2" s="56"/>
      <c r="F2" s="56"/>
      <c r="G2" s="56"/>
      <c r="H2" s="56"/>
      <c r="I2" s="56"/>
      <c r="J2" s="56"/>
      <c r="K2" s="56"/>
      <c r="L2" s="57"/>
      <c r="M2" s="58"/>
      <c r="N2" s="58"/>
      <c r="O2" s="58"/>
      <c r="P2" s="58"/>
      <c r="Q2" s="59"/>
      <c r="R2" s="59"/>
      <c r="S2" s="59"/>
      <c r="T2" s="59"/>
      <c r="U2" s="59"/>
      <c r="V2" s="59"/>
    </row>
    <row r="3">
      <c r="A3" s="59"/>
      <c r="B3" s="59"/>
      <c r="C3" s="59"/>
      <c r="D3" s="59"/>
      <c r="E3" s="59"/>
      <c r="F3" s="59"/>
      <c r="G3" s="59"/>
      <c r="H3" s="59"/>
      <c r="I3" s="59"/>
      <c r="J3" s="59"/>
      <c r="K3" s="59"/>
      <c r="L3" s="59"/>
      <c r="M3" s="58"/>
      <c r="N3" s="58"/>
      <c r="O3" s="58"/>
      <c r="P3" s="58"/>
      <c r="Q3" s="59"/>
      <c r="R3" s="59"/>
      <c r="S3" s="59"/>
      <c r="T3" s="59"/>
      <c r="U3" s="59"/>
      <c r="V3" s="59"/>
    </row>
    <row r="4" ht="40.5" customHeight="1">
      <c r="A4" s="60" t="s">
        <v>692</v>
      </c>
      <c r="B4" s="56"/>
      <c r="C4" s="56"/>
      <c r="D4" s="56"/>
      <c r="E4" s="56"/>
      <c r="F4" s="56"/>
      <c r="G4" s="56"/>
      <c r="H4" s="56"/>
      <c r="I4" s="56"/>
      <c r="J4" s="56"/>
      <c r="K4" s="56"/>
      <c r="L4" s="57"/>
      <c r="M4" s="58"/>
      <c r="N4" s="58"/>
      <c r="O4" s="58"/>
      <c r="P4" s="58"/>
      <c r="Q4" s="59"/>
      <c r="R4" s="59"/>
      <c r="S4" s="59"/>
      <c r="T4" s="59"/>
      <c r="U4" s="59"/>
      <c r="V4" s="59"/>
    </row>
    <row r="5" ht="36.75" customHeight="1">
      <c r="A5" s="60" t="s">
        <v>693</v>
      </c>
      <c r="B5" s="56"/>
      <c r="C5" s="56"/>
      <c r="D5" s="56"/>
      <c r="E5" s="56"/>
      <c r="F5" s="56"/>
      <c r="G5" s="56"/>
      <c r="H5" s="56"/>
      <c r="I5" s="56"/>
      <c r="J5" s="56"/>
      <c r="K5" s="56"/>
      <c r="L5" s="57"/>
      <c r="M5" s="58"/>
      <c r="N5" s="58"/>
      <c r="O5" s="58"/>
      <c r="P5" s="58"/>
      <c r="Q5" s="59"/>
      <c r="R5" s="59"/>
      <c r="S5" s="59"/>
      <c r="T5" s="59"/>
      <c r="U5" s="59"/>
      <c r="V5" s="59"/>
    </row>
    <row r="6" ht="27.75" customHeight="1">
      <c r="A6" s="60" t="s">
        <v>694</v>
      </c>
      <c r="B6" s="56"/>
      <c r="C6" s="56"/>
      <c r="D6" s="56"/>
      <c r="E6" s="56"/>
      <c r="F6" s="56"/>
      <c r="G6" s="56"/>
      <c r="H6" s="56"/>
      <c r="I6" s="56"/>
      <c r="J6" s="56"/>
      <c r="K6" s="56"/>
      <c r="L6" s="57"/>
      <c r="M6" s="58"/>
      <c r="N6" s="58"/>
      <c r="O6" s="58"/>
      <c r="P6" s="58"/>
      <c r="Q6" s="59"/>
      <c r="R6" s="59"/>
      <c r="S6" s="59"/>
      <c r="T6" s="59"/>
      <c r="U6" s="59"/>
      <c r="V6" s="59"/>
    </row>
    <row r="7" ht="28.5" customHeight="1">
      <c r="A7" s="60" t="s">
        <v>695</v>
      </c>
      <c r="B7" s="56"/>
      <c r="C7" s="56"/>
      <c r="D7" s="56"/>
      <c r="E7" s="56"/>
      <c r="F7" s="56"/>
      <c r="G7" s="56"/>
      <c r="H7" s="56"/>
      <c r="I7" s="56"/>
      <c r="J7" s="56"/>
      <c r="K7" s="56"/>
      <c r="L7" s="57"/>
      <c r="M7" s="58"/>
      <c r="N7" s="58"/>
      <c r="O7" s="58"/>
      <c r="P7" s="58"/>
      <c r="Q7" s="59"/>
      <c r="R7" s="59"/>
      <c r="S7" s="59"/>
      <c r="T7" s="59"/>
      <c r="U7" s="59"/>
      <c r="V7" s="59"/>
    </row>
    <row r="8">
      <c r="A8" s="60" t="s">
        <v>696</v>
      </c>
      <c r="B8" s="56"/>
      <c r="C8" s="56"/>
      <c r="D8" s="56"/>
      <c r="E8" s="56"/>
      <c r="F8" s="56"/>
      <c r="G8" s="56"/>
      <c r="H8" s="56"/>
      <c r="I8" s="56"/>
      <c r="J8" s="56"/>
      <c r="K8" s="56"/>
      <c r="L8" s="57"/>
      <c r="M8" s="58"/>
      <c r="N8" s="58"/>
      <c r="O8" s="58"/>
      <c r="P8" s="58"/>
      <c r="Q8" s="59"/>
      <c r="R8" s="59"/>
      <c r="S8" s="59"/>
      <c r="T8" s="59"/>
      <c r="U8" s="59"/>
      <c r="V8" s="59"/>
    </row>
    <row r="9" ht="101.25" customHeight="1">
      <c r="A9" s="63" t="s">
        <v>697</v>
      </c>
      <c r="B9" s="56"/>
      <c r="C9" s="56"/>
      <c r="D9" s="56"/>
      <c r="E9" s="56"/>
      <c r="F9" s="56"/>
      <c r="G9" s="56"/>
      <c r="H9" s="56"/>
      <c r="I9" s="56"/>
      <c r="J9" s="56"/>
      <c r="K9" s="56"/>
      <c r="L9" s="57"/>
      <c r="M9" s="58"/>
      <c r="N9" s="58"/>
      <c r="O9" s="58"/>
      <c r="P9" s="58"/>
      <c r="Q9" s="59"/>
      <c r="R9" s="59"/>
      <c r="S9" s="59"/>
      <c r="T9" s="59"/>
      <c r="U9" s="59"/>
      <c r="V9" s="59"/>
    </row>
    <row r="10">
      <c r="A10" s="64"/>
      <c r="B10" s="65"/>
      <c r="C10" s="65"/>
      <c r="D10" s="65"/>
      <c r="E10" s="64"/>
      <c r="F10" s="64"/>
      <c r="G10" s="64"/>
      <c r="H10" s="64"/>
      <c r="I10" s="64"/>
      <c r="J10" s="64"/>
      <c r="K10" s="64"/>
      <c r="L10" s="64"/>
      <c r="M10" s="58"/>
      <c r="N10" s="58"/>
      <c r="O10" s="58"/>
      <c r="P10" s="58"/>
      <c r="Q10" s="59"/>
      <c r="R10" s="59"/>
      <c r="S10" s="59"/>
      <c r="T10" s="59"/>
      <c r="U10" s="59"/>
      <c r="V10" s="59"/>
    </row>
    <row r="11" ht="82.5" customHeight="1">
      <c r="A11" s="175" t="s">
        <v>123</v>
      </c>
      <c r="B11" s="175" t="s">
        <v>124</v>
      </c>
      <c r="C11" s="176" t="s">
        <v>698</v>
      </c>
      <c r="D11" s="176" t="s">
        <v>699</v>
      </c>
      <c r="E11" s="175" t="s">
        <v>700</v>
      </c>
      <c r="F11" s="176" t="s">
        <v>701</v>
      </c>
      <c r="G11" s="176" t="s">
        <v>134</v>
      </c>
      <c r="H11" s="176" t="s">
        <v>702</v>
      </c>
      <c r="I11" s="176" t="s">
        <v>137</v>
      </c>
      <c r="J11" s="176" t="s">
        <v>138</v>
      </c>
      <c r="K11" s="175" t="s">
        <v>139</v>
      </c>
      <c r="L11" s="175" t="s">
        <v>143</v>
      </c>
      <c r="M11" s="177" t="s">
        <v>144</v>
      </c>
      <c r="N11" s="68"/>
      <c r="O11" s="68"/>
      <c r="P11" s="68"/>
      <c r="Q11" s="69"/>
      <c r="R11" s="69"/>
      <c r="S11" s="69"/>
      <c r="T11" s="69"/>
      <c r="U11" s="69"/>
      <c r="V11" s="69"/>
    </row>
    <row r="12" ht="11.25" customHeight="1">
      <c r="A12" s="116" t="s">
        <v>703</v>
      </c>
      <c r="B12" s="71" t="s">
        <v>52</v>
      </c>
      <c r="C12" s="70" t="s">
        <v>704</v>
      </c>
      <c r="D12" s="71" t="s">
        <v>705</v>
      </c>
      <c r="E12" s="71" t="s">
        <v>706</v>
      </c>
      <c r="F12" s="178" t="s">
        <v>707</v>
      </c>
      <c r="G12" s="18">
        <v>2024.0</v>
      </c>
      <c r="H12" s="18">
        <v>2.0</v>
      </c>
      <c r="I12" s="74">
        <v>2.0</v>
      </c>
      <c r="J12" s="74">
        <v>3.0</v>
      </c>
      <c r="K12" s="75">
        <f>13*10</f>
        <v>130</v>
      </c>
      <c r="L12" s="179">
        <f>K12/I12</f>
        <v>65</v>
      </c>
      <c r="M12" s="180" t="s">
        <v>154</v>
      </c>
      <c r="N12" s="1"/>
      <c r="O12" s="1"/>
      <c r="P12" s="1"/>
    </row>
    <row r="13" ht="11.25" customHeight="1">
      <c r="A13" s="83" t="s">
        <v>708</v>
      </c>
      <c r="B13" s="71" t="s">
        <v>52</v>
      </c>
      <c r="C13" s="70" t="s">
        <v>709</v>
      </c>
      <c r="D13" s="71" t="s">
        <v>710</v>
      </c>
      <c r="E13" s="71" t="s">
        <v>711</v>
      </c>
      <c r="F13" s="84" t="s">
        <v>712</v>
      </c>
      <c r="G13" s="18">
        <v>2024.0</v>
      </c>
      <c r="H13" s="18">
        <v>2.0</v>
      </c>
      <c r="I13" s="74">
        <v>2.0</v>
      </c>
      <c r="J13" s="74">
        <v>3.0</v>
      </c>
      <c r="K13" s="75">
        <v>150.0</v>
      </c>
      <c r="L13" s="179">
        <v>75.0</v>
      </c>
      <c r="M13" s="180" t="s">
        <v>154</v>
      </c>
      <c r="N13" s="1"/>
      <c r="O13" s="1"/>
      <c r="P13" s="1"/>
    </row>
    <row r="14" ht="11.25" customHeight="1">
      <c r="A14" s="116" t="s">
        <v>713</v>
      </c>
      <c r="B14" s="98" t="s">
        <v>52</v>
      </c>
      <c r="C14" s="91" t="s">
        <v>714</v>
      </c>
      <c r="D14" s="92" t="s">
        <v>715</v>
      </c>
      <c r="E14" s="92" t="s">
        <v>706</v>
      </c>
      <c r="F14" s="118" t="s">
        <v>716</v>
      </c>
      <c r="G14" s="98">
        <v>2024.0</v>
      </c>
      <c r="H14" s="98">
        <v>2.0</v>
      </c>
      <c r="I14" s="99">
        <v>2.0</v>
      </c>
      <c r="J14" s="99">
        <v>2.0</v>
      </c>
      <c r="K14" s="119">
        <v>130.0</v>
      </c>
      <c r="L14" s="110">
        <v>65.0</v>
      </c>
      <c r="M14" s="180" t="s">
        <v>319</v>
      </c>
      <c r="N14" s="1"/>
      <c r="O14" s="1"/>
      <c r="P14" s="1"/>
    </row>
    <row r="15" ht="11.25" customHeight="1">
      <c r="A15" s="78" t="s">
        <v>717</v>
      </c>
      <c r="B15" s="18" t="s">
        <v>52</v>
      </c>
      <c r="C15" s="85" t="s">
        <v>167</v>
      </c>
      <c r="D15" s="18" t="s">
        <v>718</v>
      </c>
      <c r="E15" s="18" t="s">
        <v>168</v>
      </c>
      <c r="F15" s="73" t="s">
        <v>719</v>
      </c>
      <c r="G15" s="18">
        <v>2024.0</v>
      </c>
      <c r="H15" s="18">
        <v>1.0</v>
      </c>
      <c r="I15" s="74">
        <v>1.0</v>
      </c>
      <c r="J15" s="74">
        <v>1.0</v>
      </c>
      <c r="K15" s="75" t="s">
        <v>720</v>
      </c>
      <c r="L15" s="179">
        <v>1170.0</v>
      </c>
      <c r="M15" s="180" t="s">
        <v>329</v>
      </c>
      <c r="N15" s="1"/>
      <c r="O15" s="1"/>
      <c r="P15" s="1"/>
    </row>
    <row r="16" ht="11.25" customHeight="1">
      <c r="A16" s="83" t="s">
        <v>721</v>
      </c>
      <c r="B16" s="71" t="s">
        <v>52</v>
      </c>
      <c r="C16" s="70" t="s">
        <v>722</v>
      </c>
      <c r="D16" s="71" t="s">
        <v>705</v>
      </c>
      <c r="E16" s="71" t="s">
        <v>706</v>
      </c>
      <c r="F16" s="178" t="s">
        <v>707</v>
      </c>
      <c r="G16" s="18">
        <v>2024.0</v>
      </c>
      <c r="H16" s="18">
        <v>2.0</v>
      </c>
      <c r="I16" s="74">
        <v>2.0</v>
      </c>
      <c r="J16" s="74">
        <v>3.0</v>
      </c>
      <c r="K16" s="75">
        <f>13*10</f>
        <v>130</v>
      </c>
      <c r="L16" s="179">
        <f>K16/I16</f>
        <v>65</v>
      </c>
      <c r="M16" s="180" t="s">
        <v>366</v>
      </c>
      <c r="N16" s="1"/>
      <c r="O16" s="1"/>
      <c r="P16" s="1"/>
    </row>
    <row r="17" ht="11.25" customHeight="1">
      <c r="A17" s="83" t="s">
        <v>708</v>
      </c>
      <c r="B17" s="71" t="s">
        <v>52</v>
      </c>
      <c r="C17" s="70" t="s">
        <v>723</v>
      </c>
      <c r="D17" s="71" t="s">
        <v>710</v>
      </c>
      <c r="E17" s="71" t="s">
        <v>711</v>
      </c>
      <c r="F17" s="84" t="s">
        <v>712</v>
      </c>
      <c r="G17" s="18">
        <v>2024.0</v>
      </c>
      <c r="H17" s="18">
        <v>2.0</v>
      </c>
      <c r="I17" s="74">
        <v>2.0</v>
      </c>
      <c r="J17" s="74">
        <v>3.0</v>
      </c>
      <c r="K17" s="75">
        <v>150.0</v>
      </c>
      <c r="L17" s="179">
        <v>75.0</v>
      </c>
      <c r="M17" s="180" t="s">
        <v>366</v>
      </c>
      <c r="N17" s="1"/>
      <c r="O17" s="1"/>
      <c r="P17" s="1"/>
    </row>
    <row r="18" ht="11.25" customHeight="1">
      <c r="A18" s="181" t="s">
        <v>724</v>
      </c>
      <c r="B18" s="92" t="s">
        <v>77</v>
      </c>
      <c r="C18" s="181" t="s">
        <v>725</v>
      </c>
      <c r="D18" s="92" t="s">
        <v>726</v>
      </c>
      <c r="E18" s="182" t="s">
        <v>727</v>
      </c>
      <c r="F18" s="118" t="s">
        <v>728</v>
      </c>
      <c r="G18" s="98">
        <v>2024.0</v>
      </c>
      <c r="H18" s="98">
        <v>4.0</v>
      </c>
      <c r="I18" s="99">
        <v>2.0</v>
      </c>
      <c r="J18" s="99">
        <v>4.0</v>
      </c>
      <c r="K18" s="119">
        <v>230.0</v>
      </c>
      <c r="L18" s="110">
        <v>57.5</v>
      </c>
      <c r="M18" s="180" t="s">
        <v>598</v>
      </c>
      <c r="N18" s="1"/>
      <c r="O18" s="1"/>
      <c r="P18" s="1"/>
    </row>
    <row r="19" ht="11.25" customHeight="1">
      <c r="A19" s="116" t="s">
        <v>713</v>
      </c>
      <c r="B19" s="98" t="s">
        <v>77</v>
      </c>
      <c r="C19" s="91" t="s">
        <v>714</v>
      </c>
      <c r="D19" s="183" t="s">
        <v>715</v>
      </c>
      <c r="E19" s="183" t="s">
        <v>706</v>
      </c>
      <c r="F19" s="118" t="s">
        <v>716</v>
      </c>
      <c r="G19" s="98">
        <v>2024.0</v>
      </c>
      <c r="H19" s="98">
        <v>2.0</v>
      </c>
      <c r="I19" s="99">
        <v>2.0</v>
      </c>
      <c r="J19" s="99">
        <v>2.0</v>
      </c>
      <c r="K19" s="119">
        <v>130.0</v>
      </c>
      <c r="L19" s="110">
        <v>65.0</v>
      </c>
      <c r="M19" s="180" t="s">
        <v>625</v>
      </c>
      <c r="N19" s="1"/>
      <c r="O19" s="1"/>
      <c r="P19" s="1"/>
    </row>
    <row r="20" ht="11.25" customHeight="1">
      <c r="A20" s="83"/>
      <c r="B20" s="71"/>
      <c r="C20" s="71"/>
      <c r="D20" s="83"/>
      <c r="E20" s="71"/>
      <c r="F20" s="84"/>
      <c r="G20" s="18"/>
      <c r="H20" s="18"/>
      <c r="I20" s="74"/>
      <c r="J20" s="74"/>
      <c r="K20" s="74"/>
      <c r="L20" s="179"/>
      <c r="M20" s="180"/>
      <c r="N20" s="1"/>
      <c r="O20" s="1"/>
      <c r="P20" s="1"/>
    </row>
    <row r="21" ht="11.25" customHeight="1">
      <c r="A21" s="184" t="s">
        <v>107</v>
      </c>
      <c r="B21" s="54"/>
      <c r="C21" s="54"/>
      <c r="D21" s="54"/>
      <c r="E21" s="1"/>
      <c r="F21" s="1"/>
      <c r="G21" s="1"/>
      <c r="H21" s="1"/>
      <c r="I21" s="58"/>
      <c r="J21" s="58"/>
      <c r="K21" s="58"/>
      <c r="L21" s="185">
        <f>SUM(L12:L20)</f>
        <v>1637.5</v>
      </c>
      <c r="M21" s="1"/>
      <c r="N21" s="1"/>
      <c r="O21" s="1"/>
      <c r="P21" s="1"/>
    </row>
    <row r="22" ht="11.25" customHeight="1">
      <c r="A22" s="53"/>
      <c r="B22" s="54"/>
      <c r="C22" s="54"/>
      <c r="D22" s="54"/>
      <c r="E22" s="1"/>
      <c r="F22" s="1"/>
      <c r="G22" s="1"/>
      <c r="H22" s="1"/>
      <c r="I22" s="1"/>
      <c r="J22" s="1"/>
      <c r="K22" s="1"/>
      <c r="L22" s="1"/>
      <c r="M22" s="1"/>
      <c r="N22" s="1"/>
      <c r="O22" s="1"/>
      <c r="P22" s="1"/>
    </row>
    <row r="23" ht="11.25" customHeight="1">
      <c r="A23" s="172" t="s">
        <v>690</v>
      </c>
      <c r="B23" s="173"/>
      <c r="C23" s="173"/>
      <c r="D23" s="173"/>
      <c r="E23" s="173"/>
      <c r="F23" s="173"/>
      <c r="G23" s="173"/>
      <c r="H23" s="173"/>
      <c r="I23" s="173"/>
      <c r="J23" s="173"/>
      <c r="K23" s="173"/>
      <c r="L23" s="173"/>
      <c r="M23" s="1"/>
      <c r="N23" s="1"/>
      <c r="O23" s="1"/>
      <c r="P23" s="1"/>
    </row>
    <row r="24" ht="15.75" customHeight="1">
      <c r="A24" s="53"/>
      <c r="B24" s="54"/>
      <c r="C24" s="54"/>
      <c r="D24" s="54"/>
      <c r="E24" s="1"/>
      <c r="F24" s="1"/>
      <c r="G24" s="1"/>
      <c r="H24" s="1"/>
      <c r="I24" s="1"/>
      <c r="J24" s="1"/>
      <c r="K24" s="1"/>
      <c r="L24" s="1"/>
      <c r="M24" s="1"/>
      <c r="N24" s="1"/>
      <c r="O24" s="1"/>
      <c r="P24" s="1"/>
    </row>
    <row r="25" ht="15.75" customHeight="1">
      <c r="A25" s="53"/>
      <c r="B25" s="54"/>
      <c r="C25" s="54"/>
      <c r="D25" s="54"/>
      <c r="E25" s="1"/>
      <c r="F25" s="1"/>
      <c r="G25" s="1"/>
      <c r="H25" s="1"/>
      <c r="I25" s="1"/>
      <c r="J25" s="1"/>
      <c r="K25" s="1"/>
      <c r="L25" s="1"/>
      <c r="M25" s="1"/>
      <c r="N25" s="1"/>
      <c r="O25" s="1"/>
      <c r="P25" s="1"/>
    </row>
    <row r="26" ht="15.75" customHeight="1">
      <c r="A26" s="53"/>
      <c r="B26" s="54"/>
      <c r="C26" s="54"/>
      <c r="D26" s="54"/>
      <c r="E26" s="1"/>
      <c r="F26" s="1"/>
      <c r="G26" s="1"/>
      <c r="H26" s="1"/>
      <c r="I26" s="1"/>
      <c r="J26" s="1"/>
      <c r="K26" s="1"/>
      <c r="L26" s="1"/>
      <c r="M26" s="1"/>
      <c r="N26" s="1"/>
      <c r="O26" s="1"/>
      <c r="P26" s="1"/>
    </row>
    <row r="27" ht="15.75" customHeight="1">
      <c r="A27" s="53"/>
      <c r="B27" s="54"/>
      <c r="C27" s="54"/>
      <c r="D27" s="54"/>
      <c r="E27" s="1"/>
      <c r="F27" s="1"/>
      <c r="G27" s="1"/>
      <c r="H27" s="1"/>
      <c r="I27" s="1"/>
      <c r="J27" s="1"/>
      <c r="K27" s="1"/>
      <c r="L27" s="1"/>
      <c r="M27" s="1"/>
      <c r="N27" s="1"/>
      <c r="O27" s="1"/>
      <c r="P27" s="1"/>
    </row>
    <row r="28" ht="15.75" customHeight="1">
      <c r="A28" s="53"/>
      <c r="B28" s="54"/>
      <c r="C28" s="54"/>
      <c r="D28" s="54"/>
      <c r="E28" s="1"/>
      <c r="F28" s="1"/>
      <c r="G28" s="1"/>
      <c r="H28" s="1"/>
      <c r="I28" s="1"/>
      <c r="J28" s="1"/>
      <c r="K28" s="1"/>
      <c r="L28" s="1"/>
      <c r="M28" s="1"/>
      <c r="N28" s="1"/>
      <c r="O28" s="1"/>
      <c r="P28" s="1"/>
    </row>
    <row r="29" ht="15.75" customHeight="1">
      <c r="A29" s="53"/>
      <c r="B29" s="54"/>
      <c r="C29" s="54"/>
      <c r="D29" s="54"/>
      <c r="E29" s="1"/>
      <c r="F29" s="1"/>
      <c r="G29" s="1"/>
      <c r="H29" s="1"/>
      <c r="I29" s="1"/>
      <c r="J29" s="1"/>
      <c r="K29" s="1"/>
      <c r="L29" s="1"/>
      <c r="M29" s="1"/>
      <c r="N29" s="1"/>
      <c r="O29" s="1"/>
      <c r="P29" s="1"/>
    </row>
    <row r="30" ht="15.75" customHeight="1">
      <c r="A30" s="53"/>
      <c r="B30" s="54"/>
      <c r="C30" s="54"/>
      <c r="D30" s="54"/>
      <c r="E30" s="1"/>
      <c r="F30" s="1"/>
      <c r="G30" s="1"/>
      <c r="H30" s="1"/>
      <c r="I30" s="1"/>
      <c r="J30" s="1"/>
      <c r="K30" s="1"/>
      <c r="L30" s="1"/>
      <c r="M30" s="1"/>
      <c r="N30" s="1"/>
      <c r="O30" s="1"/>
      <c r="P30" s="1"/>
    </row>
    <row r="31" ht="15.75" customHeight="1">
      <c r="A31" s="53"/>
      <c r="B31" s="54"/>
      <c r="C31" s="54"/>
      <c r="D31" s="54"/>
      <c r="E31" s="1"/>
      <c r="F31" s="1"/>
      <c r="G31" s="1"/>
      <c r="H31" s="1"/>
      <c r="I31" s="1"/>
      <c r="J31" s="1"/>
      <c r="K31" s="1"/>
      <c r="L31" s="1"/>
      <c r="M31" s="1"/>
      <c r="N31" s="1"/>
      <c r="O31" s="1"/>
      <c r="P31" s="1"/>
    </row>
    <row r="32" ht="15.75" customHeight="1">
      <c r="A32" s="53"/>
      <c r="B32" s="54"/>
      <c r="C32" s="54"/>
      <c r="D32" s="54"/>
      <c r="E32" s="1"/>
      <c r="F32" s="1"/>
      <c r="G32" s="1"/>
      <c r="H32" s="1"/>
      <c r="I32" s="1"/>
      <c r="J32" s="1"/>
      <c r="K32" s="1"/>
      <c r="L32" s="1"/>
      <c r="M32" s="1"/>
      <c r="N32" s="1"/>
      <c r="O32" s="1"/>
      <c r="P32" s="1"/>
    </row>
    <row r="33" ht="15.75" customHeight="1">
      <c r="A33" s="53"/>
      <c r="B33" s="54"/>
      <c r="C33" s="54"/>
      <c r="D33" s="54"/>
      <c r="E33" s="1"/>
      <c r="F33" s="1"/>
      <c r="G33" s="1"/>
      <c r="H33" s="1"/>
      <c r="I33" s="1"/>
      <c r="J33" s="1"/>
      <c r="K33" s="1"/>
      <c r="L33" s="1"/>
      <c r="M33" s="1"/>
      <c r="N33" s="1"/>
      <c r="O33" s="1"/>
      <c r="P33" s="1"/>
    </row>
    <row r="34" ht="15.75" customHeight="1">
      <c r="A34" s="53"/>
      <c r="B34" s="54"/>
      <c r="C34" s="54"/>
      <c r="D34" s="54"/>
      <c r="E34" s="1"/>
      <c r="F34" s="1"/>
      <c r="G34" s="1"/>
      <c r="H34" s="1"/>
      <c r="I34" s="1"/>
      <c r="J34" s="1"/>
      <c r="K34" s="1"/>
      <c r="L34" s="1"/>
      <c r="M34" s="1"/>
      <c r="N34" s="1"/>
      <c r="O34" s="1"/>
      <c r="P34" s="1"/>
    </row>
    <row r="35" ht="15.75" customHeight="1">
      <c r="A35" s="53"/>
      <c r="B35" s="54"/>
      <c r="C35" s="54"/>
      <c r="D35" s="54"/>
      <c r="E35" s="1"/>
      <c r="F35" s="1"/>
      <c r="G35" s="1"/>
      <c r="H35" s="1"/>
      <c r="I35" s="1"/>
      <c r="J35" s="1"/>
      <c r="K35" s="1"/>
      <c r="L35" s="1"/>
      <c r="M35" s="1"/>
      <c r="N35" s="1"/>
      <c r="O35" s="1"/>
      <c r="P35" s="1"/>
    </row>
    <row r="36" ht="15.75" customHeight="1">
      <c r="A36" s="53"/>
      <c r="B36" s="54"/>
      <c r="C36" s="54"/>
      <c r="D36" s="54"/>
      <c r="E36" s="1"/>
      <c r="F36" s="1"/>
      <c r="G36" s="1"/>
      <c r="H36" s="1"/>
      <c r="I36" s="1"/>
      <c r="J36" s="1"/>
      <c r="K36" s="1"/>
      <c r="L36" s="1"/>
      <c r="M36" s="1"/>
      <c r="N36" s="1"/>
      <c r="O36" s="1"/>
      <c r="P36" s="1"/>
    </row>
    <row r="37" ht="15.75" customHeight="1">
      <c r="A37" s="53"/>
      <c r="B37" s="54"/>
      <c r="C37" s="54"/>
      <c r="D37" s="54"/>
      <c r="E37" s="1"/>
      <c r="F37" s="1"/>
      <c r="G37" s="1"/>
      <c r="H37" s="1"/>
      <c r="I37" s="1"/>
      <c r="J37" s="1"/>
      <c r="K37" s="1"/>
      <c r="L37" s="1"/>
      <c r="M37" s="1"/>
      <c r="N37" s="1"/>
      <c r="O37" s="1"/>
      <c r="P37" s="1"/>
    </row>
    <row r="38" ht="15.75" customHeight="1">
      <c r="A38" s="53"/>
      <c r="B38" s="54"/>
      <c r="C38" s="54"/>
      <c r="D38" s="54"/>
      <c r="E38" s="1"/>
      <c r="F38" s="1"/>
      <c r="G38" s="1"/>
      <c r="H38" s="1"/>
      <c r="I38" s="1"/>
      <c r="J38" s="1"/>
      <c r="K38" s="1"/>
      <c r="L38" s="1"/>
      <c r="M38" s="1"/>
      <c r="N38" s="1"/>
      <c r="O38" s="1"/>
      <c r="P38" s="1"/>
    </row>
    <row r="39" ht="15.75" customHeight="1">
      <c r="A39" s="53"/>
      <c r="B39" s="54"/>
      <c r="C39" s="54"/>
      <c r="D39" s="54"/>
      <c r="E39" s="1"/>
      <c r="F39" s="1"/>
      <c r="G39" s="1"/>
      <c r="H39" s="1"/>
      <c r="I39" s="1"/>
      <c r="J39" s="1"/>
      <c r="K39" s="1"/>
      <c r="L39" s="1"/>
      <c r="M39" s="1"/>
      <c r="N39" s="1"/>
      <c r="O39" s="1"/>
      <c r="P39" s="1"/>
    </row>
    <row r="40" ht="15.75" customHeight="1">
      <c r="A40" s="53"/>
      <c r="B40" s="54"/>
      <c r="C40" s="54"/>
      <c r="D40" s="54"/>
      <c r="E40" s="1"/>
      <c r="F40" s="1"/>
      <c r="G40" s="1"/>
      <c r="H40" s="1"/>
      <c r="I40" s="1"/>
      <c r="J40" s="1"/>
      <c r="K40" s="1"/>
      <c r="L40" s="1"/>
      <c r="M40" s="1"/>
      <c r="N40" s="1"/>
      <c r="O40" s="1"/>
      <c r="P40" s="1"/>
    </row>
    <row r="41" ht="15.75" customHeight="1">
      <c r="A41" s="53"/>
      <c r="B41" s="54"/>
      <c r="C41" s="54"/>
      <c r="D41" s="54"/>
      <c r="E41" s="1"/>
      <c r="F41" s="1"/>
      <c r="G41" s="1"/>
      <c r="H41" s="1"/>
      <c r="I41" s="1"/>
      <c r="J41" s="1"/>
      <c r="K41" s="1"/>
      <c r="L41" s="1"/>
      <c r="M41" s="1"/>
      <c r="N41" s="1"/>
      <c r="O41" s="1"/>
      <c r="P41" s="1"/>
    </row>
    <row r="42" ht="15.75" customHeight="1">
      <c r="A42" s="53"/>
      <c r="B42" s="54"/>
      <c r="C42" s="54"/>
      <c r="D42" s="54"/>
      <c r="E42" s="1"/>
      <c r="F42" s="1"/>
      <c r="G42" s="1"/>
      <c r="H42" s="1"/>
      <c r="I42" s="1"/>
      <c r="J42" s="1"/>
      <c r="K42" s="1"/>
      <c r="L42" s="1"/>
      <c r="M42" s="1"/>
      <c r="N42" s="1"/>
      <c r="O42" s="1"/>
      <c r="P42" s="1"/>
    </row>
    <row r="43" ht="15.75" customHeight="1">
      <c r="A43" s="53"/>
      <c r="B43" s="54"/>
      <c r="C43" s="54"/>
      <c r="D43" s="54"/>
      <c r="E43" s="1"/>
      <c r="F43" s="1"/>
      <c r="G43" s="1"/>
      <c r="H43" s="1"/>
      <c r="I43" s="1"/>
      <c r="J43" s="1"/>
      <c r="K43" s="1"/>
      <c r="L43" s="1"/>
      <c r="M43" s="1"/>
      <c r="N43" s="1"/>
      <c r="O43" s="1"/>
      <c r="P43" s="1"/>
    </row>
    <row r="44" ht="15.75" customHeight="1">
      <c r="A44" s="53"/>
      <c r="B44" s="54"/>
      <c r="C44" s="54"/>
      <c r="D44" s="54"/>
      <c r="E44" s="1"/>
      <c r="F44" s="1"/>
      <c r="G44" s="1"/>
      <c r="H44" s="1"/>
      <c r="I44" s="1"/>
      <c r="J44" s="1"/>
      <c r="K44" s="1"/>
      <c r="L44" s="1"/>
      <c r="M44" s="1"/>
      <c r="N44" s="1"/>
      <c r="O44" s="1"/>
      <c r="P44" s="1"/>
    </row>
    <row r="45" ht="15.75" customHeight="1">
      <c r="A45" s="53"/>
      <c r="B45" s="54"/>
      <c r="C45" s="54"/>
      <c r="D45" s="54"/>
      <c r="E45" s="1"/>
      <c r="F45" s="1"/>
      <c r="G45" s="1"/>
      <c r="H45" s="1"/>
      <c r="I45" s="1"/>
      <c r="J45" s="1"/>
      <c r="K45" s="1"/>
      <c r="L45" s="1"/>
      <c r="M45" s="1"/>
      <c r="N45" s="1"/>
      <c r="O45" s="1"/>
      <c r="P45" s="1"/>
    </row>
    <row r="46" ht="15.75" customHeight="1">
      <c r="A46" s="53"/>
      <c r="B46" s="54"/>
      <c r="C46" s="54"/>
      <c r="D46" s="54"/>
      <c r="E46" s="1"/>
      <c r="F46" s="1"/>
      <c r="G46" s="1"/>
      <c r="H46" s="1"/>
      <c r="I46" s="1"/>
      <c r="J46" s="1"/>
      <c r="K46" s="1"/>
      <c r="L46" s="1"/>
      <c r="M46" s="1"/>
      <c r="N46" s="1"/>
      <c r="O46" s="1"/>
      <c r="P46" s="1"/>
    </row>
    <row r="47" ht="15.75" customHeight="1">
      <c r="A47" s="53"/>
      <c r="B47" s="54"/>
      <c r="C47" s="54"/>
      <c r="D47" s="54"/>
      <c r="E47" s="1"/>
      <c r="F47" s="1"/>
      <c r="G47" s="1"/>
      <c r="H47" s="1"/>
      <c r="I47" s="1"/>
      <c r="J47" s="1"/>
      <c r="K47" s="1"/>
      <c r="L47" s="1"/>
      <c r="M47" s="1"/>
      <c r="N47" s="1"/>
      <c r="O47" s="1"/>
      <c r="P47" s="1"/>
    </row>
    <row r="48" ht="15.75" customHeight="1">
      <c r="A48" s="53"/>
      <c r="B48" s="54"/>
      <c r="C48" s="54"/>
      <c r="D48" s="54"/>
      <c r="E48" s="1"/>
      <c r="F48" s="1"/>
      <c r="G48" s="1"/>
      <c r="H48" s="1"/>
      <c r="I48" s="1"/>
      <c r="J48" s="1"/>
      <c r="K48" s="1"/>
      <c r="L48" s="1"/>
      <c r="M48" s="1"/>
      <c r="N48" s="1"/>
      <c r="O48" s="1"/>
      <c r="P48" s="1"/>
    </row>
    <row r="49" ht="15.75" customHeight="1">
      <c r="A49" s="53"/>
      <c r="B49" s="54"/>
      <c r="C49" s="54"/>
      <c r="D49" s="54"/>
      <c r="E49" s="1"/>
      <c r="F49" s="1"/>
      <c r="G49" s="1"/>
      <c r="H49" s="1"/>
      <c r="I49" s="1"/>
      <c r="J49" s="1"/>
      <c r="K49" s="1"/>
      <c r="L49" s="1"/>
      <c r="M49" s="1"/>
      <c r="N49" s="1"/>
      <c r="O49" s="1"/>
      <c r="P49" s="1"/>
    </row>
    <row r="50" ht="15.75" customHeight="1">
      <c r="A50" s="53"/>
      <c r="B50" s="54"/>
      <c r="C50" s="54"/>
      <c r="D50" s="54"/>
      <c r="E50" s="1"/>
      <c r="F50" s="1"/>
      <c r="G50" s="1"/>
      <c r="H50" s="1"/>
      <c r="I50" s="1"/>
      <c r="J50" s="1"/>
      <c r="K50" s="1"/>
      <c r="L50" s="1"/>
      <c r="M50" s="1"/>
      <c r="N50" s="1"/>
      <c r="O50" s="1"/>
      <c r="P50" s="1"/>
    </row>
    <row r="51" ht="15.75" customHeight="1">
      <c r="A51" s="53"/>
      <c r="B51" s="54"/>
      <c r="C51" s="54"/>
      <c r="D51" s="54"/>
      <c r="E51" s="1"/>
      <c r="F51" s="1"/>
      <c r="G51" s="1"/>
      <c r="H51" s="1"/>
      <c r="I51" s="1"/>
      <c r="J51" s="1"/>
      <c r="K51" s="1"/>
      <c r="L51" s="1"/>
      <c r="M51" s="1"/>
      <c r="N51" s="1"/>
      <c r="O51" s="1"/>
      <c r="P51" s="1"/>
    </row>
    <row r="52" ht="15.75" customHeight="1">
      <c r="A52" s="53"/>
      <c r="B52" s="54"/>
      <c r="C52" s="54"/>
      <c r="D52" s="54"/>
      <c r="E52" s="1"/>
      <c r="F52" s="1"/>
      <c r="G52" s="1"/>
      <c r="H52" s="1"/>
      <c r="I52" s="1"/>
      <c r="J52" s="1"/>
      <c r="K52" s="1"/>
      <c r="L52" s="1"/>
      <c r="M52" s="1"/>
      <c r="N52" s="1"/>
      <c r="O52" s="1"/>
      <c r="P52" s="1"/>
    </row>
    <row r="53" ht="15.75" customHeight="1">
      <c r="A53" s="53"/>
      <c r="B53" s="54"/>
      <c r="C53" s="54"/>
      <c r="D53" s="54"/>
      <c r="E53" s="1"/>
      <c r="F53" s="1"/>
      <c r="G53" s="1"/>
      <c r="H53" s="1"/>
      <c r="I53" s="1"/>
      <c r="J53" s="1"/>
      <c r="K53" s="1"/>
      <c r="L53" s="1"/>
      <c r="M53" s="1"/>
      <c r="N53" s="1"/>
      <c r="O53" s="1"/>
      <c r="P53" s="1"/>
    </row>
    <row r="54" ht="15.75" customHeight="1">
      <c r="A54" s="53"/>
      <c r="B54" s="54"/>
      <c r="C54" s="54"/>
      <c r="D54" s="54"/>
      <c r="E54" s="1"/>
      <c r="F54" s="1"/>
      <c r="G54" s="1"/>
      <c r="H54" s="1"/>
      <c r="I54" s="1"/>
      <c r="J54" s="1"/>
      <c r="K54" s="1"/>
      <c r="L54" s="1"/>
      <c r="M54" s="1"/>
      <c r="N54" s="1"/>
      <c r="O54" s="1"/>
      <c r="P54" s="1"/>
    </row>
    <row r="55" ht="15.75" customHeight="1">
      <c r="A55" s="53"/>
      <c r="B55" s="54"/>
      <c r="C55" s="54"/>
      <c r="D55" s="54"/>
      <c r="E55" s="1"/>
      <c r="F55" s="1"/>
      <c r="G55" s="1"/>
      <c r="H55" s="1"/>
      <c r="I55" s="1"/>
      <c r="J55" s="1"/>
      <c r="K55" s="1"/>
      <c r="L55" s="1"/>
      <c r="M55" s="1"/>
      <c r="N55" s="1"/>
      <c r="O55" s="1"/>
      <c r="P55" s="1"/>
    </row>
    <row r="56" ht="15.75" customHeight="1">
      <c r="A56" s="53"/>
      <c r="B56" s="54"/>
      <c r="C56" s="54"/>
      <c r="D56" s="54"/>
      <c r="E56" s="1"/>
      <c r="F56" s="1"/>
      <c r="G56" s="1"/>
      <c r="H56" s="1"/>
      <c r="I56" s="1"/>
      <c r="J56" s="1"/>
      <c r="K56" s="1"/>
      <c r="L56" s="1"/>
      <c r="M56" s="1"/>
      <c r="N56" s="1"/>
      <c r="O56" s="1"/>
      <c r="P56" s="1"/>
    </row>
    <row r="57" ht="15.75" customHeight="1">
      <c r="A57" s="53"/>
      <c r="B57" s="54"/>
      <c r="C57" s="54"/>
      <c r="D57" s="54"/>
      <c r="E57" s="1"/>
      <c r="F57" s="1"/>
      <c r="G57" s="1"/>
      <c r="H57" s="1"/>
      <c r="I57" s="1"/>
      <c r="J57" s="1"/>
      <c r="K57" s="1"/>
      <c r="L57" s="1"/>
      <c r="M57" s="1"/>
      <c r="N57" s="1"/>
      <c r="O57" s="1"/>
      <c r="P57" s="1"/>
    </row>
    <row r="58" ht="15.75" customHeight="1">
      <c r="A58" s="53"/>
      <c r="B58" s="54"/>
      <c r="C58" s="54"/>
      <c r="D58" s="54"/>
      <c r="E58" s="1"/>
      <c r="F58" s="1"/>
      <c r="G58" s="1"/>
      <c r="H58" s="1"/>
      <c r="I58" s="1"/>
      <c r="J58" s="1"/>
      <c r="K58" s="1"/>
      <c r="L58" s="1"/>
      <c r="M58" s="1"/>
      <c r="N58" s="1"/>
      <c r="O58" s="1"/>
      <c r="P58" s="1"/>
    </row>
    <row r="59" ht="15.75" customHeight="1">
      <c r="A59" s="53"/>
      <c r="B59" s="54"/>
      <c r="C59" s="54"/>
      <c r="D59" s="54"/>
      <c r="E59" s="1"/>
      <c r="F59" s="1"/>
      <c r="G59" s="1"/>
      <c r="H59" s="1"/>
      <c r="I59" s="1"/>
      <c r="J59" s="1"/>
      <c r="K59" s="1"/>
      <c r="L59" s="1"/>
      <c r="M59" s="1"/>
      <c r="N59" s="1"/>
      <c r="O59" s="1"/>
      <c r="P59" s="1"/>
    </row>
    <row r="60" ht="15.75" customHeight="1">
      <c r="A60" s="53"/>
      <c r="B60" s="54"/>
      <c r="C60" s="54"/>
      <c r="D60" s="54"/>
      <c r="E60" s="1"/>
      <c r="F60" s="1"/>
      <c r="G60" s="1"/>
      <c r="H60" s="1"/>
      <c r="I60" s="1"/>
      <c r="J60" s="1"/>
      <c r="K60" s="1"/>
      <c r="L60" s="1"/>
      <c r="M60" s="1"/>
      <c r="N60" s="1"/>
      <c r="O60" s="1"/>
      <c r="P60" s="1"/>
    </row>
    <row r="61" ht="15.75" customHeight="1">
      <c r="A61" s="53"/>
      <c r="B61" s="54"/>
      <c r="C61" s="54"/>
      <c r="D61" s="54"/>
      <c r="E61" s="1"/>
      <c r="F61" s="1"/>
      <c r="G61" s="1"/>
      <c r="H61" s="1"/>
      <c r="I61" s="1"/>
      <c r="J61" s="1"/>
      <c r="K61" s="1"/>
      <c r="L61" s="1"/>
      <c r="M61" s="1"/>
      <c r="N61" s="1"/>
      <c r="O61" s="1"/>
      <c r="P61" s="1"/>
    </row>
    <row r="62" ht="15.75" customHeight="1">
      <c r="A62" s="53"/>
      <c r="B62" s="54"/>
      <c r="C62" s="54"/>
      <c r="D62" s="54"/>
      <c r="E62" s="1"/>
      <c r="F62" s="1"/>
      <c r="G62" s="1"/>
      <c r="H62" s="1"/>
      <c r="I62" s="1"/>
      <c r="J62" s="1"/>
      <c r="K62" s="1"/>
      <c r="L62" s="1"/>
      <c r="M62" s="1"/>
      <c r="N62" s="1"/>
      <c r="O62" s="1"/>
      <c r="P62" s="1"/>
    </row>
    <row r="63" ht="15.75" customHeight="1">
      <c r="A63" s="53"/>
      <c r="B63" s="54"/>
      <c r="C63" s="54"/>
      <c r="D63" s="54"/>
      <c r="E63" s="1"/>
      <c r="F63" s="1"/>
      <c r="G63" s="1"/>
      <c r="H63" s="1"/>
      <c r="I63" s="1"/>
      <c r="J63" s="1"/>
      <c r="K63" s="1"/>
      <c r="L63" s="1"/>
      <c r="M63" s="1"/>
      <c r="N63" s="1"/>
      <c r="O63" s="1"/>
      <c r="P63" s="1"/>
    </row>
    <row r="64" ht="15.75" customHeight="1">
      <c r="A64" s="53"/>
      <c r="B64" s="54"/>
      <c r="C64" s="54"/>
      <c r="D64" s="54"/>
      <c r="E64" s="1"/>
      <c r="F64" s="1"/>
      <c r="G64" s="1"/>
      <c r="H64" s="1"/>
      <c r="I64" s="1"/>
      <c r="J64" s="1"/>
      <c r="K64" s="1"/>
      <c r="L64" s="1"/>
      <c r="M64" s="1"/>
      <c r="N64" s="1"/>
      <c r="O64" s="1"/>
      <c r="P64" s="1"/>
    </row>
    <row r="65" ht="15.75" customHeight="1">
      <c r="A65" s="53"/>
      <c r="B65" s="54"/>
      <c r="C65" s="54"/>
      <c r="D65" s="54"/>
      <c r="E65" s="1"/>
      <c r="F65" s="1"/>
      <c r="G65" s="1"/>
      <c r="H65" s="1"/>
      <c r="I65" s="1"/>
      <c r="J65" s="1"/>
      <c r="K65" s="1"/>
      <c r="L65" s="1"/>
      <c r="M65" s="1"/>
      <c r="N65" s="1"/>
      <c r="O65" s="1"/>
      <c r="P65" s="1"/>
    </row>
    <row r="66" ht="15.75" customHeight="1">
      <c r="A66" s="53"/>
      <c r="B66" s="54"/>
      <c r="C66" s="54"/>
      <c r="D66" s="54"/>
      <c r="E66" s="1"/>
      <c r="F66" s="1"/>
      <c r="G66" s="1"/>
      <c r="H66" s="1"/>
      <c r="I66" s="1"/>
      <c r="J66" s="1"/>
      <c r="K66" s="1"/>
      <c r="L66" s="1"/>
      <c r="M66" s="1"/>
      <c r="N66" s="1"/>
      <c r="O66" s="1"/>
      <c r="P66" s="1"/>
    </row>
    <row r="67" ht="15.75" customHeight="1">
      <c r="A67" s="53"/>
      <c r="B67" s="54"/>
      <c r="C67" s="54"/>
      <c r="D67" s="54"/>
      <c r="E67" s="1"/>
      <c r="F67" s="1"/>
      <c r="G67" s="1"/>
      <c r="H67" s="1"/>
      <c r="I67" s="1"/>
      <c r="J67" s="1"/>
      <c r="K67" s="1"/>
      <c r="L67" s="1"/>
      <c r="M67" s="1"/>
      <c r="N67" s="1"/>
      <c r="O67" s="1"/>
      <c r="P67" s="1"/>
    </row>
    <row r="68" ht="15.75" customHeight="1">
      <c r="A68" s="53"/>
      <c r="B68" s="54"/>
      <c r="C68" s="54"/>
      <c r="D68" s="54"/>
      <c r="E68" s="1"/>
      <c r="F68" s="1"/>
      <c r="G68" s="1"/>
      <c r="H68" s="1"/>
      <c r="I68" s="1"/>
      <c r="J68" s="1"/>
      <c r="K68" s="1"/>
      <c r="L68" s="1"/>
      <c r="M68" s="1"/>
      <c r="N68" s="1"/>
      <c r="O68" s="1"/>
      <c r="P68" s="1"/>
    </row>
    <row r="69" ht="15.75" customHeight="1">
      <c r="A69" s="53"/>
      <c r="B69" s="54"/>
      <c r="C69" s="54"/>
      <c r="D69" s="54"/>
      <c r="E69" s="1"/>
      <c r="F69" s="1"/>
      <c r="G69" s="1"/>
      <c r="H69" s="1"/>
      <c r="I69" s="1"/>
      <c r="J69" s="1"/>
      <c r="K69" s="1"/>
      <c r="L69" s="1"/>
      <c r="M69" s="1"/>
      <c r="N69" s="1"/>
      <c r="O69" s="1"/>
      <c r="P69" s="1"/>
    </row>
    <row r="70" ht="15.75" customHeight="1">
      <c r="A70" s="53"/>
      <c r="B70" s="54"/>
      <c r="C70" s="54"/>
      <c r="D70" s="54"/>
      <c r="E70" s="1"/>
      <c r="F70" s="1"/>
      <c r="G70" s="1"/>
      <c r="H70" s="1"/>
      <c r="I70" s="1"/>
      <c r="J70" s="1"/>
      <c r="K70" s="1"/>
      <c r="L70" s="1"/>
      <c r="M70" s="1"/>
      <c r="N70" s="1"/>
      <c r="O70" s="1"/>
      <c r="P70" s="1"/>
    </row>
    <row r="71" ht="15.75" customHeight="1">
      <c r="A71" s="53"/>
      <c r="B71" s="54"/>
      <c r="C71" s="54"/>
      <c r="D71" s="54"/>
      <c r="E71" s="1"/>
      <c r="F71" s="1"/>
      <c r="G71" s="1"/>
      <c r="H71" s="1"/>
      <c r="I71" s="1"/>
      <c r="J71" s="1"/>
      <c r="K71" s="1"/>
      <c r="L71" s="1"/>
      <c r="M71" s="1"/>
      <c r="N71" s="1"/>
      <c r="O71" s="1"/>
      <c r="P71" s="1"/>
    </row>
    <row r="72" ht="15.75" customHeight="1">
      <c r="A72" s="53"/>
      <c r="B72" s="54"/>
      <c r="C72" s="54"/>
      <c r="D72" s="54"/>
      <c r="E72" s="1"/>
      <c r="F72" s="1"/>
      <c r="G72" s="1"/>
      <c r="H72" s="1"/>
      <c r="I72" s="1"/>
      <c r="J72" s="1"/>
      <c r="K72" s="1"/>
      <c r="L72" s="1"/>
      <c r="M72" s="1"/>
      <c r="N72" s="1"/>
      <c r="O72" s="1"/>
      <c r="P72" s="1"/>
    </row>
    <row r="73" ht="15.75" customHeight="1">
      <c r="A73" s="53"/>
      <c r="B73" s="54"/>
      <c r="C73" s="54"/>
      <c r="D73" s="54"/>
      <c r="E73" s="1"/>
      <c r="F73" s="1"/>
      <c r="G73" s="1"/>
      <c r="H73" s="1"/>
      <c r="I73" s="1"/>
      <c r="J73" s="1"/>
      <c r="K73" s="1"/>
      <c r="L73" s="1"/>
      <c r="M73" s="1"/>
      <c r="N73" s="1"/>
      <c r="O73" s="1"/>
      <c r="P73" s="1"/>
    </row>
    <row r="74" ht="15.75" customHeight="1">
      <c r="A74" s="53"/>
      <c r="B74" s="54"/>
      <c r="C74" s="54"/>
      <c r="D74" s="54"/>
      <c r="E74" s="1"/>
      <c r="F74" s="1"/>
      <c r="G74" s="1"/>
      <c r="H74" s="1"/>
      <c r="I74" s="1"/>
      <c r="J74" s="1"/>
      <c r="K74" s="1"/>
      <c r="L74" s="1"/>
      <c r="M74" s="1"/>
      <c r="N74" s="1"/>
      <c r="O74" s="1"/>
      <c r="P74" s="1"/>
    </row>
    <row r="75" ht="15.75" customHeight="1">
      <c r="A75" s="53"/>
      <c r="B75" s="54"/>
      <c r="C75" s="54"/>
      <c r="D75" s="54"/>
      <c r="E75" s="1"/>
      <c r="F75" s="1"/>
      <c r="G75" s="1"/>
      <c r="H75" s="1"/>
      <c r="I75" s="1"/>
      <c r="J75" s="1"/>
      <c r="K75" s="1"/>
      <c r="L75" s="1"/>
      <c r="M75" s="1"/>
      <c r="N75" s="1"/>
      <c r="O75" s="1"/>
      <c r="P75" s="1"/>
    </row>
    <row r="76" ht="15.75" customHeight="1">
      <c r="A76" s="53"/>
      <c r="B76" s="54"/>
      <c r="C76" s="54"/>
      <c r="D76" s="54"/>
      <c r="E76" s="1"/>
      <c r="F76" s="1"/>
      <c r="G76" s="1"/>
      <c r="H76" s="1"/>
      <c r="I76" s="1"/>
      <c r="J76" s="1"/>
      <c r="K76" s="1"/>
      <c r="L76" s="1"/>
      <c r="M76" s="1"/>
      <c r="N76" s="1"/>
      <c r="O76" s="1"/>
      <c r="P76" s="1"/>
    </row>
    <row r="77" ht="15.75" customHeight="1">
      <c r="A77" s="53"/>
      <c r="B77" s="54"/>
      <c r="C77" s="54"/>
      <c r="D77" s="54"/>
      <c r="E77" s="1"/>
      <c r="F77" s="1"/>
      <c r="G77" s="1"/>
      <c r="H77" s="1"/>
      <c r="I77" s="1"/>
      <c r="J77" s="1"/>
      <c r="K77" s="1"/>
      <c r="L77" s="1"/>
      <c r="M77" s="1"/>
      <c r="N77" s="1"/>
      <c r="O77" s="1"/>
      <c r="P77" s="1"/>
    </row>
    <row r="78" ht="15.75" customHeight="1">
      <c r="A78" s="53"/>
      <c r="B78" s="54"/>
      <c r="C78" s="54"/>
      <c r="D78" s="54"/>
      <c r="E78" s="1"/>
      <c r="F78" s="1"/>
      <c r="G78" s="1"/>
      <c r="H78" s="1"/>
      <c r="I78" s="1"/>
      <c r="J78" s="1"/>
      <c r="K78" s="1"/>
      <c r="L78" s="1"/>
      <c r="M78" s="1"/>
      <c r="N78" s="1"/>
      <c r="O78" s="1"/>
      <c r="P78" s="1"/>
    </row>
    <row r="79" ht="15.75" customHeight="1">
      <c r="A79" s="53"/>
      <c r="B79" s="54"/>
      <c r="C79" s="54"/>
      <c r="D79" s="54"/>
      <c r="E79" s="1"/>
      <c r="F79" s="1"/>
      <c r="G79" s="1"/>
      <c r="H79" s="1"/>
      <c r="I79" s="1"/>
      <c r="J79" s="1"/>
      <c r="K79" s="1"/>
      <c r="L79" s="1"/>
      <c r="M79" s="1"/>
      <c r="N79" s="1"/>
      <c r="O79" s="1"/>
      <c r="P79" s="1"/>
    </row>
    <row r="80" ht="15.75" customHeight="1">
      <c r="A80" s="53"/>
      <c r="B80" s="54"/>
      <c r="C80" s="54"/>
      <c r="D80" s="54"/>
      <c r="E80" s="1"/>
      <c r="F80" s="1"/>
      <c r="G80" s="1"/>
      <c r="H80" s="1"/>
      <c r="I80" s="1"/>
      <c r="J80" s="1"/>
      <c r="K80" s="1"/>
      <c r="L80" s="1"/>
      <c r="M80" s="1"/>
      <c r="N80" s="1"/>
      <c r="O80" s="1"/>
      <c r="P80" s="1"/>
    </row>
    <row r="81" ht="15.75" customHeight="1">
      <c r="A81" s="53"/>
      <c r="B81" s="54"/>
      <c r="C81" s="54"/>
      <c r="D81" s="54"/>
      <c r="E81" s="1"/>
      <c r="F81" s="1"/>
      <c r="G81" s="1"/>
      <c r="H81" s="1"/>
      <c r="I81" s="1"/>
      <c r="J81" s="1"/>
      <c r="K81" s="1"/>
      <c r="L81" s="1"/>
      <c r="M81" s="1"/>
      <c r="N81" s="1"/>
      <c r="O81" s="1"/>
      <c r="P81" s="1"/>
    </row>
    <row r="82" ht="15.75" customHeight="1">
      <c r="A82" s="53"/>
      <c r="B82" s="54"/>
      <c r="C82" s="54"/>
      <c r="D82" s="54"/>
      <c r="E82" s="1"/>
      <c r="F82" s="1"/>
      <c r="G82" s="1"/>
      <c r="H82" s="1"/>
      <c r="I82" s="1"/>
      <c r="J82" s="1"/>
      <c r="K82" s="1"/>
      <c r="L82" s="1"/>
      <c r="M82" s="1"/>
      <c r="N82" s="1"/>
      <c r="O82" s="1"/>
      <c r="P82" s="1"/>
    </row>
    <row r="83" ht="15.75" customHeight="1">
      <c r="A83" s="53"/>
      <c r="B83" s="54"/>
      <c r="C83" s="54"/>
      <c r="D83" s="54"/>
      <c r="E83" s="1"/>
      <c r="F83" s="1"/>
      <c r="G83" s="1"/>
      <c r="H83" s="1"/>
      <c r="I83" s="1"/>
      <c r="J83" s="1"/>
      <c r="K83" s="1"/>
      <c r="L83" s="1"/>
      <c r="M83" s="1"/>
      <c r="N83" s="1"/>
      <c r="O83" s="1"/>
      <c r="P83" s="1"/>
    </row>
    <row r="84" ht="15.75" customHeight="1">
      <c r="A84" s="53"/>
      <c r="B84" s="54"/>
      <c r="C84" s="54"/>
      <c r="D84" s="54"/>
      <c r="E84" s="1"/>
      <c r="F84" s="1"/>
      <c r="G84" s="1"/>
      <c r="H84" s="1"/>
      <c r="I84" s="1"/>
      <c r="J84" s="1"/>
      <c r="K84" s="1"/>
      <c r="L84" s="1"/>
      <c r="M84" s="1"/>
      <c r="N84" s="1"/>
      <c r="O84" s="1"/>
      <c r="P84" s="1"/>
    </row>
    <row r="85" ht="15.75" customHeight="1">
      <c r="A85" s="53"/>
      <c r="B85" s="54"/>
      <c r="C85" s="54"/>
      <c r="D85" s="54"/>
      <c r="E85" s="1"/>
      <c r="F85" s="1"/>
      <c r="G85" s="1"/>
      <c r="H85" s="1"/>
      <c r="I85" s="1"/>
      <c r="J85" s="1"/>
      <c r="K85" s="1"/>
      <c r="L85" s="1"/>
      <c r="M85" s="1"/>
      <c r="N85" s="1"/>
      <c r="O85" s="1"/>
      <c r="P85" s="1"/>
    </row>
    <row r="86" ht="15.75" customHeight="1">
      <c r="A86" s="53"/>
      <c r="B86" s="54"/>
      <c r="C86" s="54"/>
      <c r="D86" s="54"/>
      <c r="E86" s="1"/>
      <c r="F86" s="1"/>
      <c r="G86" s="1"/>
      <c r="H86" s="1"/>
      <c r="I86" s="1"/>
      <c r="J86" s="1"/>
      <c r="K86" s="1"/>
      <c r="L86" s="1"/>
      <c r="M86" s="1"/>
      <c r="N86" s="1"/>
      <c r="O86" s="1"/>
      <c r="P86" s="1"/>
    </row>
    <row r="87" ht="15.75" customHeight="1">
      <c r="A87" s="53"/>
      <c r="B87" s="54"/>
      <c r="C87" s="54"/>
      <c r="D87" s="54"/>
      <c r="E87" s="1"/>
      <c r="F87" s="1"/>
      <c r="G87" s="1"/>
      <c r="H87" s="1"/>
      <c r="I87" s="1"/>
      <c r="J87" s="1"/>
      <c r="K87" s="1"/>
      <c r="L87" s="1"/>
      <c r="M87" s="1"/>
      <c r="N87" s="1"/>
      <c r="O87" s="1"/>
      <c r="P87" s="1"/>
    </row>
    <row r="88" ht="15.75" customHeight="1">
      <c r="A88" s="53"/>
      <c r="B88" s="54"/>
      <c r="C88" s="54"/>
      <c r="D88" s="54"/>
      <c r="E88" s="1"/>
      <c r="F88" s="1"/>
      <c r="G88" s="1"/>
      <c r="H88" s="1"/>
      <c r="I88" s="1"/>
      <c r="J88" s="1"/>
      <c r="K88" s="1"/>
      <c r="L88" s="1"/>
      <c r="M88" s="1"/>
      <c r="N88" s="1"/>
      <c r="O88" s="1"/>
      <c r="P88" s="1"/>
    </row>
    <row r="89" ht="15.75" customHeight="1">
      <c r="A89" s="53"/>
      <c r="B89" s="54"/>
      <c r="C89" s="54"/>
      <c r="D89" s="54"/>
      <c r="E89" s="1"/>
      <c r="F89" s="1"/>
      <c r="G89" s="1"/>
      <c r="H89" s="1"/>
      <c r="I89" s="1"/>
      <c r="J89" s="1"/>
      <c r="K89" s="1"/>
      <c r="L89" s="1"/>
      <c r="M89" s="1"/>
      <c r="N89" s="1"/>
      <c r="O89" s="1"/>
      <c r="P89" s="1"/>
    </row>
    <row r="90" ht="15.75" customHeight="1">
      <c r="A90" s="53"/>
      <c r="B90" s="54"/>
      <c r="C90" s="54"/>
      <c r="D90" s="54"/>
      <c r="E90" s="1"/>
      <c r="F90" s="1"/>
      <c r="G90" s="1"/>
      <c r="H90" s="1"/>
      <c r="I90" s="1"/>
      <c r="J90" s="1"/>
      <c r="K90" s="1"/>
      <c r="L90" s="1"/>
      <c r="M90" s="1"/>
      <c r="N90" s="1"/>
      <c r="O90" s="1"/>
      <c r="P90" s="1"/>
    </row>
    <row r="91" ht="15.75" customHeight="1">
      <c r="A91" s="53"/>
      <c r="B91" s="54"/>
      <c r="C91" s="54"/>
      <c r="D91" s="54"/>
      <c r="E91" s="1"/>
      <c r="F91" s="1"/>
      <c r="G91" s="1"/>
      <c r="H91" s="1"/>
      <c r="I91" s="1"/>
      <c r="J91" s="1"/>
      <c r="K91" s="1"/>
      <c r="L91" s="1"/>
      <c r="M91" s="1"/>
      <c r="N91" s="1"/>
      <c r="O91" s="1"/>
      <c r="P91" s="1"/>
    </row>
    <row r="92" ht="15.75" customHeight="1">
      <c r="A92" s="53"/>
      <c r="B92" s="54"/>
      <c r="C92" s="54"/>
      <c r="D92" s="54"/>
      <c r="E92" s="1"/>
      <c r="F92" s="1"/>
      <c r="G92" s="1"/>
      <c r="H92" s="1"/>
      <c r="I92" s="1"/>
      <c r="J92" s="1"/>
      <c r="K92" s="1"/>
      <c r="L92" s="1"/>
      <c r="M92" s="1"/>
      <c r="N92" s="1"/>
      <c r="O92" s="1"/>
      <c r="P92" s="1"/>
    </row>
    <row r="93" ht="15.75" customHeight="1">
      <c r="A93" s="53"/>
      <c r="B93" s="54"/>
      <c r="C93" s="54"/>
      <c r="D93" s="54"/>
      <c r="E93" s="1"/>
      <c r="F93" s="1"/>
      <c r="G93" s="1"/>
      <c r="H93" s="1"/>
      <c r="I93" s="1"/>
      <c r="J93" s="1"/>
      <c r="K93" s="1"/>
      <c r="L93" s="1"/>
      <c r="M93" s="1"/>
      <c r="N93" s="1"/>
      <c r="O93" s="1"/>
      <c r="P93" s="1"/>
    </row>
    <row r="94" ht="15.75" customHeight="1">
      <c r="A94" s="53"/>
      <c r="B94" s="54"/>
      <c r="C94" s="54"/>
      <c r="D94" s="54"/>
      <c r="E94" s="1"/>
      <c r="F94" s="1"/>
      <c r="G94" s="1"/>
      <c r="H94" s="1"/>
      <c r="I94" s="1"/>
      <c r="J94" s="1"/>
      <c r="K94" s="1"/>
      <c r="L94" s="1"/>
      <c r="M94" s="1"/>
      <c r="N94" s="1"/>
      <c r="O94" s="1"/>
      <c r="P94" s="1"/>
    </row>
    <row r="95" ht="15.75" customHeight="1">
      <c r="A95" s="53"/>
      <c r="B95" s="54"/>
      <c r="C95" s="54"/>
      <c r="D95" s="54"/>
      <c r="E95" s="1"/>
      <c r="F95" s="1"/>
      <c r="G95" s="1"/>
      <c r="H95" s="1"/>
      <c r="I95" s="1"/>
      <c r="J95" s="1"/>
      <c r="K95" s="1"/>
      <c r="L95" s="1"/>
      <c r="M95" s="1"/>
      <c r="N95" s="1"/>
      <c r="O95" s="1"/>
      <c r="P95" s="1"/>
    </row>
    <row r="96" ht="15.75" customHeight="1">
      <c r="A96" s="53"/>
      <c r="B96" s="54"/>
      <c r="C96" s="54"/>
      <c r="D96" s="54"/>
      <c r="E96" s="1"/>
      <c r="F96" s="1"/>
      <c r="G96" s="1"/>
      <c r="H96" s="1"/>
      <c r="I96" s="1"/>
      <c r="J96" s="1"/>
      <c r="K96" s="1"/>
      <c r="L96" s="1"/>
      <c r="M96" s="1"/>
      <c r="N96" s="1"/>
      <c r="O96" s="1"/>
      <c r="P96" s="1"/>
    </row>
    <row r="97" ht="15.75" customHeight="1">
      <c r="A97" s="53"/>
      <c r="B97" s="54"/>
      <c r="C97" s="54"/>
      <c r="D97" s="54"/>
      <c r="E97" s="1"/>
      <c r="F97" s="1"/>
      <c r="G97" s="1"/>
      <c r="H97" s="1"/>
      <c r="I97" s="1"/>
      <c r="J97" s="1"/>
      <c r="K97" s="1"/>
      <c r="L97" s="1"/>
      <c r="M97" s="1"/>
      <c r="N97" s="1"/>
      <c r="O97" s="1"/>
      <c r="P97" s="1"/>
    </row>
    <row r="98" ht="15.75" customHeight="1">
      <c r="A98" s="53"/>
      <c r="B98" s="54"/>
      <c r="C98" s="54"/>
      <c r="D98" s="54"/>
      <c r="E98" s="1"/>
      <c r="F98" s="1"/>
      <c r="G98" s="1"/>
      <c r="H98" s="1"/>
      <c r="I98" s="1"/>
      <c r="J98" s="1"/>
      <c r="K98" s="1"/>
      <c r="L98" s="1"/>
      <c r="M98" s="1"/>
      <c r="N98" s="1"/>
      <c r="O98" s="1"/>
      <c r="P98" s="1"/>
    </row>
    <row r="99" ht="15.75" customHeight="1">
      <c r="A99" s="53"/>
      <c r="B99" s="54"/>
      <c r="C99" s="54"/>
      <c r="D99" s="54"/>
      <c r="E99" s="1"/>
      <c r="F99" s="1"/>
      <c r="G99" s="1"/>
      <c r="H99" s="1"/>
      <c r="I99" s="1"/>
      <c r="J99" s="1"/>
      <c r="K99" s="1"/>
      <c r="L99" s="1"/>
      <c r="M99" s="1"/>
      <c r="N99" s="1"/>
      <c r="O99" s="1"/>
      <c r="P99" s="1"/>
    </row>
    <row r="100" ht="15.75" customHeight="1">
      <c r="A100" s="53"/>
      <c r="B100" s="54"/>
      <c r="C100" s="54"/>
      <c r="D100" s="54"/>
      <c r="E100" s="1"/>
      <c r="F100" s="1"/>
      <c r="G100" s="1"/>
      <c r="H100" s="1"/>
      <c r="I100" s="1"/>
      <c r="J100" s="1"/>
      <c r="K100" s="1"/>
      <c r="L100" s="1"/>
      <c r="M100" s="1"/>
      <c r="N100" s="1"/>
      <c r="O100" s="1"/>
      <c r="P100" s="1"/>
    </row>
    <row r="101" ht="15.75" customHeight="1">
      <c r="A101" s="53"/>
      <c r="B101" s="54"/>
      <c r="C101" s="54"/>
      <c r="D101" s="54"/>
      <c r="E101" s="1"/>
      <c r="F101" s="1"/>
      <c r="G101" s="1"/>
      <c r="H101" s="1"/>
      <c r="I101" s="1"/>
      <c r="J101" s="1"/>
      <c r="K101" s="1"/>
      <c r="L101" s="1"/>
      <c r="M101" s="1"/>
      <c r="N101" s="1"/>
      <c r="O101" s="1"/>
      <c r="P101" s="1"/>
    </row>
    <row r="102" ht="15.75" customHeight="1">
      <c r="A102" s="53"/>
      <c r="B102" s="54"/>
      <c r="C102" s="54"/>
      <c r="D102" s="54"/>
      <c r="E102" s="1"/>
      <c r="F102" s="1"/>
      <c r="G102" s="1"/>
      <c r="H102" s="1"/>
      <c r="I102" s="1"/>
      <c r="J102" s="1"/>
      <c r="K102" s="1"/>
      <c r="L102" s="1"/>
      <c r="M102" s="1"/>
      <c r="N102" s="1"/>
      <c r="O102" s="1"/>
      <c r="P102" s="1"/>
    </row>
    <row r="103" ht="15.75" customHeight="1">
      <c r="A103" s="53"/>
      <c r="B103" s="54"/>
      <c r="C103" s="54"/>
      <c r="D103" s="54"/>
      <c r="E103" s="1"/>
      <c r="F103" s="1"/>
      <c r="G103" s="1"/>
      <c r="H103" s="1"/>
      <c r="I103" s="1"/>
      <c r="J103" s="1"/>
      <c r="K103" s="1"/>
      <c r="L103" s="1"/>
      <c r="M103" s="1"/>
      <c r="N103" s="1"/>
      <c r="O103" s="1"/>
      <c r="P103" s="1"/>
    </row>
    <row r="104" ht="15.75" customHeight="1">
      <c r="A104" s="53"/>
      <c r="B104" s="54"/>
      <c r="C104" s="54"/>
      <c r="D104" s="54"/>
      <c r="E104" s="1"/>
      <c r="F104" s="1"/>
      <c r="G104" s="1"/>
      <c r="H104" s="1"/>
      <c r="I104" s="1"/>
      <c r="J104" s="1"/>
      <c r="K104" s="1"/>
      <c r="L104" s="1"/>
      <c r="M104" s="1"/>
      <c r="N104" s="1"/>
      <c r="O104" s="1"/>
      <c r="P104" s="1"/>
    </row>
    <row r="105" ht="15.75" customHeight="1">
      <c r="A105" s="53"/>
      <c r="B105" s="54"/>
      <c r="C105" s="54"/>
      <c r="D105" s="54"/>
      <c r="E105" s="1"/>
      <c r="F105" s="1"/>
      <c r="G105" s="1"/>
      <c r="H105" s="1"/>
      <c r="I105" s="1"/>
      <c r="J105" s="1"/>
      <c r="K105" s="1"/>
      <c r="L105" s="1"/>
      <c r="M105" s="1"/>
      <c r="N105" s="1"/>
      <c r="O105" s="1"/>
      <c r="P105" s="1"/>
    </row>
    <row r="106" ht="15.75" customHeight="1">
      <c r="A106" s="53"/>
      <c r="B106" s="54"/>
      <c r="C106" s="54"/>
      <c r="D106" s="54"/>
      <c r="E106" s="1"/>
      <c r="F106" s="1"/>
      <c r="G106" s="1"/>
      <c r="H106" s="1"/>
      <c r="I106" s="1"/>
      <c r="J106" s="1"/>
      <c r="K106" s="1"/>
      <c r="L106" s="1"/>
      <c r="M106" s="1"/>
      <c r="N106" s="1"/>
      <c r="O106" s="1"/>
      <c r="P106" s="1"/>
    </row>
    <row r="107" ht="15.75" customHeight="1">
      <c r="A107" s="53"/>
      <c r="B107" s="54"/>
      <c r="C107" s="54"/>
      <c r="D107" s="54"/>
      <c r="E107" s="1"/>
      <c r="F107" s="1"/>
      <c r="G107" s="1"/>
      <c r="H107" s="1"/>
      <c r="I107" s="1"/>
      <c r="J107" s="1"/>
      <c r="K107" s="1"/>
      <c r="L107" s="1"/>
      <c r="M107" s="1"/>
      <c r="N107" s="1"/>
      <c r="O107" s="1"/>
      <c r="P107" s="1"/>
    </row>
    <row r="108" ht="15.75" customHeight="1">
      <c r="A108" s="53"/>
      <c r="B108" s="54"/>
      <c r="C108" s="54"/>
      <c r="D108" s="54"/>
      <c r="E108" s="1"/>
      <c r="F108" s="1"/>
      <c r="G108" s="1"/>
      <c r="H108" s="1"/>
      <c r="I108" s="1"/>
      <c r="J108" s="1"/>
      <c r="K108" s="1"/>
      <c r="L108" s="1"/>
      <c r="M108" s="1"/>
      <c r="N108" s="1"/>
      <c r="O108" s="1"/>
      <c r="P108" s="1"/>
    </row>
    <row r="109" ht="15.75" customHeight="1">
      <c r="A109" s="53"/>
      <c r="B109" s="54"/>
      <c r="C109" s="54"/>
      <c r="D109" s="54"/>
      <c r="E109" s="1"/>
      <c r="F109" s="1"/>
      <c r="G109" s="1"/>
      <c r="H109" s="1"/>
      <c r="I109" s="1"/>
      <c r="J109" s="1"/>
      <c r="K109" s="1"/>
      <c r="L109" s="1"/>
      <c r="M109" s="1"/>
      <c r="N109" s="1"/>
      <c r="O109" s="1"/>
      <c r="P109" s="1"/>
    </row>
    <row r="110" ht="15.75" customHeight="1">
      <c r="A110" s="53"/>
      <c r="B110" s="54"/>
      <c r="C110" s="54"/>
      <c r="D110" s="54"/>
      <c r="E110" s="1"/>
      <c r="F110" s="1"/>
      <c r="G110" s="1"/>
      <c r="H110" s="1"/>
      <c r="I110" s="1"/>
      <c r="J110" s="1"/>
      <c r="K110" s="1"/>
      <c r="L110" s="1"/>
      <c r="M110" s="1"/>
      <c r="N110" s="1"/>
      <c r="O110" s="1"/>
      <c r="P110" s="1"/>
    </row>
    <row r="111" ht="15.75" customHeight="1">
      <c r="A111" s="53"/>
      <c r="B111" s="54"/>
      <c r="C111" s="54"/>
      <c r="D111" s="54"/>
      <c r="E111" s="1"/>
      <c r="F111" s="1"/>
      <c r="G111" s="1"/>
      <c r="H111" s="1"/>
      <c r="I111" s="1"/>
      <c r="J111" s="1"/>
      <c r="K111" s="1"/>
      <c r="L111" s="1"/>
      <c r="M111" s="1"/>
      <c r="N111" s="1"/>
      <c r="O111" s="1"/>
      <c r="P111" s="1"/>
    </row>
    <row r="112" ht="15.75" customHeight="1">
      <c r="A112" s="53"/>
      <c r="B112" s="54"/>
      <c r="C112" s="54"/>
      <c r="D112" s="54"/>
      <c r="E112" s="1"/>
      <c r="F112" s="1"/>
      <c r="G112" s="1"/>
      <c r="H112" s="1"/>
      <c r="I112" s="1"/>
      <c r="J112" s="1"/>
      <c r="K112" s="1"/>
      <c r="L112" s="1"/>
      <c r="M112" s="1"/>
      <c r="N112" s="1"/>
      <c r="O112" s="1"/>
      <c r="P112" s="1"/>
    </row>
    <row r="113" ht="15.75" customHeight="1">
      <c r="A113" s="53"/>
      <c r="B113" s="54"/>
      <c r="C113" s="54"/>
      <c r="D113" s="54"/>
      <c r="E113" s="1"/>
      <c r="F113" s="1"/>
      <c r="G113" s="1"/>
      <c r="H113" s="1"/>
      <c r="I113" s="1"/>
      <c r="J113" s="1"/>
      <c r="K113" s="1"/>
      <c r="L113" s="1"/>
      <c r="M113" s="1"/>
      <c r="N113" s="1"/>
      <c r="O113" s="1"/>
      <c r="P113" s="1"/>
    </row>
    <row r="114" ht="15.75" customHeight="1">
      <c r="A114" s="53"/>
      <c r="B114" s="54"/>
      <c r="C114" s="54"/>
      <c r="D114" s="54"/>
      <c r="E114" s="1"/>
      <c r="F114" s="1"/>
      <c r="G114" s="1"/>
      <c r="H114" s="1"/>
      <c r="I114" s="1"/>
      <c r="J114" s="1"/>
      <c r="K114" s="1"/>
      <c r="L114" s="1"/>
      <c r="M114" s="1"/>
      <c r="N114" s="1"/>
      <c r="O114" s="1"/>
      <c r="P114" s="1"/>
    </row>
    <row r="115" ht="15.75" customHeight="1">
      <c r="A115" s="53"/>
      <c r="B115" s="54"/>
      <c r="C115" s="54"/>
      <c r="D115" s="54"/>
      <c r="E115" s="1"/>
      <c r="F115" s="1"/>
      <c r="G115" s="1"/>
      <c r="H115" s="1"/>
      <c r="I115" s="1"/>
      <c r="J115" s="1"/>
      <c r="K115" s="1"/>
      <c r="L115" s="1"/>
      <c r="M115" s="1"/>
      <c r="N115" s="1"/>
      <c r="O115" s="1"/>
      <c r="P115" s="1"/>
    </row>
    <row r="116" ht="15.75" customHeight="1">
      <c r="A116" s="53"/>
      <c r="B116" s="54"/>
      <c r="C116" s="54"/>
      <c r="D116" s="54"/>
      <c r="E116" s="1"/>
      <c r="F116" s="1"/>
      <c r="G116" s="1"/>
      <c r="H116" s="1"/>
      <c r="I116" s="1"/>
      <c r="J116" s="1"/>
      <c r="K116" s="1"/>
      <c r="L116" s="1"/>
      <c r="M116" s="1"/>
      <c r="N116" s="1"/>
      <c r="O116" s="1"/>
      <c r="P116" s="1"/>
    </row>
    <row r="117" ht="15.75" customHeight="1">
      <c r="A117" s="53"/>
      <c r="B117" s="54"/>
      <c r="C117" s="54"/>
      <c r="D117" s="54"/>
      <c r="E117" s="1"/>
      <c r="F117" s="1"/>
      <c r="G117" s="1"/>
      <c r="H117" s="1"/>
      <c r="I117" s="1"/>
      <c r="J117" s="1"/>
      <c r="K117" s="1"/>
      <c r="L117" s="1"/>
      <c r="M117" s="1"/>
      <c r="N117" s="1"/>
      <c r="O117" s="1"/>
      <c r="P117" s="1"/>
    </row>
    <row r="118" ht="15.75" customHeight="1">
      <c r="A118" s="53"/>
      <c r="B118" s="54"/>
      <c r="C118" s="54"/>
      <c r="D118" s="54"/>
      <c r="E118" s="1"/>
      <c r="F118" s="1"/>
      <c r="G118" s="1"/>
      <c r="H118" s="1"/>
      <c r="I118" s="1"/>
      <c r="J118" s="1"/>
      <c r="K118" s="1"/>
      <c r="L118" s="1"/>
      <c r="M118" s="1"/>
      <c r="N118" s="1"/>
      <c r="O118" s="1"/>
      <c r="P118" s="1"/>
    </row>
    <row r="119" ht="15.75" customHeight="1">
      <c r="A119" s="53"/>
      <c r="B119" s="54"/>
      <c r="C119" s="54"/>
      <c r="D119" s="54"/>
      <c r="E119" s="1"/>
      <c r="F119" s="1"/>
      <c r="G119" s="1"/>
      <c r="H119" s="1"/>
      <c r="I119" s="1"/>
      <c r="J119" s="1"/>
      <c r="K119" s="1"/>
      <c r="L119" s="1"/>
      <c r="M119" s="1"/>
      <c r="N119" s="1"/>
      <c r="O119" s="1"/>
      <c r="P119" s="1"/>
    </row>
    <row r="120" ht="15.75" customHeight="1">
      <c r="A120" s="53"/>
      <c r="B120" s="54"/>
      <c r="C120" s="54"/>
      <c r="D120" s="54"/>
      <c r="E120" s="1"/>
      <c r="F120" s="1"/>
      <c r="G120" s="1"/>
      <c r="H120" s="1"/>
      <c r="I120" s="1"/>
      <c r="J120" s="1"/>
      <c r="K120" s="1"/>
      <c r="L120" s="1"/>
      <c r="M120" s="1"/>
      <c r="N120" s="1"/>
      <c r="O120" s="1"/>
      <c r="P120" s="1"/>
    </row>
    <row r="121" ht="15.75" customHeight="1">
      <c r="A121" s="53"/>
      <c r="B121" s="54"/>
      <c r="C121" s="54"/>
      <c r="D121" s="54"/>
      <c r="E121" s="1"/>
      <c r="F121" s="1"/>
      <c r="G121" s="1"/>
      <c r="H121" s="1"/>
      <c r="I121" s="1"/>
      <c r="J121" s="1"/>
      <c r="K121" s="1"/>
      <c r="L121" s="1"/>
      <c r="M121" s="1"/>
      <c r="N121" s="1"/>
      <c r="O121" s="1"/>
      <c r="P121" s="1"/>
    </row>
    <row r="122" ht="15.75" customHeight="1">
      <c r="A122" s="53"/>
      <c r="B122" s="54"/>
      <c r="C122" s="54"/>
      <c r="D122" s="54"/>
      <c r="E122" s="1"/>
      <c r="F122" s="1"/>
      <c r="G122" s="1"/>
      <c r="H122" s="1"/>
      <c r="I122" s="1"/>
      <c r="J122" s="1"/>
      <c r="K122" s="1"/>
      <c r="L122" s="1"/>
      <c r="M122" s="1"/>
      <c r="N122" s="1"/>
      <c r="O122" s="1"/>
      <c r="P122" s="1"/>
    </row>
    <row r="123" ht="15.75" customHeight="1">
      <c r="A123" s="53"/>
      <c r="B123" s="54"/>
      <c r="C123" s="54"/>
      <c r="D123" s="54"/>
      <c r="E123" s="1"/>
      <c r="F123" s="1"/>
      <c r="G123" s="1"/>
      <c r="H123" s="1"/>
      <c r="I123" s="1"/>
      <c r="J123" s="1"/>
      <c r="K123" s="1"/>
      <c r="L123" s="1"/>
      <c r="M123" s="1"/>
      <c r="N123" s="1"/>
      <c r="O123" s="1"/>
      <c r="P123" s="1"/>
    </row>
    <row r="124" ht="15.75" customHeight="1">
      <c r="A124" s="53"/>
      <c r="B124" s="54"/>
      <c r="C124" s="54"/>
      <c r="D124" s="54"/>
      <c r="E124" s="1"/>
      <c r="F124" s="1"/>
      <c r="G124" s="1"/>
      <c r="H124" s="1"/>
      <c r="I124" s="1"/>
      <c r="J124" s="1"/>
      <c r="K124" s="1"/>
      <c r="L124" s="1"/>
      <c r="M124" s="1"/>
      <c r="N124" s="1"/>
      <c r="O124" s="1"/>
      <c r="P124" s="1"/>
    </row>
    <row r="125" ht="15.75" customHeight="1">
      <c r="A125" s="53"/>
      <c r="B125" s="54"/>
      <c r="C125" s="54"/>
      <c r="D125" s="54"/>
      <c r="E125" s="1"/>
      <c r="F125" s="1"/>
      <c r="G125" s="1"/>
      <c r="H125" s="1"/>
      <c r="I125" s="1"/>
      <c r="J125" s="1"/>
      <c r="K125" s="1"/>
      <c r="L125" s="1"/>
      <c r="M125" s="1"/>
      <c r="N125" s="1"/>
      <c r="O125" s="1"/>
      <c r="P125" s="1"/>
    </row>
    <row r="126" ht="15.75" customHeight="1">
      <c r="A126" s="53"/>
      <c r="B126" s="54"/>
      <c r="C126" s="54"/>
      <c r="D126" s="54"/>
      <c r="E126" s="1"/>
      <c r="F126" s="1"/>
      <c r="G126" s="1"/>
      <c r="H126" s="1"/>
      <c r="I126" s="1"/>
      <c r="J126" s="1"/>
      <c r="K126" s="1"/>
      <c r="L126" s="1"/>
      <c r="M126" s="1"/>
      <c r="N126" s="1"/>
      <c r="O126" s="1"/>
      <c r="P126" s="1"/>
    </row>
    <row r="127" ht="15.75" customHeight="1">
      <c r="A127" s="53"/>
      <c r="B127" s="54"/>
      <c r="C127" s="54"/>
      <c r="D127" s="54"/>
      <c r="E127" s="1"/>
      <c r="F127" s="1"/>
      <c r="G127" s="1"/>
      <c r="H127" s="1"/>
      <c r="I127" s="1"/>
      <c r="J127" s="1"/>
      <c r="K127" s="1"/>
      <c r="L127" s="1"/>
      <c r="M127" s="1"/>
      <c r="N127" s="1"/>
      <c r="O127" s="1"/>
      <c r="P127" s="1"/>
    </row>
    <row r="128" ht="15.75" customHeight="1">
      <c r="A128" s="53"/>
      <c r="B128" s="54"/>
      <c r="C128" s="54"/>
      <c r="D128" s="54"/>
      <c r="E128" s="1"/>
      <c r="F128" s="1"/>
      <c r="G128" s="1"/>
      <c r="H128" s="1"/>
      <c r="I128" s="1"/>
      <c r="J128" s="1"/>
      <c r="K128" s="1"/>
      <c r="L128" s="1"/>
      <c r="M128" s="1"/>
      <c r="N128" s="1"/>
      <c r="O128" s="1"/>
      <c r="P128" s="1"/>
    </row>
    <row r="129" ht="15.75" customHeight="1">
      <c r="A129" s="53"/>
      <c r="B129" s="54"/>
      <c r="C129" s="54"/>
      <c r="D129" s="54"/>
      <c r="E129" s="1"/>
      <c r="F129" s="1"/>
      <c r="G129" s="1"/>
      <c r="H129" s="1"/>
      <c r="I129" s="1"/>
      <c r="J129" s="1"/>
      <c r="K129" s="1"/>
      <c r="L129" s="1"/>
      <c r="M129" s="1"/>
      <c r="N129" s="1"/>
      <c r="O129" s="1"/>
      <c r="P129" s="1"/>
    </row>
    <row r="130" ht="15.75" customHeight="1">
      <c r="A130" s="53"/>
      <c r="B130" s="54"/>
      <c r="C130" s="54"/>
      <c r="D130" s="54"/>
      <c r="E130" s="1"/>
      <c r="F130" s="1"/>
      <c r="G130" s="1"/>
      <c r="H130" s="1"/>
      <c r="I130" s="1"/>
      <c r="J130" s="1"/>
      <c r="K130" s="1"/>
      <c r="L130" s="1"/>
      <c r="M130" s="1"/>
      <c r="N130" s="1"/>
      <c r="O130" s="1"/>
      <c r="P130" s="1"/>
    </row>
    <row r="131" ht="15.75" customHeight="1">
      <c r="A131" s="53"/>
      <c r="B131" s="54"/>
      <c r="C131" s="54"/>
      <c r="D131" s="54"/>
      <c r="E131" s="1"/>
      <c r="F131" s="1"/>
      <c r="G131" s="1"/>
      <c r="H131" s="1"/>
      <c r="I131" s="1"/>
      <c r="J131" s="1"/>
      <c r="K131" s="1"/>
      <c r="L131" s="1"/>
      <c r="M131" s="1"/>
      <c r="N131" s="1"/>
      <c r="O131" s="1"/>
      <c r="P131" s="1"/>
    </row>
    <row r="132" ht="15.75" customHeight="1">
      <c r="A132" s="53"/>
      <c r="B132" s="54"/>
      <c r="C132" s="54"/>
      <c r="D132" s="54"/>
      <c r="E132" s="1"/>
      <c r="F132" s="1"/>
      <c r="G132" s="1"/>
      <c r="H132" s="1"/>
      <c r="I132" s="1"/>
      <c r="J132" s="1"/>
      <c r="K132" s="1"/>
      <c r="L132" s="1"/>
      <c r="M132" s="1"/>
      <c r="N132" s="1"/>
      <c r="O132" s="1"/>
      <c r="P132" s="1"/>
    </row>
    <row r="133" ht="15.75" customHeight="1">
      <c r="A133" s="53"/>
      <c r="B133" s="54"/>
      <c r="C133" s="54"/>
      <c r="D133" s="54"/>
      <c r="E133" s="1"/>
      <c r="F133" s="1"/>
      <c r="G133" s="1"/>
      <c r="H133" s="1"/>
      <c r="I133" s="1"/>
      <c r="J133" s="1"/>
      <c r="K133" s="1"/>
      <c r="L133" s="1"/>
      <c r="M133" s="1"/>
      <c r="N133" s="1"/>
      <c r="O133" s="1"/>
      <c r="P133" s="1"/>
    </row>
    <row r="134" ht="15.75" customHeight="1">
      <c r="A134" s="53"/>
      <c r="B134" s="54"/>
      <c r="C134" s="54"/>
      <c r="D134" s="54"/>
      <c r="E134" s="1"/>
      <c r="F134" s="1"/>
      <c r="G134" s="1"/>
      <c r="H134" s="1"/>
      <c r="I134" s="1"/>
      <c r="J134" s="1"/>
      <c r="K134" s="1"/>
      <c r="L134" s="1"/>
      <c r="M134" s="1"/>
      <c r="N134" s="1"/>
      <c r="O134" s="1"/>
      <c r="P134" s="1"/>
    </row>
    <row r="135" ht="15.75" customHeight="1">
      <c r="A135" s="53"/>
      <c r="B135" s="54"/>
      <c r="C135" s="54"/>
      <c r="D135" s="54"/>
      <c r="E135" s="1"/>
      <c r="F135" s="1"/>
      <c r="G135" s="1"/>
      <c r="H135" s="1"/>
      <c r="I135" s="1"/>
      <c r="J135" s="1"/>
      <c r="K135" s="1"/>
      <c r="L135" s="1"/>
      <c r="M135" s="1"/>
      <c r="N135" s="1"/>
      <c r="O135" s="1"/>
      <c r="P135" s="1"/>
    </row>
    <row r="136" ht="15.75" customHeight="1">
      <c r="A136" s="53"/>
      <c r="B136" s="54"/>
      <c r="C136" s="54"/>
      <c r="D136" s="54"/>
      <c r="E136" s="1"/>
      <c r="F136" s="1"/>
      <c r="G136" s="1"/>
      <c r="H136" s="1"/>
      <c r="I136" s="1"/>
      <c r="J136" s="1"/>
      <c r="K136" s="1"/>
      <c r="L136" s="1"/>
      <c r="M136" s="1"/>
      <c r="N136" s="1"/>
      <c r="O136" s="1"/>
      <c r="P136" s="1"/>
    </row>
    <row r="137" ht="15.75" customHeight="1">
      <c r="A137" s="53"/>
      <c r="B137" s="54"/>
      <c r="C137" s="54"/>
      <c r="D137" s="54"/>
      <c r="E137" s="1"/>
      <c r="F137" s="1"/>
      <c r="G137" s="1"/>
      <c r="H137" s="1"/>
      <c r="I137" s="1"/>
      <c r="J137" s="1"/>
      <c r="K137" s="1"/>
      <c r="L137" s="1"/>
      <c r="M137" s="1"/>
      <c r="N137" s="1"/>
      <c r="O137" s="1"/>
      <c r="P137" s="1"/>
    </row>
    <row r="138" ht="15.75" customHeight="1">
      <c r="A138" s="53"/>
      <c r="B138" s="54"/>
      <c r="C138" s="54"/>
      <c r="D138" s="54"/>
      <c r="E138" s="1"/>
      <c r="F138" s="1"/>
      <c r="G138" s="1"/>
      <c r="H138" s="1"/>
      <c r="I138" s="1"/>
      <c r="J138" s="1"/>
      <c r="K138" s="1"/>
      <c r="L138" s="1"/>
      <c r="M138" s="1"/>
      <c r="N138" s="1"/>
      <c r="O138" s="1"/>
      <c r="P138" s="1"/>
    </row>
    <row r="139" ht="15.75" customHeight="1">
      <c r="A139" s="53"/>
      <c r="B139" s="54"/>
      <c r="C139" s="54"/>
      <c r="D139" s="54"/>
      <c r="E139" s="1"/>
      <c r="F139" s="1"/>
      <c r="G139" s="1"/>
      <c r="H139" s="1"/>
      <c r="I139" s="1"/>
      <c r="J139" s="1"/>
      <c r="K139" s="1"/>
      <c r="L139" s="1"/>
      <c r="M139" s="1"/>
      <c r="N139" s="1"/>
      <c r="O139" s="1"/>
      <c r="P139" s="1"/>
    </row>
    <row r="140" ht="15.75" customHeight="1">
      <c r="A140" s="53"/>
      <c r="B140" s="54"/>
      <c r="C140" s="54"/>
      <c r="D140" s="54"/>
      <c r="E140" s="1"/>
      <c r="F140" s="1"/>
      <c r="G140" s="1"/>
      <c r="H140" s="1"/>
      <c r="I140" s="1"/>
      <c r="J140" s="1"/>
      <c r="K140" s="1"/>
      <c r="L140" s="1"/>
      <c r="M140" s="1"/>
      <c r="N140" s="1"/>
      <c r="O140" s="1"/>
      <c r="P140" s="1"/>
    </row>
    <row r="141" ht="15.75" customHeight="1">
      <c r="A141" s="53"/>
      <c r="B141" s="54"/>
      <c r="C141" s="54"/>
      <c r="D141" s="54"/>
      <c r="E141" s="1"/>
      <c r="F141" s="1"/>
      <c r="G141" s="1"/>
      <c r="H141" s="1"/>
      <c r="I141" s="1"/>
      <c r="J141" s="1"/>
      <c r="K141" s="1"/>
      <c r="L141" s="1"/>
      <c r="M141" s="1"/>
      <c r="N141" s="1"/>
      <c r="O141" s="1"/>
      <c r="P141" s="1"/>
    </row>
    <row r="142" ht="15.75" customHeight="1">
      <c r="A142" s="53"/>
      <c r="B142" s="54"/>
      <c r="C142" s="54"/>
      <c r="D142" s="54"/>
      <c r="E142" s="1"/>
      <c r="F142" s="1"/>
      <c r="G142" s="1"/>
      <c r="H142" s="1"/>
      <c r="I142" s="1"/>
      <c r="J142" s="1"/>
      <c r="K142" s="1"/>
      <c r="L142" s="1"/>
      <c r="M142" s="1"/>
      <c r="N142" s="1"/>
      <c r="O142" s="1"/>
      <c r="P142" s="1"/>
    </row>
    <row r="143" ht="15.75" customHeight="1">
      <c r="A143" s="53"/>
      <c r="B143" s="54"/>
      <c r="C143" s="54"/>
      <c r="D143" s="54"/>
      <c r="E143" s="1"/>
      <c r="F143" s="1"/>
      <c r="G143" s="1"/>
      <c r="H143" s="1"/>
      <c r="I143" s="1"/>
      <c r="J143" s="1"/>
      <c r="K143" s="1"/>
      <c r="L143" s="1"/>
      <c r="M143" s="1"/>
      <c r="N143" s="1"/>
      <c r="O143" s="1"/>
      <c r="P143" s="1"/>
    </row>
    <row r="144" ht="15.75" customHeight="1">
      <c r="A144" s="53"/>
      <c r="B144" s="54"/>
      <c r="C144" s="54"/>
      <c r="D144" s="54"/>
      <c r="E144" s="1"/>
      <c r="F144" s="1"/>
      <c r="G144" s="1"/>
      <c r="H144" s="1"/>
      <c r="I144" s="1"/>
      <c r="J144" s="1"/>
      <c r="K144" s="1"/>
      <c r="L144" s="1"/>
      <c r="M144" s="1"/>
      <c r="N144" s="1"/>
      <c r="O144" s="1"/>
      <c r="P144" s="1"/>
    </row>
    <row r="145" ht="15.75" customHeight="1">
      <c r="A145" s="53"/>
      <c r="B145" s="54"/>
      <c r="C145" s="54"/>
      <c r="D145" s="54"/>
      <c r="E145" s="1"/>
      <c r="F145" s="1"/>
      <c r="G145" s="1"/>
      <c r="H145" s="1"/>
      <c r="I145" s="1"/>
      <c r="J145" s="1"/>
      <c r="K145" s="1"/>
      <c r="L145" s="1"/>
      <c r="M145" s="1"/>
      <c r="N145" s="1"/>
      <c r="O145" s="1"/>
      <c r="P145" s="1"/>
    </row>
    <row r="146" ht="15.75" customHeight="1">
      <c r="A146" s="53"/>
      <c r="B146" s="54"/>
      <c r="C146" s="54"/>
      <c r="D146" s="54"/>
      <c r="E146" s="1"/>
      <c r="F146" s="1"/>
      <c r="G146" s="1"/>
      <c r="H146" s="1"/>
      <c r="I146" s="1"/>
      <c r="J146" s="1"/>
      <c r="K146" s="1"/>
      <c r="L146" s="1"/>
      <c r="M146" s="1"/>
      <c r="N146" s="1"/>
      <c r="O146" s="1"/>
      <c r="P146" s="1"/>
    </row>
    <row r="147" ht="15.75" customHeight="1">
      <c r="A147" s="53"/>
      <c r="B147" s="54"/>
      <c r="C147" s="54"/>
      <c r="D147" s="54"/>
      <c r="E147" s="1"/>
      <c r="F147" s="1"/>
      <c r="G147" s="1"/>
      <c r="H147" s="1"/>
      <c r="I147" s="1"/>
      <c r="J147" s="1"/>
      <c r="K147" s="1"/>
      <c r="L147" s="1"/>
      <c r="M147" s="1"/>
      <c r="N147" s="1"/>
      <c r="O147" s="1"/>
      <c r="P147" s="1"/>
    </row>
    <row r="148" ht="15.75" customHeight="1">
      <c r="A148" s="53"/>
      <c r="B148" s="54"/>
      <c r="C148" s="54"/>
      <c r="D148" s="54"/>
      <c r="E148" s="1"/>
      <c r="F148" s="1"/>
      <c r="G148" s="1"/>
      <c r="H148" s="1"/>
      <c r="I148" s="1"/>
      <c r="J148" s="1"/>
      <c r="K148" s="1"/>
      <c r="L148" s="1"/>
      <c r="M148" s="1"/>
      <c r="N148" s="1"/>
      <c r="O148" s="1"/>
      <c r="P148" s="1"/>
    </row>
    <row r="149" ht="15.75" customHeight="1">
      <c r="A149" s="53"/>
      <c r="B149" s="54"/>
      <c r="C149" s="54"/>
      <c r="D149" s="54"/>
      <c r="E149" s="1"/>
      <c r="F149" s="1"/>
      <c r="G149" s="1"/>
      <c r="H149" s="1"/>
      <c r="I149" s="1"/>
      <c r="J149" s="1"/>
      <c r="K149" s="1"/>
      <c r="L149" s="1"/>
      <c r="M149" s="1"/>
      <c r="N149" s="1"/>
      <c r="O149" s="1"/>
      <c r="P149" s="1"/>
    </row>
    <row r="150" ht="15.75" customHeight="1">
      <c r="A150" s="53"/>
      <c r="B150" s="54"/>
      <c r="C150" s="54"/>
      <c r="D150" s="54"/>
      <c r="E150" s="1"/>
      <c r="F150" s="1"/>
      <c r="G150" s="1"/>
      <c r="H150" s="1"/>
      <c r="I150" s="1"/>
      <c r="J150" s="1"/>
      <c r="K150" s="1"/>
      <c r="L150" s="1"/>
      <c r="M150" s="1"/>
      <c r="N150" s="1"/>
      <c r="O150" s="1"/>
      <c r="P150" s="1"/>
    </row>
    <row r="151" ht="15.75" customHeight="1">
      <c r="A151" s="53"/>
      <c r="B151" s="54"/>
      <c r="C151" s="54"/>
      <c r="D151" s="54"/>
      <c r="E151" s="1"/>
      <c r="F151" s="1"/>
      <c r="G151" s="1"/>
      <c r="H151" s="1"/>
      <c r="I151" s="1"/>
      <c r="J151" s="1"/>
      <c r="K151" s="1"/>
      <c r="L151" s="1"/>
      <c r="M151" s="1"/>
      <c r="N151" s="1"/>
      <c r="O151" s="1"/>
      <c r="P151" s="1"/>
    </row>
    <row r="152" ht="15.75" customHeight="1">
      <c r="A152" s="53"/>
      <c r="B152" s="54"/>
      <c r="C152" s="54"/>
      <c r="D152" s="54"/>
      <c r="E152" s="1"/>
      <c r="F152" s="1"/>
      <c r="G152" s="1"/>
      <c r="H152" s="1"/>
      <c r="I152" s="1"/>
      <c r="J152" s="1"/>
      <c r="K152" s="1"/>
      <c r="L152" s="1"/>
      <c r="M152" s="1"/>
      <c r="N152" s="1"/>
      <c r="O152" s="1"/>
      <c r="P152" s="1"/>
    </row>
    <row r="153" ht="15.75" customHeight="1">
      <c r="A153" s="53"/>
      <c r="B153" s="54"/>
      <c r="C153" s="54"/>
      <c r="D153" s="54"/>
      <c r="E153" s="1"/>
      <c r="F153" s="1"/>
      <c r="G153" s="1"/>
      <c r="H153" s="1"/>
      <c r="I153" s="1"/>
      <c r="J153" s="1"/>
      <c r="K153" s="1"/>
      <c r="L153" s="1"/>
      <c r="M153" s="1"/>
      <c r="N153" s="1"/>
      <c r="O153" s="1"/>
      <c r="P153" s="1"/>
    </row>
    <row r="154" ht="15.75" customHeight="1">
      <c r="A154" s="53"/>
      <c r="B154" s="54"/>
      <c r="C154" s="54"/>
      <c r="D154" s="54"/>
      <c r="E154" s="1"/>
      <c r="F154" s="1"/>
      <c r="G154" s="1"/>
      <c r="H154" s="1"/>
      <c r="I154" s="1"/>
      <c r="J154" s="1"/>
      <c r="K154" s="1"/>
      <c r="L154" s="1"/>
      <c r="M154" s="1"/>
      <c r="N154" s="1"/>
      <c r="O154" s="1"/>
      <c r="P154" s="1"/>
    </row>
    <row r="155" ht="15.75" customHeight="1">
      <c r="A155" s="53"/>
      <c r="B155" s="54"/>
      <c r="C155" s="54"/>
      <c r="D155" s="54"/>
      <c r="E155" s="1"/>
      <c r="F155" s="1"/>
      <c r="G155" s="1"/>
      <c r="H155" s="1"/>
      <c r="I155" s="1"/>
      <c r="J155" s="1"/>
      <c r="K155" s="1"/>
      <c r="L155" s="1"/>
      <c r="M155" s="1"/>
      <c r="N155" s="1"/>
      <c r="O155" s="1"/>
      <c r="P155" s="1"/>
    </row>
    <row r="156" ht="15.75" customHeight="1">
      <c r="A156" s="53"/>
      <c r="B156" s="54"/>
      <c r="C156" s="54"/>
      <c r="D156" s="54"/>
      <c r="E156" s="1"/>
      <c r="F156" s="1"/>
      <c r="G156" s="1"/>
      <c r="H156" s="1"/>
      <c r="I156" s="1"/>
      <c r="J156" s="1"/>
      <c r="K156" s="1"/>
      <c r="L156" s="1"/>
      <c r="M156" s="1"/>
      <c r="N156" s="1"/>
      <c r="O156" s="1"/>
      <c r="P156" s="1"/>
    </row>
    <row r="157" ht="15.75" customHeight="1">
      <c r="A157" s="53"/>
      <c r="B157" s="54"/>
      <c r="C157" s="54"/>
      <c r="D157" s="54"/>
      <c r="E157" s="1"/>
      <c r="F157" s="1"/>
      <c r="G157" s="1"/>
      <c r="H157" s="1"/>
      <c r="I157" s="1"/>
      <c r="J157" s="1"/>
      <c r="K157" s="1"/>
      <c r="L157" s="1"/>
      <c r="M157" s="1"/>
      <c r="N157" s="1"/>
      <c r="O157" s="1"/>
      <c r="P157" s="1"/>
    </row>
    <row r="158" ht="15.75" customHeight="1">
      <c r="A158" s="53"/>
      <c r="B158" s="54"/>
      <c r="C158" s="54"/>
      <c r="D158" s="54"/>
      <c r="E158" s="1"/>
      <c r="F158" s="1"/>
      <c r="G158" s="1"/>
      <c r="H158" s="1"/>
      <c r="I158" s="1"/>
      <c r="J158" s="1"/>
      <c r="K158" s="1"/>
      <c r="L158" s="1"/>
      <c r="M158" s="1"/>
      <c r="N158" s="1"/>
      <c r="O158" s="1"/>
      <c r="P158" s="1"/>
    </row>
    <row r="159" ht="15.75" customHeight="1">
      <c r="A159" s="53"/>
      <c r="B159" s="54"/>
      <c r="C159" s="54"/>
      <c r="D159" s="54"/>
      <c r="E159" s="1"/>
      <c r="F159" s="1"/>
      <c r="G159" s="1"/>
      <c r="H159" s="1"/>
      <c r="I159" s="1"/>
      <c r="J159" s="1"/>
      <c r="K159" s="1"/>
      <c r="L159" s="1"/>
      <c r="M159" s="1"/>
      <c r="N159" s="1"/>
      <c r="O159" s="1"/>
      <c r="P159" s="1"/>
    </row>
    <row r="160" ht="15.75" customHeight="1">
      <c r="A160" s="53"/>
      <c r="B160" s="54"/>
      <c r="C160" s="54"/>
      <c r="D160" s="54"/>
      <c r="E160" s="1"/>
      <c r="F160" s="1"/>
      <c r="G160" s="1"/>
      <c r="H160" s="1"/>
      <c r="I160" s="1"/>
      <c r="J160" s="1"/>
      <c r="K160" s="1"/>
      <c r="L160" s="1"/>
      <c r="M160" s="1"/>
      <c r="N160" s="1"/>
      <c r="O160" s="1"/>
      <c r="P160" s="1"/>
    </row>
    <row r="161" ht="15.75" customHeight="1">
      <c r="A161" s="53"/>
      <c r="B161" s="54"/>
      <c r="C161" s="54"/>
      <c r="D161" s="54"/>
      <c r="E161" s="1"/>
      <c r="F161" s="1"/>
      <c r="G161" s="1"/>
      <c r="H161" s="1"/>
      <c r="I161" s="1"/>
      <c r="J161" s="1"/>
      <c r="K161" s="1"/>
      <c r="L161" s="1"/>
      <c r="M161" s="1"/>
      <c r="N161" s="1"/>
      <c r="O161" s="1"/>
      <c r="P161" s="1"/>
    </row>
    <row r="162" ht="15.75" customHeight="1">
      <c r="A162" s="53"/>
      <c r="B162" s="54"/>
      <c r="C162" s="54"/>
      <c r="D162" s="54"/>
      <c r="E162" s="1"/>
      <c r="F162" s="1"/>
      <c r="G162" s="1"/>
      <c r="H162" s="1"/>
      <c r="I162" s="1"/>
      <c r="J162" s="1"/>
      <c r="K162" s="1"/>
      <c r="L162" s="1"/>
      <c r="M162" s="1"/>
      <c r="N162" s="1"/>
      <c r="O162" s="1"/>
      <c r="P162" s="1"/>
    </row>
    <row r="163" ht="15.75" customHeight="1">
      <c r="A163" s="53"/>
      <c r="B163" s="54"/>
      <c r="C163" s="54"/>
      <c r="D163" s="54"/>
      <c r="E163" s="1"/>
      <c r="F163" s="1"/>
      <c r="G163" s="1"/>
      <c r="H163" s="1"/>
      <c r="I163" s="1"/>
      <c r="J163" s="1"/>
      <c r="K163" s="1"/>
      <c r="L163" s="1"/>
      <c r="M163" s="1"/>
      <c r="N163" s="1"/>
      <c r="O163" s="1"/>
      <c r="P163" s="1"/>
    </row>
    <row r="164" ht="15.75" customHeight="1">
      <c r="A164" s="53"/>
      <c r="B164" s="54"/>
      <c r="C164" s="54"/>
      <c r="D164" s="54"/>
      <c r="E164" s="1"/>
      <c r="F164" s="1"/>
      <c r="G164" s="1"/>
      <c r="H164" s="1"/>
      <c r="I164" s="1"/>
      <c r="J164" s="1"/>
      <c r="K164" s="1"/>
      <c r="L164" s="1"/>
      <c r="M164" s="1"/>
      <c r="N164" s="1"/>
      <c r="O164" s="1"/>
      <c r="P164" s="1"/>
    </row>
    <row r="165" ht="15.75" customHeight="1">
      <c r="A165" s="53"/>
      <c r="B165" s="54"/>
      <c r="C165" s="54"/>
      <c r="D165" s="54"/>
      <c r="E165" s="1"/>
      <c r="F165" s="1"/>
      <c r="G165" s="1"/>
      <c r="H165" s="1"/>
      <c r="I165" s="1"/>
      <c r="J165" s="1"/>
      <c r="K165" s="1"/>
      <c r="L165" s="1"/>
      <c r="M165" s="1"/>
      <c r="N165" s="1"/>
      <c r="O165" s="1"/>
      <c r="P165" s="1"/>
    </row>
    <row r="166" ht="15.75" customHeight="1">
      <c r="A166" s="53"/>
      <c r="B166" s="54"/>
      <c r="C166" s="54"/>
      <c r="D166" s="54"/>
      <c r="E166" s="1"/>
      <c r="F166" s="1"/>
      <c r="G166" s="1"/>
      <c r="H166" s="1"/>
      <c r="I166" s="1"/>
      <c r="J166" s="1"/>
      <c r="K166" s="1"/>
      <c r="L166" s="1"/>
      <c r="M166" s="1"/>
      <c r="N166" s="1"/>
      <c r="O166" s="1"/>
      <c r="P166" s="1"/>
    </row>
    <row r="167" ht="15.75" customHeight="1">
      <c r="A167" s="53"/>
      <c r="B167" s="54"/>
      <c r="C167" s="54"/>
      <c r="D167" s="54"/>
      <c r="E167" s="1"/>
      <c r="F167" s="1"/>
      <c r="G167" s="1"/>
      <c r="H167" s="1"/>
      <c r="I167" s="1"/>
      <c r="J167" s="1"/>
      <c r="K167" s="1"/>
      <c r="L167" s="1"/>
      <c r="M167" s="1"/>
      <c r="N167" s="1"/>
      <c r="O167" s="1"/>
      <c r="P167" s="1"/>
    </row>
    <row r="168" ht="15.75" customHeight="1">
      <c r="A168" s="53"/>
      <c r="B168" s="54"/>
      <c r="C168" s="54"/>
      <c r="D168" s="54"/>
      <c r="E168" s="1"/>
      <c r="F168" s="1"/>
      <c r="G168" s="1"/>
      <c r="H168" s="1"/>
      <c r="I168" s="1"/>
      <c r="J168" s="1"/>
      <c r="K168" s="1"/>
      <c r="L168" s="1"/>
      <c r="M168" s="1"/>
      <c r="N168" s="1"/>
      <c r="O168" s="1"/>
      <c r="P168" s="1"/>
    </row>
    <row r="169" ht="15.75" customHeight="1">
      <c r="A169" s="53"/>
      <c r="B169" s="54"/>
      <c r="C169" s="54"/>
      <c r="D169" s="54"/>
      <c r="E169" s="1"/>
      <c r="F169" s="1"/>
      <c r="G169" s="1"/>
      <c r="H169" s="1"/>
      <c r="I169" s="1"/>
      <c r="J169" s="1"/>
      <c r="K169" s="1"/>
      <c r="L169" s="1"/>
      <c r="M169" s="1"/>
      <c r="N169" s="1"/>
      <c r="O169" s="1"/>
      <c r="P169" s="1"/>
    </row>
    <row r="170" ht="15.75" customHeight="1">
      <c r="A170" s="53"/>
      <c r="B170" s="54"/>
      <c r="C170" s="54"/>
      <c r="D170" s="54"/>
      <c r="E170" s="1"/>
      <c r="F170" s="1"/>
      <c r="G170" s="1"/>
      <c r="H170" s="1"/>
      <c r="I170" s="1"/>
      <c r="J170" s="1"/>
      <c r="K170" s="1"/>
      <c r="L170" s="1"/>
      <c r="M170" s="1"/>
      <c r="N170" s="1"/>
      <c r="O170" s="1"/>
      <c r="P170" s="1"/>
    </row>
    <row r="171" ht="15.75" customHeight="1">
      <c r="A171" s="53"/>
      <c r="B171" s="54"/>
      <c r="C171" s="54"/>
      <c r="D171" s="54"/>
      <c r="E171" s="1"/>
      <c r="F171" s="1"/>
      <c r="G171" s="1"/>
      <c r="H171" s="1"/>
      <c r="I171" s="1"/>
      <c r="J171" s="1"/>
      <c r="K171" s="1"/>
      <c r="L171" s="1"/>
      <c r="M171" s="1"/>
      <c r="N171" s="1"/>
      <c r="O171" s="1"/>
      <c r="P171" s="1"/>
    </row>
    <row r="172" ht="15.75" customHeight="1">
      <c r="A172" s="53"/>
      <c r="B172" s="54"/>
      <c r="C172" s="54"/>
      <c r="D172" s="54"/>
      <c r="E172" s="1"/>
      <c r="F172" s="1"/>
      <c r="G172" s="1"/>
      <c r="H172" s="1"/>
      <c r="I172" s="1"/>
      <c r="J172" s="1"/>
      <c r="K172" s="1"/>
      <c r="L172" s="1"/>
      <c r="M172" s="1"/>
      <c r="N172" s="1"/>
      <c r="O172" s="1"/>
      <c r="P172" s="1"/>
    </row>
    <row r="173" ht="15.75" customHeight="1">
      <c r="A173" s="53"/>
      <c r="B173" s="54"/>
      <c r="C173" s="54"/>
      <c r="D173" s="54"/>
      <c r="E173" s="1"/>
      <c r="F173" s="1"/>
      <c r="G173" s="1"/>
      <c r="H173" s="1"/>
      <c r="I173" s="1"/>
      <c r="J173" s="1"/>
      <c r="K173" s="1"/>
      <c r="L173" s="1"/>
      <c r="M173" s="1"/>
      <c r="N173" s="1"/>
      <c r="O173" s="1"/>
      <c r="P173" s="1"/>
    </row>
    <row r="174" ht="15.75" customHeight="1">
      <c r="A174" s="53"/>
      <c r="B174" s="54"/>
      <c r="C174" s="54"/>
      <c r="D174" s="54"/>
      <c r="E174" s="1"/>
      <c r="F174" s="1"/>
      <c r="G174" s="1"/>
      <c r="H174" s="1"/>
      <c r="I174" s="1"/>
      <c r="J174" s="1"/>
      <c r="K174" s="1"/>
      <c r="L174" s="1"/>
      <c r="M174" s="1"/>
      <c r="N174" s="1"/>
      <c r="O174" s="1"/>
      <c r="P174" s="1"/>
    </row>
    <row r="175" ht="15.75" customHeight="1">
      <c r="A175" s="53"/>
      <c r="B175" s="54"/>
      <c r="C175" s="54"/>
      <c r="D175" s="54"/>
      <c r="E175" s="1"/>
      <c r="F175" s="1"/>
      <c r="G175" s="1"/>
      <c r="H175" s="1"/>
      <c r="I175" s="1"/>
      <c r="J175" s="1"/>
      <c r="K175" s="1"/>
      <c r="L175" s="1"/>
      <c r="M175" s="1"/>
      <c r="N175" s="1"/>
      <c r="O175" s="1"/>
      <c r="P175" s="1"/>
    </row>
    <row r="176" ht="15.75" customHeight="1">
      <c r="A176" s="53"/>
      <c r="B176" s="54"/>
      <c r="C176" s="54"/>
      <c r="D176" s="54"/>
      <c r="E176" s="1"/>
      <c r="F176" s="1"/>
      <c r="G176" s="1"/>
      <c r="H176" s="1"/>
      <c r="I176" s="1"/>
      <c r="J176" s="1"/>
      <c r="K176" s="1"/>
      <c r="L176" s="1"/>
      <c r="M176" s="1"/>
      <c r="N176" s="1"/>
      <c r="O176" s="1"/>
      <c r="P176" s="1"/>
    </row>
    <row r="177" ht="15.75" customHeight="1">
      <c r="A177" s="53"/>
      <c r="B177" s="54"/>
      <c r="C177" s="54"/>
      <c r="D177" s="54"/>
      <c r="E177" s="1"/>
      <c r="F177" s="1"/>
      <c r="G177" s="1"/>
      <c r="H177" s="1"/>
      <c r="I177" s="1"/>
      <c r="J177" s="1"/>
      <c r="K177" s="1"/>
      <c r="L177" s="1"/>
      <c r="M177" s="1"/>
      <c r="N177" s="1"/>
      <c r="O177" s="1"/>
      <c r="P177" s="1"/>
    </row>
    <row r="178" ht="15.75" customHeight="1">
      <c r="A178" s="53"/>
      <c r="B178" s="54"/>
      <c r="C178" s="54"/>
      <c r="D178" s="54"/>
      <c r="E178" s="1"/>
      <c r="F178" s="1"/>
      <c r="G178" s="1"/>
      <c r="H178" s="1"/>
      <c r="I178" s="1"/>
      <c r="J178" s="1"/>
      <c r="K178" s="1"/>
      <c r="L178" s="1"/>
      <c r="M178" s="1"/>
      <c r="N178" s="1"/>
      <c r="O178" s="1"/>
      <c r="P178" s="1"/>
    </row>
    <row r="179" ht="15.75" customHeight="1">
      <c r="A179" s="53"/>
      <c r="B179" s="54"/>
      <c r="C179" s="54"/>
      <c r="D179" s="54"/>
      <c r="E179" s="1"/>
      <c r="F179" s="1"/>
      <c r="G179" s="1"/>
      <c r="H179" s="1"/>
      <c r="I179" s="1"/>
      <c r="J179" s="1"/>
      <c r="K179" s="1"/>
      <c r="L179" s="1"/>
      <c r="M179" s="1"/>
      <c r="N179" s="1"/>
      <c r="O179" s="1"/>
      <c r="P179" s="1"/>
    </row>
    <row r="180" ht="15.75" customHeight="1">
      <c r="A180" s="53"/>
      <c r="B180" s="54"/>
      <c r="C180" s="54"/>
      <c r="D180" s="54"/>
      <c r="E180" s="1"/>
      <c r="F180" s="1"/>
      <c r="G180" s="1"/>
      <c r="H180" s="1"/>
      <c r="I180" s="1"/>
      <c r="J180" s="1"/>
      <c r="K180" s="1"/>
      <c r="L180" s="1"/>
      <c r="M180" s="1"/>
      <c r="N180" s="1"/>
      <c r="O180" s="1"/>
      <c r="P180" s="1"/>
    </row>
    <row r="181" ht="15.75" customHeight="1">
      <c r="A181" s="53"/>
      <c r="B181" s="54"/>
      <c r="C181" s="54"/>
      <c r="D181" s="54"/>
      <c r="E181" s="1"/>
      <c r="F181" s="1"/>
      <c r="G181" s="1"/>
      <c r="H181" s="1"/>
      <c r="I181" s="1"/>
      <c r="J181" s="1"/>
      <c r="K181" s="1"/>
      <c r="L181" s="1"/>
      <c r="M181" s="1"/>
      <c r="N181" s="1"/>
      <c r="O181" s="1"/>
      <c r="P181" s="1"/>
    </row>
    <row r="182" ht="15.75" customHeight="1">
      <c r="A182" s="53"/>
      <c r="B182" s="54"/>
      <c r="C182" s="54"/>
      <c r="D182" s="54"/>
      <c r="E182" s="1"/>
      <c r="F182" s="1"/>
      <c r="G182" s="1"/>
      <c r="H182" s="1"/>
      <c r="I182" s="1"/>
      <c r="J182" s="1"/>
      <c r="K182" s="1"/>
      <c r="L182" s="1"/>
      <c r="M182" s="1"/>
      <c r="N182" s="1"/>
      <c r="O182" s="1"/>
      <c r="P182" s="1"/>
    </row>
    <row r="183" ht="15.75" customHeight="1">
      <c r="A183" s="53"/>
      <c r="B183" s="54"/>
      <c r="C183" s="54"/>
      <c r="D183" s="54"/>
      <c r="E183" s="1"/>
      <c r="F183" s="1"/>
      <c r="G183" s="1"/>
      <c r="H183" s="1"/>
      <c r="I183" s="1"/>
      <c r="J183" s="1"/>
      <c r="K183" s="1"/>
      <c r="L183" s="1"/>
      <c r="M183" s="1"/>
      <c r="N183" s="1"/>
      <c r="O183" s="1"/>
      <c r="P183" s="1"/>
    </row>
    <row r="184" ht="15.75" customHeight="1">
      <c r="A184" s="53"/>
      <c r="B184" s="54"/>
      <c r="C184" s="54"/>
      <c r="D184" s="54"/>
      <c r="E184" s="1"/>
      <c r="F184" s="1"/>
      <c r="G184" s="1"/>
      <c r="H184" s="1"/>
      <c r="I184" s="1"/>
      <c r="J184" s="1"/>
      <c r="K184" s="1"/>
      <c r="L184" s="1"/>
      <c r="M184" s="1"/>
      <c r="N184" s="1"/>
      <c r="O184" s="1"/>
      <c r="P184" s="1"/>
    </row>
    <row r="185" ht="15.75" customHeight="1">
      <c r="A185" s="53"/>
      <c r="B185" s="54"/>
      <c r="C185" s="54"/>
      <c r="D185" s="54"/>
      <c r="E185" s="1"/>
      <c r="F185" s="1"/>
      <c r="G185" s="1"/>
      <c r="H185" s="1"/>
      <c r="I185" s="1"/>
      <c r="J185" s="1"/>
      <c r="K185" s="1"/>
      <c r="L185" s="1"/>
      <c r="M185" s="1"/>
      <c r="N185" s="1"/>
      <c r="O185" s="1"/>
      <c r="P185" s="1"/>
    </row>
    <row r="186" ht="15.75" customHeight="1">
      <c r="A186" s="53"/>
      <c r="B186" s="54"/>
      <c r="C186" s="54"/>
      <c r="D186" s="54"/>
      <c r="E186" s="1"/>
      <c r="F186" s="1"/>
      <c r="G186" s="1"/>
      <c r="H186" s="1"/>
      <c r="I186" s="1"/>
      <c r="J186" s="1"/>
      <c r="K186" s="1"/>
      <c r="L186" s="1"/>
      <c r="M186" s="1"/>
      <c r="N186" s="1"/>
      <c r="O186" s="1"/>
      <c r="P186" s="1"/>
    </row>
    <row r="187" ht="15.75" customHeight="1">
      <c r="A187" s="53"/>
      <c r="B187" s="54"/>
      <c r="C187" s="54"/>
      <c r="D187" s="54"/>
      <c r="E187" s="1"/>
      <c r="F187" s="1"/>
      <c r="G187" s="1"/>
      <c r="H187" s="1"/>
      <c r="I187" s="1"/>
      <c r="J187" s="1"/>
      <c r="K187" s="1"/>
      <c r="L187" s="1"/>
      <c r="M187" s="1"/>
      <c r="N187" s="1"/>
      <c r="O187" s="1"/>
      <c r="P187" s="1"/>
    </row>
    <row r="188" ht="15.75" customHeight="1">
      <c r="A188" s="53"/>
      <c r="B188" s="54"/>
      <c r="C188" s="54"/>
      <c r="D188" s="54"/>
      <c r="E188" s="1"/>
      <c r="F188" s="1"/>
      <c r="G188" s="1"/>
      <c r="H188" s="1"/>
      <c r="I188" s="1"/>
      <c r="J188" s="1"/>
      <c r="K188" s="1"/>
      <c r="L188" s="1"/>
      <c r="M188" s="1"/>
      <c r="N188" s="1"/>
      <c r="O188" s="1"/>
      <c r="P188" s="1"/>
    </row>
    <row r="189" ht="15.75" customHeight="1">
      <c r="A189" s="53"/>
      <c r="B189" s="54"/>
      <c r="C189" s="54"/>
      <c r="D189" s="54"/>
      <c r="E189" s="1"/>
      <c r="F189" s="1"/>
      <c r="G189" s="1"/>
      <c r="H189" s="1"/>
      <c r="I189" s="1"/>
      <c r="J189" s="1"/>
      <c r="K189" s="1"/>
      <c r="L189" s="1"/>
      <c r="M189" s="1"/>
      <c r="N189" s="1"/>
      <c r="O189" s="1"/>
      <c r="P189" s="1"/>
    </row>
    <row r="190" ht="15.75" customHeight="1">
      <c r="A190" s="53"/>
      <c r="B190" s="54"/>
      <c r="C190" s="54"/>
      <c r="D190" s="54"/>
      <c r="E190" s="1"/>
      <c r="F190" s="1"/>
      <c r="G190" s="1"/>
      <c r="H190" s="1"/>
      <c r="I190" s="1"/>
      <c r="J190" s="1"/>
      <c r="K190" s="1"/>
      <c r="L190" s="1"/>
      <c r="M190" s="1"/>
      <c r="N190" s="1"/>
      <c r="O190" s="1"/>
      <c r="P190" s="1"/>
    </row>
    <row r="191" ht="15.75" customHeight="1">
      <c r="A191" s="53"/>
      <c r="B191" s="54"/>
      <c r="C191" s="54"/>
      <c r="D191" s="54"/>
      <c r="E191" s="1"/>
      <c r="F191" s="1"/>
      <c r="G191" s="1"/>
      <c r="H191" s="1"/>
      <c r="I191" s="1"/>
      <c r="J191" s="1"/>
      <c r="K191" s="1"/>
      <c r="L191" s="1"/>
      <c r="M191" s="1"/>
      <c r="N191" s="1"/>
      <c r="O191" s="1"/>
      <c r="P191" s="1"/>
    </row>
    <row r="192" ht="15.75" customHeight="1">
      <c r="A192" s="53"/>
      <c r="B192" s="54"/>
      <c r="C192" s="54"/>
      <c r="D192" s="54"/>
      <c r="E192" s="1"/>
      <c r="F192" s="1"/>
      <c r="G192" s="1"/>
      <c r="H192" s="1"/>
      <c r="I192" s="1"/>
      <c r="J192" s="1"/>
      <c r="K192" s="1"/>
      <c r="L192" s="1"/>
      <c r="M192" s="1"/>
      <c r="N192" s="1"/>
      <c r="O192" s="1"/>
      <c r="P192" s="1"/>
    </row>
    <row r="193" ht="15.75" customHeight="1">
      <c r="A193" s="53"/>
      <c r="B193" s="54"/>
      <c r="C193" s="54"/>
      <c r="D193" s="54"/>
      <c r="E193" s="1"/>
      <c r="F193" s="1"/>
      <c r="G193" s="1"/>
      <c r="H193" s="1"/>
      <c r="I193" s="1"/>
      <c r="J193" s="1"/>
      <c r="K193" s="1"/>
      <c r="L193" s="1"/>
      <c r="M193" s="1"/>
      <c r="N193" s="1"/>
      <c r="O193" s="1"/>
      <c r="P193" s="1"/>
    </row>
    <row r="194" ht="15.75" customHeight="1">
      <c r="A194" s="53"/>
      <c r="B194" s="54"/>
      <c r="C194" s="54"/>
      <c r="D194" s="54"/>
      <c r="E194" s="1"/>
      <c r="F194" s="1"/>
      <c r="G194" s="1"/>
      <c r="H194" s="1"/>
      <c r="I194" s="1"/>
      <c r="J194" s="1"/>
      <c r="K194" s="1"/>
      <c r="L194" s="1"/>
      <c r="M194" s="1"/>
      <c r="N194" s="1"/>
      <c r="O194" s="1"/>
      <c r="P194" s="1"/>
    </row>
    <row r="195" ht="15.75" customHeight="1">
      <c r="A195" s="53"/>
      <c r="B195" s="54"/>
      <c r="C195" s="54"/>
      <c r="D195" s="54"/>
      <c r="E195" s="1"/>
      <c r="F195" s="1"/>
      <c r="G195" s="1"/>
      <c r="H195" s="1"/>
      <c r="I195" s="1"/>
      <c r="J195" s="1"/>
      <c r="K195" s="1"/>
      <c r="L195" s="1"/>
      <c r="M195" s="1"/>
      <c r="N195" s="1"/>
      <c r="O195" s="1"/>
      <c r="P195" s="1"/>
    </row>
    <row r="196" ht="15.75" customHeight="1">
      <c r="A196" s="53"/>
      <c r="B196" s="54"/>
      <c r="C196" s="54"/>
      <c r="D196" s="54"/>
      <c r="E196" s="1"/>
      <c r="F196" s="1"/>
      <c r="G196" s="1"/>
      <c r="H196" s="1"/>
      <c r="I196" s="1"/>
      <c r="J196" s="1"/>
      <c r="K196" s="1"/>
      <c r="L196" s="1"/>
      <c r="M196" s="1"/>
      <c r="N196" s="1"/>
      <c r="O196" s="1"/>
      <c r="P196" s="1"/>
    </row>
    <row r="197" ht="15.75" customHeight="1">
      <c r="A197" s="53"/>
      <c r="B197" s="54"/>
      <c r="C197" s="54"/>
      <c r="D197" s="54"/>
      <c r="E197" s="1"/>
      <c r="F197" s="1"/>
      <c r="G197" s="1"/>
      <c r="H197" s="1"/>
      <c r="I197" s="1"/>
      <c r="J197" s="1"/>
      <c r="K197" s="1"/>
      <c r="L197" s="1"/>
      <c r="M197" s="1"/>
      <c r="N197" s="1"/>
      <c r="O197" s="1"/>
      <c r="P197" s="1"/>
    </row>
    <row r="198" ht="15.75" customHeight="1">
      <c r="A198" s="53"/>
      <c r="B198" s="54"/>
      <c r="C198" s="54"/>
      <c r="D198" s="54"/>
      <c r="E198" s="1"/>
      <c r="F198" s="1"/>
      <c r="G198" s="1"/>
      <c r="H198" s="1"/>
      <c r="I198" s="1"/>
      <c r="J198" s="1"/>
      <c r="K198" s="1"/>
      <c r="L198" s="1"/>
      <c r="M198" s="1"/>
      <c r="N198" s="1"/>
      <c r="O198" s="1"/>
      <c r="P198" s="1"/>
    </row>
    <row r="199" ht="15.75" customHeight="1">
      <c r="A199" s="53"/>
      <c r="B199" s="54"/>
      <c r="C199" s="54"/>
      <c r="D199" s="54"/>
      <c r="E199" s="1"/>
      <c r="F199" s="1"/>
      <c r="G199" s="1"/>
      <c r="H199" s="1"/>
      <c r="I199" s="1"/>
      <c r="J199" s="1"/>
      <c r="K199" s="1"/>
      <c r="L199" s="1"/>
      <c r="M199" s="1"/>
      <c r="N199" s="1"/>
      <c r="O199" s="1"/>
      <c r="P199" s="1"/>
    </row>
    <row r="200" ht="15.75" customHeight="1">
      <c r="A200" s="53"/>
      <c r="B200" s="54"/>
      <c r="C200" s="54"/>
      <c r="D200" s="54"/>
      <c r="E200" s="1"/>
      <c r="F200" s="1"/>
      <c r="G200" s="1"/>
      <c r="H200" s="1"/>
      <c r="I200" s="1"/>
      <c r="J200" s="1"/>
      <c r="K200" s="1"/>
      <c r="L200" s="1"/>
      <c r="M200" s="1"/>
      <c r="N200" s="1"/>
      <c r="O200" s="1"/>
      <c r="P200" s="1"/>
    </row>
    <row r="201" ht="15.75" customHeight="1">
      <c r="A201" s="53"/>
      <c r="B201" s="54"/>
      <c r="C201" s="54"/>
      <c r="D201" s="54"/>
      <c r="E201" s="1"/>
      <c r="F201" s="1"/>
      <c r="G201" s="1"/>
      <c r="H201" s="1"/>
      <c r="I201" s="1"/>
      <c r="J201" s="1"/>
      <c r="K201" s="1"/>
      <c r="L201" s="1"/>
      <c r="M201" s="1"/>
      <c r="N201" s="1"/>
      <c r="O201" s="1"/>
      <c r="P201" s="1"/>
    </row>
    <row r="202" ht="15.75" customHeight="1">
      <c r="A202" s="53"/>
      <c r="B202" s="54"/>
      <c r="C202" s="54"/>
      <c r="D202" s="54"/>
      <c r="E202" s="1"/>
      <c r="F202" s="1"/>
      <c r="G202" s="1"/>
      <c r="H202" s="1"/>
      <c r="I202" s="1"/>
      <c r="J202" s="1"/>
      <c r="K202" s="1"/>
      <c r="L202" s="1"/>
      <c r="M202" s="1"/>
      <c r="N202" s="1"/>
      <c r="O202" s="1"/>
      <c r="P202" s="1"/>
    </row>
    <row r="203" ht="15.75" customHeight="1">
      <c r="A203" s="53"/>
      <c r="B203" s="54"/>
      <c r="C203" s="54"/>
      <c r="D203" s="54"/>
      <c r="E203" s="1"/>
      <c r="F203" s="1"/>
      <c r="G203" s="1"/>
      <c r="H203" s="1"/>
      <c r="I203" s="1"/>
      <c r="J203" s="1"/>
      <c r="K203" s="1"/>
      <c r="L203" s="1"/>
      <c r="M203" s="1"/>
      <c r="N203" s="1"/>
      <c r="O203" s="1"/>
      <c r="P203" s="1"/>
    </row>
    <row r="204" ht="15.75" customHeight="1">
      <c r="A204" s="53"/>
      <c r="B204" s="54"/>
      <c r="C204" s="54"/>
      <c r="D204" s="54"/>
      <c r="E204" s="1"/>
      <c r="F204" s="1"/>
      <c r="G204" s="1"/>
      <c r="H204" s="1"/>
      <c r="I204" s="1"/>
      <c r="J204" s="1"/>
      <c r="K204" s="1"/>
      <c r="L204" s="1"/>
      <c r="M204" s="1"/>
      <c r="N204" s="1"/>
      <c r="O204" s="1"/>
      <c r="P204" s="1"/>
    </row>
    <row r="205" ht="15.75" customHeight="1">
      <c r="A205" s="53"/>
      <c r="B205" s="54"/>
      <c r="C205" s="54"/>
      <c r="D205" s="54"/>
      <c r="E205" s="1"/>
      <c r="F205" s="1"/>
      <c r="G205" s="1"/>
      <c r="H205" s="1"/>
      <c r="I205" s="1"/>
      <c r="J205" s="1"/>
      <c r="K205" s="1"/>
      <c r="L205" s="1"/>
      <c r="M205" s="1"/>
      <c r="N205" s="1"/>
      <c r="O205" s="1"/>
      <c r="P205" s="1"/>
    </row>
    <row r="206" ht="15.75" customHeight="1">
      <c r="A206" s="53"/>
      <c r="B206" s="54"/>
      <c r="C206" s="54"/>
      <c r="D206" s="54"/>
      <c r="E206" s="1"/>
      <c r="F206" s="1"/>
      <c r="G206" s="1"/>
      <c r="H206" s="1"/>
      <c r="I206" s="1"/>
      <c r="J206" s="1"/>
      <c r="K206" s="1"/>
      <c r="L206" s="1"/>
      <c r="M206" s="1"/>
      <c r="N206" s="1"/>
      <c r="O206" s="1"/>
      <c r="P206" s="1"/>
    </row>
    <row r="207" ht="15.75" customHeight="1">
      <c r="A207" s="53"/>
      <c r="B207" s="54"/>
      <c r="C207" s="54"/>
      <c r="D207" s="54"/>
      <c r="E207" s="1"/>
      <c r="F207" s="1"/>
      <c r="G207" s="1"/>
      <c r="H207" s="1"/>
      <c r="I207" s="1"/>
      <c r="J207" s="1"/>
      <c r="K207" s="1"/>
      <c r="L207" s="1"/>
      <c r="M207" s="1"/>
      <c r="N207" s="1"/>
      <c r="O207" s="1"/>
      <c r="P207" s="1"/>
    </row>
    <row r="208" ht="15.75" customHeight="1">
      <c r="A208" s="53"/>
      <c r="B208" s="54"/>
      <c r="C208" s="54"/>
      <c r="D208" s="54"/>
      <c r="E208" s="1"/>
      <c r="F208" s="1"/>
      <c r="G208" s="1"/>
      <c r="H208" s="1"/>
      <c r="I208" s="1"/>
      <c r="J208" s="1"/>
      <c r="K208" s="1"/>
      <c r="L208" s="1"/>
      <c r="M208" s="1"/>
      <c r="N208" s="1"/>
      <c r="O208" s="1"/>
      <c r="P208" s="1"/>
    </row>
    <row r="209" ht="15.75" customHeight="1">
      <c r="A209" s="53"/>
      <c r="B209" s="54"/>
      <c r="C209" s="54"/>
      <c r="D209" s="54"/>
      <c r="E209" s="1"/>
      <c r="F209" s="1"/>
      <c r="G209" s="1"/>
      <c r="H209" s="1"/>
      <c r="I209" s="1"/>
      <c r="J209" s="1"/>
      <c r="K209" s="1"/>
      <c r="L209" s="1"/>
      <c r="M209" s="1"/>
      <c r="N209" s="1"/>
      <c r="O209" s="1"/>
      <c r="P209" s="1"/>
    </row>
    <row r="210" ht="15.75" customHeight="1">
      <c r="A210" s="53"/>
      <c r="B210" s="54"/>
      <c r="C210" s="54"/>
      <c r="D210" s="54"/>
      <c r="E210" s="1"/>
      <c r="F210" s="1"/>
      <c r="G210" s="1"/>
      <c r="H210" s="1"/>
      <c r="I210" s="1"/>
      <c r="J210" s="1"/>
      <c r="K210" s="1"/>
      <c r="L210" s="1"/>
      <c r="M210" s="1"/>
      <c r="N210" s="1"/>
      <c r="O210" s="1"/>
      <c r="P210" s="1"/>
    </row>
    <row r="211" ht="15.75" customHeight="1">
      <c r="A211" s="53"/>
      <c r="B211" s="54"/>
      <c r="C211" s="54"/>
      <c r="D211" s="54"/>
      <c r="E211" s="1"/>
      <c r="F211" s="1"/>
      <c r="G211" s="1"/>
      <c r="H211" s="1"/>
      <c r="I211" s="1"/>
      <c r="J211" s="1"/>
      <c r="K211" s="1"/>
      <c r="L211" s="1"/>
      <c r="M211" s="1"/>
      <c r="N211" s="1"/>
      <c r="O211" s="1"/>
      <c r="P211" s="1"/>
    </row>
    <row r="212" ht="15.75" customHeight="1">
      <c r="A212" s="53"/>
      <c r="B212" s="54"/>
      <c r="C212" s="54"/>
      <c r="D212" s="54"/>
      <c r="E212" s="1"/>
      <c r="F212" s="1"/>
      <c r="G212" s="1"/>
      <c r="H212" s="1"/>
      <c r="I212" s="1"/>
      <c r="J212" s="1"/>
      <c r="K212" s="1"/>
      <c r="L212" s="1"/>
      <c r="M212" s="1"/>
      <c r="N212" s="1"/>
      <c r="O212" s="1"/>
      <c r="P212" s="1"/>
    </row>
    <row r="213" ht="15.75" customHeight="1">
      <c r="A213" s="53"/>
      <c r="B213" s="54"/>
      <c r="C213" s="54"/>
      <c r="D213" s="54"/>
      <c r="E213" s="1"/>
      <c r="F213" s="1"/>
      <c r="G213" s="1"/>
      <c r="H213" s="1"/>
      <c r="I213" s="1"/>
      <c r="J213" s="1"/>
      <c r="K213" s="1"/>
      <c r="L213" s="1"/>
      <c r="M213" s="1"/>
      <c r="N213" s="1"/>
      <c r="O213" s="1"/>
      <c r="P213" s="1"/>
    </row>
    <row r="214" ht="15.75" customHeight="1">
      <c r="A214" s="53"/>
      <c r="B214" s="54"/>
      <c r="C214" s="54"/>
      <c r="D214" s="54"/>
      <c r="E214" s="1"/>
      <c r="F214" s="1"/>
      <c r="G214" s="1"/>
      <c r="H214" s="1"/>
      <c r="I214" s="1"/>
      <c r="J214" s="1"/>
      <c r="K214" s="1"/>
      <c r="L214" s="1"/>
      <c r="M214" s="1"/>
      <c r="N214" s="1"/>
      <c r="O214" s="1"/>
      <c r="P214" s="1"/>
    </row>
    <row r="215" ht="15.75" customHeight="1">
      <c r="A215" s="53"/>
      <c r="B215" s="54"/>
      <c r="C215" s="54"/>
      <c r="D215" s="54"/>
      <c r="E215" s="1"/>
      <c r="F215" s="1"/>
      <c r="G215" s="1"/>
      <c r="H215" s="1"/>
      <c r="I215" s="1"/>
      <c r="J215" s="1"/>
      <c r="K215" s="1"/>
      <c r="L215" s="1"/>
      <c r="M215" s="1"/>
      <c r="N215" s="1"/>
      <c r="O215" s="1"/>
      <c r="P215" s="1"/>
    </row>
    <row r="216" ht="15.75" customHeight="1">
      <c r="A216" s="53"/>
      <c r="B216" s="54"/>
      <c r="C216" s="54"/>
      <c r="D216" s="54"/>
      <c r="E216" s="1"/>
      <c r="F216" s="1"/>
      <c r="G216" s="1"/>
      <c r="H216" s="1"/>
      <c r="I216" s="1"/>
      <c r="J216" s="1"/>
      <c r="K216" s="1"/>
      <c r="L216" s="1"/>
      <c r="M216" s="1"/>
      <c r="N216" s="1"/>
      <c r="O216" s="1"/>
      <c r="P216" s="1"/>
    </row>
    <row r="217" ht="15.75" customHeight="1">
      <c r="A217" s="53"/>
      <c r="B217" s="54"/>
      <c r="C217" s="54"/>
      <c r="D217" s="54"/>
      <c r="E217" s="1"/>
      <c r="F217" s="1"/>
      <c r="G217" s="1"/>
      <c r="H217" s="1"/>
      <c r="I217" s="1"/>
      <c r="J217" s="1"/>
      <c r="K217" s="1"/>
      <c r="L217" s="1"/>
      <c r="M217" s="1"/>
      <c r="N217" s="1"/>
      <c r="O217" s="1"/>
      <c r="P217" s="1"/>
    </row>
    <row r="218" ht="15.75" customHeight="1">
      <c r="A218" s="53"/>
      <c r="B218" s="54"/>
      <c r="C218" s="54"/>
      <c r="D218" s="54"/>
      <c r="E218" s="1"/>
      <c r="F218" s="1"/>
      <c r="G218" s="1"/>
      <c r="H218" s="1"/>
      <c r="I218" s="1"/>
      <c r="J218" s="1"/>
      <c r="K218" s="1"/>
      <c r="L218" s="1"/>
      <c r="M218" s="1"/>
      <c r="N218" s="1"/>
      <c r="O218" s="1"/>
      <c r="P218" s="1"/>
    </row>
    <row r="219" ht="15.75" customHeight="1">
      <c r="A219" s="53"/>
      <c r="B219" s="54"/>
      <c r="C219" s="54"/>
      <c r="D219" s="54"/>
      <c r="E219" s="1"/>
      <c r="F219" s="1"/>
      <c r="G219" s="1"/>
      <c r="H219" s="1"/>
      <c r="I219" s="1"/>
      <c r="J219" s="1"/>
      <c r="K219" s="1"/>
      <c r="L219" s="1"/>
      <c r="M219" s="1"/>
      <c r="N219" s="1"/>
      <c r="O219" s="1"/>
      <c r="P219" s="1"/>
    </row>
    <row r="220" ht="15.75" customHeight="1">
      <c r="A220" s="53"/>
      <c r="B220" s="54"/>
      <c r="C220" s="54"/>
      <c r="D220" s="54"/>
      <c r="E220" s="1"/>
      <c r="F220" s="1"/>
      <c r="G220" s="1"/>
      <c r="H220" s="1"/>
      <c r="I220" s="1"/>
      <c r="J220" s="1"/>
      <c r="K220" s="1"/>
      <c r="L220" s="1"/>
      <c r="M220" s="1"/>
      <c r="N220" s="1"/>
      <c r="O220" s="1"/>
      <c r="P220" s="1"/>
    </row>
    <row r="221" ht="15.75" customHeight="1">
      <c r="A221" s="53"/>
      <c r="B221" s="54"/>
      <c r="C221" s="54"/>
      <c r="D221" s="54"/>
      <c r="E221" s="1"/>
      <c r="F221" s="1"/>
      <c r="G221" s="1"/>
      <c r="H221" s="1"/>
      <c r="I221" s="1"/>
      <c r="J221" s="1"/>
      <c r="K221" s="1"/>
      <c r="L221" s="1"/>
      <c r="M221" s="1"/>
      <c r="N221" s="1"/>
      <c r="O221" s="1"/>
      <c r="P221" s="1"/>
    </row>
    <row r="222" ht="15.75" customHeight="1">
      <c r="A222" s="53"/>
      <c r="B222" s="54"/>
      <c r="C222" s="54"/>
      <c r="D222" s="54"/>
      <c r="E222" s="1"/>
      <c r="F222" s="1"/>
      <c r="G222" s="1"/>
      <c r="H222" s="1"/>
      <c r="I222" s="1"/>
      <c r="J222" s="1"/>
      <c r="K222" s="1"/>
      <c r="L222" s="1"/>
      <c r="M222" s="1"/>
      <c r="N222" s="1"/>
      <c r="O222" s="1"/>
      <c r="P222" s="1"/>
    </row>
    <row r="223" ht="15.75" customHeight="1">
      <c r="A223" s="53"/>
      <c r="B223" s="54"/>
      <c r="C223" s="54"/>
      <c r="D223" s="54"/>
      <c r="E223" s="1"/>
      <c r="F223" s="1"/>
      <c r="G223" s="1"/>
      <c r="H223" s="1"/>
      <c r="I223" s="1"/>
      <c r="J223" s="1"/>
      <c r="K223" s="1"/>
      <c r="L223" s="1"/>
      <c r="M223" s="1"/>
      <c r="N223" s="1"/>
      <c r="O223" s="1"/>
      <c r="P223" s="1"/>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23:L23"/>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86"/>
    <col customWidth="1" min="7" max="8" width="13.71"/>
    <col customWidth="1" min="9" max="25" width="8.0"/>
  </cols>
  <sheetData>
    <row r="1">
      <c r="A1" s="53"/>
      <c r="B1" s="781"/>
      <c r="C1" s="54"/>
      <c r="D1" s="781"/>
      <c r="E1" s="781"/>
      <c r="F1" s="1"/>
      <c r="G1" s="1"/>
      <c r="H1" s="1"/>
    </row>
    <row r="2" ht="15.75" customHeight="1">
      <c r="A2" s="803" t="s">
        <v>9485</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784"/>
      <c r="C3" s="735"/>
      <c r="D3" s="783"/>
      <c r="E3" s="804"/>
      <c r="F3" s="735"/>
      <c r="G3" s="735"/>
      <c r="H3" s="735"/>
      <c r="I3" s="59"/>
      <c r="J3" s="59"/>
      <c r="K3" s="59"/>
      <c r="L3" s="59"/>
      <c r="M3" s="59"/>
      <c r="N3" s="59"/>
      <c r="O3" s="59"/>
      <c r="P3" s="59"/>
      <c r="Q3" s="59"/>
      <c r="R3" s="59"/>
      <c r="S3" s="59"/>
      <c r="T3" s="59"/>
      <c r="U3" s="59"/>
      <c r="V3" s="59"/>
      <c r="W3" s="59"/>
      <c r="X3" s="59"/>
      <c r="Y3" s="59"/>
    </row>
    <row r="4" ht="16.5" customHeight="1">
      <c r="A4" s="387" t="s">
        <v>9486</v>
      </c>
      <c r="B4" s="56"/>
      <c r="C4" s="56"/>
      <c r="D4" s="56"/>
      <c r="E4" s="57"/>
      <c r="F4" s="735"/>
      <c r="G4" s="735"/>
      <c r="H4" s="735"/>
      <c r="I4" s="59"/>
      <c r="J4" s="59"/>
      <c r="K4" s="59"/>
      <c r="L4" s="59"/>
      <c r="M4" s="59"/>
      <c r="N4" s="59"/>
      <c r="O4" s="59"/>
      <c r="P4" s="59"/>
      <c r="Q4" s="59"/>
      <c r="R4" s="59"/>
      <c r="S4" s="59"/>
      <c r="T4" s="59"/>
      <c r="U4" s="59"/>
      <c r="V4" s="59"/>
      <c r="W4" s="59"/>
      <c r="X4" s="59"/>
      <c r="Y4" s="59"/>
    </row>
    <row r="5" ht="132.75" customHeight="1">
      <c r="A5" s="737" t="s">
        <v>9487</v>
      </c>
      <c r="B5" s="56"/>
      <c r="C5" s="56"/>
      <c r="D5" s="56"/>
      <c r="E5" s="57"/>
      <c r="F5" s="735"/>
      <c r="G5" s="735"/>
      <c r="H5" s="735"/>
      <c r="I5" s="59"/>
      <c r="J5" s="59"/>
      <c r="K5" s="59"/>
      <c r="L5" s="59"/>
      <c r="M5" s="59"/>
      <c r="N5" s="59"/>
      <c r="O5" s="59"/>
      <c r="P5" s="59"/>
      <c r="Q5" s="59"/>
      <c r="R5" s="59"/>
      <c r="S5" s="59"/>
      <c r="T5" s="59"/>
      <c r="U5" s="59"/>
      <c r="V5" s="59"/>
      <c r="W5" s="59"/>
      <c r="X5" s="59"/>
      <c r="Y5" s="59"/>
    </row>
    <row r="6">
      <c r="A6" s="64"/>
      <c r="B6" s="210"/>
      <c r="C6" s="54"/>
      <c r="D6" s="781"/>
      <c r="E6" s="781"/>
      <c r="F6" s="64"/>
      <c r="G6" s="64"/>
      <c r="H6" s="64"/>
      <c r="I6" s="59"/>
      <c r="J6" s="59"/>
      <c r="K6" s="59"/>
      <c r="L6" s="59"/>
      <c r="M6" s="59"/>
      <c r="N6" s="59"/>
      <c r="O6" s="59"/>
      <c r="P6" s="59"/>
      <c r="Q6" s="59"/>
      <c r="R6" s="59"/>
      <c r="S6" s="59"/>
      <c r="T6" s="59"/>
      <c r="U6" s="59"/>
      <c r="V6" s="59"/>
      <c r="W6" s="59"/>
      <c r="X6" s="59"/>
      <c r="Y6" s="59"/>
    </row>
    <row r="7" ht="61.5" customHeight="1">
      <c r="A7" s="389" t="s">
        <v>3664</v>
      </c>
      <c r="B7" s="194" t="s">
        <v>8</v>
      </c>
      <c r="C7" s="194" t="s">
        <v>9488</v>
      </c>
      <c r="D7" s="193" t="s">
        <v>139</v>
      </c>
      <c r="E7" s="193" t="s">
        <v>143</v>
      </c>
      <c r="F7" s="196" t="s">
        <v>144</v>
      </c>
      <c r="I7" s="59"/>
      <c r="J7" s="59"/>
      <c r="K7" s="59"/>
      <c r="L7" s="59"/>
      <c r="M7" s="59"/>
      <c r="N7" s="59"/>
      <c r="O7" s="59"/>
      <c r="P7" s="59"/>
      <c r="Q7" s="59"/>
      <c r="R7" s="59"/>
      <c r="S7" s="59"/>
      <c r="T7" s="59"/>
      <c r="U7" s="59"/>
      <c r="V7" s="59"/>
      <c r="W7" s="59"/>
      <c r="X7" s="59"/>
      <c r="Y7" s="59"/>
    </row>
    <row r="8" ht="11.25" customHeight="1">
      <c r="A8" s="112" t="s">
        <v>9489</v>
      </c>
      <c r="B8" s="18" t="s">
        <v>52</v>
      </c>
      <c r="C8" s="85" t="s">
        <v>9490</v>
      </c>
      <c r="D8" s="75">
        <v>20.0</v>
      </c>
      <c r="E8" s="469">
        <v>20.0</v>
      </c>
      <c r="F8" s="78" t="s">
        <v>154</v>
      </c>
      <c r="G8" s="79"/>
      <c r="H8" s="79"/>
      <c r="I8" s="79"/>
      <c r="J8" s="79"/>
      <c r="K8" s="79"/>
      <c r="L8" s="79"/>
      <c r="M8" s="79"/>
      <c r="N8" s="79"/>
      <c r="O8" s="79"/>
      <c r="P8" s="79"/>
      <c r="Q8" s="79"/>
      <c r="R8" s="79"/>
      <c r="S8" s="79"/>
      <c r="T8" s="79"/>
      <c r="U8" s="79"/>
      <c r="V8" s="79"/>
      <c r="W8" s="79"/>
      <c r="X8" s="79"/>
      <c r="Y8" s="79"/>
      <c r="Z8" s="79"/>
    </row>
    <row r="9" ht="11.25" customHeight="1">
      <c r="A9" s="112" t="s">
        <v>6999</v>
      </c>
      <c r="B9" s="18" t="s">
        <v>52</v>
      </c>
      <c r="C9" s="85" t="s">
        <v>9491</v>
      </c>
      <c r="D9" s="75">
        <v>4.0</v>
      </c>
      <c r="E9" s="469">
        <v>4.0</v>
      </c>
      <c r="F9" s="78" t="s">
        <v>164</v>
      </c>
      <c r="G9" s="79"/>
      <c r="H9" s="79"/>
      <c r="I9" s="79"/>
      <c r="J9" s="79"/>
      <c r="K9" s="79"/>
      <c r="L9" s="79"/>
      <c r="M9" s="79"/>
      <c r="N9" s="79"/>
      <c r="O9" s="79"/>
      <c r="P9" s="79"/>
      <c r="Q9" s="79"/>
      <c r="R9" s="79"/>
      <c r="S9" s="79"/>
      <c r="T9" s="79"/>
      <c r="U9" s="79"/>
      <c r="V9" s="79"/>
      <c r="W9" s="79"/>
      <c r="X9" s="79"/>
      <c r="Y9" s="79"/>
      <c r="Z9" s="79"/>
    </row>
    <row r="10" ht="11.25" customHeight="1">
      <c r="A10" s="112" t="s">
        <v>6999</v>
      </c>
      <c r="B10" s="18" t="s">
        <v>52</v>
      </c>
      <c r="C10" s="85" t="s">
        <v>9492</v>
      </c>
      <c r="D10" s="75">
        <v>4.0</v>
      </c>
      <c r="E10" s="469">
        <v>4.0</v>
      </c>
      <c r="F10" s="78" t="s">
        <v>164</v>
      </c>
      <c r="G10" s="79"/>
      <c r="H10" s="79"/>
      <c r="I10" s="79"/>
      <c r="J10" s="79"/>
      <c r="K10" s="79"/>
      <c r="L10" s="79"/>
      <c r="M10" s="79"/>
      <c r="N10" s="79"/>
      <c r="O10" s="79"/>
      <c r="P10" s="79"/>
      <c r="Q10" s="79"/>
      <c r="R10" s="79"/>
      <c r="S10" s="79"/>
      <c r="T10" s="79"/>
      <c r="U10" s="79"/>
      <c r="V10" s="79"/>
      <c r="W10" s="79"/>
      <c r="X10" s="79"/>
      <c r="Y10" s="79"/>
      <c r="Z10" s="79"/>
    </row>
    <row r="11" ht="11.25" customHeight="1">
      <c r="A11" s="112" t="s">
        <v>8090</v>
      </c>
      <c r="B11" s="18" t="s">
        <v>52</v>
      </c>
      <c r="C11" s="85" t="s">
        <v>9493</v>
      </c>
      <c r="D11" s="75">
        <v>60.0</v>
      </c>
      <c r="E11" s="469">
        <v>60.0</v>
      </c>
      <c r="F11" s="78" t="s">
        <v>173</v>
      </c>
      <c r="G11" s="79"/>
      <c r="H11" s="79"/>
      <c r="I11" s="79"/>
      <c r="J11" s="79"/>
      <c r="K11" s="79"/>
      <c r="L11" s="79"/>
      <c r="M11" s="79"/>
      <c r="N11" s="79"/>
      <c r="O11" s="79"/>
      <c r="P11" s="79"/>
      <c r="Q11" s="79"/>
      <c r="R11" s="79"/>
      <c r="S11" s="79"/>
      <c r="T11" s="79"/>
      <c r="U11" s="79"/>
      <c r="V11" s="79"/>
      <c r="W11" s="79"/>
      <c r="X11" s="79"/>
      <c r="Y11" s="79"/>
      <c r="Z11" s="79"/>
    </row>
    <row r="12" ht="11.25" customHeight="1">
      <c r="A12" s="112" t="s">
        <v>58</v>
      </c>
      <c r="B12" s="18" t="s">
        <v>52</v>
      </c>
      <c r="C12" s="85" t="s">
        <v>9494</v>
      </c>
      <c r="D12" s="75">
        <v>20.0</v>
      </c>
      <c r="E12" s="75">
        <v>20.0</v>
      </c>
      <c r="F12" s="78" t="s">
        <v>184</v>
      </c>
      <c r="G12" s="79"/>
      <c r="H12" s="79"/>
      <c r="I12" s="79"/>
      <c r="J12" s="79"/>
      <c r="K12" s="79"/>
      <c r="L12" s="79"/>
      <c r="M12" s="79"/>
      <c r="N12" s="79"/>
      <c r="O12" s="79"/>
      <c r="P12" s="79"/>
      <c r="Q12" s="79"/>
      <c r="R12" s="79"/>
      <c r="S12" s="79"/>
      <c r="T12" s="79"/>
      <c r="U12" s="79"/>
      <c r="V12" s="79"/>
      <c r="W12" s="79"/>
      <c r="X12" s="79"/>
      <c r="Y12" s="79"/>
      <c r="Z12" s="79"/>
    </row>
    <row r="13" ht="11.25" customHeight="1">
      <c r="A13" s="112" t="s">
        <v>58</v>
      </c>
      <c r="B13" s="18" t="s">
        <v>52</v>
      </c>
      <c r="C13" s="85" t="s">
        <v>9495</v>
      </c>
      <c r="D13" s="75">
        <v>60.0</v>
      </c>
      <c r="E13" s="75">
        <v>60.0</v>
      </c>
      <c r="F13" s="78" t="s">
        <v>184</v>
      </c>
      <c r="G13" s="79"/>
      <c r="H13" s="79"/>
      <c r="I13" s="79"/>
      <c r="J13" s="79"/>
      <c r="K13" s="79"/>
      <c r="L13" s="79"/>
      <c r="M13" s="79"/>
      <c r="N13" s="79"/>
      <c r="O13" s="79"/>
      <c r="P13" s="79"/>
      <c r="Q13" s="79"/>
      <c r="R13" s="79"/>
      <c r="S13" s="79"/>
      <c r="T13" s="79"/>
      <c r="U13" s="79"/>
      <c r="V13" s="79"/>
      <c r="W13" s="79"/>
      <c r="X13" s="79"/>
      <c r="Y13" s="79"/>
      <c r="Z13" s="79"/>
    </row>
    <row r="14" ht="11.25" customHeight="1">
      <c r="A14" s="112" t="s">
        <v>58</v>
      </c>
      <c r="B14" s="18" t="s">
        <v>52</v>
      </c>
      <c r="C14" s="85" t="s">
        <v>9496</v>
      </c>
      <c r="D14" s="75">
        <v>8.0</v>
      </c>
      <c r="E14" s="75">
        <v>8.0</v>
      </c>
      <c r="F14" s="78" t="s">
        <v>184</v>
      </c>
      <c r="G14" s="79"/>
      <c r="H14" s="79"/>
      <c r="I14" s="79"/>
      <c r="J14" s="79"/>
      <c r="K14" s="79"/>
      <c r="L14" s="79"/>
      <c r="M14" s="79"/>
      <c r="N14" s="79"/>
      <c r="O14" s="79"/>
      <c r="P14" s="79"/>
      <c r="Q14" s="79"/>
      <c r="R14" s="79"/>
      <c r="S14" s="79"/>
      <c r="T14" s="79"/>
      <c r="U14" s="79"/>
      <c r="V14" s="79"/>
      <c r="W14" s="79"/>
      <c r="X14" s="79"/>
      <c r="Y14" s="79"/>
      <c r="Z14" s="79"/>
    </row>
    <row r="15" ht="11.25" customHeight="1">
      <c r="A15" s="112" t="s">
        <v>58</v>
      </c>
      <c r="B15" s="18" t="s">
        <v>52</v>
      </c>
      <c r="C15" s="85" t="s">
        <v>9497</v>
      </c>
      <c r="D15" s="75">
        <v>8.0</v>
      </c>
      <c r="E15" s="75">
        <v>8.0</v>
      </c>
      <c r="F15" s="78" t="s">
        <v>184</v>
      </c>
      <c r="G15" s="79"/>
      <c r="H15" s="79"/>
      <c r="I15" s="79"/>
      <c r="J15" s="79"/>
      <c r="K15" s="79"/>
      <c r="L15" s="79"/>
      <c r="M15" s="79"/>
      <c r="N15" s="79"/>
      <c r="O15" s="79"/>
      <c r="P15" s="79"/>
      <c r="Q15" s="79"/>
      <c r="R15" s="79"/>
      <c r="S15" s="79"/>
      <c r="T15" s="79"/>
      <c r="U15" s="79"/>
      <c r="V15" s="79"/>
      <c r="W15" s="79"/>
      <c r="X15" s="79"/>
      <c r="Y15" s="79"/>
      <c r="Z15" s="79"/>
    </row>
    <row r="16" ht="11.25" customHeight="1">
      <c r="A16" s="112" t="s">
        <v>58</v>
      </c>
      <c r="B16" s="18" t="s">
        <v>52</v>
      </c>
      <c r="C16" s="85" t="s">
        <v>9498</v>
      </c>
      <c r="D16" s="75">
        <v>20.0</v>
      </c>
      <c r="E16" s="75">
        <v>0.0</v>
      </c>
      <c r="F16" s="78" t="s">
        <v>184</v>
      </c>
      <c r="G16" s="79"/>
      <c r="H16" s="79"/>
      <c r="I16" s="79"/>
      <c r="J16" s="79"/>
      <c r="K16" s="79"/>
      <c r="L16" s="79"/>
      <c r="M16" s="79"/>
      <c r="N16" s="79"/>
      <c r="O16" s="79"/>
      <c r="P16" s="79"/>
      <c r="Q16" s="79"/>
      <c r="R16" s="79"/>
      <c r="S16" s="79"/>
      <c r="T16" s="79"/>
      <c r="U16" s="79"/>
      <c r="V16" s="79"/>
      <c r="W16" s="79"/>
      <c r="X16" s="79"/>
      <c r="Y16" s="79"/>
      <c r="Z16" s="79"/>
    </row>
    <row r="17" ht="11.25" customHeight="1">
      <c r="A17" s="112" t="s">
        <v>58</v>
      </c>
      <c r="B17" s="18" t="s">
        <v>52</v>
      </c>
      <c r="C17" s="85" t="s">
        <v>9499</v>
      </c>
      <c r="D17" s="75">
        <v>4.0</v>
      </c>
      <c r="E17" s="75">
        <v>0.0</v>
      </c>
      <c r="F17" s="78" t="s">
        <v>184</v>
      </c>
      <c r="G17" s="79"/>
      <c r="H17" s="79"/>
      <c r="I17" s="79"/>
      <c r="J17" s="79"/>
      <c r="K17" s="79"/>
      <c r="L17" s="79"/>
      <c r="M17" s="79"/>
      <c r="N17" s="79"/>
      <c r="O17" s="79"/>
      <c r="P17" s="79"/>
      <c r="Q17" s="79"/>
      <c r="R17" s="79"/>
      <c r="S17" s="79"/>
      <c r="T17" s="79"/>
      <c r="U17" s="79"/>
      <c r="V17" s="79"/>
      <c r="W17" s="79"/>
      <c r="X17" s="79"/>
      <c r="Y17" s="79"/>
      <c r="Z17" s="79"/>
    </row>
    <row r="18" ht="11.25" customHeight="1">
      <c r="A18" s="112" t="s">
        <v>58</v>
      </c>
      <c r="B18" s="18" t="s">
        <v>52</v>
      </c>
      <c r="C18" s="85" t="s">
        <v>9500</v>
      </c>
      <c r="D18" s="75">
        <v>40.0</v>
      </c>
      <c r="E18" s="75">
        <v>40.0</v>
      </c>
      <c r="F18" s="78" t="s">
        <v>184</v>
      </c>
      <c r="G18" s="79"/>
      <c r="H18" s="79"/>
      <c r="I18" s="79"/>
      <c r="J18" s="79"/>
      <c r="K18" s="79"/>
      <c r="L18" s="79"/>
      <c r="M18" s="79"/>
      <c r="N18" s="79"/>
      <c r="O18" s="79"/>
      <c r="P18" s="79"/>
      <c r="Q18" s="79"/>
      <c r="R18" s="79"/>
      <c r="S18" s="79"/>
      <c r="T18" s="79"/>
      <c r="U18" s="79"/>
      <c r="V18" s="79"/>
      <c r="W18" s="79"/>
      <c r="X18" s="79"/>
      <c r="Y18" s="79"/>
      <c r="Z18" s="79"/>
    </row>
    <row r="19" ht="11.25" customHeight="1">
      <c r="A19" s="631" t="s">
        <v>58</v>
      </c>
      <c r="B19" s="86" t="s">
        <v>52</v>
      </c>
      <c r="C19" s="85" t="s">
        <v>9501</v>
      </c>
      <c r="D19" s="75">
        <v>40.0</v>
      </c>
      <c r="E19" s="75">
        <v>0.0</v>
      </c>
      <c r="F19" s="78" t="s">
        <v>184</v>
      </c>
      <c r="G19" s="79"/>
      <c r="H19" s="79"/>
      <c r="I19" s="79"/>
      <c r="J19" s="79"/>
      <c r="K19" s="79"/>
      <c r="L19" s="79"/>
      <c r="M19" s="79"/>
      <c r="N19" s="79"/>
      <c r="O19" s="79"/>
      <c r="P19" s="79"/>
      <c r="Q19" s="79"/>
      <c r="R19" s="79"/>
      <c r="S19" s="79"/>
      <c r="T19" s="79"/>
      <c r="U19" s="79"/>
      <c r="V19" s="79"/>
      <c r="W19" s="79"/>
      <c r="X19" s="79"/>
      <c r="Y19" s="79"/>
      <c r="Z19" s="79"/>
    </row>
    <row r="20" ht="11.25" customHeight="1">
      <c r="A20" s="112" t="s">
        <v>58</v>
      </c>
      <c r="B20" s="18" t="s">
        <v>52</v>
      </c>
      <c r="C20" s="85" t="s">
        <v>9502</v>
      </c>
      <c r="D20" s="75">
        <v>40.0</v>
      </c>
      <c r="E20" s="75">
        <v>0.0</v>
      </c>
      <c r="F20" s="78" t="s">
        <v>184</v>
      </c>
      <c r="G20" s="79"/>
      <c r="H20" s="79"/>
      <c r="I20" s="79"/>
      <c r="J20" s="79"/>
      <c r="K20" s="79"/>
      <c r="L20" s="79"/>
      <c r="M20" s="79"/>
      <c r="N20" s="79"/>
      <c r="O20" s="79"/>
      <c r="P20" s="79"/>
      <c r="Q20" s="79"/>
      <c r="R20" s="79"/>
      <c r="S20" s="79"/>
      <c r="T20" s="79"/>
      <c r="U20" s="79"/>
      <c r="V20" s="79"/>
      <c r="W20" s="79"/>
      <c r="X20" s="79"/>
      <c r="Y20" s="79"/>
      <c r="Z20" s="79"/>
    </row>
    <row r="21" ht="11.25" customHeight="1">
      <c r="A21" s="112" t="s">
        <v>58</v>
      </c>
      <c r="B21" s="18" t="s">
        <v>52</v>
      </c>
      <c r="C21" s="85" t="s">
        <v>9503</v>
      </c>
      <c r="D21" s="75">
        <v>20.0</v>
      </c>
      <c r="E21" s="75">
        <v>20.0</v>
      </c>
      <c r="F21" s="78" t="s">
        <v>184</v>
      </c>
      <c r="G21" s="79"/>
      <c r="H21" s="79"/>
      <c r="I21" s="79"/>
      <c r="J21" s="79"/>
      <c r="K21" s="79"/>
      <c r="L21" s="79"/>
      <c r="M21" s="79"/>
      <c r="N21" s="79"/>
      <c r="O21" s="79"/>
      <c r="P21" s="79"/>
      <c r="Q21" s="79"/>
      <c r="R21" s="79"/>
      <c r="S21" s="79"/>
      <c r="T21" s="79"/>
      <c r="U21" s="79"/>
      <c r="V21" s="79"/>
      <c r="W21" s="79"/>
      <c r="X21" s="79"/>
      <c r="Y21" s="79"/>
      <c r="Z21" s="79"/>
    </row>
    <row r="22" ht="11.25" customHeight="1">
      <c r="A22" s="112" t="s">
        <v>59</v>
      </c>
      <c r="B22" s="18" t="s">
        <v>52</v>
      </c>
      <c r="C22" s="85" t="s">
        <v>9504</v>
      </c>
      <c r="D22" s="75">
        <v>4.0</v>
      </c>
      <c r="E22" s="469">
        <v>4.0</v>
      </c>
      <c r="F22" s="78" t="s">
        <v>1018</v>
      </c>
      <c r="G22" s="79"/>
      <c r="H22" s="79"/>
      <c r="I22" s="79"/>
      <c r="J22" s="79"/>
      <c r="K22" s="79"/>
      <c r="L22" s="79"/>
      <c r="M22" s="79"/>
      <c r="N22" s="79"/>
      <c r="O22" s="79"/>
      <c r="P22" s="79"/>
      <c r="Q22" s="79"/>
      <c r="R22" s="79"/>
      <c r="S22" s="79"/>
      <c r="T22" s="79"/>
      <c r="U22" s="79"/>
      <c r="V22" s="79"/>
      <c r="W22" s="79"/>
      <c r="X22" s="79"/>
      <c r="Y22" s="79"/>
      <c r="Z22" s="79"/>
    </row>
    <row r="23" ht="11.25" customHeight="1">
      <c r="A23" s="112" t="s">
        <v>747</v>
      </c>
      <c r="B23" s="18" t="s">
        <v>52</v>
      </c>
      <c r="C23" s="85" t="s">
        <v>9505</v>
      </c>
      <c r="D23" s="75">
        <v>20.0</v>
      </c>
      <c r="E23" s="469">
        <v>20.0</v>
      </c>
      <c r="F23" s="78" t="s">
        <v>214</v>
      </c>
      <c r="G23" s="79"/>
      <c r="H23" s="79"/>
      <c r="I23" s="79"/>
      <c r="J23" s="79"/>
      <c r="K23" s="79"/>
      <c r="L23" s="79"/>
      <c r="M23" s="79"/>
      <c r="N23" s="79"/>
      <c r="O23" s="79"/>
      <c r="P23" s="79"/>
      <c r="Q23" s="79"/>
      <c r="R23" s="79"/>
      <c r="S23" s="79"/>
      <c r="T23" s="79"/>
      <c r="U23" s="79"/>
      <c r="V23" s="79"/>
      <c r="W23" s="79"/>
      <c r="X23" s="79"/>
      <c r="Y23" s="79"/>
      <c r="Z23" s="79"/>
    </row>
    <row r="24" ht="11.25" customHeight="1">
      <c r="A24" s="112" t="s">
        <v>747</v>
      </c>
      <c r="B24" s="18" t="s">
        <v>52</v>
      </c>
      <c r="C24" s="85" t="s">
        <v>9506</v>
      </c>
      <c r="D24" s="75">
        <v>20.0</v>
      </c>
      <c r="E24" s="469">
        <v>20.0</v>
      </c>
      <c r="F24" s="78" t="s">
        <v>214</v>
      </c>
      <c r="G24" s="79"/>
      <c r="H24" s="79"/>
      <c r="I24" s="79"/>
      <c r="J24" s="79"/>
      <c r="K24" s="79"/>
      <c r="L24" s="79"/>
      <c r="M24" s="79"/>
      <c r="N24" s="79"/>
      <c r="O24" s="79"/>
      <c r="P24" s="79"/>
      <c r="Q24" s="79"/>
      <c r="R24" s="79"/>
      <c r="S24" s="79"/>
      <c r="T24" s="79"/>
      <c r="U24" s="79"/>
      <c r="V24" s="79"/>
      <c r="W24" s="79"/>
      <c r="X24" s="79"/>
      <c r="Y24" s="79"/>
      <c r="Z24" s="79"/>
    </row>
    <row r="25" ht="11.25" customHeight="1">
      <c r="A25" s="112" t="s">
        <v>747</v>
      </c>
      <c r="B25" s="18" t="s">
        <v>52</v>
      </c>
      <c r="C25" s="85" t="s">
        <v>9507</v>
      </c>
      <c r="D25" s="75">
        <v>80.0</v>
      </c>
      <c r="E25" s="469">
        <v>80.0</v>
      </c>
      <c r="F25" s="78" t="s">
        <v>214</v>
      </c>
      <c r="G25" s="79"/>
      <c r="H25" s="79"/>
      <c r="I25" s="79"/>
      <c r="J25" s="79"/>
      <c r="K25" s="79"/>
      <c r="L25" s="79"/>
      <c r="M25" s="79"/>
      <c r="N25" s="79"/>
      <c r="O25" s="79"/>
      <c r="P25" s="79"/>
      <c r="Q25" s="79"/>
      <c r="R25" s="79"/>
      <c r="S25" s="79"/>
      <c r="T25" s="79"/>
      <c r="U25" s="79"/>
      <c r="V25" s="79"/>
      <c r="W25" s="79"/>
      <c r="X25" s="79"/>
      <c r="Y25" s="79"/>
      <c r="Z25" s="79"/>
    </row>
    <row r="26" ht="11.25" customHeight="1">
      <c r="A26" s="112" t="s">
        <v>747</v>
      </c>
      <c r="B26" s="18" t="s">
        <v>52</v>
      </c>
      <c r="C26" s="85" t="s">
        <v>9508</v>
      </c>
      <c r="D26" s="75">
        <v>0.0</v>
      </c>
      <c r="E26" s="469">
        <v>4.0</v>
      </c>
      <c r="F26" s="78" t="s">
        <v>214</v>
      </c>
      <c r="G26" s="79"/>
      <c r="H26" s="79"/>
      <c r="I26" s="79"/>
      <c r="J26" s="79"/>
      <c r="K26" s="79"/>
      <c r="L26" s="79"/>
      <c r="M26" s="79"/>
      <c r="N26" s="79"/>
      <c r="O26" s="79"/>
      <c r="P26" s="79"/>
      <c r="Q26" s="79"/>
      <c r="R26" s="79"/>
      <c r="S26" s="79"/>
      <c r="T26" s="79"/>
      <c r="U26" s="79"/>
      <c r="V26" s="79"/>
      <c r="W26" s="79"/>
      <c r="X26" s="79"/>
      <c r="Y26" s="79"/>
      <c r="Z26" s="79"/>
    </row>
    <row r="27" ht="11.25" customHeight="1">
      <c r="A27" s="112" t="s">
        <v>62</v>
      </c>
      <c r="B27" s="18" t="s">
        <v>52</v>
      </c>
      <c r="C27" s="85" t="s">
        <v>9509</v>
      </c>
      <c r="D27" s="75">
        <v>60.0</v>
      </c>
      <c r="E27" s="469">
        <v>60.0</v>
      </c>
      <c r="F27" s="78" t="s">
        <v>297</v>
      </c>
      <c r="G27" s="79"/>
      <c r="H27" s="79"/>
      <c r="I27" s="79"/>
      <c r="J27" s="79"/>
      <c r="K27" s="79"/>
      <c r="L27" s="79"/>
      <c r="M27" s="79"/>
      <c r="N27" s="79"/>
      <c r="O27" s="79"/>
      <c r="P27" s="79"/>
      <c r="Q27" s="79"/>
      <c r="R27" s="79"/>
      <c r="S27" s="79"/>
      <c r="T27" s="79"/>
      <c r="U27" s="79"/>
      <c r="V27" s="79"/>
      <c r="W27" s="79"/>
      <c r="X27" s="79"/>
      <c r="Y27" s="79"/>
      <c r="Z27" s="79"/>
    </row>
    <row r="28" ht="11.25" customHeight="1">
      <c r="A28" s="112" t="s">
        <v>62</v>
      </c>
      <c r="B28" s="18" t="s">
        <v>52</v>
      </c>
      <c r="C28" s="85" t="s">
        <v>9510</v>
      </c>
      <c r="D28" s="75">
        <v>80.0</v>
      </c>
      <c r="E28" s="469">
        <v>80.0</v>
      </c>
      <c r="F28" s="78" t="s">
        <v>297</v>
      </c>
      <c r="G28" s="79"/>
      <c r="H28" s="79"/>
      <c r="I28" s="79"/>
      <c r="J28" s="79"/>
      <c r="K28" s="79"/>
      <c r="L28" s="79"/>
      <c r="M28" s="79"/>
      <c r="N28" s="79"/>
      <c r="O28" s="79"/>
      <c r="P28" s="79"/>
      <c r="Q28" s="79"/>
      <c r="R28" s="79"/>
      <c r="S28" s="79"/>
      <c r="T28" s="79"/>
      <c r="U28" s="79"/>
      <c r="V28" s="79"/>
      <c r="W28" s="79"/>
      <c r="X28" s="79"/>
      <c r="Y28" s="79"/>
      <c r="Z28" s="79"/>
    </row>
    <row r="29" ht="11.25" customHeight="1">
      <c r="A29" s="112" t="s">
        <v>62</v>
      </c>
      <c r="B29" s="18" t="s">
        <v>52</v>
      </c>
      <c r="C29" s="85" t="s">
        <v>9511</v>
      </c>
      <c r="D29" s="75">
        <v>100.0</v>
      </c>
      <c r="E29" s="469">
        <v>100.0</v>
      </c>
      <c r="F29" s="78" t="s">
        <v>297</v>
      </c>
      <c r="G29" s="79"/>
      <c r="H29" s="79"/>
      <c r="I29" s="79"/>
      <c r="J29" s="79"/>
      <c r="K29" s="79"/>
      <c r="L29" s="79"/>
      <c r="M29" s="79"/>
      <c r="N29" s="79"/>
      <c r="O29" s="79"/>
      <c r="P29" s="79"/>
      <c r="Q29" s="79"/>
      <c r="R29" s="79"/>
      <c r="S29" s="79"/>
      <c r="T29" s="79"/>
      <c r="U29" s="79"/>
      <c r="V29" s="79"/>
      <c r="W29" s="79"/>
      <c r="X29" s="79"/>
      <c r="Y29" s="79"/>
      <c r="Z29" s="79"/>
    </row>
    <row r="30" ht="11.25" customHeight="1">
      <c r="A30" s="112" t="s">
        <v>62</v>
      </c>
      <c r="B30" s="18" t="s">
        <v>52</v>
      </c>
      <c r="C30" s="85" t="s">
        <v>9512</v>
      </c>
      <c r="D30" s="75">
        <v>80.0</v>
      </c>
      <c r="E30" s="469">
        <v>80.0</v>
      </c>
      <c r="F30" s="78" t="s">
        <v>297</v>
      </c>
      <c r="G30" s="79"/>
      <c r="H30" s="79"/>
      <c r="I30" s="79"/>
      <c r="J30" s="79"/>
      <c r="K30" s="79"/>
      <c r="L30" s="79"/>
      <c r="M30" s="79"/>
      <c r="N30" s="79"/>
      <c r="O30" s="79"/>
      <c r="P30" s="79"/>
      <c r="Q30" s="79"/>
      <c r="R30" s="79"/>
      <c r="S30" s="79"/>
      <c r="T30" s="79"/>
      <c r="U30" s="79"/>
      <c r="V30" s="79"/>
      <c r="W30" s="79"/>
      <c r="X30" s="79"/>
      <c r="Y30" s="79"/>
      <c r="Z30" s="79"/>
    </row>
    <row r="31" ht="11.25" customHeight="1">
      <c r="A31" s="112" t="s">
        <v>62</v>
      </c>
      <c r="B31" s="247" t="s">
        <v>52</v>
      </c>
      <c r="C31" s="500" t="s">
        <v>9513</v>
      </c>
      <c r="D31" s="641">
        <v>20.0</v>
      </c>
      <c r="E31" s="805">
        <v>20.0</v>
      </c>
      <c r="F31" s="78" t="s">
        <v>297</v>
      </c>
      <c r="G31" s="79"/>
      <c r="H31" s="79"/>
      <c r="I31" s="79"/>
      <c r="J31" s="79"/>
      <c r="K31" s="79"/>
      <c r="L31" s="79"/>
      <c r="M31" s="79"/>
      <c r="N31" s="79"/>
      <c r="O31" s="79"/>
      <c r="P31" s="79"/>
      <c r="Q31" s="79"/>
      <c r="R31" s="79"/>
      <c r="S31" s="79"/>
      <c r="T31" s="79"/>
      <c r="U31" s="79"/>
      <c r="V31" s="79"/>
      <c r="W31" s="79"/>
      <c r="X31" s="79"/>
      <c r="Y31" s="79"/>
      <c r="Z31" s="79"/>
    </row>
    <row r="32" ht="11.25" customHeight="1">
      <c r="A32" s="112" t="s">
        <v>62</v>
      </c>
      <c r="B32" s="18" t="s">
        <v>52</v>
      </c>
      <c r="C32" s="85" t="s">
        <v>9514</v>
      </c>
      <c r="D32" s="75">
        <v>20.0</v>
      </c>
      <c r="E32" s="469">
        <v>100.0</v>
      </c>
      <c r="F32" s="78" t="s">
        <v>297</v>
      </c>
      <c r="G32" s="79"/>
      <c r="H32" s="79"/>
      <c r="I32" s="79"/>
      <c r="J32" s="79"/>
      <c r="K32" s="79"/>
      <c r="L32" s="79"/>
      <c r="M32" s="79"/>
      <c r="N32" s="79"/>
      <c r="O32" s="79"/>
      <c r="P32" s="79"/>
      <c r="Q32" s="79"/>
      <c r="R32" s="79"/>
      <c r="S32" s="79"/>
      <c r="T32" s="79"/>
      <c r="U32" s="79"/>
      <c r="V32" s="79"/>
      <c r="W32" s="79"/>
      <c r="X32" s="79"/>
      <c r="Y32" s="79"/>
      <c r="Z32" s="79"/>
    </row>
    <row r="33" ht="11.25" customHeight="1">
      <c r="A33" s="112" t="s">
        <v>64</v>
      </c>
      <c r="B33" s="18" t="s">
        <v>52</v>
      </c>
      <c r="C33" s="85" t="s">
        <v>9515</v>
      </c>
      <c r="D33" s="75">
        <v>40.0</v>
      </c>
      <c r="E33" s="469">
        <v>40.0</v>
      </c>
      <c r="F33" s="78" t="s">
        <v>319</v>
      </c>
      <c r="G33" s="79"/>
      <c r="H33" s="79"/>
      <c r="I33" s="79"/>
      <c r="J33" s="79"/>
      <c r="K33" s="79"/>
      <c r="L33" s="79"/>
      <c r="M33" s="79"/>
      <c r="N33" s="79"/>
      <c r="O33" s="79"/>
      <c r="P33" s="79"/>
      <c r="Q33" s="79"/>
      <c r="R33" s="79"/>
      <c r="S33" s="79"/>
      <c r="T33" s="79"/>
      <c r="U33" s="79"/>
      <c r="V33" s="79"/>
      <c r="W33" s="79"/>
      <c r="X33" s="79"/>
      <c r="Y33" s="79"/>
      <c r="Z33" s="79"/>
    </row>
    <row r="34" ht="11.25" customHeight="1">
      <c r="A34" s="112" t="s">
        <v>64</v>
      </c>
      <c r="B34" s="18" t="s">
        <v>52</v>
      </c>
      <c r="C34" s="85" t="s">
        <v>9516</v>
      </c>
      <c r="D34" s="75">
        <v>80.0</v>
      </c>
      <c r="E34" s="469">
        <v>80.0</v>
      </c>
      <c r="F34" s="78" t="s">
        <v>319</v>
      </c>
      <c r="G34" s="79"/>
      <c r="H34" s="79"/>
      <c r="I34" s="79"/>
      <c r="J34" s="79"/>
      <c r="K34" s="79"/>
      <c r="L34" s="79"/>
      <c r="M34" s="79"/>
      <c r="N34" s="79"/>
      <c r="O34" s="79"/>
      <c r="P34" s="79"/>
      <c r="Q34" s="79"/>
      <c r="R34" s="79"/>
      <c r="S34" s="79"/>
      <c r="T34" s="79"/>
      <c r="U34" s="79"/>
      <c r="V34" s="79"/>
      <c r="W34" s="79"/>
      <c r="X34" s="79"/>
      <c r="Y34" s="79"/>
      <c r="Z34" s="79"/>
    </row>
    <row r="35" ht="11.25" customHeight="1">
      <c r="A35" s="112" t="s">
        <v>64</v>
      </c>
      <c r="B35" s="18" t="s">
        <v>52</v>
      </c>
      <c r="C35" s="85" t="s">
        <v>9517</v>
      </c>
      <c r="D35" s="75">
        <v>60.0</v>
      </c>
      <c r="E35" s="469">
        <v>60.0</v>
      </c>
      <c r="F35" s="78" t="s">
        <v>319</v>
      </c>
      <c r="G35" s="79"/>
      <c r="H35" s="79"/>
      <c r="I35" s="79"/>
      <c r="J35" s="79"/>
      <c r="K35" s="79"/>
      <c r="L35" s="79"/>
      <c r="M35" s="79"/>
      <c r="N35" s="79"/>
      <c r="O35" s="79"/>
      <c r="P35" s="79"/>
      <c r="Q35" s="79"/>
      <c r="R35" s="79"/>
      <c r="S35" s="79"/>
      <c r="T35" s="79"/>
      <c r="U35" s="79"/>
      <c r="V35" s="79"/>
      <c r="W35" s="79"/>
      <c r="X35" s="79"/>
      <c r="Y35" s="79"/>
      <c r="Z35" s="79"/>
    </row>
    <row r="36" ht="11.25" customHeight="1">
      <c r="A36" s="112" t="s">
        <v>64</v>
      </c>
      <c r="B36" s="18" t="s">
        <v>52</v>
      </c>
      <c r="C36" s="85" t="s">
        <v>9518</v>
      </c>
      <c r="D36" s="75">
        <v>4.0</v>
      </c>
      <c r="E36" s="469">
        <v>4.0</v>
      </c>
      <c r="F36" s="78" t="s">
        <v>319</v>
      </c>
      <c r="G36" s="79"/>
      <c r="H36" s="79"/>
      <c r="I36" s="79"/>
      <c r="J36" s="79"/>
      <c r="K36" s="79"/>
      <c r="L36" s="79"/>
      <c r="M36" s="79"/>
      <c r="N36" s="79"/>
      <c r="O36" s="79"/>
      <c r="P36" s="79"/>
      <c r="Q36" s="79"/>
      <c r="R36" s="79"/>
      <c r="S36" s="79"/>
      <c r="T36" s="79"/>
      <c r="U36" s="79"/>
      <c r="V36" s="79"/>
      <c r="W36" s="79"/>
      <c r="X36" s="79"/>
      <c r="Y36" s="79"/>
      <c r="Z36" s="79"/>
    </row>
    <row r="37" ht="11.25" customHeight="1">
      <c r="A37" s="112" t="s">
        <v>64</v>
      </c>
      <c r="B37" s="18" t="s">
        <v>52</v>
      </c>
      <c r="C37" s="85" t="s">
        <v>9519</v>
      </c>
      <c r="D37" s="75">
        <v>20.0</v>
      </c>
      <c r="E37" s="469">
        <v>20.0</v>
      </c>
      <c r="F37" s="78" t="s">
        <v>319</v>
      </c>
      <c r="G37" s="79"/>
      <c r="H37" s="79"/>
      <c r="I37" s="79"/>
      <c r="J37" s="79"/>
      <c r="K37" s="79"/>
      <c r="L37" s="79"/>
      <c r="M37" s="79"/>
      <c r="N37" s="79"/>
      <c r="O37" s="79"/>
      <c r="P37" s="79"/>
      <c r="Q37" s="79"/>
      <c r="R37" s="79"/>
      <c r="S37" s="79"/>
      <c r="T37" s="79"/>
      <c r="U37" s="79"/>
      <c r="V37" s="79"/>
      <c r="W37" s="79"/>
      <c r="X37" s="79"/>
      <c r="Y37" s="79"/>
      <c r="Z37" s="79"/>
    </row>
    <row r="38" ht="11.25" customHeight="1">
      <c r="A38" s="112" t="s">
        <v>64</v>
      </c>
      <c r="B38" s="18" t="s">
        <v>52</v>
      </c>
      <c r="C38" s="85" t="s">
        <v>9520</v>
      </c>
      <c r="D38" s="75">
        <v>20.0</v>
      </c>
      <c r="E38" s="469">
        <v>20.0</v>
      </c>
      <c r="F38" s="78" t="s">
        <v>319</v>
      </c>
      <c r="G38" s="79"/>
      <c r="H38" s="79"/>
      <c r="I38" s="79"/>
      <c r="J38" s="79"/>
      <c r="K38" s="79"/>
      <c r="L38" s="79"/>
      <c r="M38" s="79"/>
      <c r="N38" s="79"/>
      <c r="O38" s="79"/>
      <c r="P38" s="79"/>
      <c r="Q38" s="79"/>
      <c r="R38" s="79"/>
      <c r="S38" s="79"/>
      <c r="T38" s="79"/>
      <c r="U38" s="79"/>
      <c r="V38" s="79"/>
      <c r="W38" s="79"/>
      <c r="X38" s="79"/>
      <c r="Y38" s="79"/>
      <c r="Z38" s="79"/>
    </row>
    <row r="39" ht="11.25" customHeight="1">
      <c r="A39" s="112" t="s">
        <v>64</v>
      </c>
      <c r="B39" s="18" t="s">
        <v>52</v>
      </c>
      <c r="C39" s="85" t="s">
        <v>9521</v>
      </c>
      <c r="D39" s="75">
        <v>20.0</v>
      </c>
      <c r="E39" s="469">
        <v>20.0</v>
      </c>
      <c r="F39" s="78" t="s">
        <v>319</v>
      </c>
      <c r="G39" s="79"/>
      <c r="H39" s="79"/>
      <c r="I39" s="79"/>
      <c r="J39" s="79"/>
      <c r="K39" s="79"/>
      <c r="L39" s="79"/>
      <c r="M39" s="79"/>
      <c r="N39" s="79"/>
      <c r="O39" s="79"/>
      <c r="P39" s="79"/>
      <c r="Q39" s="79"/>
      <c r="R39" s="79"/>
      <c r="S39" s="79"/>
      <c r="T39" s="79"/>
      <c r="U39" s="79"/>
      <c r="V39" s="79"/>
      <c r="W39" s="79"/>
      <c r="X39" s="79"/>
      <c r="Y39" s="79"/>
      <c r="Z39" s="79"/>
    </row>
    <row r="40" ht="11.25" customHeight="1">
      <c r="A40" s="112" t="s">
        <v>65</v>
      </c>
      <c r="B40" s="18" t="s">
        <v>52</v>
      </c>
      <c r="C40" s="85" t="s">
        <v>9522</v>
      </c>
      <c r="D40" s="119">
        <v>60.0</v>
      </c>
      <c r="E40" s="703">
        <v>60.0</v>
      </c>
      <c r="F40" s="78" t="s">
        <v>767</v>
      </c>
      <c r="G40" s="79"/>
      <c r="H40" s="79"/>
      <c r="I40" s="79"/>
      <c r="J40" s="79"/>
      <c r="K40" s="79"/>
      <c r="L40" s="79"/>
      <c r="M40" s="79"/>
      <c r="N40" s="79"/>
      <c r="O40" s="79"/>
      <c r="P40" s="79"/>
      <c r="Q40" s="79"/>
      <c r="R40" s="79"/>
      <c r="S40" s="79"/>
      <c r="T40" s="79"/>
      <c r="U40" s="79"/>
      <c r="V40" s="79"/>
      <c r="W40" s="79"/>
      <c r="X40" s="79"/>
      <c r="Y40" s="79"/>
      <c r="Z40" s="79"/>
    </row>
    <row r="41" ht="11.25" customHeight="1">
      <c r="A41" s="112" t="s">
        <v>65</v>
      </c>
      <c r="B41" s="18" t="s">
        <v>52</v>
      </c>
      <c r="C41" s="85" t="s">
        <v>9523</v>
      </c>
      <c r="D41" s="119">
        <v>60.0</v>
      </c>
      <c r="E41" s="703">
        <v>60.0</v>
      </c>
      <c r="F41" s="78" t="s">
        <v>767</v>
      </c>
      <c r="G41" s="79"/>
      <c r="H41" s="79"/>
      <c r="I41" s="79"/>
      <c r="J41" s="79"/>
      <c r="K41" s="79"/>
      <c r="L41" s="79"/>
      <c r="M41" s="79"/>
      <c r="N41" s="79"/>
      <c r="O41" s="79"/>
      <c r="P41" s="79"/>
      <c r="Q41" s="79"/>
      <c r="R41" s="79"/>
      <c r="S41" s="79"/>
      <c r="T41" s="79"/>
      <c r="U41" s="79"/>
      <c r="V41" s="79"/>
      <c r="W41" s="79"/>
      <c r="X41" s="79"/>
      <c r="Y41" s="79"/>
      <c r="Z41" s="79"/>
    </row>
    <row r="42" ht="11.25" customHeight="1">
      <c r="A42" s="112" t="s">
        <v>65</v>
      </c>
      <c r="B42" s="18" t="s">
        <v>52</v>
      </c>
      <c r="C42" s="85" t="s">
        <v>9524</v>
      </c>
      <c r="D42" s="119">
        <v>30.0</v>
      </c>
      <c r="E42" s="703">
        <v>30.0</v>
      </c>
      <c r="F42" s="78" t="s">
        <v>767</v>
      </c>
      <c r="G42" s="79"/>
      <c r="H42" s="79"/>
      <c r="I42" s="79"/>
      <c r="J42" s="79"/>
      <c r="K42" s="79"/>
      <c r="L42" s="79"/>
      <c r="M42" s="79"/>
      <c r="N42" s="79"/>
      <c r="O42" s="79"/>
      <c r="P42" s="79"/>
      <c r="Q42" s="79"/>
      <c r="R42" s="79"/>
      <c r="S42" s="79"/>
      <c r="T42" s="79"/>
      <c r="U42" s="79"/>
      <c r="V42" s="79"/>
      <c r="W42" s="79"/>
      <c r="X42" s="79"/>
      <c r="Y42" s="79"/>
      <c r="Z42" s="79"/>
    </row>
    <row r="43" ht="11.25" customHeight="1">
      <c r="A43" s="112" t="s">
        <v>65</v>
      </c>
      <c r="B43" s="18" t="s">
        <v>52</v>
      </c>
      <c r="C43" s="85" t="s">
        <v>9525</v>
      </c>
      <c r="D43" s="119">
        <v>20.0</v>
      </c>
      <c r="E43" s="703">
        <v>20.0</v>
      </c>
      <c r="F43" s="78" t="s">
        <v>767</v>
      </c>
      <c r="G43" s="79"/>
      <c r="H43" s="79"/>
      <c r="I43" s="79"/>
      <c r="J43" s="79"/>
      <c r="K43" s="79"/>
      <c r="L43" s="79"/>
      <c r="M43" s="79"/>
      <c r="N43" s="79"/>
      <c r="O43" s="79"/>
      <c r="P43" s="79"/>
      <c r="Q43" s="79"/>
      <c r="R43" s="79"/>
      <c r="S43" s="79"/>
      <c r="T43" s="79"/>
      <c r="U43" s="79"/>
      <c r="V43" s="79"/>
      <c r="W43" s="79"/>
      <c r="X43" s="79"/>
      <c r="Y43" s="79"/>
      <c r="Z43" s="79"/>
    </row>
    <row r="44" ht="11.25" customHeight="1">
      <c r="A44" s="112" t="s">
        <v>65</v>
      </c>
      <c r="B44" s="18" t="s">
        <v>52</v>
      </c>
      <c r="C44" s="85" t="s">
        <v>9526</v>
      </c>
      <c r="D44" s="119">
        <v>30.0</v>
      </c>
      <c r="E44" s="703">
        <v>30.0</v>
      </c>
      <c r="F44" s="78" t="s">
        <v>767</v>
      </c>
      <c r="G44" s="79"/>
      <c r="H44" s="79"/>
      <c r="I44" s="79"/>
      <c r="J44" s="79"/>
      <c r="K44" s="79"/>
      <c r="L44" s="79"/>
      <c r="M44" s="79"/>
      <c r="N44" s="79"/>
      <c r="O44" s="79"/>
      <c r="P44" s="79"/>
      <c r="Q44" s="79"/>
      <c r="R44" s="79"/>
      <c r="S44" s="79"/>
      <c r="T44" s="79"/>
      <c r="U44" s="79"/>
      <c r="V44" s="79"/>
      <c r="W44" s="79"/>
      <c r="X44" s="79"/>
      <c r="Y44" s="79"/>
      <c r="Z44" s="79"/>
    </row>
    <row r="45" ht="11.25" customHeight="1">
      <c r="A45" s="112" t="s">
        <v>65</v>
      </c>
      <c r="B45" s="18" t="s">
        <v>52</v>
      </c>
      <c r="C45" s="85" t="s">
        <v>9518</v>
      </c>
      <c r="D45" s="119">
        <v>4.0</v>
      </c>
      <c r="E45" s="703">
        <v>4.0</v>
      </c>
      <c r="F45" s="78" t="s">
        <v>767</v>
      </c>
      <c r="G45" s="79"/>
      <c r="H45" s="79"/>
      <c r="I45" s="79"/>
      <c r="J45" s="79"/>
      <c r="K45" s="79"/>
      <c r="L45" s="79"/>
      <c r="M45" s="79"/>
      <c r="N45" s="79"/>
      <c r="O45" s="79"/>
      <c r="P45" s="79"/>
      <c r="Q45" s="79"/>
      <c r="R45" s="79"/>
      <c r="S45" s="79"/>
      <c r="T45" s="79"/>
      <c r="U45" s="79"/>
      <c r="V45" s="79"/>
      <c r="W45" s="79"/>
      <c r="X45" s="79"/>
      <c r="Y45" s="79"/>
      <c r="Z45" s="79"/>
    </row>
    <row r="46" ht="11.25" customHeight="1">
      <c r="A46" s="112" t="s">
        <v>65</v>
      </c>
      <c r="B46" s="18" t="s">
        <v>52</v>
      </c>
      <c r="C46" s="85" t="s">
        <v>9527</v>
      </c>
      <c r="D46" s="119">
        <v>4.0</v>
      </c>
      <c r="E46" s="703">
        <v>4.0</v>
      </c>
      <c r="F46" s="78" t="s">
        <v>767</v>
      </c>
      <c r="G46" s="806"/>
      <c r="H46" s="806"/>
      <c r="I46" s="806"/>
      <c r="J46" s="806"/>
      <c r="K46" s="806"/>
      <c r="L46" s="806"/>
      <c r="M46" s="806"/>
      <c r="N46" s="806"/>
      <c r="O46" s="806"/>
      <c r="P46" s="806"/>
      <c r="Q46" s="806"/>
      <c r="R46" s="806"/>
      <c r="S46" s="806"/>
      <c r="T46" s="806"/>
      <c r="U46" s="806"/>
      <c r="V46" s="806"/>
      <c r="W46" s="806"/>
      <c r="X46" s="806"/>
      <c r="Y46" s="806"/>
      <c r="Z46" s="806"/>
    </row>
    <row r="47" ht="11.25" customHeight="1">
      <c r="A47" s="112" t="s">
        <v>65</v>
      </c>
      <c r="B47" s="18" t="s">
        <v>52</v>
      </c>
      <c r="C47" s="85" t="s">
        <v>9500</v>
      </c>
      <c r="D47" s="119">
        <v>40.0</v>
      </c>
      <c r="E47" s="119">
        <v>40.0</v>
      </c>
      <c r="F47" s="78" t="s">
        <v>767</v>
      </c>
      <c r="G47" s="79"/>
      <c r="H47" s="79"/>
      <c r="I47" s="79"/>
      <c r="J47" s="79"/>
      <c r="K47" s="79"/>
      <c r="L47" s="79"/>
      <c r="M47" s="79"/>
      <c r="N47" s="79"/>
      <c r="O47" s="79"/>
      <c r="P47" s="79"/>
      <c r="Q47" s="79"/>
      <c r="R47" s="79"/>
      <c r="S47" s="79"/>
      <c r="T47" s="79"/>
      <c r="U47" s="79"/>
      <c r="V47" s="79"/>
      <c r="W47" s="79"/>
      <c r="X47" s="79"/>
      <c r="Y47" s="79"/>
      <c r="Z47" s="79"/>
    </row>
    <row r="48" ht="11.25" customHeight="1">
      <c r="A48" s="112" t="s">
        <v>67</v>
      </c>
      <c r="B48" s="71" t="s">
        <v>52</v>
      </c>
      <c r="C48" s="70" t="s">
        <v>9528</v>
      </c>
      <c r="D48" s="119">
        <v>8.0</v>
      </c>
      <c r="E48" s="703">
        <v>8.0</v>
      </c>
      <c r="F48" s="78" t="s">
        <v>329</v>
      </c>
      <c r="G48" s="79"/>
      <c r="H48" s="79"/>
      <c r="I48" s="79"/>
      <c r="J48" s="79"/>
      <c r="K48" s="79"/>
      <c r="L48" s="79"/>
      <c r="M48" s="79"/>
      <c r="N48" s="79"/>
      <c r="O48" s="79"/>
      <c r="P48" s="79"/>
      <c r="Q48" s="79"/>
      <c r="R48" s="79"/>
      <c r="S48" s="79"/>
      <c r="T48" s="79"/>
      <c r="U48" s="79"/>
      <c r="V48" s="79"/>
      <c r="W48" s="79"/>
      <c r="X48" s="79"/>
      <c r="Y48" s="79"/>
      <c r="Z48" s="79"/>
    </row>
    <row r="49" ht="11.25" customHeight="1">
      <c r="A49" s="112" t="s">
        <v>68</v>
      </c>
      <c r="B49" s="71" t="s">
        <v>52</v>
      </c>
      <c r="C49" s="85" t="s">
        <v>9529</v>
      </c>
      <c r="D49" s="119">
        <v>20.0</v>
      </c>
      <c r="E49" s="703">
        <v>20.0</v>
      </c>
      <c r="F49" s="78" t="s">
        <v>344</v>
      </c>
      <c r="G49" s="79"/>
      <c r="H49" s="79"/>
      <c r="I49" s="79"/>
      <c r="J49" s="79"/>
      <c r="K49" s="79"/>
      <c r="L49" s="79"/>
      <c r="M49" s="79"/>
      <c r="N49" s="79"/>
      <c r="O49" s="79"/>
      <c r="P49" s="79"/>
      <c r="Q49" s="79"/>
      <c r="R49" s="79"/>
      <c r="S49" s="79"/>
      <c r="T49" s="79"/>
      <c r="U49" s="79"/>
      <c r="V49" s="79"/>
      <c r="W49" s="79"/>
      <c r="X49" s="79"/>
      <c r="Y49" s="79"/>
      <c r="Z49" s="79"/>
    </row>
    <row r="50" ht="11.25" customHeight="1">
      <c r="A50" s="112" t="s">
        <v>68</v>
      </c>
      <c r="B50" s="71" t="s">
        <v>52</v>
      </c>
      <c r="C50" s="85" t="s">
        <v>9530</v>
      </c>
      <c r="D50" s="119">
        <v>20.0</v>
      </c>
      <c r="E50" s="703">
        <v>0.0</v>
      </c>
      <c r="F50" s="78" t="s">
        <v>344</v>
      </c>
      <c r="G50" s="79"/>
      <c r="H50" s="79"/>
      <c r="I50" s="79"/>
      <c r="J50" s="79"/>
      <c r="K50" s="79"/>
      <c r="L50" s="79"/>
      <c r="M50" s="79"/>
      <c r="N50" s="79"/>
      <c r="O50" s="79"/>
      <c r="P50" s="79"/>
      <c r="Q50" s="79"/>
      <c r="R50" s="79"/>
      <c r="S50" s="79"/>
      <c r="T50" s="79"/>
      <c r="U50" s="79"/>
      <c r="V50" s="79"/>
      <c r="W50" s="79"/>
      <c r="X50" s="79"/>
      <c r="Y50" s="79"/>
      <c r="Z50" s="79"/>
    </row>
    <row r="51" ht="11.25" customHeight="1">
      <c r="A51" s="112" t="s">
        <v>69</v>
      </c>
      <c r="B51" s="18" t="s">
        <v>52</v>
      </c>
      <c r="C51" s="85" t="s">
        <v>9531</v>
      </c>
      <c r="D51" s="119">
        <v>4.0</v>
      </c>
      <c r="E51" s="703">
        <v>4.0</v>
      </c>
      <c r="F51" s="78" t="s">
        <v>1776</v>
      </c>
      <c r="G51" s="79"/>
      <c r="H51" s="79"/>
      <c r="I51" s="79"/>
      <c r="J51" s="79"/>
      <c r="K51" s="79"/>
      <c r="L51" s="79"/>
      <c r="M51" s="79"/>
      <c r="N51" s="79"/>
      <c r="O51" s="79"/>
      <c r="P51" s="79"/>
      <c r="Q51" s="79"/>
      <c r="R51" s="79"/>
      <c r="S51" s="79"/>
      <c r="T51" s="79"/>
      <c r="U51" s="79"/>
      <c r="V51" s="79"/>
      <c r="W51" s="79"/>
      <c r="X51" s="79"/>
      <c r="Y51" s="79"/>
      <c r="Z51" s="79"/>
    </row>
    <row r="52" ht="11.25" customHeight="1">
      <c r="A52" s="112" t="s">
        <v>69</v>
      </c>
      <c r="B52" s="18" t="s">
        <v>77</v>
      </c>
      <c r="C52" s="85" t="s">
        <v>9532</v>
      </c>
      <c r="D52" s="119">
        <v>4.0</v>
      </c>
      <c r="E52" s="703">
        <v>4.0</v>
      </c>
      <c r="F52" s="78" t="s">
        <v>1776</v>
      </c>
      <c r="G52" s="79"/>
      <c r="H52" s="79"/>
      <c r="I52" s="79"/>
      <c r="J52" s="79"/>
      <c r="K52" s="79"/>
      <c r="L52" s="79"/>
      <c r="M52" s="79"/>
      <c r="N52" s="79"/>
      <c r="O52" s="79"/>
      <c r="P52" s="79"/>
      <c r="Q52" s="79"/>
      <c r="R52" s="79"/>
      <c r="S52" s="79"/>
      <c r="T52" s="79"/>
      <c r="U52" s="79"/>
      <c r="V52" s="79"/>
      <c r="W52" s="79"/>
      <c r="X52" s="79"/>
      <c r="Y52" s="79"/>
      <c r="Z52" s="79"/>
    </row>
    <row r="53" ht="11.25" customHeight="1">
      <c r="A53" s="112" t="s">
        <v>347</v>
      </c>
      <c r="B53" s="18" t="s">
        <v>52</v>
      </c>
      <c r="C53" s="85" t="s">
        <v>9533</v>
      </c>
      <c r="D53" s="119">
        <v>60.0</v>
      </c>
      <c r="E53" s="703">
        <v>60.0</v>
      </c>
      <c r="F53" s="78" t="s">
        <v>347</v>
      </c>
      <c r="G53" s="79"/>
      <c r="H53" s="79"/>
      <c r="I53" s="79"/>
      <c r="J53" s="79"/>
      <c r="K53" s="79"/>
      <c r="L53" s="79"/>
      <c r="M53" s="79"/>
      <c r="N53" s="79"/>
      <c r="O53" s="79"/>
      <c r="P53" s="79"/>
      <c r="Q53" s="79"/>
      <c r="R53" s="79"/>
      <c r="S53" s="79"/>
      <c r="T53" s="79"/>
      <c r="U53" s="79"/>
      <c r="V53" s="79"/>
      <c r="W53" s="79"/>
      <c r="X53" s="79"/>
      <c r="Y53" s="79"/>
      <c r="Z53" s="79"/>
    </row>
    <row r="54" ht="11.25" customHeight="1">
      <c r="A54" s="112" t="s">
        <v>347</v>
      </c>
      <c r="B54" s="18" t="s">
        <v>52</v>
      </c>
      <c r="C54" s="85" t="s">
        <v>9534</v>
      </c>
      <c r="D54" s="119">
        <v>20.0</v>
      </c>
      <c r="E54" s="703">
        <v>20.0</v>
      </c>
      <c r="F54" s="78" t="s">
        <v>347</v>
      </c>
      <c r="G54" s="79"/>
      <c r="H54" s="79"/>
      <c r="I54" s="79"/>
      <c r="J54" s="79"/>
      <c r="K54" s="79"/>
      <c r="L54" s="79"/>
      <c r="M54" s="79"/>
      <c r="N54" s="79"/>
      <c r="O54" s="79"/>
      <c r="P54" s="79"/>
      <c r="Q54" s="79"/>
      <c r="R54" s="79"/>
      <c r="S54" s="79"/>
      <c r="T54" s="79"/>
      <c r="U54" s="79"/>
      <c r="V54" s="79"/>
      <c r="W54" s="79"/>
      <c r="X54" s="79"/>
      <c r="Y54" s="79"/>
      <c r="Z54" s="79"/>
    </row>
    <row r="55" ht="11.25" customHeight="1">
      <c r="A55" s="112" t="s">
        <v>71</v>
      </c>
      <c r="B55" s="18" t="s">
        <v>52</v>
      </c>
      <c r="C55" s="85" t="s">
        <v>9535</v>
      </c>
      <c r="D55" s="119">
        <v>4.0</v>
      </c>
      <c r="E55" s="703">
        <v>4.0</v>
      </c>
      <c r="F55" s="78" t="s">
        <v>356</v>
      </c>
      <c r="G55" s="79"/>
      <c r="H55" s="79"/>
      <c r="I55" s="79"/>
      <c r="J55" s="79"/>
      <c r="K55" s="79"/>
      <c r="L55" s="79"/>
      <c r="M55" s="79"/>
      <c r="N55" s="79"/>
      <c r="O55" s="79"/>
      <c r="P55" s="79"/>
      <c r="Q55" s="79"/>
      <c r="R55" s="79"/>
      <c r="S55" s="79"/>
      <c r="T55" s="79"/>
      <c r="U55" s="79"/>
      <c r="V55" s="79"/>
      <c r="W55" s="79"/>
      <c r="X55" s="79"/>
      <c r="Y55" s="79"/>
      <c r="Z55" s="79"/>
    </row>
    <row r="56" ht="11.25" customHeight="1">
      <c r="A56" s="112" t="s">
        <v>71</v>
      </c>
      <c r="B56" s="18" t="s">
        <v>52</v>
      </c>
      <c r="C56" s="85" t="s">
        <v>9536</v>
      </c>
      <c r="D56" s="119">
        <v>4.0</v>
      </c>
      <c r="E56" s="703">
        <v>4.0</v>
      </c>
      <c r="F56" s="78" t="s">
        <v>356</v>
      </c>
      <c r="G56" s="79"/>
      <c r="H56" s="79"/>
      <c r="I56" s="79"/>
      <c r="J56" s="79"/>
      <c r="K56" s="79"/>
      <c r="L56" s="79"/>
      <c r="M56" s="79"/>
      <c r="N56" s="79"/>
      <c r="O56" s="79"/>
      <c r="P56" s="79"/>
      <c r="Q56" s="79"/>
      <c r="R56" s="79"/>
      <c r="S56" s="79"/>
      <c r="T56" s="79"/>
      <c r="U56" s="79"/>
      <c r="V56" s="79"/>
      <c r="W56" s="79"/>
      <c r="X56" s="79"/>
      <c r="Y56" s="79"/>
      <c r="Z56" s="79"/>
    </row>
    <row r="57" ht="11.25" customHeight="1">
      <c r="A57" s="112" t="s">
        <v>73</v>
      </c>
      <c r="B57" s="249" t="s">
        <v>52</v>
      </c>
      <c r="C57" s="269" t="s">
        <v>9537</v>
      </c>
      <c r="D57" s="807">
        <v>40.0</v>
      </c>
      <c r="E57" s="808">
        <v>40.0</v>
      </c>
      <c r="F57" s="78" t="s">
        <v>366</v>
      </c>
      <c r="G57" s="79"/>
      <c r="H57" s="79"/>
      <c r="I57" s="79"/>
      <c r="J57" s="79"/>
      <c r="K57" s="79"/>
      <c r="L57" s="79"/>
      <c r="M57" s="79"/>
      <c r="N57" s="79"/>
      <c r="O57" s="79"/>
      <c r="P57" s="79"/>
      <c r="Q57" s="79"/>
      <c r="R57" s="79"/>
      <c r="S57" s="79"/>
      <c r="T57" s="79"/>
      <c r="U57" s="79"/>
      <c r="V57" s="79"/>
      <c r="W57" s="79"/>
      <c r="X57" s="79"/>
      <c r="Y57" s="79"/>
      <c r="Z57" s="79"/>
    </row>
    <row r="58" ht="11.25" customHeight="1">
      <c r="A58" s="112" t="s">
        <v>73</v>
      </c>
      <c r="B58" s="251" t="s">
        <v>52</v>
      </c>
      <c r="C58" s="809" t="s">
        <v>9538</v>
      </c>
      <c r="D58" s="810">
        <v>40.0</v>
      </c>
      <c r="E58" s="811">
        <v>40.0</v>
      </c>
      <c r="F58" s="78" t="s">
        <v>366</v>
      </c>
      <c r="G58" s="79"/>
      <c r="H58" s="79"/>
      <c r="I58" s="79"/>
      <c r="J58" s="79"/>
      <c r="K58" s="79"/>
      <c r="L58" s="79"/>
      <c r="M58" s="79"/>
      <c r="N58" s="79"/>
      <c r="O58" s="79"/>
      <c r="P58" s="79"/>
      <c r="Q58" s="79"/>
      <c r="R58" s="79"/>
      <c r="S58" s="79"/>
      <c r="T58" s="79"/>
      <c r="U58" s="79"/>
      <c r="V58" s="79"/>
      <c r="W58" s="79"/>
      <c r="X58" s="79"/>
      <c r="Y58" s="79"/>
      <c r="Z58" s="79"/>
    </row>
    <row r="59" ht="11.25" customHeight="1">
      <c r="A59" s="112" t="s">
        <v>73</v>
      </c>
      <c r="B59" s="251" t="s">
        <v>52</v>
      </c>
      <c r="C59" s="809" t="s">
        <v>9539</v>
      </c>
      <c r="D59" s="810">
        <v>30.0</v>
      </c>
      <c r="E59" s="811">
        <v>30.0</v>
      </c>
      <c r="F59" s="78" t="s">
        <v>366</v>
      </c>
      <c r="G59" s="79"/>
      <c r="H59" s="79"/>
      <c r="I59" s="79"/>
      <c r="J59" s="79"/>
      <c r="K59" s="79"/>
      <c r="L59" s="79"/>
      <c r="M59" s="79"/>
      <c r="N59" s="79"/>
      <c r="O59" s="79"/>
      <c r="P59" s="79"/>
      <c r="Q59" s="79"/>
      <c r="R59" s="79"/>
      <c r="S59" s="79"/>
      <c r="T59" s="79"/>
      <c r="U59" s="79"/>
      <c r="V59" s="79"/>
      <c r="W59" s="79"/>
      <c r="X59" s="79"/>
      <c r="Y59" s="79"/>
      <c r="Z59" s="79"/>
    </row>
    <row r="60" ht="11.25" customHeight="1">
      <c r="A60" s="112" t="s">
        <v>73</v>
      </c>
      <c r="B60" s="251" t="s">
        <v>52</v>
      </c>
      <c r="C60" s="809" t="s">
        <v>9540</v>
      </c>
      <c r="D60" s="810">
        <v>20.0</v>
      </c>
      <c r="E60" s="811">
        <v>20.0</v>
      </c>
      <c r="F60" s="78" t="s">
        <v>366</v>
      </c>
      <c r="G60" s="79"/>
      <c r="H60" s="79"/>
      <c r="I60" s="79"/>
      <c r="J60" s="79"/>
      <c r="K60" s="79"/>
      <c r="L60" s="79"/>
      <c r="M60" s="79"/>
      <c r="N60" s="79"/>
      <c r="O60" s="79"/>
      <c r="P60" s="79"/>
      <c r="Q60" s="79"/>
      <c r="R60" s="79"/>
      <c r="S60" s="79"/>
      <c r="T60" s="79"/>
      <c r="U60" s="79"/>
      <c r="V60" s="79"/>
      <c r="W60" s="79"/>
      <c r="X60" s="79"/>
      <c r="Y60" s="79"/>
      <c r="Z60" s="79"/>
    </row>
    <row r="61" ht="11.25" customHeight="1">
      <c r="A61" s="112" t="s">
        <v>8073</v>
      </c>
      <c r="B61" s="18" t="s">
        <v>52</v>
      </c>
      <c r="C61" s="85" t="s">
        <v>9541</v>
      </c>
      <c r="D61" s="119">
        <v>8.0</v>
      </c>
      <c r="E61" s="703">
        <v>8.0</v>
      </c>
      <c r="F61" s="78" t="s">
        <v>9542</v>
      </c>
      <c r="G61" s="79"/>
      <c r="H61" s="79"/>
      <c r="I61" s="79"/>
      <c r="J61" s="79"/>
      <c r="K61" s="79"/>
      <c r="L61" s="79"/>
      <c r="M61" s="79"/>
      <c r="N61" s="79"/>
      <c r="O61" s="79"/>
      <c r="P61" s="79"/>
      <c r="Q61" s="79"/>
      <c r="R61" s="79"/>
      <c r="S61" s="79"/>
      <c r="T61" s="79"/>
      <c r="U61" s="79"/>
      <c r="V61" s="79"/>
      <c r="W61" s="79"/>
      <c r="X61" s="79"/>
      <c r="Y61" s="79"/>
      <c r="Z61" s="79"/>
    </row>
    <row r="62" ht="11.25" customHeight="1">
      <c r="A62" s="112" t="s">
        <v>8073</v>
      </c>
      <c r="B62" s="18" t="s">
        <v>52</v>
      </c>
      <c r="C62" s="85" t="s">
        <v>9543</v>
      </c>
      <c r="D62" s="119">
        <v>4.0</v>
      </c>
      <c r="E62" s="703">
        <v>4.0</v>
      </c>
      <c r="F62" s="78" t="s">
        <v>9542</v>
      </c>
      <c r="G62" s="79"/>
      <c r="H62" s="79"/>
      <c r="I62" s="79"/>
      <c r="J62" s="79"/>
      <c r="K62" s="79"/>
      <c r="L62" s="79"/>
      <c r="M62" s="79"/>
      <c r="N62" s="79"/>
      <c r="O62" s="79"/>
      <c r="P62" s="79"/>
      <c r="Q62" s="79"/>
      <c r="R62" s="79"/>
      <c r="S62" s="79"/>
      <c r="T62" s="79"/>
      <c r="U62" s="79"/>
      <c r="V62" s="79"/>
      <c r="W62" s="79"/>
      <c r="X62" s="79"/>
      <c r="Y62" s="79"/>
      <c r="Z62" s="79"/>
    </row>
    <row r="63" ht="11.25" customHeight="1">
      <c r="A63" s="112" t="s">
        <v>75</v>
      </c>
      <c r="B63" s="18" t="s">
        <v>52</v>
      </c>
      <c r="C63" s="85" t="s">
        <v>9544</v>
      </c>
      <c r="D63" s="119">
        <v>4.0</v>
      </c>
      <c r="E63" s="703">
        <v>4.0</v>
      </c>
      <c r="F63" s="78" t="s">
        <v>384</v>
      </c>
      <c r="G63" s="79"/>
      <c r="H63" s="79"/>
      <c r="I63" s="79"/>
      <c r="J63" s="79"/>
      <c r="K63" s="79"/>
      <c r="L63" s="79"/>
      <c r="M63" s="79"/>
      <c r="N63" s="79"/>
      <c r="O63" s="79"/>
      <c r="P63" s="79"/>
      <c r="Q63" s="79"/>
      <c r="R63" s="79"/>
      <c r="S63" s="79"/>
      <c r="T63" s="79"/>
      <c r="U63" s="79"/>
      <c r="V63" s="79"/>
      <c r="W63" s="79"/>
      <c r="X63" s="79"/>
      <c r="Y63" s="79"/>
      <c r="Z63" s="79"/>
    </row>
    <row r="64" ht="11.25" customHeight="1">
      <c r="A64" s="112" t="s">
        <v>75</v>
      </c>
      <c r="B64" s="18" t="s">
        <v>52</v>
      </c>
      <c r="C64" s="85" t="s">
        <v>9545</v>
      </c>
      <c r="D64" s="119">
        <v>4.0</v>
      </c>
      <c r="E64" s="703">
        <v>4.0</v>
      </c>
      <c r="F64" s="78" t="s">
        <v>384</v>
      </c>
      <c r="G64" s="79"/>
      <c r="H64" s="79"/>
      <c r="I64" s="79"/>
      <c r="J64" s="79"/>
      <c r="K64" s="79"/>
      <c r="L64" s="79"/>
      <c r="M64" s="79"/>
      <c r="N64" s="79"/>
      <c r="O64" s="79"/>
      <c r="P64" s="79"/>
      <c r="Q64" s="79"/>
      <c r="R64" s="79"/>
      <c r="S64" s="79"/>
      <c r="T64" s="79"/>
      <c r="U64" s="79"/>
      <c r="V64" s="79"/>
      <c r="W64" s="79"/>
      <c r="X64" s="79"/>
      <c r="Y64" s="79"/>
      <c r="Z64" s="79"/>
    </row>
    <row r="65" ht="11.25" customHeight="1">
      <c r="A65" s="112" t="s">
        <v>75</v>
      </c>
      <c r="B65" s="18" t="s">
        <v>52</v>
      </c>
      <c r="C65" s="85" t="s">
        <v>9490</v>
      </c>
      <c r="D65" s="119">
        <v>20.0</v>
      </c>
      <c r="E65" s="703">
        <v>20.0</v>
      </c>
      <c r="F65" s="78" t="s">
        <v>384</v>
      </c>
      <c r="G65" s="79"/>
      <c r="H65" s="79"/>
      <c r="I65" s="79"/>
      <c r="J65" s="79"/>
      <c r="K65" s="79"/>
      <c r="L65" s="79"/>
      <c r="M65" s="79"/>
      <c r="N65" s="79"/>
      <c r="O65" s="79"/>
      <c r="P65" s="79"/>
      <c r="Q65" s="79"/>
      <c r="R65" s="79"/>
      <c r="S65" s="79"/>
      <c r="T65" s="79"/>
      <c r="U65" s="79"/>
      <c r="V65" s="79"/>
      <c r="W65" s="79"/>
      <c r="X65" s="79"/>
      <c r="Y65" s="79"/>
      <c r="Z65" s="79"/>
    </row>
    <row r="66" ht="11.25" customHeight="1">
      <c r="A66" s="112" t="s">
        <v>76</v>
      </c>
      <c r="B66" s="98" t="s">
        <v>77</v>
      </c>
      <c r="C66" s="112" t="s">
        <v>9546</v>
      </c>
      <c r="D66" s="119">
        <v>8.0</v>
      </c>
      <c r="E66" s="703">
        <v>8.0</v>
      </c>
      <c r="F66" s="78" t="s">
        <v>394</v>
      </c>
      <c r="G66" s="79"/>
      <c r="H66" s="79"/>
      <c r="I66" s="79"/>
      <c r="J66" s="79"/>
      <c r="K66" s="79"/>
      <c r="L66" s="79"/>
      <c r="M66" s="79"/>
      <c r="N66" s="79"/>
      <c r="O66" s="79"/>
      <c r="P66" s="79"/>
      <c r="Q66" s="79"/>
      <c r="R66" s="79"/>
      <c r="S66" s="79"/>
      <c r="T66" s="79"/>
      <c r="U66" s="79"/>
      <c r="V66" s="79"/>
      <c r="W66" s="79"/>
      <c r="X66" s="79"/>
      <c r="Y66" s="79"/>
      <c r="Z66" s="79"/>
    </row>
    <row r="67" ht="11.25" customHeight="1">
      <c r="A67" s="112" t="s">
        <v>76</v>
      </c>
      <c r="B67" s="98" t="s">
        <v>77</v>
      </c>
      <c r="C67" s="112" t="s">
        <v>9547</v>
      </c>
      <c r="D67" s="119">
        <v>8.0</v>
      </c>
      <c r="E67" s="703">
        <v>8.0</v>
      </c>
      <c r="F67" s="78" t="s">
        <v>394</v>
      </c>
      <c r="G67" s="79"/>
      <c r="H67" s="79"/>
      <c r="I67" s="79"/>
      <c r="J67" s="79"/>
      <c r="K67" s="79"/>
      <c r="L67" s="79"/>
      <c r="M67" s="79"/>
      <c r="N67" s="79"/>
      <c r="O67" s="79"/>
      <c r="P67" s="79"/>
      <c r="Q67" s="79"/>
      <c r="R67" s="79"/>
      <c r="S67" s="79"/>
      <c r="T67" s="79"/>
      <c r="U67" s="79"/>
      <c r="V67" s="79"/>
      <c r="W67" s="79"/>
      <c r="X67" s="79"/>
      <c r="Y67" s="79"/>
      <c r="Z67" s="79"/>
    </row>
    <row r="68" ht="11.25" customHeight="1">
      <c r="A68" s="91" t="s">
        <v>76</v>
      </c>
      <c r="B68" s="92" t="s">
        <v>77</v>
      </c>
      <c r="C68" s="91" t="s">
        <v>9548</v>
      </c>
      <c r="D68" s="634" t="s">
        <v>9549</v>
      </c>
      <c r="E68" s="812">
        <v>60.0</v>
      </c>
      <c r="F68" s="78" t="s">
        <v>394</v>
      </c>
      <c r="G68" s="79"/>
      <c r="H68" s="79"/>
      <c r="I68" s="79"/>
      <c r="J68" s="79"/>
      <c r="K68" s="79"/>
      <c r="L68" s="79"/>
      <c r="M68" s="79"/>
      <c r="N68" s="79"/>
      <c r="O68" s="79"/>
      <c r="P68" s="79"/>
      <c r="Q68" s="79"/>
      <c r="R68" s="79"/>
      <c r="S68" s="79"/>
      <c r="T68" s="79"/>
      <c r="U68" s="79"/>
      <c r="V68" s="79"/>
      <c r="W68" s="79"/>
      <c r="X68" s="79"/>
      <c r="Y68" s="79"/>
      <c r="Z68" s="79"/>
    </row>
    <row r="69" ht="11.25" customHeight="1">
      <c r="A69" s="112" t="s">
        <v>76</v>
      </c>
      <c r="B69" s="98" t="s">
        <v>77</v>
      </c>
      <c r="C69" s="112" t="s">
        <v>9550</v>
      </c>
      <c r="D69" s="119">
        <v>20.0</v>
      </c>
      <c r="E69" s="703">
        <v>20.0</v>
      </c>
      <c r="F69" s="78" t="s">
        <v>394</v>
      </c>
      <c r="G69" s="79"/>
      <c r="H69" s="79"/>
      <c r="I69" s="79"/>
      <c r="J69" s="79"/>
      <c r="K69" s="79"/>
      <c r="L69" s="79"/>
      <c r="M69" s="79"/>
      <c r="N69" s="79"/>
      <c r="O69" s="79"/>
      <c r="P69" s="79"/>
      <c r="Q69" s="79"/>
      <c r="R69" s="79"/>
      <c r="S69" s="79"/>
      <c r="T69" s="79"/>
      <c r="U69" s="79"/>
      <c r="V69" s="79"/>
      <c r="W69" s="79"/>
      <c r="X69" s="79"/>
      <c r="Y69" s="79"/>
      <c r="Z69" s="79"/>
    </row>
    <row r="70" ht="11.25" customHeight="1">
      <c r="A70" s="112" t="s">
        <v>7349</v>
      </c>
      <c r="B70" s="98" t="s">
        <v>77</v>
      </c>
      <c r="C70" s="112" t="s">
        <v>9551</v>
      </c>
      <c r="D70" s="119">
        <v>40.0</v>
      </c>
      <c r="E70" s="703">
        <f t="shared" ref="E70:E76" si="1">D70</f>
        <v>40</v>
      </c>
      <c r="F70" s="78" t="s">
        <v>412</v>
      </c>
      <c r="G70" s="79"/>
      <c r="H70" s="79"/>
      <c r="I70" s="79"/>
      <c r="J70" s="79"/>
      <c r="K70" s="79"/>
      <c r="L70" s="79"/>
      <c r="M70" s="79"/>
      <c r="N70" s="79"/>
      <c r="O70" s="79"/>
      <c r="P70" s="79"/>
      <c r="Q70" s="79"/>
      <c r="R70" s="79"/>
      <c r="S70" s="79"/>
      <c r="T70" s="79"/>
      <c r="U70" s="79"/>
      <c r="V70" s="79"/>
      <c r="W70" s="79"/>
      <c r="X70" s="79"/>
      <c r="Y70" s="79"/>
      <c r="Z70" s="79"/>
    </row>
    <row r="71" ht="11.25" customHeight="1">
      <c r="A71" s="112" t="s">
        <v>7349</v>
      </c>
      <c r="B71" s="98" t="s">
        <v>77</v>
      </c>
      <c r="C71" s="112" t="s">
        <v>9552</v>
      </c>
      <c r="D71" s="119">
        <v>60.0</v>
      </c>
      <c r="E71" s="703">
        <f t="shared" si="1"/>
        <v>60</v>
      </c>
      <c r="F71" s="78" t="s">
        <v>412</v>
      </c>
      <c r="G71" s="79"/>
      <c r="H71" s="79"/>
      <c r="I71" s="79"/>
      <c r="J71" s="79"/>
      <c r="K71" s="79"/>
      <c r="L71" s="79"/>
      <c r="M71" s="79"/>
      <c r="N71" s="79"/>
      <c r="O71" s="79"/>
      <c r="P71" s="79"/>
      <c r="Q71" s="79"/>
      <c r="R71" s="79"/>
      <c r="S71" s="79"/>
      <c r="T71" s="79"/>
      <c r="U71" s="79"/>
      <c r="V71" s="79"/>
      <c r="W71" s="79"/>
      <c r="X71" s="79"/>
      <c r="Y71" s="79"/>
      <c r="Z71" s="79"/>
    </row>
    <row r="72" ht="11.25" customHeight="1">
      <c r="A72" s="112" t="s">
        <v>7349</v>
      </c>
      <c r="B72" s="98" t="s">
        <v>77</v>
      </c>
      <c r="C72" s="112" t="s">
        <v>9516</v>
      </c>
      <c r="D72" s="119">
        <v>80.0</v>
      </c>
      <c r="E72" s="703">
        <f t="shared" si="1"/>
        <v>80</v>
      </c>
      <c r="F72" s="78" t="s">
        <v>412</v>
      </c>
      <c r="G72" s="79"/>
      <c r="H72" s="79"/>
      <c r="I72" s="79"/>
      <c r="J72" s="79"/>
      <c r="K72" s="79"/>
      <c r="L72" s="79"/>
      <c r="M72" s="79"/>
      <c r="N72" s="79"/>
      <c r="O72" s="79"/>
      <c r="P72" s="79"/>
      <c r="Q72" s="79"/>
      <c r="R72" s="79"/>
      <c r="S72" s="79"/>
      <c r="T72" s="79"/>
      <c r="U72" s="79"/>
      <c r="V72" s="79"/>
      <c r="W72" s="79"/>
      <c r="X72" s="79"/>
      <c r="Y72" s="79"/>
      <c r="Z72" s="79"/>
    </row>
    <row r="73" ht="11.25" customHeight="1">
      <c r="A73" s="112" t="s">
        <v>7349</v>
      </c>
      <c r="B73" s="98" t="s">
        <v>77</v>
      </c>
      <c r="C73" s="112" t="s">
        <v>9553</v>
      </c>
      <c r="D73" s="119">
        <v>80.0</v>
      </c>
      <c r="E73" s="703">
        <f t="shared" si="1"/>
        <v>80</v>
      </c>
      <c r="F73" s="78" t="s">
        <v>412</v>
      </c>
      <c r="G73" s="79"/>
      <c r="H73" s="79"/>
      <c r="I73" s="79"/>
      <c r="J73" s="79"/>
      <c r="K73" s="79"/>
      <c r="L73" s="79"/>
      <c r="M73" s="79"/>
      <c r="N73" s="79"/>
      <c r="O73" s="79"/>
      <c r="P73" s="79"/>
      <c r="Q73" s="79"/>
      <c r="R73" s="79"/>
      <c r="S73" s="79"/>
      <c r="T73" s="79"/>
      <c r="U73" s="79"/>
      <c r="V73" s="79"/>
      <c r="W73" s="79"/>
      <c r="X73" s="79"/>
      <c r="Y73" s="79"/>
      <c r="Z73" s="79"/>
    </row>
    <row r="74" ht="11.25" customHeight="1">
      <c r="A74" s="112" t="s">
        <v>7349</v>
      </c>
      <c r="B74" s="98" t="s">
        <v>77</v>
      </c>
      <c r="C74" s="112" t="s">
        <v>9554</v>
      </c>
      <c r="D74" s="119">
        <v>40.0</v>
      </c>
      <c r="E74" s="703">
        <f t="shared" si="1"/>
        <v>40</v>
      </c>
      <c r="F74" s="78" t="s">
        <v>412</v>
      </c>
      <c r="G74" s="79"/>
      <c r="H74" s="79"/>
      <c r="I74" s="79"/>
      <c r="J74" s="79"/>
      <c r="K74" s="79"/>
      <c r="L74" s="79"/>
      <c r="M74" s="79"/>
      <c r="N74" s="79"/>
      <c r="O74" s="79"/>
      <c r="P74" s="79"/>
      <c r="Q74" s="79"/>
      <c r="R74" s="79"/>
      <c r="S74" s="79"/>
      <c r="T74" s="79"/>
      <c r="U74" s="79"/>
      <c r="V74" s="79"/>
      <c r="W74" s="79"/>
      <c r="X74" s="79"/>
      <c r="Y74" s="79"/>
      <c r="Z74" s="79"/>
    </row>
    <row r="75" ht="11.25" customHeight="1">
      <c r="A75" s="112" t="s">
        <v>7349</v>
      </c>
      <c r="B75" s="98" t="s">
        <v>77</v>
      </c>
      <c r="C75" s="112" t="s">
        <v>9555</v>
      </c>
      <c r="D75" s="119">
        <v>80.0</v>
      </c>
      <c r="E75" s="703">
        <f t="shared" si="1"/>
        <v>80</v>
      </c>
      <c r="F75" s="78" t="s">
        <v>412</v>
      </c>
      <c r="G75" s="79"/>
      <c r="H75" s="79"/>
      <c r="I75" s="79"/>
      <c r="J75" s="79"/>
      <c r="K75" s="79"/>
      <c r="L75" s="79"/>
      <c r="M75" s="79"/>
      <c r="N75" s="79"/>
      <c r="O75" s="79"/>
      <c r="P75" s="79"/>
      <c r="Q75" s="79"/>
      <c r="R75" s="79"/>
      <c r="S75" s="79"/>
      <c r="T75" s="79"/>
      <c r="U75" s="79"/>
      <c r="V75" s="79"/>
      <c r="W75" s="79"/>
      <c r="X75" s="79"/>
      <c r="Y75" s="79"/>
      <c r="Z75" s="79"/>
    </row>
    <row r="76" ht="11.25" customHeight="1">
      <c r="A76" s="112" t="s">
        <v>7349</v>
      </c>
      <c r="B76" s="98" t="s">
        <v>77</v>
      </c>
      <c r="C76" s="112" t="s">
        <v>9556</v>
      </c>
      <c r="D76" s="119">
        <v>20.0</v>
      </c>
      <c r="E76" s="703">
        <f t="shared" si="1"/>
        <v>20</v>
      </c>
      <c r="F76" s="78" t="s">
        <v>412</v>
      </c>
      <c r="G76" s="79"/>
      <c r="H76" s="79"/>
      <c r="I76" s="79"/>
      <c r="J76" s="79"/>
      <c r="K76" s="79"/>
      <c r="L76" s="79"/>
      <c r="M76" s="79"/>
      <c r="N76" s="79"/>
      <c r="O76" s="79"/>
      <c r="P76" s="79"/>
      <c r="Q76" s="79"/>
      <c r="R76" s="79"/>
      <c r="S76" s="79"/>
      <c r="T76" s="79"/>
      <c r="U76" s="79"/>
      <c r="V76" s="79"/>
      <c r="W76" s="79"/>
      <c r="X76" s="79"/>
      <c r="Y76" s="79"/>
      <c r="Z76" s="79"/>
    </row>
    <row r="77" ht="11.25" customHeight="1">
      <c r="A77" s="112" t="s">
        <v>79</v>
      </c>
      <c r="B77" s="98" t="s">
        <v>77</v>
      </c>
      <c r="C77" s="112" t="s">
        <v>9493</v>
      </c>
      <c r="D77" s="119">
        <v>60.0</v>
      </c>
      <c r="E77" s="703">
        <v>60.0</v>
      </c>
      <c r="F77" s="78" t="s">
        <v>539</v>
      </c>
      <c r="G77" s="79"/>
      <c r="H77" s="79"/>
      <c r="I77" s="79"/>
      <c r="J77" s="79"/>
      <c r="K77" s="79"/>
      <c r="L77" s="79"/>
      <c r="M77" s="79"/>
      <c r="N77" s="79"/>
      <c r="O77" s="79"/>
      <c r="P77" s="79"/>
      <c r="Q77" s="79"/>
      <c r="R77" s="79"/>
      <c r="S77" s="79"/>
      <c r="T77" s="79"/>
      <c r="U77" s="79"/>
      <c r="V77" s="79"/>
      <c r="W77" s="79"/>
      <c r="X77" s="79"/>
      <c r="Y77" s="79"/>
      <c r="Z77" s="79"/>
    </row>
    <row r="78" ht="11.25" customHeight="1">
      <c r="A78" s="112" t="s">
        <v>79</v>
      </c>
      <c r="B78" s="98" t="s">
        <v>77</v>
      </c>
      <c r="C78" s="112" t="s">
        <v>9557</v>
      </c>
      <c r="D78" s="119">
        <v>60.0</v>
      </c>
      <c r="E78" s="703">
        <v>60.0</v>
      </c>
      <c r="F78" s="78" t="s">
        <v>539</v>
      </c>
      <c r="G78" s="79"/>
      <c r="H78" s="79"/>
      <c r="I78" s="79"/>
      <c r="J78" s="79"/>
      <c r="K78" s="79"/>
      <c r="L78" s="79"/>
      <c r="M78" s="79"/>
      <c r="N78" s="79"/>
      <c r="O78" s="79"/>
      <c r="P78" s="79"/>
      <c r="Q78" s="79"/>
      <c r="R78" s="79"/>
      <c r="S78" s="79"/>
      <c r="T78" s="79"/>
      <c r="U78" s="79"/>
      <c r="V78" s="79"/>
      <c r="W78" s="79"/>
      <c r="X78" s="79"/>
      <c r="Y78" s="79"/>
      <c r="Z78" s="79"/>
    </row>
    <row r="79" ht="11.25" customHeight="1">
      <c r="A79" s="112" t="s">
        <v>79</v>
      </c>
      <c r="B79" s="98" t="s">
        <v>77</v>
      </c>
      <c r="C79" s="112" t="s">
        <v>9558</v>
      </c>
      <c r="D79" s="119">
        <v>30.0</v>
      </c>
      <c r="E79" s="703">
        <v>30.0</v>
      </c>
      <c r="F79" s="78" t="s">
        <v>539</v>
      </c>
      <c r="G79" s="79"/>
      <c r="H79" s="79"/>
      <c r="I79" s="79"/>
      <c r="J79" s="79"/>
      <c r="K79" s="79"/>
      <c r="L79" s="79"/>
      <c r="M79" s="79"/>
      <c r="N79" s="79"/>
      <c r="O79" s="79"/>
      <c r="P79" s="79"/>
      <c r="Q79" s="79"/>
      <c r="R79" s="79"/>
      <c r="S79" s="79"/>
      <c r="T79" s="79"/>
      <c r="U79" s="79"/>
      <c r="V79" s="79"/>
      <c r="W79" s="79"/>
      <c r="X79" s="79"/>
      <c r="Y79" s="79"/>
      <c r="Z79" s="79"/>
    </row>
    <row r="80" ht="11.25" customHeight="1">
      <c r="A80" s="112" t="s">
        <v>79</v>
      </c>
      <c r="B80" s="98" t="s">
        <v>77</v>
      </c>
      <c r="C80" s="112" t="s">
        <v>9559</v>
      </c>
      <c r="D80" s="119">
        <v>30.0</v>
      </c>
      <c r="E80" s="703">
        <v>30.0</v>
      </c>
      <c r="F80" s="78" t="s">
        <v>539</v>
      </c>
      <c r="G80" s="79"/>
      <c r="H80" s="79"/>
      <c r="I80" s="79"/>
      <c r="J80" s="79"/>
      <c r="K80" s="79"/>
      <c r="L80" s="79"/>
      <c r="M80" s="79"/>
      <c r="N80" s="79"/>
      <c r="O80" s="79"/>
      <c r="P80" s="79"/>
      <c r="Q80" s="79"/>
      <c r="R80" s="79"/>
      <c r="S80" s="79"/>
      <c r="T80" s="79"/>
      <c r="U80" s="79"/>
      <c r="V80" s="79"/>
      <c r="W80" s="79"/>
      <c r="X80" s="79"/>
      <c r="Y80" s="79"/>
      <c r="Z80" s="79"/>
    </row>
    <row r="81" ht="11.25" customHeight="1">
      <c r="A81" s="112" t="s">
        <v>79</v>
      </c>
      <c r="B81" s="98" t="s">
        <v>77</v>
      </c>
      <c r="C81" s="112" t="s">
        <v>9560</v>
      </c>
      <c r="D81" s="119">
        <v>30.0</v>
      </c>
      <c r="E81" s="703">
        <v>30.0</v>
      </c>
      <c r="F81" s="78" t="s">
        <v>539</v>
      </c>
      <c r="G81" s="79"/>
      <c r="H81" s="79"/>
      <c r="I81" s="79"/>
      <c r="J81" s="79"/>
      <c r="K81" s="79"/>
      <c r="L81" s="79"/>
      <c r="M81" s="79"/>
      <c r="N81" s="79"/>
      <c r="O81" s="79"/>
      <c r="P81" s="79"/>
      <c r="Q81" s="79"/>
      <c r="R81" s="79"/>
      <c r="S81" s="79"/>
      <c r="T81" s="79"/>
      <c r="U81" s="79"/>
      <c r="V81" s="79"/>
      <c r="W81" s="79"/>
      <c r="X81" s="79"/>
      <c r="Y81" s="79"/>
      <c r="Z81" s="79"/>
    </row>
    <row r="82" ht="11.25" customHeight="1">
      <c r="A82" s="112" t="s">
        <v>79</v>
      </c>
      <c r="B82" s="98" t="s">
        <v>77</v>
      </c>
      <c r="C82" s="112" t="s">
        <v>9560</v>
      </c>
      <c r="D82" s="119">
        <v>30.0</v>
      </c>
      <c r="E82" s="703">
        <v>30.0</v>
      </c>
      <c r="F82" s="78" t="s">
        <v>539</v>
      </c>
      <c r="G82" s="79"/>
      <c r="H82" s="79"/>
      <c r="I82" s="79"/>
      <c r="J82" s="79"/>
      <c r="K82" s="79"/>
      <c r="L82" s="79"/>
      <c r="M82" s="79"/>
      <c r="N82" s="79"/>
      <c r="O82" s="79"/>
      <c r="P82" s="79"/>
      <c r="Q82" s="79"/>
      <c r="R82" s="79"/>
      <c r="S82" s="79"/>
      <c r="T82" s="79"/>
      <c r="U82" s="79"/>
      <c r="V82" s="79"/>
      <c r="W82" s="79"/>
      <c r="X82" s="79"/>
      <c r="Y82" s="79"/>
      <c r="Z82" s="79"/>
    </row>
    <row r="83" ht="11.25" customHeight="1">
      <c r="A83" s="112" t="s">
        <v>79</v>
      </c>
      <c r="B83" s="98" t="s">
        <v>77</v>
      </c>
      <c r="C83" s="112" t="s">
        <v>9561</v>
      </c>
      <c r="D83" s="119">
        <v>8.0</v>
      </c>
      <c r="E83" s="703">
        <v>8.0</v>
      </c>
      <c r="F83" s="78" t="s">
        <v>539</v>
      </c>
      <c r="G83" s="79"/>
      <c r="H83" s="79"/>
      <c r="I83" s="79"/>
      <c r="J83" s="79"/>
      <c r="K83" s="79"/>
      <c r="L83" s="79"/>
      <c r="M83" s="79"/>
      <c r="N83" s="79"/>
      <c r="O83" s="79"/>
      <c r="P83" s="79"/>
      <c r="Q83" s="79"/>
      <c r="R83" s="79"/>
      <c r="S83" s="79"/>
      <c r="T83" s="79"/>
      <c r="U83" s="79"/>
      <c r="V83" s="79"/>
      <c r="W83" s="79"/>
      <c r="X83" s="79"/>
      <c r="Y83" s="79"/>
      <c r="Z83" s="79"/>
    </row>
    <row r="84" ht="11.25" customHeight="1">
      <c r="A84" s="112" t="s">
        <v>79</v>
      </c>
      <c r="B84" s="98" t="s">
        <v>77</v>
      </c>
      <c r="C84" s="112" t="s">
        <v>9562</v>
      </c>
      <c r="D84" s="119">
        <v>4.0</v>
      </c>
      <c r="E84" s="703">
        <v>4.0</v>
      </c>
      <c r="F84" s="78" t="s">
        <v>539</v>
      </c>
      <c r="G84" s="79"/>
      <c r="H84" s="79"/>
      <c r="I84" s="79"/>
      <c r="J84" s="79"/>
      <c r="K84" s="79"/>
      <c r="L84" s="79"/>
      <c r="M84" s="79"/>
      <c r="N84" s="79"/>
      <c r="O84" s="79"/>
      <c r="P84" s="79"/>
      <c r="Q84" s="79"/>
      <c r="R84" s="79"/>
      <c r="S84" s="79"/>
      <c r="T84" s="79"/>
      <c r="U84" s="79"/>
      <c r="V84" s="79"/>
      <c r="W84" s="79"/>
      <c r="X84" s="79"/>
      <c r="Y84" s="79"/>
      <c r="Z84" s="79"/>
    </row>
    <row r="85" ht="11.25" customHeight="1">
      <c r="A85" s="112" t="s">
        <v>79</v>
      </c>
      <c r="B85" s="98" t="s">
        <v>77</v>
      </c>
      <c r="C85" s="112" t="s">
        <v>9563</v>
      </c>
      <c r="D85" s="119">
        <v>20.0</v>
      </c>
      <c r="E85" s="703">
        <v>20.0</v>
      </c>
      <c r="F85" s="78" t="s">
        <v>539</v>
      </c>
      <c r="G85" s="79"/>
      <c r="H85" s="79"/>
      <c r="I85" s="79"/>
      <c r="J85" s="79"/>
      <c r="K85" s="79"/>
      <c r="L85" s="79"/>
      <c r="M85" s="79"/>
      <c r="N85" s="79"/>
      <c r="O85" s="79"/>
      <c r="P85" s="79"/>
      <c r="Q85" s="79"/>
      <c r="R85" s="79"/>
      <c r="S85" s="79"/>
      <c r="T85" s="79"/>
      <c r="U85" s="79"/>
      <c r="V85" s="79"/>
      <c r="W85" s="79"/>
      <c r="X85" s="79"/>
      <c r="Y85" s="79"/>
      <c r="Z85" s="79"/>
    </row>
    <row r="86" ht="11.25" customHeight="1">
      <c r="A86" s="112" t="s">
        <v>79</v>
      </c>
      <c r="B86" s="98" t="s">
        <v>77</v>
      </c>
      <c r="C86" s="112" t="s">
        <v>9564</v>
      </c>
      <c r="D86" s="119">
        <v>30.0</v>
      </c>
      <c r="E86" s="703">
        <v>30.0</v>
      </c>
      <c r="F86" s="78" t="s">
        <v>539</v>
      </c>
      <c r="G86" s="79"/>
      <c r="H86" s="79"/>
      <c r="I86" s="79"/>
      <c r="J86" s="79"/>
      <c r="K86" s="79"/>
      <c r="L86" s="79"/>
      <c r="M86" s="79"/>
      <c r="N86" s="79"/>
      <c r="O86" s="79"/>
      <c r="P86" s="79"/>
      <c r="Q86" s="79"/>
      <c r="R86" s="79"/>
      <c r="S86" s="79"/>
      <c r="T86" s="79"/>
      <c r="U86" s="79"/>
      <c r="V86" s="79"/>
      <c r="W86" s="79"/>
      <c r="X86" s="79"/>
      <c r="Y86" s="79"/>
      <c r="Z86" s="79"/>
    </row>
    <row r="87" ht="11.25" customHeight="1">
      <c r="A87" s="112" t="s">
        <v>79</v>
      </c>
      <c r="B87" s="98" t="s">
        <v>77</v>
      </c>
      <c r="C87" s="112" t="s">
        <v>9565</v>
      </c>
      <c r="D87" s="119">
        <v>20.0</v>
      </c>
      <c r="E87" s="703">
        <v>20.0</v>
      </c>
      <c r="F87" s="78" t="s">
        <v>539</v>
      </c>
      <c r="G87" s="79"/>
      <c r="H87" s="79"/>
      <c r="I87" s="79"/>
      <c r="J87" s="79"/>
      <c r="K87" s="79"/>
      <c r="L87" s="79"/>
      <c r="M87" s="79"/>
      <c r="N87" s="79"/>
      <c r="O87" s="79"/>
      <c r="P87" s="79"/>
      <c r="Q87" s="79"/>
      <c r="R87" s="79"/>
      <c r="S87" s="79"/>
      <c r="T87" s="79"/>
      <c r="U87" s="79"/>
      <c r="V87" s="79"/>
      <c r="W87" s="79"/>
      <c r="X87" s="79"/>
      <c r="Y87" s="79"/>
      <c r="Z87" s="79"/>
    </row>
    <row r="88" ht="11.25" customHeight="1">
      <c r="A88" s="112" t="s">
        <v>79</v>
      </c>
      <c r="B88" s="98" t="s">
        <v>77</v>
      </c>
      <c r="C88" s="112" t="s">
        <v>9566</v>
      </c>
      <c r="D88" s="119">
        <v>20.0</v>
      </c>
      <c r="E88" s="703">
        <v>20.0</v>
      </c>
      <c r="F88" s="78" t="s">
        <v>539</v>
      </c>
      <c r="G88" s="79"/>
      <c r="H88" s="79"/>
      <c r="I88" s="79"/>
      <c r="J88" s="79"/>
      <c r="K88" s="79"/>
      <c r="L88" s="79"/>
      <c r="M88" s="79"/>
      <c r="N88" s="79"/>
      <c r="O88" s="79"/>
      <c r="P88" s="79"/>
      <c r="Q88" s="79"/>
      <c r="R88" s="79"/>
      <c r="S88" s="79"/>
      <c r="T88" s="79"/>
      <c r="U88" s="79"/>
      <c r="V88" s="79"/>
      <c r="W88" s="79"/>
      <c r="X88" s="79"/>
      <c r="Y88" s="79"/>
      <c r="Z88" s="79"/>
    </row>
    <row r="89" ht="11.25" customHeight="1">
      <c r="A89" s="112" t="s">
        <v>79</v>
      </c>
      <c r="B89" s="98" t="s">
        <v>77</v>
      </c>
      <c r="C89" s="112" t="s">
        <v>9567</v>
      </c>
      <c r="D89" s="119">
        <v>20.0</v>
      </c>
      <c r="E89" s="703">
        <v>20.0</v>
      </c>
      <c r="F89" s="78" t="s">
        <v>539</v>
      </c>
      <c r="G89" s="79"/>
      <c r="H89" s="79"/>
      <c r="I89" s="79"/>
      <c r="J89" s="79"/>
      <c r="K89" s="79"/>
      <c r="L89" s="79"/>
      <c r="M89" s="79"/>
      <c r="N89" s="79"/>
      <c r="O89" s="79"/>
      <c r="P89" s="79"/>
      <c r="Q89" s="79"/>
      <c r="R89" s="79"/>
      <c r="S89" s="79"/>
      <c r="T89" s="79"/>
      <c r="U89" s="79"/>
      <c r="V89" s="79"/>
      <c r="W89" s="79"/>
      <c r="X89" s="79"/>
      <c r="Y89" s="79"/>
      <c r="Z89" s="79"/>
    </row>
    <row r="90" ht="11.25" customHeight="1">
      <c r="A90" s="112" t="s">
        <v>79</v>
      </c>
      <c r="B90" s="98" t="s">
        <v>77</v>
      </c>
      <c r="C90" s="112" t="s">
        <v>9568</v>
      </c>
      <c r="D90" s="119">
        <v>20.0</v>
      </c>
      <c r="E90" s="703">
        <v>20.0</v>
      </c>
      <c r="F90" s="78" t="s">
        <v>539</v>
      </c>
      <c r="G90" s="79"/>
      <c r="H90" s="79"/>
      <c r="I90" s="79"/>
      <c r="J90" s="79"/>
      <c r="K90" s="79"/>
      <c r="L90" s="79"/>
      <c r="M90" s="79"/>
      <c r="N90" s="79"/>
      <c r="O90" s="79"/>
      <c r="P90" s="79"/>
      <c r="Q90" s="79"/>
      <c r="R90" s="79"/>
      <c r="S90" s="79"/>
      <c r="T90" s="79"/>
      <c r="U90" s="79"/>
      <c r="V90" s="79"/>
      <c r="W90" s="79"/>
      <c r="X90" s="79"/>
      <c r="Y90" s="79"/>
      <c r="Z90" s="79"/>
    </row>
    <row r="91" ht="11.25" customHeight="1">
      <c r="A91" s="112" t="s">
        <v>79</v>
      </c>
      <c r="B91" s="98" t="s">
        <v>77</v>
      </c>
      <c r="C91" s="112" t="s">
        <v>9569</v>
      </c>
      <c r="D91" s="119" t="s">
        <v>9549</v>
      </c>
      <c r="E91" s="703">
        <v>60.0</v>
      </c>
      <c r="F91" s="78" t="s">
        <v>539</v>
      </c>
      <c r="G91" s="79"/>
      <c r="H91" s="79"/>
      <c r="I91" s="79"/>
      <c r="J91" s="79"/>
      <c r="K91" s="79"/>
      <c r="L91" s="79"/>
      <c r="M91" s="79"/>
      <c r="N91" s="79"/>
      <c r="O91" s="79"/>
      <c r="P91" s="79"/>
      <c r="Q91" s="79"/>
      <c r="R91" s="79"/>
      <c r="S91" s="79"/>
      <c r="T91" s="79"/>
      <c r="U91" s="79"/>
      <c r="V91" s="79"/>
      <c r="W91" s="79"/>
      <c r="X91" s="79"/>
      <c r="Y91" s="79"/>
      <c r="Z91" s="79"/>
    </row>
    <row r="92" ht="11.25" customHeight="1">
      <c r="A92" s="112" t="s">
        <v>80</v>
      </c>
      <c r="B92" s="98" t="s">
        <v>77</v>
      </c>
      <c r="C92" s="112" t="s">
        <v>9570</v>
      </c>
      <c r="D92" s="119">
        <v>40.0</v>
      </c>
      <c r="E92" s="703">
        <v>40.0</v>
      </c>
      <c r="F92" s="78" t="s">
        <v>549</v>
      </c>
      <c r="G92" s="79"/>
      <c r="H92" s="79"/>
      <c r="I92" s="79"/>
      <c r="J92" s="79"/>
      <c r="K92" s="79"/>
      <c r="L92" s="79"/>
      <c r="M92" s="79"/>
      <c r="N92" s="79"/>
      <c r="O92" s="79"/>
      <c r="P92" s="79"/>
      <c r="Q92" s="79"/>
      <c r="R92" s="79"/>
      <c r="S92" s="79"/>
      <c r="T92" s="79"/>
      <c r="U92" s="79"/>
      <c r="V92" s="79"/>
      <c r="W92" s="79"/>
      <c r="X92" s="79"/>
      <c r="Y92" s="79"/>
      <c r="Z92" s="79"/>
    </row>
    <row r="93" ht="11.25" customHeight="1">
      <c r="A93" s="112" t="s">
        <v>80</v>
      </c>
      <c r="B93" s="98" t="s">
        <v>77</v>
      </c>
      <c r="C93" s="112" t="s">
        <v>9571</v>
      </c>
      <c r="D93" s="119">
        <v>8.0</v>
      </c>
      <c r="E93" s="703">
        <v>8.0</v>
      </c>
      <c r="F93" s="78" t="s">
        <v>549</v>
      </c>
      <c r="G93" s="79"/>
      <c r="H93" s="79"/>
      <c r="I93" s="79"/>
      <c r="J93" s="79"/>
      <c r="K93" s="79"/>
      <c r="L93" s="79"/>
      <c r="M93" s="79"/>
      <c r="N93" s="79"/>
      <c r="O93" s="79"/>
      <c r="P93" s="79"/>
      <c r="Q93" s="79"/>
      <c r="R93" s="79"/>
      <c r="S93" s="79"/>
      <c r="T93" s="79"/>
      <c r="U93" s="79"/>
      <c r="V93" s="79"/>
      <c r="W93" s="79"/>
      <c r="X93" s="79"/>
      <c r="Y93" s="79"/>
      <c r="Z93" s="79"/>
    </row>
    <row r="94" ht="11.25" customHeight="1">
      <c r="A94" s="112" t="s">
        <v>80</v>
      </c>
      <c r="B94" s="98" t="s">
        <v>77</v>
      </c>
      <c r="C94" s="112" t="s">
        <v>9572</v>
      </c>
      <c r="D94" s="119">
        <v>8.0</v>
      </c>
      <c r="E94" s="703">
        <v>8.0</v>
      </c>
      <c r="F94" s="78" t="s">
        <v>549</v>
      </c>
      <c r="G94" s="79"/>
      <c r="H94" s="79"/>
      <c r="I94" s="79"/>
      <c r="J94" s="79"/>
      <c r="K94" s="79"/>
      <c r="L94" s="79"/>
      <c r="M94" s="79"/>
      <c r="N94" s="79"/>
      <c r="O94" s="79"/>
      <c r="P94" s="79"/>
      <c r="Q94" s="79"/>
      <c r="R94" s="79"/>
      <c r="S94" s="79"/>
      <c r="T94" s="79"/>
      <c r="U94" s="79"/>
      <c r="V94" s="79"/>
      <c r="W94" s="79"/>
      <c r="X94" s="79"/>
      <c r="Y94" s="79"/>
      <c r="Z94" s="79"/>
    </row>
    <row r="95" ht="11.25" customHeight="1">
      <c r="A95" s="112" t="s">
        <v>80</v>
      </c>
      <c r="B95" s="98" t="s">
        <v>77</v>
      </c>
      <c r="C95" s="112" t="s">
        <v>9573</v>
      </c>
      <c r="D95" s="119">
        <v>20.0</v>
      </c>
      <c r="E95" s="703">
        <v>20.0</v>
      </c>
      <c r="F95" s="78" t="s">
        <v>549</v>
      </c>
      <c r="G95" s="79"/>
      <c r="H95" s="79"/>
      <c r="I95" s="79"/>
      <c r="J95" s="79"/>
      <c r="K95" s="79"/>
      <c r="L95" s="79"/>
      <c r="M95" s="79"/>
      <c r="N95" s="79"/>
      <c r="O95" s="79"/>
      <c r="P95" s="79"/>
      <c r="Q95" s="79"/>
      <c r="R95" s="79"/>
      <c r="S95" s="79"/>
      <c r="T95" s="79"/>
      <c r="U95" s="79"/>
      <c r="V95" s="79"/>
      <c r="W95" s="79"/>
      <c r="X95" s="79"/>
      <c r="Y95" s="79"/>
      <c r="Z95" s="79"/>
    </row>
    <row r="96" ht="11.25" customHeight="1">
      <c r="A96" s="112" t="s">
        <v>80</v>
      </c>
      <c r="B96" s="98" t="s">
        <v>77</v>
      </c>
      <c r="C96" s="112" t="s">
        <v>9550</v>
      </c>
      <c r="D96" s="119">
        <v>20.0</v>
      </c>
      <c r="E96" s="703">
        <v>20.0</v>
      </c>
      <c r="F96" s="78" t="s">
        <v>549</v>
      </c>
      <c r="G96" s="79"/>
      <c r="H96" s="79"/>
      <c r="I96" s="79"/>
      <c r="J96" s="79"/>
      <c r="K96" s="79"/>
      <c r="L96" s="79"/>
      <c r="M96" s="79"/>
      <c r="N96" s="79"/>
      <c r="O96" s="79"/>
      <c r="P96" s="79"/>
      <c r="Q96" s="79"/>
      <c r="R96" s="79"/>
      <c r="S96" s="79"/>
      <c r="T96" s="79"/>
      <c r="U96" s="79"/>
      <c r="V96" s="79"/>
      <c r="W96" s="79"/>
      <c r="X96" s="79"/>
      <c r="Y96" s="79"/>
      <c r="Z96" s="79"/>
    </row>
    <row r="97" ht="11.25" customHeight="1">
      <c r="A97" s="112" t="s">
        <v>81</v>
      </c>
      <c r="B97" s="98" t="s">
        <v>77</v>
      </c>
      <c r="C97" s="112" t="s">
        <v>9574</v>
      </c>
      <c r="D97" s="119">
        <v>4.0</v>
      </c>
      <c r="E97" s="703">
        <v>4.0</v>
      </c>
      <c r="F97" s="78" t="s">
        <v>2328</v>
      </c>
      <c r="G97" s="79"/>
      <c r="H97" s="79"/>
      <c r="I97" s="79"/>
      <c r="J97" s="79"/>
      <c r="K97" s="79"/>
      <c r="L97" s="79"/>
      <c r="M97" s="79"/>
      <c r="N97" s="79"/>
      <c r="O97" s="79"/>
      <c r="P97" s="79"/>
      <c r="Q97" s="79"/>
      <c r="R97" s="79"/>
      <c r="S97" s="79"/>
      <c r="T97" s="79"/>
      <c r="U97" s="79"/>
      <c r="V97" s="79"/>
      <c r="W97" s="79"/>
      <c r="X97" s="79"/>
      <c r="Y97" s="79"/>
      <c r="Z97" s="79"/>
    </row>
    <row r="98" ht="11.25" customHeight="1">
      <c r="A98" s="112" t="s">
        <v>81</v>
      </c>
      <c r="B98" s="98" t="s">
        <v>77</v>
      </c>
      <c r="C98" s="112" t="s">
        <v>9575</v>
      </c>
      <c r="D98" s="119" t="s">
        <v>7645</v>
      </c>
      <c r="E98" s="703">
        <v>20.0</v>
      </c>
      <c r="F98" s="78" t="s">
        <v>2328</v>
      </c>
      <c r="G98" s="79"/>
      <c r="H98" s="79"/>
      <c r="I98" s="79"/>
      <c r="J98" s="79"/>
      <c r="K98" s="79"/>
      <c r="L98" s="79"/>
      <c r="M98" s="79"/>
      <c r="N98" s="79"/>
      <c r="O98" s="79"/>
      <c r="P98" s="79"/>
      <c r="Q98" s="79"/>
      <c r="R98" s="79"/>
      <c r="S98" s="79"/>
      <c r="T98" s="79"/>
      <c r="U98" s="79"/>
      <c r="V98" s="79"/>
      <c r="W98" s="79"/>
      <c r="X98" s="79"/>
      <c r="Y98" s="79"/>
      <c r="Z98" s="79"/>
    </row>
    <row r="99" ht="11.25" customHeight="1">
      <c r="A99" s="112" t="s">
        <v>83</v>
      </c>
      <c r="B99" s="98" t="s">
        <v>77</v>
      </c>
      <c r="C99" s="112" t="s">
        <v>9557</v>
      </c>
      <c r="D99" s="119">
        <v>60.0</v>
      </c>
      <c r="E99" s="703">
        <v>60.0</v>
      </c>
      <c r="F99" s="78" t="s">
        <v>560</v>
      </c>
      <c r="G99" s="79"/>
      <c r="H99" s="79"/>
      <c r="I99" s="79"/>
      <c r="J99" s="79"/>
      <c r="K99" s="79"/>
      <c r="L99" s="79"/>
      <c r="M99" s="79"/>
      <c r="N99" s="79"/>
      <c r="O99" s="79"/>
      <c r="P99" s="79"/>
      <c r="Q99" s="79"/>
      <c r="R99" s="79"/>
      <c r="S99" s="79"/>
      <c r="T99" s="79"/>
      <c r="U99" s="79"/>
      <c r="V99" s="79"/>
      <c r="W99" s="79"/>
      <c r="X99" s="79"/>
      <c r="Y99" s="79"/>
      <c r="Z99" s="79"/>
    </row>
    <row r="100" ht="11.25" customHeight="1">
      <c r="A100" s="112" t="s">
        <v>85</v>
      </c>
      <c r="B100" s="98" t="s">
        <v>77</v>
      </c>
      <c r="C100" s="112" t="s">
        <v>9557</v>
      </c>
      <c r="D100" s="119">
        <v>60.0</v>
      </c>
      <c r="E100" s="703">
        <v>60.0</v>
      </c>
      <c r="F100" s="78" t="s">
        <v>572</v>
      </c>
      <c r="G100" s="79"/>
      <c r="H100" s="79"/>
      <c r="I100" s="79"/>
      <c r="J100" s="79"/>
      <c r="K100" s="79"/>
      <c r="L100" s="79"/>
      <c r="M100" s="79"/>
      <c r="N100" s="79"/>
      <c r="O100" s="79"/>
      <c r="P100" s="79"/>
      <c r="Q100" s="79"/>
      <c r="R100" s="79"/>
      <c r="S100" s="79"/>
      <c r="T100" s="79"/>
      <c r="U100" s="79"/>
      <c r="V100" s="79"/>
      <c r="W100" s="79"/>
      <c r="X100" s="79"/>
      <c r="Y100" s="79"/>
      <c r="Z100" s="79"/>
    </row>
    <row r="101" ht="11.25" customHeight="1">
      <c r="A101" s="112" t="s">
        <v>85</v>
      </c>
      <c r="B101" s="98" t="s">
        <v>77</v>
      </c>
      <c r="C101" s="112" t="s">
        <v>9524</v>
      </c>
      <c r="D101" s="119">
        <v>20.0</v>
      </c>
      <c r="E101" s="703">
        <v>20.0</v>
      </c>
      <c r="F101" s="78" t="s">
        <v>572</v>
      </c>
      <c r="G101" s="79"/>
      <c r="H101" s="79"/>
      <c r="I101" s="79"/>
      <c r="J101" s="79"/>
      <c r="K101" s="79"/>
      <c r="L101" s="79"/>
      <c r="M101" s="79"/>
      <c r="N101" s="79"/>
      <c r="O101" s="79"/>
      <c r="P101" s="79"/>
      <c r="Q101" s="79"/>
      <c r="R101" s="79"/>
      <c r="S101" s="79"/>
      <c r="T101" s="79"/>
      <c r="U101" s="79"/>
      <c r="V101" s="79"/>
      <c r="W101" s="79"/>
      <c r="X101" s="79"/>
      <c r="Y101" s="79"/>
      <c r="Z101" s="79"/>
    </row>
    <row r="102" ht="11.25" customHeight="1">
      <c r="A102" s="112" t="s">
        <v>85</v>
      </c>
      <c r="B102" s="98" t="s">
        <v>77</v>
      </c>
      <c r="C102" s="112" t="s">
        <v>9576</v>
      </c>
      <c r="D102" s="119">
        <v>20.0</v>
      </c>
      <c r="E102" s="703">
        <v>20.0</v>
      </c>
      <c r="F102" s="78" t="s">
        <v>572</v>
      </c>
      <c r="G102" s="79"/>
      <c r="H102" s="79"/>
      <c r="I102" s="79"/>
      <c r="J102" s="79"/>
      <c r="K102" s="79"/>
      <c r="L102" s="79"/>
      <c r="M102" s="79"/>
      <c r="N102" s="79"/>
      <c r="O102" s="79"/>
      <c r="P102" s="79"/>
      <c r="Q102" s="79"/>
      <c r="R102" s="79"/>
      <c r="S102" s="79"/>
      <c r="T102" s="79"/>
      <c r="U102" s="79"/>
      <c r="V102" s="79"/>
      <c r="W102" s="79"/>
      <c r="X102" s="79"/>
      <c r="Y102" s="79"/>
      <c r="Z102" s="79"/>
    </row>
    <row r="103" ht="11.25" customHeight="1">
      <c r="A103" s="112" t="s">
        <v>85</v>
      </c>
      <c r="B103" s="98" t="s">
        <v>77</v>
      </c>
      <c r="C103" s="112" t="s">
        <v>9577</v>
      </c>
      <c r="D103" s="119">
        <v>20.0</v>
      </c>
      <c r="E103" s="703">
        <v>20.0</v>
      </c>
      <c r="F103" s="78" t="s">
        <v>572</v>
      </c>
      <c r="G103" s="79"/>
      <c r="H103" s="79"/>
      <c r="I103" s="79"/>
      <c r="J103" s="79"/>
      <c r="K103" s="79"/>
      <c r="L103" s="79"/>
      <c r="M103" s="79"/>
      <c r="N103" s="79"/>
      <c r="O103" s="79"/>
      <c r="P103" s="79"/>
      <c r="Q103" s="79"/>
      <c r="R103" s="79"/>
      <c r="S103" s="79"/>
      <c r="T103" s="79"/>
      <c r="U103" s="79"/>
      <c r="V103" s="79"/>
      <c r="W103" s="79"/>
      <c r="X103" s="79"/>
      <c r="Y103" s="79"/>
      <c r="Z103" s="79"/>
    </row>
    <row r="104" ht="11.25" customHeight="1">
      <c r="A104" s="112" t="s">
        <v>85</v>
      </c>
      <c r="B104" s="98" t="s">
        <v>77</v>
      </c>
      <c r="C104" s="112" t="s">
        <v>9578</v>
      </c>
      <c r="D104" s="119">
        <v>20.0</v>
      </c>
      <c r="E104" s="703">
        <v>20.0</v>
      </c>
      <c r="F104" s="78" t="s">
        <v>572</v>
      </c>
      <c r="G104" s="79"/>
      <c r="H104" s="79"/>
      <c r="I104" s="79"/>
      <c r="J104" s="79"/>
      <c r="K104" s="79"/>
      <c r="L104" s="79"/>
      <c r="M104" s="79"/>
      <c r="N104" s="79"/>
      <c r="O104" s="79"/>
      <c r="P104" s="79"/>
      <c r="Q104" s="79"/>
      <c r="R104" s="79"/>
      <c r="S104" s="79"/>
      <c r="T104" s="79"/>
      <c r="U104" s="79"/>
      <c r="V104" s="79"/>
      <c r="W104" s="79"/>
      <c r="X104" s="79"/>
      <c r="Y104" s="79"/>
      <c r="Z104" s="79"/>
    </row>
    <row r="105" ht="11.25" customHeight="1">
      <c r="A105" s="112" t="s">
        <v>5552</v>
      </c>
      <c r="B105" s="98" t="s">
        <v>77</v>
      </c>
      <c r="C105" s="112" t="s">
        <v>9579</v>
      </c>
      <c r="D105" s="119">
        <v>20.0</v>
      </c>
      <c r="E105" s="813">
        <v>20.0</v>
      </c>
      <c r="F105" s="478" t="s">
        <v>5548</v>
      </c>
      <c r="G105" s="79"/>
      <c r="H105" s="79"/>
      <c r="I105" s="79"/>
      <c r="J105" s="79"/>
      <c r="K105" s="79"/>
      <c r="L105" s="79"/>
      <c r="M105" s="79"/>
      <c r="N105" s="79"/>
      <c r="O105" s="79"/>
      <c r="P105" s="79"/>
      <c r="Q105" s="79"/>
      <c r="R105" s="79"/>
      <c r="S105" s="79"/>
      <c r="T105" s="79"/>
      <c r="U105" s="79"/>
      <c r="V105" s="79"/>
      <c r="W105" s="79"/>
      <c r="X105" s="79"/>
      <c r="Y105" s="79"/>
      <c r="Z105" s="79"/>
    </row>
    <row r="106" ht="11.25" customHeight="1">
      <c r="A106" s="112" t="s">
        <v>5552</v>
      </c>
      <c r="B106" s="98" t="s">
        <v>77</v>
      </c>
      <c r="C106" s="112" t="s">
        <v>9580</v>
      </c>
      <c r="D106" s="119">
        <v>20.0</v>
      </c>
      <c r="E106" s="703">
        <v>20.0</v>
      </c>
      <c r="F106" s="478" t="s">
        <v>5548</v>
      </c>
      <c r="G106" s="79"/>
      <c r="H106" s="79"/>
      <c r="I106" s="79"/>
      <c r="J106" s="79"/>
      <c r="K106" s="79"/>
      <c r="L106" s="79"/>
      <c r="M106" s="79"/>
      <c r="N106" s="79"/>
      <c r="O106" s="79"/>
      <c r="P106" s="79"/>
      <c r="Q106" s="79"/>
      <c r="R106" s="79"/>
      <c r="S106" s="79"/>
      <c r="T106" s="79"/>
      <c r="U106" s="79"/>
      <c r="V106" s="79"/>
      <c r="W106" s="79"/>
      <c r="X106" s="79"/>
      <c r="Y106" s="79"/>
      <c r="Z106" s="79"/>
    </row>
    <row r="107" ht="11.25" customHeight="1">
      <c r="A107" s="112" t="s">
        <v>89</v>
      </c>
      <c r="B107" s="98" t="s">
        <v>77</v>
      </c>
      <c r="C107" s="112" t="s">
        <v>9581</v>
      </c>
      <c r="D107" s="119">
        <v>20.0</v>
      </c>
      <c r="E107" s="119">
        <v>20.0</v>
      </c>
      <c r="F107" s="78" t="s">
        <v>598</v>
      </c>
      <c r="G107" s="79"/>
      <c r="H107" s="79"/>
      <c r="I107" s="79"/>
      <c r="J107" s="79"/>
      <c r="K107" s="79"/>
      <c r="L107" s="79"/>
      <c r="M107" s="79"/>
      <c r="N107" s="79"/>
      <c r="O107" s="79"/>
      <c r="P107" s="79"/>
      <c r="Q107" s="79"/>
      <c r="R107" s="79"/>
      <c r="S107" s="79"/>
      <c r="T107" s="79"/>
      <c r="U107" s="79"/>
      <c r="V107" s="79"/>
      <c r="W107" s="79"/>
      <c r="X107" s="79"/>
      <c r="Y107" s="79"/>
      <c r="Z107" s="79"/>
    </row>
    <row r="108" ht="11.25" customHeight="1">
      <c r="A108" s="112" t="s">
        <v>89</v>
      </c>
      <c r="B108" s="98" t="s">
        <v>77</v>
      </c>
      <c r="C108" s="511" t="s">
        <v>9582</v>
      </c>
      <c r="D108" s="119">
        <v>8.0</v>
      </c>
      <c r="E108" s="119">
        <v>8.0</v>
      </c>
      <c r="F108" s="78" t="s">
        <v>598</v>
      </c>
      <c r="G108" s="79"/>
      <c r="H108" s="79"/>
      <c r="I108" s="79"/>
      <c r="J108" s="79"/>
      <c r="K108" s="79"/>
      <c r="L108" s="79"/>
      <c r="M108" s="79"/>
      <c r="N108" s="79"/>
      <c r="O108" s="79"/>
      <c r="P108" s="79"/>
      <c r="Q108" s="79"/>
      <c r="R108" s="79"/>
      <c r="S108" s="79"/>
      <c r="T108" s="79"/>
      <c r="U108" s="79"/>
      <c r="V108" s="79"/>
      <c r="W108" s="79"/>
      <c r="X108" s="79"/>
      <c r="Y108" s="79"/>
      <c r="Z108" s="79"/>
    </row>
    <row r="109" ht="11.25" customHeight="1">
      <c r="A109" s="112" t="s">
        <v>89</v>
      </c>
      <c r="B109" s="98" t="s">
        <v>77</v>
      </c>
      <c r="C109" s="511" t="s">
        <v>9583</v>
      </c>
      <c r="D109" s="119">
        <v>4.0</v>
      </c>
      <c r="E109" s="119">
        <v>4.0</v>
      </c>
      <c r="F109" s="78" t="s">
        <v>598</v>
      </c>
      <c r="G109" s="79"/>
      <c r="H109" s="79"/>
      <c r="I109" s="79"/>
      <c r="J109" s="79"/>
      <c r="K109" s="79"/>
      <c r="L109" s="79"/>
      <c r="M109" s="79"/>
      <c r="N109" s="79"/>
      <c r="O109" s="79"/>
      <c r="P109" s="79"/>
      <c r="Q109" s="79"/>
      <c r="R109" s="79"/>
      <c r="S109" s="79"/>
      <c r="T109" s="79"/>
      <c r="U109" s="79"/>
      <c r="V109" s="79"/>
      <c r="W109" s="79"/>
      <c r="X109" s="79"/>
      <c r="Y109" s="79"/>
      <c r="Z109" s="79"/>
    </row>
    <row r="110" ht="11.25" customHeight="1">
      <c r="A110" s="112" t="s">
        <v>89</v>
      </c>
      <c r="B110" s="98" t="s">
        <v>77</v>
      </c>
      <c r="C110" s="112" t="s">
        <v>9584</v>
      </c>
      <c r="D110" s="119">
        <v>20.0</v>
      </c>
      <c r="E110" s="119">
        <v>20.0</v>
      </c>
      <c r="F110" s="78" t="s">
        <v>598</v>
      </c>
      <c r="G110" s="79"/>
      <c r="H110" s="79"/>
      <c r="I110" s="79"/>
      <c r="J110" s="79"/>
      <c r="K110" s="79"/>
      <c r="L110" s="79"/>
      <c r="M110" s="79"/>
      <c r="N110" s="79"/>
      <c r="O110" s="79"/>
      <c r="P110" s="79"/>
      <c r="Q110" s="79"/>
      <c r="R110" s="79"/>
      <c r="S110" s="79"/>
      <c r="T110" s="79"/>
      <c r="U110" s="79"/>
      <c r="V110" s="79"/>
      <c r="W110" s="79"/>
      <c r="X110" s="79"/>
      <c r="Y110" s="79"/>
      <c r="Z110" s="79"/>
    </row>
    <row r="111" ht="11.25" customHeight="1">
      <c r="A111" s="112" t="s">
        <v>90</v>
      </c>
      <c r="B111" s="98" t="s">
        <v>77</v>
      </c>
      <c r="C111" s="112" t="s">
        <v>9585</v>
      </c>
      <c r="D111" s="119">
        <v>60.0</v>
      </c>
      <c r="E111" s="703">
        <v>60.0</v>
      </c>
      <c r="F111" s="78" t="s">
        <v>775</v>
      </c>
      <c r="G111" s="79"/>
      <c r="H111" s="79"/>
      <c r="I111" s="79"/>
      <c r="J111" s="79"/>
      <c r="K111" s="79"/>
      <c r="L111" s="79"/>
      <c r="M111" s="79"/>
      <c r="N111" s="79"/>
      <c r="O111" s="79"/>
      <c r="P111" s="79"/>
      <c r="Q111" s="79"/>
      <c r="R111" s="79"/>
      <c r="S111" s="79"/>
      <c r="T111" s="79"/>
      <c r="U111" s="79"/>
      <c r="V111" s="79"/>
      <c r="W111" s="79"/>
      <c r="X111" s="79"/>
      <c r="Y111" s="79"/>
      <c r="Z111" s="79"/>
    </row>
    <row r="112" ht="11.25" customHeight="1">
      <c r="A112" s="112" t="s">
        <v>90</v>
      </c>
      <c r="B112" s="98" t="s">
        <v>77</v>
      </c>
      <c r="C112" s="112" t="s">
        <v>9586</v>
      </c>
      <c r="D112" s="119">
        <v>60.0</v>
      </c>
      <c r="E112" s="703">
        <v>60.0</v>
      </c>
      <c r="F112" s="78" t="s">
        <v>775</v>
      </c>
      <c r="G112" s="79"/>
      <c r="H112" s="79"/>
      <c r="I112" s="79"/>
      <c r="J112" s="79"/>
      <c r="K112" s="79"/>
      <c r="L112" s="79"/>
      <c r="M112" s="79"/>
      <c r="N112" s="79"/>
      <c r="O112" s="79"/>
      <c r="P112" s="79"/>
      <c r="Q112" s="79"/>
      <c r="R112" s="79"/>
      <c r="S112" s="79"/>
      <c r="T112" s="79"/>
      <c r="U112" s="79"/>
      <c r="V112" s="79"/>
      <c r="W112" s="79"/>
      <c r="X112" s="79"/>
      <c r="Y112" s="79"/>
      <c r="Z112" s="79"/>
    </row>
    <row r="113" ht="11.25" customHeight="1">
      <c r="A113" s="112" t="s">
        <v>90</v>
      </c>
      <c r="B113" s="98" t="s">
        <v>77</v>
      </c>
      <c r="C113" s="112" t="s">
        <v>9587</v>
      </c>
      <c r="D113" s="119">
        <v>80.0</v>
      </c>
      <c r="E113" s="703">
        <v>80.0</v>
      </c>
      <c r="F113" s="78" t="s">
        <v>775</v>
      </c>
      <c r="G113" s="79"/>
      <c r="H113" s="79"/>
      <c r="I113" s="79"/>
      <c r="J113" s="79"/>
      <c r="K113" s="79"/>
      <c r="L113" s="79"/>
      <c r="M113" s="79"/>
      <c r="N113" s="79"/>
      <c r="O113" s="79"/>
      <c r="P113" s="79"/>
      <c r="Q113" s="79"/>
      <c r="R113" s="79"/>
      <c r="S113" s="79"/>
      <c r="T113" s="79"/>
      <c r="U113" s="79"/>
      <c r="V113" s="79"/>
      <c r="W113" s="79"/>
      <c r="X113" s="79"/>
      <c r="Y113" s="79"/>
      <c r="Z113" s="79"/>
    </row>
    <row r="114" ht="11.25" customHeight="1">
      <c r="A114" s="112" t="s">
        <v>90</v>
      </c>
      <c r="B114" s="98" t="s">
        <v>77</v>
      </c>
      <c r="C114" s="112" t="s">
        <v>9588</v>
      </c>
      <c r="D114" s="119">
        <v>100.0</v>
      </c>
      <c r="E114" s="703">
        <v>100.0</v>
      </c>
      <c r="F114" s="78" t="s">
        <v>775</v>
      </c>
      <c r="G114" s="79"/>
      <c r="H114" s="79"/>
      <c r="I114" s="79"/>
      <c r="J114" s="79"/>
      <c r="K114" s="79"/>
      <c r="L114" s="79"/>
      <c r="M114" s="79"/>
      <c r="N114" s="79"/>
      <c r="O114" s="79"/>
      <c r="P114" s="79"/>
      <c r="Q114" s="79"/>
      <c r="R114" s="79"/>
      <c r="S114" s="79"/>
      <c r="T114" s="79"/>
      <c r="U114" s="79"/>
      <c r="V114" s="79"/>
      <c r="W114" s="79"/>
      <c r="X114" s="79"/>
      <c r="Y114" s="79"/>
      <c r="Z114" s="79"/>
    </row>
    <row r="115" ht="11.25" customHeight="1">
      <c r="A115" s="112" t="s">
        <v>90</v>
      </c>
      <c r="B115" s="98" t="s">
        <v>77</v>
      </c>
      <c r="C115" s="112" t="s">
        <v>9589</v>
      </c>
      <c r="D115" s="119">
        <v>40.0</v>
      </c>
      <c r="E115" s="703">
        <v>40.0</v>
      </c>
      <c r="F115" s="78" t="s">
        <v>775</v>
      </c>
      <c r="G115" s="79"/>
      <c r="H115" s="79"/>
      <c r="I115" s="79"/>
      <c r="J115" s="79"/>
      <c r="K115" s="79"/>
      <c r="L115" s="79"/>
      <c r="M115" s="79"/>
      <c r="N115" s="79"/>
      <c r="O115" s="79"/>
      <c r="P115" s="79"/>
      <c r="Q115" s="79"/>
      <c r="R115" s="79"/>
      <c r="S115" s="79"/>
      <c r="T115" s="79"/>
      <c r="U115" s="79"/>
      <c r="V115" s="79"/>
      <c r="W115" s="79"/>
      <c r="X115" s="79"/>
      <c r="Y115" s="79"/>
      <c r="Z115" s="79"/>
    </row>
    <row r="116" ht="11.25" customHeight="1">
      <c r="A116" s="245" t="s">
        <v>91</v>
      </c>
      <c r="B116" s="261" t="s">
        <v>77</v>
      </c>
      <c r="C116" s="245" t="s">
        <v>9590</v>
      </c>
      <c r="D116" s="794">
        <v>40.0</v>
      </c>
      <c r="E116" s="795">
        <v>40.0</v>
      </c>
      <c r="F116" s="337" t="s">
        <v>607</v>
      </c>
      <c r="G116" s="79"/>
      <c r="H116" s="79"/>
      <c r="I116" s="79"/>
      <c r="J116" s="79"/>
      <c r="K116" s="79"/>
      <c r="L116" s="79"/>
      <c r="M116" s="79"/>
      <c r="N116" s="79"/>
      <c r="O116" s="79"/>
      <c r="P116" s="79"/>
      <c r="Q116" s="79"/>
      <c r="R116" s="79"/>
      <c r="S116" s="79"/>
      <c r="T116" s="79"/>
      <c r="U116" s="79"/>
      <c r="V116" s="79"/>
      <c r="W116" s="79"/>
      <c r="X116" s="79"/>
      <c r="Y116" s="79"/>
      <c r="Z116" s="79"/>
    </row>
    <row r="117" ht="11.25" customHeight="1">
      <c r="A117" s="112" t="s">
        <v>2978</v>
      </c>
      <c r="B117" s="98" t="s">
        <v>77</v>
      </c>
      <c r="C117" s="112" t="s">
        <v>9591</v>
      </c>
      <c r="D117" s="119">
        <v>4.0</v>
      </c>
      <c r="E117" s="703">
        <v>4.0</v>
      </c>
      <c r="F117" s="78" t="s">
        <v>2982</v>
      </c>
      <c r="G117" s="79"/>
      <c r="H117" s="79"/>
      <c r="I117" s="79"/>
      <c r="J117" s="79"/>
      <c r="K117" s="79"/>
      <c r="L117" s="79"/>
      <c r="M117" s="79"/>
      <c r="N117" s="79"/>
      <c r="O117" s="79"/>
      <c r="P117" s="79"/>
      <c r="Q117" s="79"/>
      <c r="R117" s="79"/>
      <c r="S117" s="79"/>
      <c r="T117" s="79"/>
      <c r="U117" s="79"/>
      <c r="V117" s="79"/>
      <c r="W117" s="79"/>
      <c r="X117" s="79"/>
      <c r="Y117" s="79"/>
      <c r="Z117" s="79"/>
    </row>
    <row r="118" ht="11.25" customHeight="1">
      <c r="A118" s="112" t="s">
        <v>2978</v>
      </c>
      <c r="B118" s="98" t="s">
        <v>77</v>
      </c>
      <c r="C118" s="112" t="s">
        <v>9592</v>
      </c>
      <c r="D118" s="119">
        <v>20.0</v>
      </c>
      <c r="E118" s="119">
        <v>20.0</v>
      </c>
      <c r="F118" s="78" t="s">
        <v>2982</v>
      </c>
      <c r="G118" s="79"/>
      <c r="H118" s="79"/>
      <c r="I118" s="79"/>
      <c r="J118" s="79"/>
      <c r="K118" s="79"/>
      <c r="L118" s="79"/>
      <c r="M118" s="79"/>
      <c r="N118" s="79"/>
      <c r="O118" s="79"/>
      <c r="P118" s="79"/>
      <c r="Q118" s="79"/>
      <c r="R118" s="79"/>
      <c r="S118" s="79"/>
      <c r="T118" s="79"/>
      <c r="U118" s="79"/>
      <c r="V118" s="79"/>
      <c r="W118" s="79"/>
      <c r="X118" s="79"/>
      <c r="Y118" s="79"/>
      <c r="Z118" s="79"/>
    </row>
    <row r="119" ht="11.25" customHeight="1">
      <c r="A119" s="112" t="s">
        <v>2991</v>
      </c>
      <c r="B119" s="98" t="s">
        <v>77</v>
      </c>
      <c r="C119" s="112" t="s">
        <v>9593</v>
      </c>
      <c r="D119" s="119">
        <v>40.0</v>
      </c>
      <c r="E119" s="703">
        <v>40.0</v>
      </c>
      <c r="F119" s="78" t="s">
        <v>2996</v>
      </c>
      <c r="G119" s="79"/>
      <c r="H119" s="79"/>
      <c r="I119" s="79"/>
      <c r="J119" s="79"/>
      <c r="K119" s="79"/>
      <c r="L119" s="79"/>
      <c r="M119" s="79"/>
      <c r="N119" s="79"/>
      <c r="O119" s="79"/>
      <c r="P119" s="79"/>
      <c r="Q119" s="79"/>
      <c r="R119" s="79"/>
      <c r="S119" s="79"/>
      <c r="T119" s="79"/>
      <c r="U119" s="79"/>
      <c r="V119" s="79"/>
      <c r="W119" s="79"/>
      <c r="X119" s="79"/>
      <c r="Y119" s="79"/>
      <c r="Z119" s="79"/>
    </row>
    <row r="120" ht="11.25" customHeight="1">
      <c r="A120" s="112" t="s">
        <v>2991</v>
      </c>
      <c r="B120" s="98" t="s">
        <v>77</v>
      </c>
      <c r="C120" s="112" t="s">
        <v>9594</v>
      </c>
      <c r="D120" s="119" t="s">
        <v>9595</v>
      </c>
      <c r="E120" s="703">
        <v>16.0</v>
      </c>
      <c r="F120" s="78" t="s">
        <v>2996</v>
      </c>
      <c r="G120" s="79"/>
      <c r="H120" s="79"/>
      <c r="I120" s="79"/>
      <c r="J120" s="79"/>
      <c r="K120" s="79"/>
      <c r="L120" s="79"/>
      <c r="M120" s="79"/>
      <c r="N120" s="79"/>
      <c r="O120" s="79"/>
      <c r="P120" s="79"/>
      <c r="Q120" s="79"/>
      <c r="R120" s="79"/>
      <c r="S120" s="79"/>
      <c r="T120" s="79"/>
      <c r="U120" s="79"/>
      <c r="V120" s="79"/>
      <c r="W120" s="79"/>
      <c r="X120" s="79"/>
      <c r="Y120" s="79"/>
      <c r="Z120" s="79"/>
    </row>
    <row r="121" ht="11.25" customHeight="1">
      <c r="A121" s="112" t="s">
        <v>2991</v>
      </c>
      <c r="B121" s="98" t="s">
        <v>77</v>
      </c>
      <c r="C121" s="112" t="s">
        <v>9596</v>
      </c>
      <c r="D121" s="119">
        <v>30.0</v>
      </c>
      <c r="E121" s="813">
        <v>30.0</v>
      </c>
      <c r="F121" s="78" t="s">
        <v>2996</v>
      </c>
      <c r="G121" s="79"/>
      <c r="H121" s="79"/>
      <c r="I121" s="79"/>
      <c r="J121" s="79"/>
      <c r="K121" s="79"/>
      <c r="L121" s="79"/>
      <c r="M121" s="79"/>
      <c r="N121" s="79"/>
      <c r="O121" s="79"/>
      <c r="P121" s="79"/>
      <c r="Q121" s="79"/>
      <c r="R121" s="79"/>
      <c r="S121" s="79"/>
      <c r="T121" s="79"/>
      <c r="U121" s="79"/>
      <c r="V121" s="79"/>
      <c r="W121" s="79"/>
      <c r="X121" s="79"/>
      <c r="Y121" s="79"/>
      <c r="Z121" s="79"/>
    </row>
    <row r="122" ht="11.25" customHeight="1">
      <c r="A122" s="112" t="s">
        <v>623</v>
      </c>
      <c r="B122" s="98" t="s">
        <v>77</v>
      </c>
      <c r="C122" s="112" t="s">
        <v>9592</v>
      </c>
      <c r="D122" s="391">
        <v>20.0</v>
      </c>
      <c r="E122" s="391">
        <v>20.0</v>
      </c>
      <c r="F122" s="78" t="s">
        <v>623</v>
      </c>
      <c r="G122" s="79"/>
      <c r="H122" s="79"/>
      <c r="I122" s="79"/>
      <c r="J122" s="79"/>
      <c r="K122" s="79"/>
      <c r="L122" s="79"/>
      <c r="M122" s="79"/>
      <c r="N122" s="79"/>
      <c r="O122" s="79"/>
      <c r="P122" s="79"/>
      <c r="Q122" s="79"/>
      <c r="R122" s="79"/>
      <c r="S122" s="79"/>
      <c r="T122" s="79"/>
      <c r="U122" s="79"/>
      <c r="V122" s="79"/>
      <c r="W122" s="79"/>
      <c r="X122" s="79"/>
      <c r="Y122" s="79"/>
      <c r="Z122" s="79"/>
    </row>
    <row r="123" ht="11.25" customHeight="1">
      <c r="A123" s="85" t="s">
        <v>97</v>
      </c>
      <c r="B123" s="18" t="s">
        <v>77</v>
      </c>
      <c r="C123" s="85" t="s">
        <v>9597</v>
      </c>
      <c r="D123" s="75">
        <v>4.0</v>
      </c>
      <c r="E123" s="469">
        <v>4.0</v>
      </c>
      <c r="F123" s="78" t="s">
        <v>3133</v>
      </c>
      <c r="G123" s="79"/>
      <c r="H123" s="79"/>
      <c r="I123" s="79"/>
      <c r="J123" s="79"/>
      <c r="K123" s="79"/>
      <c r="L123" s="79"/>
      <c r="M123" s="79"/>
      <c r="N123" s="79"/>
      <c r="O123" s="79"/>
      <c r="P123" s="79"/>
      <c r="Q123" s="79"/>
      <c r="R123" s="79"/>
      <c r="S123" s="79"/>
      <c r="T123" s="79"/>
      <c r="U123" s="79"/>
      <c r="V123" s="79"/>
      <c r="W123" s="79"/>
      <c r="X123" s="79"/>
      <c r="Y123" s="79"/>
      <c r="Z123" s="79"/>
    </row>
    <row r="124" ht="11.25" customHeight="1">
      <c r="A124" s="85" t="s">
        <v>97</v>
      </c>
      <c r="B124" s="18" t="s">
        <v>77</v>
      </c>
      <c r="C124" s="85" t="s">
        <v>9598</v>
      </c>
      <c r="D124" s="75">
        <v>4.0</v>
      </c>
      <c r="E124" s="469">
        <v>4.0</v>
      </c>
      <c r="F124" s="78" t="s">
        <v>3133</v>
      </c>
      <c r="G124" s="79"/>
      <c r="H124" s="79"/>
      <c r="I124" s="79"/>
      <c r="J124" s="79"/>
      <c r="K124" s="79"/>
      <c r="L124" s="79"/>
      <c r="M124" s="79"/>
      <c r="N124" s="79"/>
      <c r="O124" s="79"/>
      <c r="P124" s="79"/>
      <c r="Q124" s="79"/>
      <c r="R124" s="79"/>
      <c r="S124" s="79"/>
      <c r="T124" s="79"/>
      <c r="U124" s="79"/>
      <c r="V124" s="79"/>
      <c r="W124" s="79"/>
      <c r="X124" s="79"/>
      <c r="Y124" s="79"/>
      <c r="Z124" s="79"/>
    </row>
    <row r="125" ht="11.25" customHeight="1">
      <c r="A125" s="85" t="s">
        <v>97</v>
      </c>
      <c r="B125" s="18" t="s">
        <v>77</v>
      </c>
      <c r="C125" s="112" t="s">
        <v>9524</v>
      </c>
      <c r="D125" s="119">
        <v>20.0</v>
      </c>
      <c r="E125" s="703">
        <v>20.0</v>
      </c>
      <c r="F125" s="78" t="s">
        <v>3133</v>
      </c>
      <c r="G125" s="79"/>
      <c r="H125" s="79"/>
      <c r="I125" s="79"/>
      <c r="J125" s="79"/>
      <c r="K125" s="79"/>
      <c r="L125" s="79"/>
      <c r="M125" s="79"/>
      <c r="N125" s="79"/>
      <c r="O125" s="79"/>
      <c r="P125" s="79"/>
      <c r="Q125" s="79"/>
      <c r="R125" s="79"/>
      <c r="S125" s="79"/>
      <c r="T125" s="79"/>
      <c r="U125" s="79"/>
      <c r="V125" s="79"/>
      <c r="W125" s="79"/>
      <c r="X125" s="79"/>
      <c r="Y125" s="79"/>
      <c r="Z125" s="79"/>
    </row>
    <row r="126" ht="11.25" customHeight="1">
      <c r="A126" s="112" t="s">
        <v>9599</v>
      </c>
      <c r="B126" s="98" t="s">
        <v>77</v>
      </c>
      <c r="C126" s="112" t="s">
        <v>9533</v>
      </c>
      <c r="D126" s="119">
        <v>60.0</v>
      </c>
      <c r="E126" s="703">
        <v>60.0</v>
      </c>
      <c r="F126" s="78" t="s">
        <v>3249</v>
      </c>
      <c r="G126" s="79"/>
      <c r="H126" s="79"/>
      <c r="I126" s="79"/>
      <c r="J126" s="79"/>
      <c r="K126" s="79"/>
      <c r="L126" s="79"/>
      <c r="M126" s="79"/>
      <c r="N126" s="79"/>
      <c r="O126" s="79"/>
      <c r="P126" s="79"/>
      <c r="Q126" s="79"/>
      <c r="R126" s="79"/>
      <c r="S126" s="79"/>
      <c r="T126" s="79"/>
      <c r="U126" s="79"/>
      <c r="V126" s="79"/>
      <c r="W126" s="79"/>
      <c r="X126" s="79"/>
      <c r="Y126" s="79"/>
      <c r="Z126" s="79"/>
    </row>
    <row r="127" ht="11.25" customHeight="1">
      <c r="A127" s="112" t="s">
        <v>9599</v>
      </c>
      <c r="B127" s="98" t="s">
        <v>77</v>
      </c>
      <c r="C127" s="112" t="s">
        <v>9600</v>
      </c>
      <c r="D127" s="119">
        <v>20.0</v>
      </c>
      <c r="E127" s="703">
        <v>20.0</v>
      </c>
      <c r="F127" s="78" t="s">
        <v>3249</v>
      </c>
      <c r="G127" s="79"/>
      <c r="H127" s="79"/>
      <c r="I127" s="79"/>
      <c r="J127" s="79"/>
      <c r="K127" s="79"/>
      <c r="L127" s="79"/>
      <c r="M127" s="79"/>
      <c r="N127" s="79"/>
      <c r="O127" s="79"/>
      <c r="P127" s="79"/>
      <c r="Q127" s="79"/>
      <c r="R127" s="79"/>
      <c r="S127" s="79"/>
      <c r="T127" s="79"/>
      <c r="U127" s="79"/>
      <c r="V127" s="79"/>
      <c r="W127" s="79"/>
      <c r="X127" s="79"/>
      <c r="Y127" s="79"/>
      <c r="Z127" s="79"/>
    </row>
    <row r="128" ht="11.25" customHeight="1">
      <c r="A128" s="112" t="s">
        <v>7923</v>
      </c>
      <c r="B128" s="98" t="s">
        <v>77</v>
      </c>
      <c r="C128" s="112" t="s">
        <v>9601</v>
      </c>
      <c r="D128" s="119">
        <v>8.0</v>
      </c>
      <c r="E128" s="703">
        <v>8.0</v>
      </c>
      <c r="F128" s="347" t="s">
        <v>3367</v>
      </c>
      <c r="G128" s="79"/>
      <c r="H128" s="79"/>
      <c r="I128" s="79"/>
      <c r="J128" s="79"/>
      <c r="K128" s="79"/>
      <c r="L128" s="79"/>
      <c r="M128" s="79"/>
      <c r="N128" s="79"/>
      <c r="O128" s="79"/>
      <c r="P128" s="79"/>
      <c r="Q128" s="79"/>
      <c r="R128" s="79"/>
      <c r="S128" s="79"/>
      <c r="T128" s="79"/>
      <c r="U128" s="79"/>
      <c r="V128" s="79"/>
      <c r="W128" s="79"/>
      <c r="X128" s="79"/>
      <c r="Y128" s="79"/>
      <c r="Z128" s="79"/>
    </row>
    <row r="129" ht="11.25" customHeight="1">
      <c r="A129" s="112" t="s">
        <v>7923</v>
      </c>
      <c r="B129" s="98" t="s">
        <v>77</v>
      </c>
      <c r="C129" s="112" t="s">
        <v>9602</v>
      </c>
      <c r="D129" s="119">
        <v>8.0</v>
      </c>
      <c r="E129" s="703">
        <v>8.0</v>
      </c>
      <c r="F129" s="347" t="s">
        <v>3367</v>
      </c>
      <c r="G129" s="79"/>
      <c r="H129" s="79"/>
      <c r="I129" s="79"/>
      <c r="J129" s="79"/>
      <c r="K129" s="79"/>
      <c r="L129" s="79"/>
      <c r="M129" s="79"/>
      <c r="N129" s="79"/>
      <c r="O129" s="79"/>
      <c r="P129" s="79"/>
      <c r="Q129" s="79"/>
      <c r="R129" s="79"/>
      <c r="S129" s="79"/>
      <c r="T129" s="79"/>
      <c r="U129" s="79"/>
      <c r="V129" s="79"/>
      <c r="W129" s="79"/>
      <c r="X129" s="79"/>
      <c r="Y129" s="79"/>
      <c r="Z129" s="79"/>
    </row>
    <row r="130" ht="11.25" customHeight="1">
      <c r="A130" s="112" t="s">
        <v>102</v>
      </c>
      <c r="B130" s="98" t="s">
        <v>77</v>
      </c>
      <c r="C130" s="112" t="s">
        <v>9603</v>
      </c>
      <c r="D130" s="119">
        <v>60.0</v>
      </c>
      <c r="E130" s="703">
        <v>60.0</v>
      </c>
      <c r="F130" s="78" t="s">
        <v>677</v>
      </c>
      <c r="G130" s="79"/>
      <c r="H130" s="79"/>
      <c r="I130" s="79"/>
      <c r="J130" s="79"/>
      <c r="K130" s="79"/>
      <c r="L130" s="79"/>
      <c r="M130" s="79"/>
      <c r="N130" s="79"/>
      <c r="O130" s="79"/>
      <c r="P130" s="79"/>
      <c r="Q130" s="79"/>
      <c r="R130" s="79"/>
      <c r="S130" s="79"/>
      <c r="T130" s="79"/>
      <c r="U130" s="79"/>
      <c r="V130" s="79"/>
      <c r="W130" s="79"/>
      <c r="X130" s="79"/>
      <c r="Y130" s="79"/>
      <c r="Z130" s="79"/>
    </row>
    <row r="131" ht="11.25" customHeight="1">
      <c r="A131" s="112" t="s">
        <v>102</v>
      </c>
      <c r="B131" s="98" t="s">
        <v>77</v>
      </c>
      <c r="C131" s="112" t="s">
        <v>9604</v>
      </c>
      <c r="D131" s="119">
        <v>60.0</v>
      </c>
      <c r="E131" s="703">
        <v>60.0</v>
      </c>
      <c r="F131" s="78" t="s">
        <v>677</v>
      </c>
      <c r="G131" s="79"/>
      <c r="H131" s="79"/>
      <c r="I131" s="79"/>
      <c r="J131" s="79"/>
      <c r="K131" s="79"/>
      <c r="L131" s="79"/>
      <c r="M131" s="79"/>
      <c r="N131" s="79"/>
      <c r="O131" s="79"/>
      <c r="P131" s="79"/>
      <c r="Q131" s="79"/>
      <c r="R131" s="79"/>
      <c r="S131" s="79"/>
      <c r="T131" s="79"/>
      <c r="U131" s="79"/>
      <c r="V131" s="79"/>
      <c r="W131" s="79"/>
      <c r="X131" s="79"/>
      <c r="Y131" s="79"/>
      <c r="Z131" s="79"/>
    </row>
    <row r="132" ht="11.25" customHeight="1">
      <c r="A132" s="112" t="s">
        <v>102</v>
      </c>
      <c r="B132" s="98" t="s">
        <v>77</v>
      </c>
      <c r="C132" s="112" t="s">
        <v>9605</v>
      </c>
      <c r="D132" s="119">
        <v>4.0</v>
      </c>
      <c r="E132" s="703">
        <v>4.0</v>
      </c>
      <c r="F132" s="78" t="s">
        <v>677</v>
      </c>
      <c r="G132" s="79"/>
      <c r="H132" s="79"/>
      <c r="I132" s="79"/>
      <c r="J132" s="79"/>
      <c r="K132" s="79"/>
      <c r="L132" s="79"/>
      <c r="M132" s="79"/>
      <c r="N132" s="79"/>
      <c r="O132" s="79"/>
      <c r="P132" s="79"/>
      <c r="Q132" s="79"/>
      <c r="R132" s="79"/>
      <c r="S132" s="79"/>
      <c r="T132" s="79"/>
      <c r="U132" s="79"/>
      <c r="V132" s="79"/>
      <c r="W132" s="79"/>
      <c r="X132" s="79"/>
      <c r="Y132" s="79"/>
      <c r="Z132" s="79"/>
    </row>
    <row r="133" ht="11.25" customHeight="1">
      <c r="A133" s="112" t="s">
        <v>102</v>
      </c>
      <c r="B133" s="98" t="s">
        <v>77</v>
      </c>
      <c r="C133" s="112" t="s">
        <v>9606</v>
      </c>
      <c r="D133" s="119">
        <v>30.0</v>
      </c>
      <c r="E133" s="703">
        <v>30.0</v>
      </c>
      <c r="F133" s="78" t="s">
        <v>677</v>
      </c>
      <c r="G133" s="79"/>
      <c r="H133" s="79"/>
      <c r="I133" s="79"/>
      <c r="J133" s="79"/>
      <c r="K133" s="79"/>
      <c r="L133" s="79"/>
      <c r="M133" s="79"/>
      <c r="N133" s="79"/>
      <c r="O133" s="79"/>
      <c r="P133" s="79"/>
      <c r="Q133" s="79"/>
      <c r="R133" s="79"/>
      <c r="S133" s="79"/>
      <c r="T133" s="79"/>
      <c r="U133" s="79"/>
      <c r="V133" s="79"/>
      <c r="W133" s="79"/>
      <c r="X133" s="79"/>
      <c r="Y133" s="79"/>
      <c r="Z133" s="79"/>
    </row>
    <row r="134" ht="11.25" customHeight="1">
      <c r="A134" s="112" t="s">
        <v>102</v>
      </c>
      <c r="B134" s="98" t="s">
        <v>77</v>
      </c>
      <c r="C134" s="112" t="s">
        <v>9607</v>
      </c>
      <c r="D134" s="119">
        <v>20.0</v>
      </c>
      <c r="E134" s="703">
        <v>20.0</v>
      </c>
      <c r="F134" s="78" t="s">
        <v>677</v>
      </c>
      <c r="G134" s="79"/>
      <c r="H134" s="79"/>
      <c r="I134" s="79"/>
      <c r="J134" s="79"/>
      <c r="K134" s="79"/>
      <c r="L134" s="79"/>
      <c r="M134" s="79"/>
      <c r="N134" s="79"/>
      <c r="O134" s="79"/>
      <c r="P134" s="79"/>
      <c r="Q134" s="79"/>
      <c r="R134" s="79"/>
      <c r="S134" s="79"/>
      <c r="T134" s="79"/>
      <c r="U134" s="79"/>
      <c r="V134" s="79"/>
      <c r="W134" s="79"/>
      <c r="X134" s="79"/>
      <c r="Y134" s="79"/>
      <c r="Z134" s="79"/>
    </row>
    <row r="135" ht="11.25" customHeight="1">
      <c r="A135" s="112" t="s">
        <v>102</v>
      </c>
      <c r="B135" s="98" t="s">
        <v>77</v>
      </c>
      <c r="C135" s="112" t="s">
        <v>9608</v>
      </c>
      <c r="D135" s="119">
        <v>20.0</v>
      </c>
      <c r="E135" s="703">
        <v>20.0</v>
      </c>
      <c r="F135" s="78" t="s">
        <v>677</v>
      </c>
      <c r="G135" s="79"/>
      <c r="H135" s="79"/>
      <c r="I135" s="79"/>
      <c r="J135" s="79"/>
      <c r="K135" s="79"/>
      <c r="L135" s="79"/>
      <c r="M135" s="79"/>
      <c r="N135" s="79"/>
      <c r="O135" s="79"/>
      <c r="P135" s="79"/>
      <c r="Q135" s="79"/>
      <c r="R135" s="79"/>
      <c r="S135" s="79"/>
      <c r="T135" s="79"/>
      <c r="U135" s="79"/>
      <c r="V135" s="79"/>
      <c r="W135" s="79"/>
      <c r="X135" s="79"/>
      <c r="Y135" s="79"/>
      <c r="Z135" s="79"/>
    </row>
    <row r="136" ht="11.25" customHeight="1">
      <c r="A136" s="112" t="s">
        <v>102</v>
      </c>
      <c r="B136" s="98" t="s">
        <v>77</v>
      </c>
      <c r="C136" s="112" t="s">
        <v>9609</v>
      </c>
      <c r="D136" s="119">
        <v>30.0</v>
      </c>
      <c r="E136" s="703">
        <v>30.0</v>
      </c>
      <c r="F136" s="78" t="s">
        <v>677</v>
      </c>
      <c r="G136" s="79"/>
      <c r="H136" s="79"/>
      <c r="I136" s="79"/>
      <c r="J136" s="79"/>
      <c r="K136" s="79"/>
      <c r="L136" s="79"/>
      <c r="M136" s="79"/>
      <c r="N136" s="79"/>
      <c r="O136" s="79"/>
      <c r="P136" s="79"/>
      <c r="Q136" s="79"/>
      <c r="R136" s="79"/>
      <c r="S136" s="79"/>
      <c r="T136" s="79"/>
      <c r="U136" s="79"/>
      <c r="V136" s="79"/>
      <c r="W136" s="79"/>
      <c r="X136" s="79"/>
      <c r="Y136" s="79"/>
      <c r="Z136" s="79"/>
    </row>
    <row r="137" ht="11.25" customHeight="1">
      <c r="A137" s="112"/>
      <c r="B137" s="18"/>
      <c r="C137" s="18"/>
      <c r="D137" s="119"/>
      <c r="E137" s="303"/>
      <c r="F137" s="78"/>
      <c r="G137" s="79"/>
      <c r="H137" s="79"/>
      <c r="I137" s="79"/>
      <c r="J137" s="79"/>
      <c r="K137" s="79"/>
      <c r="L137" s="79"/>
      <c r="M137" s="79"/>
      <c r="N137" s="79"/>
      <c r="O137" s="79"/>
      <c r="P137" s="79"/>
      <c r="Q137" s="79"/>
      <c r="R137" s="79"/>
      <c r="S137" s="79"/>
      <c r="T137" s="79"/>
      <c r="U137" s="79"/>
      <c r="V137" s="79"/>
      <c r="W137" s="79"/>
      <c r="X137" s="79"/>
      <c r="Y137" s="79"/>
      <c r="Z137" s="79"/>
    </row>
    <row r="138" ht="11.25" customHeight="1">
      <c r="A138" s="65"/>
      <c r="B138" s="781"/>
      <c r="C138" s="523"/>
      <c r="D138" s="814"/>
      <c r="E138" s="799">
        <f>SUM(E8:E137)</f>
        <v>3806</v>
      </c>
      <c r="F138" s="79"/>
      <c r="G138" s="79"/>
      <c r="H138" s="79"/>
      <c r="I138" s="79"/>
      <c r="J138" s="79"/>
      <c r="K138" s="79"/>
      <c r="L138" s="79"/>
      <c r="M138" s="79"/>
      <c r="N138" s="79"/>
      <c r="O138" s="79"/>
      <c r="P138" s="79"/>
      <c r="Q138" s="79"/>
      <c r="R138" s="79"/>
      <c r="S138" s="79"/>
      <c r="T138" s="79"/>
      <c r="U138" s="79"/>
      <c r="V138" s="79"/>
      <c r="W138" s="79"/>
      <c r="X138" s="79"/>
      <c r="Y138" s="79"/>
      <c r="Z138" s="79"/>
    </row>
    <row r="139" ht="11.25" customHeight="1">
      <c r="A139" s="53"/>
      <c r="B139" s="781"/>
      <c r="C139" s="54"/>
      <c r="D139" s="781"/>
      <c r="E139" s="781"/>
      <c r="F139" s="1"/>
      <c r="G139" s="1"/>
      <c r="H139" s="1"/>
      <c r="I139" s="79"/>
      <c r="J139" s="79"/>
      <c r="K139" s="79"/>
      <c r="L139" s="79"/>
      <c r="M139" s="79"/>
      <c r="N139" s="79"/>
      <c r="O139" s="79"/>
      <c r="P139" s="79"/>
      <c r="Q139" s="79"/>
      <c r="R139" s="79"/>
      <c r="S139" s="79"/>
      <c r="T139" s="79"/>
      <c r="U139" s="79"/>
      <c r="V139" s="79"/>
      <c r="W139" s="79"/>
      <c r="X139" s="79"/>
      <c r="Y139" s="79"/>
      <c r="Z139" s="79"/>
    </row>
    <row r="140" ht="11.25" customHeight="1">
      <c r="A140" s="172" t="s">
        <v>690</v>
      </c>
      <c r="B140" s="173"/>
      <c r="C140" s="173"/>
      <c r="D140" s="173"/>
      <c r="E140" s="173"/>
      <c r="F140" s="173"/>
      <c r="G140" s="173"/>
      <c r="H140" s="173"/>
      <c r="I140" s="53"/>
      <c r="J140" s="53"/>
      <c r="K140" s="53"/>
      <c r="L140" s="53"/>
      <c r="M140" s="53"/>
      <c r="N140" s="53"/>
      <c r="O140" s="53"/>
      <c r="P140" s="53"/>
      <c r="Q140" s="53"/>
      <c r="R140" s="53"/>
      <c r="S140" s="53"/>
      <c r="T140" s="53"/>
      <c r="U140" s="53"/>
      <c r="V140" s="53"/>
      <c r="W140" s="53"/>
      <c r="X140" s="53"/>
      <c r="Y140" s="53"/>
      <c r="Z140" s="79"/>
    </row>
    <row r="141" ht="15.75" customHeight="1">
      <c r="A141" s="53"/>
      <c r="B141" s="781"/>
      <c r="C141" s="54"/>
      <c r="D141" s="781"/>
      <c r="E141" s="800"/>
      <c r="F141" s="1"/>
      <c r="G141" s="1"/>
      <c r="H141" s="1"/>
    </row>
    <row r="142" ht="15.75" customHeight="1">
      <c r="A142" s="53"/>
      <c r="B142" s="781"/>
      <c r="C142" s="54"/>
      <c r="D142" s="781"/>
      <c r="E142" s="781"/>
      <c r="F142" s="1"/>
      <c r="G142" s="1"/>
      <c r="H142" s="1"/>
    </row>
    <row r="143" ht="15.75" customHeight="1">
      <c r="A143" s="53"/>
      <c r="B143" s="781"/>
      <c r="C143" s="54"/>
      <c r="D143" s="781"/>
      <c r="E143" s="800"/>
      <c r="F143" s="1"/>
      <c r="G143" s="1"/>
      <c r="H143" s="1"/>
    </row>
    <row r="144" ht="15.75" customHeight="1">
      <c r="A144" s="53"/>
      <c r="B144" s="781"/>
      <c r="C144" s="54"/>
      <c r="D144" s="781"/>
      <c r="E144" s="781"/>
      <c r="F144" s="1"/>
      <c r="G144" s="1"/>
      <c r="H144" s="1"/>
    </row>
    <row r="145" ht="15.75" customHeight="1">
      <c r="A145" s="53"/>
      <c r="B145" s="781"/>
      <c r="C145" s="54"/>
      <c r="D145" s="781"/>
      <c r="E145" s="781"/>
      <c r="F145" s="1"/>
      <c r="G145" s="1"/>
      <c r="H145" s="1"/>
    </row>
    <row r="146" ht="15.75" customHeight="1">
      <c r="A146" s="53"/>
      <c r="B146" s="781"/>
      <c r="C146" s="54"/>
      <c r="D146" s="781"/>
      <c r="E146" s="781"/>
      <c r="F146" s="1"/>
      <c r="G146" s="1"/>
      <c r="H146" s="1"/>
    </row>
    <row r="147" ht="15.75" customHeight="1">
      <c r="A147" s="53"/>
      <c r="B147" s="781"/>
      <c r="C147" s="54"/>
      <c r="D147" s="781"/>
      <c r="E147" s="781"/>
      <c r="F147" s="1"/>
      <c r="G147" s="1"/>
      <c r="H147" s="1"/>
    </row>
    <row r="148" ht="15.75" customHeight="1">
      <c r="A148" s="53"/>
      <c r="B148" s="781"/>
      <c r="C148" s="54"/>
      <c r="D148" s="781"/>
      <c r="E148" s="781"/>
      <c r="F148" s="1"/>
      <c r="G148" s="1"/>
      <c r="H148" s="1"/>
    </row>
    <row r="149" ht="15.75" customHeight="1">
      <c r="A149" s="53"/>
      <c r="B149" s="781"/>
      <c r="C149" s="54"/>
      <c r="D149" s="781"/>
      <c r="E149" s="781"/>
      <c r="F149" s="1"/>
      <c r="G149" s="1"/>
      <c r="H149" s="1"/>
    </row>
    <row r="150" ht="15.75" customHeight="1">
      <c r="A150" s="53"/>
      <c r="B150" s="781"/>
      <c r="C150" s="54"/>
      <c r="D150" s="781"/>
      <c r="E150" s="781"/>
      <c r="F150" s="1"/>
      <c r="G150" s="1"/>
      <c r="H150" s="1"/>
    </row>
    <row r="151" ht="15.75" customHeight="1">
      <c r="A151" s="53"/>
      <c r="B151" s="781"/>
      <c r="C151" s="54"/>
      <c r="D151" s="781"/>
      <c r="E151" s="781"/>
      <c r="F151" s="1"/>
      <c r="G151" s="1"/>
      <c r="H151" s="1"/>
    </row>
    <row r="152" ht="15.75" customHeight="1">
      <c r="A152" s="53"/>
      <c r="B152" s="781"/>
      <c r="C152" s="54"/>
      <c r="D152" s="781"/>
      <c r="E152" s="781"/>
      <c r="F152" s="1"/>
      <c r="G152" s="1"/>
      <c r="H152" s="1"/>
    </row>
    <row r="153" ht="15.75" customHeight="1">
      <c r="A153" s="53"/>
      <c r="B153" s="781"/>
      <c r="C153" s="54"/>
      <c r="D153" s="781"/>
      <c r="E153" s="781"/>
      <c r="F153" s="1"/>
      <c r="G153" s="1"/>
      <c r="H153" s="1"/>
    </row>
    <row r="154" ht="15.75" customHeight="1">
      <c r="A154" s="53"/>
      <c r="B154" s="781"/>
      <c r="C154" s="54"/>
      <c r="D154" s="781"/>
      <c r="E154" s="781"/>
      <c r="F154" s="1"/>
      <c r="G154" s="1"/>
      <c r="H154" s="1"/>
    </row>
    <row r="155" ht="15.75" customHeight="1">
      <c r="A155" s="53"/>
      <c r="B155" s="781"/>
      <c r="C155" s="54"/>
      <c r="D155" s="781"/>
      <c r="E155" s="781"/>
      <c r="F155" s="1"/>
      <c r="G155" s="1"/>
      <c r="H155" s="1"/>
    </row>
    <row r="156" ht="15.75" customHeight="1">
      <c r="A156" s="53"/>
      <c r="B156" s="781"/>
      <c r="C156" s="54"/>
      <c r="D156" s="781"/>
      <c r="E156" s="781"/>
      <c r="F156" s="1"/>
      <c r="G156" s="1"/>
      <c r="H156" s="1"/>
    </row>
    <row r="157" ht="15.75" customHeight="1">
      <c r="A157" s="53"/>
      <c r="B157" s="781"/>
      <c r="C157" s="54"/>
      <c r="D157" s="781"/>
      <c r="E157" s="781"/>
      <c r="F157" s="1"/>
      <c r="G157" s="1"/>
      <c r="H157" s="1"/>
    </row>
    <row r="158" ht="15.75" customHeight="1">
      <c r="A158" s="53"/>
      <c r="B158" s="781"/>
      <c r="C158" s="54"/>
      <c r="D158" s="781"/>
      <c r="E158" s="781"/>
      <c r="F158" s="1"/>
      <c r="G158" s="1"/>
      <c r="H158" s="1"/>
    </row>
    <row r="159" ht="15.75" customHeight="1">
      <c r="A159" s="53"/>
      <c r="B159" s="781"/>
      <c r="C159" s="54"/>
      <c r="D159" s="781"/>
      <c r="E159" s="781"/>
      <c r="F159" s="1"/>
      <c r="G159" s="1"/>
      <c r="H159" s="1"/>
    </row>
    <row r="160" ht="15.75" customHeight="1">
      <c r="A160" s="53"/>
      <c r="B160" s="781"/>
      <c r="C160" s="54"/>
      <c r="D160" s="781"/>
      <c r="E160" s="781"/>
      <c r="F160" s="1"/>
      <c r="G160" s="1"/>
      <c r="H160" s="1"/>
    </row>
    <row r="161" ht="15.75" customHeight="1">
      <c r="A161" s="53"/>
      <c r="B161" s="781"/>
      <c r="C161" s="54"/>
      <c r="D161" s="781"/>
      <c r="E161" s="781"/>
      <c r="F161" s="1"/>
      <c r="G161" s="1"/>
      <c r="H161" s="1"/>
    </row>
    <row r="162" ht="15.75" customHeight="1">
      <c r="A162" s="53"/>
      <c r="B162" s="781"/>
      <c r="C162" s="54"/>
      <c r="D162" s="781"/>
      <c r="E162" s="781"/>
      <c r="F162" s="1"/>
      <c r="G162" s="1"/>
      <c r="H162" s="1"/>
    </row>
    <row r="163" ht="15.75" customHeight="1">
      <c r="A163" s="53"/>
      <c r="B163" s="781"/>
      <c r="C163" s="54"/>
      <c r="D163" s="781"/>
      <c r="E163" s="781"/>
      <c r="F163" s="1"/>
      <c r="G163" s="1"/>
      <c r="H163" s="1"/>
    </row>
    <row r="164" ht="15.75" customHeight="1">
      <c r="A164" s="53"/>
      <c r="B164" s="781"/>
      <c r="C164" s="54"/>
      <c r="D164" s="781"/>
      <c r="E164" s="781"/>
      <c r="F164" s="1"/>
      <c r="G164" s="1"/>
      <c r="H164" s="1"/>
    </row>
    <row r="165" ht="15.75" customHeight="1">
      <c r="A165" s="53"/>
      <c r="B165" s="781"/>
      <c r="C165" s="54"/>
      <c r="D165" s="781"/>
      <c r="E165" s="781"/>
      <c r="F165" s="1"/>
      <c r="G165" s="1"/>
      <c r="H165" s="1"/>
    </row>
    <row r="166" ht="15.75" customHeight="1">
      <c r="A166" s="53"/>
      <c r="B166" s="781"/>
      <c r="C166" s="54"/>
      <c r="D166" s="781"/>
      <c r="E166" s="781"/>
      <c r="F166" s="1"/>
      <c r="G166" s="1"/>
      <c r="H166" s="1"/>
    </row>
    <row r="167" ht="15.75" customHeight="1">
      <c r="A167" s="53"/>
      <c r="B167" s="781"/>
      <c r="C167" s="54"/>
      <c r="D167" s="781"/>
      <c r="E167" s="781"/>
      <c r="F167" s="1"/>
      <c r="G167" s="1"/>
      <c r="H167" s="1"/>
    </row>
    <row r="168" ht="15.75" customHeight="1">
      <c r="A168" s="53"/>
      <c r="B168" s="781"/>
      <c r="C168" s="54"/>
      <c r="D168" s="781"/>
      <c r="E168" s="781"/>
      <c r="F168" s="1"/>
      <c r="G168" s="1"/>
      <c r="H168" s="1"/>
    </row>
    <row r="169" ht="15.75" customHeight="1">
      <c r="A169" s="53"/>
      <c r="B169" s="781"/>
      <c r="C169" s="54"/>
      <c r="D169" s="781"/>
      <c r="E169" s="781"/>
      <c r="F169" s="1"/>
      <c r="G169" s="1"/>
      <c r="H169" s="1"/>
    </row>
    <row r="170" ht="15.75" customHeight="1">
      <c r="A170" s="53"/>
      <c r="B170" s="781"/>
      <c r="C170" s="54"/>
      <c r="D170" s="781"/>
      <c r="E170" s="781"/>
      <c r="F170" s="1"/>
      <c r="G170" s="1"/>
      <c r="H170" s="1"/>
    </row>
    <row r="171" ht="15.75" customHeight="1">
      <c r="A171" s="53"/>
      <c r="B171" s="781"/>
      <c r="C171" s="54"/>
      <c r="D171" s="781"/>
      <c r="E171" s="781"/>
      <c r="F171" s="1"/>
      <c r="G171" s="1"/>
      <c r="H171" s="1"/>
    </row>
    <row r="172" ht="15.75" customHeight="1">
      <c r="A172" s="53"/>
      <c r="B172" s="781"/>
      <c r="C172" s="54"/>
      <c r="D172" s="781"/>
      <c r="E172" s="781"/>
      <c r="F172" s="1"/>
      <c r="G172" s="1"/>
      <c r="H172" s="1"/>
    </row>
    <row r="173" ht="15.75" customHeight="1">
      <c r="A173" s="53"/>
      <c r="B173" s="781"/>
      <c r="C173" s="54"/>
      <c r="D173" s="781"/>
      <c r="E173" s="781"/>
      <c r="F173" s="1"/>
      <c r="G173" s="1"/>
      <c r="H173" s="1"/>
    </row>
    <row r="174" ht="15.75" customHeight="1">
      <c r="A174" s="53"/>
      <c r="B174" s="781"/>
      <c r="C174" s="54"/>
      <c r="D174" s="781"/>
      <c r="E174" s="781"/>
      <c r="F174" s="1"/>
      <c r="G174" s="1"/>
      <c r="H174" s="1"/>
    </row>
    <row r="175" ht="15.75" customHeight="1">
      <c r="A175" s="53"/>
      <c r="B175" s="781"/>
      <c r="C175" s="54"/>
      <c r="D175" s="781"/>
      <c r="E175" s="781"/>
      <c r="F175" s="1"/>
      <c r="G175" s="1"/>
      <c r="H175" s="1"/>
    </row>
    <row r="176" ht="15.75" customHeight="1">
      <c r="A176" s="53"/>
      <c r="B176" s="781"/>
      <c r="C176" s="54"/>
      <c r="D176" s="781"/>
      <c r="E176" s="781"/>
      <c r="F176" s="1"/>
      <c r="G176" s="1"/>
      <c r="H176" s="1"/>
    </row>
    <row r="177" ht="15.75" customHeight="1">
      <c r="A177" s="53"/>
      <c r="B177" s="781"/>
      <c r="C177" s="54"/>
      <c r="D177" s="781"/>
      <c r="E177" s="781"/>
      <c r="F177" s="1"/>
      <c r="G177" s="1"/>
      <c r="H177" s="1"/>
    </row>
    <row r="178" ht="15.75" customHeight="1">
      <c r="A178" s="53"/>
      <c r="B178" s="781"/>
      <c r="C178" s="54"/>
      <c r="D178" s="781"/>
      <c r="E178" s="781"/>
      <c r="F178" s="1"/>
      <c r="G178" s="1"/>
      <c r="H178" s="1"/>
    </row>
    <row r="179" ht="15.75" customHeight="1">
      <c r="A179" s="53"/>
      <c r="B179" s="781"/>
      <c r="C179" s="54"/>
      <c r="D179" s="781"/>
      <c r="E179" s="781"/>
      <c r="F179" s="1"/>
      <c r="G179" s="1"/>
      <c r="H179" s="1"/>
    </row>
    <row r="180" ht="15.75" customHeight="1">
      <c r="A180" s="53"/>
      <c r="B180" s="781"/>
      <c r="C180" s="54"/>
      <c r="D180" s="781"/>
      <c r="E180" s="781"/>
      <c r="F180" s="1"/>
      <c r="G180" s="1"/>
      <c r="H180" s="1"/>
    </row>
    <row r="181" ht="15.75" customHeight="1">
      <c r="A181" s="53"/>
      <c r="B181" s="781"/>
      <c r="C181" s="54"/>
      <c r="D181" s="781"/>
      <c r="E181" s="781"/>
      <c r="F181" s="1"/>
      <c r="G181" s="1"/>
      <c r="H181" s="1"/>
    </row>
    <row r="182" ht="15.75" customHeight="1">
      <c r="A182" s="53"/>
      <c r="B182" s="781"/>
      <c r="C182" s="54"/>
      <c r="D182" s="781"/>
      <c r="E182" s="781"/>
      <c r="F182" s="1"/>
      <c r="G182" s="1"/>
      <c r="H182" s="1"/>
    </row>
    <row r="183" ht="15.75" customHeight="1">
      <c r="A183" s="53"/>
      <c r="B183" s="781"/>
      <c r="C183" s="54"/>
      <c r="D183" s="781"/>
      <c r="E183" s="781"/>
      <c r="F183" s="1"/>
      <c r="G183" s="1"/>
      <c r="H183" s="1"/>
    </row>
    <row r="184" ht="15.75" customHeight="1">
      <c r="A184" s="53"/>
      <c r="B184" s="781"/>
      <c r="C184" s="54"/>
      <c r="D184" s="781"/>
      <c r="E184" s="781"/>
      <c r="F184" s="1"/>
      <c r="G184" s="1"/>
      <c r="H184" s="1"/>
    </row>
    <row r="185" ht="15.75" customHeight="1">
      <c r="A185" s="53"/>
      <c r="B185" s="781"/>
      <c r="C185" s="54"/>
      <c r="D185" s="781"/>
      <c r="E185" s="781"/>
      <c r="F185" s="1"/>
      <c r="G185" s="1"/>
      <c r="H185" s="1"/>
    </row>
    <row r="186" ht="15.75" customHeight="1">
      <c r="A186" s="53"/>
      <c r="B186" s="781"/>
      <c r="C186" s="54"/>
      <c r="D186" s="781"/>
      <c r="E186" s="781"/>
      <c r="F186" s="1"/>
      <c r="G186" s="1"/>
      <c r="H186" s="1"/>
    </row>
    <row r="187" ht="15.75" customHeight="1">
      <c r="A187" s="53"/>
      <c r="B187" s="781"/>
      <c r="C187" s="54"/>
      <c r="D187" s="781"/>
      <c r="E187" s="781"/>
      <c r="F187" s="1"/>
      <c r="G187" s="1"/>
      <c r="H187" s="1"/>
    </row>
    <row r="188" ht="15.75" customHeight="1">
      <c r="A188" s="53"/>
      <c r="B188" s="781"/>
      <c r="C188" s="54"/>
      <c r="D188" s="781"/>
      <c r="E188" s="781"/>
      <c r="F188" s="1"/>
      <c r="G188" s="1"/>
      <c r="H188" s="1"/>
    </row>
    <row r="189" ht="15.75" customHeight="1">
      <c r="A189" s="53"/>
      <c r="B189" s="781"/>
      <c r="C189" s="54"/>
      <c r="D189" s="781"/>
      <c r="E189" s="781"/>
      <c r="F189" s="1"/>
      <c r="G189" s="1"/>
      <c r="H189" s="1"/>
    </row>
    <row r="190" ht="15.75" customHeight="1">
      <c r="A190" s="53"/>
      <c r="B190" s="781"/>
      <c r="C190" s="54"/>
      <c r="D190" s="781"/>
      <c r="E190" s="781"/>
      <c r="F190" s="1"/>
      <c r="G190" s="1"/>
      <c r="H190" s="1"/>
    </row>
    <row r="191" ht="15.75" customHeight="1">
      <c r="A191" s="53"/>
      <c r="B191" s="781"/>
      <c r="C191" s="54"/>
      <c r="D191" s="781"/>
      <c r="E191" s="781"/>
      <c r="F191" s="1"/>
      <c r="G191" s="1"/>
      <c r="H191" s="1"/>
    </row>
    <row r="192" ht="15.75" customHeight="1">
      <c r="A192" s="53"/>
      <c r="B192" s="781"/>
      <c r="C192" s="54"/>
      <c r="D192" s="781"/>
      <c r="E192" s="781"/>
      <c r="F192" s="1"/>
      <c r="G192" s="1"/>
      <c r="H192" s="1"/>
    </row>
    <row r="193" ht="15.75" customHeight="1">
      <c r="A193" s="53"/>
      <c r="B193" s="781"/>
      <c r="C193" s="54"/>
      <c r="D193" s="781"/>
      <c r="E193" s="781"/>
      <c r="F193" s="1"/>
      <c r="G193" s="1"/>
      <c r="H193" s="1"/>
    </row>
    <row r="194" ht="15.75" customHeight="1">
      <c r="A194" s="53"/>
      <c r="B194" s="781"/>
      <c r="C194" s="54"/>
      <c r="D194" s="781"/>
      <c r="E194" s="781"/>
      <c r="F194" s="1"/>
      <c r="G194" s="1"/>
      <c r="H194" s="1"/>
    </row>
    <row r="195" ht="15.75" customHeight="1">
      <c r="A195" s="53"/>
      <c r="B195" s="781"/>
      <c r="C195" s="54"/>
      <c r="D195" s="781"/>
      <c r="E195" s="781"/>
      <c r="F195" s="1"/>
      <c r="G195" s="1"/>
      <c r="H195" s="1"/>
    </row>
    <row r="196" ht="15.75" customHeight="1">
      <c r="A196" s="53"/>
      <c r="B196" s="781"/>
      <c r="C196" s="54"/>
      <c r="D196" s="781"/>
      <c r="E196" s="781"/>
      <c r="F196" s="1"/>
      <c r="G196" s="1"/>
      <c r="H196" s="1"/>
    </row>
    <row r="197" ht="15.75" customHeight="1">
      <c r="A197" s="53"/>
      <c r="B197" s="781"/>
      <c r="C197" s="54"/>
      <c r="D197" s="781"/>
      <c r="E197" s="781"/>
      <c r="F197" s="1"/>
      <c r="G197" s="1"/>
      <c r="H197" s="1"/>
    </row>
    <row r="198" ht="15.75" customHeight="1">
      <c r="A198" s="53"/>
      <c r="B198" s="781"/>
      <c r="C198" s="54"/>
      <c r="D198" s="781"/>
      <c r="E198" s="781"/>
      <c r="F198" s="1"/>
      <c r="G198" s="1"/>
      <c r="H198" s="1"/>
    </row>
    <row r="199" ht="15.75" customHeight="1">
      <c r="A199" s="53"/>
      <c r="B199" s="781"/>
      <c r="C199" s="54"/>
      <c r="D199" s="781"/>
      <c r="E199" s="781"/>
      <c r="F199" s="1"/>
      <c r="G199" s="1"/>
      <c r="H199" s="1"/>
    </row>
    <row r="200" ht="15.75" customHeight="1">
      <c r="A200" s="53"/>
      <c r="B200" s="781"/>
      <c r="C200" s="54"/>
      <c r="D200" s="781"/>
      <c r="E200" s="781"/>
      <c r="F200" s="1"/>
      <c r="G200" s="1"/>
      <c r="H200" s="1"/>
    </row>
    <row r="201" ht="15.75" customHeight="1">
      <c r="A201" s="53"/>
      <c r="B201" s="781"/>
      <c r="C201" s="54"/>
      <c r="D201" s="781"/>
      <c r="E201" s="781"/>
      <c r="F201" s="1"/>
      <c r="G201" s="1"/>
      <c r="H201" s="1"/>
    </row>
    <row r="202" ht="15.75" customHeight="1">
      <c r="A202" s="53"/>
      <c r="B202" s="781"/>
      <c r="C202" s="54"/>
      <c r="D202" s="781"/>
      <c r="E202" s="781"/>
      <c r="F202" s="1"/>
      <c r="G202" s="1"/>
      <c r="H202" s="1"/>
    </row>
    <row r="203" ht="15.75" customHeight="1">
      <c r="A203" s="53"/>
      <c r="B203" s="781"/>
      <c r="C203" s="54"/>
      <c r="D203" s="781"/>
      <c r="E203" s="781"/>
      <c r="F203" s="1"/>
      <c r="G203" s="1"/>
      <c r="H203" s="1"/>
    </row>
    <row r="204" ht="15.75" customHeight="1">
      <c r="A204" s="53"/>
      <c r="B204" s="781"/>
      <c r="C204" s="54"/>
      <c r="D204" s="781"/>
      <c r="E204" s="781"/>
      <c r="F204" s="1"/>
      <c r="G204" s="1"/>
      <c r="H204" s="1"/>
    </row>
    <row r="205" ht="15.75" customHeight="1">
      <c r="A205" s="53"/>
      <c r="B205" s="781"/>
      <c r="C205" s="54"/>
      <c r="D205" s="781"/>
      <c r="E205" s="781"/>
      <c r="F205" s="1"/>
      <c r="G205" s="1"/>
      <c r="H205" s="1"/>
    </row>
    <row r="206" ht="15.75" customHeight="1">
      <c r="A206" s="53"/>
      <c r="B206" s="781"/>
      <c r="C206" s="54"/>
      <c r="D206" s="781"/>
      <c r="E206" s="781"/>
      <c r="F206" s="1"/>
      <c r="G206" s="1"/>
      <c r="H206" s="1"/>
    </row>
    <row r="207" ht="15.75" customHeight="1">
      <c r="A207" s="53"/>
      <c r="B207" s="781"/>
      <c r="C207" s="54"/>
      <c r="D207" s="781"/>
      <c r="E207" s="781"/>
      <c r="F207" s="1"/>
      <c r="G207" s="1"/>
      <c r="H207" s="1"/>
    </row>
    <row r="208" ht="15.75" customHeight="1">
      <c r="A208" s="53"/>
      <c r="B208" s="781"/>
      <c r="C208" s="54"/>
      <c r="D208" s="781"/>
      <c r="E208" s="781"/>
      <c r="F208" s="1"/>
      <c r="G208" s="1"/>
      <c r="H208" s="1"/>
    </row>
    <row r="209" ht="15.75" customHeight="1">
      <c r="A209" s="53"/>
      <c r="B209" s="781"/>
      <c r="C209" s="54"/>
      <c r="D209" s="781"/>
      <c r="E209" s="781"/>
      <c r="F209" s="1"/>
      <c r="G209" s="1"/>
      <c r="H209" s="1"/>
    </row>
    <row r="210" ht="15.75" customHeight="1">
      <c r="A210" s="53"/>
      <c r="B210" s="781"/>
      <c r="C210" s="54"/>
      <c r="D210" s="781"/>
      <c r="E210" s="781"/>
      <c r="F210" s="1"/>
      <c r="G210" s="1"/>
      <c r="H210" s="1"/>
    </row>
    <row r="211" ht="15.75" customHeight="1">
      <c r="A211" s="53"/>
      <c r="B211" s="781"/>
      <c r="C211" s="54"/>
      <c r="D211" s="781"/>
      <c r="E211" s="781"/>
      <c r="F211" s="1"/>
      <c r="G211" s="1"/>
      <c r="H211" s="1"/>
    </row>
    <row r="212" ht="15.75" customHeight="1">
      <c r="A212" s="53"/>
      <c r="B212" s="781"/>
      <c r="C212" s="54"/>
      <c r="D212" s="781"/>
      <c r="E212" s="781"/>
      <c r="F212" s="1"/>
      <c r="G212" s="1"/>
      <c r="H212" s="1"/>
    </row>
    <row r="213" ht="15.75" customHeight="1">
      <c r="A213" s="53"/>
      <c r="B213" s="781"/>
      <c r="C213" s="54"/>
      <c r="D213" s="781"/>
      <c r="E213" s="781"/>
      <c r="F213" s="1"/>
      <c r="G213" s="1"/>
      <c r="H213" s="1"/>
    </row>
    <row r="214" ht="15.75" customHeight="1">
      <c r="A214" s="53"/>
      <c r="B214" s="781"/>
      <c r="C214" s="54"/>
      <c r="D214" s="781"/>
      <c r="E214" s="781"/>
      <c r="F214" s="1"/>
      <c r="G214" s="1"/>
      <c r="H214" s="1"/>
    </row>
    <row r="215" ht="15.75" customHeight="1">
      <c r="A215" s="53"/>
      <c r="B215" s="781"/>
      <c r="C215" s="54"/>
      <c r="D215" s="781"/>
      <c r="E215" s="781"/>
      <c r="F215" s="1"/>
      <c r="G215" s="1"/>
      <c r="H215" s="1"/>
    </row>
    <row r="216" ht="15.75" customHeight="1">
      <c r="A216" s="53"/>
      <c r="B216" s="781"/>
      <c r="C216" s="54"/>
      <c r="D216" s="781"/>
      <c r="E216" s="781"/>
      <c r="F216" s="1"/>
      <c r="G216" s="1"/>
      <c r="H216" s="1"/>
    </row>
    <row r="217" ht="15.75" customHeight="1">
      <c r="A217" s="53"/>
      <c r="B217" s="781"/>
      <c r="C217" s="54"/>
      <c r="D217" s="781"/>
      <c r="E217" s="781"/>
      <c r="F217" s="1"/>
      <c r="G217" s="1"/>
      <c r="H217" s="1"/>
    </row>
    <row r="218" ht="15.75" customHeight="1">
      <c r="A218" s="53"/>
      <c r="B218" s="781"/>
      <c r="C218" s="54"/>
      <c r="D218" s="781"/>
      <c r="E218" s="781"/>
      <c r="F218" s="1"/>
      <c r="G218" s="1"/>
      <c r="H218" s="1"/>
    </row>
    <row r="219" ht="15.75" customHeight="1">
      <c r="A219" s="53"/>
      <c r="B219" s="781"/>
      <c r="C219" s="54"/>
      <c r="D219" s="781"/>
      <c r="E219" s="781"/>
      <c r="F219" s="1"/>
      <c r="G219" s="1"/>
      <c r="H219" s="1"/>
    </row>
    <row r="220" ht="15.75" customHeight="1">
      <c r="A220" s="53"/>
      <c r="B220" s="781"/>
      <c r="C220" s="54"/>
      <c r="D220" s="781"/>
      <c r="E220" s="781"/>
      <c r="F220" s="1"/>
      <c r="G220" s="1"/>
      <c r="H220" s="1"/>
    </row>
    <row r="221" ht="15.75" customHeight="1">
      <c r="A221" s="53"/>
      <c r="B221" s="781"/>
      <c r="C221" s="54"/>
      <c r="D221" s="781"/>
      <c r="E221" s="781"/>
      <c r="F221" s="1"/>
      <c r="G221" s="1"/>
      <c r="H221" s="1"/>
    </row>
    <row r="222" ht="15.75" customHeight="1">
      <c r="A222" s="53"/>
      <c r="B222" s="781"/>
      <c r="C222" s="54"/>
      <c r="D222" s="781"/>
      <c r="E222" s="781"/>
      <c r="F222" s="1"/>
      <c r="G222" s="1"/>
      <c r="H222" s="1"/>
    </row>
    <row r="223" ht="15.75" customHeight="1">
      <c r="A223" s="53"/>
      <c r="B223" s="781"/>
      <c r="C223" s="54"/>
      <c r="D223" s="781"/>
      <c r="E223" s="781"/>
      <c r="F223" s="1"/>
      <c r="G223" s="1"/>
      <c r="H223" s="1"/>
    </row>
    <row r="224" ht="15.75" customHeight="1">
      <c r="A224" s="53"/>
      <c r="B224" s="781"/>
      <c r="C224" s="54"/>
      <c r="D224" s="781"/>
      <c r="E224" s="781"/>
      <c r="F224" s="1"/>
      <c r="G224" s="1"/>
      <c r="H224" s="1"/>
    </row>
    <row r="225" ht="15.75" customHeight="1">
      <c r="A225" s="53"/>
      <c r="B225" s="781"/>
      <c r="C225" s="54"/>
      <c r="D225" s="781"/>
      <c r="E225" s="781"/>
      <c r="F225" s="1"/>
      <c r="G225" s="1"/>
      <c r="H225" s="1"/>
    </row>
    <row r="226" ht="15.75" customHeight="1">
      <c r="A226" s="53"/>
      <c r="B226" s="781"/>
      <c r="C226" s="54"/>
      <c r="D226" s="781"/>
      <c r="E226" s="781"/>
      <c r="F226" s="1"/>
      <c r="G226" s="1"/>
      <c r="H226" s="1"/>
    </row>
    <row r="227" ht="15.75" customHeight="1">
      <c r="A227" s="53"/>
      <c r="B227" s="781"/>
      <c r="C227" s="54"/>
      <c r="D227" s="781"/>
      <c r="E227" s="781"/>
      <c r="F227" s="1"/>
      <c r="G227" s="1"/>
      <c r="H227" s="1"/>
    </row>
    <row r="228" ht="15.75" customHeight="1">
      <c r="A228" s="53"/>
      <c r="B228" s="781"/>
      <c r="C228" s="54"/>
      <c r="D228" s="781"/>
      <c r="E228" s="781"/>
      <c r="F228" s="1"/>
      <c r="G228" s="1"/>
      <c r="H228" s="1"/>
    </row>
    <row r="229" ht="15.75" customHeight="1">
      <c r="A229" s="53"/>
      <c r="B229" s="781"/>
      <c r="C229" s="54"/>
      <c r="D229" s="781"/>
      <c r="E229" s="781"/>
      <c r="F229" s="1"/>
      <c r="G229" s="1"/>
      <c r="H229" s="1"/>
    </row>
    <row r="230" ht="15.75" customHeight="1">
      <c r="A230" s="53"/>
      <c r="B230" s="781"/>
      <c r="C230" s="54"/>
      <c r="D230" s="781"/>
      <c r="E230" s="781"/>
      <c r="F230" s="1"/>
      <c r="G230" s="1"/>
      <c r="H230" s="1"/>
    </row>
    <row r="231" ht="15.75" customHeight="1">
      <c r="A231" s="53"/>
      <c r="B231" s="781"/>
      <c r="C231" s="54"/>
      <c r="D231" s="781"/>
      <c r="E231" s="781"/>
      <c r="F231" s="1"/>
      <c r="G231" s="1"/>
      <c r="H231" s="1"/>
    </row>
    <row r="232" ht="15.75" customHeight="1">
      <c r="A232" s="53"/>
      <c r="B232" s="781"/>
      <c r="C232" s="54"/>
      <c r="D232" s="781"/>
      <c r="E232" s="781"/>
      <c r="F232" s="1"/>
      <c r="G232" s="1"/>
      <c r="H232" s="1"/>
    </row>
    <row r="233" ht="15.75" customHeight="1">
      <c r="A233" s="53"/>
      <c r="B233" s="781"/>
      <c r="C233" s="54"/>
      <c r="D233" s="781"/>
      <c r="E233" s="781"/>
      <c r="F233" s="1"/>
      <c r="G233" s="1"/>
      <c r="H233" s="1"/>
    </row>
    <row r="234" ht="15.75" customHeight="1">
      <c r="A234" s="53"/>
      <c r="B234" s="781"/>
      <c r="C234" s="54"/>
      <c r="D234" s="781"/>
      <c r="E234" s="781"/>
      <c r="F234" s="1"/>
      <c r="G234" s="1"/>
      <c r="H234" s="1"/>
    </row>
    <row r="235" ht="15.75" customHeight="1">
      <c r="A235" s="53"/>
      <c r="B235" s="781"/>
      <c r="C235" s="54"/>
      <c r="D235" s="781"/>
      <c r="E235" s="781"/>
      <c r="F235" s="1"/>
      <c r="G235" s="1"/>
      <c r="H235" s="1"/>
    </row>
    <row r="236" ht="15.75" customHeight="1">
      <c r="A236" s="53"/>
      <c r="B236" s="781"/>
      <c r="C236" s="54"/>
      <c r="D236" s="781"/>
      <c r="E236" s="781"/>
      <c r="F236" s="1"/>
      <c r="G236" s="1"/>
      <c r="H236" s="1"/>
    </row>
    <row r="237" ht="15.75" customHeight="1">
      <c r="A237" s="53"/>
      <c r="B237" s="781"/>
      <c r="C237" s="54"/>
      <c r="D237" s="781"/>
      <c r="E237" s="781"/>
      <c r="F237" s="1"/>
      <c r="G237" s="1"/>
      <c r="H237" s="1"/>
    </row>
    <row r="238" ht="15.75" customHeight="1">
      <c r="A238" s="53"/>
      <c r="B238" s="781"/>
      <c r="C238" s="54"/>
      <c r="D238" s="781"/>
      <c r="E238" s="781"/>
      <c r="F238" s="1"/>
      <c r="G238" s="1"/>
      <c r="H238" s="1"/>
    </row>
    <row r="239" ht="15.75" customHeight="1">
      <c r="A239" s="53"/>
      <c r="B239" s="781"/>
      <c r="C239" s="54"/>
      <c r="D239" s="781"/>
      <c r="E239" s="781"/>
      <c r="F239" s="1"/>
      <c r="G239" s="1"/>
      <c r="H239" s="1"/>
    </row>
    <row r="240" ht="15.75" customHeight="1">
      <c r="A240" s="53"/>
      <c r="B240" s="781"/>
      <c r="C240" s="54"/>
      <c r="D240" s="781"/>
      <c r="E240" s="781"/>
      <c r="F240" s="1"/>
      <c r="G240" s="1"/>
      <c r="H240" s="1"/>
    </row>
    <row r="241" ht="15.75" customHeight="1">
      <c r="A241" s="53"/>
      <c r="B241" s="781"/>
      <c r="C241" s="54"/>
      <c r="D241" s="781"/>
      <c r="E241" s="781"/>
      <c r="F241" s="1"/>
      <c r="G241" s="1"/>
      <c r="H241" s="1"/>
    </row>
    <row r="242" ht="15.75" customHeight="1">
      <c r="A242" s="53"/>
      <c r="B242" s="781"/>
      <c r="C242" s="54"/>
      <c r="D242" s="781"/>
      <c r="E242" s="781"/>
      <c r="F242" s="1"/>
      <c r="G242" s="1"/>
      <c r="H242" s="1"/>
    </row>
    <row r="243" ht="15.75" customHeight="1">
      <c r="A243" s="53"/>
      <c r="B243" s="781"/>
      <c r="C243" s="54"/>
      <c r="D243" s="781"/>
      <c r="E243" s="781"/>
      <c r="F243" s="1"/>
      <c r="G243" s="1"/>
      <c r="H243" s="1"/>
    </row>
    <row r="244" ht="15.75" customHeight="1">
      <c r="A244" s="53"/>
      <c r="B244" s="781"/>
      <c r="C244" s="54"/>
      <c r="D244" s="781"/>
      <c r="E244" s="781"/>
      <c r="F244" s="1"/>
      <c r="G244" s="1"/>
      <c r="H244" s="1"/>
    </row>
    <row r="245" ht="15.75" customHeight="1">
      <c r="A245" s="53"/>
      <c r="B245" s="781"/>
      <c r="C245" s="54"/>
      <c r="D245" s="781"/>
      <c r="E245" s="781"/>
      <c r="F245" s="1"/>
      <c r="G245" s="1"/>
      <c r="H245" s="1"/>
    </row>
    <row r="246" ht="15.75" customHeight="1">
      <c r="A246" s="53"/>
      <c r="B246" s="781"/>
      <c r="C246" s="54"/>
      <c r="D246" s="781"/>
      <c r="E246" s="781"/>
      <c r="F246" s="1"/>
      <c r="G246" s="1"/>
      <c r="H246" s="1"/>
    </row>
    <row r="247" ht="15.75" customHeight="1">
      <c r="A247" s="53"/>
      <c r="B247" s="781"/>
      <c r="C247" s="54"/>
      <c r="D247" s="781"/>
      <c r="E247" s="781"/>
      <c r="F247" s="1"/>
      <c r="G247" s="1"/>
      <c r="H247" s="1"/>
    </row>
    <row r="248" ht="15.75" customHeight="1">
      <c r="A248" s="53"/>
      <c r="B248" s="781"/>
      <c r="C248" s="54"/>
      <c r="D248" s="781"/>
      <c r="E248" s="781"/>
      <c r="F248" s="1"/>
      <c r="G248" s="1"/>
      <c r="H248" s="1"/>
    </row>
    <row r="249" ht="15.75" customHeight="1">
      <c r="A249" s="53"/>
      <c r="B249" s="781"/>
      <c r="C249" s="54"/>
      <c r="D249" s="781"/>
      <c r="E249" s="781"/>
      <c r="F249" s="1"/>
      <c r="G249" s="1"/>
      <c r="H249" s="1"/>
    </row>
    <row r="250" ht="15.75" customHeight="1">
      <c r="A250" s="53"/>
      <c r="B250" s="781"/>
      <c r="C250" s="54"/>
      <c r="D250" s="781"/>
      <c r="E250" s="781"/>
      <c r="F250" s="1"/>
      <c r="G250" s="1"/>
      <c r="H250" s="1"/>
    </row>
    <row r="251" ht="15.75" customHeight="1">
      <c r="A251" s="53"/>
      <c r="B251" s="781"/>
      <c r="C251" s="54"/>
      <c r="D251" s="781"/>
      <c r="E251" s="781"/>
      <c r="F251" s="1"/>
      <c r="G251" s="1"/>
      <c r="H251" s="1"/>
    </row>
    <row r="252" ht="15.75" customHeight="1">
      <c r="A252" s="53"/>
      <c r="B252" s="781"/>
      <c r="C252" s="54"/>
      <c r="D252" s="781"/>
      <c r="E252" s="781"/>
      <c r="F252" s="1"/>
      <c r="G252" s="1"/>
      <c r="H252" s="1"/>
    </row>
    <row r="253" ht="15.75" customHeight="1">
      <c r="A253" s="53"/>
      <c r="B253" s="781"/>
      <c r="C253" s="54"/>
      <c r="D253" s="781"/>
      <c r="E253" s="781"/>
      <c r="F253" s="1"/>
      <c r="G253" s="1"/>
      <c r="H253" s="1"/>
    </row>
    <row r="254" ht="15.75" customHeight="1">
      <c r="A254" s="53"/>
      <c r="B254" s="781"/>
      <c r="C254" s="54"/>
      <c r="D254" s="781"/>
      <c r="E254" s="781"/>
      <c r="F254" s="1"/>
      <c r="G254" s="1"/>
      <c r="H254" s="1"/>
    </row>
    <row r="255" ht="15.75" customHeight="1">
      <c r="A255" s="53"/>
      <c r="B255" s="781"/>
      <c r="C255" s="54"/>
      <c r="D255" s="781"/>
      <c r="E255" s="781"/>
      <c r="F255" s="1"/>
      <c r="G255" s="1"/>
      <c r="H255" s="1"/>
    </row>
    <row r="256" ht="15.75" customHeight="1">
      <c r="A256" s="53"/>
      <c r="B256" s="781"/>
      <c r="C256" s="54"/>
      <c r="D256" s="781"/>
      <c r="E256" s="781"/>
      <c r="F256" s="1"/>
      <c r="G256" s="1"/>
      <c r="H256" s="1"/>
    </row>
    <row r="257" ht="15.75" customHeight="1">
      <c r="A257" s="53"/>
      <c r="B257" s="781"/>
      <c r="C257" s="54"/>
      <c r="D257" s="781"/>
      <c r="E257" s="781"/>
      <c r="F257" s="1"/>
      <c r="G257" s="1"/>
      <c r="H257" s="1"/>
    </row>
    <row r="258" ht="15.75" customHeight="1">
      <c r="A258" s="53"/>
      <c r="B258" s="781"/>
      <c r="C258" s="54"/>
      <c r="D258" s="781"/>
      <c r="E258" s="781"/>
      <c r="F258" s="1"/>
      <c r="G258" s="1"/>
      <c r="H258" s="1"/>
    </row>
    <row r="259" ht="15.75" customHeight="1">
      <c r="A259" s="53"/>
      <c r="B259" s="781"/>
      <c r="C259" s="54"/>
      <c r="D259" s="781"/>
      <c r="E259" s="781"/>
      <c r="F259" s="1"/>
      <c r="G259" s="1"/>
      <c r="H259" s="1"/>
    </row>
    <row r="260" ht="15.75" customHeight="1">
      <c r="A260" s="53"/>
      <c r="B260" s="781"/>
      <c r="C260" s="54"/>
      <c r="D260" s="781"/>
      <c r="E260" s="781"/>
      <c r="F260" s="1"/>
      <c r="G260" s="1"/>
      <c r="H260" s="1"/>
    </row>
    <row r="261" ht="15.75" customHeight="1">
      <c r="A261" s="53"/>
      <c r="B261" s="781"/>
      <c r="C261" s="54"/>
      <c r="D261" s="781"/>
      <c r="E261" s="781"/>
      <c r="F261" s="1"/>
      <c r="G261" s="1"/>
      <c r="H261" s="1"/>
    </row>
    <row r="262" ht="15.75" customHeight="1">
      <c r="A262" s="53"/>
      <c r="B262" s="781"/>
      <c r="C262" s="54"/>
      <c r="D262" s="781"/>
      <c r="E262" s="781"/>
      <c r="F262" s="1"/>
      <c r="G262" s="1"/>
      <c r="H262" s="1"/>
    </row>
    <row r="263" ht="15.75" customHeight="1">
      <c r="A263" s="53"/>
      <c r="B263" s="781"/>
      <c r="C263" s="54"/>
      <c r="D263" s="781"/>
      <c r="E263" s="781"/>
      <c r="F263" s="1"/>
      <c r="G263" s="1"/>
      <c r="H263" s="1"/>
    </row>
    <row r="264" ht="15.75" customHeight="1">
      <c r="A264" s="53"/>
      <c r="B264" s="781"/>
      <c r="C264" s="54"/>
      <c r="D264" s="781"/>
      <c r="E264" s="781"/>
      <c r="F264" s="1"/>
      <c r="G264" s="1"/>
      <c r="H264" s="1"/>
    </row>
    <row r="265" ht="15.75" customHeight="1">
      <c r="A265" s="53"/>
      <c r="B265" s="781"/>
      <c r="C265" s="54"/>
      <c r="D265" s="781"/>
      <c r="E265" s="781"/>
      <c r="F265" s="1"/>
      <c r="G265" s="1"/>
      <c r="H265" s="1"/>
    </row>
    <row r="266" ht="15.75" customHeight="1">
      <c r="A266" s="53"/>
      <c r="B266" s="781"/>
      <c r="C266" s="54"/>
      <c r="D266" s="781"/>
      <c r="E266" s="781"/>
      <c r="F266" s="1"/>
      <c r="G266" s="1"/>
      <c r="H266" s="1"/>
    </row>
    <row r="267" ht="15.75" customHeight="1">
      <c r="A267" s="53"/>
      <c r="B267" s="781"/>
      <c r="C267" s="54"/>
      <c r="D267" s="781"/>
      <c r="E267" s="781"/>
      <c r="F267" s="1"/>
      <c r="G267" s="1"/>
      <c r="H267" s="1"/>
    </row>
    <row r="268" ht="15.75" customHeight="1">
      <c r="A268" s="53"/>
      <c r="B268" s="781"/>
      <c r="C268" s="54"/>
      <c r="D268" s="781"/>
      <c r="E268" s="781"/>
      <c r="F268" s="1"/>
      <c r="G268" s="1"/>
      <c r="H268" s="1"/>
    </row>
    <row r="269" ht="15.75" customHeight="1">
      <c r="A269" s="53"/>
      <c r="B269" s="781"/>
      <c r="C269" s="54"/>
      <c r="D269" s="781"/>
      <c r="E269" s="781"/>
      <c r="F269" s="1"/>
      <c r="G269" s="1"/>
      <c r="H269" s="1"/>
    </row>
    <row r="270" ht="15.75" customHeight="1">
      <c r="A270" s="53"/>
      <c r="B270" s="781"/>
      <c r="C270" s="54"/>
      <c r="D270" s="781"/>
      <c r="E270" s="781"/>
      <c r="F270" s="1"/>
      <c r="G270" s="1"/>
      <c r="H270" s="1"/>
    </row>
    <row r="271" ht="15.75" customHeight="1">
      <c r="A271" s="53"/>
      <c r="B271" s="781"/>
      <c r="C271" s="54"/>
      <c r="D271" s="781"/>
      <c r="E271" s="781"/>
      <c r="F271" s="1"/>
      <c r="G271" s="1"/>
      <c r="H271" s="1"/>
    </row>
    <row r="272" ht="15.75" customHeight="1">
      <c r="A272" s="53"/>
      <c r="B272" s="781"/>
      <c r="C272" s="54"/>
      <c r="D272" s="781"/>
      <c r="E272" s="781"/>
      <c r="F272" s="1"/>
      <c r="G272" s="1"/>
      <c r="H272" s="1"/>
    </row>
    <row r="273" ht="15.75" customHeight="1">
      <c r="A273" s="53"/>
      <c r="B273" s="781"/>
      <c r="C273" s="54"/>
      <c r="D273" s="781"/>
      <c r="E273" s="781"/>
      <c r="F273" s="1"/>
      <c r="G273" s="1"/>
      <c r="H273" s="1"/>
    </row>
    <row r="274" ht="15.75" customHeight="1">
      <c r="A274" s="53"/>
      <c r="B274" s="781"/>
      <c r="C274" s="54"/>
      <c r="D274" s="781"/>
      <c r="E274" s="781"/>
      <c r="F274" s="1"/>
      <c r="G274" s="1"/>
      <c r="H274" s="1"/>
    </row>
    <row r="275" ht="15.75" customHeight="1">
      <c r="A275" s="53"/>
      <c r="B275" s="781"/>
      <c r="C275" s="54"/>
      <c r="D275" s="781"/>
      <c r="E275" s="781"/>
      <c r="F275" s="1"/>
      <c r="G275" s="1"/>
      <c r="H275" s="1"/>
    </row>
    <row r="276" ht="15.75" customHeight="1">
      <c r="A276" s="53"/>
      <c r="B276" s="781"/>
      <c r="C276" s="54"/>
      <c r="D276" s="781"/>
      <c r="E276" s="781"/>
      <c r="F276" s="1"/>
      <c r="G276" s="1"/>
      <c r="H276" s="1"/>
    </row>
    <row r="277" ht="15.75" customHeight="1">
      <c r="A277" s="53"/>
      <c r="B277" s="781"/>
      <c r="C277" s="54"/>
      <c r="D277" s="781"/>
      <c r="E277" s="781"/>
      <c r="F277" s="1"/>
      <c r="G277" s="1"/>
      <c r="H277" s="1"/>
    </row>
    <row r="278" ht="15.75" customHeight="1">
      <c r="A278" s="53"/>
      <c r="B278" s="781"/>
      <c r="C278" s="54"/>
      <c r="D278" s="781"/>
      <c r="E278" s="781"/>
      <c r="F278" s="1"/>
      <c r="G278" s="1"/>
      <c r="H278" s="1"/>
    </row>
    <row r="279" ht="15.75" customHeight="1">
      <c r="A279" s="53"/>
      <c r="B279" s="781"/>
      <c r="C279" s="54"/>
      <c r="D279" s="781"/>
      <c r="E279" s="781"/>
      <c r="F279" s="1"/>
      <c r="G279" s="1"/>
      <c r="H279" s="1"/>
    </row>
    <row r="280" ht="15.75" customHeight="1">
      <c r="A280" s="53"/>
      <c r="B280" s="781"/>
      <c r="C280" s="54"/>
      <c r="D280" s="781"/>
      <c r="E280" s="781"/>
      <c r="F280" s="1"/>
      <c r="G280" s="1"/>
      <c r="H280" s="1"/>
    </row>
    <row r="281" ht="15.75" customHeight="1">
      <c r="A281" s="53"/>
      <c r="B281" s="781"/>
      <c r="C281" s="54"/>
      <c r="D281" s="781"/>
      <c r="E281" s="781"/>
      <c r="F281" s="1"/>
      <c r="G281" s="1"/>
      <c r="H281" s="1"/>
    </row>
    <row r="282" ht="15.75" customHeight="1">
      <c r="A282" s="53"/>
      <c r="B282" s="781"/>
      <c r="C282" s="54"/>
      <c r="D282" s="781"/>
      <c r="E282" s="781"/>
      <c r="F282" s="1"/>
      <c r="G282" s="1"/>
      <c r="H282" s="1"/>
    </row>
    <row r="283" ht="15.75" customHeight="1">
      <c r="A283" s="53"/>
      <c r="B283" s="781"/>
      <c r="C283" s="54"/>
      <c r="D283" s="781"/>
      <c r="E283" s="781"/>
      <c r="F283" s="1"/>
      <c r="G283" s="1"/>
      <c r="H283" s="1"/>
    </row>
    <row r="284" ht="15.75" customHeight="1">
      <c r="A284" s="53"/>
      <c r="B284" s="781"/>
      <c r="C284" s="54"/>
      <c r="D284" s="781"/>
      <c r="E284" s="781"/>
      <c r="F284" s="1"/>
      <c r="G284" s="1"/>
      <c r="H284" s="1"/>
    </row>
    <row r="285" ht="15.75" customHeight="1">
      <c r="A285" s="53"/>
      <c r="B285" s="781"/>
      <c r="C285" s="54"/>
      <c r="D285" s="781"/>
      <c r="E285" s="781"/>
      <c r="F285" s="1"/>
      <c r="G285" s="1"/>
      <c r="H285" s="1"/>
    </row>
    <row r="286" ht="15.75" customHeight="1">
      <c r="A286" s="53"/>
      <c r="B286" s="781"/>
      <c r="C286" s="54"/>
      <c r="D286" s="781"/>
      <c r="E286" s="781"/>
      <c r="F286" s="1"/>
      <c r="G286" s="1"/>
      <c r="H286" s="1"/>
    </row>
    <row r="287" ht="15.75" customHeight="1">
      <c r="A287" s="53"/>
      <c r="B287" s="781"/>
      <c r="C287" s="54"/>
      <c r="D287" s="781"/>
      <c r="E287" s="781"/>
      <c r="F287" s="1"/>
      <c r="G287" s="1"/>
      <c r="H287" s="1"/>
    </row>
    <row r="288" ht="15.75" customHeight="1">
      <c r="A288" s="53"/>
      <c r="B288" s="781"/>
      <c r="C288" s="54"/>
      <c r="D288" s="781"/>
      <c r="E288" s="781"/>
      <c r="F288" s="1"/>
      <c r="G288" s="1"/>
      <c r="H288" s="1"/>
    </row>
    <row r="289" ht="15.75" customHeight="1">
      <c r="A289" s="53"/>
      <c r="B289" s="781"/>
      <c r="C289" s="54"/>
      <c r="D289" s="781"/>
      <c r="E289" s="781"/>
      <c r="F289" s="1"/>
      <c r="G289" s="1"/>
      <c r="H289" s="1"/>
    </row>
    <row r="290" ht="15.75" customHeight="1">
      <c r="A290" s="53"/>
      <c r="B290" s="781"/>
      <c r="C290" s="54"/>
      <c r="D290" s="781"/>
      <c r="E290" s="781"/>
      <c r="F290" s="1"/>
      <c r="G290" s="1"/>
      <c r="H290" s="1"/>
    </row>
    <row r="291" ht="15.75" customHeight="1">
      <c r="A291" s="53"/>
      <c r="B291" s="781"/>
      <c r="C291" s="54"/>
      <c r="D291" s="781"/>
      <c r="E291" s="781"/>
      <c r="F291" s="1"/>
      <c r="G291" s="1"/>
      <c r="H291" s="1"/>
    </row>
    <row r="292" ht="15.75" customHeight="1">
      <c r="A292" s="53"/>
      <c r="B292" s="781"/>
      <c r="C292" s="54"/>
      <c r="D292" s="781"/>
      <c r="E292" s="781"/>
      <c r="F292" s="1"/>
      <c r="G292" s="1"/>
      <c r="H292" s="1"/>
    </row>
    <row r="293" ht="15.75" customHeight="1">
      <c r="A293" s="53"/>
      <c r="B293" s="781"/>
      <c r="C293" s="54"/>
      <c r="D293" s="781"/>
      <c r="E293" s="781"/>
      <c r="F293" s="1"/>
      <c r="G293" s="1"/>
      <c r="H293" s="1"/>
    </row>
    <row r="294" ht="15.75" customHeight="1">
      <c r="A294" s="53"/>
      <c r="B294" s="781"/>
      <c r="C294" s="54"/>
      <c r="D294" s="781"/>
      <c r="E294" s="781"/>
      <c r="F294" s="1"/>
      <c r="G294" s="1"/>
      <c r="H294" s="1"/>
    </row>
    <row r="295" ht="15.75" customHeight="1">
      <c r="A295" s="53"/>
      <c r="B295" s="781"/>
      <c r="C295" s="54"/>
      <c r="D295" s="781"/>
      <c r="E295" s="781"/>
      <c r="F295" s="1"/>
      <c r="G295" s="1"/>
      <c r="H295" s="1"/>
    </row>
    <row r="296" ht="15.75" customHeight="1">
      <c r="A296" s="53"/>
      <c r="B296" s="781"/>
      <c r="C296" s="54"/>
      <c r="D296" s="781"/>
      <c r="E296" s="781"/>
      <c r="F296" s="1"/>
      <c r="G296" s="1"/>
      <c r="H296" s="1"/>
    </row>
    <row r="297" ht="15.75" customHeight="1">
      <c r="A297" s="53"/>
      <c r="B297" s="781"/>
      <c r="C297" s="54"/>
      <c r="D297" s="781"/>
      <c r="E297" s="781"/>
      <c r="F297" s="1"/>
      <c r="G297" s="1"/>
      <c r="H297" s="1"/>
    </row>
    <row r="298" ht="15.75" customHeight="1">
      <c r="A298" s="53"/>
      <c r="B298" s="781"/>
      <c r="C298" s="54"/>
      <c r="D298" s="781"/>
      <c r="E298" s="781"/>
      <c r="F298" s="1"/>
      <c r="G298" s="1"/>
      <c r="H298" s="1"/>
    </row>
    <row r="299" ht="15.75" customHeight="1">
      <c r="A299" s="53"/>
      <c r="B299" s="781"/>
      <c r="C299" s="54"/>
      <c r="D299" s="781"/>
      <c r="E299" s="781"/>
      <c r="F299" s="1"/>
      <c r="G299" s="1"/>
      <c r="H299" s="1"/>
    </row>
    <row r="300" ht="15.75" customHeight="1">
      <c r="A300" s="53"/>
      <c r="B300" s="781"/>
      <c r="C300" s="54"/>
      <c r="D300" s="781"/>
      <c r="E300" s="781"/>
      <c r="F300" s="1"/>
      <c r="G300" s="1"/>
      <c r="H300" s="1"/>
    </row>
    <row r="301" ht="15.75" customHeight="1">
      <c r="A301" s="53"/>
      <c r="B301" s="781"/>
      <c r="C301" s="54"/>
      <c r="D301" s="781"/>
      <c r="E301" s="781"/>
      <c r="F301" s="1"/>
      <c r="G301" s="1"/>
      <c r="H301" s="1"/>
    </row>
    <row r="302" ht="15.75" customHeight="1">
      <c r="A302" s="53"/>
      <c r="B302" s="781"/>
      <c r="C302" s="54"/>
      <c r="D302" s="781"/>
      <c r="E302" s="781"/>
      <c r="F302" s="1"/>
      <c r="G302" s="1"/>
      <c r="H302" s="1"/>
    </row>
    <row r="303" ht="15.75" customHeight="1">
      <c r="A303" s="53"/>
      <c r="B303" s="781"/>
      <c r="C303" s="54"/>
      <c r="D303" s="781"/>
      <c r="E303" s="781"/>
      <c r="F303" s="1"/>
      <c r="G303" s="1"/>
      <c r="H303" s="1"/>
    </row>
    <row r="304" ht="15.75" customHeight="1">
      <c r="A304" s="53"/>
      <c r="B304" s="781"/>
      <c r="C304" s="54"/>
      <c r="D304" s="781"/>
      <c r="E304" s="781"/>
      <c r="F304" s="1"/>
      <c r="G304" s="1"/>
      <c r="H304" s="1"/>
    </row>
    <row r="305" ht="15.75" customHeight="1">
      <c r="A305" s="53"/>
      <c r="B305" s="781"/>
      <c r="C305" s="54"/>
      <c r="D305" s="781"/>
      <c r="E305" s="781"/>
      <c r="F305" s="1"/>
      <c r="G305" s="1"/>
      <c r="H305" s="1"/>
    </row>
    <row r="306" ht="15.75" customHeight="1">
      <c r="A306" s="53"/>
      <c r="B306" s="781"/>
      <c r="C306" s="54"/>
      <c r="D306" s="781"/>
      <c r="E306" s="781"/>
      <c r="F306" s="1"/>
      <c r="G306" s="1"/>
      <c r="H306" s="1"/>
    </row>
    <row r="307" ht="15.75" customHeight="1">
      <c r="A307" s="53"/>
      <c r="B307" s="781"/>
      <c r="C307" s="54"/>
      <c r="D307" s="781"/>
      <c r="E307" s="781"/>
      <c r="F307" s="1"/>
      <c r="G307" s="1"/>
      <c r="H307" s="1"/>
    </row>
    <row r="308" ht="15.75" customHeight="1">
      <c r="A308" s="53"/>
      <c r="B308" s="781"/>
      <c r="C308" s="54"/>
      <c r="D308" s="781"/>
      <c r="E308" s="781"/>
      <c r="F308" s="1"/>
      <c r="G308" s="1"/>
      <c r="H308" s="1"/>
    </row>
    <row r="309" ht="15.75" customHeight="1">
      <c r="A309" s="53"/>
      <c r="B309" s="781"/>
      <c r="C309" s="54"/>
      <c r="D309" s="781"/>
      <c r="E309" s="781"/>
      <c r="F309" s="1"/>
      <c r="G309" s="1"/>
      <c r="H309" s="1"/>
    </row>
    <row r="310" ht="15.75" customHeight="1">
      <c r="A310" s="53"/>
      <c r="B310" s="781"/>
      <c r="C310" s="54"/>
      <c r="D310" s="781"/>
      <c r="E310" s="781"/>
      <c r="F310" s="1"/>
      <c r="G310" s="1"/>
      <c r="H310" s="1"/>
    </row>
    <row r="311" ht="15.75" customHeight="1">
      <c r="A311" s="53"/>
      <c r="B311" s="781"/>
      <c r="C311" s="54"/>
      <c r="D311" s="781"/>
      <c r="E311" s="781"/>
      <c r="F311" s="1"/>
      <c r="G311" s="1"/>
      <c r="H311" s="1"/>
    </row>
    <row r="312" ht="15.75" customHeight="1">
      <c r="A312" s="53"/>
      <c r="B312" s="781"/>
      <c r="C312" s="54"/>
      <c r="D312" s="781"/>
      <c r="E312" s="781"/>
      <c r="F312" s="1"/>
      <c r="G312" s="1"/>
      <c r="H312" s="1"/>
    </row>
    <row r="313" ht="15.75" customHeight="1">
      <c r="A313" s="53"/>
      <c r="B313" s="781"/>
      <c r="C313" s="54"/>
      <c r="D313" s="781"/>
      <c r="E313" s="781"/>
      <c r="F313" s="1"/>
      <c r="G313" s="1"/>
      <c r="H313" s="1"/>
    </row>
    <row r="314" ht="15.75" customHeight="1">
      <c r="A314" s="53"/>
      <c r="B314" s="781"/>
      <c r="C314" s="54"/>
      <c r="D314" s="781"/>
      <c r="E314" s="781"/>
      <c r="F314" s="1"/>
      <c r="G314" s="1"/>
      <c r="H314" s="1"/>
    </row>
    <row r="315" ht="15.75" customHeight="1">
      <c r="A315" s="53"/>
      <c r="B315" s="781"/>
      <c r="C315" s="54"/>
      <c r="D315" s="781"/>
      <c r="E315" s="781"/>
      <c r="F315" s="1"/>
      <c r="G315" s="1"/>
      <c r="H315" s="1"/>
    </row>
    <row r="316" ht="15.75" customHeight="1">
      <c r="A316" s="53"/>
      <c r="B316" s="781"/>
      <c r="C316" s="54"/>
      <c r="D316" s="781"/>
      <c r="E316" s="781"/>
      <c r="F316" s="1"/>
      <c r="G316" s="1"/>
      <c r="H316" s="1"/>
    </row>
    <row r="317" ht="15.75" customHeight="1">
      <c r="A317" s="53"/>
      <c r="B317" s="781"/>
      <c r="C317" s="54"/>
      <c r="D317" s="781"/>
      <c r="E317" s="781"/>
      <c r="F317" s="1"/>
      <c r="G317" s="1"/>
      <c r="H317" s="1"/>
    </row>
    <row r="318" ht="15.75" customHeight="1">
      <c r="A318" s="53"/>
      <c r="B318" s="781"/>
      <c r="C318" s="54"/>
      <c r="D318" s="781"/>
      <c r="E318" s="781"/>
      <c r="F318" s="1"/>
      <c r="G318" s="1"/>
      <c r="H318" s="1"/>
    </row>
    <row r="319" ht="15.75" customHeight="1">
      <c r="A319" s="53"/>
      <c r="B319" s="781"/>
      <c r="C319" s="54"/>
      <c r="D319" s="781"/>
      <c r="E319" s="781"/>
      <c r="F319" s="1"/>
      <c r="G319" s="1"/>
      <c r="H319" s="1"/>
    </row>
    <row r="320" ht="15.75" customHeight="1">
      <c r="A320" s="53"/>
      <c r="B320" s="781"/>
      <c r="C320" s="54"/>
      <c r="D320" s="781"/>
      <c r="E320" s="781"/>
      <c r="F320" s="1"/>
      <c r="G320" s="1"/>
      <c r="H320" s="1"/>
    </row>
    <row r="321" ht="15.75" customHeight="1">
      <c r="A321" s="53"/>
      <c r="B321" s="781"/>
      <c r="C321" s="54"/>
      <c r="D321" s="781"/>
      <c r="E321" s="781"/>
      <c r="F321" s="1"/>
      <c r="G321" s="1"/>
      <c r="H321" s="1"/>
    </row>
    <row r="322" ht="15.75" customHeight="1">
      <c r="A322" s="53"/>
      <c r="B322" s="781"/>
      <c r="C322" s="54"/>
      <c r="D322" s="781"/>
      <c r="E322" s="781"/>
      <c r="F322" s="1"/>
      <c r="G322" s="1"/>
      <c r="H322" s="1"/>
    </row>
    <row r="323" ht="15.75" customHeight="1">
      <c r="A323" s="53"/>
      <c r="B323" s="781"/>
      <c r="C323" s="54"/>
      <c r="D323" s="781"/>
      <c r="E323" s="781"/>
      <c r="F323" s="1"/>
      <c r="G323" s="1"/>
      <c r="H323" s="1"/>
    </row>
    <row r="324" ht="15.75" customHeight="1">
      <c r="A324" s="53"/>
      <c r="B324" s="781"/>
      <c r="C324" s="54"/>
      <c r="D324" s="781"/>
      <c r="E324" s="781"/>
      <c r="F324" s="1"/>
      <c r="G324" s="1"/>
      <c r="H324" s="1"/>
    </row>
    <row r="325" ht="15.75" customHeight="1">
      <c r="A325" s="53"/>
      <c r="B325" s="781"/>
      <c r="C325" s="54"/>
      <c r="D325" s="781"/>
      <c r="E325" s="781"/>
      <c r="F325" s="1"/>
      <c r="G325" s="1"/>
      <c r="H325" s="1"/>
    </row>
    <row r="326" ht="15.75" customHeight="1">
      <c r="A326" s="53"/>
      <c r="B326" s="781"/>
      <c r="C326" s="54"/>
      <c r="D326" s="781"/>
      <c r="E326" s="781"/>
      <c r="F326" s="1"/>
      <c r="G326" s="1"/>
      <c r="H326" s="1"/>
    </row>
    <row r="327" ht="15.75" customHeight="1">
      <c r="A327" s="53"/>
      <c r="B327" s="781"/>
      <c r="C327" s="54"/>
      <c r="D327" s="781"/>
      <c r="E327" s="781"/>
      <c r="F327" s="1"/>
      <c r="G327" s="1"/>
      <c r="H327" s="1"/>
    </row>
    <row r="328" ht="15.75" customHeight="1">
      <c r="A328" s="53"/>
      <c r="B328" s="781"/>
      <c r="C328" s="54"/>
      <c r="D328" s="781"/>
      <c r="E328" s="781"/>
      <c r="F328" s="1"/>
      <c r="G328" s="1"/>
      <c r="H328" s="1"/>
    </row>
    <row r="329" ht="15.75" customHeight="1">
      <c r="A329" s="53"/>
      <c r="B329" s="781"/>
      <c r="C329" s="54"/>
      <c r="D329" s="781"/>
      <c r="E329" s="781"/>
      <c r="F329" s="1"/>
      <c r="G329" s="1"/>
      <c r="H329" s="1"/>
    </row>
    <row r="330" ht="15.75" customHeight="1">
      <c r="A330" s="53"/>
      <c r="B330" s="781"/>
      <c r="C330" s="54"/>
      <c r="D330" s="781"/>
      <c r="E330" s="781"/>
      <c r="F330" s="1"/>
      <c r="G330" s="1"/>
      <c r="H330" s="1"/>
    </row>
    <row r="331" ht="15.75" customHeight="1">
      <c r="A331" s="53"/>
      <c r="B331" s="781"/>
      <c r="C331" s="54"/>
      <c r="D331" s="781"/>
      <c r="E331" s="781"/>
      <c r="F331" s="1"/>
      <c r="G331" s="1"/>
      <c r="H331" s="1"/>
    </row>
    <row r="332" ht="15.75" customHeight="1">
      <c r="A332" s="53"/>
      <c r="B332" s="781"/>
      <c r="C332" s="54"/>
      <c r="D332" s="781"/>
      <c r="E332" s="781"/>
      <c r="F332" s="1"/>
      <c r="G332" s="1"/>
      <c r="H332" s="1"/>
    </row>
    <row r="333" ht="15.75" customHeight="1">
      <c r="A333" s="53"/>
      <c r="B333" s="781"/>
      <c r="C333" s="54"/>
      <c r="D333" s="781"/>
      <c r="E333" s="781"/>
      <c r="F333" s="1"/>
      <c r="G333" s="1"/>
      <c r="H333" s="1"/>
    </row>
    <row r="334" ht="15.75" customHeight="1">
      <c r="A334" s="53"/>
      <c r="B334" s="781"/>
      <c r="C334" s="54"/>
      <c r="D334" s="781"/>
      <c r="E334" s="781"/>
      <c r="F334" s="1"/>
      <c r="G334" s="1"/>
      <c r="H334" s="1"/>
    </row>
    <row r="335" ht="15.75" customHeight="1">
      <c r="A335" s="53"/>
      <c r="B335" s="781"/>
      <c r="C335" s="54"/>
      <c r="D335" s="781"/>
      <c r="E335" s="781"/>
      <c r="F335" s="1"/>
      <c r="G335" s="1"/>
      <c r="H335" s="1"/>
    </row>
    <row r="336" ht="15.75" customHeight="1">
      <c r="A336" s="53"/>
      <c r="B336" s="781"/>
      <c r="C336" s="54"/>
      <c r="D336" s="781"/>
      <c r="E336" s="781"/>
      <c r="F336" s="1"/>
      <c r="G336" s="1"/>
      <c r="H336" s="1"/>
    </row>
    <row r="337" ht="15.75" customHeight="1">
      <c r="A337" s="53"/>
      <c r="B337" s="781"/>
      <c r="C337" s="54"/>
      <c r="D337" s="781"/>
      <c r="E337" s="781"/>
      <c r="F337" s="1"/>
      <c r="G337" s="1"/>
      <c r="H337" s="1"/>
    </row>
    <row r="338" ht="15.75" customHeight="1">
      <c r="A338" s="53"/>
      <c r="B338" s="781"/>
      <c r="C338" s="54"/>
      <c r="D338" s="781"/>
      <c r="E338" s="781"/>
      <c r="F338" s="1"/>
      <c r="G338" s="1"/>
      <c r="H338" s="1"/>
    </row>
    <row r="339" ht="15.75" customHeight="1">
      <c r="A339" s="53"/>
      <c r="B339" s="781"/>
      <c r="C339" s="54"/>
      <c r="D339" s="781"/>
      <c r="E339" s="781"/>
      <c r="F339" s="1"/>
      <c r="G339" s="1"/>
      <c r="H339" s="1"/>
    </row>
    <row r="340" ht="15.75" customHeight="1">
      <c r="A340" s="53"/>
      <c r="B340" s="781"/>
      <c r="C340" s="54"/>
      <c r="D340" s="781"/>
      <c r="E340" s="781"/>
      <c r="F340" s="1"/>
      <c r="G340" s="1"/>
      <c r="H340" s="1"/>
    </row>
    <row r="341" ht="15.75" customHeight="1">
      <c r="B341" s="779"/>
      <c r="C341" s="3"/>
      <c r="D341" s="779"/>
      <c r="E341" s="779"/>
    </row>
    <row r="342" ht="15.75" customHeight="1">
      <c r="B342" s="779"/>
      <c r="C342" s="3"/>
      <c r="D342" s="779"/>
      <c r="E342" s="779"/>
    </row>
    <row r="343" ht="15.75" customHeight="1">
      <c r="B343" s="779"/>
      <c r="C343" s="3"/>
      <c r="D343" s="779"/>
      <c r="E343" s="779"/>
    </row>
    <row r="344" ht="15.75" customHeight="1">
      <c r="B344" s="779"/>
      <c r="C344" s="3"/>
      <c r="D344" s="779"/>
      <c r="E344" s="779"/>
    </row>
    <row r="345" ht="15.75" customHeight="1">
      <c r="B345" s="779"/>
      <c r="C345" s="3"/>
      <c r="D345" s="779"/>
      <c r="E345" s="779"/>
    </row>
    <row r="346" ht="15.75" customHeight="1">
      <c r="B346" s="779"/>
      <c r="C346" s="3"/>
      <c r="D346" s="779"/>
      <c r="E346" s="779"/>
    </row>
    <row r="347" ht="15.75" customHeight="1">
      <c r="B347" s="779"/>
      <c r="C347" s="3"/>
      <c r="D347" s="779"/>
      <c r="E347" s="779"/>
    </row>
    <row r="348" ht="15.75" customHeight="1">
      <c r="B348" s="779"/>
      <c r="C348" s="3"/>
      <c r="D348" s="779"/>
      <c r="E348" s="779"/>
    </row>
    <row r="349" ht="15.75" customHeight="1">
      <c r="B349" s="779"/>
      <c r="C349" s="3"/>
      <c r="D349" s="779"/>
      <c r="E349" s="779"/>
    </row>
    <row r="350" ht="15.75" customHeight="1">
      <c r="B350" s="779"/>
      <c r="C350" s="3"/>
      <c r="D350" s="779"/>
      <c r="E350" s="779"/>
    </row>
    <row r="351" ht="15.75" customHeight="1">
      <c r="B351" s="779"/>
      <c r="C351" s="3"/>
      <c r="D351" s="779"/>
      <c r="E351" s="779"/>
    </row>
    <row r="352" ht="15.75" customHeight="1">
      <c r="B352" s="779"/>
      <c r="C352" s="3"/>
      <c r="D352" s="779"/>
      <c r="E352" s="779"/>
    </row>
    <row r="353" ht="15.75" customHeight="1">
      <c r="B353" s="779"/>
      <c r="C353" s="3"/>
      <c r="D353" s="779"/>
      <c r="E353" s="779"/>
    </row>
    <row r="354" ht="15.75" customHeight="1">
      <c r="B354" s="779"/>
      <c r="C354" s="3"/>
      <c r="D354" s="779"/>
      <c r="E354" s="779"/>
    </row>
    <row r="355" ht="15.75" customHeight="1">
      <c r="B355" s="779"/>
      <c r="C355" s="3"/>
      <c r="D355" s="779"/>
      <c r="E355" s="779"/>
    </row>
    <row r="356" ht="15.75" customHeight="1">
      <c r="B356" s="779"/>
      <c r="C356" s="3"/>
      <c r="D356" s="779"/>
      <c r="E356" s="779"/>
    </row>
    <row r="357" ht="15.75" customHeight="1">
      <c r="B357" s="779"/>
      <c r="C357" s="3"/>
      <c r="D357" s="779"/>
      <c r="E357" s="779"/>
    </row>
    <row r="358" ht="15.75" customHeight="1">
      <c r="B358" s="779"/>
      <c r="C358" s="3"/>
      <c r="D358" s="779"/>
      <c r="E358" s="779"/>
    </row>
    <row r="359" ht="15.75" customHeight="1">
      <c r="B359" s="779"/>
      <c r="C359" s="3"/>
      <c r="D359" s="779"/>
      <c r="E359" s="779"/>
    </row>
    <row r="360" ht="15.75" customHeight="1">
      <c r="B360" s="779"/>
      <c r="C360" s="3"/>
      <c r="D360" s="779"/>
      <c r="E360" s="779"/>
    </row>
    <row r="361" ht="15.75" customHeight="1">
      <c r="B361" s="779"/>
      <c r="C361" s="3"/>
      <c r="D361" s="779"/>
      <c r="E361" s="779"/>
    </row>
    <row r="362" ht="15.75" customHeight="1">
      <c r="B362" s="779"/>
      <c r="C362" s="3"/>
      <c r="D362" s="779"/>
      <c r="E362" s="779"/>
    </row>
    <row r="363" ht="15.75" customHeight="1">
      <c r="B363" s="779"/>
      <c r="C363" s="3"/>
      <c r="D363" s="779"/>
      <c r="E363" s="779"/>
    </row>
    <row r="364" ht="15.75" customHeight="1">
      <c r="B364" s="779"/>
      <c r="C364" s="3"/>
      <c r="D364" s="779"/>
      <c r="E364" s="779"/>
    </row>
    <row r="365" ht="15.75" customHeight="1">
      <c r="B365" s="779"/>
      <c r="C365" s="3"/>
      <c r="D365" s="779"/>
      <c r="E365" s="779"/>
    </row>
    <row r="366" ht="15.75" customHeight="1">
      <c r="B366" s="779"/>
      <c r="C366" s="3"/>
      <c r="D366" s="779"/>
      <c r="E366" s="779"/>
    </row>
    <row r="367" ht="15.75" customHeight="1">
      <c r="B367" s="779"/>
      <c r="C367" s="3"/>
      <c r="D367" s="779"/>
      <c r="E367" s="779"/>
    </row>
    <row r="368" ht="15.75" customHeight="1">
      <c r="B368" s="779"/>
      <c r="C368" s="3"/>
      <c r="D368" s="779"/>
      <c r="E368" s="779"/>
    </row>
    <row r="369" ht="15.75" customHeight="1">
      <c r="B369" s="779"/>
      <c r="C369" s="3"/>
      <c r="D369" s="779"/>
      <c r="E369" s="779"/>
    </row>
    <row r="370" ht="15.75" customHeight="1">
      <c r="B370" s="779"/>
      <c r="C370" s="3"/>
      <c r="D370" s="779"/>
      <c r="E370" s="779"/>
    </row>
    <row r="371" ht="15.75" customHeight="1">
      <c r="B371" s="779"/>
      <c r="C371" s="3"/>
      <c r="D371" s="779"/>
      <c r="E371" s="779"/>
    </row>
    <row r="372" ht="15.75" customHeight="1">
      <c r="B372" s="779"/>
      <c r="C372" s="3"/>
      <c r="D372" s="779"/>
      <c r="E372" s="779"/>
    </row>
    <row r="373" ht="15.75" customHeight="1">
      <c r="B373" s="779"/>
      <c r="C373" s="3"/>
      <c r="D373" s="779"/>
      <c r="E373" s="779"/>
    </row>
    <row r="374" ht="15.75" customHeight="1">
      <c r="B374" s="779"/>
      <c r="C374" s="3"/>
      <c r="D374" s="779"/>
      <c r="E374" s="779"/>
    </row>
    <row r="375" ht="15.75" customHeight="1">
      <c r="B375" s="779"/>
      <c r="C375" s="3"/>
      <c r="D375" s="779"/>
      <c r="E375" s="779"/>
    </row>
    <row r="376" ht="15.75" customHeight="1">
      <c r="B376" s="779"/>
      <c r="C376" s="3"/>
      <c r="D376" s="779"/>
      <c r="E376" s="779"/>
    </row>
    <row r="377" ht="15.75" customHeight="1">
      <c r="B377" s="779"/>
      <c r="C377" s="3"/>
      <c r="D377" s="779"/>
      <c r="E377" s="779"/>
    </row>
    <row r="378" ht="15.75" customHeight="1">
      <c r="B378" s="779"/>
      <c r="C378" s="3"/>
      <c r="D378" s="779"/>
      <c r="E378" s="779"/>
    </row>
    <row r="379" ht="15.75" customHeight="1">
      <c r="B379" s="779"/>
      <c r="C379" s="3"/>
      <c r="D379" s="779"/>
      <c r="E379" s="779"/>
    </row>
    <row r="380" ht="15.75" customHeight="1">
      <c r="B380" s="779"/>
      <c r="C380" s="3"/>
      <c r="D380" s="779"/>
      <c r="E380" s="779"/>
    </row>
    <row r="381" ht="15.75" customHeight="1">
      <c r="B381" s="779"/>
      <c r="C381" s="3"/>
      <c r="D381" s="779"/>
      <c r="E381" s="779"/>
    </row>
    <row r="382" ht="15.75" customHeight="1">
      <c r="B382" s="779"/>
      <c r="C382" s="3"/>
      <c r="D382" s="779"/>
      <c r="E382" s="779"/>
    </row>
    <row r="383" ht="15.75" customHeight="1">
      <c r="B383" s="779"/>
      <c r="C383" s="3"/>
      <c r="D383" s="779"/>
      <c r="E383" s="779"/>
    </row>
    <row r="384" ht="15.75" customHeight="1">
      <c r="B384" s="779"/>
      <c r="C384" s="3"/>
      <c r="D384" s="779"/>
      <c r="E384" s="779"/>
    </row>
    <row r="385" ht="15.75" customHeight="1">
      <c r="B385" s="779"/>
      <c r="C385" s="3"/>
      <c r="D385" s="779"/>
      <c r="E385" s="779"/>
    </row>
    <row r="386" ht="15.75" customHeight="1">
      <c r="B386" s="779"/>
      <c r="C386" s="3"/>
      <c r="D386" s="779"/>
      <c r="E386" s="779"/>
    </row>
    <row r="387" ht="15.75" customHeight="1">
      <c r="B387" s="779"/>
      <c r="C387" s="3"/>
      <c r="D387" s="779"/>
      <c r="E387" s="779"/>
    </row>
    <row r="388" ht="15.75" customHeight="1">
      <c r="B388" s="779"/>
      <c r="C388" s="3"/>
      <c r="D388" s="779"/>
      <c r="E388" s="779"/>
    </row>
    <row r="389" ht="15.75" customHeight="1">
      <c r="B389" s="779"/>
      <c r="C389" s="3"/>
      <c r="D389" s="779"/>
      <c r="E389" s="779"/>
    </row>
    <row r="390" ht="15.75" customHeight="1">
      <c r="B390" s="779"/>
      <c r="C390" s="3"/>
      <c r="D390" s="779"/>
      <c r="E390" s="779"/>
    </row>
    <row r="391" ht="15.75" customHeight="1">
      <c r="B391" s="779"/>
      <c r="C391" s="3"/>
      <c r="D391" s="779"/>
      <c r="E391" s="779"/>
    </row>
    <row r="392" ht="15.75" customHeight="1">
      <c r="B392" s="779"/>
      <c r="C392" s="3"/>
      <c r="D392" s="779"/>
      <c r="E392" s="779"/>
    </row>
    <row r="393" ht="15.75" customHeight="1">
      <c r="B393" s="779"/>
      <c r="C393" s="3"/>
      <c r="D393" s="779"/>
      <c r="E393" s="779"/>
    </row>
    <row r="394" ht="15.75" customHeight="1">
      <c r="B394" s="779"/>
      <c r="C394" s="3"/>
      <c r="D394" s="779"/>
      <c r="E394" s="779"/>
    </row>
    <row r="395" ht="15.75" customHeight="1">
      <c r="B395" s="779"/>
      <c r="C395" s="3"/>
      <c r="D395" s="779"/>
      <c r="E395" s="779"/>
    </row>
    <row r="396" ht="15.75" customHeight="1">
      <c r="B396" s="779"/>
      <c r="C396" s="3"/>
      <c r="D396" s="779"/>
      <c r="E396" s="779"/>
    </row>
    <row r="397" ht="15.75" customHeight="1">
      <c r="B397" s="779"/>
      <c r="C397" s="3"/>
      <c r="D397" s="779"/>
      <c r="E397" s="779"/>
    </row>
    <row r="398" ht="15.75" customHeight="1">
      <c r="B398" s="779"/>
      <c r="C398" s="3"/>
      <c r="D398" s="779"/>
      <c r="E398" s="779"/>
    </row>
    <row r="399" ht="15.75" customHeight="1">
      <c r="B399" s="779"/>
      <c r="C399" s="3"/>
      <c r="D399" s="779"/>
      <c r="E399" s="779"/>
    </row>
    <row r="400" ht="15.75" customHeight="1">
      <c r="B400" s="779"/>
      <c r="C400" s="3"/>
      <c r="D400" s="779"/>
      <c r="E400" s="779"/>
    </row>
    <row r="401" ht="15.75" customHeight="1">
      <c r="B401" s="779"/>
      <c r="C401" s="3"/>
      <c r="D401" s="779"/>
      <c r="E401" s="779"/>
    </row>
    <row r="402" ht="15.75" customHeight="1">
      <c r="B402" s="779"/>
      <c r="C402" s="3"/>
      <c r="D402" s="779"/>
      <c r="E402" s="779"/>
    </row>
    <row r="403" ht="15.75" customHeight="1">
      <c r="B403" s="779"/>
      <c r="C403" s="3"/>
      <c r="D403" s="779"/>
      <c r="E403" s="779"/>
    </row>
    <row r="404" ht="15.75" customHeight="1">
      <c r="B404" s="779"/>
      <c r="C404" s="3"/>
      <c r="D404" s="779"/>
      <c r="E404" s="779"/>
    </row>
    <row r="405" ht="15.75" customHeight="1">
      <c r="B405" s="779"/>
      <c r="C405" s="3"/>
      <c r="D405" s="779"/>
      <c r="E405" s="779"/>
    </row>
    <row r="406" ht="15.75" customHeight="1">
      <c r="B406" s="779"/>
      <c r="C406" s="3"/>
      <c r="D406" s="779"/>
      <c r="E406" s="779"/>
    </row>
    <row r="407" ht="15.75" customHeight="1">
      <c r="B407" s="779"/>
      <c r="C407" s="3"/>
      <c r="D407" s="779"/>
      <c r="E407" s="779"/>
    </row>
    <row r="408" ht="15.75" customHeight="1">
      <c r="B408" s="779"/>
      <c r="C408" s="3"/>
      <c r="D408" s="779"/>
      <c r="E408" s="779"/>
    </row>
    <row r="409" ht="15.75" customHeight="1">
      <c r="B409" s="779"/>
      <c r="C409" s="3"/>
      <c r="D409" s="779"/>
      <c r="E409" s="779"/>
    </row>
    <row r="410" ht="15.75" customHeight="1">
      <c r="B410" s="779"/>
      <c r="C410" s="3"/>
      <c r="D410" s="779"/>
      <c r="E410" s="779"/>
    </row>
    <row r="411" ht="15.75" customHeight="1">
      <c r="B411" s="779"/>
      <c r="C411" s="3"/>
      <c r="D411" s="779"/>
      <c r="E411" s="779"/>
    </row>
    <row r="412" ht="15.75" customHeight="1">
      <c r="B412" s="779"/>
      <c r="C412" s="3"/>
      <c r="D412" s="779"/>
      <c r="E412" s="779"/>
    </row>
    <row r="413" ht="15.75" customHeight="1">
      <c r="B413" s="779"/>
      <c r="C413" s="3"/>
      <c r="D413" s="779"/>
      <c r="E413" s="779"/>
    </row>
    <row r="414" ht="15.75" customHeight="1">
      <c r="B414" s="779"/>
      <c r="C414" s="3"/>
      <c r="D414" s="779"/>
      <c r="E414" s="779"/>
    </row>
    <row r="415" ht="15.75" customHeight="1">
      <c r="B415" s="779"/>
      <c r="C415" s="3"/>
      <c r="D415" s="779"/>
      <c r="E415" s="779"/>
    </row>
    <row r="416" ht="15.75" customHeight="1">
      <c r="B416" s="779"/>
      <c r="C416" s="3"/>
      <c r="D416" s="779"/>
      <c r="E416" s="779"/>
    </row>
    <row r="417" ht="15.75" customHeight="1">
      <c r="B417" s="779"/>
      <c r="C417" s="3"/>
      <c r="D417" s="779"/>
      <c r="E417" s="779"/>
    </row>
    <row r="418" ht="15.75" customHeight="1">
      <c r="B418" s="779"/>
      <c r="C418" s="3"/>
      <c r="D418" s="779"/>
      <c r="E418" s="779"/>
    </row>
    <row r="419" ht="15.75" customHeight="1">
      <c r="B419" s="779"/>
      <c r="C419" s="3"/>
      <c r="D419" s="779"/>
      <c r="E419" s="779"/>
    </row>
    <row r="420" ht="15.75" customHeight="1">
      <c r="B420" s="779"/>
      <c r="C420" s="3"/>
      <c r="D420" s="779"/>
      <c r="E420" s="779"/>
    </row>
    <row r="421" ht="15.75" customHeight="1">
      <c r="B421" s="779"/>
      <c r="C421" s="3"/>
      <c r="D421" s="779"/>
      <c r="E421" s="779"/>
    </row>
    <row r="422" ht="15.75" customHeight="1">
      <c r="B422" s="779"/>
      <c r="C422" s="3"/>
      <c r="D422" s="779"/>
      <c r="E422" s="779"/>
    </row>
    <row r="423" ht="15.75" customHeight="1">
      <c r="B423" s="779"/>
      <c r="C423" s="3"/>
      <c r="D423" s="779"/>
      <c r="E423" s="779"/>
    </row>
    <row r="424" ht="15.75" customHeight="1">
      <c r="B424" s="779"/>
      <c r="C424" s="3"/>
      <c r="D424" s="779"/>
      <c r="E424" s="779"/>
    </row>
    <row r="425" ht="15.75" customHeight="1">
      <c r="B425" s="779"/>
      <c r="C425" s="3"/>
      <c r="D425" s="779"/>
      <c r="E425" s="779"/>
    </row>
    <row r="426" ht="15.75" customHeight="1">
      <c r="B426" s="779"/>
      <c r="C426" s="3"/>
      <c r="D426" s="779"/>
      <c r="E426" s="779"/>
    </row>
    <row r="427" ht="15.75" customHeight="1">
      <c r="B427" s="779"/>
      <c r="C427" s="3"/>
      <c r="D427" s="779"/>
      <c r="E427" s="779"/>
    </row>
    <row r="428" ht="15.75" customHeight="1">
      <c r="B428" s="779"/>
      <c r="C428" s="3"/>
      <c r="D428" s="779"/>
      <c r="E428" s="779"/>
    </row>
    <row r="429" ht="15.75" customHeight="1">
      <c r="B429" s="779"/>
      <c r="C429" s="3"/>
      <c r="D429" s="779"/>
      <c r="E429" s="779"/>
    </row>
    <row r="430" ht="15.75" customHeight="1">
      <c r="B430" s="779"/>
      <c r="C430" s="3"/>
      <c r="D430" s="779"/>
      <c r="E430" s="779"/>
    </row>
    <row r="431" ht="15.75" customHeight="1">
      <c r="B431" s="779"/>
      <c r="C431" s="3"/>
      <c r="D431" s="779"/>
      <c r="E431" s="779"/>
    </row>
    <row r="432" ht="15.75" customHeight="1">
      <c r="B432" s="779"/>
      <c r="C432" s="3"/>
      <c r="D432" s="779"/>
      <c r="E432" s="779"/>
    </row>
    <row r="433" ht="15.75" customHeight="1">
      <c r="B433" s="779"/>
      <c r="C433" s="3"/>
      <c r="D433" s="779"/>
      <c r="E433" s="779"/>
    </row>
    <row r="434" ht="15.75" customHeight="1">
      <c r="B434" s="779"/>
      <c r="C434" s="3"/>
      <c r="D434" s="779"/>
      <c r="E434" s="779"/>
    </row>
    <row r="435" ht="15.75" customHeight="1">
      <c r="B435" s="779"/>
      <c r="C435" s="3"/>
      <c r="D435" s="779"/>
      <c r="E435" s="779"/>
    </row>
    <row r="436" ht="15.75" customHeight="1">
      <c r="B436" s="779"/>
      <c r="C436" s="3"/>
      <c r="D436" s="779"/>
      <c r="E436" s="779"/>
    </row>
    <row r="437" ht="15.75" customHeight="1">
      <c r="B437" s="779"/>
      <c r="C437" s="3"/>
      <c r="D437" s="779"/>
      <c r="E437" s="779"/>
    </row>
    <row r="438" ht="15.75" customHeight="1">
      <c r="B438" s="779"/>
      <c r="C438" s="3"/>
      <c r="D438" s="779"/>
      <c r="E438" s="779"/>
    </row>
    <row r="439" ht="15.75" customHeight="1">
      <c r="B439" s="779"/>
      <c r="C439" s="3"/>
      <c r="D439" s="779"/>
      <c r="E439" s="779"/>
    </row>
    <row r="440" ht="15.75" customHeight="1">
      <c r="B440" s="779"/>
      <c r="C440" s="3"/>
      <c r="D440" s="779"/>
      <c r="E440" s="779"/>
    </row>
    <row r="441" ht="15.75" customHeight="1">
      <c r="B441" s="779"/>
      <c r="C441" s="3"/>
      <c r="D441" s="779"/>
      <c r="E441" s="779"/>
    </row>
    <row r="442" ht="15.75" customHeight="1">
      <c r="B442" s="779"/>
      <c r="C442" s="3"/>
      <c r="D442" s="779"/>
      <c r="E442" s="779"/>
    </row>
    <row r="443" ht="15.75" customHeight="1">
      <c r="B443" s="779"/>
      <c r="C443" s="3"/>
      <c r="D443" s="779"/>
      <c r="E443" s="779"/>
    </row>
    <row r="444" ht="15.75" customHeight="1">
      <c r="B444" s="779"/>
      <c r="C444" s="3"/>
      <c r="D444" s="779"/>
      <c r="E444" s="779"/>
    </row>
    <row r="445" ht="15.75" customHeight="1">
      <c r="B445" s="779"/>
      <c r="C445" s="3"/>
      <c r="D445" s="779"/>
      <c r="E445" s="779"/>
    </row>
    <row r="446" ht="15.75" customHeight="1">
      <c r="B446" s="779"/>
      <c r="C446" s="3"/>
      <c r="D446" s="779"/>
      <c r="E446" s="779"/>
    </row>
    <row r="447" ht="15.75" customHeight="1">
      <c r="B447" s="779"/>
      <c r="C447" s="3"/>
      <c r="D447" s="779"/>
      <c r="E447" s="779"/>
    </row>
    <row r="448" ht="15.75" customHeight="1">
      <c r="B448" s="779"/>
      <c r="C448" s="3"/>
      <c r="D448" s="779"/>
      <c r="E448" s="779"/>
    </row>
    <row r="449" ht="15.75" customHeight="1">
      <c r="B449" s="779"/>
      <c r="C449" s="3"/>
      <c r="D449" s="779"/>
      <c r="E449" s="779"/>
    </row>
    <row r="450" ht="15.75" customHeight="1">
      <c r="B450" s="779"/>
      <c r="C450" s="3"/>
      <c r="D450" s="779"/>
      <c r="E450" s="779"/>
    </row>
    <row r="451" ht="15.75" customHeight="1">
      <c r="B451" s="779"/>
      <c r="C451" s="3"/>
      <c r="D451" s="779"/>
      <c r="E451" s="779"/>
    </row>
    <row r="452" ht="15.75" customHeight="1">
      <c r="B452" s="779"/>
      <c r="C452" s="3"/>
      <c r="D452" s="779"/>
      <c r="E452" s="779"/>
    </row>
    <row r="453" ht="15.75" customHeight="1">
      <c r="B453" s="779"/>
      <c r="C453" s="3"/>
      <c r="D453" s="779"/>
      <c r="E453" s="779"/>
    </row>
    <row r="454" ht="15.75" customHeight="1">
      <c r="B454" s="779"/>
      <c r="C454" s="3"/>
      <c r="D454" s="779"/>
      <c r="E454" s="779"/>
    </row>
    <row r="455" ht="15.75" customHeight="1">
      <c r="B455" s="779"/>
      <c r="C455" s="3"/>
      <c r="D455" s="779"/>
      <c r="E455" s="779"/>
    </row>
    <row r="456" ht="15.75" customHeight="1">
      <c r="B456" s="779"/>
      <c r="C456" s="3"/>
      <c r="D456" s="779"/>
      <c r="E456" s="779"/>
    </row>
    <row r="457" ht="15.75" customHeight="1">
      <c r="B457" s="779"/>
      <c r="C457" s="3"/>
      <c r="D457" s="779"/>
      <c r="E457" s="779"/>
    </row>
    <row r="458" ht="15.75" customHeight="1">
      <c r="B458" s="779"/>
      <c r="C458" s="3"/>
      <c r="D458" s="779"/>
      <c r="E458" s="779"/>
    </row>
    <row r="459" ht="15.75" customHeight="1">
      <c r="B459" s="779"/>
      <c r="C459" s="3"/>
      <c r="D459" s="779"/>
      <c r="E459" s="779"/>
    </row>
    <row r="460" ht="15.75" customHeight="1">
      <c r="B460" s="779"/>
      <c r="C460" s="3"/>
      <c r="D460" s="779"/>
      <c r="E460" s="779"/>
    </row>
    <row r="461" ht="15.75" customHeight="1">
      <c r="B461" s="779"/>
      <c r="C461" s="3"/>
      <c r="D461" s="779"/>
      <c r="E461" s="779"/>
    </row>
    <row r="462" ht="15.75" customHeight="1">
      <c r="B462" s="779"/>
      <c r="C462" s="3"/>
      <c r="D462" s="779"/>
      <c r="E462" s="779"/>
    </row>
    <row r="463" ht="15.75" customHeight="1">
      <c r="B463" s="779"/>
      <c r="C463" s="3"/>
      <c r="D463" s="779"/>
      <c r="E463" s="779"/>
    </row>
    <row r="464" ht="15.75" customHeight="1">
      <c r="B464" s="779"/>
      <c r="C464" s="3"/>
      <c r="D464" s="779"/>
      <c r="E464" s="779"/>
    </row>
    <row r="465" ht="15.75" customHeight="1">
      <c r="B465" s="779"/>
      <c r="C465" s="3"/>
      <c r="D465" s="779"/>
      <c r="E465" s="779"/>
    </row>
    <row r="466" ht="15.75" customHeight="1">
      <c r="B466" s="779"/>
      <c r="C466" s="3"/>
      <c r="D466" s="779"/>
      <c r="E466" s="779"/>
    </row>
    <row r="467" ht="15.75" customHeight="1">
      <c r="B467" s="779"/>
      <c r="C467" s="3"/>
      <c r="D467" s="779"/>
      <c r="E467" s="779"/>
    </row>
    <row r="468" ht="15.75" customHeight="1">
      <c r="B468" s="779"/>
      <c r="C468" s="3"/>
      <c r="D468" s="779"/>
      <c r="E468" s="779"/>
    </row>
    <row r="469" ht="15.75" customHeight="1">
      <c r="B469" s="779"/>
      <c r="C469" s="3"/>
      <c r="D469" s="779"/>
      <c r="E469" s="779"/>
    </row>
    <row r="470" ht="15.75" customHeight="1">
      <c r="B470" s="779"/>
      <c r="C470" s="3"/>
      <c r="D470" s="779"/>
      <c r="E470" s="779"/>
    </row>
    <row r="471" ht="15.75" customHeight="1">
      <c r="B471" s="779"/>
      <c r="C471" s="3"/>
      <c r="D471" s="779"/>
      <c r="E471" s="779"/>
    </row>
    <row r="472" ht="15.75" customHeight="1">
      <c r="B472" s="779"/>
      <c r="C472" s="3"/>
      <c r="D472" s="779"/>
      <c r="E472" s="779"/>
    </row>
    <row r="473" ht="15.75" customHeight="1">
      <c r="B473" s="779"/>
      <c r="C473" s="3"/>
      <c r="D473" s="779"/>
      <c r="E473" s="779"/>
    </row>
    <row r="474" ht="15.75" customHeight="1">
      <c r="B474" s="779"/>
      <c r="C474" s="3"/>
      <c r="D474" s="779"/>
      <c r="E474" s="779"/>
    </row>
    <row r="475" ht="15.75" customHeight="1">
      <c r="B475" s="779"/>
      <c r="C475" s="3"/>
      <c r="D475" s="779"/>
      <c r="E475" s="779"/>
    </row>
    <row r="476" ht="15.75" customHeight="1">
      <c r="B476" s="779"/>
      <c r="C476" s="3"/>
      <c r="D476" s="779"/>
      <c r="E476" s="779"/>
    </row>
    <row r="477" ht="15.75" customHeight="1">
      <c r="B477" s="779"/>
      <c r="C477" s="3"/>
      <c r="D477" s="779"/>
      <c r="E477" s="779"/>
    </row>
    <row r="478" ht="15.75" customHeight="1">
      <c r="B478" s="779"/>
      <c r="C478" s="3"/>
      <c r="D478" s="779"/>
      <c r="E478" s="779"/>
    </row>
    <row r="479" ht="15.75" customHeight="1">
      <c r="B479" s="779"/>
      <c r="C479" s="3"/>
      <c r="D479" s="779"/>
      <c r="E479" s="779"/>
    </row>
    <row r="480" ht="15.75" customHeight="1">
      <c r="B480" s="779"/>
      <c r="C480" s="3"/>
      <c r="D480" s="779"/>
      <c r="E480" s="779"/>
    </row>
    <row r="481" ht="15.75" customHeight="1">
      <c r="B481" s="779"/>
      <c r="C481" s="3"/>
      <c r="D481" s="779"/>
      <c r="E481" s="779"/>
    </row>
    <row r="482" ht="15.75" customHeight="1">
      <c r="B482" s="779"/>
      <c r="C482" s="3"/>
      <c r="D482" s="779"/>
      <c r="E482" s="779"/>
    </row>
    <row r="483" ht="15.75" customHeight="1">
      <c r="B483" s="779"/>
      <c r="C483" s="3"/>
      <c r="D483" s="779"/>
      <c r="E483" s="779"/>
    </row>
    <row r="484" ht="15.75" customHeight="1">
      <c r="B484" s="779"/>
      <c r="C484" s="3"/>
      <c r="D484" s="779"/>
      <c r="E484" s="779"/>
    </row>
    <row r="485" ht="15.75" customHeight="1">
      <c r="B485" s="779"/>
      <c r="C485" s="3"/>
      <c r="D485" s="779"/>
      <c r="E485" s="779"/>
    </row>
    <row r="486" ht="15.75" customHeight="1">
      <c r="B486" s="779"/>
      <c r="C486" s="3"/>
      <c r="D486" s="779"/>
      <c r="E486" s="779"/>
    </row>
    <row r="487" ht="15.75" customHeight="1">
      <c r="B487" s="779"/>
      <c r="C487" s="3"/>
      <c r="D487" s="779"/>
      <c r="E487" s="779"/>
    </row>
    <row r="488" ht="15.75" customHeight="1">
      <c r="B488" s="779"/>
      <c r="C488" s="3"/>
      <c r="D488" s="779"/>
      <c r="E488" s="779"/>
    </row>
    <row r="489" ht="15.75" customHeight="1">
      <c r="B489" s="779"/>
      <c r="C489" s="3"/>
      <c r="D489" s="779"/>
      <c r="E489" s="779"/>
    </row>
    <row r="490" ht="15.75" customHeight="1">
      <c r="B490" s="779"/>
      <c r="C490" s="3"/>
      <c r="D490" s="779"/>
      <c r="E490" s="779"/>
    </row>
    <row r="491" ht="15.75" customHeight="1">
      <c r="B491" s="779"/>
      <c r="C491" s="3"/>
      <c r="D491" s="779"/>
      <c r="E491" s="779"/>
    </row>
    <row r="492" ht="15.75" customHeight="1">
      <c r="B492" s="779"/>
      <c r="C492" s="3"/>
      <c r="D492" s="779"/>
      <c r="E492" s="779"/>
    </row>
    <row r="493" ht="15.75" customHeight="1">
      <c r="B493" s="779"/>
      <c r="C493" s="3"/>
      <c r="D493" s="779"/>
      <c r="E493" s="779"/>
    </row>
    <row r="494" ht="15.75" customHeight="1">
      <c r="B494" s="779"/>
      <c r="C494" s="3"/>
      <c r="D494" s="779"/>
      <c r="E494" s="779"/>
    </row>
    <row r="495" ht="15.75" customHeight="1">
      <c r="B495" s="779"/>
      <c r="C495" s="3"/>
      <c r="D495" s="779"/>
      <c r="E495" s="779"/>
    </row>
    <row r="496" ht="15.75" customHeight="1">
      <c r="B496" s="779"/>
      <c r="C496" s="3"/>
      <c r="D496" s="779"/>
      <c r="E496" s="779"/>
    </row>
    <row r="497" ht="15.75" customHeight="1">
      <c r="B497" s="779"/>
      <c r="C497" s="3"/>
      <c r="D497" s="779"/>
      <c r="E497" s="779"/>
    </row>
    <row r="498" ht="15.75" customHeight="1">
      <c r="B498" s="779"/>
      <c r="C498" s="3"/>
      <c r="D498" s="779"/>
      <c r="E498" s="779"/>
    </row>
    <row r="499" ht="15.75" customHeight="1">
      <c r="B499" s="779"/>
      <c r="C499" s="3"/>
      <c r="D499" s="779"/>
      <c r="E499" s="779"/>
    </row>
    <row r="500" ht="15.75" customHeight="1">
      <c r="B500" s="779"/>
      <c r="C500" s="3"/>
      <c r="D500" s="779"/>
      <c r="E500" s="779"/>
    </row>
    <row r="501" ht="15.75" customHeight="1">
      <c r="B501" s="779"/>
      <c r="C501" s="3"/>
      <c r="D501" s="779"/>
      <c r="E501" s="779"/>
    </row>
    <row r="502" ht="15.75" customHeight="1">
      <c r="B502" s="779"/>
      <c r="C502" s="3"/>
      <c r="D502" s="779"/>
      <c r="E502" s="779"/>
    </row>
    <row r="503" ht="15.75" customHeight="1">
      <c r="B503" s="779"/>
      <c r="C503" s="3"/>
      <c r="D503" s="779"/>
      <c r="E503" s="779"/>
    </row>
    <row r="504" ht="15.75" customHeight="1">
      <c r="B504" s="779"/>
      <c r="C504" s="3"/>
      <c r="D504" s="779"/>
      <c r="E504" s="779"/>
    </row>
    <row r="505" ht="15.75" customHeight="1">
      <c r="B505" s="779"/>
      <c r="C505" s="3"/>
      <c r="D505" s="779"/>
      <c r="E505" s="779"/>
    </row>
    <row r="506" ht="15.75" customHeight="1">
      <c r="B506" s="779"/>
      <c r="C506" s="3"/>
      <c r="D506" s="779"/>
      <c r="E506" s="779"/>
    </row>
    <row r="507" ht="15.75" customHeight="1">
      <c r="B507" s="779"/>
      <c r="C507" s="3"/>
      <c r="D507" s="779"/>
      <c r="E507" s="779"/>
    </row>
    <row r="508" ht="15.75" customHeight="1">
      <c r="B508" s="779"/>
      <c r="C508" s="3"/>
      <c r="D508" s="779"/>
      <c r="E508" s="779"/>
    </row>
    <row r="509" ht="15.75" customHeight="1">
      <c r="B509" s="779"/>
      <c r="C509" s="3"/>
      <c r="D509" s="779"/>
      <c r="E509" s="779"/>
    </row>
    <row r="510" ht="15.75" customHeight="1">
      <c r="B510" s="779"/>
      <c r="C510" s="3"/>
      <c r="D510" s="779"/>
      <c r="E510" s="779"/>
    </row>
    <row r="511" ht="15.75" customHeight="1">
      <c r="B511" s="779"/>
      <c r="C511" s="3"/>
      <c r="D511" s="779"/>
      <c r="E511" s="779"/>
    </row>
    <row r="512" ht="15.75" customHeight="1">
      <c r="B512" s="779"/>
      <c r="C512" s="3"/>
      <c r="D512" s="779"/>
      <c r="E512" s="779"/>
    </row>
    <row r="513" ht="15.75" customHeight="1">
      <c r="B513" s="779"/>
      <c r="C513" s="3"/>
      <c r="D513" s="779"/>
      <c r="E513" s="779"/>
    </row>
    <row r="514" ht="15.75" customHeight="1">
      <c r="B514" s="779"/>
      <c r="C514" s="3"/>
      <c r="D514" s="779"/>
      <c r="E514" s="779"/>
    </row>
    <row r="515" ht="15.75" customHeight="1">
      <c r="B515" s="779"/>
      <c r="C515" s="3"/>
      <c r="D515" s="779"/>
      <c r="E515" s="779"/>
    </row>
    <row r="516" ht="15.75" customHeight="1">
      <c r="B516" s="779"/>
      <c r="C516" s="3"/>
      <c r="D516" s="779"/>
      <c r="E516" s="779"/>
    </row>
    <row r="517" ht="15.75" customHeight="1">
      <c r="B517" s="779"/>
      <c r="C517" s="3"/>
      <c r="D517" s="779"/>
      <c r="E517" s="779"/>
    </row>
    <row r="518" ht="15.75" customHeight="1">
      <c r="B518" s="779"/>
      <c r="C518" s="3"/>
      <c r="D518" s="779"/>
      <c r="E518" s="779"/>
    </row>
    <row r="519" ht="15.75" customHeight="1">
      <c r="B519" s="779"/>
      <c r="C519" s="3"/>
      <c r="D519" s="779"/>
      <c r="E519" s="779"/>
    </row>
    <row r="520" ht="15.75" customHeight="1">
      <c r="B520" s="779"/>
      <c r="C520" s="3"/>
      <c r="D520" s="779"/>
      <c r="E520" s="779"/>
    </row>
    <row r="521" ht="15.75" customHeight="1">
      <c r="B521" s="779"/>
      <c r="C521" s="3"/>
      <c r="D521" s="779"/>
      <c r="E521" s="779"/>
    </row>
    <row r="522" ht="15.75" customHeight="1">
      <c r="B522" s="779"/>
      <c r="C522" s="3"/>
      <c r="D522" s="779"/>
      <c r="E522" s="779"/>
    </row>
    <row r="523" ht="15.75" customHeight="1">
      <c r="B523" s="779"/>
      <c r="C523" s="3"/>
      <c r="D523" s="779"/>
      <c r="E523" s="779"/>
    </row>
    <row r="524" ht="15.75" customHeight="1">
      <c r="B524" s="779"/>
      <c r="C524" s="3"/>
      <c r="D524" s="779"/>
      <c r="E524" s="779"/>
    </row>
    <row r="525" ht="15.75" customHeight="1">
      <c r="B525" s="779"/>
      <c r="C525" s="3"/>
      <c r="D525" s="779"/>
      <c r="E525" s="779"/>
    </row>
    <row r="526" ht="15.75" customHeight="1">
      <c r="B526" s="779"/>
      <c r="C526" s="3"/>
      <c r="D526" s="779"/>
      <c r="E526" s="779"/>
    </row>
    <row r="527" ht="15.75" customHeight="1">
      <c r="B527" s="779"/>
      <c r="C527" s="3"/>
      <c r="D527" s="779"/>
      <c r="E527" s="779"/>
    </row>
    <row r="528" ht="15.75" customHeight="1">
      <c r="B528" s="779"/>
      <c r="C528" s="3"/>
      <c r="D528" s="779"/>
      <c r="E528" s="779"/>
    </row>
    <row r="529" ht="15.75" customHeight="1">
      <c r="B529" s="779"/>
      <c r="C529" s="3"/>
      <c r="D529" s="779"/>
      <c r="E529" s="779"/>
    </row>
    <row r="530" ht="15.75" customHeight="1">
      <c r="B530" s="779"/>
      <c r="C530" s="3"/>
      <c r="D530" s="779"/>
      <c r="E530" s="779"/>
    </row>
    <row r="531" ht="15.75" customHeight="1">
      <c r="B531" s="779"/>
      <c r="C531" s="3"/>
      <c r="D531" s="779"/>
      <c r="E531" s="779"/>
    </row>
    <row r="532" ht="15.75" customHeight="1">
      <c r="B532" s="779"/>
      <c r="C532" s="3"/>
      <c r="D532" s="779"/>
      <c r="E532" s="779"/>
    </row>
    <row r="533" ht="15.75" customHeight="1">
      <c r="B533" s="779"/>
      <c r="C533" s="3"/>
      <c r="D533" s="779"/>
      <c r="E533" s="779"/>
    </row>
    <row r="534" ht="15.75" customHeight="1">
      <c r="B534" s="779"/>
      <c r="C534" s="3"/>
      <c r="D534" s="779"/>
      <c r="E534" s="779"/>
    </row>
    <row r="535" ht="15.75" customHeight="1">
      <c r="B535" s="779"/>
      <c r="C535" s="3"/>
      <c r="D535" s="779"/>
      <c r="E535" s="779"/>
    </row>
    <row r="536" ht="15.75" customHeight="1">
      <c r="B536" s="779"/>
      <c r="C536" s="3"/>
      <c r="D536" s="779"/>
      <c r="E536" s="779"/>
    </row>
    <row r="537" ht="15.75" customHeight="1">
      <c r="B537" s="779"/>
      <c r="C537" s="3"/>
      <c r="D537" s="779"/>
      <c r="E537" s="779"/>
    </row>
    <row r="538" ht="15.75" customHeight="1">
      <c r="B538" s="779"/>
      <c r="C538" s="3"/>
      <c r="D538" s="779"/>
      <c r="E538" s="779"/>
    </row>
    <row r="539" ht="15.75" customHeight="1">
      <c r="B539" s="779"/>
      <c r="C539" s="3"/>
      <c r="D539" s="779"/>
      <c r="E539" s="779"/>
    </row>
    <row r="540" ht="15.75" customHeight="1">
      <c r="B540" s="779"/>
      <c r="C540" s="3"/>
      <c r="D540" s="779"/>
      <c r="E540" s="779"/>
    </row>
    <row r="541" ht="15.75" customHeight="1">
      <c r="B541" s="779"/>
      <c r="C541" s="3"/>
      <c r="D541" s="779"/>
      <c r="E541" s="779"/>
    </row>
    <row r="542" ht="15.75" customHeight="1">
      <c r="B542" s="779"/>
      <c r="C542" s="3"/>
      <c r="D542" s="779"/>
      <c r="E542" s="779"/>
    </row>
    <row r="543" ht="15.75" customHeight="1">
      <c r="B543" s="779"/>
      <c r="C543" s="3"/>
      <c r="D543" s="779"/>
      <c r="E543" s="779"/>
    </row>
    <row r="544" ht="15.75" customHeight="1">
      <c r="B544" s="779"/>
      <c r="C544" s="3"/>
      <c r="D544" s="779"/>
      <c r="E544" s="779"/>
    </row>
    <row r="545" ht="15.75" customHeight="1">
      <c r="B545" s="779"/>
      <c r="C545" s="3"/>
      <c r="D545" s="779"/>
      <c r="E545" s="779"/>
    </row>
    <row r="546" ht="15.75" customHeight="1">
      <c r="B546" s="779"/>
      <c r="C546" s="3"/>
      <c r="D546" s="779"/>
      <c r="E546" s="779"/>
    </row>
    <row r="547" ht="15.75" customHeight="1">
      <c r="B547" s="779"/>
      <c r="C547" s="3"/>
      <c r="D547" s="779"/>
      <c r="E547" s="779"/>
    </row>
    <row r="548" ht="15.75" customHeight="1">
      <c r="B548" s="779"/>
      <c r="C548" s="3"/>
      <c r="D548" s="779"/>
      <c r="E548" s="779"/>
    </row>
    <row r="549" ht="15.75" customHeight="1">
      <c r="B549" s="779"/>
      <c r="C549" s="3"/>
      <c r="D549" s="779"/>
      <c r="E549" s="779"/>
    </row>
    <row r="550" ht="15.75" customHeight="1">
      <c r="B550" s="779"/>
      <c r="C550" s="3"/>
      <c r="D550" s="779"/>
      <c r="E550" s="779"/>
    </row>
    <row r="551" ht="15.75" customHeight="1">
      <c r="B551" s="779"/>
      <c r="C551" s="3"/>
      <c r="D551" s="779"/>
      <c r="E551" s="779"/>
    </row>
    <row r="552" ht="15.75" customHeight="1">
      <c r="B552" s="779"/>
      <c r="C552" s="3"/>
      <c r="D552" s="779"/>
      <c r="E552" s="779"/>
    </row>
    <row r="553" ht="15.75" customHeight="1">
      <c r="B553" s="779"/>
      <c r="C553" s="3"/>
      <c r="D553" s="779"/>
      <c r="E553" s="779"/>
    </row>
    <row r="554" ht="15.75" customHeight="1">
      <c r="B554" s="779"/>
      <c r="C554" s="3"/>
      <c r="D554" s="779"/>
      <c r="E554" s="779"/>
    </row>
    <row r="555" ht="15.75" customHeight="1">
      <c r="B555" s="779"/>
      <c r="C555" s="3"/>
      <c r="D555" s="779"/>
      <c r="E555" s="779"/>
    </row>
    <row r="556" ht="15.75" customHeight="1">
      <c r="B556" s="779"/>
      <c r="C556" s="3"/>
      <c r="D556" s="779"/>
      <c r="E556" s="779"/>
    </row>
    <row r="557" ht="15.75" customHeight="1">
      <c r="B557" s="779"/>
      <c r="C557" s="3"/>
      <c r="D557" s="779"/>
      <c r="E557" s="779"/>
    </row>
    <row r="558" ht="15.75" customHeight="1">
      <c r="B558" s="779"/>
      <c r="C558" s="3"/>
      <c r="D558" s="779"/>
      <c r="E558" s="779"/>
    </row>
    <row r="559" ht="15.75" customHeight="1">
      <c r="B559" s="779"/>
      <c r="C559" s="3"/>
      <c r="D559" s="779"/>
      <c r="E559" s="779"/>
    </row>
    <row r="560" ht="15.75" customHeight="1">
      <c r="B560" s="779"/>
      <c r="C560" s="3"/>
      <c r="D560" s="779"/>
      <c r="E560" s="779"/>
    </row>
    <row r="561" ht="15.75" customHeight="1">
      <c r="B561" s="779"/>
      <c r="C561" s="3"/>
      <c r="D561" s="779"/>
      <c r="E561" s="779"/>
    </row>
    <row r="562" ht="15.75" customHeight="1">
      <c r="B562" s="779"/>
      <c r="C562" s="3"/>
      <c r="D562" s="779"/>
      <c r="E562" s="779"/>
    </row>
    <row r="563" ht="15.75" customHeight="1">
      <c r="B563" s="779"/>
      <c r="C563" s="3"/>
      <c r="D563" s="779"/>
      <c r="E563" s="779"/>
    </row>
    <row r="564" ht="15.75" customHeight="1">
      <c r="B564" s="779"/>
      <c r="C564" s="3"/>
      <c r="D564" s="779"/>
      <c r="E564" s="779"/>
    </row>
    <row r="565" ht="15.75" customHeight="1">
      <c r="B565" s="779"/>
      <c r="C565" s="3"/>
      <c r="D565" s="779"/>
      <c r="E565" s="779"/>
    </row>
    <row r="566" ht="15.75" customHeight="1">
      <c r="B566" s="779"/>
      <c r="C566" s="3"/>
      <c r="D566" s="779"/>
      <c r="E566" s="779"/>
    </row>
    <row r="567" ht="15.75" customHeight="1">
      <c r="B567" s="779"/>
      <c r="C567" s="3"/>
      <c r="D567" s="779"/>
      <c r="E567" s="779"/>
    </row>
    <row r="568" ht="15.75" customHeight="1">
      <c r="B568" s="779"/>
      <c r="C568" s="3"/>
      <c r="D568" s="779"/>
      <c r="E568" s="779"/>
    </row>
    <row r="569" ht="15.75" customHeight="1">
      <c r="B569" s="779"/>
      <c r="C569" s="3"/>
      <c r="D569" s="779"/>
      <c r="E569" s="779"/>
    </row>
    <row r="570" ht="15.75" customHeight="1">
      <c r="B570" s="779"/>
      <c r="C570" s="3"/>
      <c r="D570" s="779"/>
      <c r="E570" s="779"/>
    </row>
    <row r="571" ht="15.75" customHeight="1">
      <c r="B571" s="779"/>
      <c r="C571" s="3"/>
      <c r="D571" s="779"/>
      <c r="E571" s="779"/>
    </row>
    <row r="572" ht="15.75" customHeight="1">
      <c r="B572" s="779"/>
      <c r="C572" s="3"/>
      <c r="D572" s="779"/>
      <c r="E572" s="779"/>
    </row>
    <row r="573" ht="15.75" customHeight="1">
      <c r="B573" s="779"/>
      <c r="C573" s="3"/>
      <c r="D573" s="779"/>
      <c r="E573" s="779"/>
    </row>
    <row r="574" ht="15.75" customHeight="1">
      <c r="B574" s="779"/>
      <c r="C574" s="3"/>
      <c r="D574" s="779"/>
      <c r="E574" s="779"/>
    </row>
    <row r="575" ht="15.75" customHeight="1">
      <c r="B575" s="779"/>
      <c r="C575" s="3"/>
      <c r="D575" s="779"/>
      <c r="E575" s="779"/>
    </row>
    <row r="576" ht="15.75" customHeight="1">
      <c r="B576" s="779"/>
      <c r="C576" s="3"/>
      <c r="D576" s="779"/>
      <c r="E576" s="779"/>
    </row>
    <row r="577" ht="15.75" customHeight="1">
      <c r="B577" s="779"/>
      <c r="C577" s="3"/>
      <c r="D577" s="779"/>
      <c r="E577" s="779"/>
    </row>
    <row r="578" ht="15.75" customHeight="1">
      <c r="B578" s="779"/>
      <c r="C578" s="3"/>
      <c r="D578" s="779"/>
      <c r="E578" s="779"/>
    </row>
    <row r="579" ht="15.75" customHeight="1">
      <c r="B579" s="779"/>
      <c r="C579" s="3"/>
      <c r="D579" s="779"/>
      <c r="E579" s="779"/>
    </row>
    <row r="580" ht="15.75" customHeight="1">
      <c r="B580" s="779"/>
      <c r="C580" s="3"/>
      <c r="D580" s="779"/>
      <c r="E580" s="779"/>
    </row>
    <row r="581" ht="15.75" customHeight="1">
      <c r="B581" s="779"/>
      <c r="C581" s="3"/>
      <c r="D581" s="779"/>
      <c r="E581" s="779"/>
    </row>
    <row r="582" ht="15.75" customHeight="1">
      <c r="B582" s="779"/>
      <c r="C582" s="3"/>
      <c r="D582" s="779"/>
      <c r="E582" s="779"/>
    </row>
    <row r="583" ht="15.75" customHeight="1">
      <c r="B583" s="779"/>
      <c r="C583" s="3"/>
      <c r="D583" s="779"/>
      <c r="E583" s="779"/>
    </row>
    <row r="584" ht="15.75" customHeight="1">
      <c r="B584" s="779"/>
      <c r="C584" s="3"/>
      <c r="D584" s="779"/>
      <c r="E584" s="779"/>
    </row>
    <row r="585" ht="15.75" customHeight="1">
      <c r="B585" s="779"/>
      <c r="C585" s="3"/>
      <c r="D585" s="779"/>
      <c r="E585" s="779"/>
    </row>
    <row r="586" ht="15.75" customHeight="1">
      <c r="B586" s="779"/>
      <c r="C586" s="3"/>
      <c r="D586" s="779"/>
      <c r="E586" s="779"/>
    </row>
    <row r="587" ht="15.75" customHeight="1">
      <c r="B587" s="779"/>
      <c r="C587" s="3"/>
      <c r="D587" s="779"/>
      <c r="E587" s="779"/>
    </row>
    <row r="588" ht="15.75" customHeight="1">
      <c r="B588" s="779"/>
      <c r="C588" s="3"/>
      <c r="D588" s="779"/>
      <c r="E588" s="779"/>
    </row>
    <row r="589" ht="15.75" customHeight="1">
      <c r="B589" s="779"/>
      <c r="C589" s="3"/>
      <c r="D589" s="779"/>
      <c r="E589" s="779"/>
    </row>
    <row r="590" ht="15.75" customHeight="1">
      <c r="B590" s="779"/>
      <c r="C590" s="3"/>
      <c r="D590" s="779"/>
      <c r="E590" s="779"/>
    </row>
    <row r="591" ht="15.75" customHeight="1">
      <c r="B591" s="779"/>
      <c r="C591" s="3"/>
      <c r="D591" s="779"/>
      <c r="E591" s="779"/>
    </row>
    <row r="592" ht="15.75" customHeight="1">
      <c r="B592" s="779"/>
      <c r="C592" s="3"/>
      <c r="D592" s="779"/>
      <c r="E592" s="779"/>
    </row>
    <row r="593" ht="15.75" customHeight="1">
      <c r="B593" s="779"/>
      <c r="C593" s="3"/>
      <c r="D593" s="779"/>
      <c r="E593" s="779"/>
    </row>
    <row r="594" ht="15.75" customHeight="1">
      <c r="B594" s="779"/>
      <c r="C594" s="3"/>
      <c r="D594" s="779"/>
      <c r="E594" s="779"/>
    </row>
    <row r="595" ht="15.75" customHeight="1">
      <c r="B595" s="779"/>
      <c r="C595" s="3"/>
      <c r="D595" s="779"/>
      <c r="E595" s="779"/>
    </row>
    <row r="596" ht="15.75" customHeight="1">
      <c r="B596" s="779"/>
      <c r="C596" s="3"/>
      <c r="D596" s="779"/>
      <c r="E596" s="779"/>
    </row>
    <row r="597" ht="15.75" customHeight="1">
      <c r="B597" s="779"/>
      <c r="C597" s="3"/>
      <c r="D597" s="779"/>
      <c r="E597" s="779"/>
    </row>
    <row r="598" ht="15.75" customHeight="1">
      <c r="B598" s="779"/>
      <c r="C598" s="3"/>
      <c r="D598" s="779"/>
      <c r="E598" s="779"/>
    </row>
    <row r="599" ht="15.75" customHeight="1">
      <c r="B599" s="779"/>
      <c r="C599" s="3"/>
      <c r="D599" s="779"/>
      <c r="E599" s="779"/>
    </row>
    <row r="600" ht="15.75" customHeight="1">
      <c r="B600" s="779"/>
      <c r="C600" s="3"/>
      <c r="D600" s="779"/>
      <c r="E600" s="779"/>
    </row>
    <row r="601" ht="15.75" customHeight="1">
      <c r="B601" s="779"/>
      <c r="C601" s="3"/>
      <c r="D601" s="779"/>
      <c r="E601" s="779"/>
    </row>
    <row r="602" ht="15.75" customHeight="1">
      <c r="B602" s="779"/>
      <c r="C602" s="3"/>
      <c r="D602" s="779"/>
      <c r="E602" s="779"/>
    </row>
    <row r="603" ht="15.75" customHeight="1">
      <c r="B603" s="779"/>
      <c r="C603" s="3"/>
      <c r="D603" s="779"/>
      <c r="E603" s="779"/>
    </row>
    <row r="604" ht="15.75" customHeight="1">
      <c r="B604" s="779"/>
      <c r="C604" s="3"/>
      <c r="D604" s="779"/>
      <c r="E604" s="779"/>
    </row>
    <row r="605" ht="15.75" customHeight="1">
      <c r="B605" s="779"/>
      <c r="C605" s="3"/>
      <c r="D605" s="779"/>
      <c r="E605" s="779"/>
    </row>
    <row r="606" ht="15.75" customHeight="1">
      <c r="B606" s="779"/>
      <c r="C606" s="3"/>
      <c r="D606" s="779"/>
      <c r="E606" s="779"/>
    </row>
    <row r="607" ht="15.75" customHeight="1">
      <c r="B607" s="779"/>
      <c r="C607" s="3"/>
      <c r="D607" s="779"/>
      <c r="E607" s="779"/>
    </row>
    <row r="608" ht="15.75" customHeight="1">
      <c r="B608" s="779"/>
      <c r="C608" s="3"/>
      <c r="D608" s="779"/>
      <c r="E608" s="779"/>
    </row>
    <row r="609" ht="15.75" customHeight="1">
      <c r="B609" s="779"/>
      <c r="C609" s="3"/>
      <c r="D609" s="779"/>
      <c r="E609" s="779"/>
    </row>
    <row r="610" ht="15.75" customHeight="1">
      <c r="B610" s="779"/>
      <c r="C610" s="3"/>
      <c r="D610" s="779"/>
      <c r="E610" s="779"/>
    </row>
    <row r="611" ht="15.75" customHeight="1">
      <c r="B611" s="779"/>
      <c r="C611" s="3"/>
      <c r="D611" s="779"/>
      <c r="E611" s="779"/>
    </row>
    <row r="612" ht="15.75" customHeight="1">
      <c r="B612" s="779"/>
      <c r="C612" s="3"/>
      <c r="D612" s="779"/>
      <c r="E612" s="779"/>
    </row>
    <row r="613" ht="15.75" customHeight="1">
      <c r="B613" s="779"/>
      <c r="C613" s="3"/>
      <c r="D613" s="779"/>
      <c r="E613" s="779"/>
    </row>
    <row r="614" ht="15.75" customHeight="1">
      <c r="B614" s="779"/>
      <c r="C614" s="3"/>
      <c r="D614" s="779"/>
      <c r="E614" s="779"/>
    </row>
    <row r="615" ht="15.75" customHeight="1">
      <c r="B615" s="779"/>
      <c r="C615" s="3"/>
      <c r="D615" s="779"/>
      <c r="E615" s="779"/>
    </row>
    <row r="616" ht="15.75" customHeight="1">
      <c r="B616" s="779"/>
      <c r="C616" s="3"/>
      <c r="D616" s="779"/>
      <c r="E616" s="779"/>
    </row>
    <row r="617" ht="15.75" customHeight="1">
      <c r="B617" s="779"/>
      <c r="C617" s="3"/>
      <c r="D617" s="779"/>
      <c r="E617" s="779"/>
    </row>
    <row r="618" ht="15.75" customHeight="1">
      <c r="B618" s="779"/>
      <c r="C618" s="3"/>
      <c r="D618" s="779"/>
      <c r="E618" s="779"/>
    </row>
    <row r="619" ht="15.75" customHeight="1">
      <c r="B619" s="779"/>
      <c r="C619" s="3"/>
      <c r="D619" s="779"/>
      <c r="E619" s="779"/>
    </row>
    <row r="620" ht="15.75" customHeight="1">
      <c r="B620" s="779"/>
      <c r="C620" s="3"/>
      <c r="D620" s="779"/>
      <c r="E620" s="779"/>
    </row>
    <row r="621" ht="15.75" customHeight="1">
      <c r="B621" s="779"/>
      <c r="C621" s="3"/>
      <c r="D621" s="779"/>
      <c r="E621" s="779"/>
    </row>
    <row r="622" ht="15.75" customHeight="1">
      <c r="B622" s="779"/>
      <c r="C622" s="3"/>
      <c r="D622" s="779"/>
      <c r="E622" s="779"/>
    </row>
    <row r="623" ht="15.75" customHeight="1">
      <c r="B623" s="779"/>
      <c r="C623" s="3"/>
      <c r="D623" s="779"/>
      <c r="E623" s="779"/>
    </row>
    <row r="624" ht="15.75" customHeight="1">
      <c r="B624" s="779"/>
      <c r="C624" s="3"/>
      <c r="D624" s="779"/>
      <c r="E624" s="779"/>
    </row>
    <row r="625" ht="15.75" customHeight="1">
      <c r="B625" s="779"/>
      <c r="C625" s="3"/>
      <c r="D625" s="779"/>
      <c r="E625" s="779"/>
    </row>
    <row r="626" ht="15.75" customHeight="1">
      <c r="B626" s="779"/>
      <c r="C626" s="3"/>
      <c r="D626" s="779"/>
      <c r="E626" s="779"/>
    </row>
    <row r="627" ht="15.75" customHeight="1">
      <c r="B627" s="779"/>
      <c r="C627" s="3"/>
      <c r="D627" s="779"/>
      <c r="E627" s="779"/>
    </row>
    <row r="628" ht="15.75" customHeight="1">
      <c r="B628" s="779"/>
      <c r="C628" s="3"/>
      <c r="D628" s="779"/>
      <c r="E628" s="779"/>
    </row>
    <row r="629" ht="15.75" customHeight="1">
      <c r="B629" s="779"/>
      <c r="C629" s="3"/>
      <c r="D629" s="779"/>
      <c r="E629" s="779"/>
    </row>
    <row r="630" ht="15.75" customHeight="1">
      <c r="B630" s="779"/>
      <c r="C630" s="3"/>
      <c r="D630" s="779"/>
      <c r="E630" s="779"/>
    </row>
    <row r="631" ht="15.75" customHeight="1">
      <c r="B631" s="779"/>
      <c r="C631" s="3"/>
      <c r="D631" s="779"/>
      <c r="E631" s="779"/>
    </row>
    <row r="632" ht="15.75" customHeight="1">
      <c r="B632" s="779"/>
      <c r="C632" s="3"/>
      <c r="D632" s="779"/>
      <c r="E632" s="779"/>
    </row>
    <row r="633" ht="15.75" customHeight="1">
      <c r="B633" s="779"/>
      <c r="C633" s="3"/>
      <c r="D633" s="779"/>
      <c r="E633" s="779"/>
    </row>
    <row r="634" ht="15.75" customHeight="1">
      <c r="B634" s="779"/>
      <c r="C634" s="3"/>
      <c r="D634" s="779"/>
      <c r="E634" s="779"/>
    </row>
    <row r="635" ht="15.75" customHeight="1">
      <c r="B635" s="779"/>
      <c r="C635" s="3"/>
      <c r="D635" s="779"/>
      <c r="E635" s="779"/>
    </row>
    <row r="636" ht="15.75" customHeight="1">
      <c r="B636" s="779"/>
      <c r="C636" s="3"/>
      <c r="D636" s="779"/>
      <c r="E636" s="779"/>
    </row>
    <row r="637" ht="15.75" customHeight="1">
      <c r="B637" s="779"/>
      <c r="C637" s="3"/>
      <c r="D637" s="779"/>
      <c r="E637" s="779"/>
    </row>
    <row r="638" ht="15.75" customHeight="1">
      <c r="B638" s="779"/>
      <c r="C638" s="3"/>
      <c r="D638" s="779"/>
      <c r="E638" s="779"/>
    </row>
    <row r="639" ht="15.75" customHeight="1">
      <c r="B639" s="779"/>
      <c r="C639" s="3"/>
      <c r="D639" s="779"/>
      <c r="E639" s="779"/>
    </row>
    <row r="640" ht="15.75" customHeight="1">
      <c r="B640" s="779"/>
      <c r="C640" s="3"/>
      <c r="D640" s="779"/>
      <c r="E640" s="779"/>
    </row>
    <row r="641" ht="15.75" customHeight="1">
      <c r="B641" s="779"/>
      <c r="C641" s="3"/>
      <c r="D641" s="779"/>
      <c r="E641" s="779"/>
    </row>
    <row r="642" ht="15.75" customHeight="1">
      <c r="B642" s="779"/>
      <c r="C642" s="3"/>
      <c r="D642" s="779"/>
      <c r="E642" s="779"/>
    </row>
    <row r="643" ht="15.75" customHeight="1">
      <c r="B643" s="779"/>
      <c r="C643" s="3"/>
      <c r="D643" s="779"/>
      <c r="E643" s="779"/>
    </row>
    <row r="644" ht="15.75" customHeight="1">
      <c r="B644" s="779"/>
      <c r="C644" s="3"/>
      <c r="D644" s="779"/>
      <c r="E644" s="779"/>
    </row>
    <row r="645" ht="15.75" customHeight="1">
      <c r="B645" s="779"/>
      <c r="C645" s="3"/>
      <c r="D645" s="779"/>
      <c r="E645" s="779"/>
    </row>
    <row r="646" ht="15.75" customHeight="1">
      <c r="B646" s="779"/>
      <c r="C646" s="3"/>
      <c r="D646" s="779"/>
      <c r="E646" s="779"/>
    </row>
    <row r="647" ht="15.75" customHeight="1">
      <c r="B647" s="779"/>
      <c r="C647" s="3"/>
      <c r="D647" s="779"/>
      <c r="E647" s="779"/>
    </row>
    <row r="648" ht="15.75" customHeight="1">
      <c r="B648" s="779"/>
      <c r="C648" s="3"/>
      <c r="D648" s="779"/>
      <c r="E648" s="779"/>
    </row>
    <row r="649" ht="15.75" customHeight="1">
      <c r="B649" s="779"/>
      <c r="C649" s="3"/>
      <c r="D649" s="779"/>
      <c r="E649" s="779"/>
    </row>
    <row r="650" ht="15.75" customHeight="1">
      <c r="B650" s="779"/>
      <c r="C650" s="3"/>
      <c r="D650" s="779"/>
      <c r="E650" s="779"/>
    </row>
    <row r="651" ht="15.75" customHeight="1">
      <c r="B651" s="779"/>
      <c r="C651" s="3"/>
      <c r="D651" s="779"/>
      <c r="E651" s="779"/>
    </row>
    <row r="652" ht="15.75" customHeight="1">
      <c r="B652" s="779"/>
      <c r="C652" s="3"/>
      <c r="D652" s="779"/>
      <c r="E652" s="779"/>
    </row>
    <row r="653" ht="15.75" customHeight="1">
      <c r="B653" s="779"/>
      <c r="C653" s="3"/>
      <c r="D653" s="779"/>
      <c r="E653" s="779"/>
    </row>
    <row r="654" ht="15.75" customHeight="1">
      <c r="B654" s="779"/>
      <c r="C654" s="3"/>
      <c r="D654" s="779"/>
      <c r="E654" s="779"/>
    </row>
    <row r="655" ht="15.75" customHeight="1">
      <c r="B655" s="779"/>
      <c r="C655" s="3"/>
      <c r="D655" s="779"/>
      <c r="E655" s="779"/>
    </row>
    <row r="656" ht="15.75" customHeight="1">
      <c r="B656" s="779"/>
      <c r="C656" s="3"/>
      <c r="D656" s="779"/>
      <c r="E656" s="779"/>
    </row>
    <row r="657" ht="15.75" customHeight="1">
      <c r="B657" s="779"/>
      <c r="C657" s="3"/>
      <c r="D657" s="779"/>
      <c r="E657" s="779"/>
    </row>
    <row r="658" ht="15.75" customHeight="1">
      <c r="B658" s="779"/>
      <c r="C658" s="3"/>
      <c r="D658" s="779"/>
      <c r="E658" s="779"/>
    </row>
    <row r="659" ht="15.75" customHeight="1">
      <c r="B659" s="779"/>
      <c r="C659" s="3"/>
      <c r="D659" s="779"/>
      <c r="E659" s="779"/>
    </row>
    <row r="660" ht="15.75" customHeight="1">
      <c r="B660" s="779"/>
      <c r="C660" s="3"/>
      <c r="D660" s="779"/>
      <c r="E660" s="779"/>
    </row>
    <row r="661" ht="15.75" customHeight="1">
      <c r="B661" s="779"/>
      <c r="C661" s="3"/>
      <c r="D661" s="779"/>
      <c r="E661" s="779"/>
    </row>
    <row r="662" ht="15.75" customHeight="1">
      <c r="B662" s="779"/>
      <c r="C662" s="3"/>
      <c r="D662" s="779"/>
      <c r="E662" s="779"/>
    </row>
    <row r="663" ht="15.75" customHeight="1">
      <c r="B663" s="779"/>
      <c r="C663" s="3"/>
      <c r="D663" s="779"/>
      <c r="E663" s="779"/>
    </row>
    <row r="664" ht="15.75" customHeight="1">
      <c r="B664" s="779"/>
      <c r="C664" s="3"/>
      <c r="D664" s="779"/>
      <c r="E664" s="779"/>
    </row>
    <row r="665" ht="15.75" customHeight="1">
      <c r="B665" s="779"/>
      <c r="C665" s="3"/>
      <c r="D665" s="779"/>
      <c r="E665" s="779"/>
    </row>
    <row r="666" ht="15.75" customHeight="1">
      <c r="B666" s="779"/>
      <c r="C666" s="3"/>
      <c r="D666" s="779"/>
      <c r="E666" s="779"/>
    </row>
    <row r="667" ht="15.75" customHeight="1">
      <c r="B667" s="779"/>
      <c r="C667" s="3"/>
      <c r="D667" s="779"/>
      <c r="E667" s="779"/>
    </row>
    <row r="668" ht="15.75" customHeight="1">
      <c r="B668" s="779"/>
      <c r="C668" s="3"/>
      <c r="D668" s="779"/>
      <c r="E668" s="779"/>
    </row>
    <row r="669" ht="15.75" customHeight="1">
      <c r="B669" s="779"/>
      <c r="C669" s="3"/>
      <c r="D669" s="779"/>
      <c r="E669" s="779"/>
    </row>
    <row r="670" ht="15.75" customHeight="1">
      <c r="B670" s="779"/>
      <c r="C670" s="3"/>
      <c r="D670" s="779"/>
      <c r="E670" s="779"/>
    </row>
    <row r="671" ht="15.75" customHeight="1">
      <c r="B671" s="779"/>
      <c r="C671" s="3"/>
      <c r="D671" s="779"/>
      <c r="E671" s="779"/>
    </row>
    <row r="672" ht="15.75" customHeight="1">
      <c r="B672" s="779"/>
      <c r="C672" s="3"/>
      <c r="D672" s="779"/>
      <c r="E672" s="779"/>
    </row>
    <row r="673" ht="15.75" customHeight="1">
      <c r="B673" s="779"/>
      <c r="C673" s="3"/>
      <c r="D673" s="779"/>
      <c r="E673" s="779"/>
    </row>
    <row r="674" ht="15.75" customHeight="1">
      <c r="B674" s="779"/>
      <c r="C674" s="3"/>
      <c r="D674" s="779"/>
      <c r="E674" s="779"/>
    </row>
    <row r="675" ht="15.75" customHeight="1">
      <c r="B675" s="779"/>
      <c r="C675" s="3"/>
      <c r="D675" s="779"/>
      <c r="E675" s="779"/>
    </row>
    <row r="676" ht="15.75" customHeight="1">
      <c r="B676" s="779"/>
      <c r="C676" s="3"/>
      <c r="D676" s="779"/>
      <c r="E676" s="779"/>
    </row>
    <row r="677" ht="15.75" customHeight="1">
      <c r="B677" s="779"/>
      <c r="C677" s="3"/>
      <c r="D677" s="779"/>
      <c r="E677" s="779"/>
    </row>
    <row r="678" ht="15.75" customHeight="1">
      <c r="B678" s="779"/>
      <c r="C678" s="3"/>
      <c r="D678" s="779"/>
      <c r="E678" s="779"/>
    </row>
    <row r="679" ht="15.75" customHeight="1">
      <c r="B679" s="779"/>
      <c r="C679" s="3"/>
      <c r="D679" s="779"/>
      <c r="E679" s="779"/>
    </row>
    <row r="680" ht="15.75" customHeight="1">
      <c r="B680" s="779"/>
      <c r="C680" s="3"/>
      <c r="D680" s="779"/>
      <c r="E680" s="779"/>
    </row>
    <row r="681" ht="15.75" customHeight="1">
      <c r="B681" s="779"/>
      <c r="C681" s="3"/>
      <c r="D681" s="779"/>
      <c r="E681" s="779"/>
    </row>
    <row r="682" ht="15.75" customHeight="1">
      <c r="B682" s="779"/>
      <c r="C682" s="3"/>
      <c r="D682" s="779"/>
      <c r="E682" s="779"/>
    </row>
    <row r="683" ht="15.75" customHeight="1">
      <c r="B683" s="779"/>
      <c r="C683" s="3"/>
      <c r="D683" s="779"/>
      <c r="E683" s="779"/>
    </row>
    <row r="684" ht="15.75" customHeight="1">
      <c r="B684" s="779"/>
      <c r="C684" s="3"/>
      <c r="D684" s="779"/>
      <c r="E684" s="779"/>
    </row>
    <row r="685" ht="15.75" customHeight="1">
      <c r="B685" s="779"/>
      <c r="C685" s="3"/>
      <c r="D685" s="779"/>
      <c r="E685" s="779"/>
    </row>
    <row r="686" ht="15.75" customHeight="1">
      <c r="B686" s="779"/>
      <c r="C686" s="3"/>
      <c r="D686" s="779"/>
      <c r="E686" s="779"/>
    </row>
    <row r="687" ht="15.75" customHeight="1">
      <c r="B687" s="779"/>
      <c r="C687" s="3"/>
      <c r="D687" s="779"/>
      <c r="E687" s="779"/>
    </row>
    <row r="688" ht="15.75" customHeight="1">
      <c r="B688" s="779"/>
      <c r="C688" s="3"/>
      <c r="D688" s="779"/>
      <c r="E688" s="779"/>
    </row>
    <row r="689" ht="15.75" customHeight="1">
      <c r="B689" s="779"/>
      <c r="C689" s="3"/>
      <c r="D689" s="779"/>
      <c r="E689" s="779"/>
    </row>
    <row r="690" ht="15.75" customHeight="1">
      <c r="B690" s="779"/>
      <c r="C690" s="3"/>
      <c r="D690" s="779"/>
      <c r="E690" s="779"/>
    </row>
    <row r="691" ht="15.75" customHeight="1">
      <c r="B691" s="779"/>
      <c r="C691" s="3"/>
      <c r="D691" s="779"/>
      <c r="E691" s="779"/>
    </row>
    <row r="692" ht="15.75" customHeight="1">
      <c r="B692" s="779"/>
      <c r="C692" s="3"/>
      <c r="D692" s="779"/>
      <c r="E692" s="779"/>
    </row>
    <row r="693" ht="15.75" customHeight="1">
      <c r="B693" s="779"/>
      <c r="C693" s="3"/>
      <c r="D693" s="779"/>
      <c r="E693" s="779"/>
    </row>
    <row r="694" ht="15.75" customHeight="1">
      <c r="B694" s="779"/>
      <c r="C694" s="3"/>
      <c r="D694" s="779"/>
      <c r="E694" s="779"/>
    </row>
    <row r="695" ht="15.75" customHeight="1">
      <c r="B695" s="779"/>
      <c r="C695" s="3"/>
      <c r="D695" s="779"/>
      <c r="E695" s="779"/>
    </row>
    <row r="696" ht="15.75" customHeight="1">
      <c r="B696" s="779"/>
      <c r="C696" s="3"/>
      <c r="D696" s="779"/>
      <c r="E696" s="779"/>
    </row>
    <row r="697" ht="15.75" customHeight="1">
      <c r="B697" s="779"/>
      <c r="C697" s="3"/>
      <c r="D697" s="779"/>
      <c r="E697" s="779"/>
    </row>
    <row r="698" ht="15.75" customHeight="1">
      <c r="B698" s="779"/>
      <c r="C698" s="3"/>
      <c r="D698" s="779"/>
      <c r="E698" s="779"/>
    </row>
    <row r="699" ht="15.75" customHeight="1">
      <c r="B699" s="779"/>
      <c r="C699" s="3"/>
      <c r="D699" s="779"/>
      <c r="E699" s="779"/>
    </row>
    <row r="700" ht="15.75" customHeight="1">
      <c r="B700" s="779"/>
      <c r="C700" s="3"/>
      <c r="D700" s="779"/>
      <c r="E700" s="779"/>
    </row>
    <row r="701" ht="15.75" customHeight="1">
      <c r="B701" s="779"/>
      <c r="C701" s="3"/>
      <c r="D701" s="779"/>
      <c r="E701" s="779"/>
    </row>
    <row r="702" ht="15.75" customHeight="1">
      <c r="B702" s="779"/>
      <c r="C702" s="3"/>
      <c r="D702" s="779"/>
      <c r="E702" s="779"/>
    </row>
    <row r="703" ht="15.75" customHeight="1">
      <c r="B703" s="779"/>
      <c r="C703" s="3"/>
      <c r="D703" s="779"/>
      <c r="E703" s="779"/>
    </row>
    <row r="704" ht="15.75" customHeight="1">
      <c r="B704" s="779"/>
      <c r="C704" s="3"/>
      <c r="D704" s="779"/>
      <c r="E704" s="779"/>
    </row>
    <row r="705" ht="15.75" customHeight="1">
      <c r="B705" s="779"/>
      <c r="C705" s="3"/>
      <c r="D705" s="779"/>
      <c r="E705" s="779"/>
    </row>
    <row r="706" ht="15.75" customHeight="1">
      <c r="B706" s="779"/>
      <c r="C706" s="3"/>
      <c r="D706" s="779"/>
      <c r="E706" s="779"/>
    </row>
    <row r="707" ht="15.75" customHeight="1">
      <c r="B707" s="779"/>
      <c r="C707" s="3"/>
      <c r="D707" s="779"/>
      <c r="E707" s="779"/>
    </row>
    <row r="708" ht="15.75" customHeight="1">
      <c r="B708" s="779"/>
      <c r="C708" s="3"/>
      <c r="D708" s="779"/>
      <c r="E708" s="779"/>
    </row>
    <row r="709" ht="15.75" customHeight="1">
      <c r="B709" s="779"/>
      <c r="C709" s="3"/>
      <c r="D709" s="779"/>
      <c r="E709" s="779"/>
    </row>
    <row r="710" ht="15.75" customHeight="1">
      <c r="B710" s="779"/>
      <c r="C710" s="3"/>
      <c r="D710" s="779"/>
      <c r="E710" s="779"/>
    </row>
    <row r="711" ht="15.75" customHeight="1">
      <c r="B711" s="779"/>
      <c r="C711" s="3"/>
      <c r="D711" s="779"/>
      <c r="E711" s="779"/>
    </row>
    <row r="712" ht="15.75" customHeight="1">
      <c r="B712" s="779"/>
      <c r="C712" s="3"/>
      <c r="D712" s="779"/>
      <c r="E712" s="779"/>
    </row>
    <row r="713" ht="15.75" customHeight="1">
      <c r="B713" s="779"/>
      <c r="C713" s="3"/>
      <c r="D713" s="779"/>
      <c r="E713" s="779"/>
    </row>
    <row r="714" ht="15.75" customHeight="1">
      <c r="B714" s="779"/>
      <c r="C714" s="3"/>
      <c r="D714" s="779"/>
      <c r="E714" s="779"/>
    </row>
    <row r="715" ht="15.75" customHeight="1">
      <c r="B715" s="779"/>
      <c r="C715" s="3"/>
      <c r="D715" s="779"/>
      <c r="E715" s="779"/>
    </row>
    <row r="716" ht="15.75" customHeight="1">
      <c r="B716" s="779"/>
      <c r="C716" s="3"/>
      <c r="D716" s="779"/>
      <c r="E716" s="779"/>
    </row>
    <row r="717" ht="15.75" customHeight="1">
      <c r="B717" s="779"/>
      <c r="C717" s="3"/>
      <c r="D717" s="779"/>
      <c r="E717" s="779"/>
    </row>
    <row r="718" ht="15.75" customHeight="1">
      <c r="B718" s="779"/>
      <c r="C718" s="3"/>
      <c r="D718" s="779"/>
      <c r="E718" s="779"/>
    </row>
    <row r="719" ht="15.75" customHeight="1">
      <c r="B719" s="779"/>
      <c r="C719" s="3"/>
      <c r="D719" s="779"/>
      <c r="E719" s="779"/>
    </row>
    <row r="720" ht="15.75" customHeight="1">
      <c r="B720" s="779"/>
      <c r="C720" s="3"/>
      <c r="D720" s="779"/>
      <c r="E720" s="779"/>
    </row>
    <row r="721" ht="15.75" customHeight="1">
      <c r="B721" s="779"/>
      <c r="C721" s="3"/>
      <c r="D721" s="779"/>
      <c r="E721" s="779"/>
    </row>
    <row r="722" ht="15.75" customHeight="1">
      <c r="B722" s="779"/>
      <c r="C722" s="3"/>
      <c r="D722" s="779"/>
      <c r="E722" s="779"/>
    </row>
    <row r="723" ht="15.75" customHeight="1">
      <c r="B723" s="779"/>
      <c r="C723" s="3"/>
      <c r="D723" s="779"/>
      <c r="E723" s="779"/>
    </row>
    <row r="724" ht="15.75" customHeight="1">
      <c r="B724" s="779"/>
      <c r="C724" s="3"/>
      <c r="D724" s="779"/>
      <c r="E724" s="779"/>
    </row>
    <row r="725" ht="15.75" customHeight="1">
      <c r="B725" s="779"/>
      <c r="C725" s="3"/>
      <c r="D725" s="779"/>
      <c r="E725" s="779"/>
    </row>
    <row r="726" ht="15.75" customHeight="1">
      <c r="B726" s="779"/>
      <c r="C726" s="3"/>
      <c r="D726" s="779"/>
      <c r="E726" s="779"/>
    </row>
    <row r="727" ht="15.75" customHeight="1">
      <c r="B727" s="779"/>
      <c r="C727" s="3"/>
      <c r="D727" s="779"/>
      <c r="E727" s="779"/>
    </row>
    <row r="728" ht="15.75" customHeight="1">
      <c r="B728" s="779"/>
      <c r="C728" s="3"/>
      <c r="D728" s="779"/>
      <c r="E728" s="779"/>
    </row>
    <row r="729" ht="15.75" customHeight="1">
      <c r="B729" s="779"/>
      <c r="C729" s="3"/>
      <c r="D729" s="779"/>
      <c r="E729" s="779"/>
    </row>
    <row r="730" ht="15.75" customHeight="1">
      <c r="B730" s="779"/>
      <c r="C730" s="3"/>
      <c r="D730" s="779"/>
      <c r="E730" s="779"/>
    </row>
    <row r="731" ht="15.75" customHeight="1">
      <c r="B731" s="779"/>
      <c r="C731" s="3"/>
      <c r="D731" s="779"/>
      <c r="E731" s="779"/>
    </row>
    <row r="732" ht="15.75" customHeight="1">
      <c r="B732" s="779"/>
      <c r="C732" s="3"/>
      <c r="D732" s="779"/>
      <c r="E732" s="779"/>
    </row>
    <row r="733" ht="15.75" customHeight="1">
      <c r="B733" s="779"/>
      <c r="C733" s="3"/>
      <c r="D733" s="779"/>
      <c r="E733" s="779"/>
    </row>
    <row r="734" ht="15.75" customHeight="1">
      <c r="B734" s="779"/>
      <c r="C734" s="3"/>
      <c r="D734" s="779"/>
      <c r="E734" s="779"/>
    </row>
    <row r="735" ht="15.75" customHeight="1">
      <c r="B735" s="779"/>
      <c r="C735" s="3"/>
      <c r="D735" s="779"/>
      <c r="E735" s="779"/>
    </row>
    <row r="736" ht="15.75" customHeight="1">
      <c r="B736" s="779"/>
      <c r="C736" s="3"/>
      <c r="D736" s="779"/>
      <c r="E736" s="779"/>
    </row>
    <row r="737" ht="15.75" customHeight="1">
      <c r="B737" s="779"/>
      <c r="C737" s="3"/>
      <c r="D737" s="779"/>
      <c r="E737" s="779"/>
    </row>
    <row r="738" ht="15.75" customHeight="1">
      <c r="B738" s="779"/>
      <c r="C738" s="3"/>
      <c r="D738" s="779"/>
      <c r="E738" s="779"/>
    </row>
    <row r="739" ht="15.75" customHeight="1">
      <c r="B739" s="779"/>
      <c r="C739" s="3"/>
      <c r="D739" s="779"/>
      <c r="E739" s="779"/>
    </row>
    <row r="740" ht="15.75" customHeight="1">
      <c r="B740" s="779"/>
      <c r="C740" s="3"/>
      <c r="D740" s="779"/>
      <c r="E740" s="779"/>
    </row>
    <row r="741" ht="15.75" customHeight="1">
      <c r="B741" s="779"/>
      <c r="C741" s="3"/>
      <c r="D741" s="779"/>
      <c r="E741" s="779"/>
    </row>
    <row r="742" ht="15.75" customHeight="1">
      <c r="B742" s="779"/>
      <c r="C742" s="3"/>
      <c r="D742" s="779"/>
      <c r="E742" s="779"/>
    </row>
    <row r="743" ht="15.75" customHeight="1">
      <c r="B743" s="779"/>
      <c r="C743" s="3"/>
      <c r="D743" s="779"/>
      <c r="E743" s="779"/>
    </row>
    <row r="744" ht="15.75" customHeight="1">
      <c r="B744" s="779"/>
      <c r="C744" s="3"/>
      <c r="D744" s="779"/>
      <c r="E744" s="779"/>
    </row>
    <row r="745" ht="15.75" customHeight="1">
      <c r="B745" s="779"/>
      <c r="C745" s="3"/>
      <c r="D745" s="779"/>
      <c r="E745" s="779"/>
    </row>
    <row r="746" ht="15.75" customHeight="1">
      <c r="B746" s="779"/>
      <c r="C746" s="3"/>
      <c r="D746" s="779"/>
      <c r="E746" s="779"/>
    </row>
    <row r="747" ht="15.75" customHeight="1">
      <c r="B747" s="779"/>
      <c r="C747" s="3"/>
      <c r="D747" s="779"/>
      <c r="E747" s="779"/>
    </row>
    <row r="748" ht="15.75" customHeight="1">
      <c r="B748" s="779"/>
      <c r="C748" s="3"/>
      <c r="D748" s="779"/>
      <c r="E748" s="779"/>
    </row>
    <row r="749" ht="15.75" customHeight="1">
      <c r="B749" s="779"/>
      <c r="C749" s="3"/>
      <c r="D749" s="779"/>
      <c r="E749" s="779"/>
    </row>
    <row r="750" ht="15.75" customHeight="1">
      <c r="B750" s="779"/>
      <c r="C750" s="3"/>
      <c r="D750" s="779"/>
      <c r="E750" s="779"/>
    </row>
    <row r="751" ht="15.75" customHeight="1">
      <c r="B751" s="779"/>
      <c r="C751" s="3"/>
      <c r="D751" s="779"/>
      <c r="E751" s="779"/>
    </row>
    <row r="752" ht="15.75" customHeight="1">
      <c r="B752" s="779"/>
      <c r="C752" s="3"/>
      <c r="D752" s="779"/>
      <c r="E752" s="779"/>
    </row>
    <row r="753" ht="15.75" customHeight="1">
      <c r="B753" s="779"/>
      <c r="C753" s="3"/>
      <c r="D753" s="779"/>
      <c r="E753" s="779"/>
    </row>
    <row r="754" ht="15.75" customHeight="1">
      <c r="B754" s="779"/>
      <c r="C754" s="3"/>
      <c r="D754" s="779"/>
      <c r="E754" s="779"/>
    </row>
    <row r="755" ht="15.75" customHeight="1">
      <c r="B755" s="779"/>
      <c r="C755" s="3"/>
      <c r="D755" s="779"/>
      <c r="E755" s="779"/>
    </row>
    <row r="756" ht="15.75" customHeight="1">
      <c r="B756" s="779"/>
      <c r="C756" s="3"/>
      <c r="D756" s="779"/>
      <c r="E756" s="779"/>
    </row>
    <row r="757" ht="15.75" customHeight="1">
      <c r="B757" s="779"/>
      <c r="C757" s="3"/>
      <c r="D757" s="779"/>
      <c r="E757" s="779"/>
    </row>
    <row r="758" ht="15.75" customHeight="1">
      <c r="B758" s="779"/>
      <c r="C758" s="3"/>
      <c r="D758" s="779"/>
      <c r="E758" s="779"/>
    </row>
    <row r="759" ht="15.75" customHeight="1">
      <c r="B759" s="779"/>
      <c r="C759" s="3"/>
      <c r="D759" s="779"/>
      <c r="E759" s="779"/>
    </row>
    <row r="760" ht="15.75" customHeight="1">
      <c r="B760" s="779"/>
      <c r="C760" s="3"/>
      <c r="D760" s="779"/>
      <c r="E760" s="779"/>
    </row>
    <row r="761" ht="15.75" customHeight="1">
      <c r="B761" s="779"/>
      <c r="C761" s="3"/>
      <c r="D761" s="779"/>
      <c r="E761" s="779"/>
    </row>
    <row r="762" ht="15.75" customHeight="1">
      <c r="B762" s="779"/>
      <c r="C762" s="3"/>
      <c r="D762" s="779"/>
      <c r="E762" s="779"/>
    </row>
    <row r="763" ht="15.75" customHeight="1">
      <c r="B763" s="779"/>
      <c r="C763" s="3"/>
      <c r="D763" s="779"/>
      <c r="E763" s="779"/>
    </row>
    <row r="764" ht="15.75" customHeight="1">
      <c r="B764" s="779"/>
      <c r="C764" s="3"/>
      <c r="D764" s="779"/>
      <c r="E764" s="779"/>
    </row>
    <row r="765" ht="15.75" customHeight="1">
      <c r="B765" s="779"/>
      <c r="C765" s="3"/>
      <c r="D765" s="779"/>
      <c r="E765" s="779"/>
    </row>
    <row r="766" ht="15.75" customHeight="1">
      <c r="B766" s="779"/>
      <c r="C766" s="3"/>
      <c r="D766" s="779"/>
      <c r="E766" s="779"/>
    </row>
    <row r="767" ht="15.75" customHeight="1">
      <c r="B767" s="779"/>
      <c r="C767" s="3"/>
      <c r="D767" s="779"/>
      <c r="E767" s="779"/>
    </row>
    <row r="768" ht="15.75" customHeight="1">
      <c r="B768" s="779"/>
      <c r="C768" s="3"/>
      <c r="D768" s="779"/>
      <c r="E768" s="779"/>
    </row>
    <row r="769" ht="15.75" customHeight="1">
      <c r="B769" s="779"/>
      <c r="C769" s="3"/>
      <c r="D769" s="779"/>
      <c r="E769" s="779"/>
    </row>
    <row r="770" ht="15.75" customHeight="1">
      <c r="B770" s="779"/>
      <c r="C770" s="3"/>
      <c r="D770" s="779"/>
      <c r="E770" s="779"/>
    </row>
    <row r="771" ht="15.75" customHeight="1">
      <c r="B771" s="779"/>
      <c r="C771" s="3"/>
      <c r="D771" s="779"/>
      <c r="E771" s="779"/>
    </row>
    <row r="772" ht="15.75" customHeight="1">
      <c r="B772" s="779"/>
      <c r="C772" s="3"/>
      <c r="D772" s="779"/>
      <c r="E772" s="779"/>
    </row>
    <row r="773" ht="15.75" customHeight="1">
      <c r="B773" s="779"/>
      <c r="C773" s="3"/>
      <c r="D773" s="779"/>
      <c r="E773" s="779"/>
    </row>
    <row r="774" ht="15.75" customHeight="1">
      <c r="B774" s="779"/>
      <c r="C774" s="3"/>
      <c r="D774" s="779"/>
      <c r="E774" s="779"/>
    </row>
    <row r="775" ht="15.75" customHeight="1">
      <c r="B775" s="779"/>
      <c r="C775" s="3"/>
      <c r="D775" s="779"/>
      <c r="E775" s="779"/>
    </row>
    <row r="776" ht="15.75" customHeight="1">
      <c r="B776" s="779"/>
      <c r="C776" s="3"/>
      <c r="D776" s="779"/>
      <c r="E776" s="779"/>
    </row>
    <row r="777" ht="15.75" customHeight="1">
      <c r="B777" s="779"/>
      <c r="C777" s="3"/>
      <c r="D777" s="779"/>
      <c r="E777" s="779"/>
    </row>
    <row r="778" ht="15.75" customHeight="1">
      <c r="B778" s="779"/>
      <c r="C778" s="3"/>
      <c r="D778" s="779"/>
      <c r="E778" s="779"/>
    </row>
    <row r="779" ht="15.75" customHeight="1">
      <c r="B779" s="779"/>
      <c r="C779" s="3"/>
      <c r="D779" s="779"/>
      <c r="E779" s="779"/>
    </row>
    <row r="780" ht="15.75" customHeight="1">
      <c r="B780" s="779"/>
      <c r="C780" s="3"/>
      <c r="D780" s="779"/>
      <c r="E780" s="779"/>
    </row>
    <row r="781" ht="15.75" customHeight="1">
      <c r="B781" s="779"/>
      <c r="C781" s="3"/>
      <c r="D781" s="779"/>
      <c r="E781" s="779"/>
    </row>
    <row r="782" ht="15.75" customHeight="1">
      <c r="B782" s="779"/>
      <c r="C782" s="3"/>
      <c r="D782" s="779"/>
      <c r="E782" s="779"/>
    </row>
    <row r="783" ht="15.75" customHeight="1">
      <c r="B783" s="779"/>
      <c r="C783" s="3"/>
      <c r="D783" s="779"/>
      <c r="E783" s="779"/>
    </row>
    <row r="784" ht="15.75" customHeight="1">
      <c r="B784" s="779"/>
      <c r="C784" s="3"/>
      <c r="D784" s="779"/>
      <c r="E784" s="779"/>
    </row>
    <row r="785" ht="15.75" customHeight="1">
      <c r="B785" s="779"/>
      <c r="C785" s="3"/>
      <c r="D785" s="779"/>
      <c r="E785" s="779"/>
    </row>
    <row r="786" ht="15.75" customHeight="1">
      <c r="B786" s="779"/>
      <c r="C786" s="3"/>
      <c r="D786" s="779"/>
      <c r="E786" s="779"/>
    </row>
    <row r="787" ht="15.75" customHeight="1">
      <c r="B787" s="779"/>
      <c r="C787" s="3"/>
      <c r="D787" s="779"/>
      <c r="E787" s="779"/>
    </row>
    <row r="788" ht="15.75" customHeight="1">
      <c r="B788" s="779"/>
      <c r="C788" s="3"/>
      <c r="D788" s="779"/>
      <c r="E788" s="779"/>
    </row>
    <row r="789" ht="15.75" customHeight="1">
      <c r="B789" s="779"/>
      <c r="C789" s="3"/>
      <c r="D789" s="779"/>
      <c r="E789" s="779"/>
    </row>
    <row r="790" ht="15.75" customHeight="1">
      <c r="B790" s="779"/>
      <c r="C790" s="3"/>
      <c r="D790" s="779"/>
      <c r="E790" s="779"/>
    </row>
    <row r="791" ht="15.75" customHeight="1">
      <c r="B791" s="779"/>
      <c r="C791" s="3"/>
      <c r="D791" s="779"/>
      <c r="E791" s="779"/>
    </row>
    <row r="792" ht="15.75" customHeight="1">
      <c r="B792" s="779"/>
      <c r="C792" s="3"/>
      <c r="D792" s="779"/>
      <c r="E792" s="779"/>
    </row>
    <row r="793" ht="15.75" customHeight="1">
      <c r="B793" s="779"/>
      <c r="C793" s="3"/>
      <c r="D793" s="779"/>
      <c r="E793" s="779"/>
    </row>
    <row r="794" ht="15.75" customHeight="1">
      <c r="B794" s="779"/>
      <c r="C794" s="3"/>
      <c r="D794" s="779"/>
      <c r="E794" s="779"/>
    </row>
    <row r="795" ht="15.75" customHeight="1">
      <c r="B795" s="779"/>
      <c r="C795" s="3"/>
      <c r="D795" s="779"/>
      <c r="E795" s="779"/>
    </row>
    <row r="796" ht="15.75" customHeight="1">
      <c r="B796" s="779"/>
      <c r="C796" s="3"/>
      <c r="D796" s="779"/>
      <c r="E796" s="779"/>
    </row>
    <row r="797" ht="15.75" customHeight="1">
      <c r="B797" s="779"/>
      <c r="C797" s="3"/>
      <c r="D797" s="779"/>
      <c r="E797" s="779"/>
    </row>
    <row r="798" ht="15.75" customHeight="1">
      <c r="B798" s="779"/>
      <c r="C798" s="3"/>
      <c r="D798" s="779"/>
      <c r="E798" s="779"/>
    </row>
    <row r="799" ht="15.75" customHeight="1">
      <c r="B799" s="779"/>
      <c r="C799" s="3"/>
      <c r="D799" s="779"/>
      <c r="E799" s="779"/>
    </row>
    <row r="800" ht="15.75" customHeight="1">
      <c r="B800" s="779"/>
      <c r="C800" s="3"/>
      <c r="D800" s="779"/>
      <c r="E800" s="779"/>
    </row>
    <row r="801" ht="15.75" customHeight="1">
      <c r="B801" s="779"/>
      <c r="C801" s="3"/>
      <c r="D801" s="779"/>
      <c r="E801" s="779"/>
    </row>
    <row r="802" ht="15.75" customHeight="1">
      <c r="B802" s="779"/>
      <c r="C802" s="3"/>
      <c r="D802" s="779"/>
      <c r="E802" s="779"/>
    </row>
    <row r="803" ht="15.75" customHeight="1">
      <c r="B803" s="779"/>
      <c r="C803" s="3"/>
      <c r="D803" s="779"/>
      <c r="E803" s="779"/>
    </row>
    <row r="804" ht="15.75" customHeight="1">
      <c r="B804" s="779"/>
      <c r="C804" s="3"/>
      <c r="D804" s="779"/>
      <c r="E804" s="779"/>
    </row>
    <row r="805" ht="15.75" customHeight="1">
      <c r="B805" s="779"/>
      <c r="C805" s="3"/>
      <c r="D805" s="779"/>
      <c r="E805" s="779"/>
    </row>
    <row r="806" ht="15.75" customHeight="1">
      <c r="B806" s="779"/>
      <c r="C806" s="3"/>
      <c r="D806" s="779"/>
      <c r="E806" s="779"/>
    </row>
    <row r="807" ht="15.75" customHeight="1">
      <c r="B807" s="779"/>
      <c r="C807" s="3"/>
      <c r="D807" s="779"/>
      <c r="E807" s="779"/>
    </row>
    <row r="808" ht="15.75" customHeight="1">
      <c r="B808" s="779"/>
      <c r="C808" s="3"/>
      <c r="D808" s="779"/>
      <c r="E808" s="779"/>
    </row>
    <row r="809" ht="15.75" customHeight="1">
      <c r="B809" s="779"/>
      <c r="C809" s="3"/>
      <c r="D809" s="779"/>
      <c r="E809" s="779"/>
    </row>
    <row r="810" ht="15.75" customHeight="1">
      <c r="B810" s="779"/>
      <c r="C810" s="3"/>
      <c r="D810" s="779"/>
      <c r="E810" s="779"/>
    </row>
    <row r="811" ht="15.75" customHeight="1">
      <c r="B811" s="779"/>
      <c r="C811" s="3"/>
      <c r="D811" s="779"/>
      <c r="E811" s="779"/>
    </row>
    <row r="812" ht="15.75" customHeight="1">
      <c r="B812" s="779"/>
      <c r="C812" s="3"/>
      <c r="D812" s="779"/>
      <c r="E812" s="779"/>
    </row>
    <row r="813" ht="15.75" customHeight="1">
      <c r="B813" s="779"/>
      <c r="C813" s="3"/>
      <c r="D813" s="779"/>
      <c r="E813" s="779"/>
    </row>
    <row r="814" ht="15.75" customHeight="1">
      <c r="B814" s="779"/>
      <c r="C814" s="3"/>
      <c r="D814" s="779"/>
      <c r="E814" s="779"/>
    </row>
    <row r="815" ht="15.75" customHeight="1">
      <c r="B815" s="779"/>
      <c r="C815" s="3"/>
      <c r="D815" s="779"/>
      <c r="E815" s="779"/>
    </row>
    <row r="816" ht="15.75" customHeight="1">
      <c r="B816" s="779"/>
      <c r="C816" s="3"/>
      <c r="D816" s="779"/>
      <c r="E816" s="779"/>
    </row>
    <row r="817" ht="15.75" customHeight="1">
      <c r="B817" s="779"/>
      <c r="C817" s="3"/>
      <c r="D817" s="779"/>
      <c r="E817" s="779"/>
    </row>
    <row r="818" ht="15.75" customHeight="1">
      <c r="B818" s="779"/>
      <c r="C818" s="3"/>
      <c r="D818" s="779"/>
      <c r="E818" s="779"/>
    </row>
    <row r="819" ht="15.75" customHeight="1">
      <c r="B819" s="779"/>
      <c r="C819" s="3"/>
      <c r="D819" s="779"/>
      <c r="E819" s="779"/>
    </row>
    <row r="820" ht="15.75" customHeight="1">
      <c r="B820" s="779"/>
      <c r="C820" s="3"/>
      <c r="D820" s="779"/>
      <c r="E820" s="779"/>
    </row>
    <row r="821" ht="15.75" customHeight="1">
      <c r="B821" s="779"/>
      <c r="C821" s="3"/>
      <c r="D821" s="779"/>
      <c r="E821" s="779"/>
    </row>
    <row r="822" ht="15.75" customHeight="1">
      <c r="B822" s="779"/>
      <c r="C822" s="3"/>
      <c r="D822" s="779"/>
      <c r="E822" s="779"/>
    </row>
    <row r="823" ht="15.75" customHeight="1">
      <c r="B823" s="779"/>
      <c r="C823" s="3"/>
      <c r="D823" s="779"/>
      <c r="E823" s="779"/>
    </row>
    <row r="824" ht="15.75" customHeight="1">
      <c r="B824" s="779"/>
      <c r="C824" s="3"/>
      <c r="D824" s="779"/>
      <c r="E824" s="779"/>
    </row>
    <row r="825" ht="15.75" customHeight="1">
      <c r="B825" s="779"/>
      <c r="C825" s="3"/>
      <c r="D825" s="779"/>
      <c r="E825" s="779"/>
    </row>
    <row r="826" ht="15.75" customHeight="1">
      <c r="B826" s="779"/>
      <c r="C826" s="3"/>
      <c r="D826" s="779"/>
      <c r="E826" s="779"/>
    </row>
    <row r="827" ht="15.75" customHeight="1">
      <c r="B827" s="779"/>
      <c r="C827" s="3"/>
      <c r="D827" s="779"/>
      <c r="E827" s="779"/>
    </row>
    <row r="828" ht="15.75" customHeight="1">
      <c r="B828" s="779"/>
      <c r="C828" s="3"/>
      <c r="D828" s="779"/>
      <c r="E828" s="779"/>
    </row>
    <row r="829" ht="15.75" customHeight="1">
      <c r="B829" s="779"/>
      <c r="C829" s="3"/>
      <c r="D829" s="779"/>
      <c r="E829" s="779"/>
    </row>
    <row r="830" ht="15.75" customHeight="1">
      <c r="B830" s="779"/>
      <c r="C830" s="3"/>
      <c r="D830" s="779"/>
      <c r="E830" s="779"/>
    </row>
    <row r="831" ht="15.75" customHeight="1">
      <c r="B831" s="779"/>
      <c r="C831" s="3"/>
      <c r="D831" s="779"/>
      <c r="E831" s="779"/>
    </row>
    <row r="832" ht="15.75" customHeight="1">
      <c r="B832" s="779"/>
      <c r="C832" s="3"/>
      <c r="D832" s="779"/>
      <c r="E832" s="779"/>
    </row>
    <row r="833" ht="15.75" customHeight="1">
      <c r="B833" s="779"/>
      <c r="C833" s="3"/>
      <c r="D833" s="779"/>
      <c r="E833" s="779"/>
    </row>
    <row r="834" ht="15.75" customHeight="1">
      <c r="B834" s="779"/>
      <c r="C834" s="3"/>
      <c r="D834" s="779"/>
      <c r="E834" s="779"/>
    </row>
    <row r="835" ht="15.75" customHeight="1">
      <c r="B835" s="779"/>
      <c r="C835" s="3"/>
      <c r="D835" s="779"/>
      <c r="E835" s="779"/>
    </row>
    <row r="836" ht="15.75" customHeight="1">
      <c r="B836" s="779"/>
      <c r="C836" s="3"/>
      <c r="D836" s="779"/>
      <c r="E836" s="779"/>
    </row>
    <row r="837" ht="15.75" customHeight="1">
      <c r="B837" s="779"/>
      <c r="C837" s="3"/>
      <c r="D837" s="779"/>
      <c r="E837" s="779"/>
    </row>
    <row r="838" ht="15.75" customHeight="1">
      <c r="B838" s="779"/>
      <c r="C838" s="3"/>
      <c r="D838" s="779"/>
      <c r="E838" s="779"/>
    </row>
    <row r="839" ht="15.75" customHeight="1">
      <c r="B839" s="779"/>
      <c r="C839" s="3"/>
      <c r="D839" s="779"/>
      <c r="E839" s="779"/>
    </row>
    <row r="840" ht="15.75" customHeight="1">
      <c r="B840" s="779"/>
      <c r="C840" s="3"/>
      <c r="D840" s="779"/>
      <c r="E840" s="779"/>
    </row>
    <row r="841" ht="15.75" customHeight="1">
      <c r="B841" s="779"/>
      <c r="C841" s="3"/>
      <c r="D841" s="779"/>
      <c r="E841" s="779"/>
    </row>
    <row r="842" ht="15.75" customHeight="1">
      <c r="B842" s="779"/>
      <c r="C842" s="3"/>
      <c r="D842" s="779"/>
      <c r="E842" s="779"/>
    </row>
    <row r="843" ht="15.75" customHeight="1">
      <c r="B843" s="779"/>
      <c r="C843" s="3"/>
      <c r="D843" s="779"/>
      <c r="E843" s="779"/>
    </row>
    <row r="844" ht="15.75" customHeight="1">
      <c r="B844" s="779"/>
      <c r="C844" s="3"/>
      <c r="D844" s="779"/>
      <c r="E844" s="779"/>
    </row>
    <row r="845" ht="15.75" customHeight="1">
      <c r="B845" s="779"/>
      <c r="C845" s="3"/>
      <c r="D845" s="779"/>
      <c r="E845" s="779"/>
    </row>
    <row r="846" ht="15.75" customHeight="1">
      <c r="B846" s="779"/>
      <c r="C846" s="3"/>
      <c r="D846" s="779"/>
      <c r="E846" s="779"/>
    </row>
    <row r="847" ht="15.75" customHeight="1">
      <c r="B847" s="779"/>
      <c r="C847" s="3"/>
      <c r="D847" s="779"/>
      <c r="E847" s="779"/>
    </row>
    <row r="848" ht="15.75" customHeight="1">
      <c r="B848" s="779"/>
      <c r="C848" s="3"/>
      <c r="D848" s="779"/>
      <c r="E848" s="779"/>
    </row>
    <row r="849" ht="15.75" customHeight="1">
      <c r="B849" s="779"/>
      <c r="C849" s="3"/>
      <c r="D849" s="779"/>
      <c r="E849" s="779"/>
    </row>
    <row r="850" ht="15.75" customHeight="1">
      <c r="B850" s="779"/>
      <c r="C850" s="3"/>
      <c r="D850" s="779"/>
      <c r="E850" s="779"/>
    </row>
    <row r="851" ht="15.75" customHeight="1">
      <c r="B851" s="779"/>
      <c r="C851" s="3"/>
      <c r="D851" s="779"/>
      <c r="E851" s="779"/>
    </row>
    <row r="852" ht="15.75" customHeight="1">
      <c r="B852" s="779"/>
      <c r="C852" s="3"/>
      <c r="D852" s="779"/>
      <c r="E852" s="779"/>
    </row>
    <row r="853" ht="15.75" customHeight="1">
      <c r="B853" s="779"/>
      <c r="C853" s="3"/>
      <c r="D853" s="779"/>
      <c r="E853" s="779"/>
    </row>
    <row r="854" ht="15.75" customHeight="1">
      <c r="B854" s="779"/>
      <c r="C854" s="3"/>
      <c r="D854" s="779"/>
      <c r="E854" s="779"/>
    </row>
    <row r="855" ht="15.75" customHeight="1">
      <c r="B855" s="779"/>
      <c r="C855" s="3"/>
      <c r="D855" s="779"/>
      <c r="E855" s="779"/>
    </row>
    <row r="856" ht="15.75" customHeight="1">
      <c r="B856" s="779"/>
      <c r="C856" s="3"/>
      <c r="D856" s="779"/>
      <c r="E856" s="779"/>
    </row>
    <row r="857" ht="15.75" customHeight="1">
      <c r="B857" s="779"/>
      <c r="C857" s="3"/>
      <c r="D857" s="779"/>
      <c r="E857" s="779"/>
    </row>
    <row r="858" ht="15.75" customHeight="1">
      <c r="B858" s="779"/>
      <c r="C858" s="3"/>
      <c r="D858" s="779"/>
      <c r="E858" s="779"/>
    </row>
    <row r="859" ht="15.75" customHeight="1">
      <c r="B859" s="779"/>
      <c r="C859" s="3"/>
      <c r="D859" s="779"/>
      <c r="E859" s="779"/>
    </row>
    <row r="860" ht="15.75" customHeight="1">
      <c r="B860" s="779"/>
      <c r="C860" s="3"/>
      <c r="D860" s="779"/>
      <c r="E860" s="779"/>
    </row>
    <row r="861" ht="15.75" customHeight="1">
      <c r="B861" s="779"/>
      <c r="C861" s="3"/>
      <c r="D861" s="779"/>
      <c r="E861" s="779"/>
    </row>
    <row r="862" ht="15.75" customHeight="1">
      <c r="B862" s="779"/>
      <c r="C862" s="3"/>
      <c r="D862" s="779"/>
      <c r="E862" s="779"/>
    </row>
    <row r="863" ht="15.75" customHeight="1">
      <c r="B863" s="779"/>
      <c r="C863" s="3"/>
      <c r="D863" s="779"/>
      <c r="E863" s="779"/>
    </row>
    <row r="864" ht="15.75" customHeight="1">
      <c r="B864" s="779"/>
      <c r="C864" s="3"/>
      <c r="D864" s="779"/>
      <c r="E864" s="779"/>
    </row>
    <row r="865" ht="15.75" customHeight="1">
      <c r="B865" s="779"/>
      <c r="C865" s="3"/>
      <c r="D865" s="779"/>
      <c r="E865" s="779"/>
    </row>
    <row r="866" ht="15.75" customHeight="1">
      <c r="B866" s="779"/>
      <c r="C866" s="3"/>
      <c r="D866" s="779"/>
      <c r="E866" s="779"/>
    </row>
    <row r="867" ht="15.75" customHeight="1">
      <c r="B867" s="779"/>
      <c r="C867" s="3"/>
      <c r="D867" s="779"/>
      <c r="E867" s="779"/>
    </row>
    <row r="868" ht="15.75" customHeight="1">
      <c r="B868" s="779"/>
      <c r="C868" s="3"/>
      <c r="D868" s="779"/>
      <c r="E868" s="779"/>
    </row>
    <row r="869" ht="15.75" customHeight="1">
      <c r="B869" s="779"/>
      <c r="C869" s="3"/>
      <c r="D869" s="779"/>
      <c r="E869" s="779"/>
    </row>
    <row r="870" ht="15.75" customHeight="1">
      <c r="B870" s="779"/>
      <c r="C870" s="3"/>
      <c r="D870" s="779"/>
      <c r="E870" s="779"/>
    </row>
    <row r="871" ht="15.75" customHeight="1">
      <c r="B871" s="779"/>
      <c r="C871" s="3"/>
      <c r="D871" s="779"/>
      <c r="E871" s="779"/>
    </row>
    <row r="872" ht="15.75" customHeight="1">
      <c r="B872" s="779"/>
      <c r="C872" s="3"/>
      <c r="D872" s="779"/>
      <c r="E872" s="779"/>
    </row>
    <row r="873" ht="15.75" customHeight="1">
      <c r="B873" s="779"/>
      <c r="C873" s="3"/>
      <c r="D873" s="779"/>
      <c r="E873" s="779"/>
    </row>
    <row r="874" ht="15.75" customHeight="1">
      <c r="B874" s="779"/>
      <c r="C874" s="3"/>
      <c r="D874" s="779"/>
      <c r="E874" s="779"/>
    </row>
    <row r="875" ht="15.75" customHeight="1">
      <c r="B875" s="779"/>
      <c r="C875" s="3"/>
      <c r="D875" s="779"/>
      <c r="E875" s="779"/>
    </row>
    <row r="876" ht="15.75" customHeight="1">
      <c r="B876" s="779"/>
      <c r="C876" s="3"/>
      <c r="D876" s="779"/>
      <c r="E876" s="779"/>
    </row>
    <row r="877" ht="15.75" customHeight="1">
      <c r="B877" s="779"/>
      <c r="C877" s="3"/>
      <c r="D877" s="779"/>
      <c r="E877" s="779"/>
    </row>
    <row r="878" ht="15.75" customHeight="1">
      <c r="B878" s="779"/>
      <c r="C878" s="3"/>
      <c r="D878" s="779"/>
      <c r="E878" s="779"/>
    </row>
    <row r="879" ht="15.75" customHeight="1">
      <c r="B879" s="779"/>
      <c r="C879" s="3"/>
      <c r="D879" s="779"/>
      <c r="E879" s="779"/>
    </row>
    <row r="880" ht="15.75" customHeight="1">
      <c r="B880" s="779"/>
      <c r="C880" s="3"/>
      <c r="D880" s="779"/>
      <c r="E880" s="779"/>
    </row>
    <row r="881" ht="15.75" customHeight="1">
      <c r="B881" s="779"/>
      <c r="C881" s="3"/>
      <c r="D881" s="779"/>
      <c r="E881" s="779"/>
    </row>
    <row r="882" ht="15.75" customHeight="1">
      <c r="B882" s="779"/>
      <c r="C882" s="3"/>
      <c r="D882" s="779"/>
      <c r="E882" s="779"/>
    </row>
    <row r="883" ht="15.75" customHeight="1">
      <c r="B883" s="779"/>
      <c r="C883" s="3"/>
      <c r="D883" s="779"/>
      <c r="E883" s="779"/>
    </row>
    <row r="884" ht="15.75" customHeight="1">
      <c r="B884" s="779"/>
      <c r="C884" s="3"/>
      <c r="D884" s="779"/>
      <c r="E884" s="779"/>
    </row>
    <row r="885" ht="15.75" customHeight="1">
      <c r="B885" s="779"/>
      <c r="C885" s="3"/>
      <c r="D885" s="779"/>
      <c r="E885" s="779"/>
    </row>
    <row r="886" ht="15.75" customHeight="1">
      <c r="B886" s="779"/>
      <c r="C886" s="3"/>
      <c r="D886" s="779"/>
      <c r="E886" s="779"/>
    </row>
    <row r="887" ht="15.75" customHeight="1">
      <c r="B887" s="779"/>
      <c r="C887" s="3"/>
      <c r="D887" s="779"/>
      <c r="E887" s="779"/>
    </row>
    <row r="888" ht="15.75" customHeight="1">
      <c r="B888" s="779"/>
      <c r="C888" s="3"/>
      <c r="D888" s="779"/>
      <c r="E888" s="779"/>
    </row>
    <row r="889" ht="15.75" customHeight="1">
      <c r="B889" s="779"/>
      <c r="C889" s="3"/>
      <c r="D889" s="779"/>
      <c r="E889" s="779"/>
    </row>
    <row r="890" ht="15.75" customHeight="1">
      <c r="B890" s="779"/>
      <c r="C890" s="3"/>
      <c r="D890" s="779"/>
      <c r="E890" s="779"/>
    </row>
    <row r="891" ht="15.75" customHeight="1">
      <c r="B891" s="779"/>
      <c r="C891" s="3"/>
      <c r="D891" s="779"/>
      <c r="E891" s="779"/>
    </row>
    <row r="892" ht="15.75" customHeight="1">
      <c r="B892" s="779"/>
      <c r="C892" s="3"/>
      <c r="D892" s="779"/>
      <c r="E892" s="779"/>
    </row>
    <row r="893" ht="15.75" customHeight="1">
      <c r="B893" s="779"/>
      <c r="C893" s="3"/>
      <c r="D893" s="779"/>
      <c r="E893" s="779"/>
    </row>
    <row r="894" ht="15.75" customHeight="1">
      <c r="B894" s="779"/>
      <c r="C894" s="3"/>
      <c r="D894" s="779"/>
      <c r="E894" s="779"/>
    </row>
    <row r="895" ht="15.75" customHeight="1">
      <c r="B895" s="779"/>
      <c r="C895" s="3"/>
      <c r="D895" s="779"/>
      <c r="E895" s="779"/>
    </row>
    <row r="896" ht="15.75" customHeight="1">
      <c r="B896" s="779"/>
      <c r="C896" s="3"/>
      <c r="D896" s="779"/>
      <c r="E896" s="779"/>
    </row>
    <row r="897" ht="15.75" customHeight="1">
      <c r="B897" s="779"/>
      <c r="C897" s="3"/>
      <c r="D897" s="779"/>
      <c r="E897" s="779"/>
    </row>
    <row r="898" ht="15.75" customHeight="1">
      <c r="B898" s="779"/>
      <c r="C898" s="3"/>
      <c r="D898" s="779"/>
      <c r="E898" s="779"/>
    </row>
    <row r="899" ht="15.75" customHeight="1">
      <c r="B899" s="779"/>
      <c r="C899" s="3"/>
      <c r="D899" s="779"/>
      <c r="E899" s="779"/>
    </row>
    <row r="900" ht="15.75" customHeight="1">
      <c r="B900" s="779"/>
      <c r="C900" s="3"/>
      <c r="D900" s="779"/>
      <c r="E900" s="779"/>
    </row>
    <row r="901" ht="15.75" customHeight="1">
      <c r="B901" s="779"/>
      <c r="C901" s="3"/>
      <c r="D901" s="779"/>
      <c r="E901" s="779"/>
    </row>
    <row r="902" ht="15.75" customHeight="1">
      <c r="B902" s="779"/>
      <c r="C902" s="3"/>
      <c r="D902" s="779"/>
      <c r="E902" s="779"/>
    </row>
    <row r="903" ht="15.75" customHeight="1">
      <c r="B903" s="779"/>
      <c r="C903" s="3"/>
      <c r="D903" s="779"/>
      <c r="E903" s="779"/>
    </row>
    <row r="904" ht="15.75" customHeight="1">
      <c r="B904" s="779"/>
      <c r="C904" s="3"/>
      <c r="D904" s="779"/>
      <c r="E904" s="779"/>
    </row>
    <row r="905" ht="15.75" customHeight="1">
      <c r="B905" s="779"/>
      <c r="C905" s="3"/>
      <c r="D905" s="779"/>
      <c r="E905" s="779"/>
    </row>
    <row r="906" ht="15.75" customHeight="1">
      <c r="B906" s="779"/>
      <c r="C906" s="3"/>
      <c r="D906" s="779"/>
      <c r="E906" s="779"/>
    </row>
    <row r="907" ht="15.75" customHeight="1">
      <c r="B907" s="779"/>
      <c r="C907" s="3"/>
      <c r="D907" s="779"/>
      <c r="E907" s="779"/>
    </row>
    <row r="908" ht="15.75" customHeight="1">
      <c r="B908" s="779"/>
      <c r="C908" s="3"/>
      <c r="D908" s="779"/>
      <c r="E908" s="779"/>
    </row>
    <row r="909" ht="15.75" customHeight="1">
      <c r="B909" s="779"/>
      <c r="C909" s="3"/>
      <c r="D909" s="779"/>
      <c r="E909" s="779"/>
    </row>
    <row r="910" ht="15.75" customHeight="1">
      <c r="B910" s="779"/>
      <c r="C910" s="3"/>
      <c r="D910" s="779"/>
      <c r="E910" s="779"/>
    </row>
    <row r="911" ht="15.75" customHeight="1">
      <c r="B911" s="779"/>
      <c r="C911" s="3"/>
      <c r="D911" s="779"/>
      <c r="E911" s="779"/>
    </row>
    <row r="912" ht="15.75" customHeight="1">
      <c r="B912" s="779"/>
      <c r="C912" s="3"/>
      <c r="D912" s="779"/>
      <c r="E912" s="779"/>
    </row>
    <row r="913" ht="15.75" customHeight="1">
      <c r="B913" s="779"/>
      <c r="C913" s="3"/>
      <c r="D913" s="779"/>
      <c r="E913" s="779"/>
    </row>
    <row r="914" ht="15.75" customHeight="1">
      <c r="B914" s="779"/>
      <c r="C914" s="3"/>
      <c r="D914" s="779"/>
      <c r="E914" s="779"/>
    </row>
    <row r="915" ht="15.75" customHeight="1">
      <c r="B915" s="779"/>
      <c r="C915" s="3"/>
      <c r="D915" s="779"/>
      <c r="E915" s="779"/>
    </row>
    <row r="916" ht="15.75" customHeight="1">
      <c r="B916" s="779"/>
      <c r="C916" s="3"/>
      <c r="D916" s="779"/>
      <c r="E916" s="779"/>
    </row>
    <row r="917" ht="15.75" customHeight="1">
      <c r="B917" s="779"/>
      <c r="C917" s="3"/>
      <c r="D917" s="779"/>
      <c r="E917" s="779"/>
    </row>
    <row r="918" ht="15.75" customHeight="1">
      <c r="B918" s="779"/>
      <c r="C918" s="3"/>
      <c r="D918" s="779"/>
      <c r="E918" s="779"/>
    </row>
    <row r="919" ht="15.75" customHeight="1">
      <c r="B919" s="779"/>
      <c r="C919" s="3"/>
      <c r="D919" s="779"/>
      <c r="E919" s="779"/>
    </row>
    <row r="920" ht="15.75" customHeight="1">
      <c r="B920" s="779"/>
      <c r="C920" s="3"/>
      <c r="D920" s="779"/>
      <c r="E920" s="779"/>
    </row>
    <row r="921" ht="15.75" customHeight="1">
      <c r="B921" s="779"/>
      <c r="C921" s="3"/>
      <c r="D921" s="779"/>
      <c r="E921" s="779"/>
    </row>
    <row r="922" ht="15.75" customHeight="1">
      <c r="B922" s="779"/>
      <c r="C922" s="3"/>
      <c r="D922" s="779"/>
      <c r="E922" s="779"/>
    </row>
    <row r="923" ht="15.75" customHeight="1">
      <c r="B923" s="779"/>
      <c r="C923" s="3"/>
      <c r="D923" s="779"/>
      <c r="E923" s="779"/>
    </row>
    <row r="924" ht="15.75" customHeight="1">
      <c r="B924" s="779"/>
      <c r="C924" s="3"/>
      <c r="D924" s="779"/>
      <c r="E924" s="779"/>
    </row>
    <row r="925" ht="15.75" customHeight="1">
      <c r="B925" s="779"/>
      <c r="C925" s="3"/>
      <c r="D925" s="779"/>
      <c r="E925" s="779"/>
    </row>
    <row r="926" ht="15.75" customHeight="1">
      <c r="B926" s="779"/>
      <c r="C926" s="3"/>
      <c r="D926" s="779"/>
      <c r="E926" s="779"/>
    </row>
    <row r="927" ht="15.75" customHeight="1">
      <c r="B927" s="779"/>
      <c r="C927" s="3"/>
      <c r="D927" s="779"/>
      <c r="E927" s="779"/>
    </row>
    <row r="928" ht="15.75" customHeight="1">
      <c r="B928" s="779"/>
      <c r="C928" s="3"/>
      <c r="D928" s="779"/>
      <c r="E928" s="779"/>
    </row>
    <row r="929" ht="15.75" customHeight="1">
      <c r="B929" s="779"/>
      <c r="C929" s="3"/>
      <c r="D929" s="779"/>
      <c r="E929" s="779"/>
    </row>
    <row r="930" ht="15.75" customHeight="1">
      <c r="B930" s="779"/>
      <c r="C930" s="3"/>
      <c r="D930" s="779"/>
      <c r="E930" s="779"/>
    </row>
    <row r="931" ht="15.75" customHeight="1">
      <c r="B931" s="779"/>
      <c r="C931" s="3"/>
      <c r="D931" s="779"/>
      <c r="E931" s="779"/>
    </row>
    <row r="932" ht="15.75" customHeight="1">
      <c r="B932" s="779"/>
      <c r="C932" s="3"/>
      <c r="D932" s="779"/>
      <c r="E932" s="779"/>
    </row>
    <row r="933" ht="15.75" customHeight="1">
      <c r="B933" s="779"/>
      <c r="C933" s="3"/>
      <c r="D933" s="779"/>
      <c r="E933" s="779"/>
    </row>
    <row r="934" ht="15.75" customHeight="1">
      <c r="B934" s="779"/>
      <c r="C934" s="3"/>
      <c r="D934" s="779"/>
      <c r="E934" s="779"/>
    </row>
    <row r="935" ht="15.75" customHeight="1">
      <c r="B935" s="779"/>
      <c r="C935" s="3"/>
      <c r="D935" s="779"/>
      <c r="E935" s="779"/>
    </row>
    <row r="936" ht="15.75" customHeight="1">
      <c r="B936" s="779"/>
      <c r="C936" s="3"/>
      <c r="D936" s="779"/>
      <c r="E936" s="779"/>
    </row>
    <row r="937" ht="15.75" customHeight="1">
      <c r="B937" s="779"/>
      <c r="C937" s="3"/>
      <c r="D937" s="779"/>
      <c r="E937" s="779"/>
    </row>
    <row r="938" ht="15.75" customHeight="1">
      <c r="B938" s="779"/>
      <c r="C938" s="3"/>
      <c r="D938" s="779"/>
      <c r="E938" s="779"/>
    </row>
    <row r="939" ht="15.75" customHeight="1">
      <c r="B939" s="779"/>
      <c r="C939" s="3"/>
      <c r="D939" s="779"/>
      <c r="E939" s="779"/>
    </row>
    <row r="940" ht="15.75" customHeight="1">
      <c r="B940" s="779"/>
      <c r="C940" s="3"/>
      <c r="D940" s="779"/>
      <c r="E940" s="779"/>
    </row>
    <row r="941" ht="15.75" customHeight="1">
      <c r="B941" s="779"/>
      <c r="C941" s="3"/>
      <c r="D941" s="779"/>
      <c r="E941" s="779"/>
    </row>
    <row r="942" ht="15.75" customHeight="1">
      <c r="B942" s="779"/>
      <c r="C942" s="3"/>
      <c r="D942" s="779"/>
      <c r="E942" s="779"/>
    </row>
    <row r="943" ht="15.75" customHeight="1">
      <c r="B943" s="779"/>
      <c r="C943" s="3"/>
      <c r="D943" s="779"/>
      <c r="E943" s="779"/>
    </row>
    <row r="944" ht="15.75" customHeight="1">
      <c r="B944" s="779"/>
      <c r="C944" s="3"/>
      <c r="D944" s="779"/>
      <c r="E944" s="779"/>
    </row>
    <row r="945" ht="15.75" customHeight="1">
      <c r="B945" s="779"/>
      <c r="C945" s="3"/>
      <c r="D945" s="779"/>
      <c r="E945" s="779"/>
    </row>
    <row r="946" ht="15.75" customHeight="1">
      <c r="B946" s="779"/>
      <c r="C946" s="3"/>
      <c r="D946" s="779"/>
      <c r="E946" s="779"/>
    </row>
    <row r="947" ht="15.75" customHeight="1">
      <c r="B947" s="779"/>
      <c r="C947" s="3"/>
      <c r="D947" s="779"/>
      <c r="E947" s="779"/>
    </row>
    <row r="948" ht="15.75" customHeight="1">
      <c r="B948" s="779"/>
      <c r="C948" s="3"/>
      <c r="D948" s="779"/>
      <c r="E948" s="779"/>
    </row>
    <row r="949" ht="15.75" customHeight="1">
      <c r="B949" s="779"/>
      <c r="C949" s="3"/>
      <c r="D949" s="779"/>
      <c r="E949" s="779"/>
    </row>
    <row r="950" ht="15.75" customHeight="1">
      <c r="B950" s="779"/>
      <c r="C950" s="3"/>
      <c r="D950" s="779"/>
      <c r="E950" s="779"/>
    </row>
    <row r="951" ht="15.75" customHeight="1">
      <c r="B951" s="779"/>
      <c r="C951" s="3"/>
      <c r="D951" s="779"/>
      <c r="E951" s="779"/>
    </row>
    <row r="952" ht="15.75" customHeight="1">
      <c r="B952" s="779"/>
      <c r="C952" s="3"/>
      <c r="D952" s="779"/>
      <c r="E952" s="779"/>
    </row>
    <row r="953" ht="15.75" customHeight="1">
      <c r="B953" s="779"/>
      <c r="C953" s="3"/>
      <c r="D953" s="779"/>
      <c r="E953" s="779"/>
    </row>
    <row r="954" ht="15.75" customHeight="1">
      <c r="B954" s="779"/>
      <c r="C954" s="3"/>
      <c r="D954" s="779"/>
      <c r="E954" s="779"/>
    </row>
    <row r="955" ht="15.75" customHeight="1">
      <c r="B955" s="779"/>
      <c r="C955" s="3"/>
      <c r="D955" s="779"/>
      <c r="E955" s="779"/>
    </row>
    <row r="956" ht="15.75" customHeight="1">
      <c r="B956" s="779"/>
      <c r="C956" s="3"/>
      <c r="D956" s="779"/>
      <c r="E956" s="779"/>
    </row>
    <row r="957" ht="15.75" customHeight="1">
      <c r="B957" s="779"/>
      <c r="C957" s="3"/>
      <c r="D957" s="779"/>
      <c r="E957" s="779"/>
    </row>
    <row r="958" ht="15.75" customHeight="1">
      <c r="B958" s="779"/>
      <c r="C958" s="3"/>
      <c r="D958" s="779"/>
      <c r="E958" s="779"/>
    </row>
    <row r="959" ht="15.75" customHeight="1">
      <c r="B959" s="779"/>
      <c r="C959" s="3"/>
      <c r="D959" s="779"/>
      <c r="E959" s="779"/>
    </row>
    <row r="960" ht="15.75" customHeight="1">
      <c r="B960" s="779"/>
      <c r="C960" s="3"/>
      <c r="D960" s="779"/>
      <c r="E960" s="779"/>
    </row>
    <row r="961" ht="15.75" customHeight="1">
      <c r="B961" s="779"/>
      <c r="C961" s="3"/>
      <c r="D961" s="779"/>
      <c r="E961" s="779"/>
    </row>
    <row r="962" ht="15.75" customHeight="1">
      <c r="B962" s="779"/>
      <c r="C962" s="3"/>
      <c r="D962" s="779"/>
      <c r="E962" s="779"/>
    </row>
    <row r="963" ht="15.75" customHeight="1">
      <c r="B963" s="779"/>
      <c r="C963" s="3"/>
      <c r="D963" s="779"/>
      <c r="E963" s="779"/>
    </row>
    <row r="964" ht="15.75" customHeight="1">
      <c r="B964" s="779"/>
      <c r="C964" s="3"/>
      <c r="D964" s="779"/>
      <c r="E964" s="779"/>
    </row>
    <row r="965" ht="15.75" customHeight="1">
      <c r="B965" s="779"/>
      <c r="C965" s="3"/>
      <c r="D965" s="779"/>
      <c r="E965" s="779"/>
    </row>
    <row r="966" ht="15.75" customHeight="1">
      <c r="B966" s="779"/>
      <c r="C966" s="3"/>
      <c r="D966" s="779"/>
      <c r="E966" s="779"/>
    </row>
    <row r="967" ht="15.75" customHeight="1">
      <c r="B967" s="779"/>
      <c r="C967" s="3"/>
      <c r="D967" s="779"/>
      <c r="E967" s="779"/>
    </row>
    <row r="968" ht="15.75" customHeight="1">
      <c r="B968" s="779"/>
      <c r="C968" s="3"/>
      <c r="D968" s="779"/>
      <c r="E968" s="779"/>
    </row>
    <row r="969" ht="15.75" customHeight="1">
      <c r="B969" s="779"/>
      <c r="C969" s="3"/>
      <c r="D969" s="779"/>
      <c r="E969" s="779"/>
    </row>
    <row r="970" ht="15.75" customHeight="1">
      <c r="B970" s="779"/>
      <c r="C970" s="3"/>
      <c r="D970" s="779"/>
      <c r="E970" s="779"/>
    </row>
    <row r="971" ht="15.75" customHeight="1">
      <c r="B971" s="779"/>
      <c r="C971" s="3"/>
      <c r="D971" s="779"/>
      <c r="E971" s="779"/>
    </row>
    <row r="972" ht="15.75" customHeight="1">
      <c r="B972" s="779"/>
      <c r="C972" s="3"/>
      <c r="D972" s="779"/>
      <c r="E972" s="779"/>
    </row>
    <row r="973" ht="15.75" customHeight="1">
      <c r="B973" s="779"/>
      <c r="C973" s="3"/>
      <c r="D973" s="779"/>
      <c r="E973" s="779"/>
    </row>
    <row r="974" ht="15.75" customHeight="1">
      <c r="B974" s="779"/>
      <c r="C974" s="3"/>
      <c r="D974" s="779"/>
      <c r="E974" s="779"/>
    </row>
    <row r="975" ht="15.75" customHeight="1">
      <c r="B975" s="779"/>
      <c r="C975" s="3"/>
      <c r="D975" s="779"/>
      <c r="E975" s="779"/>
    </row>
    <row r="976" ht="15.75" customHeight="1">
      <c r="B976" s="779"/>
      <c r="C976" s="3"/>
      <c r="D976" s="779"/>
      <c r="E976" s="779"/>
    </row>
    <row r="977" ht="15.75" customHeight="1">
      <c r="B977" s="779"/>
      <c r="C977" s="3"/>
      <c r="D977" s="779"/>
      <c r="E977" s="779"/>
    </row>
    <row r="978" ht="15.75" customHeight="1">
      <c r="B978" s="779"/>
      <c r="C978" s="3"/>
      <c r="D978" s="779"/>
      <c r="E978" s="779"/>
    </row>
    <row r="979" ht="15.75" customHeight="1">
      <c r="B979" s="779"/>
      <c r="C979" s="3"/>
      <c r="D979" s="779"/>
      <c r="E979" s="779"/>
    </row>
    <row r="980" ht="15.75" customHeight="1">
      <c r="B980" s="779"/>
      <c r="C980" s="3"/>
      <c r="D980" s="779"/>
      <c r="E980" s="779"/>
    </row>
    <row r="981" ht="15.75" customHeight="1">
      <c r="B981" s="779"/>
      <c r="C981" s="3"/>
      <c r="D981" s="779"/>
      <c r="E981" s="779"/>
    </row>
    <row r="982" ht="15.75" customHeight="1">
      <c r="B982" s="779"/>
      <c r="C982" s="3"/>
      <c r="D982" s="779"/>
      <c r="E982" s="779"/>
    </row>
    <row r="983" ht="15.75" customHeight="1">
      <c r="B983" s="779"/>
      <c r="C983" s="3"/>
      <c r="D983" s="779"/>
      <c r="E983" s="779"/>
    </row>
    <row r="984" ht="15.75" customHeight="1">
      <c r="B984" s="779"/>
      <c r="C984" s="3"/>
      <c r="D984" s="779"/>
      <c r="E984" s="779"/>
    </row>
    <row r="985" ht="15.75" customHeight="1">
      <c r="B985" s="779"/>
      <c r="C985" s="3"/>
      <c r="D985" s="779"/>
      <c r="E985" s="779"/>
    </row>
    <row r="986" ht="15.75" customHeight="1">
      <c r="B986" s="779"/>
      <c r="C986" s="3"/>
      <c r="D986" s="779"/>
      <c r="E986" s="779"/>
    </row>
    <row r="987" ht="15.75" customHeight="1">
      <c r="B987" s="779"/>
      <c r="C987" s="3"/>
      <c r="D987" s="779"/>
      <c r="E987" s="779"/>
    </row>
    <row r="988" ht="15.75" customHeight="1">
      <c r="B988" s="779"/>
      <c r="C988" s="3"/>
      <c r="D988" s="779"/>
      <c r="E988" s="779"/>
    </row>
    <row r="989" ht="15.75" customHeight="1">
      <c r="B989" s="779"/>
      <c r="C989" s="3"/>
      <c r="D989" s="779"/>
      <c r="E989" s="779"/>
    </row>
    <row r="990" ht="15.75" customHeight="1">
      <c r="B990" s="779"/>
      <c r="C990" s="3"/>
      <c r="D990" s="779"/>
      <c r="E990" s="779"/>
    </row>
    <row r="991" ht="15.75" customHeight="1">
      <c r="B991" s="779"/>
      <c r="C991" s="3"/>
      <c r="D991" s="779"/>
      <c r="E991" s="779"/>
    </row>
    <row r="992" ht="15.75" customHeight="1">
      <c r="B992" s="779"/>
      <c r="C992" s="3"/>
      <c r="D992" s="779"/>
      <c r="E992" s="779"/>
    </row>
    <row r="993" ht="15.75" customHeight="1">
      <c r="B993" s="779"/>
      <c r="C993" s="3"/>
      <c r="D993" s="779"/>
      <c r="E993" s="779"/>
    </row>
    <row r="994" ht="15.75" customHeight="1">
      <c r="B994" s="779"/>
      <c r="C994" s="3"/>
      <c r="D994" s="779"/>
      <c r="E994" s="779"/>
    </row>
    <row r="995" ht="15.75" customHeight="1">
      <c r="B995" s="779"/>
      <c r="C995" s="3"/>
      <c r="D995" s="779"/>
      <c r="E995" s="779"/>
    </row>
    <row r="996" ht="15.75" customHeight="1">
      <c r="B996" s="779"/>
      <c r="C996" s="3"/>
      <c r="D996" s="779"/>
      <c r="E996" s="779"/>
    </row>
    <row r="997" ht="15.75" customHeight="1">
      <c r="B997" s="779"/>
      <c r="C997" s="3"/>
      <c r="D997" s="779"/>
      <c r="E997" s="779"/>
    </row>
    <row r="998" ht="15.75" customHeight="1">
      <c r="B998" s="779"/>
      <c r="C998" s="3"/>
      <c r="D998" s="779"/>
      <c r="E998" s="779"/>
    </row>
    <row r="999" ht="15.75" customHeight="1">
      <c r="B999" s="779"/>
      <c r="C999" s="3"/>
      <c r="D999" s="779"/>
      <c r="E999" s="779"/>
    </row>
    <row r="1000" ht="15.75" customHeight="1">
      <c r="B1000" s="779"/>
      <c r="C1000" s="3"/>
      <c r="D1000" s="779"/>
      <c r="E1000" s="779"/>
    </row>
  </sheetData>
  <mergeCells count="4">
    <mergeCell ref="A2:E2"/>
    <mergeCell ref="A4:E4"/>
    <mergeCell ref="A5:E5"/>
    <mergeCell ref="A140:H140"/>
  </mergeCell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53"/>
      <c r="C1" s="54"/>
      <c r="D1" s="54"/>
      <c r="E1" s="54"/>
      <c r="F1" s="1"/>
      <c r="G1" s="1"/>
      <c r="H1" s="1"/>
    </row>
    <row r="2" ht="15.75" customHeight="1">
      <c r="A2" s="55" t="s">
        <v>9610</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4.25" customHeight="1">
      <c r="A4" s="190" t="s">
        <v>9611</v>
      </c>
      <c r="B4" s="56"/>
      <c r="C4" s="56"/>
      <c r="D4" s="56"/>
      <c r="E4" s="57"/>
      <c r="F4" s="735"/>
      <c r="G4" s="735"/>
      <c r="H4" s="735"/>
      <c r="I4" s="59"/>
      <c r="J4" s="59"/>
      <c r="K4" s="59"/>
      <c r="L4" s="59"/>
      <c r="M4" s="59"/>
      <c r="N4" s="59"/>
      <c r="O4" s="59"/>
      <c r="P4" s="59"/>
      <c r="Q4" s="59"/>
      <c r="R4" s="59"/>
      <c r="S4" s="59"/>
      <c r="T4" s="59"/>
      <c r="U4" s="59"/>
      <c r="V4" s="59"/>
      <c r="W4" s="59"/>
      <c r="X4" s="59"/>
      <c r="Y4" s="59"/>
    </row>
    <row r="5" ht="25.5" customHeight="1">
      <c r="A5" s="387" t="s">
        <v>9612</v>
      </c>
      <c r="B5" s="56"/>
      <c r="C5" s="56"/>
      <c r="D5" s="56"/>
      <c r="E5" s="57"/>
      <c r="F5" s="735"/>
      <c r="G5" s="735"/>
      <c r="H5" s="735"/>
      <c r="I5" s="59"/>
      <c r="J5" s="59"/>
      <c r="K5" s="59"/>
      <c r="L5" s="59"/>
      <c r="M5" s="59"/>
      <c r="N5" s="59"/>
      <c r="O5" s="59"/>
      <c r="P5" s="59"/>
      <c r="Q5" s="59"/>
      <c r="R5" s="59"/>
      <c r="S5" s="59"/>
      <c r="T5" s="59"/>
      <c r="U5" s="59"/>
      <c r="V5" s="59"/>
      <c r="W5" s="59"/>
      <c r="X5" s="59"/>
      <c r="Y5" s="59"/>
    </row>
    <row r="6" ht="39.75" customHeight="1">
      <c r="A6" s="387" t="s">
        <v>9613</v>
      </c>
      <c r="B6" s="56"/>
      <c r="C6" s="56"/>
      <c r="D6" s="56"/>
      <c r="E6" s="57"/>
      <c r="F6" s="735"/>
      <c r="G6" s="735"/>
      <c r="H6" s="735"/>
      <c r="I6" s="59"/>
      <c r="J6" s="59"/>
      <c r="K6" s="59"/>
      <c r="L6" s="59"/>
      <c r="M6" s="59"/>
      <c r="N6" s="59"/>
      <c r="O6" s="59"/>
      <c r="P6" s="59"/>
      <c r="Q6" s="59"/>
      <c r="R6" s="59"/>
      <c r="S6" s="59"/>
      <c r="T6" s="59"/>
      <c r="U6" s="59"/>
      <c r="V6" s="59"/>
      <c r="W6" s="59"/>
      <c r="X6" s="59"/>
      <c r="Y6" s="59"/>
    </row>
    <row r="7" ht="26.25" customHeight="1">
      <c r="A7" s="387" t="s">
        <v>9614</v>
      </c>
      <c r="B7" s="56"/>
      <c r="C7" s="56"/>
      <c r="D7" s="56"/>
      <c r="E7" s="57"/>
      <c r="F7" s="735"/>
      <c r="G7" s="735"/>
      <c r="H7" s="735"/>
      <c r="I7" s="59"/>
      <c r="J7" s="59"/>
      <c r="K7" s="59"/>
      <c r="L7" s="59"/>
      <c r="M7" s="59"/>
      <c r="N7" s="59"/>
      <c r="O7" s="59"/>
      <c r="P7" s="59"/>
      <c r="Q7" s="59"/>
      <c r="R7" s="59"/>
      <c r="S7" s="59"/>
      <c r="T7" s="59"/>
      <c r="U7" s="59"/>
      <c r="V7" s="59"/>
      <c r="W7" s="59"/>
      <c r="X7" s="59"/>
      <c r="Y7" s="59"/>
    </row>
    <row r="8" ht="59.25" customHeight="1">
      <c r="A8" s="737" t="s">
        <v>9615</v>
      </c>
      <c r="B8" s="56"/>
      <c r="C8" s="56"/>
      <c r="D8" s="56"/>
      <c r="E8" s="57"/>
      <c r="F8" s="735"/>
      <c r="G8" s="735"/>
      <c r="H8" s="735"/>
      <c r="I8" s="59"/>
      <c r="J8" s="59"/>
      <c r="K8" s="59"/>
      <c r="L8" s="59"/>
      <c r="M8" s="59"/>
      <c r="N8" s="59"/>
      <c r="O8" s="59"/>
      <c r="P8" s="59"/>
      <c r="Q8" s="59"/>
      <c r="R8" s="59"/>
      <c r="S8" s="59"/>
      <c r="T8" s="59"/>
      <c r="U8" s="59"/>
      <c r="V8" s="59"/>
      <c r="W8" s="59"/>
      <c r="X8" s="59"/>
      <c r="Y8" s="59"/>
    </row>
    <row r="9">
      <c r="A9" s="64"/>
      <c r="B9" s="64"/>
      <c r="C9" s="65"/>
      <c r="D9" s="65"/>
      <c r="E9" s="65"/>
      <c r="F9" s="64"/>
      <c r="G9" s="64"/>
      <c r="H9" s="64"/>
      <c r="I9" s="59"/>
      <c r="J9" s="59"/>
      <c r="K9" s="59"/>
      <c r="L9" s="59"/>
      <c r="M9" s="59"/>
      <c r="N9" s="59"/>
      <c r="O9" s="59"/>
      <c r="P9" s="59"/>
      <c r="Q9" s="59"/>
      <c r="R9" s="59"/>
      <c r="S9" s="59"/>
      <c r="T9" s="59"/>
      <c r="U9" s="59"/>
      <c r="V9" s="59"/>
      <c r="W9" s="59"/>
      <c r="X9" s="59"/>
      <c r="Y9" s="59"/>
    </row>
    <row r="10" ht="61.5" customHeight="1">
      <c r="A10" s="389" t="s">
        <v>3664</v>
      </c>
      <c r="B10" s="194" t="s">
        <v>8</v>
      </c>
      <c r="C10" s="194" t="s">
        <v>9616</v>
      </c>
      <c r="D10" s="193" t="s">
        <v>139</v>
      </c>
      <c r="E10" s="193" t="s">
        <v>143</v>
      </c>
      <c r="F10" s="196" t="s">
        <v>144</v>
      </c>
      <c r="I10" s="59"/>
      <c r="J10" s="59"/>
      <c r="K10" s="59"/>
      <c r="L10" s="59"/>
      <c r="M10" s="59"/>
      <c r="N10" s="59"/>
      <c r="O10" s="59"/>
      <c r="P10" s="59"/>
      <c r="Q10" s="59"/>
      <c r="R10" s="59"/>
      <c r="S10" s="59"/>
      <c r="T10" s="59"/>
      <c r="U10" s="59"/>
      <c r="V10" s="59"/>
      <c r="W10" s="59"/>
      <c r="X10" s="59"/>
      <c r="Y10" s="59"/>
    </row>
    <row r="11" ht="11.25" customHeight="1">
      <c r="A11" s="17" t="s">
        <v>51</v>
      </c>
      <c r="B11" s="18" t="s">
        <v>52</v>
      </c>
      <c r="C11" s="98" t="s">
        <v>9617</v>
      </c>
      <c r="D11" s="119">
        <v>200.0</v>
      </c>
      <c r="E11" s="703">
        <v>200.0</v>
      </c>
      <c r="F11" s="78" t="s">
        <v>154</v>
      </c>
      <c r="G11" s="79"/>
      <c r="H11" s="79"/>
      <c r="I11" s="79"/>
      <c r="J11" s="79"/>
      <c r="K11" s="79"/>
      <c r="L11" s="79"/>
      <c r="M11" s="79"/>
      <c r="N11" s="79"/>
      <c r="O11" s="79"/>
      <c r="P11" s="79"/>
      <c r="Q11" s="79"/>
      <c r="R11" s="79"/>
      <c r="S11" s="79"/>
      <c r="T11" s="79"/>
      <c r="U11" s="79"/>
      <c r="V11" s="79"/>
      <c r="W11" s="79"/>
      <c r="X11" s="79"/>
      <c r="Y11" s="79"/>
      <c r="Z11" s="79"/>
    </row>
    <row r="12" ht="11.25" customHeight="1">
      <c r="A12" s="17" t="s">
        <v>51</v>
      </c>
      <c r="B12" s="18" t="s">
        <v>52</v>
      </c>
      <c r="C12" s="98" t="s">
        <v>9618</v>
      </c>
      <c r="D12" s="119">
        <v>56.0</v>
      </c>
      <c r="E12" s="703">
        <v>56.0</v>
      </c>
      <c r="F12" s="78" t="s">
        <v>154</v>
      </c>
      <c r="G12" s="79"/>
      <c r="H12" s="79"/>
      <c r="I12" s="79"/>
      <c r="J12" s="79"/>
      <c r="K12" s="79"/>
      <c r="L12" s="79"/>
      <c r="M12" s="79"/>
      <c r="N12" s="79"/>
      <c r="O12" s="79"/>
      <c r="P12" s="79"/>
      <c r="Q12" s="79"/>
      <c r="R12" s="79"/>
      <c r="S12" s="79"/>
      <c r="T12" s="79"/>
      <c r="U12" s="79"/>
      <c r="V12" s="79"/>
      <c r="W12" s="79"/>
      <c r="X12" s="79"/>
      <c r="Y12" s="79"/>
      <c r="Z12" s="79"/>
    </row>
    <row r="13" ht="11.25" customHeight="1">
      <c r="A13" s="17" t="s">
        <v>51</v>
      </c>
      <c r="B13" s="18" t="s">
        <v>52</v>
      </c>
      <c r="C13" s="98" t="s">
        <v>9619</v>
      </c>
      <c r="D13" s="119">
        <v>84.0</v>
      </c>
      <c r="E13" s="703">
        <v>84.0</v>
      </c>
      <c r="F13" s="78" t="s">
        <v>154</v>
      </c>
      <c r="G13" s="79"/>
      <c r="H13" s="79"/>
      <c r="I13" s="79"/>
      <c r="J13" s="79"/>
      <c r="K13" s="79"/>
      <c r="L13" s="79"/>
      <c r="M13" s="79"/>
      <c r="N13" s="79"/>
      <c r="O13" s="79"/>
      <c r="P13" s="79"/>
      <c r="Q13" s="79"/>
      <c r="R13" s="79"/>
      <c r="S13" s="79"/>
      <c r="T13" s="79"/>
      <c r="U13" s="79"/>
      <c r="V13" s="79"/>
      <c r="W13" s="79"/>
      <c r="X13" s="79"/>
      <c r="Y13" s="79"/>
      <c r="Z13" s="79"/>
    </row>
    <row r="14" ht="11.25" customHeight="1">
      <c r="A14" s="17" t="s">
        <v>6999</v>
      </c>
      <c r="B14" s="18" t="s">
        <v>52</v>
      </c>
      <c r="C14" s="98" t="s">
        <v>9618</v>
      </c>
      <c r="D14" s="119">
        <v>56.0</v>
      </c>
      <c r="E14" s="703">
        <v>56.0</v>
      </c>
      <c r="F14" s="78" t="s">
        <v>164</v>
      </c>
      <c r="G14" s="79"/>
      <c r="H14" s="79"/>
      <c r="I14" s="79"/>
      <c r="J14" s="79"/>
      <c r="K14" s="79"/>
      <c r="L14" s="79"/>
      <c r="M14" s="79"/>
      <c r="N14" s="79"/>
      <c r="O14" s="79"/>
      <c r="P14" s="79"/>
      <c r="Q14" s="79"/>
      <c r="R14" s="79"/>
      <c r="S14" s="79"/>
      <c r="T14" s="79"/>
      <c r="U14" s="79"/>
      <c r="V14" s="79"/>
      <c r="W14" s="79"/>
      <c r="X14" s="79"/>
      <c r="Y14" s="79"/>
      <c r="Z14" s="79"/>
    </row>
    <row r="15" ht="11.25" customHeight="1">
      <c r="A15" s="17" t="s">
        <v>56</v>
      </c>
      <c r="B15" s="18" t="s">
        <v>52</v>
      </c>
      <c r="C15" s="98" t="s">
        <v>9620</v>
      </c>
      <c r="D15" s="119">
        <v>56.0</v>
      </c>
      <c r="E15" s="703">
        <v>56.0</v>
      </c>
      <c r="F15" s="78" t="s">
        <v>173</v>
      </c>
      <c r="G15" s="79"/>
      <c r="H15" s="79"/>
      <c r="I15" s="79"/>
      <c r="J15" s="79"/>
      <c r="K15" s="79"/>
      <c r="L15" s="79"/>
      <c r="M15" s="79"/>
      <c r="N15" s="79"/>
      <c r="O15" s="79"/>
      <c r="P15" s="79"/>
      <c r="Q15" s="79"/>
      <c r="R15" s="79"/>
      <c r="S15" s="79"/>
      <c r="T15" s="79"/>
      <c r="U15" s="79"/>
      <c r="V15" s="79"/>
      <c r="W15" s="79"/>
      <c r="X15" s="79"/>
      <c r="Y15" s="79"/>
      <c r="Z15" s="79"/>
    </row>
    <row r="16" ht="11.25" customHeight="1">
      <c r="A16" s="17" t="s">
        <v>56</v>
      </c>
      <c r="B16" s="18" t="s">
        <v>52</v>
      </c>
      <c r="C16" s="98" t="s">
        <v>9621</v>
      </c>
      <c r="D16" s="119">
        <v>84.0</v>
      </c>
      <c r="E16" s="703">
        <v>84.0</v>
      </c>
      <c r="F16" s="78" t="s">
        <v>173</v>
      </c>
      <c r="G16" s="79"/>
      <c r="H16" s="79"/>
      <c r="I16" s="79"/>
      <c r="J16" s="79"/>
      <c r="K16" s="79"/>
      <c r="L16" s="79"/>
      <c r="M16" s="79"/>
      <c r="N16" s="79"/>
      <c r="O16" s="79"/>
      <c r="P16" s="79"/>
      <c r="Q16" s="79"/>
      <c r="R16" s="79"/>
      <c r="S16" s="79"/>
      <c r="T16" s="79"/>
      <c r="U16" s="79"/>
      <c r="V16" s="79"/>
      <c r="W16" s="79"/>
      <c r="X16" s="79"/>
      <c r="Y16" s="79"/>
      <c r="Z16" s="79"/>
    </row>
    <row r="17" ht="11.25" customHeight="1">
      <c r="A17" s="17" t="s">
        <v>58</v>
      </c>
      <c r="B17" s="18" t="s">
        <v>52</v>
      </c>
      <c r="C17" s="98" t="s">
        <v>9618</v>
      </c>
      <c r="D17" s="119">
        <v>56.0</v>
      </c>
      <c r="E17" s="703">
        <v>56.0</v>
      </c>
      <c r="F17" s="78" t="s">
        <v>184</v>
      </c>
      <c r="G17" s="79"/>
      <c r="H17" s="79"/>
      <c r="I17" s="79"/>
      <c r="J17" s="79"/>
      <c r="K17" s="79"/>
      <c r="L17" s="79"/>
      <c r="M17" s="79"/>
      <c r="N17" s="79"/>
      <c r="O17" s="79"/>
      <c r="P17" s="79"/>
      <c r="Q17" s="79"/>
      <c r="R17" s="79"/>
      <c r="S17" s="79"/>
      <c r="T17" s="79"/>
      <c r="U17" s="79"/>
      <c r="V17" s="79"/>
      <c r="W17" s="79"/>
      <c r="X17" s="79"/>
      <c r="Y17" s="79"/>
      <c r="Z17" s="79"/>
    </row>
    <row r="18" ht="11.25" customHeight="1">
      <c r="A18" s="17" t="s">
        <v>58</v>
      </c>
      <c r="B18" s="18" t="s">
        <v>52</v>
      </c>
      <c r="C18" s="98" t="s">
        <v>9622</v>
      </c>
      <c r="D18" s="119">
        <v>200.0</v>
      </c>
      <c r="E18" s="703">
        <v>200.0</v>
      </c>
      <c r="F18" s="78" t="s">
        <v>184</v>
      </c>
      <c r="G18" s="79"/>
      <c r="H18" s="79"/>
      <c r="I18" s="79"/>
      <c r="J18" s="79"/>
      <c r="K18" s="79"/>
      <c r="L18" s="79"/>
      <c r="M18" s="79"/>
      <c r="N18" s="79"/>
      <c r="O18" s="79"/>
      <c r="P18" s="79"/>
      <c r="Q18" s="79"/>
      <c r="R18" s="79"/>
      <c r="S18" s="79"/>
      <c r="T18" s="79"/>
      <c r="U18" s="79"/>
      <c r="V18" s="79"/>
      <c r="W18" s="79"/>
      <c r="X18" s="79"/>
      <c r="Y18" s="79"/>
      <c r="Z18" s="79"/>
    </row>
    <row r="19" ht="11.25" customHeight="1">
      <c r="A19" s="112" t="s">
        <v>59</v>
      </c>
      <c r="B19" s="18" t="s">
        <v>52</v>
      </c>
      <c r="C19" s="98" t="s">
        <v>9623</v>
      </c>
      <c r="D19" s="119">
        <v>56.0</v>
      </c>
      <c r="E19" s="703">
        <v>56.0</v>
      </c>
      <c r="F19" s="78" t="s">
        <v>1018</v>
      </c>
      <c r="G19" s="79"/>
      <c r="H19" s="79"/>
      <c r="I19" s="79"/>
      <c r="J19" s="79"/>
      <c r="K19" s="79"/>
      <c r="L19" s="79"/>
      <c r="M19" s="79"/>
      <c r="N19" s="79"/>
      <c r="O19" s="79"/>
      <c r="P19" s="79"/>
      <c r="Q19" s="79"/>
      <c r="R19" s="79"/>
      <c r="S19" s="79"/>
      <c r="T19" s="79"/>
      <c r="U19" s="79"/>
      <c r="V19" s="79"/>
      <c r="W19" s="79"/>
      <c r="X19" s="79"/>
      <c r="Y19" s="79"/>
      <c r="Z19" s="79"/>
    </row>
    <row r="20" ht="11.25" customHeight="1">
      <c r="A20" s="112" t="s">
        <v>747</v>
      </c>
      <c r="B20" s="18" t="s">
        <v>52</v>
      </c>
      <c r="C20" s="98" t="s">
        <v>9623</v>
      </c>
      <c r="D20" s="119">
        <v>56.0</v>
      </c>
      <c r="E20" s="703">
        <v>56.0</v>
      </c>
      <c r="F20" s="78" t="s">
        <v>214</v>
      </c>
      <c r="G20" s="79"/>
      <c r="H20" s="79"/>
      <c r="I20" s="79"/>
      <c r="J20" s="79"/>
      <c r="K20" s="79"/>
      <c r="L20" s="79"/>
      <c r="M20" s="79"/>
      <c r="N20" s="79"/>
      <c r="O20" s="79"/>
      <c r="P20" s="79"/>
      <c r="Q20" s="79"/>
      <c r="R20" s="79"/>
      <c r="S20" s="79"/>
      <c r="T20" s="79"/>
      <c r="U20" s="79"/>
      <c r="V20" s="79"/>
      <c r="W20" s="79"/>
      <c r="X20" s="79"/>
      <c r="Y20" s="79"/>
      <c r="Z20" s="79"/>
    </row>
    <row r="21" ht="11.25" customHeight="1">
      <c r="A21" s="112" t="s">
        <v>62</v>
      </c>
      <c r="B21" s="18" t="s">
        <v>52</v>
      </c>
      <c r="C21" s="98" t="s">
        <v>9624</v>
      </c>
      <c r="D21" s="119">
        <v>56.0</v>
      </c>
      <c r="E21" s="703">
        <v>56.0</v>
      </c>
      <c r="F21" s="78" t="s">
        <v>297</v>
      </c>
      <c r="G21" s="79"/>
      <c r="H21" s="79"/>
      <c r="I21" s="79"/>
      <c r="J21" s="79"/>
      <c r="K21" s="79"/>
      <c r="L21" s="79"/>
      <c r="M21" s="79"/>
      <c r="N21" s="79"/>
      <c r="O21" s="79"/>
      <c r="P21" s="79"/>
      <c r="Q21" s="79"/>
      <c r="R21" s="79"/>
      <c r="S21" s="79"/>
      <c r="T21" s="79"/>
      <c r="U21" s="79"/>
      <c r="V21" s="79"/>
      <c r="W21" s="79"/>
      <c r="X21" s="79"/>
      <c r="Y21" s="79"/>
      <c r="Z21" s="79"/>
    </row>
    <row r="22" ht="11.25" customHeight="1">
      <c r="A22" s="112" t="s">
        <v>63</v>
      </c>
      <c r="B22" s="18" t="s">
        <v>52</v>
      </c>
      <c r="C22" s="98" t="s">
        <v>9618</v>
      </c>
      <c r="D22" s="119">
        <v>56.0</v>
      </c>
      <c r="E22" s="703">
        <v>56.0</v>
      </c>
      <c r="F22" s="78" t="s">
        <v>8069</v>
      </c>
      <c r="G22" s="79"/>
      <c r="H22" s="79"/>
      <c r="I22" s="79"/>
      <c r="J22" s="79"/>
      <c r="K22" s="79"/>
      <c r="L22" s="79"/>
      <c r="M22" s="79"/>
      <c r="N22" s="79"/>
      <c r="O22" s="79"/>
      <c r="P22" s="79"/>
      <c r="Q22" s="79"/>
      <c r="R22" s="79"/>
      <c r="S22" s="79"/>
      <c r="T22" s="79"/>
      <c r="U22" s="79"/>
      <c r="V22" s="79"/>
      <c r="W22" s="79"/>
      <c r="X22" s="79"/>
      <c r="Y22" s="79"/>
      <c r="Z22" s="79"/>
    </row>
    <row r="23" ht="11.25" customHeight="1">
      <c r="A23" s="112" t="s">
        <v>64</v>
      </c>
      <c r="B23" s="18" t="s">
        <v>52</v>
      </c>
      <c r="C23" s="98" t="s">
        <v>9618</v>
      </c>
      <c r="D23" s="119">
        <v>56.0</v>
      </c>
      <c r="E23" s="703">
        <v>56.0</v>
      </c>
      <c r="F23" s="78" t="s">
        <v>319</v>
      </c>
      <c r="G23" s="79"/>
      <c r="H23" s="79"/>
      <c r="I23" s="79"/>
      <c r="J23" s="79"/>
      <c r="K23" s="79"/>
      <c r="L23" s="79"/>
      <c r="M23" s="79"/>
      <c r="N23" s="79"/>
      <c r="O23" s="79"/>
      <c r="P23" s="79"/>
      <c r="Q23" s="79"/>
      <c r="R23" s="79"/>
      <c r="S23" s="79"/>
      <c r="T23" s="79"/>
      <c r="U23" s="79"/>
      <c r="V23" s="79"/>
      <c r="W23" s="79"/>
      <c r="X23" s="79"/>
      <c r="Y23" s="79"/>
      <c r="Z23" s="79"/>
    </row>
    <row r="24" ht="11.25" customHeight="1">
      <c r="A24" s="112" t="s">
        <v>64</v>
      </c>
      <c r="B24" s="18" t="s">
        <v>52</v>
      </c>
      <c r="C24" s="98" t="s">
        <v>9625</v>
      </c>
      <c r="D24" s="119">
        <v>200.0</v>
      </c>
      <c r="E24" s="703">
        <v>200.0</v>
      </c>
      <c r="F24" s="78" t="s">
        <v>319</v>
      </c>
      <c r="G24" s="79"/>
      <c r="H24" s="79"/>
      <c r="I24" s="79"/>
      <c r="J24" s="79"/>
      <c r="K24" s="79"/>
      <c r="L24" s="79"/>
      <c r="M24" s="79"/>
      <c r="N24" s="79"/>
      <c r="O24" s="79"/>
      <c r="P24" s="79"/>
      <c r="Q24" s="79"/>
      <c r="R24" s="79"/>
      <c r="S24" s="79"/>
      <c r="T24" s="79"/>
      <c r="U24" s="79"/>
      <c r="V24" s="79"/>
      <c r="W24" s="79"/>
      <c r="X24" s="79"/>
      <c r="Y24" s="79"/>
      <c r="Z24" s="79"/>
    </row>
    <row r="25" ht="11.25" customHeight="1">
      <c r="A25" s="85" t="s">
        <v>1525</v>
      </c>
      <c r="B25" s="18" t="s">
        <v>52</v>
      </c>
      <c r="C25" s="98" t="s">
        <v>9618</v>
      </c>
      <c r="D25" s="119">
        <v>56.0</v>
      </c>
      <c r="E25" s="469">
        <v>56.0</v>
      </c>
      <c r="F25" s="78" t="s">
        <v>767</v>
      </c>
      <c r="G25" s="79"/>
      <c r="H25" s="79"/>
      <c r="I25" s="79"/>
      <c r="J25" s="79"/>
      <c r="K25" s="79"/>
      <c r="L25" s="79"/>
      <c r="M25" s="79"/>
      <c r="N25" s="79"/>
      <c r="O25" s="79"/>
      <c r="P25" s="79"/>
      <c r="Q25" s="79"/>
      <c r="R25" s="79"/>
      <c r="S25" s="79"/>
      <c r="T25" s="79"/>
      <c r="U25" s="79"/>
      <c r="V25" s="79"/>
      <c r="W25" s="79"/>
      <c r="X25" s="79"/>
      <c r="Y25" s="79"/>
      <c r="Z25" s="79"/>
    </row>
    <row r="26" ht="11.25" customHeight="1">
      <c r="A26" s="85" t="s">
        <v>1525</v>
      </c>
      <c r="B26" s="18" t="s">
        <v>52</v>
      </c>
      <c r="C26" s="98" t="s">
        <v>9626</v>
      </c>
      <c r="D26" s="119">
        <v>200.0</v>
      </c>
      <c r="E26" s="469">
        <v>200.0</v>
      </c>
      <c r="F26" s="78" t="s">
        <v>767</v>
      </c>
      <c r="G26" s="79"/>
      <c r="H26" s="79"/>
      <c r="I26" s="79"/>
      <c r="J26" s="79"/>
      <c r="K26" s="79"/>
      <c r="L26" s="79"/>
      <c r="M26" s="79"/>
      <c r="N26" s="79"/>
      <c r="O26" s="79"/>
      <c r="P26" s="79"/>
      <c r="Q26" s="79"/>
      <c r="R26" s="79"/>
      <c r="S26" s="79"/>
      <c r="T26" s="79"/>
      <c r="U26" s="79"/>
      <c r="V26" s="79"/>
      <c r="W26" s="79"/>
      <c r="X26" s="79"/>
      <c r="Y26" s="79"/>
      <c r="Z26" s="79"/>
    </row>
    <row r="27" ht="11.25" customHeight="1">
      <c r="A27" s="112" t="s">
        <v>66</v>
      </c>
      <c r="B27" s="98" t="s">
        <v>52</v>
      </c>
      <c r="C27" s="98" t="s">
        <v>9623</v>
      </c>
      <c r="D27" s="119">
        <v>56.0</v>
      </c>
      <c r="E27" s="703">
        <v>56.0</v>
      </c>
      <c r="F27" s="78" t="s">
        <v>1533</v>
      </c>
      <c r="G27" s="79"/>
      <c r="H27" s="79"/>
      <c r="I27" s="79"/>
      <c r="J27" s="79"/>
      <c r="K27" s="79"/>
      <c r="L27" s="79"/>
      <c r="M27" s="79"/>
      <c r="N27" s="79"/>
      <c r="O27" s="79"/>
      <c r="P27" s="79"/>
      <c r="Q27" s="79"/>
      <c r="R27" s="79"/>
      <c r="S27" s="79"/>
      <c r="T27" s="79"/>
      <c r="U27" s="79"/>
      <c r="V27" s="79"/>
      <c r="W27" s="79"/>
      <c r="X27" s="79"/>
      <c r="Y27" s="79"/>
      <c r="Z27" s="79"/>
    </row>
    <row r="28" ht="11.25" customHeight="1">
      <c r="A28" s="112" t="s">
        <v>67</v>
      </c>
      <c r="B28" s="98" t="s">
        <v>52</v>
      </c>
      <c r="C28" s="98" t="s">
        <v>9623</v>
      </c>
      <c r="D28" s="119">
        <v>56.0</v>
      </c>
      <c r="E28" s="703">
        <v>56.0</v>
      </c>
      <c r="F28" s="78" t="s">
        <v>329</v>
      </c>
      <c r="G28" s="79"/>
      <c r="H28" s="79"/>
      <c r="I28" s="79"/>
      <c r="J28" s="79"/>
      <c r="K28" s="79"/>
      <c r="L28" s="79"/>
      <c r="M28" s="79"/>
      <c r="N28" s="79"/>
      <c r="O28" s="79"/>
      <c r="P28" s="79"/>
      <c r="Q28" s="79"/>
      <c r="R28" s="79"/>
      <c r="S28" s="79"/>
      <c r="T28" s="79"/>
      <c r="U28" s="79"/>
      <c r="V28" s="79"/>
      <c r="W28" s="79"/>
      <c r="X28" s="79"/>
      <c r="Y28" s="79"/>
      <c r="Z28" s="79"/>
    </row>
    <row r="29" ht="11.25" customHeight="1">
      <c r="A29" s="91" t="s">
        <v>68</v>
      </c>
      <c r="B29" s="92" t="s">
        <v>52</v>
      </c>
      <c r="C29" s="98" t="s">
        <v>9623</v>
      </c>
      <c r="D29" s="119">
        <v>56.0</v>
      </c>
      <c r="E29" s="703">
        <v>56.0</v>
      </c>
      <c r="F29" s="78" t="s">
        <v>344</v>
      </c>
      <c r="G29" s="79"/>
      <c r="H29" s="79"/>
      <c r="I29" s="79"/>
      <c r="J29" s="79"/>
      <c r="K29" s="79"/>
      <c r="L29" s="79"/>
      <c r="M29" s="79"/>
      <c r="N29" s="79"/>
      <c r="O29" s="79"/>
      <c r="P29" s="79"/>
      <c r="Q29" s="79"/>
      <c r="R29" s="79"/>
      <c r="S29" s="79"/>
      <c r="T29" s="79"/>
      <c r="U29" s="79"/>
      <c r="V29" s="79"/>
      <c r="W29" s="79"/>
      <c r="X29" s="79"/>
      <c r="Y29" s="79"/>
      <c r="Z29" s="79"/>
    </row>
    <row r="30" ht="11.25" customHeight="1">
      <c r="A30" s="91" t="s">
        <v>68</v>
      </c>
      <c r="B30" s="92" t="s">
        <v>52</v>
      </c>
      <c r="C30" s="98" t="s">
        <v>9627</v>
      </c>
      <c r="D30" s="119">
        <v>84.0</v>
      </c>
      <c r="E30" s="703">
        <v>84.0</v>
      </c>
      <c r="F30" s="78" t="s">
        <v>344</v>
      </c>
      <c r="G30" s="79"/>
      <c r="H30" s="79"/>
      <c r="I30" s="79"/>
      <c r="J30" s="79"/>
      <c r="K30" s="79"/>
      <c r="L30" s="79"/>
      <c r="M30" s="79"/>
      <c r="N30" s="79"/>
      <c r="O30" s="79"/>
      <c r="P30" s="79"/>
      <c r="Q30" s="79"/>
      <c r="R30" s="79"/>
      <c r="S30" s="79"/>
      <c r="T30" s="79"/>
      <c r="U30" s="79"/>
      <c r="V30" s="79"/>
      <c r="W30" s="79"/>
      <c r="X30" s="79"/>
      <c r="Y30" s="79"/>
      <c r="Z30" s="79"/>
    </row>
    <row r="31" ht="11.25" customHeight="1">
      <c r="A31" s="112" t="s">
        <v>69</v>
      </c>
      <c r="B31" s="98" t="s">
        <v>52</v>
      </c>
      <c r="C31" s="98" t="s">
        <v>9623</v>
      </c>
      <c r="D31" s="119">
        <v>56.0</v>
      </c>
      <c r="E31" s="703">
        <v>56.0</v>
      </c>
      <c r="F31" s="78" t="s">
        <v>1776</v>
      </c>
      <c r="G31" s="79"/>
      <c r="H31" s="79"/>
      <c r="I31" s="79"/>
      <c r="J31" s="79"/>
      <c r="K31" s="79"/>
      <c r="L31" s="79"/>
      <c r="M31" s="79"/>
      <c r="N31" s="79"/>
      <c r="O31" s="79"/>
      <c r="P31" s="79"/>
      <c r="Q31" s="79"/>
      <c r="R31" s="79"/>
      <c r="S31" s="79"/>
      <c r="T31" s="79"/>
      <c r="U31" s="79"/>
      <c r="V31" s="79"/>
      <c r="W31" s="79"/>
      <c r="X31" s="79"/>
      <c r="Y31" s="79"/>
      <c r="Z31" s="79"/>
    </row>
    <row r="32" ht="11.25" customHeight="1">
      <c r="A32" s="112" t="s">
        <v>69</v>
      </c>
      <c r="B32" s="98" t="s">
        <v>77</v>
      </c>
      <c r="C32" s="98" t="s">
        <v>9628</v>
      </c>
      <c r="D32" s="119">
        <v>200.0</v>
      </c>
      <c r="E32" s="703">
        <v>200.0</v>
      </c>
      <c r="F32" s="78" t="s">
        <v>1776</v>
      </c>
      <c r="G32" s="79"/>
      <c r="H32" s="79"/>
      <c r="I32" s="79"/>
      <c r="J32" s="79"/>
      <c r="K32" s="79"/>
      <c r="L32" s="79"/>
      <c r="M32" s="79"/>
      <c r="N32" s="79"/>
      <c r="O32" s="79"/>
      <c r="P32" s="79"/>
      <c r="Q32" s="79"/>
      <c r="R32" s="79"/>
      <c r="S32" s="79"/>
      <c r="T32" s="79"/>
      <c r="U32" s="79"/>
      <c r="V32" s="79"/>
      <c r="W32" s="79"/>
      <c r="X32" s="79"/>
      <c r="Y32" s="79"/>
      <c r="Z32" s="79"/>
    </row>
    <row r="33" ht="11.25" customHeight="1">
      <c r="A33" s="112" t="s">
        <v>347</v>
      </c>
      <c r="B33" s="98" t="s">
        <v>52</v>
      </c>
      <c r="C33" s="98" t="s">
        <v>9629</v>
      </c>
      <c r="D33" s="119">
        <v>56.0</v>
      </c>
      <c r="E33" s="703">
        <v>56.0</v>
      </c>
      <c r="F33" s="78" t="s">
        <v>347</v>
      </c>
      <c r="G33" s="79"/>
      <c r="H33" s="79"/>
      <c r="I33" s="79"/>
      <c r="J33" s="79"/>
      <c r="K33" s="79"/>
      <c r="L33" s="79"/>
      <c r="M33" s="79"/>
      <c r="N33" s="79"/>
      <c r="O33" s="79"/>
      <c r="P33" s="79"/>
      <c r="Q33" s="79"/>
      <c r="R33" s="79"/>
      <c r="S33" s="79"/>
      <c r="T33" s="79"/>
      <c r="U33" s="79"/>
      <c r="V33" s="79"/>
      <c r="W33" s="79"/>
      <c r="X33" s="79"/>
      <c r="Y33" s="79"/>
      <c r="Z33" s="79"/>
    </row>
    <row r="34" ht="11.25" customHeight="1">
      <c r="A34" s="112" t="s">
        <v>71</v>
      </c>
      <c r="B34" s="98" t="s">
        <v>52</v>
      </c>
      <c r="C34" s="98" t="s">
        <v>9623</v>
      </c>
      <c r="D34" s="119">
        <v>56.0</v>
      </c>
      <c r="E34" s="703">
        <v>56.0</v>
      </c>
      <c r="F34" s="78" t="s">
        <v>356</v>
      </c>
      <c r="G34" s="79"/>
      <c r="H34" s="79"/>
      <c r="I34" s="79"/>
      <c r="J34" s="79"/>
      <c r="K34" s="79"/>
      <c r="L34" s="79"/>
      <c r="M34" s="79"/>
      <c r="N34" s="79"/>
      <c r="O34" s="79"/>
      <c r="P34" s="79"/>
      <c r="Q34" s="79"/>
      <c r="R34" s="79"/>
      <c r="S34" s="79"/>
      <c r="T34" s="79"/>
      <c r="U34" s="79"/>
      <c r="V34" s="79"/>
      <c r="W34" s="79"/>
      <c r="X34" s="79"/>
      <c r="Y34" s="79"/>
      <c r="Z34" s="79"/>
    </row>
    <row r="35" ht="11.25" customHeight="1">
      <c r="A35" s="112" t="s">
        <v>73</v>
      </c>
      <c r="B35" s="18" t="s">
        <v>52</v>
      </c>
      <c r="C35" s="98" t="s">
        <v>9618</v>
      </c>
      <c r="D35" s="119">
        <v>56.0</v>
      </c>
      <c r="E35" s="703">
        <v>56.0</v>
      </c>
      <c r="F35" s="78" t="s">
        <v>366</v>
      </c>
      <c r="G35" s="79"/>
      <c r="H35" s="79"/>
      <c r="I35" s="79"/>
      <c r="J35" s="79"/>
      <c r="K35" s="79"/>
      <c r="L35" s="79"/>
      <c r="M35" s="79"/>
      <c r="N35" s="79"/>
      <c r="O35" s="79"/>
      <c r="P35" s="79"/>
      <c r="Q35" s="79"/>
      <c r="R35" s="79"/>
      <c r="S35" s="79"/>
      <c r="T35" s="79"/>
      <c r="U35" s="79"/>
      <c r="V35" s="79"/>
      <c r="W35" s="79"/>
      <c r="X35" s="79"/>
      <c r="Y35" s="79"/>
      <c r="Z35" s="79"/>
    </row>
    <row r="36" ht="11.25" customHeight="1">
      <c r="A36" s="112" t="s">
        <v>73</v>
      </c>
      <c r="B36" s="18" t="s">
        <v>52</v>
      </c>
      <c r="C36" s="98" t="s">
        <v>9630</v>
      </c>
      <c r="D36" s="119">
        <v>200.0</v>
      </c>
      <c r="E36" s="703">
        <v>200.0</v>
      </c>
      <c r="F36" s="78" t="s">
        <v>366</v>
      </c>
      <c r="G36" s="79"/>
      <c r="H36" s="79"/>
      <c r="I36" s="79"/>
      <c r="J36" s="79"/>
      <c r="K36" s="79"/>
      <c r="L36" s="79"/>
      <c r="M36" s="79"/>
      <c r="N36" s="79"/>
      <c r="O36" s="79"/>
      <c r="P36" s="79"/>
      <c r="Q36" s="79"/>
      <c r="R36" s="79"/>
      <c r="S36" s="79"/>
      <c r="T36" s="79"/>
      <c r="U36" s="79"/>
      <c r="V36" s="79"/>
      <c r="W36" s="79"/>
      <c r="X36" s="79"/>
      <c r="Y36" s="79"/>
      <c r="Z36" s="79"/>
    </row>
    <row r="37" ht="11.25" customHeight="1">
      <c r="A37" s="112" t="s">
        <v>8073</v>
      </c>
      <c r="B37" s="98" t="s">
        <v>52</v>
      </c>
      <c r="C37" s="98" t="s">
        <v>9618</v>
      </c>
      <c r="D37" s="119">
        <v>56.0</v>
      </c>
      <c r="E37" s="703">
        <v>56.0</v>
      </c>
      <c r="F37" s="78" t="s">
        <v>3795</v>
      </c>
      <c r="G37" s="79"/>
      <c r="H37" s="79"/>
      <c r="I37" s="79"/>
      <c r="J37" s="79"/>
      <c r="K37" s="79"/>
      <c r="L37" s="79"/>
      <c r="M37" s="79"/>
      <c r="N37" s="79"/>
      <c r="O37" s="79"/>
      <c r="P37" s="79"/>
      <c r="Q37" s="79"/>
      <c r="R37" s="79"/>
      <c r="S37" s="79"/>
      <c r="T37" s="79"/>
      <c r="U37" s="79"/>
      <c r="V37" s="79"/>
      <c r="W37" s="79"/>
      <c r="X37" s="79"/>
      <c r="Y37" s="79"/>
      <c r="Z37" s="79"/>
    </row>
    <row r="38" ht="11.25" customHeight="1">
      <c r="A38" s="112" t="s">
        <v>8073</v>
      </c>
      <c r="B38" s="98" t="s">
        <v>52</v>
      </c>
      <c r="C38" s="98" t="s">
        <v>9626</v>
      </c>
      <c r="D38" s="119">
        <v>200.0</v>
      </c>
      <c r="E38" s="703">
        <v>200.0</v>
      </c>
      <c r="F38" s="78" t="s">
        <v>3795</v>
      </c>
      <c r="G38" s="79"/>
      <c r="H38" s="79"/>
      <c r="I38" s="79"/>
      <c r="J38" s="79"/>
      <c r="K38" s="79"/>
      <c r="L38" s="79"/>
      <c r="M38" s="79"/>
      <c r="N38" s="79"/>
      <c r="O38" s="79"/>
      <c r="P38" s="79"/>
      <c r="Q38" s="79"/>
      <c r="R38" s="79"/>
      <c r="S38" s="79"/>
      <c r="T38" s="79"/>
      <c r="U38" s="79"/>
      <c r="V38" s="79"/>
      <c r="W38" s="79"/>
      <c r="X38" s="79"/>
      <c r="Y38" s="79"/>
      <c r="Z38" s="79"/>
    </row>
    <row r="39" ht="11.25" customHeight="1">
      <c r="A39" s="17" t="s">
        <v>8074</v>
      </c>
      <c r="B39" s="98" t="s">
        <v>52</v>
      </c>
      <c r="C39" s="98" t="s">
        <v>9629</v>
      </c>
      <c r="D39" s="119">
        <v>56.0</v>
      </c>
      <c r="E39" s="703">
        <v>56.0</v>
      </c>
      <c r="F39" s="78" t="s">
        <v>384</v>
      </c>
      <c r="G39" s="79"/>
      <c r="H39" s="79"/>
      <c r="I39" s="79"/>
      <c r="J39" s="79"/>
      <c r="K39" s="79"/>
      <c r="L39" s="79"/>
      <c r="M39" s="79"/>
      <c r="N39" s="79"/>
      <c r="O39" s="79"/>
      <c r="P39" s="79"/>
      <c r="Q39" s="79"/>
      <c r="R39" s="79"/>
      <c r="S39" s="79"/>
      <c r="T39" s="79"/>
      <c r="U39" s="79"/>
      <c r="V39" s="79"/>
      <c r="W39" s="79"/>
      <c r="X39" s="79"/>
      <c r="Y39" s="79"/>
      <c r="Z39" s="79"/>
    </row>
    <row r="40" ht="11.25" customHeight="1">
      <c r="A40" s="17" t="s">
        <v>8074</v>
      </c>
      <c r="B40" s="98" t="s">
        <v>52</v>
      </c>
      <c r="C40" s="98" t="s">
        <v>9631</v>
      </c>
      <c r="D40" s="119">
        <v>200.0</v>
      </c>
      <c r="E40" s="703">
        <v>200.0</v>
      </c>
      <c r="F40" s="78" t="s">
        <v>384</v>
      </c>
      <c r="G40" s="79"/>
      <c r="H40" s="79"/>
      <c r="I40" s="79"/>
      <c r="J40" s="79"/>
      <c r="K40" s="79"/>
      <c r="L40" s="79"/>
      <c r="M40" s="79"/>
      <c r="N40" s="79"/>
      <c r="O40" s="79"/>
      <c r="P40" s="79"/>
      <c r="Q40" s="79"/>
      <c r="R40" s="79"/>
      <c r="S40" s="79"/>
      <c r="T40" s="79"/>
      <c r="U40" s="79"/>
      <c r="V40" s="79"/>
      <c r="W40" s="79"/>
      <c r="X40" s="79"/>
      <c r="Y40" s="79"/>
      <c r="Z40" s="79"/>
    </row>
    <row r="41" ht="11.25" customHeight="1">
      <c r="A41" s="17" t="s">
        <v>9632</v>
      </c>
      <c r="B41" s="98" t="s">
        <v>77</v>
      </c>
      <c r="C41" s="98" t="s">
        <v>9618</v>
      </c>
      <c r="D41" s="119">
        <v>56.0</v>
      </c>
      <c r="E41" s="703">
        <v>56.0</v>
      </c>
      <c r="F41" s="78" t="s">
        <v>394</v>
      </c>
      <c r="G41" s="79"/>
      <c r="H41" s="79"/>
      <c r="I41" s="79"/>
      <c r="J41" s="79"/>
      <c r="K41" s="79"/>
      <c r="L41" s="79"/>
      <c r="M41" s="79"/>
      <c r="N41" s="79"/>
      <c r="O41" s="79"/>
      <c r="P41" s="79"/>
      <c r="Q41" s="79"/>
      <c r="R41" s="79"/>
      <c r="S41" s="79"/>
      <c r="T41" s="79"/>
      <c r="U41" s="79"/>
      <c r="V41" s="79"/>
      <c r="W41" s="79"/>
      <c r="X41" s="79"/>
      <c r="Y41" s="79"/>
      <c r="Z41" s="79"/>
    </row>
    <row r="42" ht="11.25" customHeight="1">
      <c r="A42" s="17" t="s">
        <v>7349</v>
      </c>
      <c r="B42" s="98" t="s">
        <v>77</v>
      </c>
      <c r="C42" s="98" t="s">
        <v>9618</v>
      </c>
      <c r="D42" s="119">
        <v>56.0</v>
      </c>
      <c r="E42" s="703">
        <f>D42</f>
        <v>56</v>
      </c>
      <c r="F42" s="78" t="s">
        <v>412</v>
      </c>
      <c r="G42" s="79"/>
      <c r="H42" s="79"/>
      <c r="I42" s="79"/>
      <c r="J42" s="79"/>
      <c r="K42" s="79"/>
      <c r="L42" s="79"/>
      <c r="M42" s="79"/>
      <c r="N42" s="79"/>
      <c r="O42" s="79"/>
      <c r="P42" s="79"/>
      <c r="Q42" s="79"/>
      <c r="R42" s="79"/>
      <c r="S42" s="79"/>
      <c r="T42" s="79"/>
      <c r="U42" s="79"/>
      <c r="V42" s="79"/>
      <c r="W42" s="79"/>
      <c r="X42" s="79"/>
      <c r="Y42" s="79"/>
      <c r="Z42" s="79"/>
    </row>
    <row r="43" ht="11.25" customHeight="1">
      <c r="A43" s="17" t="s">
        <v>79</v>
      </c>
      <c r="B43" s="98" t="s">
        <v>77</v>
      </c>
      <c r="C43" s="98" t="s">
        <v>9623</v>
      </c>
      <c r="D43" s="119">
        <v>56.0</v>
      </c>
      <c r="E43" s="703">
        <v>56.0</v>
      </c>
      <c r="F43" s="78" t="s">
        <v>539</v>
      </c>
      <c r="G43" s="79"/>
      <c r="H43" s="79"/>
      <c r="I43" s="79"/>
      <c r="J43" s="79"/>
      <c r="K43" s="79"/>
      <c r="L43" s="79"/>
      <c r="M43" s="79"/>
      <c r="N43" s="79"/>
      <c r="O43" s="79"/>
      <c r="P43" s="79"/>
      <c r="Q43" s="79"/>
      <c r="R43" s="79"/>
      <c r="S43" s="79"/>
      <c r="T43" s="79"/>
      <c r="U43" s="79"/>
      <c r="V43" s="79"/>
      <c r="W43" s="79"/>
      <c r="X43" s="79"/>
      <c r="Y43" s="79"/>
      <c r="Z43" s="79"/>
    </row>
    <row r="44" ht="11.25" customHeight="1">
      <c r="A44" s="17" t="s">
        <v>79</v>
      </c>
      <c r="B44" s="98" t="s">
        <v>77</v>
      </c>
      <c r="C44" s="98" t="s">
        <v>9628</v>
      </c>
      <c r="D44" s="119">
        <v>200.0</v>
      </c>
      <c r="E44" s="703">
        <v>200.0</v>
      </c>
      <c r="F44" s="78" t="s">
        <v>539</v>
      </c>
      <c r="G44" s="79"/>
      <c r="H44" s="79"/>
      <c r="I44" s="79"/>
      <c r="J44" s="79"/>
      <c r="K44" s="79"/>
      <c r="L44" s="79"/>
      <c r="M44" s="79"/>
      <c r="N44" s="79"/>
      <c r="O44" s="79"/>
      <c r="P44" s="79"/>
      <c r="Q44" s="79"/>
      <c r="R44" s="79"/>
      <c r="S44" s="79"/>
      <c r="T44" s="79"/>
      <c r="U44" s="79"/>
      <c r="V44" s="79"/>
      <c r="W44" s="79"/>
      <c r="X44" s="79"/>
      <c r="Y44" s="79"/>
      <c r="Z44" s="79"/>
    </row>
    <row r="45" ht="11.25" customHeight="1">
      <c r="A45" s="17" t="s">
        <v>79</v>
      </c>
      <c r="B45" s="98" t="s">
        <v>77</v>
      </c>
      <c r="C45" s="98" t="s">
        <v>9633</v>
      </c>
      <c r="D45" s="119">
        <v>84.0</v>
      </c>
      <c r="E45" s="703">
        <v>84.0</v>
      </c>
      <c r="F45" s="78" t="s">
        <v>539</v>
      </c>
      <c r="G45" s="79"/>
      <c r="H45" s="79"/>
      <c r="I45" s="79"/>
      <c r="J45" s="79"/>
      <c r="K45" s="79"/>
      <c r="L45" s="79"/>
      <c r="M45" s="79"/>
      <c r="N45" s="79"/>
      <c r="O45" s="79"/>
      <c r="P45" s="79"/>
      <c r="Q45" s="79"/>
      <c r="R45" s="79"/>
      <c r="S45" s="79"/>
      <c r="T45" s="79"/>
      <c r="U45" s="79"/>
      <c r="V45" s="79"/>
      <c r="W45" s="79"/>
      <c r="X45" s="79"/>
      <c r="Y45" s="79"/>
      <c r="Z45" s="79"/>
    </row>
    <row r="46" ht="11.25" customHeight="1">
      <c r="A46" s="17" t="s">
        <v>80</v>
      </c>
      <c r="B46" s="98" t="s">
        <v>77</v>
      </c>
      <c r="C46" s="98" t="s">
        <v>9618</v>
      </c>
      <c r="D46" s="119">
        <v>56.0</v>
      </c>
      <c r="E46" s="703">
        <v>56.0</v>
      </c>
      <c r="F46" s="78" t="s">
        <v>549</v>
      </c>
      <c r="G46" s="79"/>
      <c r="H46" s="79"/>
      <c r="I46" s="79"/>
      <c r="J46" s="79"/>
      <c r="K46" s="79"/>
      <c r="L46" s="79"/>
      <c r="M46" s="79"/>
      <c r="N46" s="79"/>
      <c r="O46" s="79"/>
      <c r="P46" s="79"/>
      <c r="Q46" s="79"/>
      <c r="R46" s="79"/>
      <c r="S46" s="79"/>
      <c r="T46" s="79"/>
      <c r="U46" s="79"/>
      <c r="V46" s="79"/>
      <c r="W46" s="79"/>
      <c r="X46" s="79"/>
      <c r="Y46" s="79"/>
      <c r="Z46" s="79"/>
    </row>
    <row r="47" ht="11.25" customHeight="1">
      <c r="A47" s="17" t="s">
        <v>81</v>
      </c>
      <c r="B47" s="98" t="s">
        <v>77</v>
      </c>
      <c r="C47" s="98" t="s">
        <v>9623</v>
      </c>
      <c r="D47" s="119">
        <v>56.0</v>
      </c>
      <c r="E47" s="703">
        <v>56.0</v>
      </c>
      <c r="F47" s="78" t="s">
        <v>2328</v>
      </c>
      <c r="G47" s="79"/>
      <c r="H47" s="79"/>
      <c r="I47" s="79"/>
      <c r="J47" s="79"/>
      <c r="K47" s="79"/>
      <c r="L47" s="79"/>
      <c r="M47" s="79"/>
      <c r="N47" s="79"/>
      <c r="O47" s="79"/>
      <c r="P47" s="79"/>
      <c r="Q47" s="79"/>
      <c r="R47" s="79"/>
      <c r="S47" s="79"/>
      <c r="T47" s="79"/>
      <c r="U47" s="79"/>
      <c r="V47" s="79"/>
      <c r="W47" s="79"/>
      <c r="X47" s="79"/>
      <c r="Y47" s="79"/>
      <c r="Z47" s="79"/>
    </row>
    <row r="48" ht="11.25" customHeight="1">
      <c r="A48" s="17" t="s">
        <v>81</v>
      </c>
      <c r="B48" s="98" t="s">
        <v>77</v>
      </c>
      <c r="C48" s="98" t="s">
        <v>9634</v>
      </c>
      <c r="D48" s="119">
        <v>200.0</v>
      </c>
      <c r="E48" s="703">
        <v>200.0</v>
      </c>
      <c r="F48" s="78" t="s">
        <v>2328</v>
      </c>
      <c r="G48" s="79"/>
      <c r="H48" s="79"/>
      <c r="I48" s="79"/>
      <c r="J48" s="79"/>
      <c r="K48" s="79"/>
      <c r="L48" s="79"/>
      <c r="M48" s="79"/>
      <c r="N48" s="79"/>
      <c r="O48" s="79"/>
      <c r="P48" s="79"/>
      <c r="Q48" s="79"/>
      <c r="R48" s="79"/>
      <c r="S48" s="79"/>
      <c r="T48" s="79"/>
      <c r="U48" s="79"/>
      <c r="V48" s="79"/>
      <c r="W48" s="79"/>
      <c r="X48" s="79"/>
      <c r="Y48" s="79"/>
      <c r="Z48" s="79"/>
    </row>
    <row r="49" ht="11.25" customHeight="1">
      <c r="A49" s="17" t="s">
        <v>82</v>
      </c>
      <c r="B49" s="98" t="s">
        <v>77</v>
      </c>
      <c r="C49" s="98" t="s">
        <v>9635</v>
      </c>
      <c r="D49" s="119">
        <v>56.0</v>
      </c>
      <c r="E49" s="703">
        <v>56.0</v>
      </c>
      <c r="F49" s="78" t="s">
        <v>558</v>
      </c>
      <c r="G49" s="79"/>
      <c r="H49" s="79"/>
      <c r="I49" s="79"/>
      <c r="J49" s="79"/>
      <c r="K49" s="79"/>
      <c r="L49" s="79"/>
      <c r="M49" s="79"/>
      <c r="N49" s="79"/>
      <c r="O49" s="79"/>
      <c r="P49" s="79"/>
      <c r="Q49" s="79"/>
      <c r="R49" s="79"/>
      <c r="S49" s="79"/>
      <c r="T49" s="79"/>
      <c r="U49" s="79"/>
      <c r="V49" s="79"/>
      <c r="W49" s="79"/>
      <c r="X49" s="79"/>
      <c r="Y49" s="79"/>
      <c r="Z49" s="79"/>
    </row>
    <row r="50" ht="11.25" customHeight="1">
      <c r="A50" s="17" t="s">
        <v>82</v>
      </c>
      <c r="B50" s="98" t="s">
        <v>77</v>
      </c>
      <c r="C50" s="98" t="s">
        <v>9626</v>
      </c>
      <c r="D50" s="119">
        <v>200.0</v>
      </c>
      <c r="E50" s="703">
        <v>200.0</v>
      </c>
      <c r="F50" s="78" t="s">
        <v>558</v>
      </c>
      <c r="G50" s="79"/>
      <c r="H50" s="79"/>
      <c r="I50" s="79"/>
      <c r="J50" s="79"/>
      <c r="K50" s="79"/>
      <c r="L50" s="79"/>
      <c r="M50" s="79"/>
      <c r="N50" s="79"/>
      <c r="O50" s="79"/>
      <c r="P50" s="79"/>
      <c r="Q50" s="79"/>
      <c r="R50" s="79"/>
      <c r="S50" s="79"/>
      <c r="T50" s="79"/>
      <c r="U50" s="79"/>
      <c r="V50" s="79"/>
      <c r="W50" s="79"/>
      <c r="X50" s="79"/>
      <c r="Y50" s="79"/>
      <c r="Z50" s="79"/>
    </row>
    <row r="51" ht="11.25" customHeight="1">
      <c r="A51" s="17" t="s">
        <v>83</v>
      </c>
      <c r="B51" s="98" t="s">
        <v>77</v>
      </c>
      <c r="C51" s="98" t="s">
        <v>9623</v>
      </c>
      <c r="D51" s="119">
        <v>56.0</v>
      </c>
      <c r="E51" s="703">
        <v>56.0</v>
      </c>
      <c r="F51" s="78" t="s">
        <v>560</v>
      </c>
      <c r="G51" s="79"/>
      <c r="H51" s="79"/>
      <c r="I51" s="79"/>
      <c r="J51" s="79"/>
      <c r="K51" s="79"/>
      <c r="L51" s="79"/>
      <c r="M51" s="79"/>
      <c r="N51" s="79"/>
      <c r="O51" s="79"/>
      <c r="P51" s="79"/>
      <c r="Q51" s="79"/>
      <c r="R51" s="79"/>
      <c r="S51" s="79"/>
      <c r="T51" s="79"/>
      <c r="U51" s="79"/>
      <c r="V51" s="79"/>
      <c r="W51" s="79"/>
      <c r="X51" s="79"/>
      <c r="Y51" s="79"/>
      <c r="Z51" s="79"/>
    </row>
    <row r="52" ht="11.25" customHeight="1">
      <c r="A52" s="17" t="s">
        <v>84</v>
      </c>
      <c r="B52" s="98" t="s">
        <v>77</v>
      </c>
      <c r="C52" s="98" t="s">
        <v>9636</v>
      </c>
      <c r="D52" s="119">
        <v>56.0</v>
      </c>
      <c r="E52" s="703">
        <v>56.0</v>
      </c>
      <c r="F52" s="78" t="s">
        <v>568</v>
      </c>
      <c r="G52" s="79"/>
      <c r="H52" s="79"/>
      <c r="I52" s="79"/>
      <c r="J52" s="79"/>
      <c r="K52" s="79"/>
      <c r="L52" s="79"/>
      <c r="M52" s="79"/>
      <c r="N52" s="79"/>
      <c r="O52" s="79"/>
      <c r="P52" s="79"/>
      <c r="Q52" s="79"/>
      <c r="R52" s="79"/>
      <c r="S52" s="79"/>
      <c r="T52" s="79"/>
      <c r="U52" s="79"/>
      <c r="V52" s="79"/>
      <c r="W52" s="79"/>
      <c r="X52" s="79"/>
      <c r="Y52" s="79"/>
      <c r="Z52" s="79"/>
    </row>
    <row r="53" ht="11.25" customHeight="1">
      <c r="A53" s="17" t="s">
        <v>84</v>
      </c>
      <c r="B53" s="98" t="s">
        <v>77</v>
      </c>
      <c r="C53" s="98" t="s">
        <v>9637</v>
      </c>
      <c r="D53" s="119">
        <v>200.0</v>
      </c>
      <c r="E53" s="703">
        <v>200.0</v>
      </c>
      <c r="F53" s="78" t="s">
        <v>568</v>
      </c>
      <c r="G53" s="79"/>
      <c r="H53" s="79"/>
      <c r="I53" s="79"/>
      <c r="J53" s="79"/>
      <c r="K53" s="79"/>
      <c r="L53" s="79"/>
      <c r="M53" s="79"/>
      <c r="N53" s="79"/>
      <c r="O53" s="79"/>
      <c r="P53" s="79"/>
      <c r="Q53" s="79"/>
      <c r="R53" s="79"/>
      <c r="S53" s="79"/>
      <c r="T53" s="79"/>
      <c r="U53" s="79"/>
      <c r="V53" s="79"/>
      <c r="W53" s="79"/>
      <c r="X53" s="79"/>
      <c r="Y53" s="79"/>
      <c r="Z53" s="79"/>
    </row>
    <row r="54" ht="11.25" customHeight="1">
      <c r="A54" s="17" t="s">
        <v>85</v>
      </c>
      <c r="B54" s="98" t="s">
        <v>77</v>
      </c>
      <c r="C54" s="98" t="s">
        <v>9618</v>
      </c>
      <c r="D54" s="119">
        <v>56.0</v>
      </c>
      <c r="E54" s="703">
        <v>56.0</v>
      </c>
      <c r="F54" s="78" t="s">
        <v>572</v>
      </c>
      <c r="G54" s="79"/>
      <c r="H54" s="79"/>
      <c r="I54" s="79"/>
      <c r="J54" s="79"/>
      <c r="K54" s="79"/>
      <c r="L54" s="79"/>
      <c r="M54" s="79"/>
      <c r="N54" s="79"/>
      <c r="O54" s="79"/>
      <c r="P54" s="79"/>
      <c r="Q54" s="79"/>
      <c r="R54" s="79"/>
      <c r="S54" s="79"/>
      <c r="T54" s="79"/>
      <c r="U54" s="79"/>
      <c r="V54" s="79"/>
      <c r="W54" s="79"/>
      <c r="X54" s="79"/>
      <c r="Y54" s="79"/>
      <c r="Z54" s="79"/>
    </row>
    <row r="55" ht="11.25" customHeight="1">
      <c r="A55" s="17" t="s">
        <v>5552</v>
      </c>
      <c r="B55" s="98" t="s">
        <v>77</v>
      </c>
      <c r="C55" s="98" t="s">
        <v>9620</v>
      </c>
      <c r="D55" s="119">
        <v>56.0</v>
      </c>
      <c r="E55" s="703">
        <v>56.0</v>
      </c>
      <c r="F55" s="478" t="s">
        <v>5548</v>
      </c>
      <c r="G55" s="79"/>
      <c r="H55" s="79"/>
      <c r="I55" s="79"/>
      <c r="J55" s="79"/>
      <c r="K55" s="79"/>
      <c r="L55" s="79"/>
      <c r="M55" s="79"/>
      <c r="N55" s="79"/>
      <c r="O55" s="79"/>
      <c r="P55" s="79"/>
      <c r="Q55" s="79"/>
      <c r="R55" s="79"/>
      <c r="S55" s="79"/>
      <c r="T55" s="79"/>
      <c r="U55" s="79"/>
      <c r="V55" s="79"/>
      <c r="W55" s="79"/>
      <c r="X55" s="79"/>
      <c r="Y55" s="79"/>
      <c r="Z55" s="79"/>
    </row>
    <row r="56" ht="11.25" customHeight="1">
      <c r="A56" s="17" t="s">
        <v>87</v>
      </c>
      <c r="B56" s="98" t="s">
        <v>77</v>
      </c>
      <c r="C56" s="98" t="s">
        <v>9635</v>
      </c>
      <c r="D56" s="119">
        <v>56.0</v>
      </c>
      <c r="E56" s="703">
        <v>56.0</v>
      </c>
      <c r="F56" s="78" t="s">
        <v>583</v>
      </c>
      <c r="G56" s="79"/>
      <c r="H56" s="79"/>
      <c r="I56" s="79"/>
      <c r="J56" s="79"/>
      <c r="K56" s="79"/>
      <c r="L56" s="79"/>
      <c r="M56" s="79"/>
      <c r="N56" s="79"/>
      <c r="O56" s="79"/>
      <c r="P56" s="79"/>
      <c r="Q56" s="79"/>
      <c r="R56" s="79"/>
      <c r="S56" s="79"/>
      <c r="T56" s="79"/>
      <c r="U56" s="79"/>
      <c r="V56" s="79"/>
      <c r="W56" s="79"/>
      <c r="X56" s="79"/>
      <c r="Y56" s="79"/>
      <c r="Z56" s="79"/>
    </row>
    <row r="57" ht="11.25" customHeight="1">
      <c r="A57" s="17" t="s">
        <v>88</v>
      </c>
      <c r="B57" s="98"/>
      <c r="C57" s="98" t="s">
        <v>9638</v>
      </c>
      <c r="D57" s="119">
        <v>56.0</v>
      </c>
      <c r="E57" s="703">
        <v>56.0</v>
      </c>
      <c r="F57" s="78" t="s">
        <v>594</v>
      </c>
      <c r="G57" s="79"/>
      <c r="H57" s="79"/>
      <c r="I57" s="79"/>
      <c r="J57" s="79"/>
      <c r="K57" s="79"/>
      <c r="L57" s="79"/>
      <c r="M57" s="79"/>
      <c r="N57" s="79"/>
      <c r="O57" s="79"/>
      <c r="P57" s="79"/>
      <c r="Q57" s="79"/>
      <c r="R57" s="79"/>
      <c r="S57" s="79"/>
      <c r="T57" s="79"/>
      <c r="U57" s="79"/>
      <c r="V57" s="79"/>
      <c r="W57" s="79"/>
      <c r="X57" s="79"/>
      <c r="Y57" s="79"/>
      <c r="Z57" s="79"/>
    </row>
    <row r="58" ht="11.25" customHeight="1">
      <c r="A58" s="17" t="s">
        <v>89</v>
      </c>
      <c r="B58" s="98" t="s">
        <v>77</v>
      </c>
      <c r="C58" s="98" t="s">
        <v>9635</v>
      </c>
      <c r="D58" s="119">
        <v>56.0</v>
      </c>
      <c r="E58" s="703">
        <v>56.0</v>
      </c>
      <c r="F58" s="78" t="s">
        <v>598</v>
      </c>
      <c r="G58" s="79"/>
      <c r="H58" s="79"/>
      <c r="I58" s="79"/>
      <c r="J58" s="79"/>
      <c r="K58" s="79"/>
      <c r="L58" s="79"/>
      <c r="M58" s="79"/>
      <c r="N58" s="79"/>
      <c r="O58" s="79"/>
      <c r="P58" s="79"/>
      <c r="Q58" s="79"/>
      <c r="R58" s="79"/>
      <c r="S58" s="79"/>
      <c r="T58" s="79"/>
      <c r="U58" s="79"/>
      <c r="V58" s="79"/>
      <c r="W58" s="79"/>
      <c r="X58" s="79"/>
      <c r="Y58" s="79"/>
      <c r="Z58" s="79"/>
    </row>
    <row r="59" ht="11.25" customHeight="1">
      <c r="A59" s="17" t="s">
        <v>90</v>
      </c>
      <c r="B59" s="98" t="s">
        <v>77</v>
      </c>
      <c r="C59" s="98" t="s">
        <v>9635</v>
      </c>
      <c r="D59" s="119">
        <v>56.0</v>
      </c>
      <c r="E59" s="703">
        <v>56.0</v>
      </c>
      <c r="F59" s="78" t="s">
        <v>775</v>
      </c>
      <c r="G59" s="79"/>
      <c r="H59" s="79"/>
      <c r="I59" s="79"/>
      <c r="J59" s="79"/>
      <c r="K59" s="79"/>
      <c r="L59" s="79"/>
      <c r="M59" s="79"/>
      <c r="N59" s="79"/>
      <c r="O59" s="79"/>
      <c r="P59" s="79"/>
      <c r="Q59" s="79"/>
      <c r="R59" s="79"/>
      <c r="S59" s="79"/>
      <c r="T59" s="79"/>
      <c r="U59" s="79"/>
      <c r="V59" s="79"/>
      <c r="W59" s="79"/>
      <c r="X59" s="79"/>
      <c r="Y59" s="79"/>
      <c r="Z59" s="79"/>
    </row>
    <row r="60" ht="11.25" customHeight="1">
      <c r="A60" s="17" t="s">
        <v>90</v>
      </c>
      <c r="B60" s="98" t="s">
        <v>77</v>
      </c>
      <c r="C60" s="98" t="s">
        <v>9626</v>
      </c>
      <c r="D60" s="119">
        <v>200.0</v>
      </c>
      <c r="E60" s="703">
        <v>200.0</v>
      </c>
      <c r="F60" s="78" t="s">
        <v>775</v>
      </c>
      <c r="G60" s="79"/>
      <c r="H60" s="79"/>
      <c r="I60" s="79"/>
      <c r="J60" s="79"/>
      <c r="K60" s="79"/>
      <c r="L60" s="79"/>
      <c r="M60" s="79"/>
      <c r="N60" s="79"/>
      <c r="O60" s="79"/>
      <c r="P60" s="79"/>
      <c r="Q60" s="79"/>
      <c r="R60" s="79"/>
      <c r="S60" s="79"/>
      <c r="T60" s="79"/>
      <c r="U60" s="79"/>
      <c r="V60" s="79"/>
      <c r="W60" s="79"/>
      <c r="X60" s="79"/>
      <c r="Y60" s="79"/>
      <c r="Z60" s="79"/>
    </row>
    <row r="61" ht="11.25" customHeight="1">
      <c r="A61" s="17" t="s">
        <v>90</v>
      </c>
      <c r="B61" s="98" t="s">
        <v>77</v>
      </c>
      <c r="C61" s="98" t="s">
        <v>9639</v>
      </c>
      <c r="D61" s="119">
        <v>84.0</v>
      </c>
      <c r="E61" s="703">
        <v>84.0</v>
      </c>
      <c r="F61" s="78" t="s">
        <v>775</v>
      </c>
      <c r="G61" s="79"/>
      <c r="H61" s="79"/>
      <c r="I61" s="79"/>
      <c r="J61" s="79"/>
      <c r="K61" s="79"/>
      <c r="L61" s="79"/>
      <c r="M61" s="79"/>
      <c r="N61" s="79"/>
      <c r="O61" s="79"/>
      <c r="P61" s="79"/>
      <c r="Q61" s="79"/>
      <c r="R61" s="79"/>
      <c r="S61" s="79"/>
      <c r="T61" s="79"/>
      <c r="U61" s="79"/>
      <c r="V61" s="79"/>
      <c r="W61" s="79"/>
      <c r="X61" s="79"/>
      <c r="Y61" s="79"/>
      <c r="Z61" s="79"/>
    </row>
    <row r="62" ht="11.25" customHeight="1">
      <c r="A62" s="17" t="s">
        <v>90</v>
      </c>
      <c r="B62" s="98" t="s">
        <v>77</v>
      </c>
      <c r="C62" s="98" t="s">
        <v>9640</v>
      </c>
      <c r="D62" s="119">
        <v>84.0</v>
      </c>
      <c r="E62" s="703">
        <v>84.0</v>
      </c>
      <c r="F62" s="78" t="s">
        <v>775</v>
      </c>
      <c r="G62" s="79"/>
      <c r="H62" s="79"/>
      <c r="I62" s="79"/>
      <c r="J62" s="79"/>
      <c r="K62" s="79"/>
      <c r="L62" s="79"/>
      <c r="M62" s="79"/>
      <c r="N62" s="79"/>
      <c r="O62" s="79"/>
      <c r="P62" s="79"/>
      <c r="Q62" s="79"/>
      <c r="R62" s="79"/>
      <c r="S62" s="79"/>
      <c r="T62" s="79"/>
      <c r="U62" s="79"/>
      <c r="V62" s="79"/>
      <c r="W62" s="79"/>
      <c r="X62" s="79"/>
      <c r="Y62" s="79"/>
      <c r="Z62" s="79"/>
    </row>
    <row r="63" ht="11.25" customHeight="1">
      <c r="A63" s="112" t="s">
        <v>91</v>
      </c>
      <c r="B63" s="98" t="s">
        <v>77</v>
      </c>
      <c r="C63" s="98" t="s">
        <v>9635</v>
      </c>
      <c r="D63" s="119">
        <v>56.0</v>
      </c>
      <c r="E63" s="703">
        <v>56.0</v>
      </c>
      <c r="F63" s="78" t="s">
        <v>607</v>
      </c>
      <c r="G63" s="79"/>
      <c r="H63" s="79"/>
      <c r="I63" s="79"/>
      <c r="J63" s="79"/>
      <c r="K63" s="79"/>
      <c r="L63" s="79"/>
      <c r="M63" s="79"/>
      <c r="N63" s="79"/>
      <c r="O63" s="79"/>
      <c r="P63" s="79"/>
      <c r="Q63" s="79"/>
      <c r="R63" s="79"/>
      <c r="S63" s="79"/>
      <c r="T63" s="79"/>
      <c r="U63" s="79"/>
      <c r="V63" s="79"/>
      <c r="W63" s="79"/>
      <c r="X63" s="79"/>
      <c r="Y63" s="79"/>
      <c r="Z63" s="79"/>
    </row>
    <row r="64" ht="11.25" customHeight="1">
      <c r="A64" s="112" t="s">
        <v>91</v>
      </c>
      <c r="B64" s="98" t="s">
        <v>77</v>
      </c>
      <c r="C64" s="98" t="s">
        <v>9626</v>
      </c>
      <c r="D64" s="119">
        <v>200.0</v>
      </c>
      <c r="E64" s="703">
        <v>200.0</v>
      </c>
      <c r="F64" s="78" t="s">
        <v>607</v>
      </c>
      <c r="G64" s="79"/>
      <c r="H64" s="79"/>
      <c r="I64" s="79"/>
      <c r="J64" s="79"/>
      <c r="K64" s="79"/>
      <c r="L64" s="79"/>
      <c r="M64" s="79"/>
      <c r="N64" s="79"/>
      <c r="O64" s="79"/>
      <c r="P64" s="79"/>
      <c r="Q64" s="79"/>
      <c r="R64" s="79"/>
      <c r="S64" s="79"/>
      <c r="T64" s="79"/>
      <c r="U64" s="79"/>
      <c r="V64" s="79"/>
      <c r="W64" s="79"/>
      <c r="X64" s="79"/>
      <c r="Y64" s="79"/>
      <c r="Z64" s="79"/>
    </row>
    <row r="65" ht="11.25" customHeight="1">
      <c r="A65" s="17" t="s">
        <v>91</v>
      </c>
      <c r="B65" s="98" t="s">
        <v>77</v>
      </c>
      <c r="C65" s="98" t="s">
        <v>9641</v>
      </c>
      <c r="D65" s="119">
        <v>85.0</v>
      </c>
      <c r="E65" s="703">
        <v>85.0</v>
      </c>
      <c r="F65" s="78" t="s">
        <v>607</v>
      </c>
      <c r="G65" s="79"/>
      <c r="H65" s="79"/>
      <c r="I65" s="79"/>
      <c r="J65" s="79"/>
      <c r="K65" s="79"/>
      <c r="L65" s="79"/>
      <c r="M65" s="79"/>
      <c r="N65" s="79"/>
      <c r="O65" s="79"/>
      <c r="P65" s="79"/>
      <c r="Q65" s="79"/>
      <c r="R65" s="79"/>
      <c r="S65" s="79"/>
      <c r="T65" s="79"/>
      <c r="U65" s="79"/>
      <c r="V65" s="79"/>
      <c r="W65" s="79"/>
      <c r="X65" s="79"/>
      <c r="Y65" s="79"/>
      <c r="Z65" s="79"/>
    </row>
    <row r="66" ht="11.25" customHeight="1">
      <c r="A66" s="17" t="s">
        <v>92</v>
      </c>
      <c r="B66" s="98" t="s">
        <v>77</v>
      </c>
      <c r="C66" s="98" t="s">
        <v>9623</v>
      </c>
      <c r="D66" s="119">
        <v>56.0</v>
      </c>
      <c r="E66" s="703">
        <v>56.0</v>
      </c>
      <c r="F66" s="78" t="s">
        <v>615</v>
      </c>
      <c r="G66" s="79"/>
      <c r="H66" s="79"/>
      <c r="I66" s="79"/>
      <c r="J66" s="79"/>
      <c r="K66" s="79"/>
      <c r="L66" s="79"/>
      <c r="M66" s="79"/>
      <c r="N66" s="79"/>
      <c r="O66" s="79"/>
      <c r="P66" s="79"/>
      <c r="Q66" s="79"/>
      <c r="R66" s="79"/>
      <c r="S66" s="79"/>
      <c r="T66" s="79"/>
      <c r="U66" s="79"/>
      <c r="V66" s="79"/>
      <c r="W66" s="79"/>
      <c r="X66" s="79"/>
      <c r="Y66" s="79"/>
      <c r="Z66" s="79"/>
    </row>
    <row r="67" ht="11.25" customHeight="1">
      <c r="A67" s="17" t="s">
        <v>2978</v>
      </c>
      <c r="B67" s="98" t="s">
        <v>77</v>
      </c>
      <c r="C67" s="98" t="s">
        <v>9635</v>
      </c>
      <c r="D67" s="119">
        <v>56.0</v>
      </c>
      <c r="E67" s="703">
        <v>56.0</v>
      </c>
      <c r="F67" s="78" t="s">
        <v>2982</v>
      </c>
      <c r="G67" s="79"/>
      <c r="H67" s="79"/>
      <c r="I67" s="79"/>
      <c r="J67" s="79"/>
      <c r="K67" s="79"/>
      <c r="L67" s="79"/>
      <c r="M67" s="79"/>
      <c r="N67" s="79"/>
      <c r="O67" s="79"/>
      <c r="P67" s="79"/>
      <c r="Q67" s="79"/>
      <c r="R67" s="79"/>
      <c r="S67" s="79"/>
      <c r="T67" s="79"/>
      <c r="U67" s="79"/>
      <c r="V67" s="79"/>
      <c r="W67" s="79"/>
      <c r="X67" s="79"/>
      <c r="Y67" s="79"/>
      <c r="Z67" s="79"/>
    </row>
    <row r="68" ht="11.25" customHeight="1">
      <c r="A68" s="17" t="s">
        <v>2978</v>
      </c>
      <c r="B68" s="98" t="s">
        <v>77</v>
      </c>
      <c r="C68" s="98" t="s">
        <v>9642</v>
      </c>
      <c r="D68" s="119">
        <v>200.0</v>
      </c>
      <c r="E68" s="703">
        <v>200.0</v>
      </c>
      <c r="F68" s="78" t="s">
        <v>2982</v>
      </c>
      <c r="G68" s="79"/>
      <c r="H68" s="79"/>
      <c r="I68" s="79"/>
      <c r="J68" s="79"/>
      <c r="K68" s="79"/>
      <c r="L68" s="79"/>
      <c r="M68" s="79"/>
      <c r="N68" s="79"/>
      <c r="O68" s="79"/>
      <c r="P68" s="79"/>
      <c r="Q68" s="79"/>
      <c r="R68" s="79"/>
      <c r="S68" s="79"/>
      <c r="T68" s="79"/>
      <c r="U68" s="79"/>
      <c r="V68" s="79"/>
      <c r="W68" s="79"/>
      <c r="X68" s="79"/>
      <c r="Y68" s="79"/>
      <c r="Z68" s="79"/>
    </row>
    <row r="69" ht="11.25" customHeight="1">
      <c r="A69" s="17" t="s">
        <v>94</v>
      </c>
      <c r="B69" s="98" t="s">
        <v>77</v>
      </c>
      <c r="C69" s="98" t="s">
        <v>9620</v>
      </c>
      <c r="D69" s="119">
        <v>56.0</v>
      </c>
      <c r="E69" s="703">
        <v>56.0</v>
      </c>
      <c r="F69" s="78" t="s">
        <v>3883</v>
      </c>
      <c r="G69" s="79"/>
      <c r="H69" s="79"/>
      <c r="I69" s="79"/>
      <c r="J69" s="79"/>
      <c r="K69" s="79"/>
      <c r="L69" s="79"/>
      <c r="M69" s="79"/>
      <c r="N69" s="79"/>
      <c r="O69" s="79"/>
      <c r="P69" s="79"/>
      <c r="Q69" s="79"/>
      <c r="R69" s="79"/>
      <c r="S69" s="79"/>
      <c r="T69" s="79"/>
      <c r="U69" s="79"/>
      <c r="V69" s="79"/>
      <c r="W69" s="79"/>
      <c r="X69" s="79"/>
      <c r="Y69" s="79"/>
      <c r="Z69" s="79"/>
    </row>
    <row r="70" ht="11.25" customHeight="1">
      <c r="A70" s="17" t="s">
        <v>94</v>
      </c>
      <c r="B70" s="98" t="s">
        <v>77</v>
      </c>
      <c r="C70" s="98" t="s">
        <v>9628</v>
      </c>
      <c r="D70" s="119">
        <v>200.0</v>
      </c>
      <c r="E70" s="703">
        <v>200.0</v>
      </c>
      <c r="F70" s="78" t="s">
        <v>3883</v>
      </c>
      <c r="G70" s="79"/>
      <c r="H70" s="79"/>
      <c r="I70" s="79"/>
      <c r="J70" s="79"/>
      <c r="K70" s="79"/>
      <c r="L70" s="79"/>
      <c r="M70" s="79"/>
      <c r="N70" s="79"/>
      <c r="O70" s="79"/>
      <c r="P70" s="79"/>
      <c r="Q70" s="79"/>
      <c r="R70" s="79"/>
      <c r="S70" s="79"/>
      <c r="T70" s="79"/>
      <c r="U70" s="79"/>
      <c r="V70" s="79"/>
      <c r="W70" s="79"/>
      <c r="X70" s="79"/>
      <c r="Y70" s="79"/>
      <c r="Z70" s="79"/>
    </row>
    <row r="71" ht="11.25" customHeight="1">
      <c r="A71" s="17" t="s">
        <v>2991</v>
      </c>
      <c r="B71" s="98" t="s">
        <v>77</v>
      </c>
      <c r="C71" s="98" t="s">
        <v>9618</v>
      </c>
      <c r="D71" s="119">
        <v>56.0</v>
      </c>
      <c r="E71" s="703">
        <v>56.0</v>
      </c>
      <c r="F71" s="78" t="s">
        <v>2996</v>
      </c>
      <c r="G71" s="79"/>
      <c r="H71" s="79"/>
      <c r="I71" s="79"/>
      <c r="J71" s="79"/>
      <c r="K71" s="79"/>
      <c r="L71" s="79"/>
      <c r="M71" s="79"/>
      <c r="N71" s="79"/>
      <c r="O71" s="79"/>
      <c r="P71" s="79"/>
      <c r="Q71" s="79"/>
      <c r="R71" s="79"/>
      <c r="S71" s="79"/>
      <c r="T71" s="79"/>
      <c r="U71" s="79"/>
      <c r="V71" s="79"/>
      <c r="W71" s="79"/>
      <c r="X71" s="79"/>
      <c r="Y71" s="79"/>
      <c r="Z71" s="79"/>
    </row>
    <row r="72" ht="11.25" customHeight="1">
      <c r="A72" s="17" t="s">
        <v>2991</v>
      </c>
      <c r="B72" s="98" t="s">
        <v>77</v>
      </c>
      <c r="C72" s="98" t="s">
        <v>9643</v>
      </c>
      <c r="D72" s="119">
        <v>200.0</v>
      </c>
      <c r="E72" s="703">
        <v>200.0</v>
      </c>
      <c r="F72" s="78" t="s">
        <v>2996</v>
      </c>
      <c r="G72" s="79"/>
      <c r="H72" s="79"/>
      <c r="I72" s="79"/>
      <c r="J72" s="79"/>
      <c r="K72" s="79"/>
      <c r="L72" s="79"/>
      <c r="M72" s="79"/>
      <c r="N72" s="79"/>
      <c r="O72" s="79"/>
      <c r="P72" s="79"/>
      <c r="Q72" s="79"/>
      <c r="R72" s="79"/>
      <c r="S72" s="79"/>
      <c r="T72" s="79"/>
      <c r="U72" s="79"/>
      <c r="V72" s="79"/>
      <c r="W72" s="79"/>
      <c r="X72" s="79"/>
      <c r="Y72" s="79"/>
      <c r="Z72" s="79"/>
    </row>
    <row r="73" ht="11.25" customHeight="1">
      <c r="A73" s="17" t="s">
        <v>623</v>
      </c>
      <c r="B73" s="98" t="s">
        <v>77</v>
      </c>
      <c r="C73" s="98" t="s">
        <v>9623</v>
      </c>
      <c r="D73" s="119">
        <v>56.0</v>
      </c>
      <c r="E73" s="703">
        <v>56.0</v>
      </c>
      <c r="F73" s="78" t="s">
        <v>623</v>
      </c>
      <c r="G73" s="79"/>
      <c r="H73" s="79"/>
      <c r="I73" s="79"/>
      <c r="J73" s="79"/>
      <c r="K73" s="79"/>
      <c r="L73" s="79"/>
      <c r="M73" s="79"/>
      <c r="N73" s="79"/>
      <c r="O73" s="79"/>
      <c r="P73" s="79"/>
      <c r="Q73" s="79"/>
      <c r="R73" s="79"/>
      <c r="S73" s="79"/>
      <c r="T73" s="79"/>
      <c r="U73" s="79"/>
      <c r="V73" s="79"/>
      <c r="W73" s="79"/>
      <c r="X73" s="79"/>
      <c r="Y73" s="79"/>
      <c r="Z73" s="79"/>
    </row>
    <row r="74" ht="11.25" customHeight="1">
      <c r="A74" s="17" t="s">
        <v>623</v>
      </c>
      <c r="B74" s="98" t="s">
        <v>77</v>
      </c>
      <c r="C74" s="98" t="s">
        <v>9628</v>
      </c>
      <c r="D74" s="119">
        <v>200.0</v>
      </c>
      <c r="E74" s="703">
        <v>200.0</v>
      </c>
      <c r="F74" s="78" t="s">
        <v>623</v>
      </c>
      <c r="G74" s="79"/>
      <c r="H74" s="79"/>
      <c r="I74" s="79"/>
      <c r="J74" s="79"/>
      <c r="K74" s="79"/>
      <c r="L74" s="79"/>
      <c r="M74" s="79"/>
      <c r="N74" s="79"/>
      <c r="O74" s="79"/>
      <c r="P74" s="79"/>
      <c r="Q74" s="79"/>
      <c r="R74" s="79"/>
      <c r="S74" s="79"/>
      <c r="T74" s="79"/>
      <c r="U74" s="79"/>
      <c r="V74" s="79"/>
      <c r="W74" s="79"/>
      <c r="X74" s="79"/>
      <c r="Y74" s="79"/>
      <c r="Z74" s="79"/>
    </row>
    <row r="75" ht="11.25" customHeight="1">
      <c r="A75" s="239" t="s">
        <v>98</v>
      </c>
      <c r="B75" s="305" t="s">
        <v>77</v>
      </c>
      <c r="C75" s="528" t="s">
        <v>9618</v>
      </c>
      <c r="D75" s="807">
        <v>56.0</v>
      </c>
      <c r="E75" s="808">
        <v>56.0</v>
      </c>
      <c r="F75" s="78" t="s">
        <v>625</v>
      </c>
      <c r="G75" s="79"/>
      <c r="H75" s="79"/>
      <c r="I75" s="79"/>
      <c r="J75" s="79"/>
      <c r="K75" s="79"/>
      <c r="L75" s="79"/>
      <c r="M75" s="79"/>
      <c r="N75" s="79"/>
      <c r="O75" s="79"/>
      <c r="P75" s="79"/>
      <c r="Q75" s="79"/>
      <c r="R75" s="79"/>
      <c r="S75" s="79"/>
      <c r="T75" s="79"/>
      <c r="U75" s="79"/>
      <c r="V75" s="79"/>
      <c r="W75" s="79"/>
      <c r="X75" s="79"/>
      <c r="Y75" s="79"/>
      <c r="Z75" s="79"/>
    </row>
    <row r="76" ht="11.25" customHeight="1">
      <c r="A76" s="239" t="s">
        <v>98</v>
      </c>
      <c r="B76" s="305" t="s">
        <v>77</v>
      </c>
      <c r="C76" s="98" t="s">
        <v>9644</v>
      </c>
      <c r="D76" s="119">
        <v>200.0</v>
      </c>
      <c r="E76" s="703">
        <v>200.0</v>
      </c>
      <c r="F76" s="78" t="s">
        <v>625</v>
      </c>
      <c r="G76" s="79"/>
      <c r="H76" s="79"/>
      <c r="I76" s="79"/>
      <c r="J76" s="79"/>
      <c r="K76" s="79"/>
      <c r="L76" s="79"/>
      <c r="M76" s="79"/>
      <c r="N76" s="79"/>
      <c r="O76" s="79"/>
      <c r="P76" s="79"/>
      <c r="Q76" s="79"/>
      <c r="R76" s="79"/>
      <c r="S76" s="79"/>
      <c r="T76" s="79"/>
      <c r="U76" s="79"/>
      <c r="V76" s="79"/>
      <c r="W76" s="79"/>
      <c r="X76" s="79"/>
      <c r="Y76" s="79"/>
      <c r="Z76" s="79"/>
    </row>
    <row r="77" ht="11.25" customHeight="1">
      <c r="A77" s="17" t="s">
        <v>99</v>
      </c>
      <c r="B77" s="98" t="s">
        <v>77</v>
      </c>
      <c r="C77" s="98" t="s">
        <v>9623</v>
      </c>
      <c r="D77" s="119">
        <v>56.0</v>
      </c>
      <c r="E77" s="703">
        <v>56.0</v>
      </c>
      <c r="F77" s="78" t="s">
        <v>641</v>
      </c>
      <c r="G77" s="79"/>
      <c r="H77" s="79"/>
      <c r="I77" s="79"/>
      <c r="J77" s="79"/>
      <c r="K77" s="79"/>
      <c r="L77" s="79"/>
      <c r="M77" s="79"/>
      <c r="N77" s="79"/>
      <c r="O77" s="79"/>
      <c r="P77" s="79"/>
      <c r="Q77" s="79"/>
      <c r="R77" s="79"/>
      <c r="S77" s="79"/>
      <c r="T77" s="79"/>
      <c r="U77" s="79"/>
      <c r="V77" s="79"/>
      <c r="W77" s="79"/>
      <c r="X77" s="79"/>
      <c r="Y77" s="79"/>
      <c r="Z77" s="79"/>
    </row>
    <row r="78" ht="11.25" customHeight="1">
      <c r="A78" s="85" t="s">
        <v>97</v>
      </c>
      <c r="B78" s="18" t="s">
        <v>77</v>
      </c>
      <c r="C78" s="18" t="s">
        <v>9618</v>
      </c>
      <c r="D78" s="75">
        <v>56.0</v>
      </c>
      <c r="E78" s="469">
        <v>56.0</v>
      </c>
      <c r="F78" s="78" t="s">
        <v>3133</v>
      </c>
      <c r="G78" s="79"/>
      <c r="H78" s="79"/>
      <c r="I78" s="79"/>
      <c r="J78" s="79"/>
      <c r="K78" s="79"/>
      <c r="L78" s="79"/>
      <c r="M78" s="79"/>
      <c r="N78" s="79"/>
      <c r="O78" s="79"/>
      <c r="P78" s="79"/>
      <c r="Q78" s="79"/>
      <c r="R78" s="79"/>
      <c r="S78" s="79"/>
      <c r="T78" s="79"/>
      <c r="U78" s="79"/>
      <c r="V78" s="79"/>
      <c r="W78" s="79"/>
      <c r="X78" s="79"/>
      <c r="Y78" s="79"/>
      <c r="Z78" s="79"/>
    </row>
    <row r="79" ht="11.25" customHeight="1">
      <c r="A79" s="85" t="s">
        <v>97</v>
      </c>
      <c r="B79" s="18" t="s">
        <v>77</v>
      </c>
      <c r="C79" s="18" t="s">
        <v>9626</v>
      </c>
      <c r="D79" s="75">
        <v>200.0</v>
      </c>
      <c r="E79" s="469">
        <v>200.0</v>
      </c>
      <c r="F79" s="78" t="s">
        <v>3133</v>
      </c>
      <c r="G79" s="79"/>
      <c r="H79" s="79"/>
      <c r="I79" s="79"/>
      <c r="J79" s="79"/>
      <c r="K79" s="79"/>
      <c r="L79" s="79"/>
      <c r="M79" s="79"/>
      <c r="N79" s="79"/>
      <c r="O79" s="79"/>
      <c r="P79" s="79"/>
      <c r="Q79" s="79"/>
      <c r="R79" s="79"/>
      <c r="S79" s="79"/>
      <c r="T79" s="79"/>
      <c r="U79" s="79"/>
      <c r="V79" s="79"/>
      <c r="W79" s="79"/>
      <c r="X79" s="79"/>
      <c r="Y79" s="79"/>
      <c r="Z79" s="79"/>
    </row>
    <row r="80" ht="11.25" customHeight="1">
      <c r="A80" s="17" t="s">
        <v>7520</v>
      </c>
      <c r="B80" s="98" t="s">
        <v>77</v>
      </c>
      <c r="C80" s="98" t="s">
        <v>9620</v>
      </c>
      <c r="D80" s="119">
        <v>56.0</v>
      </c>
      <c r="E80" s="703">
        <v>56.0</v>
      </c>
      <c r="F80" s="78" t="s">
        <v>649</v>
      </c>
      <c r="G80" s="79"/>
      <c r="H80" s="79"/>
      <c r="I80" s="79"/>
      <c r="J80" s="79"/>
      <c r="K80" s="79"/>
      <c r="L80" s="79"/>
      <c r="M80" s="79"/>
      <c r="N80" s="79"/>
      <c r="O80" s="79"/>
      <c r="P80" s="79"/>
      <c r="Q80" s="79"/>
      <c r="R80" s="79"/>
      <c r="S80" s="79"/>
      <c r="T80" s="79"/>
      <c r="U80" s="79"/>
      <c r="V80" s="79"/>
      <c r="W80" s="79"/>
      <c r="X80" s="79"/>
      <c r="Y80" s="79"/>
      <c r="Z80" s="79"/>
    </row>
    <row r="81" ht="11.25" customHeight="1">
      <c r="A81" s="17" t="s">
        <v>7520</v>
      </c>
      <c r="B81" s="98" t="s">
        <v>77</v>
      </c>
      <c r="C81" s="98" t="s">
        <v>9645</v>
      </c>
      <c r="D81" s="119">
        <v>200.0</v>
      </c>
      <c r="E81" s="703">
        <v>200.0</v>
      </c>
      <c r="F81" s="78" t="s">
        <v>649</v>
      </c>
      <c r="G81" s="79"/>
      <c r="H81" s="79"/>
      <c r="I81" s="79"/>
      <c r="J81" s="79"/>
      <c r="K81" s="79"/>
      <c r="L81" s="79"/>
      <c r="M81" s="79"/>
      <c r="N81" s="79"/>
      <c r="O81" s="79"/>
      <c r="P81" s="79"/>
      <c r="Q81" s="79"/>
      <c r="R81" s="79"/>
      <c r="S81" s="79"/>
      <c r="T81" s="79"/>
      <c r="U81" s="79"/>
      <c r="V81" s="79"/>
      <c r="W81" s="79"/>
      <c r="X81" s="79"/>
      <c r="Y81" s="79"/>
      <c r="Z81" s="79"/>
    </row>
    <row r="82" ht="11.25" customHeight="1">
      <c r="A82" s="17" t="s">
        <v>8085</v>
      </c>
      <c r="B82" s="98" t="s">
        <v>77</v>
      </c>
      <c r="C82" s="98" t="s">
        <v>9629</v>
      </c>
      <c r="D82" s="119">
        <v>56.0</v>
      </c>
      <c r="E82" s="703">
        <v>56.0</v>
      </c>
      <c r="F82" s="78" t="s">
        <v>7911</v>
      </c>
      <c r="G82" s="79"/>
      <c r="H82" s="79"/>
      <c r="I82" s="79"/>
      <c r="J82" s="79"/>
      <c r="K82" s="79"/>
      <c r="L82" s="79"/>
      <c r="M82" s="79"/>
      <c r="N82" s="79"/>
      <c r="O82" s="79"/>
      <c r="P82" s="79"/>
      <c r="Q82" s="79"/>
      <c r="R82" s="79"/>
      <c r="S82" s="79"/>
      <c r="T82" s="79"/>
      <c r="U82" s="79"/>
      <c r="V82" s="79"/>
      <c r="W82" s="79"/>
      <c r="X82" s="79"/>
      <c r="Y82" s="79"/>
      <c r="Z82" s="79"/>
    </row>
    <row r="83" ht="11.25" customHeight="1">
      <c r="A83" s="17" t="s">
        <v>8085</v>
      </c>
      <c r="B83" s="98" t="s">
        <v>77</v>
      </c>
      <c r="C83" s="98" t="s">
        <v>9631</v>
      </c>
      <c r="D83" s="119">
        <v>200.0</v>
      </c>
      <c r="E83" s="703">
        <v>200.0</v>
      </c>
      <c r="F83" s="78" t="s">
        <v>7911</v>
      </c>
      <c r="G83" s="79"/>
      <c r="H83" s="79"/>
      <c r="I83" s="79"/>
      <c r="J83" s="79"/>
      <c r="K83" s="79"/>
      <c r="L83" s="79"/>
      <c r="M83" s="79"/>
      <c r="N83" s="79"/>
      <c r="O83" s="79"/>
      <c r="P83" s="79"/>
      <c r="Q83" s="79"/>
      <c r="R83" s="79"/>
      <c r="S83" s="79"/>
      <c r="T83" s="79"/>
      <c r="U83" s="79"/>
      <c r="V83" s="79"/>
      <c r="W83" s="79"/>
      <c r="X83" s="79"/>
      <c r="Y83" s="79"/>
      <c r="Z83" s="79"/>
    </row>
    <row r="84" ht="11.25" customHeight="1">
      <c r="A84" s="17" t="s">
        <v>8085</v>
      </c>
      <c r="B84" s="98" t="s">
        <v>77</v>
      </c>
      <c r="C84" s="98" t="s">
        <v>9646</v>
      </c>
      <c r="D84" s="119">
        <v>84.0</v>
      </c>
      <c r="E84" s="703">
        <v>84.0</v>
      </c>
      <c r="F84" s="78" t="s">
        <v>7911</v>
      </c>
      <c r="G84" s="79"/>
      <c r="H84" s="79"/>
      <c r="I84" s="79"/>
      <c r="J84" s="79"/>
      <c r="K84" s="79"/>
      <c r="L84" s="79"/>
      <c r="M84" s="79"/>
      <c r="N84" s="79"/>
      <c r="O84" s="79"/>
      <c r="P84" s="79"/>
      <c r="Q84" s="79"/>
      <c r="R84" s="79"/>
      <c r="S84" s="79"/>
      <c r="T84" s="79"/>
      <c r="U84" s="79"/>
      <c r="V84" s="79"/>
      <c r="W84" s="79"/>
      <c r="X84" s="79"/>
      <c r="Y84" s="79"/>
      <c r="Z84" s="79"/>
    </row>
    <row r="85" ht="11.25" customHeight="1">
      <c r="A85" s="17" t="s">
        <v>3960</v>
      </c>
      <c r="B85" s="98" t="s">
        <v>9229</v>
      </c>
      <c r="C85" s="98" t="s">
        <v>9620</v>
      </c>
      <c r="D85" s="119">
        <v>56.0</v>
      </c>
      <c r="E85" s="703">
        <v>56.0</v>
      </c>
      <c r="F85" s="78" t="s">
        <v>3249</v>
      </c>
      <c r="G85" s="79"/>
      <c r="H85" s="79"/>
      <c r="I85" s="79"/>
      <c r="J85" s="79"/>
      <c r="K85" s="79"/>
      <c r="L85" s="79"/>
      <c r="M85" s="79"/>
      <c r="N85" s="79"/>
      <c r="O85" s="79"/>
      <c r="P85" s="79"/>
      <c r="Q85" s="79"/>
      <c r="R85" s="79"/>
      <c r="S85" s="79"/>
      <c r="T85" s="79"/>
      <c r="U85" s="79"/>
      <c r="V85" s="79"/>
      <c r="W85" s="79"/>
      <c r="X85" s="79"/>
      <c r="Y85" s="79"/>
      <c r="Z85" s="79"/>
    </row>
    <row r="86" ht="11.25" customHeight="1">
      <c r="A86" s="17" t="s">
        <v>9463</v>
      </c>
      <c r="B86" s="98" t="s">
        <v>77</v>
      </c>
      <c r="C86" s="98" t="s">
        <v>9620</v>
      </c>
      <c r="D86" s="119">
        <v>56.0</v>
      </c>
      <c r="E86" s="703">
        <v>56.0</v>
      </c>
      <c r="F86" s="78" t="s">
        <v>3305</v>
      </c>
      <c r="G86" s="79"/>
      <c r="H86" s="79"/>
      <c r="I86" s="79"/>
      <c r="J86" s="79"/>
      <c r="K86" s="79"/>
      <c r="L86" s="79"/>
      <c r="M86" s="79"/>
      <c r="N86" s="79"/>
      <c r="O86" s="79"/>
      <c r="P86" s="79"/>
      <c r="Q86" s="79"/>
      <c r="R86" s="79"/>
      <c r="S86" s="79"/>
      <c r="T86" s="79"/>
      <c r="U86" s="79"/>
      <c r="V86" s="79"/>
      <c r="W86" s="79"/>
      <c r="X86" s="79"/>
      <c r="Y86" s="79"/>
      <c r="Z86" s="79"/>
    </row>
    <row r="87" ht="11.25" customHeight="1">
      <c r="A87" s="17" t="s">
        <v>7923</v>
      </c>
      <c r="B87" s="98" t="s">
        <v>77</v>
      </c>
      <c r="C87" s="98" t="s">
        <v>9623</v>
      </c>
      <c r="D87" s="119">
        <v>56.0</v>
      </c>
      <c r="E87" s="703">
        <v>56.0</v>
      </c>
      <c r="F87" s="347" t="s">
        <v>3367</v>
      </c>
      <c r="G87" s="79"/>
      <c r="H87" s="79"/>
      <c r="I87" s="79"/>
      <c r="J87" s="79"/>
      <c r="K87" s="79"/>
      <c r="L87" s="79"/>
      <c r="M87" s="79"/>
      <c r="N87" s="79"/>
      <c r="O87" s="79"/>
      <c r="P87" s="79"/>
      <c r="Q87" s="79"/>
      <c r="R87" s="79"/>
      <c r="S87" s="79"/>
      <c r="T87" s="79"/>
      <c r="U87" s="79"/>
      <c r="V87" s="79"/>
      <c r="W87" s="79"/>
      <c r="X87" s="79"/>
      <c r="Y87" s="79"/>
      <c r="Z87" s="79"/>
    </row>
    <row r="88" ht="11.25" customHeight="1">
      <c r="A88" s="17" t="s">
        <v>7923</v>
      </c>
      <c r="B88" s="98" t="s">
        <v>77</v>
      </c>
      <c r="C88" s="98" t="s">
        <v>9628</v>
      </c>
      <c r="D88" s="119">
        <v>200.0</v>
      </c>
      <c r="E88" s="703">
        <v>200.0</v>
      </c>
      <c r="F88" s="347" t="s">
        <v>3367</v>
      </c>
      <c r="G88" s="79"/>
      <c r="H88" s="79"/>
      <c r="I88" s="79"/>
      <c r="J88" s="79"/>
      <c r="K88" s="79"/>
      <c r="L88" s="79"/>
      <c r="M88" s="79"/>
      <c r="N88" s="79"/>
      <c r="O88" s="79"/>
      <c r="P88" s="79"/>
      <c r="Q88" s="79"/>
      <c r="R88" s="79"/>
      <c r="S88" s="79"/>
      <c r="T88" s="79"/>
      <c r="U88" s="79"/>
      <c r="V88" s="79"/>
      <c r="W88" s="79"/>
      <c r="X88" s="79"/>
      <c r="Y88" s="79"/>
      <c r="Z88" s="79"/>
    </row>
    <row r="89" ht="11.25" customHeight="1">
      <c r="A89" s="17" t="s">
        <v>102</v>
      </c>
      <c r="B89" s="98" t="s">
        <v>77</v>
      </c>
      <c r="C89" s="98" t="s">
        <v>9618</v>
      </c>
      <c r="D89" s="119">
        <v>56.0</v>
      </c>
      <c r="E89" s="703">
        <v>56.0</v>
      </c>
      <c r="F89" s="78" t="s">
        <v>677</v>
      </c>
      <c r="G89" s="79"/>
      <c r="H89" s="79"/>
      <c r="I89" s="79"/>
      <c r="J89" s="79"/>
      <c r="K89" s="79"/>
      <c r="L89" s="79"/>
      <c r="M89" s="79"/>
      <c r="N89" s="79"/>
      <c r="O89" s="79"/>
      <c r="P89" s="79"/>
      <c r="Q89" s="79"/>
      <c r="R89" s="79"/>
      <c r="S89" s="79"/>
      <c r="T89" s="79"/>
      <c r="U89" s="79"/>
      <c r="V89" s="79"/>
      <c r="W89" s="79"/>
      <c r="X89" s="79"/>
      <c r="Y89" s="79"/>
      <c r="Z89" s="79"/>
    </row>
    <row r="90" ht="11.25" customHeight="1">
      <c r="A90" s="17" t="s">
        <v>102</v>
      </c>
      <c r="B90" s="98" t="s">
        <v>77</v>
      </c>
      <c r="C90" s="98" t="s">
        <v>9647</v>
      </c>
      <c r="D90" s="119">
        <v>200.0</v>
      </c>
      <c r="E90" s="703">
        <v>200.0</v>
      </c>
      <c r="F90" s="78" t="s">
        <v>677</v>
      </c>
      <c r="G90" s="79"/>
      <c r="H90" s="79"/>
      <c r="I90" s="79"/>
      <c r="J90" s="79"/>
      <c r="K90" s="79"/>
      <c r="L90" s="79"/>
      <c r="M90" s="79"/>
      <c r="N90" s="79"/>
      <c r="O90" s="79"/>
      <c r="P90" s="79"/>
      <c r="Q90" s="79"/>
      <c r="R90" s="79"/>
      <c r="S90" s="79"/>
      <c r="T90" s="79"/>
      <c r="U90" s="79"/>
      <c r="V90" s="79"/>
      <c r="W90" s="79"/>
      <c r="X90" s="79"/>
      <c r="Y90" s="79"/>
      <c r="Z90" s="79"/>
    </row>
    <row r="91" ht="11.25" customHeight="1">
      <c r="A91" s="17" t="s">
        <v>102</v>
      </c>
      <c r="B91" s="98" t="s">
        <v>77</v>
      </c>
      <c r="C91" s="98" t="s">
        <v>9648</v>
      </c>
      <c r="D91" s="119">
        <v>84.0</v>
      </c>
      <c r="E91" s="763">
        <v>84.0</v>
      </c>
      <c r="F91" s="78" t="s">
        <v>677</v>
      </c>
      <c r="G91" s="79"/>
      <c r="H91" s="79"/>
      <c r="I91" s="79"/>
      <c r="J91" s="79"/>
      <c r="K91" s="79"/>
      <c r="L91" s="79"/>
      <c r="M91" s="79"/>
      <c r="N91" s="79"/>
      <c r="O91" s="79"/>
      <c r="P91" s="79"/>
      <c r="Q91" s="79"/>
      <c r="R91" s="79"/>
      <c r="S91" s="79"/>
      <c r="T91" s="79"/>
      <c r="U91" s="79"/>
      <c r="V91" s="79"/>
      <c r="W91" s="79"/>
      <c r="X91" s="79"/>
      <c r="Y91" s="79"/>
      <c r="Z91" s="79"/>
    </row>
    <row r="92" ht="11.25" customHeight="1">
      <c r="A92" s="17" t="s">
        <v>102</v>
      </c>
      <c r="B92" s="98" t="s">
        <v>77</v>
      </c>
      <c r="C92" s="98" t="s">
        <v>9649</v>
      </c>
      <c r="D92" s="119">
        <v>84.0</v>
      </c>
      <c r="E92" s="763">
        <v>84.0</v>
      </c>
      <c r="F92" s="78" t="s">
        <v>677</v>
      </c>
      <c r="G92" s="79"/>
      <c r="H92" s="79"/>
      <c r="I92" s="79"/>
      <c r="J92" s="79"/>
      <c r="K92" s="79"/>
      <c r="L92" s="79"/>
      <c r="M92" s="79"/>
      <c r="N92" s="79"/>
      <c r="O92" s="79"/>
      <c r="P92" s="79"/>
      <c r="Q92" s="79"/>
      <c r="R92" s="79"/>
      <c r="S92" s="79"/>
      <c r="T92" s="79"/>
      <c r="U92" s="79"/>
      <c r="V92" s="79"/>
      <c r="W92" s="79"/>
      <c r="X92" s="79"/>
      <c r="Y92" s="79"/>
      <c r="Z92" s="79"/>
    </row>
    <row r="93" ht="11.25" customHeight="1">
      <c r="A93" s="17" t="s">
        <v>7573</v>
      </c>
      <c r="B93" s="98" t="s">
        <v>77</v>
      </c>
      <c r="C93" s="98" t="s">
        <v>9635</v>
      </c>
      <c r="D93" s="119">
        <v>56.0</v>
      </c>
      <c r="E93" s="703">
        <v>56.0</v>
      </c>
      <c r="F93" s="78" t="s">
        <v>689</v>
      </c>
      <c r="G93" s="79"/>
      <c r="H93" s="79"/>
      <c r="I93" s="79"/>
      <c r="J93" s="79"/>
      <c r="K93" s="79"/>
      <c r="L93" s="79"/>
      <c r="M93" s="79"/>
      <c r="N93" s="79"/>
      <c r="O93" s="79"/>
      <c r="P93" s="79"/>
      <c r="Q93" s="79"/>
      <c r="R93" s="79"/>
      <c r="S93" s="79"/>
      <c r="T93" s="79"/>
      <c r="U93" s="79"/>
      <c r="V93" s="79"/>
      <c r="W93" s="79"/>
      <c r="X93" s="79"/>
      <c r="Y93" s="79"/>
      <c r="Z93" s="79"/>
    </row>
    <row r="94" ht="11.25" customHeight="1">
      <c r="A94" s="17" t="s">
        <v>7573</v>
      </c>
      <c r="B94" s="98" t="s">
        <v>77</v>
      </c>
      <c r="C94" s="98" t="s">
        <v>9626</v>
      </c>
      <c r="D94" s="119">
        <v>200.0</v>
      </c>
      <c r="E94" s="703">
        <v>200.0</v>
      </c>
      <c r="F94" s="78" t="s">
        <v>689</v>
      </c>
      <c r="G94" s="79"/>
      <c r="H94" s="79"/>
      <c r="I94" s="79"/>
      <c r="J94" s="79"/>
      <c r="K94" s="79"/>
      <c r="L94" s="79"/>
      <c r="M94" s="79"/>
      <c r="N94" s="79"/>
      <c r="O94" s="79"/>
      <c r="P94" s="79"/>
      <c r="Q94" s="79"/>
      <c r="R94" s="79"/>
      <c r="S94" s="79"/>
      <c r="T94" s="79"/>
      <c r="U94" s="79"/>
      <c r="V94" s="79"/>
      <c r="W94" s="79"/>
      <c r="X94" s="79"/>
      <c r="Y94" s="79"/>
      <c r="Z94" s="79"/>
    </row>
    <row r="95" ht="11.25" customHeight="1">
      <c r="A95" s="17"/>
      <c r="B95" s="98"/>
      <c r="C95" s="98"/>
      <c r="D95" s="119"/>
      <c r="E95" s="303"/>
      <c r="F95" s="78"/>
      <c r="G95" s="79"/>
      <c r="H95" s="79"/>
      <c r="I95" s="79"/>
      <c r="J95" s="79"/>
      <c r="K95" s="79"/>
      <c r="L95" s="79"/>
      <c r="M95" s="79"/>
      <c r="N95" s="79"/>
      <c r="O95" s="79"/>
      <c r="P95" s="79"/>
      <c r="Q95" s="79"/>
      <c r="R95" s="79"/>
      <c r="S95" s="79"/>
      <c r="T95" s="79"/>
      <c r="U95" s="79"/>
      <c r="V95" s="79"/>
      <c r="W95" s="79"/>
      <c r="X95" s="79"/>
      <c r="Y95" s="79"/>
      <c r="Z95" s="79"/>
    </row>
    <row r="96" ht="11.25" customHeight="1">
      <c r="A96" s="65"/>
      <c r="B96" s="523"/>
      <c r="C96" s="523"/>
      <c r="D96" s="700"/>
      <c r="E96" s="700">
        <f>SUM(E11:E95)</f>
        <v>8585</v>
      </c>
      <c r="F96" s="79"/>
      <c r="G96" s="79"/>
      <c r="H96" s="79"/>
      <c r="I96" s="79"/>
      <c r="J96" s="79"/>
      <c r="K96" s="79"/>
      <c r="L96" s="79"/>
      <c r="M96" s="79"/>
      <c r="N96" s="79"/>
      <c r="O96" s="79"/>
      <c r="P96" s="79"/>
      <c r="Q96" s="79"/>
      <c r="R96" s="79"/>
      <c r="S96" s="79"/>
      <c r="T96" s="79"/>
      <c r="U96" s="79"/>
      <c r="V96" s="79"/>
      <c r="W96" s="79"/>
      <c r="X96" s="79"/>
      <c r="Y96" s="79"/>
      <c r="Z96" s="79"/>
    </row>
    <row r="97" ht="11.25" customHeight="1">
      <c r="A97" s="53"/>
      <c r="B97" s="53"/>
      <c r="C97" s="54"/>
      <c r="D97" s="54"/>
      <c r="E97" s="54"/>
      <c r="F97" s="1"/>
      <c r="G97" s="1"/>
      <c r="H97" s="1"/>
      <c r="I97" s="79"/>
      <c r="J97" s="79"/>
      <c r="K97" s="79"/>
      <c r="L97" s="79"/>
      <c r="M97" s="79"/>
      <c r="N97" s="79"/>
      <c r="O97" s="79"/>
      <c r="P97" s="79"/>
      <c r="Q97" s="79"/>
      <c r="R97" s="79"/>
      <c r="S97" s="79"/>
      <c r="T97" s="79"/>
      <c r="U97" s="79"/>
      <c r="V97" s="79"/>
      <c r="W97" s="79"/>
      <c r="X97" s="79"/>
      <c r="Y97" s="79"/>
      <c r="Z97" s="79"/>
    </row>
    <row r="98" ht="11.25" customHeight="1">
      <c r="A98" s="172" t="s">
        <v>690</v>
      </c>
      <c r="B98" s="173"/>
      <c r="C98" s="173"/>
      <c r="D98" s="173"/>
      <c r="E98" s="173"/>
      <c r="F98" s="173"/>
      <c r="G98" s="173"/>
      <c r="H98" s="173"/>
      <c r="I98" s="53"/>
      <c r="J98" s="53"/>
      <c r="K98" s="53"/>
      <c r="L98" s="53"/>
      <c r="M98" s="53"/>
      <c r="N98" s="53"/>
      <c r="O98" s="53"/>
      <c r="P98" s="53"/>
      <c r="Q98" s="53"/>
      <c r="R98" s="53"/>
      <c r="S98" s="53"/>
      <c r="T98" s="53"/>
      <c r="U98" s="53"/>
      <c r="V98" s="53"/>
      <c r="W98" s="53"/>
      <c r="X98" s="53"/>
      <c r="Y98" s="53"/>
      <c r="Z98" s="79"/>
    </row>
    <row r="99" ht="15.75" customHeight="1">
      <c r="A99" s="53"/>
      <c r="B99" s="53"/>
      <c r="C99" s="54"/>
      <c r="D99" s="54"/>
      <c r="E99" s="1"/>
      <c r="F99" s="1"/>
      <c r="G99" s="1"/>
      <c r="H99" s="1"/>
    </row>
    <row r="100" ht="15.75" customHeight="1">
      <c r="A100" s="53"/>
      <c r="B100" s="53"/>
      <c r="C100" s="54"/>
      <c r="D100" s="54"/>
      <c r="E100" s="54"/>
      <c r="F100" s="1"/>
      <c r="G100" s="1"/>
      <c r="H100" s="1"/>
    </row>
    <row r="101" ht="15.75" customHeight="1">
      <c r="A101" s="53"/>
      <c r="B101" s="53"/>
      <c r="C101" s="54"/>
      <c r="D101" s="54"/>
      <c r="E101" s="1"/>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c r="A250" s="53"/>
      <c r="B250" s="53"/>
      <c r="C250" s="54"/>
      <c r="D250" s="54"/>
      <c r="E250" s="54"/>
      <c r="F250" s="1"/>
      <c r="G250" s="1"/>
      <c r="H250" s="1"/>
    </row>
    <row r="251" ht="15.75" customHeight="1">
      <c r="A251" s="53"/>
      <c r="B251" s="53"/>
      <c r="C251" s="54"/>
      <c r="D251" s="54"/>
      <c r="E251" s="54"/>
      <c r="F251" s="1"/>
      <c r="G251" s="1"/>
      <c r="H251" s="1"/>
    </row>
    <row r="252" ht="15.75" customHeight="1">
      <c r="A252" s="53"/>
      <c r="B252" s="53"/>
      <c r="C252" s="54"/>
      <c r="D252" s="54"/>
      <c r="E252" s="54"/>
      <c r="F252" s="1"/>
      <c r="G252" s="1"/>
      <c r="H252" s="1"/>
    </row>
    <row r="253" ht="15.75" customHeight="1">
      <c r="A253" s="53"/>
      <c r="B253" s="53"/>
      <c r="C253" s="54"/>
      <c r="D253" s="54"/>
      <c r="E253" s="54"/>
      <c r="F253" s="1"/>
      <c r="G253" s="1"/>
      <c r="H253" s="1"/>
    </row>
    <row r="254" ht="15.75" customHeight="1">
      <c r="A254" s="53"/>
      <c r="B254" s="53"/>
      <c r="C254" s="54"/>
      <c r="D254" s="54"/>
      <c r="E254" s="54"/>
      <c r="F254" s="1"/>
      <c r="G254" s="1"/>
      <c r="H254" s="1"/>
    </row>
    <row r="255" ht="15.75" customHeight="1">
      <c r="A255" s="53"/>
      <c r="B255" s="53"/>
      <c r="C255" s="54"/>
      <c r="D255" s="54"/>
      <c r="E255" s="54"/>
      <c r="F255" s="1"/>
      <c r="G255" s="1"/>
      <c r="H255" s="1"/>
    </row>
    <row r="256" ht="15.75" customHeight="1">
      <c r="A256" s="53"/>
      <c r="B256" s="53"/>
      <c r="C256" s="54"/>
      <c r="D256" s="54"/>
      <c r="E256" s="54"/>
      <c r="F256" s="1"/>
      <c r="G256" s="1"/>
      <c r="H256" s="1"/>
    </row>
    <row r="257" ht="15.75" customHeight="1">
      <c r="A257" s="53"/>
      <c r="B257" s="53"/>
      <c r="C257" s="54"/>
      <c r="D257" s="54"/>
      <c r="E257" s="54"/>
      <c r="F257" s="1"/>
      <c r="G257" s="1"/>
      <c r="H257" s="1"/>
    </row>
    <row r="258" ht="15.75" customHeight="1">
      <c r="A258" s="53"/>
      <c r="B258" s="53"/>
      <c r="C258" s="54"/>
      <c r="D258" s="54"/>
      <c r="E258" s="54"/>
      <c r="F258" s="1"/>
      <c r="G258" s="1"/>
      <c r="H258" s="1"/>
    </row>
    <row r="259" ht="15.75" customHeight="1">
      <c r="A259" s="53"/>
      <c r="B259" s="53"/>
      <c r="C259" s="54"/>
      <c r="D259" s="54"/>
      <c r="E259" s="54"/>
      <c r="F259" s="1"/>
      <c r="G259" s="1"/>
      <c r="H259" s="1"/>
    </row>
    <row r="260" ht="15.75" customHeight="1">
      <c r="A260" s="53"/>
      <c r="B260" s="53"/>
      <c r="C260" s="54"/>
      <c r="D260" s="54"/>
      <c r="E260" s="54"/>
      <c r="F260" s="1"/>
      <c r="G260" s="1"/>
      <c r="H260" s="1"/>
    </row>
    <row r="261" ht="15.75" customHeight="1">
      <c r="A261" s="53"/>
      <c r="B261" s="53"/>
      <c r="C261" s="54"/>
      <c r="D261" s="54"/>
      <c r="E261" s="54"/>
      <c r="F261" s="1"/>
      <c r="G261" s="1"/>
      <c r="H261" s="1"/>
    </row>
    <row r="262" ht="15.75" customHeight="1">
      <c r="A262" s="53"/>
      <c r="B262" s="53"/>
      <c r="C262" s="54"/>
      <c r="D262" s="54"/>
      <c r="E262" s="54"/>
      <c r="F262" s="1"/>
      <c r="G262" s="1"/>
      <c r="H262" s="1"/>
    </row>
    <row r="263" ht="15.75" customHeight="1">
      <c r="A263" s="53"/>
      <c r="B263" s="53"/>
      <c r="C263" s="54"/>
      <c r="D263" s="54"/>
      <c r="E263" s="54"/>
      <c r="F263" s="1"/>
      <c r="G263" s="1"/>
      <c r="H263" s="1"/>
    </row>
    <row r="264" ht="15.75" customHeight="1">
      <c r="A264" s="53"/>
      <c r="B264" s="53"/>
      <c r="C264" s="54"/>
      <c r="D264" s="54"/>
      <c r="E264" s="54"/>
      <c r="F264" s="1"/>
      <c r="G264" s="1"/>
      <c r="H264" s="1"/>
    </row>
    <row r="265" ht="15.75" customHeight="1">
      <c r="A265" s="53"/>
      <c r="B265" s="53"/>
      <c r="C265" s="54"/>
      <c r="D265" s="54"/>
      <c r="E265" s="54"/>
      <c r="F265" s="1"/>
      <c r="G265" s="1"/>
      <c r="H265" s="1"/>
    </row>
    <row r="266" ht="15.75" customHeight="1">
      <c r="A266" s="53"/>
      <c r="B266" s="53"/>
      <c r="C266" s="54"/>
      <c r="D266" s="54"/>
      <c r="E266" s="54"/>
      <c r="F266" s="1"/>
      <c r="G266" s="1"/>
      <c r="H266" s="1"/>
    </row>
    <row r="267" ht="15.75" customHeight="1">
      <c r="A267" s="53"/>
      <c r="B267" s="53"/>
      <c r="C267" s="54"/>
      <c r="D267" s="54"/>
      <c r="E267" s="54"/>
      <c r="F267" s="1"/>
      <c r="G267" s="1"/>
      <c r="H267" s="1"/>
    </row>
    <row r="268" ht="15.75" customHeight="1">
      <c r="A268" s="53"/>
      <c r="B268" s="53"/>
      <c r="C268" s="54"/>
      <c r="D268" s="54"/>
      <c r="E268" s="54"/>
      <c r="F268" s="1"/>
      <c r="G268" s="1"/>
      <c r="H268" s="1"/>
    </row>
    <row r="269" ht="15.75" customHeight="1">
      <c r="A269" s="53"/>
      <c r="B269" s="53"/>
      <c r="C269" s="54"/>
      <c r="D269" s="54"/>
      <c r="E269" s="54"/>
      <c r="F269" s="1"/>
      <c r="G269" s="1"/>
      <c r="H269" s="1"/>
    </row>
    <row r="270" ht="15.75" customHeight="1">
      <c r="A270" s="53"/>
      <c r="B270" s="53"/>
      <c r="C270" s="54"/>
      <c r="D270" s="54"/>
      <c r="E270" s="54"/>
      <c r="F270" s="1"/>
      <c r="G270" s="1"/>
      <c r="H270" s="1"/>
    </row>
    <row r="271" ht="15.75" customHeight="1">
      <c r="A271" s="53"/>
      <c r="B271" s="53"/>
      <c r="C271" s="54"/>
      <c r="D271" s="54"/>
      <c r="E271" s="54"/>
      <c r="F271" s="1"/>
      <c r="G271" s="1"/>
      <c r="H271" s="1"/>
    </row>
    <row r="272" ht="15.75" customHeight="1">
      <c r="A272" s="53"/>
      <c r="B272" s="53"/>
      <c r="C272" s="54"/>
      <c r="D272" s="54"/>
      <c r="E272" s="54"/>
      <c r="F272" s="1"/>
      <c r="G272" s="1"/>
      <c r="H272" s="1"/>
    </row>
    <row r="273" ht="15.75" customHeight="1">
      <c r="A273" s="53"/>
      <c r="B273" s="53"/>
      <c r="C273" s="54"/>
      <c r="D273" s="54"/>
      <c r="E273" s="54"/>
      <c r="F273" s="1"/>
      <c r="G273" s="1"/>
      <c r="H273" s="1"/>
    </row>
    <row r="274" ht="15.75" customHeight="1">
      <c r="A274" s="53"/>
      <c r="B274" s="53"/>
      <c r="C274" s="54"/>
      <c r="D274" s="54"/>
      <c r="E274" s="54"/>
      <c r="F274" s="1"/>
      <c r="G274" s="1"/>
      <c r="H274" s="1"/>
    </row>
    <row r="275" ht="15.75" customHeight="1">
      <c r="A275" s="53"/>
      <c r="B275" s="53"/>
      <c r="C275" s="54"/>
      <c r="D275" s="54"/>
      <c r="E275" s="54"/>
      <c r="F275" s="1"/>
      <c r="G275" s="1"/>
      <c r="H275" s="1"/>
    </row>
    <row r="276" ht="15.75" customHeight="1">
      <c r="A276" s="53"/>
      <c r="B276" s="53"/>
      <c r="C276" s="54"/>
      <c r="D276" s="54"/>
      <c r="E276" s="54"/>
      <c r="F276" s="1"/>
      <c r="G276" s="1"/>
      <c r="H276" s="1"/>
    </row>
    <row r="277" ht="15.75" customHeight="1">
      <c r="A277" s="53"/>
      <c r="B277" s="53"/>
      <c r="C277" s="54"/>
      <c r="D277" s="54"/>
      <c r="E277" s="54"/>
      <c r="F277" s="1"/>
      <c r="G277" s="1"/>
      <c r="H277" s="1"/>
    </row>
    <row r="278" ht="15.75" customHeight="1">
      <c r="A278" s="53"/>
      <c r="B278" s="53"/>
      <c r="C278" s="54"/>
      <c r="D278" s="54"/>
      <c r="E278" s="54"/>
      <c r="F278" s="1"/>
      <c r="G278" s="1"/>
      <c r="H278" s="1"/>
    </row>
    <row r="279" ht="15.75" customHeight="1">
      <c r="A279" s="53"/>
      <c r="B279" s="53"/>
      <c r="C279" s="54"/>
      <c r="D279" s="54"/>
      <c r="E279" s="54"/>
      <c r="F279" s="1"/>
      <c r="G279" s="1"/>
      <c r="H279" s="1"/>
    </row>
    <row r="280" ht="15.75" customHeight="1">
      <c r="A280" s="53"/>
      <c r="B280" s="53"/>
      <c r="C280" s="54"/>
      <c r="D280" s="54"/>
      <c r="E280" s="54"/>
      <c r="F280" s="1"/>
      <c r="G280" s="1"/>
      <c r="H280" s="1"/>
    </row>
    <row r="281" ht="15.75" customHeight="1">
      <c r="A281" s="53"/>
      <c r="B281" s="53"/>
      <c r="C281" s="54"/>
      <c r="D281" s="54"/>
      <c r="E281" s="54"/>
      <c r="F281" s="1"/>
      <c r="G281" s="1"/>
      <c r="H281" s="1"/>
    </row>
    <row r="282" ht="15.75" customHeight="1">
      <c r="A282" s="53"/>
      <c r="B282" s="53"/>
      <c r="C282" s="54"/>
      <c r="D282" s="54"/>
      <c r="E282" s="54"/>
      <c r="F282" s="1"/>
      <c r="G282" s="1"/>
      <c r="H282" s="1"/>
    </row>
    <row r="283" ht="15.75" customHeight="1">
      <c r="A283" s="53"/>
      <c r="B283" s="53"/>
      <c r="C283" s="54"/>
      <c r="D283" s="54"/>
      <c r="E283" s="54"/>
      <c r="F283" s="1"/>
      <c r="G283" s="1"/>
      <c r="H283" s="1"/>
    </row>
    <row r="284" ht="15.75" customHeight="1">
      <c r="A284" s="53"/>
      <c r="B284" s="53"/>
      <c r="C284" s="54"/>
      <c r="D284" s="54"/>
      <c r="E284" s="54"/>
      <c r="F284" s="1"/>
      <c r="G284" s="1"/>
      <c r="H284" s="1"/>
    </row>
    <row r="285" ht="15.75" customHeight="1">
      <c r="A285" s="53"/>
      <c r="B285" s="53"/>
      <c r="C285" s="54"/>
      <c r="D285" s="54"/>
      <c r="E285" s="54"/>
      <c r="F285" s="1"/>
      <c r="G285" s="1"/>
      <c r="H285" s="1"/>
    </row>
    <row r="286" ht="15.75" customHeight="1">
      <c r="A286" s="53"/>
      <c r="B286" s="53"/>
      <c r="C286" s="54"/>
      <c r="D286" s="54"/>
      <c r="E286" s="54"/>
      <c r="F286" s="1"/>
      <c r="G286" s="1"/>
      <c r="H286" s="1"/>
    </row>
    <row r="287" ht="15.75" customHeight="1">
      <c r="A287" s="53"/>
      <c r="B287" s="53"/>
      <c r="C287" s="54"/>
      <c r="D287" s="54"/>
      <c r="E287" s="54"/>
      <c r="F287" s="1"/>
      <c r="G287" s="1"/>
      <c r="H287" s="1"/>
    </row>
    <row r="288" ht="15.75" customHeight="1">
      <c r="A288" s="53"/>
      <c r="B288" s="53"/>
      <c r="C288" s="54"/>
      <c r="D288" s="54"/>
      <c r="E288" s="54"/>
      <c r="F288" s="1"/>
      <c r="G288" s="1"/>
      <c r="H288" s="1"/>
    </row>
    <row r="289" ht="15.75" customHeight="1">
      <c r="A289" s="53"/>
      <c r="B289" s="53"/>
      <c r="C289" s="54"/>
      <c r="D289" s="54"/>
      <c r="E289" s="54"/>
      <c r="F289" s="1"/>
      <c r="G289" s="1"/>
      <c r="H289" s="1"/>
    </row>
    <row r="290" ht="15.75" customHeight="1">
      <c r="A290" s="53"/>
      <c r="B290" s="53"/>
      <c r="C290" s="54"/>
      <c r="D290" s="54"/>
      <c r="E290" s="54"/>
      <c r="F290" s="1"/>
      <c r="G290" s="1"/>
      <c r="H290" s="1"/>
    </row>
    <row r="291" ht="15.75" customHeight="1">
      <c r="A291" s="53"/>
      <c r="B291" s="53"/>
      <c r="C291" s="54"/>
      <c r="D291" s="54"/>
      <c r="E291" s="54"/>
      <c r="F291" s="1"/>
      <c r="G291" s="1"/>
      <c r="H291" s="1"/>
    </row>
    <row r="292" ht="15.75" customHeight="1">
      <c r="A292" s="53"/>
      <c r="B292" s="53"/>
      <c r="C292" s="54"/>
      <c r="D292" s="54"/>
      <c r="E292" s="54"/>
      <c r="F292" s="1"/>
      <c r="G292" s="1"/>
      <c r="H292" s="1"/>
    </row>
    <row r="293" ht="15.75" customHeight="1">
      <c r="A293" s="53"/>
      <c r="B293" s="53"/>
      <c r="C293" s="54"/>
      <c r="D293" s="54"/>
      <c r="E293" s="54"/>
      <c r="F293" s="1"/>
      <c r="G293" s="1"/>
      <c r="H293" s="1"/>
    </row>
    <row r="294" ht="15.75" customHeight="1">
      <c r="A294" s="53"/>
      <c r="B294" s="53"/>
      <c r="C294" s="54"/>
      <c r="D294" s="54"/>
      <c r="E294" s="54"/>
      <c r="F294" s="1"/>
      <c r="G294" s="1"/>
      <c r="H294" s="1"/>
    </row>
    <row r="295" ht="15.75" customHeight="1">
      <c r="A295" s="53"/>
      <c r="B295" s="53"/>
      <c r="C295" s="54"/>
      <c r="D295" s="54"/>
      <c r="E295" s="54"/>
      <c r="F295" s="1"/>
      <c r="G295" s="1"/>
      <c r="H295" s="1"/>
    </row>
    <row r="296" ht="15.75" customHeight="1">
      <c r="A296" s="53"/>
      <c r="B296" s="53"/>
      <c r="C296" s="54"/>
      <c r="D296" s="54"/>
      <c r="E296" s="54"/>
      <c r="F296" s="1"/>
      <c r="G296" s="1"/>
      <c r="H296" s="1"/>
    </row>
    <row r="297" ht="15.75" customHeight="1">
      <c r="A297" s="53"/>
      <c r="B297" s="53"/>
      <c r="C297" s="54"/>
      <c r="D297" s="54"/>
      <c r="E297" s="54"/>
      <c r="F297" s="1"/>
      <c r="G297" s="1"/>
      <c r="H297" s="1"/>
    </row>
    <row r="298" ht="15.75" customHeight="1">
      <c r="A298" s="53"/>
      <c r="B298" s="53"/>
      <c r="C298" s="54"/>
      <c r="D298" s="54"/>
      <c r="E298" s="54"/>
      <c r="F298" s="1"/>
      <c r="G298" s="1"/>
      <c r="H298" s="1"/>
    </row>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98:H98"/>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28.14"/>
    <col customWidth="1" min="7" max="8" width="13.71"/>
    <col customWidth="1" min="9" max="25" width="8.0"/>
  </cols>
  <sheetData>
    <row r="1">
      <c r="A1" s="53"/>
      <c r="B1" s="53"/>
      <c r="C1" s="54"/>
      <c r="D1" s="54"/>
      <c r="E1" s="54"/>
      <c r="F1" s="1"/>
      <c r="G1" s="1"/>
      <c r="H1" s="1"/>
    </row>
    <row r="2" ht="15.75" customHeight="1">
      <c r="A2" s="174" t="s">
        <v>9650</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4.25" customHeight="1">
      <c r="A4" s="387" t="s">
        <v>9651</v>
      </c>
      <c r="B4" s="56"/>
      <c r="C4" s="56"/>
      <c r="D4" s="56"/>
      <c r="E4" s="57"/>
      <c r="F4" s="735"/>
      <c r="G4" s="735"/>
      <c r="H4" s="735"/>
      <c r="I4" s="59"/>
      <c r="J4" s="59"/>
      <c r="K4" s="59"/>
      <c r="L4" s="59"/>
      <c r="M4" s="59"/>
      <c r="N4" s="59"/>
      <c r="O4" s="59"/>
      <c r="P4" s="59"/>
      <c r="Q4" s="59"/>
      <c r="R4" s="59"/>
      <c r="S4" s="59"/>
      <c r="T4" s="59"/>
      <c r="U4" s="59"/>
      <c r="V4" s="59"/>
      <c r="W4" s="59"/>
      <c r="X4" s="59"/>
      <c r="Y4" s="59"/>
    </row>
    <row r="5" ht="17.25" customHeight="1">
      <c r="A5" s="387" t="s">
        <v>9652</v>
      </c>
      <c r="B5" s="56"/>
      <c r="C5" s="56"/>
      <c r="D5" s="56"/>
      <c r="E5" s="57"/>
      <c r="F5" s="735"/>
      <c r="G5" s="735"/>
      <c r="H5" s="735"/>
      <c r="I5" s="59"/>
      <c r="J5" s="59"/>
      <c r="K5" s="59"/>
      <c r="L5" s="59"/>
      <c r="M5" s="59"/>
      <c r="N5" s="59"/>
      <c r="O5" s="59"/>
      <c r="P5" s="59"/>
      <c r="Q5" s="59"/>
      <c r="R5" s="59"/>
      <c r="S5" s="59"/>
      <c r="T5" s="59"/>
      <c r="U5" s="59"/>
      <c r="V5" s="59"/>
      <c r="W5" s="59"/>
      <c r="X5" s="59"/>
      <c r="Y5" s="59"/>
    </row>
    <row r="6" ht="19.5" customHeight="1">
      <c r="A6" s="387" t="s">
        <v>9653</v>
      </c>
      <c r="B6" s="56"/>
      <c r="C6" s="56"/>
      <c r="D6" s="56"/>
      <c r="E6" s="57"/>
      <c r="F6" s="735"/>
      <c r="G6" s="735"/>
      <c r="H6" s="735"/>
      <c r="I6" s="59"/>
      <c r="J6" s="59"/>
      <c r="K6" s="59"/>
      <c r="L6" s="59"/>
      <c r="M6" s="59"/>
      <c r="N6" s="59"/>
      <c r="O6" s="59"/>
      <c r="P6" s="59"/>
      <c r="Q6" s="59"/>
      <c r="R6" s="59"/>
      <c r="S6" s="59"/>
      <c r="T6" s="59"/>
      <c r="U6" s="59"/>
      <c r="V6" s="59"/>
      <c r="W6" s="59"/>
      <c r="X6" s="59"/>
      <c r="Y6" s="59"/>
    </row>
    <row r="7" ht="164.25" customHeight="1">
      <c r="A7" s="737" t="s">
        <v>9654</v>
      </c>
      <c r="B7" s="56"/>
      <c r="C7" s="56"/>
      <c r="D7" s="56"/>
      <c r="E7" s="57"/>
      <c r="F7" s="735"/>
      <c r="G7" s="735"/>
      <c r="H7" s="735"/>
      <c r="I7" s="59"/>
      <c r="J7" s="59"/>
      <c r="K7" s="59"/>
      <c r="L7" s="59"/>
      <c r="M7" s="59"/>
      <c r="N7" s="59"/>
      <c r="O7" s="59"/>
      <c r="P7" s="59"/>
      <c r="Q7" s="59"/>
      <c r="R7" s="59"/>
      <c r="S7" s="59"/>
      <c r="T7" s="59"/>
      <c r="U7" s="59"/>
      <c r="V7" s="59"/>
      <c r="W7" s="59"/>
      <c r="X7" s="59"/>
      <c r="Y7" s="59"/>
    </row>
    <row r="8">
      <c r="A8" s="64"/>
      <c r="B8" s="64"/>
      <c r="C8" s="65"/>
      <c r="D8" s="65"/>
      <c r="E8" s="65"/>
      <c r="F8" s="64"/>
      <c r="G8" s="64"/>
      <c r="H8" s="64"/>
      <c r="I8" s="59"/>
      <c r="J8" s="59"/>
      <c r="K8" s="59"/>
      <c r="L8" s="59"/>
      <c r="M8" s="59"/>
      <c r="N8" s="59"/>
      <c r="O8" s="59"/>
      <c r="P8" s="59"/>
      <c r="Q8" s="59"/>
      <c r="R8" s="59"/>
      <c r="S8" s="59"/>
      <c r="T8" s="59"/>
      <c r="U8" s="59"/>
      <c r="V8" s="59"/>
      <c r="W8" s="59"/>
      <c r="X8" s="59"/>
      <c r="Y8" s="59"/>
    </row>
    <row r="9" ht="55.5" customHeight="1">
      <c r="A9" s="193" t="s">
        <v>3664</v>
      </c>
      <c r="B9" s="194" t="s">
        <v>8</v>
      </c>
      <c r="C9" s="194" t="s">
        <v>9655</v>
      </c>
      <c r="D9" s="193" t="s">
        <v>139</v>
      </c>
      <c r="E9" s="193" t="s">
        <v>143</v>
      </c>
      <c r="F9" s="196" t="s">
        <v>144</v>
      </c>
      <c r="I9" s="59"/>
      <c r="J9" s="59"/>
      <c r="K9" s="59"/>
      <c r="L9" s="59"/>
      <c r="M9" s="59"/>
      <c r="N9" s="59"/>
      <c r="O9" s="59"/>
      <c r="P9" s="59"/>
      <c r="Q9" s="59"/>
      <c r="R9" s="59"/>
      <c r="S9" s="59"/>
      <c r="T9" s="59"/>
      <c r="U9" s="59"/>
      <c r="V9" s="59"/>
      <c r="W9" s="59"/>
      <c r="X9" s="59"/>
      <c r="Y9" s="59"/>
    </row>
    <row r="10" ht="11.25" customHeight="1">
      <c r="A10" s="478" t="s">
        <v>8090</v>
      </c>
      <c r="B10" s="474" t="s">
        <v>52</v>
      </c>
      <c r="C10" s="473" t="s">
        <v>9656</v>
      </c>
      <c r="D10" s="597">
        <v>10.0</v>
      </c>
      <c r="E10" s="815">
        <v>10.0</v>
      </c>
      <c r="F10" s="816" t="s">
        <v>173</v>
      </c>
      <c r="G10" s="79"/>
      <c r="H10" s="79"/>
      <c r="I10" s="79"/>
      <c r="J10" s="79"/>
      <c r="K10" s="79"/>
      <c r="L10" s="79"/>
      <c r="M10" s="79"/>
      <c r="N10" s="79"/>
      <c r="O10" s="79"/>
      <c r="P10" s="79"/>
      <c r="Q10" s="79"/>
      <c r="R10" s="79"/>
      <c r="S10" s="79"/>
      <c r="T10" s="79"/>
      <c r="U10" s="79"/>
      <c r="V10" s="79"/>
      <c r="W10" s="79"/>
      <c r="X10" s="79"/>
      <c r="Y10" s="79"/>
      <c r="Z10" s="79"/>
    </row>
    <row r="11" ht="11.25" customHeight="1">
      <c r="A11" s="478" t="s">
        <v>8090</v>
      </c>
      <c r="B11" s="474" t="s">
        <v>52</v>
      </c>
      <c r="C11" s="473" t="s">
        <v>9657</v>
      </c>
      <c r="D11" s="597">
        <v>10.0</v>
      </c>
      <c r="E11" s="815">
        <v>10.0</v>
      </c>
      <c r="F11" s="816" t="s">
        <v>173</v>
      </c>
      <c r="G11" s="79"/>
      <c r="H11" s="79"/>
      <c r="I11" s="79"/>
      <c r="J11" s="79"/>
      <c r="K11" s="79"/>
      <c r="L11" s="79"/>
      <c r="M11" s="79"/>
      <c r="N11" s="79"/>
      <c r="O11" s="79"/>
      <c r="P11" s="79"/>
      <c r="Q11" s="79"/>
      <c r="R11" s="79"/>
      <c r="S11" s="79"/>
      <c r="T11" s="79"/>
      <c r="U11" s="79"/>
      <c r="V11" s="79"/>
      <c r="W11" s="79"/>
      <c r="X11" s="79"/>
      <c r="Y11" s="79"/>
      <c r="Z11" s="79"/>
    </row>
    <row r="12" ht="11.25" customHeight="1">
      <c r="A12" s="478" t="s">
        <v>8090</v>
      </c>
      <c r="B12" s="474" t="s">
        <v>52</v>
      </c>
      <c r="C12" s="473" t="s">
        <v>9658</v>
      </c>
      <c r="D12" s="597">
        <v>10.0</v>
      </c>
      <c r="E12" s="815">
        <v>10.0</v>
      </c>
      <c r="F12" s="816" t="s">
        <v>173</v>
      </c>
      <c r="G12" s="79"/>
      <c r="H12" s="79"/>
      <c r="I12" s="79"/>
      <c r="J12" s="79"/>
      <c r="K12" s="79"/>
      <c r="L12" s="79"/>
      <c r="M12" s="79"/>
      <c r="N12" s="79"/>
      <c r="O12" s="79"/>
      <c r="P12" s="79"/>
      <c r="Q12" s="79"/>
      <c r="R12" s="79"/>
      <c r="S12" s="79"/>
      <c r="T12" s="79"/>
      <c r="U12" s="79"/>
      <c r="V12" s="79"/>
      <c r="W12" s="79"/>
      <c r="X12" s="79"/>
      <c r="Y12" s="79"/>
      <c r="Z12" s="79"/>
    </row>
    <row r="13" ht="11.25" customHeight="1">
      <c r="A13" s="478" t="s">
        <v>8090</v>
      </c>
      <c r="B13" s="474" t="s">
        <v>52</v>
      </c>
      <c r="C13" s="473" t="s">
        <v>9659</v>
      </c>
      <c r="D13" s="597">
        <v>10.0</v>
      </c>
      <c r="E13" s="815">
        <v>10.0</v>
      </c>
      <c r="F13" s="816" t="s">
        <v>173</v>
      </c>
      <c r="G13" s="79"/>
      <c r="H13" s="79"/>
      <c r="I13" s="79"/>
      <c r="J13" s="79"/>
      <c r="K13" s="79"/>
      <c r="L13" s="79"/>
      <c r="M13" s="79"/>
      <c r="N13" s="79"/>
      <c r="O13" s="79"/>
      <c r="P13" s="79"/>
      <c r="Q13" s="79"/>
      <c r="R13" s="79"/>
      <c r="S13" s="79"/>
      <c r="T13" s="79"/>
      <c r="U13" s="79"/>
      <c r="V13" s="79"/>
      <c r="W13" s="79"/>
      <c r="X13" s="79"/>
      <c r="Y13" s="79"/>
      <c r="Z13" s="79"/>
    </row>
    <row r="14" ht="11.25" customHeight="1">
      <c r="A14" s="478" t="s">
        <v>58</v>
      </c>
      <c r="B14" s="474" t="s">
        <v>52</v>
      </c>
      <c r="C14" s="473" t="s">
        <v>9660</v>
      </c>
      <c r="D14" s="600">
        <v>8.0</v>
      </c>
      <c r="E14" s="815">
        <v>8.0</v>
      </c>
      <c r="F14" s="816" t="s">
        <v>184</v>
      </c>
      <c r="G14" s="79"/>
      <c r="H14" s="79"/>
      <c r="I14" s="79"/>
      <c r="J14" s="79"/>
      <c r="K14" s="79"/>
      <c r="L14" s="79"/>
      <c r="M14" s="79"/>
      <c r="N14" s="79"/>
      <c r="O14" s="79"/>
      <c r="P14" s="79"/>
      <c r="Q14" s="79"/>
      <c r="R14" s="79"/>
      <c r="S14" s="79"/>
      <c r="T14" s="79"/>
      <c r="U14" s="79"/>
      <c r="V14" s="79"/>
      <c r="W14" s="79"/>
      <c r="X14" s="79"/>
      <c r="Y14" s="79"/>
      <c r="Z14" s="79"/>
    </row>
    <row r="15" ht="11.25" customHeight="1">
      <c r="A15" s="478" t="s">
        <v>58</v>
      </c>
      <c r="B15" s="474" t="s">
        <v>52</v>
      </c>
      <c r="C15" s="473" t="s">
        <v>9661</v>
      </c>
      <c r="D15" s="600">
        <v>10.0</v>
      </c>
      <c r="E15" s="815">
        <v>5.0</v>
      </c>
      <c r="F15" s="816" t="s">
        <v>184</v>
      </c>
      <c r="G15" s="79"/>
      <c r="H15" s="79"/>
      <c r="I15" s="79"/>
      <c r="J15" s="79"/>
      <c r="K15" s="79"/>
      <c r="L15" s="79"/>
      <c r="M15" s="79"/>
      <c r="N15" s="79"/>
      <c r="O15" s="79"/>
      <c r="P15" s="79"/>
      <c r="Q15" s="79"/>
      <c r="R15" s="79"/>
      <c r="S15" s="79"/>
      <c r="T15" s="79"/>
      <c r="U15" s="79"/>
      <c r="V15" s="79"/>
      <c r="W15" s="79"/>
      <c r="X15" s="79"/>
      <c r="Y15" s="79"/>
      <c r="Z15" s="79"/>
    </row>
    <row r="16" ht="11.25" customHeight="1">
      <c r="A16" s="478" t="s">
        <v>58</v>
      </c>
      <c r="B16" s="474" t="s">
        <v>52</v>
      </c>
      <c r="C16" s="473" t="s">
        <v>9662</v>
      </c>
      <c r="D16" s="600">
        <v>10.0</v>
      </c>
      <c r="E16" s="815">
        <v>5.0</v>
      </c>
      <c r="F16" s="816" t="s">
        <v>184</v>
      </c>
      <c r="G16" s="79"/>
      <c r="H16" s="79"/>
      <c r="I16" s="79"/>
      <c r="J16" s="79"/>
      <c r="K16" s="79"/>
      <c r="L16" s="79"/>
      <c r="M16" s="79"/>
      <c r="N16" s="79"/>
      <c r="O16" s="79"/>
      <c r="P16" s="79"/>
      <c r="Q16" s="79"/>
      <c r="R16" s="79"/>
      <c r="S16" s="79"/>
      <c r="T16" s="79"/>
      <c r="U16" s="79"/>
      <c r="V16" s="79"/>
      <c r="W16" s="79"/>
      <c r="X16" s="79"/>
      <c r="Y16" s="79"/>
      <c r="Z16" s="79"/>
    </row>
    <row r="17" ht="11.25" customHeight="1">
      <c r="A17" s="478" t="s">
        <v>58</v>
      </c>
      <c r="B17" s="474" t="s">
        <v>52</v>
      </c>
      <c r="C17" s="473" t="s">
        <v>9663</v>
      </c>
      <c r="D17" s="600">
        <v>10.0</v>
      </c>
      <c r="E17" s="815">
        <v>5.0</v>
      </c>
      <c r="F17" s="816" t="s">
        <v>184</v>
      </c>
      <c r="G17" s="79"/>
      <c r="H17" s="79"/>
      <c r="I17" s="79"/>
      <c r="J17" s="79"/>
      <c r="K17" s="79"/>
      <c r="L17" s="79"/>
      <c r="M17" s="79"/>
      <c r="N17" s="79"/>
      <c r="O17" s="79"/>
      <c r="P17" s="79"/>
      <c r="Q17" s="79"/>
      <c r="R17" s="79"/>
      <c r="S17" s="79"/>
      <c r="T17" s="79"/>
      <c r="U17" s="79"/>
      <c r="V17" s="79"/>
      <c r="W17" s="79"/>
      <c r="X17" s="79"/>
      <c r="Y17" s="79"/>
      <c r="Z17" s="79"/>
    </row>
    <row r="18" ht="11.25" customHeight="1">
      <c r="A18" s="478" t="s">
        <v>58</v>
      </c>
      <c r="B18" s="474" t="s">
        <v>52</v>
      </c>
      <c r="C18" s="473" t="s">
        <v>9664</v>
      </c>
      <c r="D18" s="600">
        <v>10.0</v>
      </c>
      <c r="E18" s="815">
        <v>5.0</v>
      </c>
      <c r="F18" s="816" t="s">
        <v>184</v>
      </c>
      <c r="G18" s="79"/>
      <c r="H18" s="79"/>
      <c r="I18" s="79"/>
      <c r="J18" s="79"/>
      <c r="K18" s="79"/>
      <c r="L18" s="79"/>
      <c r="M18" s="79"/>
      <c r="N18" s="79"/>
      <c r="O18" s="79"/>
      <c r="P18" s="79"/>
      <c r="Q18" s="79"/>
      <c r="R18" s="79"/>
      <c r="S18" s="79"/>
      <c r="T18" s="79"/>
      <c r="U18" s="79"/>
      <c r="V18" s="79"/>
      <c r="W18" s="79"/>
      <c r="X18" s="79"/>
      <c r="Y18" s="79"/>
      <c r="Z18" s="79"/>
    </row>
    <row r="19" ht="11.25" customHeight="1">
      <c r="A19" s="478" t="s">
        <v>58</v>
      </c>
      <c r="B19" s="474" t="s">
        <v>52</v>
      </c>
      <c r="C19" s="473" t="s">
        <v>9665</v>
      </c>
      <c r="D19" s="600">
        <v>10.0</v>
      </c>
      <c r="E19" s="815">
        <v>5.0</v>
      </c>
      <c r="F19" s="816" t="s">
        <v>184</v>
      </c>
      <c r="G19" s="79"/>
      <c r="H19" s="79"/>
      <c r="I19" s="79"/>
      <c r="J19" s="79"/>
      <c r="K19" s="79"/>
      <c r="L19" s="79"/>
      <c r="M19" s="79"/>
      <c r="N19" s="79"/>
      <c r="O19" s="79"/>
      <c r="P19" s="79"/>
      <c r="Q19" s="79"/>
      <c r="R19" s="79"/>
      <c r="S19" s="79"/>
      <c r="T19" s="79"/>
      <c r="U19" s="79"/>
      <c r="V19" s="79"/>
      <c r="W19" s="79"/>
      <c r="X19" s="79"/>
      <c r="Y19" s="79"/>
      <c r="Z19" s="79"/>
    </row>
    <row r="20" ht="11.25" customHeight="1">
      <c r="A20" s="478" t="s">
        <v>58</v>
      </c>
      <c r="B20" s="474" t="s">
        <v>52</v>
      </c>
      <c r="C20" s="473" t="s">
        <v>9666</v>
      </c>
      <c r="D20" s="600">
        <v>10.0</v>
      </c>
      <c r="E20" s="815">
        <v>10.0</v>
      </c>
      <c r="F20" s="816" t="s">
        <v>184</v>
      </c>
      <c r="G20" s="79"/>
      <c r="H20" s="79"/>
      <c r="I20" s="79"/>
      <c r="J20" s="79"/>
      <c r="K20" s="79"/>
      <c r="L20" s="79"/>
      <c r="M20" s="79"/>
      <c r="N20" s="79"/>
      <c r="O20" s="79"/>
      <c r="P20" s="79"/>
      <c r="Q20" s="79"/>
      <c r="R20" s="79"/>
      <c r="S20" s="79"/>
      <c r="T20" s="79"/>
      <c r="U20" s="79"/>
      <c r="V20" s="79"/>
      <c r="W20" s="79"/>
      <c r="X20" s="79"/>
      <c r="Y20" s="79"/>
      <c r="Z20" s="79"/>
    </row>
    <row r="21" ht="11.25" customHeight="1">
      <c r="A21" s="478" t="s">
        <v>58</v>
      </c>
      <c r="B21" s="474" t="s">
        <v>52</v>
      </c>
      <c r="C21" s="473" t="s">
        <v>9667</v>
      </c>
      <c r="D21" s="600">
        <v>10.0</v>
      </c>
      <c r="E21" s="815">
        <v>10.0</v>
      </c>
      <c r="F21" s="816" t="s">
        <v>184</v>
      </c>
      <c r="G21" s="79"/>
      <c r="H21" s="79"/>
      <c r="I21" s="79"/>
      <c r="J21" s="79"/>
      <c r="K21" s="79"/>
      <c r="L21" s="79"/>
      <c r="M21" s="79"/>
      <c r="N21" s="79"/>
      <c r="O21" s="79"/>
      <c r="P21" s="79"/>
      <c r="Q21" s="79"/>
      <c r="R21" s="79"/>
      <c r="S21" s="79"/>
      <c r="T21" s="79"/>
      <c r="U21" s="79"/>
      <c r="V21" s="79"/>
      <c r="W21" s="79"/>
      <c r="X21" s="79"/>
      <c r="Y21" s="79"/>
      <c r="Z21" s="79"/>
    </row>
    <row r="22" ht="11.25" customHeight="1">
      <c r="A22" s="478" t="s">
        <v>58</v>
      </c>
      <c r="B22" s="474" t="s">
        <v>52</v>
      </c>
      <c r="C22" s="473" t="s">
        <v>9668</v>
      </c>
      <c r="D22" s="600">
        <v>10.0</v>
      </c>
      <c r="E22" s="815">
        <v>10.0</v>
      </c>
      <c r="F22" s="816" t="s">
        <v>184</v>
      </c>
      <c r="G22" s="79"/>
      <c r="H22" s="79"/>
      <c r="I22" s="79"/>
      <c r="J22" s="79"/>
      <c r="K22" s="79"/>
      <c r="L22" s="79"/>
      <c r="M22" s="79"/>
      <c r="N22" s="79"/>
      <c r="O22" s="79"/>
      <c r="P22" s="79"/>
      <c r="Q22" s="79"/>
      <c r="R22" s="79"/>
      <c r="S22" s="79"/>
      <c r="T22" s="79"/>
      <c r="U22" s="79"/>
      <c r="V22" s="79"/>
      <c r="W22" s="79"/>
      <c r="X22" s="79"/>
      <c r="Y22" s="79"/>
      <c r="Z22" s="79"/>
    </row>
    <row r="23" ht="11.25" customHeight="1">
      <c r="A23" s="478" t="s">
        <v>58</v>
      </c>
      <c r="B23" s="474" t="s">
        <v>52</v>
      </c>
      <c r="C23" s="473" t="s">
        <v>9669</v>
      </c>
      <c r="D23" s="600">
        <v>10.0</v>
      </c>
      <c r="E23" s="815">
        <v>10.0</v>
      </c>
      <c r="F23" s="816" t="s">
        <v>184</v>
      </c>
      <c r="G23" s="79"/>
      <c r="H23" s="79"/>
      <c r="I23" s="79"/>
      <c r="J23" s="79"/>
      <c r="K23" s="79"/>
      <c r="L23" s="79"/>
      <c r="M23" s="79"/>
      <c r="N23" s="79"/>
      <c r="O23" s="79"/>
      <c r="P23" s="79"/>
      <c r="Q23" s="79"/>
      <c r="R23" s="79"/>
      <c r="S23" s="79"/>
      <c r="T23" s="79"/>
      <c r="U23" s="79"/>
      <c r="V23" s="79"/>
      <c r="W23" s="79"/>
      <c r="X23" s="79"/>
      <c r="Y23" s="79"/>
      <c r="Z23" s="79"/>
    </row>
    <row r="24" ht="11.25" customHeight="1">
      <c r="A24" s="478" t="s">
        <v>58</v>
      </c>
      <c r="B24" s="474" t="s">
        <v>52</v>
      </c>
      <c r="C24" s="473" t="s">
        <v>9670</v>
      </c>
      <c r="D24" s="600">
        <v>60.0</v>
      </c>
      <c r="E24" s="815">
        <v>0.0</v>
      </c>
      <c r="F24" s="816" t="s">
        <v>184</v>
      </c>
      <c r="G24" s="79"/>
      <c r="H24" s="79"/>
      <c r="I24" s="79"/>
      <c r="J24" s="79"/>
      <c r="K24" s="79"/>
      <c r="L24" s="79"/>
      <c r="M24" s="79"/>
      <c r="N24" s="79"/>
      <c r="O24" s="79"/>
      <c r="P24" s="79"/>
      <c r="Q24" s="79"/>
      <c r="R24" s="79"/>
      <c r="S24" s="79"/>
      <c r="T24" s="79"/>
      <c r="U24" s="79"/>
      <c r="V24" s="79"/>
      <c r="W24" s="79"/>
      <c r="X24" s="79"/>
      <c r="Y24" s="79"/>
      <c r="Z24" s="79"/>
    </row>
    <row r="25" ht="11.25" customHeight="1">
      <c r="A25" s="473" t="s">
        <v>65</v>
      </c>
      <c r="B25" s="474" t="s">
        <v>52</v>
      </c>
      <c r="C25" s="473" t="s">
        <v>9671</v>
      </c>
      <c r="D25" s="600">
        <v>50.0</v>
      </c>
      <c r="E25" s="815">
        <f>D25</f>
        <v>50</v>
      </c>
      <c r="F25" s="478" t="s">
        <v>767</v>
      </c>
      <c r="G25" s="79"/>
      <c r="H25" s="79"/>
      <c r="I25" s="79"/>
      <c r="J25" s="79"/>
      <c r="K25" s="79"/>
      <c r="L25" s="79"/>
      <c r="M25" s="79"/>
      <c r="N25" s="79"/>
      <c r="O25" s="79"/>
      <c r="P25" s="79"/>
      <c r="Q25" s="79"/>
      <c r="R25" s="79"/>
      <c r="S25" s="79"/>
      <c r="T25" s="79"/>
      <c r="U25" s="79"/>
      <c r="V25" s="79"/>
      <c r="W25" s="79"/>
      <c r="X25" s="79"/>
      <c r="Y25" s="79"/>
      <c r="Z25" s="79"/>
    </row>
    <row r="26" ht="11.25" customHeight="1">
      <c r="A26" s="473" t="s">
        <v>65</v>
      </c>
      <c r="B26" s="474" t="s">
        <v>52</v>
      </c>
      <c r="C26" s="473" t="s">
        <v>9672</v>
      </c>
      <c r="D26" s="600" t="s">
        <v>9673</v>
      </c>
      <c r="E26" s="815">
        <v>30.0</v>
      </c>
      <c r="F26" s="478" t="s">
        <v>767</v>
      </c>
      <c r="G26" s="79"/>
      <c r="H26" s="79"/>
      <c r="I26" s="79"/>
      <c r="J26" s="79"/>
      <c r="K26" s="79"/>
      <c r="L26" s="79"/>
      <c r="M26" s="79"/>
      <c r="N26" s="79"/>
      <c r="O26" s="79"/>
      <c r="P26" s="79"/>
      <c r="Q26" s="79"/>
      <c r="R26" s="79"/>
      <c r="S26" s="79"/>
      <c r="T26" s="79"/>
      <c r="U26" s="79"/>
      <c r="V26" s="79"/>
      <c r="W26" s="79"/>
      <c r="X26" s="79"/>
      <c r="Y26" s="79"/>
      <c r="Z26" s="79"/>
    </row>
    <row r="27" ht="11.25" customHeight="1">
      <c r="A27" s="473" t="s">
        <v>65</v>
      </c>
      <c r="B27" s="474" t="s">
        <v>52</v>
      </c>
      <c r="C27" s="473" t="s">
        <v>9674</v>
      </c>
      <c r="D27" s="600">
        <v>10.0</v>
      </c>
      <c r="E27" s="815">
        <v>10.0</v>
      </c>
      <c r="F27" s="478" t="s">
        <v>767</v>
      </c>
      <c r="G27" s="79"/>
      <c r="H27" s="79"/>
      <c r="I27" s="79"/>
      <c r="J27" s="79"/>
      <c r="K27" s="79"/>
      <c r="L27" s="79"/>
      <c r="M27" s="79"/>
      <c r="N27" s="79"/>
      <c r="O27" s="79"/>
      <c r="P27" s="79"/>
      <c r="Q27" s="79"/>
      <c r="R27" s="79"/>
      <c r="S27" s="79"/>
      <c r="T27" s="79"/>
      <c r="U27" s="79"/>
      <c r="V27" s="79"/>
      <c r="W27" s="79"/>
      <c r="X27" s="79"/>
      <c r="Y27" s="79"/>
      <c r="Z27" s="79"/>
    </row>
    <row r="28" ht="11.25" customHeight="1">
      <c r="A28" s="473" t="s">
        <v>65</v>
      </c>
      <c r="B28" s="474" t="s">
        <v>52</v>
      </c>
      <c r="C28" s="112" t="s">
        <v>9675</v>
      </c>
      <c r="D28" s="119">
        <v>10.0</v>
      </c>
      <c r="E28" s="703">
        <v>10.0</v>
      </c>
      <c r="F28" s="478" t="s">
        <v>767</v>
      </c>
      <c r="G28" s="79"/>
      <c r="H28" s="79"/>
      <c r="I28" s="79"/>
      <c r="J28" s="79"/>
      <c r="K28" s="79"/>
      <c r="L28" s="79"/>
      <c r="M28" s="79"/>
      <c r="N28" s="79"/>
      <c r="O28" s="79"/>
      <c r="P28" s="79"/>
      <c r="Q28" s="79"/>
      <c r="R28" s="79"/>
      <c r="S28" s="79"/>
      <c r="T28" s="79"/>
      <c r="U28" s="79"/>
      <c r="V28" s="79"/>
      <c r="W28" s="79"/>
      <c r="X28" s="79"/>
      <c r="Y28" s="79"/>
      <c r="Z28" s="79"/>
    </row>
    <row r="29" ht="11.25" customHeight="1">
      <c r="A29" s="473" t="s">
        <v>65</v>
      </c>
      <c r="B29" s="474" t="s">
        <v>52</v>
      </c>
      <c r="C29" s="112" t="s">
        <v>9676</v>
      </c>
      <c r="D29" s="119">
        <v>4.0</v>
      </c>
      <c r="E29" s="703">
        <v>4.0</v>
      </c>
      <c r="F29" s="478" t="s">
        <v>767</v>
      </c>
      <c r="G29" s="79"/>
      <c r="H29" s="79"/>
      <c r="I29" s="79"/>
      <c r="J29" s="79"/>
      <c r="K29" s="79"/>
      <c r="L29" s="79"/>
      <c r="M29" s="79"/>
      <c r="N29" s="79"/>
      <c r="O29" s="79"/>
      <c r="P29" s="79"/>
      <c r="Q29" s="79"/>
      <c r="R29" s="79"/>
      <c r="S29" s="79"/>
      <c r="T29" s="79"/>
      <c r="U29" s="79"/>
      <c r="V29" s="79"/>
      <c r="W29" s="79"/>
      <c r="X29" s="79"/>
      <c r="Y29" s="79"/>
      <c r="Z29" s="79"/>
    </row>
    <row r="30" ht="11.25" customHeight="1">
      <c r="A30" s="817" t="s">
        <v>65</v>
      </c>
      <c r="B30" s="673" t="s">
        <v>52</v>
      </c>
      <c r="C30" s="112" t="s">
        <v>9677</v>
      </c>
      <c r="D30" s="119">
        <v>10.0</v>
      </c>
      <c r="E30" s="703">
        <v>10.0</v>
      </c>
      <c r="F30" s="478" t="s">
        <v>767</v>
      </c>
      <c r="G30" s="79"/>
      <c r="H30" s="79"/>
      <c r="I30" s="79"/>
      <c r="J30" s="79"/>
      <c r="K30" s="79"/>
      <c r="L30" s="79"/>
      <c r="M30" s="79"/>
      <c r="N30" s="79"/>
      <c r="O30" s="79"/>
      <c r="P30" s="79"/>
      <c r="Q30" s="79"/>
      <c r="R30" s="79"/>
      <c r="S30" s="79"/>
      <c r="T30" s="79"/>
      <c r="U30" s="79"/>
      <c r="V30" s="79"/>
      <c r="W30" s="79"/>
      <c r="X30" s="79"/>
      <c r="Y30" s="79"/>
      <c r="Z30" s="79"/>
    </row>
    <row r="31" ht="11.25" customHeight="1">
      <c r="A31" s="473" t="s">
        <v>65</v>
      </c>
      <c r="B31" s="474" t="s">
        <v>52</v>
      </c>
      <c r="C31" s="473" t="s">
        <v>9678</v>
      </c>
      <c r="D31" s="600">
        <v>10.0</v>
      </c>
      <c r="E31" s="815">
        <v>10.0</v>
      </c>
      <c r="F31" s="478" t="s">
        <v>767</v>
      </c>
      <c r="G31" s="79"/>
      <c r="H31" s="79"/>
      <c r="I31" s="79"/>
      <c r="J31" s="79"/>
      <c r="K31" s="79"/>
      <c r="L31" s="79"/>
      <c r="M31" s="79"/>
      <c r="N31" s="79"/>
      <c r="O31" s="79"/>
      <c r="P31" s="79"/>
      <c r="Q31" s="79"/>
      <c r="R31" s="79"/>
      <c r="S31" s="79"/>
      <c r="T31" s="79"/>
      <c r="U31" s="79"/>
      <c r="V31" s="79"/>
      <c r="W31" s="79"/>
      <c r="X31" s="79"/>
      <c r="Y31" s="79"/>
      <c r="Z31" s="79"/>
    </row>
    <row r="32" ht="11.25" customHeight="1">
      <c r="A32" s="478" t="s">
        <v>347</v>
      </c>
      <c r="B32" s="474" t="s">
        <v>52</v>
      </c>
      <c r="C32" s="473" t="s">
        <v>9679</v>
      </c>
      <c r="D32" s="600">
        <v>50.0</v>
      </c>
      <c r="E32" s="815">
        <v>50.0</v>
      </c>
      <c r="F32" s="816" t="s">
        <v>347</v>
      </c>
      <c r="G32" s="79"/>
      <c r="H32" s="79"/>
      <c r="I32" s="79"/>
      <c r="J32" s="79"/>
      <c r="K32" s="79"/>
      <c r="L32" s="79"/>
      <c r="M32" s="79"/>
      <c r="N32" s="79"/>
      <c r="O32" s="79"/>
      <c r="P32" s="79"/>
      <c r="Q32" s="79"/>
      <c r="R32" s="79"/>
      <c r="S32" s="79"/>
      <c r="T32" s="79"/>
      <c r="U32" s="79"/>
      <c r="V32" s="79"/>
      <c r="W32" s="79"/>
      <c r="X32" s="79"/>
      <c r="Y32" s="79"/>
      <c r="Z32" s="79"/>
    </row>
    <row r="33" ht="11.25" customHeight="1">
      <c r="A33" s="478" t="s">
        <v>347</v>
      </c>
      <c r="B33" s="474" t="s">
        <v>52</v>
      </c>
      <c r="C33" s="473" t="s">
        <v>9680</v>
      </c>
      <c r="D33" s="600">
        <v>10.0</v>
      </c>
      <c r="E33" s="815">
        <v>30.0</v>
      </c>
      <c r="F33" s="816" t="s">
        <v>347</v>
      </c>
      <c r="G33" s="79"/>
      <c r="H33" s="79"/>
      <c r="I33" s="79"/>
      <c r="J33" s="79"/>
      <c r="K33" s="79"/>
      <c r="L33" s="79"/>
      <c r="M33" s="79"/>
      <c r="N33" s="79"/>
      <c r="O33" s="79"/>
      <c r="P33" s="79"/>
      <c r="Q33" s="79"/>
      <c r="R33" s="79"/>
      <c r="S33" s="79"/>
      <c r="T33" s="79"/>
      <c r="U33" s="79"/>
      <c r="V33" s="79"/>
      <c r="W33" s="79"/>
      <c r="X33" s="79"/>
      <c r="Y33" s="79"/>
      <c r="Z33" s="79"/>
    </row>
    <row r="34" ht="11.25" customHeight="1">
      <c r="A34" s="478" t="s">
        <v>73</v>
      </c>
      <c r="B34" s="474" t="s">
        <v>3791</v>
      </c>
      <c r="C34" s="473" t="s">
        <v>9681</v>
      </c>
      <c r="D34" s="600">
        <v>100.0</v>
      </c>
      <c r="E34" s="815">
        <v>100.0</v>
      </c>
      <c r="F34" s="816" t="s">
        <v>366</v>
      </c>
      <c r="G34" s="79"/>
      <c r="H34" s="79"/>
      <c r="I34" s="79"/>
      <c r="J34" s="79"/>
      <c r="K34" s="79"/>
      <c r="L34" s="79"/>
      <c r="M34" s="79"/>
      <c r="N34" s="79"/>
      <c r="O34" s="79"/>
      <c r="P34" s="79"/>
      <c r="Q34" s="79"/>
      <c r="R34" s="79"/>
      <c r="S34" s="79"/>
      <c r="T34" s="79"/>
      <c r="U34" s="79"/>
      <c r="V34" s="79"/>
      <c r="W34" s="79"/>
      <c r="X34" s="79"/>
      <c r="Y34" s="79"/>
      <c r="Z34" s="79"/>
    </row>
    <row r="35" ht="11.25" customHeight="1">
      <c r="A35" s="17" t="s">
        <v>79</v>
      </c>
      <c r="B35" s="98" t="s">
        <v>77</v>
      </c>
      <c r="C35" s="112" t="s">
        <v>9682</v>
      </c>
      <c r="D35" s="119">
        <v>60.0</v>
      </c>
      <c r="E35" s="703">
        <v>60.0</v>
      </c>
      <c r="F35" s="78" t="s">
        <v>539</v>
      </c>
      <c r="G35" s="79"/>
      <c r="H35" s="79"/>
      <c r="I35" s="79"/>
      <c r="J35" s="79"/>
      <c r="K35" s="79"/>
      <c r="L35" s="79"/>
      <c r="M35" s="79"/>
      <c r="N35" s="79"/>
      <c r="O35" s="79"/>
      <c r="P35" s="79"/>
      <c r="Q35" s="79"/>
      <c r="R35" s="79"/>
      <c r="S35" s="79"/>
      <c r="T35" s="79"/>
      <c r="U35" s="79"/>
      <c r="V35" s="79"/>
      <c r="W35" s="79"/>
      <c r="X35" s="79"/>
      <c r="Y35" s="79"/>
      <c r="Z35" s="79"/>
    </row>
    <row r="36" ht="11.25" customHeight="1">
      <c r="A36" s="17" t="s">
        <v>79</v>
      </c>
      <c r="B36" s="98" t="s">
        <v>77</v>
      </c>
      <c r="C36" s="112" t="s">
        <v>9683</v>
      </c>
      <c r="D36" s="119">
        <v>10.0</v>
      </c>
      <c r="E36" s="703">
        <v>10.0</v>
      </c>
      <c r="F36" s="78" t="s">
        <v>539</v>
      </c>
      <c r="G36" s="79"/>
      <c r="H36" s="79"/>
      <c r="I36" s="79"/>
      <c r="J36" s="79"/>
      <c r="K36" s="79"/>
      <c r="L36" s="79"/>
      <c r="M36" s="79"/>
      <c r="N36" s="79"/>
      <c r="O36" s="79"/>
      <c r="P36" s="79"/>
      <c r="Q36" s="79"/>
      <c r="R36" s="79"/>
      <c r="S36" s="79"/>
      <c r="T36" s="79"/>
      <c r="U36" s="79"/>
      <c r="V36" s="79"/>
      <c r="W36" s="79"/>
      <c r="X36" s="79"/>
      <c r="Y36" s="79"/>
      <c r="Z36" s="79"/>
    </row>
    <row r="37" ht="11.25" customHeight="1">
      <c r="A37" s="17" t="s">
        <v>79</v>
      </c>
      <c r="B37" s="98" t="s">
        <v>77</v>
      </c>
      <c r="C37" s="112" t="s">
        <v>9684</v>
      </c>
      <c r="D37" s="119">
        <v>10.0</v>
      </c>
      <c r="E37" s="703">
        <v>10.0</v>
      </c>
      <c r="F37" s="78" t="s">
        <v>539</v>
      </c>
      <c r="G37" s="79"/>
      <c r="H37" s="79"/>
      <c r="I37" s="79"/>
      <c r="J37" s="79"/>
      <c r="K37" s="79"/>
      <c r="L37" s="79"/>
      <c r="M37" s="79"/>
      <c r="N37" s="79"/>
      <c r="O37" s="79"/>
      <c r="P37" s="79"/>
      <c r="Q37" s="79"/>
      <c r="R37" s="79"/>
      <c r="S37" s="79"/>
      <c r="T37" s="79"/>
      <c r="U37" s="79"/>
      <c r="V37" s="79"/>
      <c r="W37" s="79"/>
      <c r="X37" s="79"/>
      <c r="Y37" s="79"/>
      <c r="Z37" s="79"/>
    </row>
    <row r="38" ht="11.25" customHeight="1">
      <c r="A38" s="17" t="s">
        <v>79</v>
      </c>
      <c r="B38" s="98" t="s">
        <v>77</v>
      </c>
      <c r="C38" s="112" t="s">
        <v>9675</v>
      </c>
      <c r="D38" s="119">
        <v>10.0</v>
      </c>
      <c r="E38" s="703">
        <v>10.0</v>
      </c>
      <c r="F38" s="78" t="s">
        <v>539</v>
      </c>
      <c r="G38" s="79"/>
      <c r="H38" s="79"/>
      <c r="I38" s="79"/>
      <c r="J38" s="79"/>
      <c r="K38" s="79"/>
      <c r="L38" s="79"/>
      <c r="M38" s="79"/>
      <c r="N38" s="79"/>
      <c r="O38" s="79"/>
      <c r="P38" s="79"/>
      <c r="Q38" s="79"/>
      <c r="R38" s="79"/>
      <c r="S38" s="79"/>
      <c r="T38" s="79"/>
      <c r="U38" s="79"/>
      <c r="V38" s="79"/>
      <c r="W38" s="79"/>
      <c r="X38" s="79"/>
      <c r="Y38" s="79"/>
      <c r="Z38" s="79"/>
    </row>
    <row r="39" ht="11.25" customHeight="1">
      <c r="A39" s="17" t="s">
        <v>79</v>
      </c>
      <c r="B39" s="98" t="s">
        <v>77</v>
      </c>
      <c r="C39" s="112" t="s">
        <v>9677</v>
      </c>
      <c r="D39" s="119">
        <v>10.0</v>
      </c>
      <c r="E39" s="703">
        <v>10.0</v>
      </c>
      <c r="F39" s="78" t="s">
        <v>539</v>
      </c>
      <c r="G39" s="79"/>
      <c r="H39" s="79"/>
      <c r="I39" s="79"/>
      <c r="J39" s="79"/>
      <c r="K39" s="79"/>
      <c r="L39" s="79"/>
      <c r="M39" s="79"/>
      <c r="N39" s="79"/>
      <c r="O39" s="79"/>
      <c r="P39" s="79"/>
      <c r="Q39" s="79"/>
      <c r="R39" s="79"/>
      <c r="S39" s="79"/>
      <c r="T39" s="79"/>
      <c r="U39" s="79"/>
      <c r="V39" s="79"/>
      <c r="W39" s="79"/>
      <c r="X39" s="79"/>
      <c r="Y39" s="79"/>
      <c r="Z39" s="79"/>
    </row>
    <row r="40" ht="11.25" customHeight="1">
      <c r="A40" s="17" t="s">
        <v>79</v>
      </c>
      <c r="B40" s="98" t="s">
        <v>77</v>
      </c>
      <c r="C40" s="112" t="s">
        <v>9676</v>
      </c>
      <c r="D40" s="119">
        <v>4.0</v>
      </c>
      <c r="E40" s="703">
        <v>4.0</v>
      </c>
      <c r="F40" s="78" t="s">
        <v>539</v>
      </c>
      <c r="G40" s="79"/>
      <c r="H40" s="79"/>
      <c r="I40" s="79"/>
      <c r="J40" s="79"/>
      <c r="K40" s="79"/>
      <c r="L40" s="79"/>
      <c r="M40" s="79"/>
      <c r="N40" s="79"/>
      <c r="O40" s="79"/>
      <c r="P40" s="79"/>
      <c r="Q40" s="79"/>
      <c r="R40" s="79"/>
      <c r="S40" s="79"/>
      <c r="T40" s="79"/>
      <c r="U40" s="79"/>
      <c r="V40" s="79"/>
      <c r="W40" s="79"/>
      <c r="X40" s="79"/>
      <c r="Y40" s="79"/>
      <c r="Z40" s="79"/>
    </row>
    <row r="41" ht="11.25" customHeight="1">
      <c r="A41" s="17" t="s">
        <v>79</v>
      </c>
      <c r="B41" s="98" t="s">
        <v>77</v>
      </c>
      <c r="C41" s="112" t="s">
        <v>9685</v>
      </c>
      <c r="D41" s="119">
        <v>50.0</v>
      </c>
      <c r="E41" s="703">
        <v>50.0</v>
      </c>
      <c r="F41" s="78" t="s">
        <v>539</v>
      </c>
      <c r="G41" s="79"/>
      <c r="H41" s="79"/>
      <c r="I41" s="79"/>
      <c r="J41" s="79"/>
      <c r="K41" s="79"/>
      <c r="L41" s="79"/>
      <c r="M41" s="79"/>
      <c r="N41" s="79"/>
      <c r="O41" s="79"/>
      <c r="P41" s="79"/>
      <c r="Q41" s="79"/>
      <c r="R41" s="79"/>
      <c r="S41" s="79"/>
      <c r="T41" s="79"/>
      <c r="U41" s="79"/>
      <c r="V41" s="79"/>
      <c r="W41" s="79"/>
      <c r="X41" s="79"/>
      <c r="Y41" s="79"/>
      <c r="Z41" s="79"/>
    </row>
    <row r="42" ht="11.25" customHeight="1">
      <c r="A42" s="17" t="s">
        <v>85</v>
      </c>
      <c r="B42" s="98" t="s">
        <v>77</v>
      </c>
      <c r="C42" s="112" t="s">
        <v>9686</v>
      </c>
      <c r="D42" s="119">
        <v>50.0</v>
      </c>
      <c r="E42" s="703">
        <v>50.0</v>
      </c>
      <c r="F42" s="78" t="s">
        <v>572</v>
      </c>
      <c r="G42" s="79"/>
      <c r="H42" s="79"/>
      <c r="I42" s="79"/>
      <c r="J42" s="79"/>
      <c r="K42" s="79"/>
      <c r="L42" s="79"/>
      <c r="M42" s="79"/>
      <c r="N42" s="79"/>
      <c r="O42" s="79"/>
      <c r="P42" s="79"/>
      <c r="Q42" s="79"/>
      <c r="R42" s="79"/>
      <c r="S42" s="79"/>
      <c r="T42" s="79"/>
      <c r="U42" s="79"/>
      <c r="V42" s="79"/>
      <c r="W42" s="79"/>
      <c r="X42" s="79"/>
      <c r="Y42" s="79"/>
      <c r="Z42" s="79"/>
    </row>
    <row r="43" ht="11.25" customHeight="1">
      <c r="A43" s="112" t="s">
        <v>85</v>
      </c>
      <c r="B43" s="98" t="s">
        <v>77</v>
      </c>
      <c r="C43" s="112" t="s">
        <v>9687</v>
      </c>
      <c r="D43" s="119">
        <v>50.0</v>
      </c>
      <c r="E43" s="703">
        <v>50.0</v>
      </c>
      <c r="F43" s="78" t="s">
        <v>572</v>
      </c>
      <c r="G43" s="79"/>
      <c r="H43" s="79"/>
      <c r="I43" s="79"/>
      <c r="J43" s="79"/>
      <c r="K43" s="79"/>
      <c r="L43" s="79"/>
      <c r="M43" s="79"/>
      <c r="N43" s="79"/>
      <c r="O43" s="79"/>
      <c r="P43" s="79"/>
      <c r="Q43" s="79"/>
      <c r="R43" s="79"/>
      <c r="S43" s="79"/>
      <c r="T43" s="79"/>
      <c r="U43" s="79"/>
      <c r="V43" s="79"/>
      <c r="W43" s="79"/>
      <c r="X43" s="79"/>
      <c r="Y43" s="79"/>
      <c r="Z43" s="79"/>
    </row>
    <row r="44" ht="11.25" customHeight="1">
      <c r="A44" s="112" t="s">
        <v>89</v>
      </c>
      <c r="B44" s="98" t="s">
        <v>77</v>
      </c>
      <c r="C44" s="112" t="s">
        <v>9688</v>
      </c>
      <c r="D44" s="119">
        <v>10.0</v>
      </c>
      <c r="E44" s="703">
        <v>10.0</v>
      </c>
      <c r="F44" s="78" t="s">
        <v>598</v>
      </c>
      <c r="G44" s="79"/>
      <c r="H44" s="79"/>
      <c r="I44" s="79"/>
      <c r="J44" s="79"/>
      <c r="K44" s="79"/>
      <c r="L44" s="79"/>
      <c r="M44" s="79"/>
      <c r="N44" s="79"/>
      <c r="O44" s="79"/>
      <c r="P44" s="79"/>
      <c r="Q44" s="79"/>
      <c r="R44" s="79"/>
      <c r="S44" s="79"/>
      <c r="T44" s="79"/>
      <c r="U44" s="79"/>
      <c r="V44" s="79"/>
      <c r="W44" s="79"/>
      <c r="X44" s="79"/>
      <c r="Y44" s="79"/>
      <c r="Z44" s="79"/>
    </row>
    <row r="45" ht="11.25" customHeight="1">
      <c r="A45" s="85" t="s">
        <v>91</v>
      </c>
      <c r="B45" s="18" t="s">
        <v>77</v>
      </c>
      <c r="C45" s="85" t="s">
        <v>9689</v>
      </c>
      <c r="D45" s="119">
        <v>10.0</v>
      </c>
      <c r="E45" s="703">
        <v>10.0</v>
      </c>
      <c r="F45" s="78" t="s">
        <v>607</v>
      </c>
      <c r="G45" s="79"/>
      <c r="H45" s="79"/>
      <c r="I45" s="79"/>
      <c r="J45" s="79"/>
      <c r="K45" s="79"/>
      <c r="L45" s="79"/>
      <c r="M45" s="79"/>
      <c r="N45" s="79"/>
      <c r="O45" s="79"/>
      <c r="P45" s="79"/>
      <c r="Q45" s="79"/>
      <c r="R45" s="79"/>
      <c r="S45" s="79"/>
      <c r="T45" s="79"/>
      <c r="U45" s="79"/>
      <c r="V45" s="79"/>
      <c r="W45" s="79"/>
      <c r="X45" s="79"/>
      <c r="Y45" s="79"/>
      <c r="Z45" s="79"/>
    </row>
    <row r="46" ht="11.25" customHeight="1">
      <c r="A46" s="85" t="s">
        <v>91</v>
      </c>
      <c r="B46" s="18" t="s">
        <v>77</v>
      </c>
      <c r="C46" s="85" t="s">
        <v>9690</v>
      </c>
      <c r="D46" s="119">
        <v>10.0</v>
      </c>
      <c r="E46" s="703">
        <v>10.0</v>
      </c>
      <c r="F46" s="78" t="s">
        <v>607</v>
      </c>
      <c r="G46" s="79"/>
      <c r="H46" s="79"/>
      <c r="I46" s="79"/>
      <c r="J46" s="79"/>
      <c r="K46" s="79"/>
      <c r="L46" s="79"/>
      <c r="M46" s="79"/>
      <c r="N46" s="79"/>
      <c r="O46" s="79"/>
      <c r="P46" s="79"/>
      <c r="Q46" s="79"/>
      <c r="R46" s="79"/>
      <c r="S46" s="79"/>
      <c r="T46" s="79"/>
      <c r="U46" s="79"/>
      <c r="V46" s="79"/>
      <c r="W46" s="79"/>
      <c r="X46" s="79"/>
      <c r="Y46" s="79"/>
      <c r="Z46" s="79"/>
    </row>
    <row r="47" ht="11.25" customHeight="1">
      <c r="A47" s="85" t="s">
        <v>91</v>
      </c>
      <c r="B47" s="18" t="s">
        <v>77</v>
      </c>
      <c r="C47" s="85" t="s">
        <v>9691</v>
      </c>
      <c r="D47" s="119">
        <v>50.0</v>
      </c>
      <c r="E47" s="703">
        <v>200.0</v>
      </c>
      <c r="F47" s="78" t="s">
        <v>607</v>
      </c>
      <c r="G47" s="79"/>
      <c r="H47" s="79"/>
      <c r="I47" s="79"/>
      <c r="J47" s="79"/>
      <c r="K47" s="79"/>
      <c r="L47" s="79"/>
      <c r="M47" s="79"/>
      <c r="N47" s="79"/>
      <c r="O47" s="79"/>
      <c r="P47" s="79"/>
      <c r="Q47" s="79"/>
      <c r="R47" s="79"/>
      <c r="S47" s="79"/>
      <c r="T47" s="79"/>
      <c r="U47" s="79"/>
      <c r="V47" s="79"/>
      <c r="W47" s="79"/>
      <c r="X47" s="79"/>
      <c r="Y47" s="79"/>
      <c r="Z47" s="79"/>
    </row>
    <row r="48" ht="11.25" customHeight="1">
      <c r="A48" s="85" t="s">
        <v>91</v>
      </c>
      <c r="B48" s="18" t="s">
        <v>77</v>
      </c>
      <c r="C48" s="85" t="s">
        <v>9692</v>
      </c>
      <c r="D48" s="119">
        <v>10.0</v>
      </c>
      <c r="E48" s="703">
        <v>10.0</v>
      </c>
      <c r="F48" s="78" t="s">
        <v>607</v>
      </c>
      <c r="G48" s="79"/>
      <c r="H48" s="79"/>
      <c r="I48" s="79"/>
      <c r="J48" s="79"/>
      <c r="K48" s="79"/>
      <c r="L48" s="79"/>
      <c r="M48" s="79"/>
      <c r="N48" s="79"/>
      <c r="O48" s="79"/>
      <c r="P48" s="79"/>
      <c r="Q48" s="79"/>
      <c r="R48" s="79"/>
      <c r="S48" s="79"/>
      <c r="T48" s="79"/>
      <c r="U48" s="79"/>
      <c r="V48" s="79"/>
      <c r="W48" s="79"/>
      <c r="X48" s="79"/>
      <c r="Y48" s="79"/>
      <c r="Z48" s="79"/>
    </row>
    <row r="49" ht="11.25" customHeight="1">
      <c r="A49" s="78" t="s">
        <v>92</v>
      </c>
      <c r="B49" s="18" t="s">
        <v>77</v>
      </c>
      <c r="C49" s="85" t="s">
        <v>9693</v>
      </c>
      <c r="D49" s="75">
        <v>50.0</v>
      </c>
      <c r="E49" s="469">
        <v>50.0</v>
      </c>
      <c r="F49" s="78" t="s">
        <v>615</v>
      </c>
      <c r="G49" s="79"/>
      <c r="H49" s="79"/>
      <c r="I49" s="79"/>
      <c r="J49" s="79"/>
      <c r="K49" s="79"/>
      <c r="L49" s="79"/>
      <c r="M49" s="79"/>
      <c r="N49" s="79"/>
      <c r="O49" s="79"/>
      <c r="P49" s="79"/>
      <c r="Q49" s="79"/>
      <c r="R49" s="79"/>
      <c r="S49" s="79"/>
      <c r="T49" s="79"/>
      <c r="U49" s="79"/>
      <c r="V49" s="79"/>
      <c r="W49" s="79"/>
      <c r="X49" s="79"/>
      <c r="Y49" s="79"/>
      <c r="Z49" s="79"/>
    </row>
    <row r="50" ht="11.25" customHeight="1">
      <c r="A50" s="85" t="s">
        <v>97</v>
      </c>
      <c r="B50" s="18" t="s">
        <v>77</v>
      </c>
      <c r="C50" s="85" t="s">
        <v>9694</v>
      </c>
      <c r="D50" s="75">
        <v>50.0</v>
      </c>
      <c r="E50" s="469">
        <v>50.0</v>
      </c>
      <c r="F50" s="78" t="s">
        <v>3133</v>
      </c>
      <c r="G50" s="79"/>
      <c r="H50" s="79"/>
      <c r="I50" s="79"/>
      <c r="J50" s="79"/>
      <c r="K50" s="79"/>
      <c r="L50" s="79"/>
      <c r="M50" s="79"/>
      <c r="N50" s="79"/>
      <c r="O50" s="79"/>
      <c r="P50" s="79"/>
      <c r="Q50" s="79"/>
      <c r="R50" s="79"/>
      <c r="S50" s="79"/>
      <c r="T50" s="79"/>
      <c r="U50" s="79"/>
      <c r="V50" s="79"/>
      <c r="W50" s="79"/>
      <c r="X50" s="79"/>
      <c r="Y50" s="79"/>
      <c r="Z50" s="79"/>
    </row>
    <row r="51" ht="11.25" customHeight="1">
      <c r="A51" s="17" t="s">
        <v>8085</v>
      </c>
      <c r="B51" s="98" t="s">
        <v>77</v>
      </c>
      <c r="C51" s="112" t="s">
        <v>9695</v>
      </c>
      <c r="D51" s="119">
        <v>50.0</v>
      </c>
      <c r="E51" s="703">
        <v>50.0</v>
      </c>
      <c r="F51" s="78" t="s">
        <v>7911</v>
      </c>
      <c r="G51" s="79"/>
      <c r="H51" s="79"/>
      <c r="I51" s="79"/>
      <c r="J51" s="79"/>
      <c r="K51" s="79"/>
      <c r="L51" s="79"/>
      <c r="M51" s="79"/>
      <c r="N51" s="79"/>
      <c r="O51" s="79"/>
      <c r="P51" s="79"/>
      <c r="Q51" s="79"/>
      <c r="R51" s="79"/>
      <c r="S51" s="79"/>
      <c r="T51" s="79"/>
      <c r="U51" s="79"/>
      <c r="V51" s="79"/>
      <c r="W51" s="79"/>
      <c r="X51" s="79"/>
      <c r="Y51" s="79"/>
      <c r="Z51" s="79"/>
    </row>
    <row r="52" ht="11.25" customHeight="1">
      <c r="A52" s="17" t="s">
        <v>8085</v>
      </c>
      <c r="B52" s="98" t="s">
        <v>77</v>
      </c>
      <c r="C52" s="112" t="s">
        <v>9696</v>
      </c>
      <c r="D52" s="119">
        <v>10.0</v>
      </c>
      <c r="E52" s="703">
        <v>10.0</v>
      </c>
      <c r="F52" s="78" t="s">
        <v>7911</v>
      </c>
      <c r="G52" s="79"/>
      <c r="H52" s="79"/>
      <c r="I52" s="79"/>
      <c r="J52" s="79"/>
      <c r="K52" s="79"/>
      <c r="L52" s="79"/>
      <c r="M52" s="79"/>
      <c r="N52" s="79"/>
      <c r="O52" s="79"/>
      <c r="P52" s="79"/>
      <c r="Q52" s="79"/>
      <c r="R52" s="79"/>
      <c r="S52" s="79"/>
      <c r="T52" s="79"/>
      <c r="U52" s="79"/>
      <c r="V52" s="79"/>
      <c r="W52" s="79"/>
      <c r="X52" s="79"/>
      <c r="Y52" s="79"/>
      <c r="Z52" s="79"/>
    </row>
    <row r="53" ht="11.25" customHeight="1">
      <c r="A53" s="478"/>
      <c r="B53" s="473"/>
      <c r="C53" s="473"/>
      <c r="D53" s="411"/>
      <c r="E53" s="483"/>
      <c r="F53" s="816"/>
      <c r="G53" s="79"/>
      <c r="H53" s="79"/>
      <c r="I53" s="79"/>
      <c r="J53" s="79"/>
      <c r="K53" s="79"/>
      <c r="L53" s="79"/>
      <c r="M53" s="79"/>
      <c r="N53" s="79"/>
      <c r="O53" s="79"/>
      <c r="P53" s="79"/>
      <c r="Q53" s="79"/>
      <c r="R53" s="79"/>
      <c r="S53" s="79"/>
      <c r="T53" s="79"/>
      <c r="U53" s="79"/>
      <c r="V53" s="79"/>
      <c r="W53" s="79"/>
      <c r="X53" s="79"/>
      <c r="Y53" s="79"/>
      <c r="Z53" s="79"/>
    </row>
    <row r="54" ht="11.25" customHeight="1">
      <c r="A54" s="65"/>
      <c r="B54" s="523"/>
      <c r="C54" s="523"/>
      <c r="D54" s="700"/>
      <c r="E54" s="700">
        <f>SUM(E10:E53)</f>
        <v>1071</v>
      </c>
      <c r="F54" s="79"/>
      <c r="G54" s="79"/>
      <c r="H54" s="79"/>
      <c r="I54" s="79"/>
      <c r="J54" s="79"/>
      <c r="K54" s="79"/>
      <c r="L54" s="79"/>
      <c r="M54" s="79"/>
      <c r="N54" s="79"/>
      <c r="O54" s="79"/>
      <c r="P54" s="79"/>
      <c r="Q54" s="79"/>
      <c r="R54" s="79"/>
      <c r="S54" s="79"/>
      <c r="T54" s="79"/>
      <c r="U54" s="79"/>
      <c r="V54" s="79"/>
      <c r="W54" s="79"/>
      <c r="X54" s="79"/>
      <c r="Y54" s="79"/>
      <c r="Z54" s="79"/>
    </row>
    <row r="55" ht="11.25" customHeight="1">
      <c r="A55" s="53"/>
      <c r="B55" s="53"/>
      <c r="C55" s="54"/>
      <c r="D55" s="54"/>
      <c r="E55" s="54"/>
      <c r="F55" s="1"/>
      <c r="G55" s="1"/>
      <c r="H55" s="1"/>
      <c r="I55" s="79"/>
      <c r="J55" s="79"/>
      <c r="K55" s="79"/>
      <c r="L55" s="79"/>
      <c r="M55" s="79"/>
      <c r="N55" s="79"/>
      <c r="O55" s="79"/>
      <c r="P55" s="79"/>
      <c r="Q55" s="79"/>
      <c r="R55" s="79"/>
      <c r="S55" s="79"/>
      <c r="T55" s="79"/>
      <c r="U55" s="79"/>
      <c r="V55" s="79"/>
      <c r="W55" s="79"/>
      <c r="X55" s="79"/>
      <c r="Y55" s="79"/>
      <c r="Z55" s="79"/>
    </row>
    <row r="56" ht="11.25" customHeight="1">
      <c r="A56" s="172" t="s">
        <v>690</v>
      </c>
      <c r="B56" s="173"/>
      <c r="C56" s="173"/>
      <c r="D56" s="173"/>
      <c r="E56" s="173"/>
      <c r="F56" s="173"/>
      <c r="G56" s="173"/>
      <c r="H56" s="173"/>
      <c r="I56" s="53"/>
      <c r="J56" s="53"/>
      <c r="K56" s="53"/>
      <c r="L56" s="53"/>
      <c r="M56" s="53"/>
      <c r="N56" s="53"/>
      <c r="O56" s="53"/>
      <c r="P56" s="53"/>
      <c r="Q56" s="53"/>
      <c r="R56" s="53"/>
      <c r="S56" s="53"/>
      <c r="T56" s="53"/>
      <c r="U56" s="53"/>
      <c r="V56" s="53"/>
      <c r="W56" s="53"/>
      <c r="X56" s="53"/>
      <c r="Y56" s="53"/>
      <c r="Z56" s="79"/>
    </row>
    <row r="57" ht="15.75" customHeight="1">
      <c r="A57" s="53"/>
      <c r="B57" s="53"/>
      <c r="C57" s="54"/>
      <c r="D57" s="54"/>
      <c r="E57" s="1"/>
      <c r="F57" s="1"/>
      <c r="G57" s="1"/>
      <c r="H57" s="1"/>
    </row>
    <row r="58" ht="15.75" customHeight="1">
      <c r="A58" s="53"/>
      <c r="B58" s="53"/>
      <c r="C58" s="54"/>
      <c r="D58" s="54"/>
      <c r="E58" s="54"/>
      <c r="F58" s="1"/>
      <c r="G58" s="1"/>
      <c r="H58" s="1"/>
    </row>
    <row r="59" ht="15.75" customHeight="1">
      <c r="A59" s="53"/>
      <c r="B59" s="53"/>
      <c r="C59" s="54"/>
      <c r="D59" s="54"/>
      <c r="E59" s="1"/>
      <c r="F59" s="1"/>
      <c r="G59" s="1"/>
      <c r="H59" s="1"/>
    </row>
    <row r="60" ht="15.75" customHeight="1">
      <c r="A60" s="53"/>
      <c r="B60" s="53"/>
      <c r="C60" s="54"/>
      <c r="D60" s="54"/>
      <c r="E60" s="54"/>
      <c r="F60" s="1"/>
      <c r="G60" s="1"/>
      <c r="H60" s="1"/>
    </row>
    <row r="61" ht="15.75" customHeight="1">
      <c r="A61" s="53"/>
      <c r="B61" s="53"/>
      <c r="C61" s="54"/>
      <c r="D61" s="54"/>
      <c r="E61" s="54"/>
      <c r="F61" s="1"/>
      <c r="G61" s="1"/>
      <c r="H61" s="1"/>
    </row>
    <row r="62" ht="15.75" customHeight="1">
      <c r="A62" s="53"/>
      <c r="B62" s="53"/>
      <c r="C62" s="54"/>
      <c r="D62" s="54"/>
      <c r="E62" s="54"/>
      <c r="F62" s="1"/>
      <c r="G62" s="1"/>
      <c r="H62" s="1"/>
    </row>
    <row r="63" ht="15.75" customHeight="1">
      <c r="A63" s="53"/>
      <c r="B63" s="53"/>
      <c r="C63" s="54"/>
      <c r="D63" s="54"/>
      <c r="E63" s="54"/>
      <c r="F63" s="1"/>
      <c r="G63" s="1"/>
      <c r="H63" s="1"/>
    </row>
    <row r="64" ht="15.75" customHeight="1">
      <c r="A64" s="53"/>
      <c r="B64" s="53"/>
      <c r="C64" s="54"/>
      <c r="D64" s="54"/>
      <c r="E64" s="54"/>
      <c r="F64" s="1"/>
      <c r="G64" s="1"/>
      <c r="H64" s="1"/>
    </row>
    <row r="65" ht="15.75" customHeight="1">
      <c r="A65" s="53"/>
      <c r="B65" s="53"/>
      <c r="C65" s="54"/>
      <c r="D65" s="54"/>
      <c r="E65" s="54"/>
      <c r="F65" s="1"/>
      <c r="G65" s="1"/>
      <c r="H65" s="1"/>
    </row>
    <row r="66" ht="15.75" customHeight="1">
      <c r="A66" s="53"/>
      <c r="B66" s="53"/>
      <c r="C66" s="54"/>
      <c r="D66" s="54"/>
      <c r="E66" s="54"/>
      <c r="F66" s="1"/>
      <c r="G66" s="1"/>
      <c r="H66" s="1"/>
    </row>
    <row r="67" ht="15.75" customHeight="1">
      <c r="A67" s="53"/>
      <c r="B67" s="53"/>
      <c r="C67" s="54"/>
      <c r="D67" s="54"/>
      <c r="E67" s="54"/>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c r="A250" s="53"/>
      <c r="B250" s="53"/>
      <c r="C250" s="54"/>
      <c r="D250" s="54"/>
      <c r="E250" s="54"/>
      <c r="F250" s="1"/>
      <c r="G250" s="1"/>
      <c r="H250" s="1"/>
    </row>
    <row r="251" ht="15.75" customHeight="1">
      <c r="A251" s="53"/>
      <c r="B251" s="53"/>
      <c r="C251" s="54"/>
      <c r="D251" s="54"/>
      <c r="E251" s="54"/>
      <c r="F251" s="1"/>
      <c r="G251" s="1"/>
      <c r="H251" s="1"/>
    </row>
    <row r="252" ht="15.75" customHeight="1">
      <c r="A252" s="53"/>
      <c r="B252" s="53"/>
      <c r="C252" s="54"/>
      <c r="D252" s="54"/>
      <c r="E252" s="54"/>
      <c r="F252" s="1"/>
      <c r="G252" s="1"/>
      <c r="H252" s="1"/>
    </row>
    <row r="253" ht="15.75" customHeight="1">
      <c r="A253" s="53"/>
      <c r="B253" s="53"/>
      <c r="C253" s="54"/>
      <c r="D253" s="54"/>
      <c r="E253" s="54"/>
      <c r="F253" s="1"/>
      <c r="G253" s="1"/>
      <c r="H253" s="1"/>
    </row>
    <row r="254" ht="15.75" customHeight="1">
      <c r="A254" s="53"/>
      <c r="B254" s="53"/>
      <c r="C254" s="54"/>
      <c r="D254" s="54"/>
      <c r="E254" s="54"/>
      <c r="F254" s="1"/>
      <c r="G254" s="1"/>
      <c r="H254" s="1"/>
    </row>
    <row r="255" ht="15.75" customHeight="1">
      <c r="A255" s="53"/>
      <c r="B255" s="53"/>
      <c r="C255" s="54"/>
      <c r="D255" s="54"/>
      <c r="E255" s="54"/>
      <c r="F255" s="1"/>
      <c r="G255" s="1"/>
      <c r="H255" s="1"/>
    </row>
    <row r="256" ht="15.75" customHeight="1">
      <c r="A256" s="53"/>
      <c r="B256" s="53"/>
      <c r="C256" s="54"/>
      <c r="D256" s="54"/>
      <c r="E256" s="54"/>
      <c r="F256" s="1"/>
      <c r="G256" s="1"/>
      <c r="H256" s="1"/>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E2"/>
    <mergeCell ref="A4:E4"/>
    <mergeCell ref="A5:E5"/>
    <mergeCell ref="A6:E6"/>
    <mergeCell ref="A7:E7"/>
    <mergeCell ref="A56:H56"/>
  </mergeCell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29"/>
    <col customWidth="1" min="9" max="9" width="9.14"/>
    <col customWidth="1" min="10" max="12" width="8.0"/>
    <col customWidth="1" min="13" max="13" width="18.57"/>
    <col customWidth="1" min="14" max="25" width="8.0"/>
  </cols>
  <sheetData>
    <row r="1">
      <c r="A1" s="53"/>
      <c r="B1" s="53"/>
      <c r="C1" s="54"/>
      <c r="D1" s="54"/>
      <c r="E1" s="54"/>
      <c r="F1" s="1"/>
      <c r="G1" s="1"/>
      <c r="H1" s="1"/>
    </row>
    <row r="2" ht="15.75" customHeight="1">
      <c r="A2" s="55" t="s">
        <v>9697</v>
      </c>
      <c r="B2" s="56"/>
      <c r="C2" s="56"/>
      <c r="D2" s="56"/>
      <c r="E2" s="56"/>
      <c r="F2" s="56"/>
      <c r="G2" s="56"/>
      <c r="H2" s="56"/>
      <c r="I2" s="56"/>
      <c r="J2" s="56"/>
      <c r="K2" s="56"/>
      <c r="L2" s="57"/>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7.25" customHeight="1">
      <c r="A4" s="387" t="s">
        <v>9698</v>
      </c>
      <c r="B4" s="56"/>
      <c r="C4" s="56"/>
      <c r="D4" s="56"/>
      <c r="E4" s="56"/>
      <c r="F4" s="56"/>
      <c r="G4" s="56"/>
      <c r="H4" s="56"/>
      <c r="I4" s="56"/>
      <c r="J4" s="56"/>
      <c r="K4" s="56"/>
      <c r="L4" s="57"/>
      <c r="M4" s="59"/>
      <c r="N4" s="59"/>
      <c r="O4" s="59"/>
      <c r="P4" s="59"/>
      <c r="Q4" s="59"/>
      <c r="R4" s="59"/>
      <c r="S4" s="59"/>
      <c r="T4" s="59"/>
      <c r="U4" s="59"/>
      <c r="V4" s="59"/>
      <c r="W4" s="59"/>
      <c r="X4" s="59"/>
      <c r="Y4" s="59"/>
    </row>
    <row r="5" ht="16.5" customHeight="1">
      <c r="A5" s="387" t="s">
        <v>9699</v>
      </c>
      <c r="B5" s="56"/>
      <c r="C5" s="56"/>
      <c r="D5" s="56"/>
      <c r="E5" s="56"/>
      <c r="F5" s="56"/>
      <c r="G5" s="56"/>
      <c r="H5" s="56"/>
      <c r="I5" s="56"/>
      <c r="J5" s="56"/>
      <c r="K5" s="56"/>
      <c r="L5" s="57"/>
      <c r="M5" s="59"/>
      <c r="N5" s="59"/>
      <c r="O5" s="59"/>
      <c r="P5" s="59"/>
      <c r="Q5" s="59"/>
      <c r="R5" s="59"/>
      <c r="S5" s="59"/>
      <c r="T5" s="59"/>
      <c r="U5" s="59"/>
      <c r="V5" s="59"/>
      <c r="W5" s="59"/>
      <c r="X5" s="59"/>
      <c r="Y5" s="59"/>
    </row>
    <row r="6" ht="17.25" customHeight="1">
      <c r="A6" s="818" t="s">
        <v>7956</v>
      </c>
      <c r="B6" s="56"/>
      <c r="C6" s="56"/>
      <c r="D6" s="56"/>
      <c r="E6" s="56"/>
      <c r="F6" s="56"/>
      <c r="G6" s="56"/>
      <c r="H6" s="56"/>
      <c r="I6" s="56"/>
      <c r="J6" s="56"/>
      <c r="K6" s="56"/>
      <c r="L6" s="57"/>
      <c r="M6" s="59"/>
      <c r="N6" s="59"/>
      <c r="O6" s="59"/>
      <c r="P6" s="59"/>
      <c r="Q6" s="59"/>
      <c r="R6" s="59"/>
      <c r="S6" s="59"/>
      <c r="T6" s="59"/>
      <c r="U6" s="59"/>
      <c r="V6" s="59"/>
      <c r="W6" s="59"/>
      <c r="X6" s="59"/>
      <c r="Y6" s="59"/>
    </row>
    <row r="7" ht="17.25" customHeight="1">
      <c r="A7" s="387" t="s">
        <v>7957</v>
      </c>
      <c r="B7" s="56"/>
      <c r="C7" s="56"/>
      <c r="D7" s="56"/>
      <c r="E7" s="56"/>
      <c r="F7" s="56"/>
      <c r="G7" s="56"/>
      <c r="H7" s="56"/>
      <c r="I7" s="56"/>
      <c r="J7" s="56"/>
      <c r="K7" s="56"/>
      <c r="L7" s="57"/>
      <c r="M7" s="59"/>
      <c r="N7" s="59"/>
      <c r="O7" s="59"/>
      <c r="P7" s="59"/>
      <c r="Q7" s="59"/>
      <c r="R7" s="59"/>
      <c r="S7" s="59"/>
      <c r="T7" s="59"/>
      <c r="U7" s="59"/>
      <c r="V7" s="59"/>
      <c r="W7" s="59"/>
      <c r="X7" s="59"/>
      <c r="Y7" s="59"/>
    </row>
    <row r="8" ht="17.25" customHeight="1">
      <c r="A8" s="387" t="s">
        <v>9700</v>
      </c>
      <c r="B8" s="56"/>
      <c r="C8" s="56"/>
      <c r="D8" s="56"/>
      <c r="E8" s="56"/>
      <c r="F8" s="56"/>
      <c r="G8" s="56"/>
      <c r="H8" s="56"/>
      <c r="I8" s="56"/>
      <c r="J8" s="56"/>
      <c r="K8" s="56"/>
      <c r="L8" s="57"/>
      <c r="M8" s="59"/>
      <c r="N8" s="59"/>
      <c r="O8" s="59"/>
      <c r="P8" s="59"/>
      <c r="Q8" s="59"/>
      <c r="R8" s="59"/>
      <c r="S8" s="59"/>
      <c r="T8" s="59"/>
      <c r="U8" s="59"/>
      <c r="V8" s="59"/>
      <c r="W8" s="59"/>
      <c r="X8" s="59"/>
      <c r="Y8" s="59"/>
    </row>
    <row r="9" ht="28.5" customHeight="1">
      <c r="A9" s="387" t="s">
        <v>3969</v>
      </c>
      <c r="B9" s="56"/>
      <c r="C9" s="56"/>
      <c r="D9" s="56"/>
      <c r="E9" s="56"/>
      <c r="F9" s="56"/>
      <c r="G9" s="56"/>
      <c r="H9" s="56"/>
      <c r="I9" s="56"/>
      <c r="J9" s="56"/>
      <c r="K9" s="56"/>
      <c r="L9" s="57"/>
      <c r="M9" s="59"/>
      <c r="N9" s="59"/>
      <c r="O9" s="59"/>
      <c r="P9" s="59"/>
      <c r="Q9" s="59"/>
      <c r="R9" s="59"/>
      <c r="S9" s="59"/>
      <c r="T9" s="59"/>
      <c r="U9" s="59"/>
      <c r="V9" s="59"/>
      <c r="W9" s="59"/>
      <c r="X9" s="59"/>
      <c r="Y9" s="59"/>
    </row>
    <row r="10" ht="97.5" customHeight="1">
      <c r="A10" s="737" t="s">
        <v>9701</v>
      </c>
      <c r="B10" s="56"/>
      <c r="C10" s="56"/>
      <c r="D10" s="56"/>
      <c r="E10" s="56"/>
      <c r="F10" s="56"/>
      <c r="G10" s="56"/>
      <c r="H10" s="56"/>
      <c r="I10" s="56"/>
      <c r="J10" s="56"/>
      <c r="K10" s="56"/>
      <c r="L10" s="57"/>
      <c r="M10" s="59"/>
      <c r="N10" s="59"/>
      <c r="O10" s="59"/>
      <c r="P10" s="59"/>
      <c r="Q10" s="59"/>
      <c r="R10" s="59"/>
      <c r="S10" s="59"/>
      <c r="T10" s="59"/>
      <c r="U10" s="59"/>
      <c r="V10" s="59"/>
      <c r="W10" s="59"/>
      <c r="X10" s="59"/>
      <c r="Y10" s="59"/>
    </row>
    <row r="11">
      <c r="A11" s="64"/>
      <c r="B11" s="64"/>
      <c r="C11" s="65"/>
      <c r="D11" s="65"/>
      <c r="E11" s="65"/>
      <c r="F11" s="64"/>
      <c r="G11" s="64"/>
      <c r="H11" s="64"/>
      <c r="I11" s="59"/>
      <c r="J11" s="59"/>
      <c r="K11" s="59"/>
      <c r="L11" s="59"/>
      <c r="M11" s="59"/>
      <c r="N11" s="59"/>
      <c r="O11" s="59"/>
      <c r="P11" s="59"/>
      <c r="Q11" s="59"/>
      <c r="R11" s="59"/>
      <c r="S11" s="59"/>
      <c r="T11" s="59"/>
      <c r="U11" s="59"/>
      <c r="V11" s="59"/>
      <c r="W11" s="59"/>
      <c r="X11" s="59"/>
      <c r="Y11" s="59"/>
    </row>
    <row r="12" ht="61.5" customHeight="1">
      <c r="A12" s="193" t="s">
        <v>7</v>
      </c>
      <c r="B12" s="193" t="s">
        <v>738</v>
      </c>
      <c r="C12" s="193" t="s">
        <v>739</v>
      </c>
      <c r="D12" s="193" t="s">
        <v>740</v>
      </c>
      <c r="E12" s="193" t="s">
        <v>741</v>
      </c>
      <c r="F12" s="194" t="s">
        <v>8</v>
      </c>
      <c r="G12" s="193" t="s">
        <v>742</v>
      </c>
      <c r="H12" s="193" t="s">
        <v>743</v>
      </c>
      <c r="I12" s="193" t="s">
        <v>744</v>
      </c>
      <c r="J12" s="193" t="s">
        <v>9702</v>
      </c>
      <c r="K12" s="193" t="s">
        <v>746</v>
      </c>
      <c r="L12" s="195" t="s">
        <v>143</v>
      </c>
      <c r="M12" s="390" t="s">
        <v>144</v>
      </c>
      <c r="N12" s="59"/>
      <c r="O12" s="59"/>
      <c r="P12" s="59"/>
      <c r="Q12" s="59"/>
      <c r="R12" s="59"/>
      <c r="S12" s="59"/>
      <c r="T12" s="59"/>
      <c r="U12" s="59"/>
      <c r="V12" s="59"/>
      <c r="W12" s="59"/>
      <c r="X12" s="59"/>
      <c r="Y12" s="59"/>
    </row>
    <row r="13" ht="11.25" customHeight="1">
      <c r="A13" s="197" t="s">
        <v>76</v>
      </c>
      <c r="B13" s="198" t="s">
        <v>9703</v>
      </c>
      <c r="C13" s="198" t="s">
        <v>9704</v>
      </c>
      <c r="D13" s="198" t="s">
        <v>755</v>
      </c>
      <c r="E13" s="198" t="s">
        <v>9705</v>
      </c>
      <c r="F13" s="201" t="s">
        <v>77</v>
      </c>
      <c r="G13" s="198"/>
      <c r="H13" s="198">
        <v>2024.0</v>
      </c>
      <c r="I13" s="198">
        <v>2024.0</v>
      </c>
      <c r="J13" s="198">
        <v>250000.0</v>
      </c>
      <c r="K13" s="205">
        <v>500.0</v>
      </c>
      <c r="L13" s="206">
        <v>50.0</v>
      </c>
      <c r="M13" s="212" t="s">
        <v>394</v>
      </c>
      <c r="N13" s="79"/>
      <c r="O13" s="79"/>
      <c r="P13" s="79"/>
      <c r="Q13" s="79"/>
      <c r="R13" s="79"/>
      <c r="S13" s="79"/>
      <c r="T13" s="79"/>
      <c r="U13" s="79"/>
      <c r="V13" s="79"/>
      <c r="W13" s="79"/>
      <c r="X13" s="79"/>
      <c r="Y13" s="79"/>
      <c r="Z13" s="79"/>
    </row>
    <row r="14" ht="11.25" customHeight="1">
      <c r="A14" s="197" t="s">
        <v>82</v>
      </c>
      <c r="B14" s="198" t="s">
        <v>9706</v>
      </c>
      <c r="C14" s="198" t="s">
        <v>9707</v>
      </c>
      <c r="D14" s="198" t="s">
        <v>755</v>
      </c>
      <c r="E14" s="198" t="s">
        <v>82</v>
      </c>
      <c r="F14" s="201" t="s">
        <v>77</v>
      </c>
      <c r="G14" s="202" t="s">
        <v>9708</v>
      </c>
      <c r="H14" s="198">
        <v>2024.0</v>
      </c>
      <c r="I14" s="198">
        <v>2024.0</v>
      </c>
      <c r="J14" s="198">
        <v>11408.33</v>
      </c>
      <c r="K14" s="205">
        <v>200.0</v>
      </c>
      <c r="L14" s="206">
        <v>200.0</v>
      </c>
      <c r="M14" s="78" t="s">
        <v>558</v>
      </c>
      <c r="N14" s="79"/>
      <c r="O14" s="79"/>
      <c r="P14" s="79"/>
      <c r="Q14" s="79"/>
      <c r="R14" s="79"/>
      <c r="S14" s="79"/>
      <c r="T14" s="79"/>
      <c r="U14" s="79"/>
      <c r="V14" s="79"/>
      <c r="W14" s="79"/>
      <c r="X14" s="79"/>
      <c r="Y14" s="79"/>
      <c r="Z14" s="79"/>
    </row>
    <row r="15" ht="11.25" customHeight="1">
      <c r="A15" s="197" t="s">
        <v>82</v>
      </c>
      <c r="B15" s="198" t="s">
        <v>9709</v>
      </c>
      <c r="C15" s="198" t="s">
        <v>9707</v>
      </c>
      <c r="D15" s="198" t="s">
        <v>755</v>
      </c>
      <c r="E15" s="198" t="s">
        <v>82</v>
      </c>
      <c r="F15" s="201" t="s">
        <v>77</v>
      </c>
      <c r="G15" s="202" t="s">
        <v>9708</v>
      </c>
      <c r="H15" s="198">
        <v>2024.0</v>
      </c>
      <c r="I15" s="198">
        <v>2024.0</v>
      </c>
      <c r="J15" s="198">
        <v>13583.33</v>
      </c>
      <c r="K15" s="205">
        <v>200.0</v>
      </c>
      <c r="L15" s="206">
        <v>200.0</v>
      </c>
      <c r="M15" s="78" t="s">
        <v>558</v>
      </c>
      <c r="N15" s="79"/>
      <c r="O15" s="79"/>
      <c r="P15" s="79"/>
      <c r="Q15" s="79"/>
      <c r="R15" s="79"/>
      <c r="S15" s="79"/>
      <c r="T15" s="79"/>
      <c r="U15" s="79"/>
      <c r="V15" s="79"/>
      <c r="W15" s="79"/>
      <c r="X15" s="79"/>
      <c r="Y15" s="79"/>
      <c r="Z15" s="79"/>
    </row>
    <row r="16" ht="11.25" customHeight="1">
      <c r="A16" s="197" t="s">
        <v>91</v>
      </c>
      <c r="B16" s="198" t="s">
        <v>9710</v>
      </c>
      <c r="C16" s="198" t="s">
        <v>9711</v>
      </c>
      <c r="D16" s="198" t="s">
        <v>755</v>
      </c>
      <c r="E16" s="198" t="s">
        <v>9705</v>
      </c>
      <c r="F16" s="201" t="s">
        <v>77</v>
      </c>
      <c r="G16" s="202" t="s">
        <v>9712</v>
      </c>
      <c r="H16" s="198">
        <v>2024.0</v>
      </c>
      <c r="I16" s="198">
        <v>2024.0</v>
      </c>
      <c r="J16" s="198" t="s">
        <v>9713</v>
      </c>
      <c r="K16" s="205">
        <v>300.0</v>
      </c>
      <c r="L16" s="206">
        <v>50.0</v>
      </c>
      <c r="M16" s="78" t="s">
        <v>607</v>
      </c>
      <c r="N16" s="79"/>
      <c r="O16" s="79"/>
      <c r="P16" s="79"/>
      <c r="Q16" s="79"/>
      <c r="R16" s="79"/>
      <c r="S16" s="79"/>
      <c r="T16" s="79"/>
      <c r="U16" s="79"/>
      <c r="V16" s="79"/>
      <c r="W16" s="79"/>
      <c r="X16" s="79"/>
      <c r="Y16" s="79"/>
      <c r="Z16" s="79"/>
    </row>
    <row r="17" ht="11.25" customHeight="1">
      <c r="A17" s="215" t="s">
        <v>92</v>
      </c>
      <c r="B17" s="150" t="s">
        <v>9714</v>
      </c>
      <c r="C17" s="204" t="s">
        <v>9715</v>
      </c>
      <c r="D17" s="204" t="s">
        <v>9716</v>
      </c>
      <c r="E17" s="204" t="s">
        <v>95</v>
      </c>
      <c r="F17" s="204" t="s">
        <v>77</v>
      </c>
      <c r="G17" s="152" t="s">
        <v>9717</v>
      </c>
      <c r="H17" s="204">
        <v>2024.0</v>
      </c>
      <c r="I17" s="204">
        <v>2024.0</v>
      </c>
      <c r="J17" s="204">
        <v>250000.0</v>
      </c>
      <c r="K17" s="207">
        <v>500.0</v>
      </c>
      <c r="L17" s="208">
        <v>50.0</v>
      </c>
      <c r="M17" s="78" t="s">
        <v>615</v>
      </c>
      <c r="N17" s="79"/>
      <c r="O17" s="79"/>
      <c r="P17" s="79"/>
      <c r="Q17" s="79"/>
      <c r="R17" s="79"/>
      <c r="S17" s="79"/>
      <c r="T17" s="79"/>
      <c r="U17" s="79"/>
      <c r="V17" s="79"/>
      <c r="W17" s="79"/>
      <c r="X17" s="79"/>
      <c r="Y17" s="79"/>
      <c r="Z17" s="79"/>
    </row>
    <row r="18" ht="11.25" customHeight="1">
      <c r="A18" s="215" t="s">
        <v>2991</v>
      </c>
      <c r="B18" s="204" t="s">
        <v>9718</v>
      </c>
      <c r="C18" s="204" t="s">
        <v>9719</v>
      </c>
      <c r="D18" s="204" t="s">
        <v>755</v>
      </c>
      <c r="E18" s="204" t="s">
        <v>2991</v>
      </c>
      <c r="F18" s="204" t="s">
        <v>77</v>
      </c>
      <c r="G18" s="152" t="s">
        <v>9717</v>
      </c>
      <c r="H18" s="204">
        <v>2024.0</v>
      </c>
      <c r="I18" s="204">
        <v>2024.0</v>
      </c>
      <c r="J18" s="204">
        <v>250000.0</v>
      </c>
      <c r="K18" s="207">
        <v>600.0</v>
      </c>
      <c r="L18" s="208">
        <v>50.0</v>
      </c>
      <c r="M18" s="78" t="s">
        <v>2996</v>
      </c>
      <c r="N18" s="79"/>
      <c r="O18" s="79"/>
      <c r="P18" s="79"/>
      <c r="Q18" s="79"/>
      <c r="R18" s="79"/>
      <c r="S18" s="79"/>
      <c r="T18" s="79"/>
      <c r="U18" s="79"/>
      <c r="V18" s="79"/>
      <c r="W18" s="79"/>
      <c r="X18" s="79"/>
      <c r="Y18" s="79"/>
      <c r="Z18" s="79"/>
    </row>
    <row r="19" ht="11.25" customHeight="1">
      <c r="A19" s="215" t="s">
        <v>2991</v>
      </c>
      <c r="B19" s="204" t="s">
        <v>9720</v>
      </c>
      <c r="C19" s="18" t="s">
        <v>9721</v>
      </c>
      <c r="D19" s="204" t="s">
        <v>755</v>
      </c>
      <c r="E19" s="204" t="s">
        <v>2991</v>
      </c>
      <c r="F19" s="204" t="s">
        <v>77</v>
      </c>
      <c r="G19" s="152" t="s">
        <v>9722</v>
      </c>
      <c r="H19" s="204">
        <v>2024.0</v>
      </c>
      <c r="I19" s="204">
        <v>2024.0</v>
      </c>
      <c r="J19" s="204">
        <v>39676.0</v>
      </c>
      <c r="K19" s="207">
        <v>400.0</v>
      </c>
      <c r="L19" s="208">
        <v>400.0</v>
      </c>
      <c r="M19" s="78" t="s">
        <v>2996</v>
      </c>
      <c r="N19" s="79"/>
      <c r="O19" s="79"/>
      <c r="P19" s="79"/>
      <c r="Q19" s="79"/>
      <c r="R19" s="79"/>
      <c r="S19" s="79"/>
      <c r="T19" s="79"/>
      <c r="U19" s="79"/>
      <c r="V19" s="79"/>
      <c r="W19" s="79"/>
      <c r="X19" s="79"/>
      <c r="Y19" s="79"/>
      <c r="Z19" s="79"/>
    </row>
    <row r="20" ht="11.25" customHeight="1">
      <c r="A20" s="215"/>
      <c r="B20" s="207"/>
      <c r="C20" s="207"/>
      <c r="D20" s="204"/>
      <c r="E20" s="204"/>
      <c r="F20" s="204"/>
      <c r="G20" s="207"/>
      <c r="H20" s="207"/>
      <c r="I20" s="207"/>
      <c r="J20" s="207"/>
      <c r="K20" s="207"/>
      <c r="L20" s="208"/>
      <c r="M20" s="383"/>
      <c r="N20" s="79"/>
      <c r="O20" s="79"/>
      <c r="P20" s="79"/>
      <c r="Q20" s="79"/>
      <c r="R20" s="79"/>
      <c r="S20" s="79"/>
      <c r="T20" s="79"/>
      <c r="U20" s="79"/>
      <c r="V20" s="79"/>
      <c r="W20" s="79"/>
      <c r="X20" s="79"/>
      <c r="Y20" s="79"/>
      <c r="Z20" s="79"/>
    </row>
    <row r="21" ht="11.25" customHeight="1">
      <c r="A21" s="210" t="s">
        <v>777</v>
      </c>
      <c r="B21" s="210"/>
      <c r="C21" s="210"/>
      <c r="D21" s="210"/>
      <c r="E21" s="210"/>
      <c r="F21" s="210"/>
      <c r="G21" s="210"/>
      <c r="H21" s="210"/>
      <c r="I21" s="210"/>
      <c r="J21" s="210"/>
      <c r="K21" s="210"/>
      <c r="L21" s="211">
        <f>SUM(L13:L20)</f>
        <v>1000</v>
      </c>
      <c r="M21" s="79"/>
      <c r="N21" s="79"/>
      <c r="O21" s="79"/>
      <c r="P21" s="79"/>
      <c r="Q21" s="79"/>
      <c r="R21" s="79"/>
      <c r="S21" s="79"/>
      <c r="T21" s="79"/>
      <c r="U21" s="79"/>
      <c r="V21" s="79"/>
      <c r="W21" s="79"/>
      <c r="X21" s="79"/>
      <c r="Y21" s="79"/>
      <c r="Z21" s="79"/>
    </row>
    <row r="22" ht="11.25" customHeight="1">
      <c r="A22" s="65"/>
      <c r="B22" s="523"/>
      <c r="C22" s="523"/>
      <c r="D22" s="700"/>
      <c r="E22" s="700"/>
      <c r="F22" s="79"/>
      <c r="G22" s="79"/>
      <c r="H22" s="79"/>
      <c r="I22" s="79"/>
      <c r="J22" s="79"/>
      <c r="K22" s="79"/>
      <c r="L22" s="79"/>
      <c r="M22" s="79"/>
      <c r="N22" s="79"/>
      <c r="O22" s="79"/>
      <c r="P22" s="79"/>
      <c r="Q22" s="79"/>
      <c r="R22" s="79"/>
      <c r="S22" s="79"/>
      <c r="T22" s="79"/>
      <c r="U22" s="79"/>
      <c r="V22" s="79"/>
      <c r="W22" s="79"/>
      <c r="X22" s="79"/>
      <c r="Y22" s="79"/>
      <c r="Z22" s="79"/>
    </row>
    <row r="23" ht="11.25" customHeight="1">
      <c r="A23" s="53"/>
      <c r="B23" s="53"/>
      <c r="C23" s="54"/>
      <c r="D23" s="54"/>
      <c r="E23" s="54"/>
      <c r="F23" s="1"/>
      <c r="G23" s="1"/>
      <c r="H23" s="1"/>
      <c r="I23" s="79"/>
      <c r="J23" s="79"/>
      <c r="K23" s="79"/>
      <c r="L23" s="79"/>
      <c r="M23" s="79"/>
      <c r="N23" s="79"/>
      <c r="O23" s="79"/>
      <c r="P23" s="79"/>
      <c r="Q23" s="79"/>
      <c r="R23" s="79"/>
      <c r="S23" s="79"/>
      <c r="T23" s="79"/>
      <c r="U23" s="79"/>
      <c r="V23" s="79"/>
      <c r="W23" s="79"/>
      <c r="X23" s="79"/>
      <c r="Y23" s="79"/>
      <c r="Z23" s="79"/>
    </row>
    <row r="24" ht="11.25" customHeight="1">
      <c r="A24" s="172" t="s">
        <v>690</v>
      </c>
      <c r="B24" s="173"/>
      <c r="C24" s="173"/>
      <c r="D24" s="173"/>
      <c r="E24" s="173"/>
      <c r="F24" s="173"/>
      <c r="G24" s="173"/>
      <c r="H24" s="173"/>
      <c r="I24" s="53"/>
      <c r="J24" s="53"/>
      <c r="K24" s="53"/>
      <c r="L24" s="53"/>
      <c r="M24" s="53"/>
      <c r="N24" s="53"/>
      <c r="O24" s="53"/>
      <c r="P24" s="53"/>
      <c r="Q24" s="53"/>
      <c r="R24" s="53"/>
      <c r="S24" s="53"/>
      <c r="T24" s="53"/>
      <c r="U24" s="53"/>
      <c r="V24" s="53"/>
      <c r="W24" s="53"/>
      <c r="X24" s="53"/>
      <c r="Y24" s="53"/>
      <c r="Z24" s="79"/>
    </row>
    <row r="25" ht="15.75" customHeight="1">
      <c r="A25" s="53"/>
      <c r="B25" s="53"/>
      <c r="C25" s="54"/>
      <c r="D25" s="54"/>
      <c r="E25" s="1"/>
      <c r="F25" s="1"/>
      <c r="G25" s="1"/>
      <c r="H25" s="1"/>
    </row>
    <row r="26" ht="15.75" customHeight="1">
      <c r="A26" s="53"/>
      <c r="B26" s="53"/>
      <c r="C26" s="54"/>
      <c r="D26" s="54"/>
      <c r="E26" s="54"/>
      <c r="F26" s="1"/>
      <c r="G26" s="1"/>
      <c r="H26" s="1"/>
    </row>
    <row r="27" ht="15.75" customHeight="1">
      <c r="A27" s="53"/>
      <c r="B27" s="53"/>
      <c r="C27" s="54"/>
      <c r="D27" s="54"/>
      <c r="E27" s="1"/>
      <c r="F27" s="1"/>
      <c r="G27" s="1"/>
      <c r="H27" s="1"/>
    </row>
    <row r="28" ht="15.75" customHeight="1">
      <c r="A28" s="53"/>
      <c r="B28" s="53"/>
      <c r="C28" s="54"/>
      <c r="D28" s="54"/>
      <c r="E28" s="54"/>
      <c r="F28" s="1"/>
      <c r="G28" s="1"/>
      <c r="H28" s="1"/>
    </row>
    <row r="29" ht="15.75" customHeight="1">
      <c r="A29" s="53"/>
      <c r="B29" s="53"/>
      <c r="C29" s="54"/>
      <c r="D29" s="54"/>
      <c r="E29" s="54"/>
      <c r="F29" s="1"/>
      <c r="G29" s="1"/>
      <c r="H29" s="1"/>
    </row>
    <row r="30" ht="15.75" customHeight="1">
      <c r="A30" s="53"/>
      <c r="B30" s="53"/>
      <c r="C30" s="54"/>
      <c r="D30" s="54"/>
      <c r="E30" s="54"/>
      <c r="F30" s="1"/>
      <c r="G30" s="1"/>
      <c r="H30" s="1"/>
    </row>
    <row r="31" ht="15.75" customHeight="1">
      <c r="A31" s="53"/>
      <c r="B31" s="53"/>
      <c r="C31" s="54"/>
      <c r="D31" s="54"/>
      <c r="E31" s="54"/>
      <c r="F31" s="1"/>
      <c r="G31" s="1"/>
      <c r="H31" s="1"/>
    </row>
    <row r="32" ht="15.75" customHeight="1">
      <c r="A32" s="53"/>
      <c r="B32" s="53"/>
      <c r="C32" s="54"/>
      <c r="D32" s="54"/>
      <c r="E32" s="54"/>
      <c r="F32" s="1"/>
      <c r="G32" s="1"/>
      <c r="H32" s="1"/>
    </row>
    <row r="33" ht="15.75" customHeight="1">
      <c r="A33" s="53"/>
      <c r="B33" s="53"/>
      <c r="C33" s="54"/>
      <c r="D33" s="54"/>
      <c r="E33" s="54"/>
      <c r="F33" s="1"/>
      <c r="G33" s="1"/>
      <c r="H33" s="1"/>
    </row>
    <row r="34" ht="15.75" customHeight="1">
      <c r="A34" s="53"/>
      <c r="B34" s="53"/>
      <c r="C34" s="54"/>
      <c r="D34" s="54"/>
      <c r="E34" s="54"/>
      <c r="F34" s="1"/>
      <c r="G34" s="1"/>
      <c r="H34" s="1"/>
    </row>
    <row r="35" ht="15.75" customHeight="1">
      <c r="A35" s="53"/>
      <c r="B35" s="53"/>
      <c r="C35" s="54"/>
      <c r="D35" s="54"/>
      <c r="E35" s="54"/>
      <c r="F35" s="1"/>
      <c r="G35" s="1"/>
      <c r="H35" s="1"/>
    </row>
    <row r="36" ht="15.75" customHeight="1">
      <c r="A36" s="53"/>
      <c r="B36" s="53"/>
      <c r="C36" s="54"/>
      <c r="D36" s="54"/>
      <c r="E36" s="54"/>
      <c r="F36" s="1"/>
      <c r="G36" s="1"/>
      <c r="H36" s="1"/>
    </row>
    <row r="37" ht="15.75" customHeight="1">
      <c r="A37" s="53"/>
      <c r="B37" s="53"/>
      <c r="C37" s="54"/>
      <c r="D37" s="54"/>
      <c r="E37" s="54"/>
      <c r="F37" s="1"/>
      <c r="G37" s="1"/>
      <c r="H37" s="1"/>
    </row>
    <row r="38" ht="15.75" customHeight="1">
      <c r="A38" s="53"/>
      <c r="B38" s="53"/>
      <c r="C38" s="54"/>
      <c r="D38" s="54"/>
      <c r="E38" s="54"/>
      <c r="F38" s="1"/>
      <c r="G38" s="1"/>
      <c r="H38" s="1"/>
    </row>
    <row r="39" ht="15.75" customHeight="1">
      <c r="A39" s="53"/>
      <c r="B39" s="53"/>
      <c r="C39" s="54"/>
      <c r="D39" s="54"/>
      <c r="E39" s="54"/>
      <c r="F39" s="1"/>
      <c r="G39" s="1"/>
      <c r="H39" s="1"/>
    </row>
    <row r="40" ht="15.75" customHeight="1">
      <c r="A40" s="53"/>
      <c r="B40" s="53"/>
      <c r="C40" s="54"/>
      <c r="D40" s="54"/>
      <c r="E40" s="54"/>
      <c r="F40" s="1"/>
      <c r="G40" s="1"/>
      <c r="H40" s="1"/>
    </row>
    <row r="41" ht="15.75" customHeight="1">
      <c r="A41" s="53"/>
      <c r="B41" s="53"/>
      <c r="C41" s="54"/>
      <c r="D41" s="54"/>
      <c r="E41" s="54"/>
      <c r="F41" s="1"/>
      <c r="G41" s="1"/>
      <c r="H41" s="1"/>
    </row>
    <row r="42" ht="15.75" customHeight="1">
      <c r="A42" s="53"/>
      <c r="B42" s="53"/>
      <c r="C42" s="54"/>
      <c r="D42" s="54"/>
      <c r="E42" s="54"/>
      <c r="F42" s="1"/>
      <c r="G42" s="1"/>
      <c r="H42" s="1"/>
    </row>
    <row r="43" ht="15.75" customHeight="1">
      <c r="A43" s="53"/>
      <c r="B43" s="53"/>
      <c r="C43" s="54"/>
      <c r="D43" s="54"/>
      <c r="E43" s="54"/>
      <c r="F43" s="1"/>
      <c r="G43" s="1"/>
      <c r="H43" s="1"/>
    </row>
    <row r="44" ht="15.75" customHeight="1">
      <c r="A44" s="53"/>
      <c r="B44" s="53"/>
      <c r="C44" s="54"/>
      <c r="D44" s="54"/>
      <c r="E44" s="54"/>
      <c r="F44" s="1"/>
      <c r="G44" s="1"/>
      <c r="H44" s="1"/>
    </row>
    <row r="45" ht="15.75" customHeight="1">
      <c r="A45" s="53"/>
      <c r="B45" s="53"/>
      <c r="C45" s="54"/>
      <c r="D45" s="54"/>
      <c r="E45" s="54"/>
      <c r="F45" s="1"/>
      <c r="G45" s="1"/>
      <c r="H45" s="1"/>
    </row>
    <row r="46" ht="15.75" customHeight="1">
      <c r="A46" s="53"/>
      <c r="B46" s="53"/>
      <c r="C46" s="54"/>
      <c r="D46" s="54"/>
      <c r="E46" s="54"/>
      <c r="F46" s="1"/>
      <c r="G46" s="1"/>
      <c r="H46" s="1"/>
    </row>
    <row r="47" ht="15.75" customHeight="1">
      <c r="A47" s="53"/>
      <c r="B47" s="53"/>
      <c r="C47" s="54"/>
      <c r="D47" s="54"/>
      <c r="E47" s="54"/>
      <c r="F47" s="1"/>
      <c r="G47" s="1"/>
      <c r="H47" s="1"/>
    </row>
    <row r="48" ht="15.75" customHeight="1">
      <c r="A48" s="53"/>
      <c r="B48" s="53"/>
      <c r="C48" s="54"/>
      <c r="D48" s="54"/>
      <c r="E48" s="54"/>
      <c r="F48" s="1"/>
      <c r="G48" s="1"/>
      <c r="H48" s="1"/>
    </row>
    <row r="49" ht="15.75" customHeight="1">
      <c r="A49" s="53"/>
      <c r="B49" s="53"/>
      <c r="C49" s="54"/>
      <c r="D49" s="54"/>
      <c r="E49" s="54"/>
      <c r="F49" s="1"/>
      <c r="G49" s="1"/>
      <c r="H49" s="1"/>
    </row>
    <row r="50" ht="15.75" customHeight="1">
      <c r="A50" s="53"/>
      <c r="B50" s="53"/>
      <c r="C50" s="54"/>
      <c r="D50" s="54"/>
      <c r="E50" s="54"/>
      <c r="F50" s="1"/>
      <c r="G50" s="1"/>
      <c r="H50" s="1"/>
    </row>
    <row r="51" ht="15.75" customHeight="1">
      <c r="A51" s="53"/>
      <c r="B51" s="53"/>
      <c r="C51" s="54"/>
      <c r="D51" s="54"/>
      <c r="E51" s="54"/>
      <c r="F51" s="1"/>
      <c r="G51" s="1"/>
      <c r="H51" s="1"/>
    </row>
    <row r="52" ht="15.75" customHeight="1">
      <c r="A52" s="53"/>
      <c r="B52" s="53"/>
      <c r="C52" s="54"/>
      <c r="D52" s="54"/>
      <c r="E52" s="54"/>
      <c r="F52" s="1"/>
      <c r="G52" s="1"/>
      <c r="H52" s="1"/>
    </row>
    <row r="53" ht="15.75" customHeight="1">
      <c r="A53" s="53"/>
      <c r="B53" s="53"/>
      <c r="C53" s="54"/>
      <c r="D53" s="54"/>
      <c r="E53" s="54"/>
      <c r="F53" s="1"/>
      <c r="G53" s="1"/>
      <c r="H53" s="1"/>
    </row>
    <row r="54" ht="15.75" customHeight="1">
      <c r="A54" s="53"/>
      <c r="B54" s="53"/>
      <c r="C54" s="54"/>
      <c r="D54" s="54"/>
      <c r="E54" s="54"/>
      <c r="F54" s="1"/>
      <c r="G54" s="1"/>
      <c r="H54" s="1"/>
    </row>
    <row r="55" ht="15.75" customHeight="1">
      <c r="A55" s="53"/>
      <c r="B55" s="53"/>
      <c r="C55" s="54"/>
      <c r="D55" s="54"/>
      <c r="E55" s="54"/>
      <c r="F55" s="1"/>
      <c r="G55" s="1"/>
      <c r="H55" s="1"/>
    </row>
    <row r="56" ht="15.75" customHeight="1">
      <c r="A56" s="53"/>
      <c r="B56" s="53"/>
      <c r="C56" s="54"/>
      <c r="D56" s="54"/>
      <c r="E56" s="54"/>
      <c r="F56" s="1"/>
      <c r="G56" s="1"/>
      <c r="H56" s="1"/>
    </row>
    <row r="57" ht="15.75" customHeight="1">
      <c r="A57" s="53"/>
      <c r="B57" s="53"/>
      <c r="C57" s="54"/>
      <c r="D57" s="54"/>
      <c r="E57" s="54"/>
      <c r="F57" s="1"/>
      <c r="G57" s="1"/>
      <c r="H57" s="1"/>
    </row>
    <row r="58" ht="15.75" customHeight="1">
      <c r="A58" s="53"/>
      <c r="B58" s="53"/>
      <c r="C58" s="54"/>
      <c r="D58" s="54"/>
      <c r="E58" s="54"/>
      <c r="F58" s="1"/>
      <c r="G58" s="1"/>
      <c r="H58" s="1"/>
    </row>
    <row r="59" ht="15.75" customHeight="1">
      <c r="A59" s="53"/>
      <c r="B59" s="53"/>
      <c r="C59" s="54"/>
      <c r="D59" s="54"/>
      <c r="E59" s="54"/>
      <c r="F59" s="1"/>
      <c r="G59" s="1"/>
      <c r="H59" s="1"/>
    </row>
    <row r="60" ht="15.75" customHeight="1">
      <c r="A60" s="53"/>
      <c r="B60" s="53"/>
      <c r="C60" s="54"/>
      <c r="D60" s="54"/>
      <c r="E60" s="54"/>
      <c r="F60" s="1"/>
      <c r="G60" s="1"/>
      <c r="H60" s="1"/>
    </row>
    <row r="61" ht="15.75" customHeight="1">
      <c r="A61" s="53"/>
      <c r="B61" s="53"/>
      <c r="C61" s="54"/>
      <c r="D61" s="54"/>
      <c r="E61" s="54"/>
      <c r="F61" s="1"/>
      <c r="G61" s="1"/>
      <c r="H61" s="1"/>
    </row>
    <row r="62" ht="15.75" customHeight="1">
      <c r="A62" s="53"/>
      <c r="B62" s="53"/>
      <c r="C62" s="54"/>
      <c r="D62" s="54"/>
      <c r="E62" s="54"/>
      <c r="F62" s="1"/>
      <c r="G62" s="1"/>
      <c r="H62" s="1"/>
    </row>
    <row r="63" ht="15.75" customHeight="1">
      <c r="A63" s="53"/>
      <c r="B63" s="53"/>
      <c r="C63" s="54"/>
      <c r="D63" s="54"/>
      <c r="E63" s="54"/>
      <c r="F63" s="1"/>
      <c r="G63" s="1"/>
      <c r="H63" s="1"/>
    </row>
    <row r="64" ht="15.75" customHeight="1">
      <c r="A64" s="53"/>
      <c r="B64" s="53"/>
      <c r="C64" s="54"/>
      <c r="D64" s="54"/>
      <c r="E64" s="54"/>
      <c r="F64" s="1"/>
      <c r="G64" s="1"/>
      <c r="H64" s="1"/>
    </row>
    <row r="65" ht="15.75" customHeight="1">
      <c r="A65" s="53"/>
      <c r="B65" s="53"/>
      <c r="C65" s="54"/>
      <c r="D65" s="54"/>
      <c r="E65" s="54"/>
      <c r="F65" s="1"/>
      <c r="G65" s="1"/>
      <c r="H65" s="1"/>
    </row>
    <row r="66" ht="15.75" customHeight="1">
      <c r="A66" s="53"/>
      <c r="B66" s="53"/>
      <c r="C66" s="54"/>
      <c r="D66" s="54"/>
      <c r="E66" s="54"/>
      <c r="F66" s="1"/>
      <c r="G66" s="1"/>
      <c r="H66" s="1"/>
    </row>
    <row r="67" ht="15.75" customHeight="1">
      <c r="A67" s="53"/>
      <c r="B67" s="53"/>
      <c r="C67" s="54"/>
      <c r="D67" s="54"/>
      <c r="E67" s="54"/>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24:H24"/>
    <mergeCell ref="A2:L2"/>
    <mergeCell ref="A4:L4"/>
    <mergeCell ref="A5:L5"/>
    <mergeCell ref="A6:L6"/>
    <mergeCell ref="A7:L7"/>
    <mergeCell ref="A8:L8"/>
    <mergeCell ref="A9:L9"/>
  </mergeCells>
  <hyperlinks>
    <hyperlink r:id="rId1" ref="G14"/>
    <hyperlink r:id="rId2" ref="G15"/>
    <hyperlink r:id="rId3" ref="G16"/>
    <hyperlink r:id="rId4" ref="G17"/>
    <hyperlink r:id="rId5" ref="G18"/>
    <hyperlink r:id="rId6" ref="G19"/>
  </hyperlinks>
  <printOptions/>
  <pageMargins bottom="0.75" footer="0.0" header="0.0" left="0.7" right="0.7" top="0.75"/>
  <pageSetup orientation="landscape"/>
  <drawing r:id="rId7"/>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29"/>
    <col customWidth="1" min="4" max="4" width="17.71"/>
    <col customWidth="1" min="5" max="5" width="26.43"/>
    <col customWidth="1" min="6" max="6" width="21.0"/>
    <col customWidth="1" min="7" max="8" width="13.71"/>
    <col customWidth="1" min="9" max="25" width="8.0"/>
  </cols>
  <sheetData>
    <row r="1">
      <c r="A1" s="53"/>
      <c r="B1" s="53"/>
      <c r="C1" s="54"/>
      <c r="D1" s="54"/>
      <c r="E1" s="54"/>
      <c r="F1" s="1"/>
      <c r="G1" s="1"/>
      <c r="H1" s="1"/>
    </row>
    <row r="2" ht="15.75" customHeight="1">
      <c r="A2" s="55" t="s">
        <v>9723</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21.0" customHeight="1">
      <c r="A4" s="190" t="s">
        <v>9724</v>
      </c>
      <c r="B4" s="56"/>
      <c r="C4" s="56"/>
      <c r="D4" s="56"/>
      <c r="E4" s="57"/>
      <c r="F4" s="735"/>
      <c r="G4" s="735"/>
      <c r="H4" s="735"/>
      <c r="I4" s="59"/>
      <c r="J4" s="59"/>
      <c r="K4" s="59"/>
      <c r="L4" s="59"/>
      <c r="M4" s="59"/>
      <c r="N4" s="59"/>
      <c r="O4" s="59"/>
      <c r="P4" s="59"/>
      <c r="Q4" s="59"/>
      <c r="R4" s="59"/>
      <c r="S4" s="59"/>
      <c r="T4" s="59"/>
      <c r="U4" s="59"/>
      <c r="V4" s="59"/>
      <c r="W4" s="59"/>
      <c r="X4" s="59"/>
      <c r="Y4" s="59"/>
    </row>
    <row r="5" ht="28.5" customHeight="1">
      <c r="A5" s="387" t="s">
        <v>9725</v>
      </c>
      <c r="B5" s="56"/>
      <c r="C5" s="56"/>
      <c r="D5" s="56"/>
      <c r="E5" s="57"/>
      <c r="F5" s="735"/>
      <c r="G5" s="735"/>
      <c r="H5" s="735"/>
      <c r="I5" s="59"/>
      <c r="J5" s="59"/>
      <c r="K5" s="59"/>
      <c r="L5" s="59"/>
      <c r="M5" s="59"/>
      <c r="N5" s="59"/>
      <c r="O5" s="59"/>
      <c r="P5" s="59"/>
      <c r="Q5" s="59"/>
      <c r="R5" s="59"/>
      <c r="S5" s="59"/>
      <c r="T5" s="59"/>
      <c r="U5" s="59"/>
      <c r="V5" s="59"/>
      <c r="W5" s="59"/>
      <c r="X5" s="59"/>
      <c r="Y5" s="59"/>
    </row>
    <row r="6" ht="39.75" customHeight="1">
      <c r="A6" s="737" t="s">
        <v>9726</v>
      </c>
      <c r="B6" s="56"/>
      <c r="C6" s="56"/>
      <c r="D6" s="56"/>
      <c r="E6" s="57"/>
      <c r="F6" s="735"/>
      <c r="G6" s="735"/>
      <c r="H6" s="735"/>
      <c r="I6" s="59"/>
      <c r="J6" s="59"/>
      <c r="K6" s="59"/>
      <c r="L6" s="59"/>
      <c r="M6" s="59"/>
      <c r="N6" s="59"/>
      <c r="O6" s="59"/>
      <c r="P6" s="59"/>
      <c r="Q6" s="59"/>
      <c r="R6" s="59"/>
      <c r="S6" s="59"/>
      <c r="T6" s="59"/>
      <c r="U6" s="59"/>
      <c r="V6" s="59"/>
      <c r="W6" s="59"/>
      <c r="X6" s="59"/>
      <c r="Y6" s="59"/>
    </row>
    <row r="7">
      <c r="A7" s="64"/>
      <c r="B7" s="64"/>
      <c r="C7" s="65"/>
      <c r="D7" s="65"/>
      <c r="E7" s="65"/>
      <c r="F7" s="64"/>
      <c r="G7" s="64"/>
      <c r="H7" s="64"/>
      <c r="I7" s="59"/>
      <c r="J7" s="59"/>
      <c r="K7" s="59"/>
      <c r="L7" s="59"/>
      <c r="M7" s="59"/>
      <c r="N7" s="59"/>
      <c r="O7" s="59"/>
      <c r="P7" s="59"/>
      <c r="Q7" s="59"/>
      <c r="R7" s="59"/>
      <c r="S7" s="59"/>
      <c r="T7" s="59"/>
      <c r="U7" s="59"/>
      <c r="V7" s="59"/>
      <c r="W7" s="59"/>
      <c r="X7" s="59"/>
      <c r="Y7" s="59"/>
    </row>
    <row r="8" ht="61.5" customHeight="1">
      <c r="A8" s="389" t="s">
        <v>3664</v>
      </c>
      <c r="B8" s="194" t="s">
        <v>8</v>
      </c>
      <c r="C8" s="194" t="s">
        <v>9727</v>
      </c>
      <c r="D8" s="193" t="s">
        <v>139</v>
      </c>
      <c r="E8" s="193" t="s">
        <v>143</v>
      </c>
      <c r="F8" s="196" t="s">
        <v>144</v>
      </c>
      <c r="I8" s="59"/>
      <c r="J8" s="59"/>
      <c r="K8" s="59"/>
      <c r="L8" s="59"/>
      <c r="M8" s="59"/>
      <c r="N8" s="59"/>
      <c r="O8" s="59"/>
      <c r="P8" s="59"/>
      <c r="Q8" s="59"/>
      <c r="R8" s="59"/>
      <c r="S8" s="59"/>
      <c r="T8" s="59"/>
      <c r="U8" s="59"/>
      <c r="V8" s="59"/>
      <c r="W8" s="59"/>
      <c r="X8" s="59"/>
      <c r="Y8" s="59"/>
    </row>
    <row r="9" ht="11.25" customHeight="1">
      <c r="A9" s="78" t="s">
        <v>51</v>
      </c>
      <c r="B9" s="18" t="s">
        <v>52</v>
      </c>
      <c r="C9" s="112" t="s">
        <v>9728</v>
      </c>
      <c r="D9" s="75">
        <v>50.0</v>
      </c>
      <c r="E9" s="469">
        <v>50.0</v>
      </c>
      <c r="F9" s="78" t="s">
        <v>154</v>
      </c>
      <c r="G9" s="79"/>
      <c r="H9" s="79"/>
      <c r="I9" s="79"/>
      <c r="J9" s="79"/>
      <c r="K9" s="79"/>
      <c r="L9" s="79"/>
      <c r="M9" s="79"/>
      <c r="N9" s="79"/>
      <c r="O9" s="79"/>
      <c r="P9" s="79"/>
      <c r="Q9" s="79"/>
      <c r="R9" s="79"/>
      <c r="S9" s="79"/>
      <c r="T9" s="79"/>
      <c r="U9" s="79"/>
      <c r="V9" s="79"/>
      <c r="W9" s="79"/>
      <c r="X9" s="79"/>
      <c r="Y9" s="79"/>
      <c r="Z9" s="79"/>
    </row>
    <row r="10" ht="11.25" customHeight="1">
      <c r="A10" s="17" t="s">
        <v>58</v>
      </c>
      <c r="B10" s="98" t="s">
        <v>52</v>
      </c>
      <c r="C10" s="112" t="s">
        <v>9729</v>
      </c>
      <c r="D10" s="119">
        <v>50.0</v>
      </c>
      <c r="E10" s="703">
        <v>50.0</v>
      </c>
      <c r="F10" s="78" t="s">
        <v>184</v>
      </c>
      <c r="G10" s="79"/>
      <c r="H10" s="79"/>
      <c r="I10" s="79"/>
      <c r="J10" s="79"/>
      <c r="K10" s="79"/>
      <c r="L10" s="79"/>
      <c r="M10" s="79"/>
      <c r="N10" s="79"/>
      <c r="O10" s="79"/>
      <c r="P10" s="79"/>
      <c r="Q10" s="79"/>
      <c r="R10" s="79"/>
      <c r="S10" s="79"/>
      <c r="T10" s="79"/>
      <c r="U10" s="79"/>
      <c r="V10" s="79"/>
      <c r="W10" s="79"/>
      <c r="X10" s="79"/>
      <c r="Y10" s="79"/>
      <c r="Z10" s="79"/>
    </row>
    <row r="11" ht="11.25" customHeight="1">
      <c r="A11" s="17" t="s">
        <v>58</v>
      </c>
      <c r="B11" s="98" t="s">
        <v>52</v>
      </c>
      <c r="C11" s="112" t="s">
        <v>9730</v>
      </c>
      <c r="D11" s="119">
        <v>50.0</v>
      </c>
      <c r="E11" s="703">
        <v>50.0</v>
      </c>
      <c r="F11" s="78" t="s">
        <v>184</v>
      </c>
      <c r="G11" s="79"/>
      <c r="H11" s="79"/>
      <c r="I11" s="79"/>
      <c r="J11" s="79"/>
      <c r="K11" s="79"/>
      <c r="L11" s="79"/>
      <c r="M11" s="79"/>
      <c r="N11" s="79"/>
      <c r="O11" s="79"/>
      <c r="P11" s="79"/>
      <c r="Q11" s="79"/>
      <c r="R11" s="79"/>
      <c r="S11" s="79"/>
      <c r="T11" s="79"/>
      <c r="U11" s="79"/>
      <c r="V11" s="79"/>
      <c r="W11" s="79"/>
      <c r="X11" s="79"/>
      <c r="Y11" s="79"/>
      <c r="Z11" s="79"/>
    </row>
    <row r="12" ht="11.25" customHeight="1">
      <c r="A12" s="78" t="s">
        <v>67</v>
      </c>
      <c r="B12" s="18" t="s">
        <v>52</v>
      </c>
      <c r="C12" s="85" t="s">
        <v>9731</v>
      </c>
      <c r="D12" s="75">
        <v>50.0</v>
      </c>
      <c r="E12" s="469">
        <v>50.0</v>
      </c>
      <c r="F12" s="78" t="s">
        <v>329</v>
      </c>
      <c r="G12" s="79"/>
      <c r="H12" s="79"/>
      <c r="I12" s="79"/>
      <c r="J12" s="79"/>
      <c r="K12" s="79"/>
      <c r="L12" s="79"/>
      <c r="M12" s="79"/>
      <c r="N12" s="79"/>
      <c r="O12" s="79"/>
      <c r="P12" s="79"/>
      <c r="Q12" s="79"/>
      <c r="R12" s="79"/>
      <c r="S12" s="79"/>
      <c r="T12" s="79"/>
      <c r="U12" s="79"/>
      <c r="V12" s="79"/>
      <c r="W12" s="79"/>
      <c r="X12" s="79"/>
      <c r="Y12" s="79"/>
      <c r="Z12" s="79"/>
    </row>
    <row r="13" ht="11.25" customHeight="1">
      <c r="A13" s="78" t="s">
        <v>67</v>
      </c>
      <c r="B13" s="18" t="s">
        <v>52</v>
      </c>
      <c r="C13" s="85" t="s">
        <v>9732</v>
      </c>
      <c r="D13" s="75">
        <v>50.0</v>
      </c>
      <c r="E13" s="469">
        <v>50.0</v>
      </c>
      <c r="F13" s="78" t="s">
        <v>329</v>
      </c>
      <c r="G13" s="79"/>
      <c r="H13" s="79"/>
      <c r="I13" s="79"/>
      <c r="J13" s="79"/>
      <c r="K13" s="79"/>
      <c r="L13" s="79"/>
      <c r="M13" s="79"/>
      <c r="N13" s="79"/>
      <c r="O13" s="79"/>
      <c r="P13" s="79"/>
      <c r="Q13" s="79"/>
      <c r="R13" s="79"/>
      <c r="S13" s="79"/>
      <c r="T13" s="79"/>
      <c r="U13" s="79"/>
      <c r="V13" s="79"/>
      <c r="W13" s="79"/>
      <c r="X13" s="79"/>
      <c r="Y13" s="79"/>
      <c r="Z13" s="79"/>
    </row>
    <row r="14" ht="11.25" customHeight="1">
      <c r="A14" s="78" t="s">
        <v>73</v>
      </c>
      <c r="B14" s="18" t="s">
        <v>52</v>
      </c>
      <c r="C14" s="112" t="s">
        <v>9733</v>
      </c>
      <c r="D14" s="75">
        <v>50.0</v>
      </c>
      <c r="E14" s="469">
        <v>50.0</v>
      </c>
      <c r="F14" s="78" t="s">
        <v>366</v>
      </c>
      <c r="G14" s="79"/>
      <c r="H14" s="79"/>
      <c r="I14" s="79"/>
      <c r="J14" s="79"/>
      <c r="K14" s="79"/>
      <c r="L14" s="79"/>
      <c r="M14" s="79"/>
      <c r="N14" s="79"/>
      <c r="O14" s="79"/>
      <c r="P14" s="79"/>
      <c r="Q14" s="79"/>
      <c r="R14" s="79"/>
      <c r="S14" s="79"/>
      <c r="T14" s="79"/>
      <c r="U14" s="79"/>
      <c r="V14" s="79"/>
      <c r="W14" s="79"/>
      <c r="X14" s="79"/>
      <c r="Y14" s="79"/>
      <c r="Z14" s="79"/>
    </row>
    <row r="15" ht="11.25" customHeight="1">
      <c r="A15" s="78" t="s">
        <v>73</v>
      </c>
      <c r="B15" s="18" t="s">
        <v>52</v>
      </c>
      <c r="C15" s="112" t="s">
        <v>9734</v>
      </c>
      <c r="D15" s="75">
        <v>50.0</v>
      </c>
      <c r="E15" s="469">
        <v>50.0</v>
      </c>
      <c r="F15" s="78" t="s">
        <v>366</v>
      </c>
      <c r="G15" s="79"/>
      <c r="H15" s="79"/>
      <c r="I15" s="79"/>
      <c r="J15" s="79"/>
      <c r="K15" s="79"/>
      <c r="L15" s="79"/>
      <c r="M15" s="79"/>
      <c r="N15" s="79"/>
      <c r="O15" s="79"/>
      <c r="P15" s="79"/>
      <c r="Q15" s="79"/>
      <c r="R15" s="79"/>
      <c r="S15" s="79"/>
      <c r="T15" s="79"/>
      <c r="U15" s="79"/>
      <c r="V15" s="79"/>
      <c r="W15" s="79"/>
      <c r="X15" s="79"/>
      <c r="Y15" s="79"/>
      <c r="Z15" s="79"/>
    </row>
    <row r="16" ht="11.25" customHeight="1">
      <c r="A16" s="78" t="s">
        <v>73</v>
      </c>
      <c r="B16" s="18" t="s">
        <v>52</v>
      </c>
      <c r="C16" s="112" t="s">
        <v>9735</v>
      </c>
      <c r="D16" s="75">
        <v>50.0</v>
      </c>
      <c r="E16" s="469">
        <v>50.0</v>
      </c>
      <c r="F16" s="78" t="s">
        <v>366</v>
      </c>
      <c r="G16" s="79"/>
      <c r="H16" s="79"/>
      <c r="I16" s="79"/>
      <c r="J16" s="79"/>
      <c r="K16" s="79"/>
      <c r="L16" s="79"/>
      <c r="M16" s="79"/>
      <c r="N16" s="79"/>
      <c r="O16" s="79"/>
      <c r="P16" s="79"/>
      <c r="Q16" s="79"/>
      <c r="R16" s="79"/>
      <c r="S16" s="79"/>
      <c r="T16" s="79"/>
      <c r="U16" s="79"/>
      <c r="V16" s="79"/>
      <c r="W16" s="79"/>
      <c r="X16" s="79"/>
      <c r="Y16" s="79"/>
      <c r="Z16" s="79"/>
    </row>
    <row r="17" ht="11.25" customHeight="1">
      <c r="A17" s="78" t="s">
        <v>73</v>
      </c>
      <c r="B17" s="18" t="s">
        <v>52</v>
      </c>
      <c r="C17" s="112" t="s">
        <v>9736</v>
      </c>
      <c r="D17" s="75">
        <v>50.0</v>
      </c>
      <c r="E17" s="469">
        <v>50.0</v>
      </c>
      <c r="F17" s="78" t="s">
        <v>366</v>
      </c>
      <c r="G17" s="79"/>
      <c r="H17" s="79"/>
      <c r="I17" s="79"/>
      <c r="J17" s="79"/>
      <c r="K17" s="79"/>
      <c r="L17" s="79"/>
      <c r="M17" s="79"/>
      <c r="N17" s="79"/>
      <c r="O17" s="79"/>
      <c r="P17" s="79"/>
      <c r="Q17" s="79"/>
      <c r="R17" s="79"/>
      <c r="S17" s="79"/>
      <c r="T17" s="79"/>
      <c r="U17" s="79"/>
      <c r="V17" s="79"/>
      <c r="W17" s="79"/>
      <c r="X17" s="79"/>
      <c r="Y17" s="79"/>
      <c r="Z17" s="79"/>
    </row>
    <row r="18" ht="11.25" customHeight="1">
      <c r="A18" s="17" t="s">
        <v>76</v>
      </c>
      <c r="B18" s="98" t="s">
        <v>77</v>
      </c>
      <c r="C18" s="112" t="s">
        <v>9737</v>
      </c>
      <c r="D18" s="119">
        <v>50.0</v>
      </c>
      <c r="E18" s="703">
        <v>50.0</v>
      </c>
      <c r="F18" s="78" t="s">
        <v>394</v>
      </c>
      <c r="G18" s="79"/>
      <c r="H18" s="79"/>
      <c r="I18" s="79"/>
      <c r="J18" s="79"/>
      <c r="K18" s="79"/>
      <c r="L18" s="79"/>
      <c r="M18" s="79"/>
      <c r="N18" s="79"/>
      <c r="O18" s="79"/>
      <c r="P18" s="79"/>
      <c r="Q18" s="79"/>
      <c r="R18" s="79"/>
      <c r="S18" s="79"/>
      <c r="T18" s="79"/>
      <c r="U18" s="79"/>
      <c r="V18" s="79"/>
      <c r="W18" s="79"/>
      <c r="X18" s="79"/>
      <c r="Y18" s="79"/>
      <c r="Z18" s="79"/>
    </row>
    <row r="19" ht="11.25" customHeight="1">
      <c r="A19" s="17" t="s">
        <v>76</v>
      </c>
      <c r="B19" s="98" t="s">
        <v>77</v>
      </c>
      <c r="C19" s="112" t="s">
        <v>9738</v>
      </c>
      <c r="D19" s="119">
        <v>50.0</v>
      </c>
      <c r="E19" s="703">
        <v>50.0</v>
      </c>
      <c r="F19" s="78" t="s">
        <v>394</v>
      </c>
      <c r="G19" s="79"/>
      <c r="H19" s="79"/>
      <c r="I19" s="79"/>
      <c r="J19" s="79"/>
      <c r="K19" s="79"/>
      <c r="L19" s="79"/>
      <c r="M19" s="79"/>
      <c r="N19" s="79"/>
      <c r="O19" s="79"/>
      <c r="P19" s="79"/>
      <c r="Q19" s="79"/>
      <c r="R19" s="79"/>
      <c r="S19" s="79"/>
      <c r="T19" s="79"/>
      <c r="U19" s="79"/>
      <c r="V19" s="79"/>
      <c r="W19" s="79"/>
      <c r="X19" s="79"/>
      <c r="Y19" s="79"/>
      <c r="Z19" s="79"/>
    </row>
    <row r="20" ht="11.25" customHeight="1">
      <c r="A20" s="17" t="s">
        <v>7349</v>
      </c>
      <c r="B20" s="98" t="s">
        <v>77</v>
      </c>
      <c r="C20" s="112" t="s">
        <v>9739</v>
      </c>
      <c r="D20" s="119">
        <v>50.0</v>
      </c>
      <c r="E20" s="703">
        <f t="shared" ref="E20:E21" si="1">D20</f>
        <v>50</v>
      </c>
      <c r="F20" s="78" t="s">
        <v>412</v>
      </c>
      <c r="G20" s="79"/>
      <c r="H20" s="79"/>
      <c r="I20" s="79"/>
      <c r="J20" s="79"/>
      <c r="K20" s="79"/>
      <c r="L20" s="79"/>
      <c r="M20" s="79"/>
      <c r="N20" s="79"/>
      <c r="O20" s="79"/>
      <c r="P20" s="79"/>
      <c r="Q20" s="79"/>
      <c r="R20" s="79"/>
      <c r="S20" s="79"/>
      <c r="T20" s="79"/>
      <c r="U20" s="79"/>
      <c r="V20" s="79"/>
      <c r="W20" s="79"/>
      <c r="X20" s="79"/>
      <c r="Y20" s="79"/>
      <c r="Z20" s="79"/>
    </row>
    <row r="21" ht="11.25" customHeight="1">
      <c r="A21" s="17" t="s">
        <v>7349</v>
      </c>
      <c r="B21" s="98" t="s">
        <v>77</v>
      </c>
      <c r="C21" s="112" t="s">
        <v>9740</v>
      </c>
      <c r="D21" s="119">
        <v>50.0</v>
      </c>
      <c r="E21" s="703">
        <f t="shared" si="1"/>
        <v>50</v>
      </c>
      <c r="F21" s="78" t="s">
        <v>412</v>
      </c>
      <c r="G21" s="79"/>
      <c r="H21" s="79"/>
      <c r="I21" s="79"/>
      <c r="J21" s="79"/>
      <c r="K21" s="79"/>
      <c r="L21" s="79"/>
      <c r="M21" s="79"/>
      <c r="N21" s="79"/>
      <c r="O21" s="79"/>
      <c r="P21" s="79"/>
      <c r="Q21" s="79"/>
      <c r="R21" s="79"/>
      <c r="S21" s="79"/>
      <c r="T21" s="79"/>
      <c r="U21" s="79"/>
      <c r="V21" s="79"/>
      <c r="W21" s="79"/>
      <c r="X21" s="79"/>
      <c r="Y21" s="79"/>
      <c r="Z21" s="79"/>
    </row>
    <row r="22" ht="11.25" customHeight="1">
      <c r="A22" s="17" t="s">
        <v>79</v>
      </c>
      <c r="B22" s="98" t="s">
        <v>77</v>
      </c>
      <c r="C22" s="112" t="s">
        <v>9741</v>
      </c>
      <c r="D22" s="119">
        <v>50.0</v>
      </c>
      <c r="E22" s="703">
        <v>50.0</v>
      </c>
      <c r="F22" s="78" t="s">
        <v>539</v>
      </c>
      <c r="G22" s="79"/>
      <c r="H22" s="79"/>
      <c r="I22" s="79"/>
      <c r="J22" s="79"/>
      <c r="K22" s="79"/>
      <c r="L22" s="79"/>
      <c r="M22" s="79"/>
      <c r="N22" s="79"/>
      <c r="O22" s="79"/>
      <c r="P22" s="79"/>
      <c r="Q22" s="79"/>
      <c r="R22" s="79"/>
      <c r="S22" s="79"/>
      <c r="T22" s="79"/>
      <c r="U22" s="79"/>
      <c r="V22" s="79"/>
      <c r="W22" s="79"/>
      <c r="X22" s="79"/>
      <c r="Y22" s="79"/>
      <c r="Z22" s="79"/>
    </row>
    <row r="23" ht="11.25" customHeight="1">
      <c r="A23" s="17" t="s">
        <v>82</v>
      </c>
      <c r="B23" s="98" t="s">
        <v>77</v>
      </c>
      <c r="C23" s="112" t="s">
        <v>9742</v>
      </c>
      <c r="D23" s="119">
        <v>50.0</v>
      </c>
      <c r="E23" s="703">
        <v>50.0</v>
      </c>
      <c r="F23" s="78" t="s">
        <v>558</v>
      </c>
      <c r="G23" s="79"/>
      <c r="H23" s="79"/>
      <c r="I23" s="79"/>
      <c r="J23" s="79"/>
      <c r="K23" s="79"/>
      <c r="L23" s="79"/>
      <c r="M23" s="79"/>
      <c r="N23" s="79"/>
      <c r="O23" s="79"/>
      <c r="P23" s="79"/>
      <c r="Q23" s="79"/>
      <c r="R23" s="79"/>
      <c r="S23" s="79"/>
      <c r="T23" s="79"/>
      <c r="U23" s="79"/>
      <c r="V23" s="79"/>
      <c r="W23" s="79"/>
      <c r="X23" s="79"/>
      <c r="Y23" s="79"/>
      <c r="Z23" s="79"/>
    </row>
    <row r="24" ht="11.25" customHeight="1">
      <c r="A24" s="17" t="s">
        <v>83</v>
      </c>
      <c r="B24" s="98" t="s">
        <v>77</v>
      </c>
      <c r="C24" s="112" t="s">
        <v>9743</v>
      </c>
      <c r="D24" s="119">
        <v>50.0</v>
      </c>
      <c r="E24" s="703">
        <v>50.0</v>
      </c>
      <c r="F24" s="78" t="s">
        <v>560</v>
      </c>
      <c r="G24" s="79"/>
      <c r="H24" s="79"/>
      <c r="I24" s="79"/>
      <c r="J24" s="79"/>
      <c r="K24" s="79"/>
      <c r="L24" s="79"/>
      <c r="M24" s="79"/>
      <c r="N24" s="79"/>
      <c r="O24" s="79"/>
      <c r="P24" s="79"/>
      <c r="Q24" s="79"/>
      <c r="R24" s="79"/>
      <c r="S24" s="79"/>
      <c r="T24" s="79"/>
      <c r="U24" s="79"/>
      <c r="V24" s="79"/>
      <c r="W24" s="79"/>
      <c r="X24" s="79"/>
      <c r="Y24" s="79"/>
      <c r="Z24" s="79"/>
    </row>
    <row r="25" ht="11.25" customHeight="1">
      <c r="A25" s="17" t="s">
        <v>83</v>
      </c>
      <c r="B25" s="98" t="s">
        <v>77</v>
      </c>
      <c r="C25" s="112" t="s">
        <v>9744</v>
      </c>
      <c r="D25" s="119">
        <v>50.0</v>
      </c>
      <c r="E25" s="703">
        <v>50.0</v>
      </c>
      <c r="F25" s="78" t="s">
        <v>560</v>
      </c>
      <c r="G25" s="79"/>
      <c r="H25" s="79"/>
      <c r="I25" s="79"/>
      <c r="J25" s="79"/>
      <c r="K25" s="79"/>
      <c r="L25" s="79"/>
      <c r="M25" s="79"/>
      <c r="N25" s="79"/>
      <c r="O25" s="79"/>
      <c r="P25" s="79"/>
      <c r="Q25" s="79"/>
      <c r="R25" s="79"/>
      <c r="S25" s="79"/>
      <c r="T25" s="79"/>
      <c r="U25" s="79"/>
      <c r="V25" s="79"/>
      <c r="W25" s="79"/>
      <c r="X25" s="79"/>
      <c r="Y25" s="79"/>
      <c r="Z25" s="79"/>
    </row>
    <row r="26" ht="11.25" customHeight="1">
      <c r="A26" s="17" t="s">
        <v>83</v>
      </c>
      <c r="B26" s="98" t="s">
        <v>77</v>
      </c>
      <c r="C26" s="112" t="s">
        <v>9745</v>
      </c>
      <c r="D26" s="119">
        <v>50.0</v>
      </c>
      <c r="E26" s="703">
        <v>50.0</v>
      </c>
      <c r="F26" s="78" t="s">
        <v>560</v>
      </c>
      <c r="G26" s="79"/>
      <c r="H26" s="79"/>
      <c r="I26" s="79"/>
      <c r="J26" s="79"/>
      <c r="K26" s="79"/>
      <c r="L26" s="79"/>
      <c r="M26" s="79"/>
      <c r="N26" s="79"/>
      <c r="O26" s="79"/>
      <c r="P26" s="79"/>
      <c r="Q26" s="79"/>
      <c r="R26" s="79"/>
      <c r="S26" s="79"/>
      <c r="T26" s="79"/>
      <c r="U26" s="79"/>
      <c r="V26" s="79"/>
      <c r="W26" s="79"/>
      <c r="X26" s="79"/>
      <c r="Y26" s="79"/>
      <c r="Z26" s="79"/>
    </row>
    <row r="27" ht="11.25" customHeight="1">
      <c r="A27" s="17" t="s">
        <v>85</v>
      </c>
      <c r="B27" s="98" t="s">
        <v>77</v>
      </c>
      <c r="C27" s="112" t="s">
        <v>9746</v>
      </c>
      <c r="D27" s="119">
        <v>50.0</v>
      </c>
      <c r="E27" s="703">
        <v>50.0</v>
      </c>
      <c r="F27" s="78" t="s">
        <v>572</v>
      </c>
      <c r="G27" s="79"/>
      <c r="H27" s="79"/>
      <c r="I27" s="79"/>
      <c r="J27" s="79"/>
      <c r="K27" s="79"/>
      <c r="L27" s="79"/>
      <c r="M27" s="79"/>
      <c r="N27" s="79"/>
      <c r="O27" s="79"/>
      <c r="P27" s="79"/>
      <c r="Q27" s="79"/>
      <c r="R27" s="79"/>
      <c r="S27" s="79"/>
      <c r="T27" s="79"/>
      <c r="U27" s="79"/>
      <c r="V27" s="79"/>
      <c r="W27" s="79"/>
      <c r="X27" s="79"/>
      <c r="Y27" s="79"/>
      <c r="Z27" s="79"/>
    </row>
    <row r="28" ht="11.25" customHeight="1">
      <c r="A28" s="17" t="s">
        <v>5552</v>
      </c>
      <c r="B28" s="98" t="s">
        <v>77</v>
      </c>
      <c r="C28" s="112" t="s">
        <v>9747</v>
      </c>
      <c r="D28" s="119">
        <v>50.0</v>
      </c>
      <c r="E28" s="703">
        <v>50.0</v>
      </c>
      <c r="F28" s="478" t="s">
        <v>5548</v>
      </c>
      <c r="G28" s="79"/>
      <c r="H28" s="79"/>
      <c r="I28" s="79"/>
      <c r="J28" s="79"/>
      <c r="K28" s="79"/>
      <c r="L28" s="79"/>
      <c r="M28" s="79"/>
      <c r="N28" s="79"/>
      <c r="O28" s="79"/>
      <c r="P28" s="79"/>
      <c r="Q28" s="79"/>
      <c r="R28" s="79"/>
      <c r="S28" s="79"/>
      <c r="T28" s="79"/>
      <c r="U28" s="79"/>
      <c r="V28" s="79"/>
      <c r="W28" s="79"/>
      <c r="X28" s="79"/>
      <c r="Y28" s="79"/>
      <c r="Z28" s="79"/>
    </row>
    <row r="29" ht="11.25" customHeight="1">
      <c r="A29" s="17" t="s">
        <v>5552</v>
      </c>
      <c r="B29" s="98" t="s">
        <v>77</v>
      </c>
      <c r="C29" s="112" t="s">
        <v>9748</v>
      </c>
      <c r="D29" s="119">
        <v>50.0</v>
      </c>
      <c r="E29" s="703">
        <v>50.0</v>
      </c>
      <c r="F29" s="478" t="s">
        <v>5548</v>
      </c>
      <c r="G29" s="79"/>
      <c r="H29" s="79"/>
      <c r="I29" s="79"/>
      <c r="J29" s="79"/>
      <c r="K29" s="79"/>
      <c r="L29" s="79"/>
      <c r="M29" s="79"/>
      <c r="N29" s="79"/>
      <c r="O29" s="79"/>
      <c r="P29" s="79"/>
      <c r="Q29" s="79"/>
      <c r="R29" s="79"/>
      <c r="S29" s="79"/>
      <c r="T29" s="79"/>
      <c r="U29" s="79"/>
      <c r="V29" s="79"/>
      <c r="W29" s="79"/>
      <c r="X29" s="79"/>
      <c r="Y29" s="79"/>
      <c r="Z29" s="79"/>
    </row>
    <row r="30" ht="11.25" customHeight="1">
      <c r="A30" s="17" t="s">
        <v>5552</v>
      </c>
      <c r="B30" s="98" t="s">
        <v>7921</v>
      </c>
      <c r="C30" s="112" t="s">
        <v>9749</v>
      </c>
      <c r="D30" s="119">
        <v>50.0</v>
      </c>
      <c r="E30" s="703">
        <v>50.0</v>
      </c>
      <c r="F30" s="478" t="s">
        <v>5548</v>
      </c>
      <c r="G30" s="79"/>
      <c r="H30" s="79"/>
      <c r="I30" s="79"/>
      <c r="J30" s="79"/>
      <c r="K30" s="79"/>
      <c r="L30" s="79"/>
      <c r="M30" s="79"/>
      <c r="N30" s="79"/>
      <c r="O30" s="79"/>
      <c r="P30" s="79"/>
      <c r="Q30" s="79"/>
      <c r="R30" s="79"/>
      <c r="S30" s="79"/>
      <c r="T30" s="79"/>
      <c r="U30" s="79"/>
      <c r="V30" s="79"/>
      <c r="W30" s="79"/>
      <c r="X30" s="79"/>
      <c r="Y30" s="79"/>
      <c r="Z30" s="79"/>
    </row>
    <row r="31" ht="11.25" customHeight="1">
      <c r="A31" s="78" t="s">
        <v>92</v>
      </c>
      <c r="B31" s="18" t="s">
        <v>77</v>
      </c>
      <c r="C31" s="85" t="s">
        <v>9750</v>
      </c>
      <c r="D31" s="75">
        <v>50.0</v>
      </c>
      <c r="E31" s="469">
        <v>50.0</v>
      </c>
      <c r="F31" s="78" t="s">
        <v>615</v>
      </c>
      <c r="G31" s="79"/>
      <c r="H31" s="79"/>
      <c r="I31" s="79"/>
      <c r="J31" s="79"/>
      <c r="K31" s="79"/>
      <c r="L31" s="79"/>
      <c r="M31" s="79"/>
      <c r="N31" s="79"/>
      <c r="O31" s="79"/>
      <c r="P31" s="79"/>
      <c r="Q31" s="79"/>
      <c r="R31" s="79"/>
      <c r="S31" s="79"/>
      <c r="T31" s="79"/>
      <c r="U31" s="79"/>
      <c r="V31" s="79"/>
      <c r="W31" s="79"/>
      <c r="X31" s="79"/>
      <c r="Y31" s="79"/>
      <c r="Z31" s="79"/>
    </row>
    <row r="32" ht="11.25" customHeight="1">
      <c r="A32" s="112" t="s">
        <v>2978</v>
      </c>
      <c r="B32" s="98" t="s">
        <v>77</v>
      </c>
      <c r="C32" s="112" t="s">
        <v>9751</v>
      </c>
      <c r="D32" s="119">
        <v>50.0</v>
      </c>
      <c r="E32" s="703">
        <v>50.0</v>
      </c>
      <c r="F32" s="78" t="s">
        <v>2982</v>
      </c>
      <c r="G32" s="79"/>
      <c r="H32" s="79"/>
      <c r="I32" s="79"/>
      <c r="J32" s="79"/>
      <c r="K32" s="79"/>
      <c r="L32" s="79"/>
      <c r="M32" s="79"/>
      <c r="N32" s="79"/>
      <c r="O32" s="79"/>
      <c r="P32" s="79"/>
      <c r="Q32" s="79"/>
      <c r="R32" s="79"/>
      <c r="S32" s="79"/>
      <c r="T32" s="79"/>
      <c r="U32" s="79"/>
      <c r="V32" s="79"/>
      <c r="W32" s="79"/>
      <c r="X32" s="79"/>
      <c r="Y32" s="79"/>
      <c r="Z32" s="79"/>
    </row>
    <row r="33" ht="11.25" customHeight="1">
      <c r="A33" s="17" t="s">
        <v>2991</v>
      </c>
      <c r="B33" s="98" t="s">
        <v>77</v>
      </c>
      <c r="C33" s="112" t="s">
        <v>9752</v>
      </c>
      <c r="D33" s="119">
        <v>50.0</v>
      </c>
      <c r="E33" s="703">
        <v>50.0</v>
      </c>
      <c r="F33" s="78" t="s">
        <v>2996</v>
      </c>
      <c r="G33" s="79"/>
      <c r="H33" s="79"/>
      <c r="I33" s="79"/>
      <c r="J33" s="79"/>
      <c r="K33" s="79"/>
      <c r="L33" s="79"/>
      <c r="M33" s="79"/>
      <c r="N33" s="79"/>
      <c r="O33" s="79"/>
      <c r="P33" s="79"/>
      <c r="Q33" s="79"/>
      <c r="R33" s="79"/>
      <c r="S33" s="79"/>
      <c r="T33" s="79"/>
      <c r="U33" s="79"/>
      <c r="V33" s="79"/>
      <c r="W33" s="79"/>
      <c r="X33" s="79"/>
      <c r="Y33" s="79"/>
      <c r="Z33" s="79"/>
    </row>
    <row r="34" ht="11.25" customHeight="1">
      <c r="A34" s="17" t="s">
        <v>2991</v>
      </c>
      <c r="B34" s="98" t="s">
        <v>77</v>
      </c>
      <c r="C34" s="112" t="s">
        <v>9753</v>
      </c>
      <c r="D34" s="119">
        <v>50.0</v>
      </c>
      <c r="E34" s="703">
        <v>50.0</v>
      </c>
      <c r="F34" s="78" t="s">
        <v>2996</v>
      </c>
      <c r="G34" s="79"/>
      <c r="H34" s="79"/>
      <c r="I34" s="79"/>
      <c r="J34" s="79"/>
      <c r="K34" s="79"/>
      <c r="L34" s="79"/>
      <c r="M34" s="79"/>
      <c r="N34" s="79"/>
      <c r="O34" s="79"/>
      <c r="P34" s="79"/>
      <c r="Q34" s="79"/>
      <c r="R34" s="79"/>
      <c r="S34" s="79"/>
      <c r="T34" s="79"/>
      <c r="U34" s="79"/>
      <c r="V34" s="79"/>
      <c r="W34" s="79"/>
      <c r="X34" s="79"/>
      <c r="Y34" s="79"/>
      <c r="Z34" s="79"/>
    </row>
    <row r="35" ht="11.25" customHeight="1">
      <c r="A35" s="17" t="s">
        <v>2991</v>
      </c>
      <c r="B35" s="98" t="s">
        <v>77</v>
      </c>
      <c r="C35" s="112" t="s">
        <v>9754</v>
      </c>
      <c r="D35" s="119">
        <v>50.0</v>
      </c>
      <c r="E35" s="703">
        <v>50.0</v>
      </c>
      <c r="F35" s="78" t="s">
        <v>2996</v>
      </c>
      <c r="G35" s="79"/>
      <c r="H35" s="79"/>
      <c r="I35" s="79"/>
      <c r="J35" s="79"/>
      <c r="K35" s="79"/>
      <c r="L35" s="79"/>
      <c r="M35" s="79"/>
      <c r="N35" s="79"/>
      <c r="O35" s="79"/>
      <c r="P35" s="79"/>
      <c r="Q35" s="79"/>
      <c r="R35" s="79"/>
      <c r="S35" s="79"/>
      <c r="T35" s="79"/>
      <c r="U35" s="79"/>
      <c r="V35" s="79"/>
      <c r="W35" s="79"/>
      <c r="X35" s="79"/>
      <c r="Y35" s="79"/>
      <c r="Z35" s="79"/>
    </row>
    <row r="36" ht="11.25" customHeight="1">
      <c r="A36" s="17" t="s">
        <v>98</v>
      </c>
      <c r="B36" s="98" t="s">
        <v>77</v>
      </c>
      <c r="C36" s="112" t="s">
        <v>9755</v>
      </c>
      <c r="D36" s="75">
        <v>50.0</v>
      </c>
      <c r="E36" s="469">
        <v>50.0</v>
      </c>
      <c r="F36" s="78" t="s">
        <v>625</v>
      </c>
      <c r="G36" s="79"/>
      <c r="H36" s="79"/>
      <c r="I36" s="79"/>
      <c r="J36" s="79"/>
      <c r="K36" s="79"/>
      <c r="L36" s="79"/>
      <c r="M36" s="79"/>
      <c r="N36" s="79"/>
      <c r="O36" s="79"/>
      <c r="P36" s="79"/>
      <c r="Q36" s="79"/>
      <c r="R36" s="79"/>
      <c r="S36" s="79"/>
      <c r="T36" s="79"/>
      <c r="U36" s="79"/>
      <c r="V36" s="79"/>
      <c r="W36" s="79"/>
      <c r="X36" s="79"/>
      <c r="Y36" s="79"/>
      <c r="Z36" s="79"/>
    </row>
    <row r="37" ht="11.25" customHeight="1">
      <c r="A37" s="17" t="s">
        <v>98</v>
      </c>
      <c r="B37" s="98" t="s">
        <v>77</v>
      </c>
      <c r="C37" s="112" t="s">
        <v>9756</v>
      </c>
      <c r="D37" s="75">
        <v>50.0</v>
      </c>
      <c r="E37" s="469">
        <v>50.0</v>
      </c>
      <c r="F37" s="78" t="s">
        <v>625</v>
      </c>
      <c r="G37" s="79"/>
      <c r="H37" s="79"/>
      <c r="I37" s="79"/>
      <c r="J37" s="79"/>
      <c r="K37" s="79"/>
      <c r="L37" s="79"/>
      <c r="M37" s="79"/>
      <c r="N37" s="79"/>
      <c r="O37" s="79"/>
      <c r="P37" s="79"/>
      <c r="Q37" s="79"/>
      <c r="R37" s="79"/>
      <c r="S37" s="79"/>
      <c r="T37" s="79"/>
      <c r="U37" s="79"/>
      <c r="V37" s="79"/>
      <c r="W37" s="79"/>
      <c r="X37" s="79"/>
      <c r="Y37" s="79"/>
      <c r="Z37" s="79"/>
    </row>
    <row r="38" ht="11.25" customHeight="1">
      <c r="A38" s="17" t="s">
        <v>98</v>
      </c>
      <c r="B38" s="98" t="s">
        <v>77</v>
      </c>
      <c r="C38" s="112" t="s">
        <v>9757</v>
      </c>
      <c r="D38" s="75">
        <v>50.0</v>
      </c>
      <c r="E38" s="469">
        <v>50.0</v>
      </c>
      <c r="F38" s="78" t="s">
        <v>625</v>
      </c>
      <c r="G38" s="79"/>
      <c r="H38" s="79"/>
      <c r="I38" s="79"/>
      <c r="J38" s="79"/>
      <c r="K38" s="79"/>
      <c r="L38" s="79"/>
      <c r="M38" s="79"/>
      <c r="N38" s="79"/>
      <c r="O38" s="79"/>
      <c r="P38" s="79"/>
      <c r="Q38" s="79"/>
      <c r="R38" s="79"/>
      <c r="S38" s="79"/>
      <c r="T38" s="79"/>
      <c r="U38" s="79"/>
      <c r="V38" s="79"/>
      <c r="W38" s="79"/>
      <c r="X38" s="79"/>
      <c r="Y38" s="79"/>
      <c r="Z38" s="79"/>
    </row>
    <row r="39" ht="11.25" customHeight="1">
      <c r="A39" s="17" t="s">
        <v>98</v>
      </c>
      <c r="B39" s="98" t="s">
        <v>77</v>
      </c>
      <c r="C39" s="112" t="s">
        <v>9758</v>
      </c>
      <c r="D39" s="75">
        <v>50.0</v>
      </c>
      <c r="E39" s="469">
        <v>50.0</v>
      </c>
      <c r="F39" s="78" t="s">
        <v>625</v>
      </c>
      <c r="G39" s="79"/>
      <c r="H39" s="79"/>
      <c r="I39" s="79"/>
      <c r="J39" s="79"/>
      <c r="K39" s="79"/>
      <c r="L39" s="79"/>
      <c r="M39" s="79"/>
      <c r="N39" s="79"/>
      <c r="O39" s="79"/>
      <c r="P39" s="79"/>
      <c r="Q39" s="79"/>
      <c r="R39" s="79"/>
      <c r="S39" s="79"/>
      <c r="T39" s="79"/>
      <c r="U39" s="79"/>
      <c r="V39" s="79"/>
      <c r="W39" s="79"/>
      <c r="X39" s="79"/>
      <c r="Y39" s="79"/>
      <c r="Z39" s="79"/>
    </row>
    <row r="40" ht="11.25" customHeight="1">
      <c r="A40" s="85" t="s">
        <v>97</v>
      </c>
      <c r="B40" s="18" t="s">
        <v>77</v>
      </c>
      <c r="C40" s="85" t="s">
        <v>9759</v>
      </c>
      <c r="D40" s="75">
        <v>50.0</v>
      </c>
      <c r="E40" s="469">
        <v>50.0</v>
      </c>
      <c r="F40" s="78" t="s">
        <v>3133</v>
      </c>
      <c r="G40" s="79"/>
      <c r="H40" s="79"/>
      <c r="I40" s="79"/>
      <c r="J40" s="79"/>
      <c r="K40" s="79"/>
      <c r="L40" s="79"/>
      <c r="M40" s="79"/>
      <c r="N40" s="79"/>
      <c r="O40" s="79"/>
      <c r="P40" s="79"/>
      <c r="Q40" s="79"/>
      <c r="R40" s="79"/>
      <c r="S40" s="79"/>
      <c r="T40" s="79"/>
      <c r="U40" s="79"/>
      <c r="V40" s="79"/>
      <c r="W40" s="79"/>
      <c r="X40" s="79"/>
      <c r="Y40" s="79"/>
      <c r="Z40" s="79"/>
    </row>
    <row r="41" ht="11.25" customHeight="1">
      <c r="A41" s="85" t="s">
        <v>97</v>
      </c>
      <c r="B41" s="18" t="s">
        <v>77</v>
      </c>
      <c r="C41" s="85" t="s">
        <v>9760</v>
      </c>
      <c r="D41" s="75">
        <v>50.0</v>
      </c>
      <c r="E41" s="469">
        <v>50.0</v>
      </c>
      <c r="F41" s="78" t="s">
        <v>3133</v>
      </c>
      <c r="G41" s="79"/>
      <c r="H41" s="79"/>
      <c r="I41" s="79"/>
      <c r="J41" s="79"/>
      <c r="K41" s="79"/>
      <c r="L41" s="79"/>
      <c r="M41" s="79"/>
      <c r="N41" s="79"/>
      <c r="O41" s="79"/>
      <c r="P41" s="79"/>
      <c r="Q41" s="79"/>
      <c r="R41" s="79"/>
      <c r="S41" s="79"/>
      <c r="T41" s="79"/>
      <c r="U41" s="79"/>
      <c r="V41" s="79"/>
      <c r="W41" s="79"/>
      <c r="X41" s="79"/>
      <c r="Y41" s="79"/>
      <c r="Z41" s="79"/>
    </row>
    <row r="42" ht="11.25" customHeight="1">
      <c r="A42" s="17" t="s">
        <v>7520</v>
      </c>
      <c r="B42" s="98" t="s">
        <v>9229</v>
      </c>
      <c r="C42" s="112" t="s">
        <v>9761</v>
      </c>
      <c r="D42" s="119">
        <v>50.0</v>
      </c>
      <c r="E42" s="703">
        <v>50.0</v>
      </c>
      <c r="F42" s="78" t="s">
        <v>649</v>
      </c>
      <c r="G42" s="79"/>
      <c r="H42" s="79"/>
      <c r="I42" s="79"/>
      <c r="J42" s="79"/>
      <c r="K42" s="79"/>
      <c r="L42" s="79"/>
      <c r="M42" s="79"/>
      <c r="N42" s="79"/>
      <c r="O42" s="79"/>
      <c r="P42" s="79"/>
      <c r="Q42" s="79"/>
      <c r="R42" s="79"/>
      <c r="S42" s="79"/>
      <c r="T42" s="79"/>
      <c r="U42" s="79"/>
      <c r="V42" s="79"/>
      <c r="W42" s="79"/>
      <c r="X42" s="79"/>
      <c r="Y42" s="79"/>
      <c r="Z42" s="79"/>
    </row>
    <row r="43" ht="11.25" customHeight="1">
      <c r="A43" s="17" t="s">
        <v>8085</v>
      </c>
      <c r="B43" s="98" t="s">
        <v>77</v>
      </c>
      <c r="C43" s="112" t="s">
        <v>9762</v>
      </c>
      <c r="D43" s="119">
        <v>50.0</v>
      </c>
      <c r="E43" s="703">
        <v>50.0</v>
      </c>
      <c r="F43" s="78" t="s">
        <v>7911</v>
      </c>
      <c r="G43" s="79"/>
      <c r="H43" s="79"/>
      <c r="I43" s="79"/>
      <c r="J43" s="79"/>
      <c r="K43" s="79"/>
      <c r="L43" s="79"/>
      <c r="M43" s="79"/>
      <c r="N43" s="79"/>
      <c r="O43" s="79"/>
      <c r="P43" s="79"/>
      <c r="Q43" s="79"/>
      <c r="R43" s="79"/>
      <c r="S43" s="79"/>
      <c r="T43" s="79"/>
      <c r="U43" s="79"/>
      <c r="V43" s="79"/>
      <c r="W43" s="79"/>
      <c r="X43" s="79"/>
      <c r="Y43" s="79"/>
      <c r="Z43" s="79"/>
    </row>
    <row r="44" ht="11.25" customHeight="1">
      <c r="A44" s="17" t="s">
        <v>3960</v>
      </c>
      <c r="B44" s="98" t="s">
        <v>77</v>
      </c>
      <c r="C44" s="112" t="s">
        <v>9763</v>
      </c>
      <c r="D44" s="119">
        <v>50.0</v>
      </c>
      <c r="E44" s="703">
        <v>50.0</v>
      </c>
      <c r="F44" s="78" t="s">
        <v>3249</v>
      </c>
      <c r="G44" s="79"/>
      <c r="H44" s="79"/>
      <c r="I44" s="79"/>
      <c r="J44" s="79"/>
      <c r="K44" s="79"/>
      <c r="L44" s="79"/>
      <c r="M44" s="79"/>
      <c r="N44" s="79"/>
      <c r="O44" s="79"/>
      <c r="P44" s="79"/>
      <c r="Q44" s="79"/>
      <c r="R44" s="79"/>
      <c r="S44" s="79"/>
      <c r="T44" s="79"/>
      <c r="U44" s="79"/>
      <c r="V44" s="79"/>
      <c r="W44" s="79"/>
      <c r="X44" s="79"/>
      <c r="Y44" s="79"/>
      <c r="Z44" s="79"/>
    </row>
    <row r="45" ht="11.25" customHeight="1">
      <c r="A45" s="17" t="s">
        <v>3960</v>
      </c>
      <c r="B45" s="98" t="s">
        <v>77</v>
      </c>
      <c r="C45" s="112" t="s">
        <v>9764</v>
      </c>
      <c r="D45" s="119">
        <v>50.0</v>
      </c>
      <c r="E45" s="703">
        <v>50.0</v>
      </c>
      <c r="F45" s="78" t="s">
        <v>3249</v>
      </c>
      <c r="G45" s="79"/>
      <c r="H45" s="79"/>
      <c r="I45" s="79"/>
      <c r="J45" s="79"/>
      <c r="K45" s="79"/>
      <c r="L45" s="79"/>
      <c r="M45" s="79"/>
      <c r="N45" s="79"/>
      <c r="O45" s="79"/>
      <c r="P45" s="79"/>
      <c r="Q45" s="79"/>
      <c r="R45" s="79"/>
      <c r="S45" s="79"/>
      <c r="T45" s="79"/>
      <c r="U45" s="79"/>
      <c r="V45" s="79"/>
      <c r="W45" s="79"/>
      <c r="X45" s="79"/>
      <c r="Y45" s="79"/>
      <c r="Z45" s="79"/>
    </row>
    <row r="46" ht="11.25" customHeight="1">
      <c r="A46" s="78"/>
      <c r="B46" s="18"/>
      <c r="C46" s="112"/>
      <c r="D46" s="74"/>
      <c r="E46" s="221"/>
      <c r="F46" s="78"/>
      <c r="G46" s="79"/>
      <c r="H46" s="79"/>
      <c r="I46" s="79"/>
      <c r="J46" s="79"/>
      <c r="K46" s="79"/>
      <c r="L46" s="79"/>
      <c r="M46" s="79"/>
      <c r="N46" s="79"/>
      <c r="O46" s="79"/>
      <c r="P46" s="79"/>
      <c r="Q46" s="79"/>
      <c r="R46" s="79"/>
      <c r="S46" s="79"/>
      <c r="T46" s="79"/>
      <c r="U46" s="79"/>
      <c r="V46" s="79"/>
      <c r="W46" s="79"/>
      <c r="X46" s="79"/>
      <c r="Y46" s="79"/>
      <c r="Z46" s="79"/>
    </row>
    <row r="47" ht="11.25" customHeight="1">
      <c r="A47" s="65"/>
      <c r="B47" s="523"/>
      <c r="C47" s="523"/>
      <c r="D47" s="700"/>
      <c r="E47" s="700">
        <f>SUM(E9:E46)</f>
        <v>1850</v>
      </c>
      <c r="F47" s="79"/>
      <c r="G47" s="79"/>
      <c r="H47" s="79"/>
      <c r="I47" s="79"/>
      <c r="J47" s="79"/>
      <c r="K47" s="79"/>
      <c r="L47" s="79"/>
      <c r="M47" s="79"/>
      <c r="N47" s="79"/>
      <c r="O47" s="79"/>
      <c r="P47" s="79"/>
      <c r="Q47" s="79"/>
      <c r="R47" s="79"/>
      <c r="S47" s="79"/>
      <c r="T47" s="79"/>
      <c r="U47" s="79"/>
      <c r="V47" s="79"/>
      <c r="W47" s="79"/>
      <c r="X47" s="79"/>
      <c r="Y47" s="79"/>
      <c r="Z47" s="79"/>
    </row>
    <row r="48" ht="11.25" customHeight="1">
      <c r="A48" s="53"/>
      <c r="B48" s="53"/>
      <c r="C48" s="54"/>
      <c r="D48" s="54"/>
      <c r="E48" s="54"/>
      <c r="F48" s="1"/>
      <c r="G48" s="1"/>
      <c r="H48" s="1"/>
      <c r="I48" s="79"/>
      <c r="J48" s="79"/>
      <c r="K48" s="79"/>
      <c r="L48" s="79"/>
      <c r="M48" s="79"/>
      <c r="N48" s="79"/>
      <c r="O48" s="79"/>
      <c r="P48" s="79"/>
      <c r="Q48" s="79"/>
      <c r="R48" s="79"/>
      <c r="S48" s="79"/>
      <c r="T48" s="79"/>
      <c r="U48" s="79"/>
      <c r="V48" s="79"/>
      <c r="W48" s="79"/>
      <c r="X48" s="79"/>
      <c r="Y48" s="79"/>
      <c r="Z48" s="79"/>
    </row>
    <row r="49" ht="11.25" customHeight="1">
      <c r="A49" s="172" t="s">
        <v>690</v>
      </c>
      <c r="B49" s="173"/>
      <c r="C49" s="173"/>
      <c r="D49" s="173"/>
      <c r="E49" s="173"/>
      <c r="F49" s="173"/>
      <c r="G49" s="173"/>
      <c r="H49" s="173"/>
      <c r="I49" s="53"/>
      <c r="J49" s="53"/>
      <c r="K49" s="53"/>
      <c r="L49" s="53"/>
      <c r="M49" s="53"/>
      <c r="N49" s="53"/>
      <c r="O49" s="53"/>
      <c r="P49" s="53"/>
      <c r="Q49" s="53"/>
      <c r="R49" s="53"/>
      <c r="S49" s="53"/>
      <c r="T49" s="53"/>
      <c r="U49" s="53"/>
      <c r="V49" s="53"/>
      <c r="W49" s="53"/>
      <c r="X49" s="53"/>
      <c r="Y49" s="53"/>
      <c r="Z49" s="79"/>
    </row>
    <row r="50" ht="15.75" customHeight="1">
      <c r="A50" s="53"/>
      <c r="B50" s="53"/>
      <c r="C50" s="54"/>
      <c r="D50" s="54"/>
      <c r="E50" s="1"/>
      <c r="F50" s="1"/>
      <c r="G50" s="1"/>
      <c r="H50" s="1"/>
    </row>
    <row r="51" ht="15.75" customHeight="1">
      <c r="A51" s="53"/>
      <c r="B51" s="53"/>
      <c r="C51" s="54"/>
      <c r="D51" s="54"/>
      <c r="E51" s="54"/>
      <c r="F51" s="1"/>
      <c r="G51" s="1"/>
      <c r="H51" s="1"/>
    </row>
    <row r="52" ht="15.75" customHeight="1">
      <c r="A52" s="53"/>
      <c r="B52" s="53"/>
      <c r="C52" s="54"/>
      <c r="D52" s="54"/>
      <c r="E52" s="1"/>
      <c r="F52" s="1"/>
      <c r="G52" s="1"/>
      <c r="H52" s="1"/>
    </row>
    <row r="53" ht="15.75" customHeight="1">
      <c r="A53" s="53"/>
      <c r="B53" s="53"/>
      <c r="C53" s="54"/>
      <c r="D53" s="54"/>
      <c r="E53" s="54"/>
      <c r="F53" s="1"/>
      <c r="G53" s="1"/>
      <c r="H53" s="1"/>
    </row>
    <row r="54" ht="15.75" customHeight="1">
      <c r="A54" s="53"/>
      <c r="B54" s="53"/>
      <c r="C54" s="54"/>
      <c r="D54" s="54"/>
      <c r="E54" s="54"/>
      <c r="F54" s="1"/>
      <c r="G54" s="1"/>
      <c r="H54" s="1"/>
    </row>
    <row r="55" ht="15.75" customHeight="1">
      <c r="A55" s="53"/>
      <c r="B55" s="53"/>
      <c r="C55" s="54"/>
      <c r="D55" s="54"/>
      <c r="E55" s="54"/>
      <c r="F55" s="1"/>
      <c r="G55" s="1"/>
      <c r="H55" s="1"/>
    </row>
    <row r="56" ht="15.75" customHeight="1">
      <c r="A56" s="53"/>
      <c r="B56" s="53"/>
      <c r="C56" s="54"/>
      <c r="D56" s="54"/>
      <c r="E56" s="54"/>
      <c r="F56" s="1"/>
      <c r="G56" s="1"/>
      <c r="H56" s="1"/>
    </row>
    <row r="57" ht="15.75" customHeight="1">
      <c r="A57" s="53"/>
      <c r="B57" s="53"/>
      <c r="C57" s="54"/>
      <c r="D57" s="54"/>
      <c r="E57" s="54"/>
      <c r="F57" s="1"/>
      <c r="G57" s="1"/>
      <c r="H57" s="1"/>
    </row>
    <row r="58" ht="15.75" customHeight="1">
      <c r="A58" s="53"/>
      <c r="B58" s="53"/>
      <c r="C58" s="54"/>
      <c r="D58" s="54"/>
      <c r="E58" s="54"/>
      <c r="F58" s="1"/>
      <c r="G58" s="1"/>
      <c r="H58" s="1"/>
    </row>
    <row r="59" ht="15.75" customHeight="1">
      <c r="A59" s="53"/>
      <c r="B59" s="53"/>
      <c r="C59" s="54"/>
      <c r="D59" s="54"/>
      <c r="E59" s="54"/>
      <c r="F59" s="1"/>
      <c r="G59" s="1"/>
      <c r="H59" s="1"/>
    </row>
    <row r="60" ht="15.75" customHeight="1">
      <c r="A60" s="53"/>
      <c r="B60" s="53"/>
      <c r="C60" s="54"/>
      <c r="D60" s="54"/>
      <c r="E60" s="54"/>
      <c r="F60" s="1"/>
      <c r="G60" s="1"/>
      <c r="H60" s="1"/>
    </row>
    <row r="61" ht="15.75" customHeight="1">
      <c r="A61" s="53"/>
      <c r="B61" s="53"/>
      <c r="C61" s="54"/>
      <c r="D61" s="54"/>
      <c r="E61" s="54"/>
      <c r="F61" s="1"/>
      <c r="G61" s="1"/>
      <c r="H61" s="1"/>
    </row>
    <row r="62" ht="15.75" customHeight="1">
      <c r="A62" s="53"/>
      <c r="B62" s="53"/>
      <c r="C62" s="54"/>
      <c r="D62" s="54"/>
      <c r="E62" s="54"/>
      <c r="F62" s="1"/>
      <c r="G62" s="1"/>
      <c r="H62" s="1"/>
    </row>
    <row r="63" ht="15.75" customHeight="1">
      <c r="A63" s="53"/>
      <c r="B63" s="53"/>
      <c r="C63" s="54"/>
      <c r="D63" s="54"/>
      <c r="E63" s="54"/>
      <c r="F63" s="1"/>
      <c r="G63" s="1"/>
      <c r="H63" s="1"/>
    </row>
    <row r="64" ht="15.75" customHeight="1">
      <c r="A64" s="53"/>
      <c r="B64" s="53"/>
      <c r="C64" s="54"/>
      <c r="D64" s="54"/>
      <c r="E64" s="54"/>
      <c r="F64" s="1"/>
      <c r="G64" s="1"/>
      <c r="H64" s="1"/>
    </row>
    <row r="65" ht="15.75" customHeight="1">
      <c r="A65" s="53"/>
      <c r="B65" s="53"/>
      <c r="C65" s="54"/>
      <c r="D65" s="54"/>
      <c r="E65" s="54"/>
      <c r="F65" s="1"/>
      <c r="G65" s="1"/>
      <c r="H65" s="1"/>
    </row>
    <row r="66" ht="15.75" customHeight="1">
      <c r="A66" s="53"/>
      <c r="B66" s="53"/>
      <c r="C66" s="54"/>
      <c r="D66" s="54"/>
      <c r="E66" s="54"/>
      <c r="F66" s="1"/>
      <c r="G66" s="1"/>
      <c r="H66" s="1"/>
    </row>
    <row r="67" ht="15.75" customHeight="1">
      <c r="A67" s="53"/>
      <c r="B67" s="53"/>
      <c r="C67" s="54"/>
      <c r="D67" s="54"/>
      <c r="E67" s="54"/>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49:H49"/>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53"/>
      <c r="B1" s="53"/>
      <c r="C1" s="54"/>
      <c r="D1" s="54"/>
      <c r="E1" s="54"/>
      <c r="F1" s="1"/>
      <c r="G1" s="1"/>
      <c r="H1" s="1"/>
    </row>
    <row r="2" ht="15.75" customHeight="1">
      <c r="A2" s="819" t="s">
        <v>9765</v>
      </c>
      <c r="B2" s="173"/>
      <c r="C2" s="173"/>
      <c r="D2" s="173"/>
      <c r="E2" s="173"/>
      <c r="F2" s="173"/>
      <c r="G2" s="173"/>
      <c r="H2" s="173"/>
      <c r="I2" s="173"/>
      <c r="J2" s="173"/>
      <c r="K2" s="173"/>
      <c r="L2" s="173"/>
      <c r="M2" s="173"/>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21.0" customHeight="1">
      <c r="A4" s="190" t="s">
        <v>9766</v>
      </c>
      <c r="B4" s="56"/>
      <c r="C4" s="56"/>
      <c r="D4" s="56"/>
      <c r="E4" s="56"/>
      <c r="F4" s="56"/>
      <c r="G4" s="56"/>
      <c r="H4" s="56"/>
      <c r="I4" s="56"/>
      <c r="J4" s="56"/>
      <c r="K4" s="56"/>
      <c r="L4" s="56"/>
      <c r="M4" s="57"/>
      <c r="N4" s="59"/>
      <c r="O4" s="59"/>
      <c r="P4" s="59"/>
      <c r="Q4" s="59"/>
      <c r="R4" s="59"/>
      <c r="S4" s="59"/>
      <c r="T4" s="59"/>
      <c r="U4" s="59"/>
      <c r="V4" s="59"/>
      <c r="W4" s="59"/>
      <c r="X4" s="59"/>
      <c r="Y4" s="59"/>
    </row>
    <row r="5" ht="27.0" customHeight="1">
      <c r="A5" s="387" t="s">
        <v>3930</v>
      </c>
      <c r="B5" s="56"/>
      <c r="C5" s="56"/>
      <c r="D5" s="56"/>
      <c r="E5" s="56"/>
      <c r="F5" s="56"/>
      <c r="G5" s="56"/>
      <c r="H5" s="56"/>
      <c r="I5" s="56"/>
      <c r="J5" s="56"/>
      <c r="K5" s="56"/>
      <c r="L5" s="56"/>
      <c r="M5" s="57"/>
      <c r="N5" s="59"/>
      <c r="O5" s="59"/>
      <c r="P5" s="59"/>
      <c r="Q5" s="59"/>
      <c r="R5" s="59"/>
      <c r="S5" s="59"/>
      <c r="T5" s="59"/>
      <c r="U5" s="59"/>
      <c r="V5" s="59"/>
      <c r="W5" s="59"/>
      <c r="X5" s="59"/>
      <c r="Y5" s="59"/>
    </row>
    <row r="6" ht="30.0" customHeight="1">
      <c r="A6" s="387" t="s">
        <v>9767</v>
      </c>
      <c r="B6" s="56"/>
      <c r="C6" s="56"/>
      <c r="D6" s="56"/>
      <c r="E6" s="56"/>
      <c r="F6" s="56"/>
      <c r="G6" s="56"/>
      <c r="H6" s="56"/>
      <c r="I6" s="56"/>
      <c r="J6" s="56"/>
      <c r="K6" s="56"/>
      <c r="L6" s="56"/>
      <c r="M6" s="57"/>
      <c r="N6" s="59"/>
      <c r="O6" s="59"/>
      <c r="P6" s="59"/>
      <c r="Q6" s="59"/>
      <c r="R6" s="59"/>
      <c r="S6" s="59"/>
      <c r="T6" s="59"/>
      <c r="U6" s="59"/>
      <c r="V6" s="59"/>
      <c r="W6" s="59"/>
      <c r="X6" s="59"/>
      <c r="Y6" s="59"/>
    </row>
    <row r="7" ht="29.25" customHeight="1">
      <c r="A7" s="387" t="s">
        <v>9768</v>
      </c>
      <c r="B7" s="56"/>
      <c r="C7" s="56"/>
      <c r="D7" s="56"/>
      <c r="E7" s="56"/>
      <c r="F7" s="56"/>
      <c r="G7" s="56"/>
      <c r="H7" s="56"/>
      <c r="I7" s="56"/>
      <c r="J7" s="56"/>
      <c r="K7" s="56"/>
      <c r="L7" s="56"/>
      <c r="M7" s="57"/>
      <c r="N7" s="59"/>
      <c r="O7" s="59"/>
      <c r="P7" s="59"/>
      <c r="Q7" s="59"/>
      <c r="R7" s="59"/>
      <c r="S7" s="59"/>
      <c r="T7" s="59"/>
      <c r="U7" s="59"/>
      <c r="V7" s="59"/>
      <c r="W7" s="59"/>
      <c r="X7" s="59"/>
      <c r="Y7" s="59"/>
    </row>
    <row r="8" ht="18.75" customHeight="1">
      <c r="A8" s="387" t="s">
        <v>3933</v>
      </c>
      <c r="B8" s="56"/>
      <c r="C8" s="56"/>
      <c r="D8" s="56"/>
      <c r="E8" s="56"/>
      <c r="F8" s="56"/>
      <c r="G8" s="56"/>
      <c r="H8" s="56"/>
      <c r="I8" s="56"/>
      <c r="J8" s="56"/>
      <c r="K8" s="56"/>
      <c r="L8" s="56"/>
      <c r="M8" s="57"/>
      <c r="N8" s="59"/>
      <c r="O8" s="59"/>
      <c r="P8" s="59"/>
      <c r="Q8" s="59"/>
      <c r="R8" s="59"/>
      <c r="S8" s="59"/>
      <c r="T8" s="59"/>
      <c r="U8" s="59"/>
      <c r="V8" s="59"/>
      <c r="W8" s="59"/>
      <c r="X8" s="59"/>
      <c r="Y8" s="59"/>
    </row>
    <row r="9" ht="44.25" customHeight="1">
      <c r="A9" s="387" t="s">
        <v>9769</v>
      </c>
      <c r="B9" s="56"/>
      <c r="C9" s="56"/>
      <c r="D9" s="56"/>
      <c r="E9" s="56"/>
      <c r="F9" s="56"/>
      <c r="G9" s="56"/>
      <c r="H9" s="56"/>
      <c r="I9" s="56"/>
      <c r="J9" s="56"/>
      <c r="K9" s="56"/>
      <c r="L9" s="56"/>
      <c r="M9" s="57"/>
      <c r="N9" s="59"/>
      <c r="O9" s="59"/>
      <c r="P9" s="59"/>
      <c r="Q9" s="59"/>
      <c r="R9" s="59"/>
      <c r="S9" s="59"/>
      <c r="T9" s="59"/>
      <c r="U9" s="59"/>
      <c r="V9" s="59"/>
      <c r="W9" s="59"/>
      <c r="X9" s="59"/>
      <c r="Y9" s="59"/>
    </row>
    <row r="10" ht="26.25" customHeight="1">
      <c r="A10" s="387" t="s">
        <v>9770</v>
      </c>
      <c r="B10" s="56"/>
      <c r="C10" s="56"/>
      <c r="D10" s="56"/>
      <c r="E10" s="56"/>
      <c r="F10" s="56"/>
      <c r="G10" s="56"/>
      <c r="H10" s="56"/>
      <c r="I10" s="56"/>
      <c r="J10" s="56"/>
      <c r="K10" s="56"/>
      <c r="L10" s="56"/>
      <c r="M10" s="57"/>
      <c r="N10" s="59"/>
      <c r="O10" s="59"/>
      <c r="P10" s="59"/>
      <c r="Q10" s="59"/>
      <c r="R10" s="59"/>
      <c r="S10" s="59"/>
      <c r="T10" s="59"/>
      <c r="U10" s="59"/>
      <c r="V10" s="59"/>
      <c r="W10" s="59"/>
      <c r="X10" s="59"/>
      <c r="Y10" s="59"/>
    </row>
    <row r="11" ht="72.0" customHeight="1">
      <c r="A11" s="737" t="s">
        <v>9771</v>
      </c>
      <c r="B11" s="56"/>
      <c r="C11" s="56"/>
      <c r="D11" s="56"/>
      <c r="E11" s="56"/>
      <c r="F11" s="56"/>
      <c r="G11" s="56"/>
      <c r="H11" s="56"/>
      <c r="I11" s="56"/>
      <c r="J11" s="56"/>
      <c r="K11" s="56"/>
      <c r="L11" s="56"/>
      <c r="M11" s="57"/>
      <c r="N11" s="59"/>
      <c r="O11" s="59"/>
      <c r="P11" s="59"/>
      <c r="Q11" s="59"/>
      <c r="R11" s="59"/>
      <c r="S11" s="59"/>
      <c r="T11" s="59"/>
      <c r="U11" s="59"/>
      <c r="V11" s="59"/>
      <c r="W11" s="59"/>
      <c r="X11" s="59"/>
      <c r="Y11" s="59"/>
    </row>
    <row r="12">
      <c r="A12" s="64"/>
      <c r="B12" s="64"/>
      <c r="C12" s="65"/>
      <c r="D12" s="65"/>
      <c r="E12" s="65"/>
      <c r="F12" s="64"/>
      <c r="G12" s="64"/>
      <c r="H12" s="64"/>
      <c r="I12" s="59"/>
      <c r="J12" s="59"/>
      <c r="K12" s="59"/>
      <c r="L12" s="59"/>
      <c r="M12" s="59"/>
      <c r="N12" s="59"/>
      <c r="O12" s="59"/>
      <c r="P12" s="59"/>
      <c r="Q12" s="59"/>
      <c r="R12" s="59"/>
      <c r="S12" s="59"/>
      <c r="T12" s="59"/>
      <c r="U12" s="59"/>
      <c r="V12" s="59"/>
      <c r="W12" s="59"/>
      <c r="X12" s="59"/>
      <c r="Y12" s="59"/>
    </row>
    <row r="13" ht="61.5" customHeight="1">
      <c r="A13" s="193" t="s">
        <v>7953</v>
      </c>
      <c r="B13" s="389" t="s">
        <v>3938</v>
      </c>
      <c r="C13" s="194" t="s">
        <v>8</v>
      </c>
      <c r="D13" s="407" t="s">
        <v>3939</v>
      </c>
      <c r="E13" s="389" t="s">
        <v>3940</v>
      </c>
      <c r="F13" s="389" t="s">
        <v>134</v>
      </c>
      <c r="G13" s="389" t="s">
        <v>3941</v>
      </c>
      <c r="H13" s="389" t="s">
        <v>3942</v>
      </c>
      <c r="I13" s="176" t="s">
        <v>136</v>
      </c>
      <c r="J13" s="176" t="s">
        <v>137</v>
      </c>
      <c r="K13" s="176" t="s">
        <v>138</v>
      </c>
      <c r="L13" s="193" t="s">
        <v>139</v>
      </c>
      <c r="M13" s="193" t="s">
        <v>143</v>
      </c>
      <c r="N13" s="390" t="s">
        <v>144</v>
      </c>
      <c r="O13" s="59"/>
      <c r="P13" s="59"/>
      <c r="Q13" s="59"/>
      <c r="R13" s="59"/>
      <c r="S13" s="59"/>
      <c r="T13" s="59"/>
      <c r="U13" s="59"/>
      <c r="V13" s="59"/>
      <c r="W13" s="59"/>
      <c r="X13" s="59"/>
      <c r="Y13" s="59"/>
    </row>
    <row r="14">
      <c r="A14" s="17"/>
      <c r="B14" s="17"/>
      <c r="C14" s="98"/>
      <c r="D14" s="118"/>
      <c r="E14" s="404"/>
      <c r="F14" s="119"/>
      <c r="G14" s="119"/>
      <c r="H14" s="704"/>
      <c r="I14" s="703"/>
      <c r="J14" s="703"/>
      <c r="K14" s="703"/>
      <c r="L14" s="393"/>
      <c r="M14" s="393"/>
    </row>
    <row r="15">
      <c r="A15" s="17"/>
      <c r="B15" s="17"/>
      <c r="C15" s="98"/>
      <c r="D15" s="118"/>
      <c r="E15" s="405"/>
      <c r="F15" s="99"/>
      <c r="G15" s="99"/>
      <c r="H15" s="472"/>
      <c r="I15" s="703"/>
      <c r="J15" s="703"/>
      <c r="K15" s="703"/>
      <c r="L15" s="393"/>
      <c r="M15" s="393"/>
    </row>
    <row r="16">
      <c r="A16" s="17"/>
      <c r="B16" s="17"/>
      <c r="C16" s="98"/>
      <c r="D16" s="118"/>
      <c r="E16" s="405"/>
      <c r="F16" s="119"/>
      <c r="G16" s="119"/>
      <c r="H16" s="472"/>
      <c r="I16" s="703"/>
      <c r="J16" s="703"/>
      <c r="K16" s="703"/>
      <c r="L16" s="393"/>
      <c r="M16" s="393"/>
    </row>
    <row r="17">
      <c r="A17" s="17"/>
      <c r="B17" s="17"/>
      <c r="C17" s="98"/>
      <c r="D17" s="118"/>
      <c r="E17" s="405"/>
      <c r="F17" s="99"/>
      <c r="G17" s="99"/>
      <c r="H17" s="472"/>
      <c r="I17" s="703"/>
      <c r="J17" s="703"/>
      <c r="K17" s="703"/>
      <c r="L17" s="393"/>
      <c r="M17" s="393"/>
    </row>
    <row r="18">
      <c r="A18" s="17"/>
      <c r="B18" s="17"/>
      <c r="C18" s="98"/>
      <c r="D18" s="118"/>
      <c r="E18" s="405"/>
      <c r="F18" s="99"/>
      <c r="G18" s="99"/>
      <c r="H18" s="472"/>
      <c r="I18" s="703"/>
      <c r="J18" s="703"/>
      <c r="K18" s="703"/>
      <c r="L18" s="393"/>
      <c r="M18" s="393"/>
    </row>
    <row r="19">
      <c r="A19" s="17"/>
      <c r="B19" s="17"/>
      <c r="C19" s="98"/>
      <c r="D19" s="118"/>
      <c r="E19" s="405"/>
      <c r="F19" s="99"/>
      <c r="G19" s="99"/>
      <c r="H19" s="472"/>
      <c r="I19" s="703"/>
      <c r="J19" s="703"/>
      <c r="K19" s="703"/>
      <c r="L19" s="393"/>
      <c r="M19" s="393"/>
    </row>
    <row r="20">
      <c r="A20" s="184" t="s">
        <v>107</v>
      </c>
      <c r="B20" s="54"/>
      <c r="C20" s="54"/>
      <c r="D20" s="54"/>
      <c r="E20" s="58"/>
      <c r="F20" s="470"/>
      <c r="G20" s="470"/>
      <c r="M20" s="470">
        <f>SUM(M14:M19)</f>
        <v>0</v>
      </c>
    </row>
    <row r="21" ht="15.75" customHeight="1">
      <c r="A21" s="53"/>
      <c r="B21" s="53"/>
      <c r="C21" s="54"/>
      <c r="D21" s="54"/>
      <c r="E21" s="54"/>
      <c r="F21" s="1"/>
      <c r="G21" s="1"/>
      <c r="H21" s="1"/>
    </row>
    <row r="22" ht="15.75" customHeight="1">
      <c r="A22" s="172" t="s">
        <v>690</v>
      </c>
      <c r="B22" s="173"/>
      <c r="C22" s="173"/>
      <c r="D22" s="173"/>
      <c r="E22" s="173"/>
      <c r="F22" s="173"/>
      <c r="G22" s="173"/>
      <c r="H22" s="173"/>
      <c r="I22" s="53"/>
      <c r="J22" s="53"/>
      <c r="K22" s="53"/>
      <c r="L22" s="53"/>
      <c r="M22" s="53"/>
      <c r="N22" s="53"/>
      <c r="O22" s="53"/>
      <c r="P22" s="53"/>
      <c r="Q22" s="53"/>
      <c r="R22" s="53"/>
      <c r="S22" s="53"/>
      <c r="T22" s="53"/>
      <c r="U22" s="53"/>
      <c r="V22" s="53"/>
      <c r="W22" s="53"/>
      <c r="X22" s="53"/>
      <c r="Y22" s="53"/>
    </row>
    <row r="23" ht="15.75" customHeight="1">
      <c r="A23" s="53"/>
      <c r="B23" s="53"/>
      <c r="C23" s="54"/>
      <c r="D23" s="54"/>
      <c r="E23" s="1"/>
      <c r="F23" s="1"/>
      <c r="G23" s="1"/>
      <c r="H23" s="1"/>
    </row>
    <row r="24" ht="15.75" customHeight="1">
      <c r="A24" s="53"/>
      <c r="B24" s="53"/>
      <c r="C24" s="54"/>
      <c r="D24" s="54"/>
      <c r="E24" s="54"/>
      <c r="F24" s="1"/>
      <c r="G24" s="1"/>
      <c r="H24" s="1"/>
    </row>
    <row r="25" ht="15.75" customHeight="1">
      <c r="A25" s="53"/>
      <c r="B25" s="53"/>
      <c r="C25" s="54"/>
      <c r="D25" s="54"/>
      <c r="E25" s="1"/>
      <c r="F25" s="1"/>
      <c r="G25" s="1"/>
      <c r="H25" s="1"/>
    </row>
    <row r="26" ht="15.75" customHeight="1">
      <c r="A26" s="53"/>
      <c r="B26" s="53"/>
      <c r="C26" s="54"/>
      <c r="D26" s="54"/>
      <c r="E26" s="54"/>
      <c r="F26" s="1"/>
      <c r="G26" s="1"/>
      <c r="H26" s="1"/>
    </row>
    <row r="27" ht="15.75" customHeight="1">
      <c r="A27" s="53"/>
      <c r="B27" s="53"/>
      <c r="C27" s="54"/>
      <c r="D27" s="54"/>
      <c r="E27" s="54"/>
      <c r="F27" s="1"/>
      <c r="G27" s="1"/>
      <c r="H27" s="1"/>
    </row>
    <row r="28" ht="15.75" customHeight="1">
      <c r="A28" s="53"/>
      <c r="B28" s="53"/>
      <c r="C28" s="54"/>
      <c r="D28" s="54"/>
      <c r="E28" s="54"/>
      <c r="F28" s="1"/>
      <c r="G28" s="1"/>
      <c r="H28" s="1"/>
    </row>
    <row r="29" ht="15.75" customHeight="1">
      <c r="A29" s="53"/>
      <c r="B29" s="53"/>
      <c r="C29" s="54"/>
      <c r="D29" s="54"/>
      <c r="E29" s="54"/>
      <c r="F29" s="1"/>
      <c r="G29" s="1"/>
      <c r="H29" s="1"/>
    </row>
    <row r="30" ht="15.75" customHeight="1">
      <c r="A30" s="53"/>
      <c r="B30" s="53"/>
      <c r="C30" s="54"/>
      <c r="D30" s="54"/>
      <c r="E30" s="54"/>
      <c r="F30" s="1"/>
      <c r="G30" s="1"/>
      <c r="H30" s="1"/>
    </row>
    <row r="31" ht="15.75" customHeight="1">
      <c r="A31" s="53"/>
      <c r="B31" s="53"/>
      <c r="C31" s="54"/>
      <c r="D31" s="54"/>
      <c r="E31" s="54"/>
      <c r="F31" s="1"/>
      <c r="G31" s="1"/>
      <c r="H31" s="1"/>
    </row>
    <row r="32" ht="15.75" customHeight="1">
      <c r="A32" s="53"/>
      <c r="B32" s="53"/>
      <c r="C32" s="54"/>
      <c r="D32" s="54"/>
      <c r="E32" s="54"/>
      <c r="F32" s="1"/>
      <c r="G32" s="1"/>
      <c r="H32" s="1"/>
    </row>
    <row r="33" ht="15.75" customHeight="1">
      <c r="A33" s="53"/>
      <c r="B33" s="53"/>
      <c r="C33" s="54"/>
      <c r="D33" s="54"/>
      <c r="E33" s="54"/>
      <c r="F33" s="1"/>
      <c r="G33" s="1"/>
      <c r="H33" s="1"/>
    </row>
    <row r="34" ht="15.75" customHeight="1">
      <c r="A34" s="53"/>
      <c r="B34" s="53"/>
      <c r="C34" s="54"/>
      <c r="D34" s="54"/>
      <c r="E34" s="54"/>
      <c r="F34" s="1"/>
      <c r="G34" s="1"/>
      <c r="H34" s="1"/>
    </row>
    <row r="35" ht="15.75" customHeight="1">
      <c r="A35" s="53"/>
      <c r="B35" s="53"/>
      <c r="C35" s="54"/>
      <c r="D35" s="54"/>
      <c r="E35" s="54"/>
      <c r="F35" s="1"/>
      <c r="G35" s="1"/>
      <c r="H35" s="1"/>
    </row>
    <row r="36" ht="15.75" customHeight="1">
      <c r="A36" s="53"/>
      <c r="B36" s="53"/>
      <c r="C36" s="54"/>
      <c r="D36" s="54"/>
      <c r="E36" s="54"/>
      <c r="F36" s="1"/>
      <c r="G36" s="1"/>
      <c r="H36" s="1"/>
    </row>
    <row r="37" ht="15.75" customHeight="1">
      <c r="A37" s="53"/>
      <c r="B37" s="53"/>
      <c r="C37" s="54"/>
      <c r="D37" s="54"/>
      <c r="E37" s="54"/>
      <c r="F37" s="1"/>
      <c r="G37" s="1"/>
      <c r="H37" s="1"/>
    </row>
    <row r="38" ht="15.75" customHeight="1">
      <c r="A38" s="53"/>
      <c r="B38" s="53"/>
      <c r="C38" s="54"/>
      <c r="D38" s="54"/>
      <c r="E38" s="54"/>
      <c r="F38" s="1"/>
      <c r="G38" s="1"/>
      <c r="H38" s="1"/>
    </row>
    <row r="39" ht="15.75" customHeight="1">
      <c r="A39" s="53"/>
      <c r="B39" s="53"/>
      <c r="C39" s="54"/>
      <c r="D39" s="54"/>
      <c r="E39" s="54"/>
      <c r="F39" s="1"/>
      <c r="G39" s="1"/>
      <c r="H39" s="1"/>
    </row>
    <row r="40" ht="15.75" customHeight="1">
      <c r="A40" s="53"/>
      <c r="B40" s="53"/>
      <c r="C40" s="54"/>
      <c r="D40" s="54"/>
      <c r="E40" s="54"/>
      <c r="F40" s="1"/>
      <c r="G40" s="1"/>
      <c r="H40" s="1"/>
    </row>
    <row r="41" ht="15.75" customHeight="1">
      <c r="A41" s="53"/>
      <c r="B41" s="53"/>
      <c r="C41" s="54"/>
      <c r="D41" s="54"/>
      <c r="E41" s="54"/>
      <c r="F41" s="1"/>
      <c r="G41" s="1"/>
      <c r="H41" s="1"/>
    </row>
    <row r="42" ht="15.75" customHeight="1">
      <c r="A42" s="53"/>
      <c r="B42" s="53"/>
      <c r="C42" s="54"/>
      <c r="D42" s="54"/>
      <c r="E42" s="54"/>
      <c r="F42" s="1"/>
      <c r="G42" s="1"/>
      <c r="H42" s="1"/>
    </row>
    <row r="43" ht="15.75" customHeight="1">
      <c r="A43" s="53"/>
      <c r="B43" s="53"/>
      <c r="C43" s="54"/>
      <c r="D43" s="54"/>
      <c r="E43" s="54"/>
      <c r="F43" s="1"/>
      <c r="G43" s="1"/>
      <c r="H43" s="1"/>
    </row>
    <row r="44" ht="15.75" customHeight="1">
      <c r="A44" s="53"/>
      <c r="B44" s="53"/>
      <c r="C44" s="54"/>
      <c r="D44" s="54"/>
      <c r="E44" s="54"/>
      <c r="F44" s="1"/>
      <c r="G44" s="1"/>
      <c r="H44" s="1"/>
    </row>
    <row r="45" ht="15.75" customHeight="1">
      <c r="A45" s="53"/>
      <c r="B45" s="53"/>
      <c r="C45" s="54"/>
      <c r="D45" s="54"/>
      <c r="E45" s="54"/>
      <c r="F45" s="1"/>
      <c r="G45" s="1"/>
      <c r="H45" s="1"/>
    </row>
    <row r="46" ht="15.75" customHeight="1">
      <c r="A46" s="53"/>
      <c r="B46" s="53"/>
      <c r="C46" s="54"/>
      <c r="D46" s="54"/>
      <c r="E46" s="54"/>
      <c r="F46" s="1"/>
      <c r="G46" s="1"/>
      <c r="H46" s="1"/>
    </row>
    <row r="47" ht="15.75" customHeight="1">
      <c r="A47" s="53"/>
      <c r="B47" s="53"/>
      <c r="C47" s="54"/>
      <c r="D47" s="54"/>
      <c r="E47" s="54"/>
      <c r="F47" s="1"/>
      <c r="G47" s="1"/>
      <c r="H47" s="1"/>
    </row>
    <row r="48" ht="15.75" customHeight="1">
      <c r="A48" s="53"/>
      <c r="B48" s="53"/>
      <c r="C48" s="54"/>
      <c r="D48" s="54"/>
      <c r="E48" s="54"/>
      <c r="F48" s="1"/>
      <c r="G48" s="1"/>
      <c r="H48" s="1"/>
    </row>
    <row r="49" ht="15.75" customHeight="1">
      <c r="A49" s="53"/>
      <c r="B49" s="53"/>
      <c r="C49" s="54"/>
      <c r="D49" s="54"/>
      <c r="E49" s="54"/>
      <c r="F49" s="1"/>
      <c r="G49" s="1"/>
      <c r="H49" s="1"/>
    </row>
    <row r="50" ht="15.75" customHeight="1">
      <c r="A50" s="53"/>
      <c r="B50" s="53"/>
      <c r="C50" s="54"/>
      <c r="D50" s="54"/>
      <c r="E50" s="54"/>
      <c r="F50" s="1"/>
      <c r="G50" s="1"/>
      <c r="H50" s="1"/>
    </row>
    <row r="51" ht="15.75" customHeight="1">
      <c r="A51" s="53"/>
      <c r="B51" s="53"/>
      <c r="C51" s="54"/>
      <c r="D51" s="54"/>
      <c r="E51" s="54"/>
      <c r="F51" s="1"/>
      <c r="G51" s="1"/>
      <c r="H51" s="1"/>
    </row>
    <row r="52" ht="15.75" customHeight="1">
      <c r="A52" s="53"/>
      <c r="B52" s="53"/>
      <c r="C52" s="54"/>
      <c r="D52" s="54"/>
      <c r="E52" s="54"/>
      <c r="F52" s="1"/>
      <c r="G52" s="1"/>
      <c r="H52" s="1"/>
    </row>
    <row r="53" ht="15.75" customHeight="1">
      <c r="A53" s="53"/>
      <c r="B53" s="53"/>
      <c r="C53" s="54"/>
      <c r="D53" s="54"/>
      <c r="E53" s="54"/>
      <c r="F53" s="1"/>
      <c r="G53" s="1"/>
      <c r="H53" s="1"/>
    </row>
    <row r="54" ht="15.75" customHeight="1">
      <c r="A54" s="53"/>
      <c r="B54" s="53"/>
      <c r="C54" s="54"/>
      <c r="D54" s="54"/>
      <c r="E54" s="54"/>
      <c r="F54" s="1"/>
      <c r="G54" s="1"/>
      <c r="H54" s="1"/>
    </row>
    <row r="55" ht="15.75" customHeight="1">
      <c r="A55" s="53"/>
      <c r="B55" s="53"/>
      <c r="C55" s="54"/>
      <c r="D55" s="54"/>
      <c r="E55" s="54"/>
      <c r="F55" s="1"/>
      <c r="G55" s="1"/>
      <c r="H55" s="1"/>
    </row>
    <row r="56" ht="15.75" customHeight="1">
      <c r="A56" s="53"/>
      <c r="B56" s="53"/>
      <c r="C56" s="54"/>
      <c r="D56" s="54"/>
      <c r="E56" s="54"/>
      <c r="F56" s="1"/>
      <c r="G56" s="1"/>
      <c r="H56" s="1"/>
    </row>
    <row r="57" ht="15.75" customHeight="1">
      <c r="A57" s="53"/>
      <c r="B57" s="53"/>
      <c r="C57" s="54"/>
      <c r="D57" s="54"/>
      <c r="E57" s="54"/>
      <c r="F57" s="1"/>
      <c r="G57" s="1"/>
      <c r="H57" s="1"/>
    </row>
    <row r="58" ht="15.75" customHeight="1">
      <c r="A58" s="53"/>
      <c r="B58" s="53"/>
      <c r="C58" s="54"/>
      <c r="D58" s="54"/>
      <c r="E58" s="54"/>
      <c r="F58" s="1"/>
      <c r="G58" s="1"/>
      <c r="H58" s="1"/>
    </row>
    <row r="59" ht="15.75" customHeight="1">
      <c r="A59" s="53"/>
      <c r="B59" s="53"/>
      <c r="C59" s="54"/>
      <c r="D59" s="54"/>
      <c r="E59" s="54"/>
      <c r="F59" s="1"/>
      <c r="G59" s="1"/>
      <c r="H59" s="1"/>
    </row>
    <row r="60" ht="15.75" customHeight="1">
      <c r="A60" s="53"/>
      <c r="B60" s="53"/>
      <c r="C60" s="54"/>
      <c r="D60" s="54"/>
      <c r="E60" s="54"/>
      <c r="F60" s="1"/>
      <c r="G60" s="1"/>
      <c r="H60" s="1"/>
    </row>
    <row r="61" ht="15.75" customHeight="1">
      <c r="A61" s="53"/>
      <c r="B61" s="53"/>
      <c r="C61" s="54"/>
      <c r="D61" s="54"/>
      <c r="E61" s="54"/>
      <c r="F61" s="1"/>
      <c r="G61" s="1"/>
      <c r="H61" s="1"/>
    </row>
    <row r="62" ht="15.75" customHeight="1">
      <c r="A62" s="53"/>
      <c r="B62" s="53"/>
      <c r="C62" s="54"/>
      <c r="D62" s="54"/>
      <c r="E62" s="54"/>
      <c r="F62" s="1"/>
      <c r="G62" s="1"/>
      <c r="H62" s="1"/>
    </row>
    <row r="63" ht="15.75" customHeight="1">
      <c r="A63" s="53"/>
      <c r="B63" s="53"/>
      <c r="C63" s="54"/>
      <c r="D63" s="54"/>
      <c r="E63" s="54"/>
      <c r="F63" s="1"/>
      <c r="G63" s="1"/>
      <c r="H63" s="1"/>
    </row>
    <row r="64" ht="15.75" customHeight="1">
      <c r="A64" s="53"/>
      <c r="B64" s="53"/>
      <c r="C64" s="54"/>
      <c r="D64" s="54"/>
      <c r="E64" s="54"/>
      <c r="F64" s="1"/>
      <c r="G64" s="1"/>
      <c r="H64" s="1"/>
    </row>
    <row r="65" ht="15.75" customHeight="1">
      <c r="A65" s="53"/>
      <c r="B65" s="53"/>
      <c r="C65" s="54"/>
      <c r="D65" s="54"/>
      <c r="E65" s="54"/>
      <c r="F65" s="1"/>
      <c r="G65" s="1"/>
      <c r="H65" s="1"/>
    </row>
    <row r="66" ht="15.75" customHeight="1">
      <c r="A66" s="53"/>
      <c r="B66" s="53"/>
      <c r="C66" s="54"/>
      <c r="D66" s="54"/>
      <c r="E66" s="54"/>
      <c r="F66" s="1"/>
      <c r="G66" s="1"/>
      <c r="H66" s="1"/>
    </row>
    <row r="67" ht="15.75" customHeight="1">
      <c r="A67" s="53"/>
      <c r="B67" s="53"/>
      <c r="C67" s="54"/>
      <c r="D67" s="54"/>
      <c r="E67" s="54"/>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2:H22"/>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7"/>
      <c r="C1" s="54"/>
      <c r="D1" s="54"/>
      <c r="E1" s="54"/>
      <c r="F1" s="1"/>
      <c r="G1" s="1"/>
      <c r="H1" s="1"/>
    </row>
    <row r="2" ht="15.75" customHeight="1">
      <c r="A2" s="820" t="s">
        <v>9772</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8.0" customHeight="1">
      <c r="A4" s="190" t="s">
        <v>9773</v>
      </c>
      <c r="B4" s="56"/>
      <c r="C4" s="56"/>
      <c r="D4" s="56"/>
      <c r="E4" s="57"/>
      <c r="F4" s="735"/>
      <c r="G4" s="735"/>
      <c r="H4" s="735"/>
      <c r="I4" s="59"/>
      <c r="J4" s="59"/>
      <c r="K4" s="59"/>
      <c r="L4" s="59"/>
      <c r="M4" s="59"/>
      <c r="N4" s="59"/>
      <c r="O4" s="59"/>
      <c r="P4" s="59"/>
      <c r="Q4" s="59"/>
      <c r="R4" s="59"/>
      <c r="S4" s="59"/>
      <c r="T4" s="59"/>
      <c r="U4" s="59"/>
      <c r="V4" s="59"/>
      <c r="W4" s="59"/>
      <c r="X4" s="59"/>
      <c r="Y4" s="59"/>
    </row>
    <row r="5" ht="15.0" customHeight="1">
      <c r="A5" s="387" t="s">
        <v>9774</v>
      </c>
      <c r="B5" s="56"/>
      <c r="C5" s="56"/>
      <c r="D5" s="56"/>
      <c r="E5" s="57"/>
      <c r="F5" s="735"/>
      <c r="G5" s="735"/>
      <c r="H5" s="735"/>
      <c r="I5" s="59"/>
      <c r="J5" s="59"/>
      <c r="K5" s="59"/>
      <c r="L5" s="59"/>
      <c r="M5" s="59"/>
      <c r="N5" s="59"/>
      <c r="O5" s="59"/>
      <c r="P5" s="59"/>
      <c r="Q5" s="59"/>
      <c r="R5" s="59"/>
      <c r="S5" s="59"/>
      <c r="T5" s="59"/>
      <c r="U5" s="59"/>
      <c r="V5" s="59"/>
      <c r="W5" s="59"/>
      <c r="X5" s="59"/>
      <c r="Y5" s="59"/>
    </row>
    <row r="6" ht="104.25" customHeight="1">
      <c r="A6" s="387" t="s">
        <v>9775</v>
      </c>
      <c r="B6" s="56"/>
      <c r="C6" s="56"/>
      <c r="D6" s="56"/>
      <c r="E6" s="57"/>
      <c r="F6" s="735"/>
      <c r="G6" s="735"/>
      <c r="H6" s="735"/>
      <c r="I6" s="59"/>
      <c r="J6" s="59"/>
      <c r="K6" s="59"/>
      <c r="L6" s="59"/>
      <c r="M6" s="59"/>
      <c r="N6" s="59"/>
      <c r="O6" s="59"/>
      <c r="P6" s="59"/>
      <c r="Q6" s="59"/>
      <c r="R6" s="59"/>
      <c r="S6" s="59"/>
      <c r="T6" s="59"/>
      <c r="U6" s="59"/>
      <c r="V6" s="59"/>
      <c r="W6" s="59"/>
      <c r="X6" s="59"/>
      <c r="Y6" s="59"/>
    </row>
    <row r="7" ht="56.25" customHeight="1">
      <c r="A7" s="387" t="s">
        <v>9776</v>
      </c>
      <c r="B7" s="56"/>
      <c r="C7" s="56"/>
      <c r="D7" s="56"/>
      <c r="E7" s="57"/>
      <c r="F7" s="735"/>
      <c r="G7" s="735"/>
      <c r="H7" s="735"/>
      <c r="I7" s="59"/>
      <c r="J7" s="59"/>
      <c r="K7" s="59"/>
      <c r="L7" s="59"/>
      <c r="M7" s="59"/>
      <c r="N7" s="59"/>
      <c r="O7" s="59"/>
      <c r="P7" s="59"/>
      <c r="Q7" s="59"/>
      <c r="R7" s="59"/>
      <c r="S7" s="59"/>
      <c r="T7" s="59"/>
      <c r="U7" s="59"/>
      <c r="V7" s="59"/>
      <c r="W7" s="59"/>
      <c r="X7" s="59"/>
      <c r="Y7" s="59"/>
    </row>
    <row r="8" ht="17.25" customHeight="1">
      <c r="A8" s="387" t="s">
        <v>9777</v>
      </c>
      <c r="B8" s="56"/>
      <c r="C8" s="56"/>
      <c r="D8" s="56"/>
      <c r="E8" s="57"/>
      <c r="F8" s="735"/>
      <c r="G8" s="735"/>
      <c r="H8" s="735"/>
      <c r="I8" s="59"/>
      <c r="J8" s="59"/>
      <c r="K8" s="59"/>
      <c r="L8" s="59"/>
      <c r="M8" s="59"/>
      <c r="N8" s="59"/>
      <c r="O8" s="59"/>
      <c r="P8" s="59"/>
      <c r="Q8" s="59"/>
      <c r="R8" s="59"/>
      <c r="S8" s="59"/>
      <c r="T8" s="59"/>
      <c r="U8" s="59"/>
      <c r="V8" s="59"/>
      <c r="W8" s="59"/>
      <c r="X8" s="59"/>
      <c r="Y8" s="59"/>
    </row>
    <row r="9" ht="210.0" customHeight="1">
      <c r="A9" s="737" t="s">
        <v>9778</v>
      </c>
      <c r="B9" s="56"/>
      <c r="C9" s="56"/>
      <c r="D9" s="56"/>
      <c r="E9" s="57"/>
      <c r="F9" s="735"/>
      <c r="G9" s="735"/>
      <c r="H9" s="735"/>
      <c r="I9" s="59"/>
      <c r="J9" s="59"/>
      <c r="K9" s="59"/>
      <c r="L9" s="59"/>
      <c r="M9" s="59"/>
      <c r="N9" s="59"/>
      <c r="O9" s="59"/>
      <c r="P9" s="59"/>
      <c r="Q9" s="59"/>
      <c r="R9" s="59"/>
      <c r="S9" s="59"/>
      <c r="T9" s="59"/>
      <c r="U9" s="59"/>
      <c r="V9" s="59"/>
      <c r="W9" s="59"/>
      <c r="X9" s="59"/>
      <c r="Y9" s="59"/>
    </row>
    <row r="10">
      <c r="A10" s="64"/>
      <c r="B10" s="189"/>
      <c r="C10" s="65"/>
      <c r="D10" s="65"/>
      <c r="E10" s="65"/>
      <c r="F10" s="64"/>
      <c r="G10" s="64"/>
      <c r="H10" s="64"/>
      <c r="I10" s="59"/>
      <c r="J10" s="59"/>
      <c r="K10" s="59"/>
      <c r="L10" s="59"/>
      <c r="M10" s="59"/>
      <c r="N10" s="59"/>
      <c r="O10" s="59"/>
      <c r="P10" s="59"/>
      <c r="Q10" s="59"/>
      <c r="R10" s="59"/>
      <c r="S10" s="59"/>
      <c r="T10" s="59"/>
      <c r="U10" s="59"/>
      <c r="V10" s="59"/>
      <c r="W10" s="59"/>
      <c r="X10" s="59"/>
      <c r="Y10" s="59"/>
    </row>
    <row r="11" ht="61.5" customHeight="1">
      <c r="A11" s="389" t="s">
        <v>3664</v>
      </c>
      <c r="B11" s="194" t="s">
        <v>8</v>
      </c>
      <c r="C11" s="194" t="s">
        <v>9779</v>
      </c>
      <c r="D11" s="193" t="s">
        <v>139</v>
      </c>
      <c r="E11" s="193" t="s">
        <v>143</v>
      </c>
      <c r="F11" s="196" t="s">
        <v>144</v>
      </c>
      <c r="I11" s="59"/>
      <c r="J11" s="59"/>
      <c r="K11" s="59"/>
      <c r="L11" s="59"/>
      <c r="M11" s="59"/>
      <c r="N11" s="59"/>
      <c r="O11" s="59"/>
      <c r="P11" s="59"/>
      <c r="Q11" s="59"/>
      <c r="R11" s="59"/>
      <c r="S11" s="59"/>
      <c r="T11" s="59"/>
      <c r="U11" s="59"/>
      <c r="V11" s="59"/>
      <c r="W11" s="59"/>
      <c r="X11" s="59"/>
      <c r="Y11" s="59"/>
    </row>
    <row r="12" ht="11.25" customHeight="1">
      <c r="A12" s="478" t="s">
        <v>51</v>
      </c>
      <c r="B12" s="474" t="s">
        <v>52</v>
      </c>
      <c r="C12" s="473" t="s">
        <v>9780</v>
      </c>
      <c r="D12" s="821">
        <v>80.0</v>
      </c>
      <c r="E12" s="815">
        <v>80.0</v>
      </c>
      <c r="F12" s="78" t="s">
        <v>154</v>
      </c>
      <c r="G12" s="79"/>
      <c r="H12" s="79"/>
      <c r="I12" s="79"/>
      <c r="J12" s="79"/>
      <c r="K12" s="79"/>
      <c r="L12" s="79"/>
      <c r="M12" s="79"/>
      <c r="N12" s="79"/>
      <c r="O12" s="79"/>
      <c r="P12" s="79"/>
      <c r="Q12" s="79"/>
      <c r="R12" s="79"/>
      <c r="S12" s="79"/>
      <c r="T12" s="79"/>
      <c r="U12" s="79"/>
      <c r="V12" s="79"/>
      <c r="W12" s="79"/>
      <c r="X12" s="79"/>
      <c r="Y12" s="79"/>
      <c r="Z12" s="79"/>
    </row>
    <row r="13" ht="11.25" customHeight="1">
      <c r="A13" s="822" t="s">
        <v>8090</v>
      </c>
      <c r="B13" s="138" t="s">
        <v>52</v>
      </c>
      <c r="C13" s="137" t="s">
        <v>9781</v>
      </c>
      <c r="D13" s="145">
        <v>80.0</v>
      </c>
      <c r="E13" s="823">
        <v>80.0</v>
      </c>
      <c r="F13" s="78" t="s">
        <v>173</v>
      </c>
      <c r="G13" s="79"/>
      <c r="H13" s="79"/>
      <c r="I13" s="79"/>
      <c r="J13" s="79"/>
      <c r="K13" s="79"/>
      <c r="L13" s="79"/>
      <c r="M13" s="79"/>
      <c r="N13" s="79"/>
      <c r="O13" s="79"/>
      <c r="P13" s="79"/>
      <c r="Q13" s="79"/>
      <c r="R13" s="79"/>
      <c r="S13" s="79"/>
      <c r="T13" s="79"/>
      <c r="U13" s="79"/>
      <c r="V13" s="79"/>
      <c r="W13" s="79"/>
      <c r="X13" s="79"/>
      <c r="Y13" s="79"/>
      <c r="Z13" s="79"/>
    </row>
    <row r="14" ht="11.25" customHeight="1">
      <c r="A14" s="822" t="s">
        <v>8090</v>
      </c>
      <c r="B14" s="138" t="s">
        <v>52</v>
      </c>
      <c r="C14" s="137" t="s">
        <v>9782</v>
      </c>
      <c r="D14" s="145">
        <v>80.0</v>
      </c>
      <c r="E14" s="823">
        <v>80.0</v>
      </c>
      <c r="F14" s="78" t="s">
        <v>173</v>
      </c>
      <c r="G14" s="79"/>
      <c r="H14" s="79"/>
      <c r="I14" s="79"/>
      <c r="J14" s="79"/>
      <c r="K14" s="79"/>
      <c r="L14" s="79"/>
      <c r="M14" s="79"/>
      <c r="N14" s="79"/>
      <c r="O14" s="79"/>
      <c r="P14" s="79"/>
      <c r="Q14" s="79"/>
      <c r="R14" s="79"/>
      <c r="S14" s="79"/>
      <c r="T14" s="79"/>
      <c r="U14" s="79"/>
      <c r="V14" s="79"/>
      <c r="W14" s="79"/>
      <c r="X14" s="79"/>
      <c r="Y14" s="79"/>
      <c r="Z14" s="79"/>
    </row>
    <row r="15" ht="11.25" customHeight="1">
      <c r="A15" s="822" t="s">
        <v>8090</v>
      </c>
      <c r="B15" s="138" t="s">
        <v>52</v>
      </c>
      <c r="C15" s="137" t="s">
        <v>9783</v>
      </c>
      <c r="D15" s="145">
        <v>10.0</v>
      </c>
      <c r="E15" s="823">
        <v>0.0</v>
      </c>
      <c r="F15" s="78" t="s">
        <v>173</v>
      </c>
      <c r="G15" s="79"/>
      <c r="H15" s="79"/>
      <c r="I15" s="79"/>
      <c r="J15" s="79"/>
      <c r="K15" s="79"/>
      <c r="L15" s="79"/>
      <c r="M15" s="79"/>
      <c r="N15" s="79"/>
      <c r="O15" s="79"/>
      <c r="P15" s="79"/>
      <c r="Q15" s="79"/>
      <c r="R15" s="79"/>
      <c r="S15" s="79"/>
      <c r="T15" s="79"/>
      <c r="U15" s="79"/>
      <c r="V15" s="79"/>
      <c r="W15" s="79"/>
      <c r="X15" s="79"/>
      <c r="Y15" s="79"/>
      <c r="Z15" s="79"/>
    </row>
    <row r="16" ht="11.25" customHeight="1">
      <c r="A16" s="822" t="s">
        <v>8090</v>
      </c>
      <c r="B16" s="331" t="s">
        <v>52</v>
      </c>
      <c r="C16" s="332" t="s">
        <v>9784</v>
      </c>
      <c r="D16" s="824">
        <v>10.0</v>
      </c>
      <c r="E16" s="825">
        <v>10.0</v>
      </c>
      <c r="F16" s="78" t="s">
        <v>173</v>
      </c>
      <c r="G16" s="79"/>
      <c r="H16" s="79"/>
      <c r="I16" s="79"/>
      <c r="J16" s="79"/>
      <c r="K16" s="79"/>
      <c r="L16" s="79"/>
      <c r="M16" s="79"/>
      <c r="N16" s="79"/>
      <c r="O16" s="79"/>
      <c r="P16" s="79"/>
      <c r="Q16" s="79"/>
      <c r="R16" s="79"/>
      <c r="S16" s="79"/>
      <c r="T16" s="79"/>
      <c r="U16" s="79"/>
      <c r="V16" s="79"/>
      <c r="W16" s="79"/>
      <c r="X16" s="79"/>
      <c r="Y16" s="79"/>
      <c r="Z16" s="79"/>
    </row>
    <row r="17" ht="11.25" customHeight="1">
      <c r="A17" s="822" t="s">
        <v>58</v>
      </c>
      <c r="B17" s="138" t="s">
        <v>52</v>
      </c>
      <c r="C17" s="137" t="s">
        <v>9785</v>
      </c>
      <c r="D17" s="826">
        <v>10.0</v>
      </c>
      <c r="E17" s="826">
        <v>10.0</v>
      </c>
      <c r="F17" s="78" t="s">
        <v>184</v>
      </c>
      <c r="G17" s="79"/>
      <c r="H17" s="79"/>
      <c r="I17" s="79"/>
      <c r="J17" s="79"/>
      <c r="K17" s="79"/>
      <c r="L17" s="79"/>
      <c r="M17" s="79"/>
      <c r="N17" s="79"/>
      <c r="O17" s="79"/>
      <c r="P17" s="79"/>
      <c r="Q17" s="79"/>
      <c r="R17" s="79"/>
      <c r="S17" s="79"/>
      <c r="T17" s="79"/>
      <c r="U17" s="79"/>
      <c r="V17" s="79"/>
      <c r="W17" s="79"/>
      <c r="X17" s="79"/>
      <c r="Y17" s="79"/>
      <c r="Z17" s="79"/>
    </row>
    <row r="18" ht="11.25" customHeight="1">
      <c r="A18" s="822" t="s">
        <v>58</v>
      </c>
      <c r="B18" s="138" t="s">
        <v>52</v>
      </c>
      <c r="C18" s="137" t="s">
        <v>9783</v>
      </c>
      <c r="D18" s="826">
        <v>10.0</v>
      </c>
      <c r="E18" s="145">
        <v>0.0</v>
      </c>
      <c r="F18" s="78" t="s">
        <v>184</v>
      </c>
      <c r="G18" s="79"/>
      <c r="H18" s="79"/>
      <c r="I18" s="79"/>
      <c r="J18" s="79"/>
      <c r="K18" s="79"/>
      <c r="L18" s="79"/>
      <c r="M18" s="79"/>
      <c r="N18" s="79"/>
      <c r="O18" s="79"/>
      <c r="P18" s="79"/>
      <c r="Q18" s="79"/>
      <c r="R18" s="79"/>
      <c r="S18" s="79"/>
      <c r="T18" s="79"/>
      <c r="U18" s="79"/>
      <c r="V18" s="79"/>
      <c r="W18" s="79"/>
      <c r="X18" s="79"/>
      <c r="Y18" s="79"/>
      <c r="Z18" s="79"/>
    </row>
    <row r="19" ht="11.25" customHeight="1">
      <c r="A19" s="822" t="s">
        <v>58</v>
      </c>
      <c r="B19" s="138" t="s">
        <v>52</v>
      </c>
      <c r="C19" s="137" t="s">
        <v>9786</v>
      </c>
      <c r="D19" s="145">
        <v>20.0</v>
      </c>
      <c r="E19" s="145">
        <v>20.0</v>
      </c>
      <c r="F19" s="78" t="s">
        <v>184</v>
      </c>
      <c r="G19" s="79"/>
      <c r="H19" s="79"/>
      <c r="I19" s="79"/>
      <c r="J19" s="79"/>
      <c r="K19" s="79"/>
      <c r="L19" s="79"/>
      <c r="M19" s="79"/>
      <c r="N19" s="79"/>
      <c r="O19" s="79"/>
      <c r="P19" s="79"/>
      <c r="Q19" s="79"/>
      <c r="R19" s="79"/>
      <c r="S19" s="79"/>
      <c r="T19" s="79"/>
      <c r="U19" s="79"/>
      <c r="V19" s="79"/>
      <c r="W19" s="79"/>
      <c r="X19" s="79"/>
      <c r="Y19" s="79"/>
      <c r="Z19" s="79"/>
    </row>
    <row r="20" ht="11.25" customHeight="1">
      <c r="A20" s="822" t="s">
        <v>58</v>
      </c>
      <c r="B20" s="138" t="s">
        <v>52</v>
      </c>
      <c r="C20" s="332" t="s">
        <v>9787</v>
      </c>
      <c r="D20" s="824">
        <v>8.0</v>
      </c>
      <c r="E20" s="824">
        <v>0.0</v>
      </c>
      <c r="F20" s="78" t="s">
        <v>184</v>
      </c>
      <c r="G20" s="79"/>
      <c r="H20" s="79"/>
      <c r="I20" s="79"/>
      <c r="J20" s="79"/>
      <c r="K20" s="79"/>
      <c r="L20" s="79"/>
      <c r="M20" s="79"/>
      <c r="N20" s="79"/>
      <c r="O20" s="79"/>
      <c r="P20" s="79"/>
      <c r="Q20" s="79"/>
      <c r="R20" s="79"/>
      <c r="S20" s="79"/>
      <c r="T20" s="79"/>
      <c r="U20" s="79"/>
      <c r="V20" s="79"/>
      <c r="W20" s="79"/>
      <c r="X20" s="79"/>
      <c r="Y20" s="79"/>
      <c r="Z20" s="79"/>
    </row>
    <row r="21" ht="11.25" customHeight="1">
      <c r="A21" s="822" t="s">
        <v>58</v>
      </c>
      <c r="B21" s="138" t="s">
        <v>52</v>
      </c>
      <c r="C21" s="137" t="s">
        <v>9788</v>
      </c>
      <c r="D21" s="145">
        <v>8.0</v>
      </c>
      <c r="E21" s="145">
        <v>8.0</v>
      </c>
      <c r="F21" s="78" t="s">
        <v>184</v>
      </c>
      <c r="G21" s="79"/>
      <c r="H21" s="79"/>
      <c r="I21" s="79"/>
      <c r="J21" s="79"/>
      <c r="K21" s="79"/>
      <c r="L21" s="79"/>
      <c r="M21" s="79"/>
      <c r="N21" s="79"/>
      <c r="O21" s="79"/>
      <c r="P21" s="79"/>
      <c r="Q21" s="79"/>
      <c r="R21" s="79"/>
      <c r="S21" s="79"/>
      <c r="T21" s="79"/>
      <c r="U21" s="79"/>
      <c r="V21" s="79"/>
      <c r="W21" s="79"/>
      <c r="X21" s="79"/>
      <c r="Y21" s="79"/>
      <c r="Z21" s="79"/>
    </row>
    <row r="22" ht="11.25" customHeight="1">
      <c r="A22" s="822" t="s">
        <v>58</v>
      </c>
      <c r="B22" s="329" t="s">
        <v>52</v>
      </c>
      <c r="C22" s="827" t="s">
        <v>9789</v>
      </c>
      <c r="D22" s="828">
        <v>100.0</v>
      </c>
      <c r="E22" s="828">
        <v>100.0</v>
      </c>
      <c r="F22" s="78" t="s">
        <v>184</v>
      </c>
      <c r="G22" s="79"/>
      <c r="H22" s="79"/>
      <c r="I22" s="79"/>
      <c r="J22" s="79"/>
      <c r="K22" s="79"/>
      <c r="L22" s="79"/>
      <c r="M22" s="79"/>
      <c r="N22" s="79"/>
      <c r="O22" s="79"/>
      <c r="P22" s="79"/>
      <c r="Q22" s="79"/>
      <c r="R22" s="79"/>
      <c r="S22" s="79"/>
      <c r="T22" s="79"/>
      <c r="U22" s="79"/>
      <c r="V22" s="79"/>
      <c r="W22" s="79"/>
      <c r="X22" s="79"/>
      <c r="Y22" s="79"/>
      <c r="Z22" s="79"/>
    </row>
    <row r="23" ht="11.25" customHeight="1">
      <c r="A23" s="822" t="s">
        <v>59</v>
      </c>
      <c r="B23" s="138" t="s">
        <v>52</v>
      </c>
      <c r="C23" s="137" t="s">
        <v>9790</v>
      </c>
      <c r="D23" s="597">
        <v>8.0</v>
      </c>
      <c r="E23" s="597">
        <v>8.0</v>
      </c>
      <c r="F23" s="78" t="s">
        <v>1018</v>
      </c>
      <c r="G23" s="79"/>
      <c r="H23" s="79"/>
      <c r="I23" s="79"/>
      <c r="J23" s="79"/>
      <c r="K23" s="79"/>
      <c r="L23" s="79"/>
      <c r="M23" s="79"/>
      <c r="N23" s="79"/>
      <c r="O23" s="79"/>
      <c r="P23" s="79"/>
      <c r="Q23" s="79"/>
      <c r="R23" s="79"/>
      <c r="S23" s="79"/>
      <c r="T23" s="79"/>
      <c r="U23" s="79"/>
      <c r="V23" s="79"/>
      <c r="W23" s="79"/>
      <c r="X23" s="79"/>
      <c r="Y23" s="79"/>
      <c r="Z23" s="79"/>
    </row>
    <row r="24" ht="11.25" customHeight="1">
      <c r="A24" s="822" t="s">
        <v>61</v>
      </c>
      <c r="B24" s="138" t="s">
        <v>52</v>
      </c>
      <c r="C24" s="137" t="s">
        <v>9784</v>
      </c>
      <c r="D24" s="145">
        <v>10.0</v>
      </c>
      <c r="E24" s="823">
        <v>10.0</v>
      </c>
      <c r="F24" s="78" t="s">
        <v>214</v>
      </c>
      <c r="G24" s="79"/>
      <c r="H24" s="79"/>
      <c r="I24" s="79"/>
      <c r="J24" s="79"/>
      <c r="K24" s="79"/>
      <c r="L24" s="79"/>
      <c r="M24" s="79"/>
      <c r="N24" s="79"/>
      <c r="O24" s="79"/>
      <c r="P24" s="79"/>
      <c r="Q24" s="79"/>
      <c r="R24" s="79"/>
      <c r="S24" s="79"/>
      <c r="T24" s="79"/>
      <c r="U24" s="79"/>
      <c r="V24" s="79"/>
      <c r="W24" s="79"/>
      <c r="X24" s="79"/>
      <c r="Y24" s="79"/>
      <c r="Z24" s="79"/>
    </row>
    <row r="25" ht="11.25" customHeight="1">
      <c r="A25" s="822" t="s">
        <v>62</v>
      </c>
      <c r="B25" s="138" t="s">
        <v>52</v>
      </c>
      <c r="C25" s="137" t="s">
        <v>9791</v>
      </c>
      <c r="D25" s="145">
        <v>8.0</v>
      </c>
      <c r="E25" s="823">
        <v>30.0</v>
      </c>
      <c r="F25" s="78" t="s">
        <v>297</v>
      </c>
      <c r="G25" s="79"/>
      <c r="H25" s="79"/>
      <c r="I25" s="79"/>
      <c r="J25" s="79"/>
      <c r="K25" s="79"/>
      <c r="L25" s="79"/>
      <c r="M25" s="79"/>
      <c r="N25" s="79"/>
      <c r="O25" s="79"/>
      <c r="P25" s="79"/>
      <c r="Q25" s="79"/>
      <c r="R25" s="79"/>
      <c r="S25" s="79"/>
      <c r="T25" s="79"/>
      <c r="U25" s="79"/>
      <c r="V25" s="79"/>
      <c r="W25" s="79"/>
      <c r="X25" s="79"/>
      <c r="Y25" s="79"/>
      <c r="Z25" s="79"/>
    </row>
    <row r="26" ht="11.25" customHeight="1">
      <c r="A26" s="829" t="s">
        <v>62</v>
      </c>
      <c r="B26" s="331" t="s">
        <v>52</v>
      </c>
      <c r="C26" s="332" t="s">
        <v>9792</v>
      </c>
      <c r="D26" s="824">
        <v>30.0</v>
      </c>
      <c r="E26" s="825">
        <v>30.0</v>
      </c>
      <c r="F26" s="78" t="s">
        <v>297</v>
      </c>
      <c r="G26" s="79"/>
      <c r="H26" s="79"/>
      <c r="I26" s="79"/>
      <c r="J26" s="79"/>
      <c r="K26" s="79"/>
      <c r="L26" s="79"/>
      <c r="M26" s="79"/>
      <c r="N26" s="79"/>
      <c r="O26" s="79"/>
      <c r="P26" s="79"/>
      <c r="Q26" s="79"/>
      <c r="R26" s="79"/>
      <c r="S26" s="79"/>
      <c r="T26" s="79"/>
      <c r="U26" s="79"/>
      <c r="V26" s="79"/>
      <c r="W26" s="79"/>
      <c r="X26" s="79"/>
      <c r="Y26" s="79"/>
      <c r="Z26" s="79"/>
    </row>
    <row r="27" ht="11.25" customHeight="1">
      <c r="A27" s="829" t="s">
        <v>62</v>
      </c>
      <c r="B27" s="331" t="s">
        <v>52</v>
      </c>
      <c r="C27" s="332" t="s">
        <v>9793</v>
      </c>
      <c r="D27" s="824">
        <v>100.0</v>
      </c>
      <c r="E27" s="825">
        <v>100.0</v>
      </c>
      <c r="F27" s="78" t="s">
        <v>297</v>
      </c>
      <c r="G27" s="79"/>
      <c r="H27" s="79"/>
      <c r="I27" s="79"/>
      <c r="J27" s="79"/>
      <c r="K27" s="79"/>
      <c r="L27" s="79"/>
      <c r="M27" s="79"/>
      <c r="N27" s="79"/>
      <c r="O27" s="79"/>
      <c r="P27" s="79"/>
      <c r="Q27" s="79"/>
      <c r="R27" s="79"/>
      <c r="S27" s="79"/>
      <c r="T27" s="79"/>
      <c r="U27" s="79"/>
      <c r="V27" s="79"/>
      <c r="W27" s="79"/>
      <c r="X27" s="79"/>
      <c r="Y27" s="79"/>
      <c r="Z27" s="79"/>
    </row>
    <row r="28" ht="11.25" customHeight="1">
      <c r="A28" s="829" t="s">
        <v>62</v>
      </c>
      <c r="B28" s="331" t="s">
        <v>52</v>
      </c>
      <c r="C28" s="332" t="s">
        <v>9784</v>
      </c>
      <c r="D28" s="824">
        <v>10.0</v>
      </c>
      <c r="E28" s="825">
        <v>10.0</v>
      </c>
      <c r="F28" s="78" t="s">
        <v>297</v>
      </c>
      <c r="G28" s="79"/>
      <c r="H28" s="79"/>
      <c r="I28" s="79"/>
      <c r="J28" s="79"/>
      <c r="K28" s="79"/>
      <c r="L28" s="79"/>
      <c r="M28" s="79"/>
      <c r="N28" s="79"/>
      <c r="O28" s="79"/>
      <c r="P28" s="79"/>
      <c r="Q28" s="79"/>
      <c r="R28" s="79"/>
      <c r="S28" s="79"/>
      <c r="T28" s="79"/>
      <c r="U28" s="79"/>
      <c r="V28" s="79"/>
      <c r="W28" s="79"/>
      <c r="X28" s="79"/>
      <c r="Y28" s="79"/>
      <c r="Z28" s="79"/>
    </row>
    <row r="29" ht="11.25" customHeight="1">
      <c r="A29" s="822" t="s">
        <v>9794</v>
      </c>
      <c r="B29" s="138" t="s">
        <v>52</v>
      </c>
      <c r="C29" s="137" t="s">
        <v>9784</v>
      </c>
      <c r="D29" s="145">
        <v>10.0</v>
      </c>
      <c r="E29" s="823">
        <v>10.0</v>
      </c>
      <c r="F29" s="78" t="s">
        <v>8069</v>
      </c>
      <c r="G29" s="79"/>
      <c r="H29" s="79"/>
      <c r="I29" s="79"/>
      <c r="J29" s="79"/>
      <c r="K29" s="79"/>
      <c r="L29" s="79"/>
      <c r="M29" s="79"/>
      <c r="N29" s="79"/>
      <c r="O29" s="79"/>
      <c r="P29" s="79"/>
      <c r="Q29" s="79"/>
      <c r="R29" s="79"/>
      <c r="S29" s="79"/>
      <c r="T29" s="79"/>
      <c r="U29" s="79"/>
      <c r="V29" s="79"/>
      <c r="W29" s="79"/>
      <c r="X29" s="79"/>
      <c r="Y29" s="79"/>
      <c r="Z29" s="79"/>
    </row>
    <row r="30" ht="11.25" customHeight="1">
      <c r="A30" s="822" t="s">
        <v>64</v>
      </c>
      <c r="B30" s="138" t="s">
        <v>52</v>
      </c>
      <c r="C30" s="137" t="s">
        <v>9795</v>
      </c>
      <c r="D30" s="145">
        <v>100.0</v>
      </c>
      <c r="E30" s="823">
        <v>100.0</v>
      </c>
      <c r="F30" s="78" t="s">
        <v>319</v>
      </c>
      <c r="G30" s="79"/>
      <c r="H30" s="79"/>
      <c r="I30" s="79"/>
      <c r="J30" s="79"/>
      <c r="K30" s="79"/>
      <c r="L30" s="79"/>
      <c r="M30" s="79"/>
      <c r="N30" s="79"/>
      <c r="O30" s="79"/>
      <c r="P30" s="79"/>
      <c r="Q30" s="79"/>
      <c r="R30" s="79"/>
      <c r="S30" s="79"/>
      <c r="T30" s="79"/>
      <c r="U30" s="79"/>
      <c r="V30" s="79"/>
      <c r="W30" s="79"/>
      <c r="X30" s="79"/>
      <c r="Y30" s="79"/>
      <c r="Z30" s="79"/>
    </row>
    <row r="31" ht="11.25" customHeight="1">
      <c r="A31" s="822" t="s">
        <v>64</v>
      </c>
      <c r="B31" s="138" t="s">
        <v>52</v>
      </c>
      <c r="C31" s="137" t="s">
        <v>9796</v>
      </c>
      <c r="D31" s="145">
        <v>30.0</v>
      </c>
      <c r="E31" s="823">
        <v>30.0</v>
      </c>
      <c r="F31" s="78" t="s">
        <v>319</v>
      </c>
      <c r="G31" s="79"/>
      <c r="H31" s="79"/>
      <c r="I31" s="79"/>
      <c r="J31" s="79"/>
      <c r="K31" s="79"/>
      <c r="L31" s="79"/>
      <c r="M31" s="79"/>
      <c r="N31" s="79"/>
      <c r="O31" s="79"/>
      <c r="P31" s="79"/>
      <c r="Q31" s="79"/>
      <c r="R31" s="79"/>
      <c r="S31" s="79"/>
      <c r="T31" s="79"/>
      <c r="U31" s="79"/>
      <c r="V31" s="79"/>
      <c r="W31" s="79"/>
      <c r="X31" s="79"/>
      <c r="Y31" s="79"/>
      <c r="Z31" s="79"/>
    </row>
    <row r="32" ht="11.25" customHeight="1">
      <c r="A32" s="822" t="s">
        <v>64</v>
      </c>
      <c r="B32" s="138" t="s">
        <v>52</v>
      </c>
      <c r="C32" s="137" t="s">
        <v>9797</v>
      </c>
      <c r="D32" s="145">
        <v>30.0</v>
      </c>
      <c r="E32" s="823">
        <v>30.0</v>
      </c>
      <c r="F32" s="78" t="s">
        <v>319</v>
      </c>
      <c r="G32" s="79"/>
      <c r="H32" s="79"/>
      <c r="I32" s="79"/>
      <c r="J32" s="79"/>
      <c r="K32" s="79"/>
      <c r="L32" s="79"/>
      <c r="M32" s="79"/>
      <c r="N32" s="79"/>
      <c r="O32" s="79"/>
      <c r="P32" s="79"/>
      <c r="Q32" s="79"/>
      <c r="R32" s="79"/>
      <c r="S32" s="79"/>
      <c r="T32" s="79"/>
      <c r="U32" s="79"/>
      <c r="V32" s="79"/>
      <c r="W32" s="79"/>
      <c r="X32" s="79"/>
      <c r="Y32" s="79"/>
      <c r="Z32" s="79"/>
    </row>
    <row r="33" ht="11.25" customHeight="1">
      <c r="A33" s="822" t="s">
        <v>64</v>
      </c>
      <c r="B33" s="138" t="s">
        <v>52</v>
      </c>
      <c r="C33" s="137" t="s">
        <v>9798</v>
      </c>
      <c r="D33" s="145">
        <v>20.0</v>
      </c>
      <c r="E33" s="823">
        <v>20.0</v>
      </c>
      <c r="F33" s="78" t="s">
        <v>319</v>
      </c>
      <c r="G33" s="79"/>
      <c r="H33" s="79"/>
      <c r="I33" s="79"/>
      <c r="J33" s="79"/>
      <c r="K33" s="79"/>
      <c r="L33" s="79"/>
      <c r="M33" s="79"/>
      <c r="N33" s="79"/>
      <c r="O33" s="79"/>
      <c r="P33" s="79"/>
      <c r="Q33" s="79"/>
      <c r="R33" s="79"/>
      <c r="S33" s="79"/>
      <c r="T33" s="79"/>
      <c r="U33" s="79"/>
      <c r="V33" s="79"/>
      <c r="W33" s="79"/>
      <c r="X33" s="79"/>
      <c r="Y33" s="79"/>
      <c r="Z33" s="79"/>
    </row>
    <row r="34" ht="11.25" customHeight="1">
      <c r="A34" s="822" t="s">
        <v>64</v>
      </c>
      <c r="B34" s="138" t="s">
        <v>52</v>
      </c>
      <c r="C34" s="137" t="s">
        <v>9799</v>
      </c>
      <c r="D34" s="145">
        <v>10.0</v>
      </c>
      <c r="E34" s="823">
        <v>10.0</v>
      </c>
      <c r="F34" s="78" t="s">
        <v>319</v>
      </c>
      <c r="G34" s="79"/>
      <c r="H34" s="79"/>
      <c r="I34" s="79"/>
      <c r="J34" s="79"/>
      <c r="K34" s="79"/>
      <c r="L34" s="79"/>
      <c r="M34" s="79"/>
      <c r="N34" s="79"/>
      <c r="O34" s="79"/>
      <c r="P34" s="79"/>
      <c r="Q34" s="79"/>
      <c r="R34" s="79"/>
      <c r="S34" s="79"/>
      <c r="T34" s="79"/>
      <c r="U34" s="79"/>
      <c r="V34" s="79"/>
      <c r="W34" s="79"/>
      <c r="X34" s="79"/>
      <c r="Y34" s="79"/>
      <c r="Z34" s="79"/>
    </row>
    <row r="35" ht="11.25" customHeight="1">
      <c r="A35" s="822" t="s">
        <v>64</v>
      </c>
      <c r="B35" s="138" t="s">
        <v>52</v>
      </c>
      <c r="C35" s="137" t="s">
        <v>9800</v>
      </c>
      <c r="D35" s="145">
        <v>10.0</v>
      </c>
      <c r="E35" s="823">
        <v>0.0</v>
      </c>
      <c r="F35" s="78" t="s">
        <v>319</v>
      </c>
      <c r="G35" s="79"/>
      <c r="H35" s="79"/>
      <c r="I35" s="79"/>
      <c r="J35" s="79"/>
      <c r="K35" s="79"/>
      <c r="L35" s="79"/>
      <c r="M35" s="79"/>
      <c r="N35" s="79"/>
      <c r="O35" s="79"/>
      <c r="P35" s="79"/>
      <c r="Q35" s="79"/>
      <c r="R35" s="79"/>
      <c r="S35" s="79"/>
      <c r="T35" s="79"/>
      <c r="U35" s="79"/>
      <c r="V35" s="79"/>
      <c r="W35" s="79"/>
      <c r="X35" s="79"/>
      <c r="Y35" s="79"/>
      <c r="Z35" s="79"/>
    </row>
    <row r="36" ht="11.25" customHeight="1">
      <c r="A36" s="822" t="s">
        <v>64</v>
      </c>
      <c r="B36" s="138" t="s">
        <v>52</v>
      </c>
      <c r="C36" s="137" t="s">
        <v>9801</v>
      </c>
      <c r="D36" s="145">
        <v>3.0</v>
      </c>
      <c r="E36" s="823">
        <v>3.0</v>
      </c>
      <c r="F36" s="78" t="s">
        <v>319</v>
      </c>
      <c r="G36" s="79"/>
      <c r="H36" s="79"/>
      <c r="I36" s="79"/>
      <c r="J36" s="79"/>
      <c r="K36" s="79"/>
      <c r="L36" s="79"/>
      <c r="M36" s="79"/>
      <c r="N36" s="79"/>
      <c r="O36" s="79"/>
      <c r="P36" s="79"/>
      <c r="Q36" s="79"/>
      <c r="R36" s="79"/>
      <c r="S36" s="79"/>
      <c r="T36" s="79"/>
      <c r="U36" s="79"/>
      <c r="V36" s="79"/>
      <c r="W36" s="79"/>
      <c r="X36" s="79"/>
      <c r="Y36" s="79"/>
      <c r="Z36" s="79"/>
    </row>
    <row r="37" ht="11.25" customHeight="1">
      <c r="A37" s="822" t="s">
        <v>65</v>
      </c>
      <c r="B37" s="138" t="s">
        <v>52</v>
      </c>
      <c r="C37" s="137" t="s">
        <v>9802</v>
      </c>
      <c r="D37" s="145">
        <v>100.0</v>
      </c>
      <c r="E37" s="823">
        <v>100.0</v>
      </c>
      <c r="F37" s="78" t="s">
        <v>767</v>
      </c>
      <c r="G37" s="79"/>
      <c r="H37" s="79"/>
      <c r="I37" s="79"/>
      <c r="J37" s="79"/>
      <c r="K37" s="79"/>
      <c r="L37" s="79"/>
      <c r="M37" s="79"/>
      <c r="N37" s="79"/>
      <c r="O37" s="79"/>
      <c r="P37" s="79"/>
      <c r="Q37" s="79"/>
      <c r="R37" s="79"/>
      <c r="S37" s="79"/>
      <c r="T37" s="79"/>
      <c r="U37" s="79"/>
      <c r="V37" s="79"/>
      <c r="W37" s="79"/>
      <c r="X37" s="79"/>
      <c r="Y37" s="79"/>
      <c r="Z37" s="79"/>
    </row>
    <row r="38" ht="11.25" customHeight="1">
      <c r="A38" s="829" t="s">
        <v>65</v>
      </c>
      <c r="B38" s="331" t="s">
        <v>52</v>
      </c>
      <c r="C38" s="332" t="s">
        <v>9784</v>
      </c>
      <c r="D38" s="824">
        <v>10.0</v>
      </c>
      <c r="E38" s="825">
        <v>10.0</v>
      </c>
      <c r="F38" s="78" t="s">
        <v>767</v>
      </c>
      <c r="G38" s="79"/>
      <c r="H38" s="79"/>
      <c r="I38" s="79"/>
      <c r="J38" s="79"/>
      <c r="K38" s="79"/>
      <c r="L38" s="79"/>
      <c r="M38" s="79"/>
      <c r="N38" s="79"/>
      <c r="O38" s="79"/>
      <c r="P38" s="79"/>
      <c r="Q38" s="79"/>
      <c r="R38" s="79"/>
      <c r="S38" s="79"/>
      <c r="T38" s="79"/>
      <c r="U38" s="79"/>
      <c r="V38" s="79"/>
      <c r="W38" s="79"/>
      <c r="X38" s="79"/>
      <c r="Y38" s="79"/>
      <c r="Z38" s="79"/>
    </row>
    <row r="39" ht="11.25" customHeight="1">
      <c r="A39" s="830" t="s">
        <v>65</v>
      </c>
      <c r="B39" s="98" t="s">
        <v>52</v>
      </c>
      <c r="C39" s="112" t="s">
        <v>9803</v>
      </c>
      <c r="D39" s="119">
        <v>8.0</v>
      </c>
      <c r="E39" s="703">
        <v>30.0</v>
      </c>
      <c r="F39" s="78" t="s">
        <v>767</v>
      </c>
      <c r="G39" s="79"/>
      <c r="H39" s="79"/>
      <c r="I39" s="79"/>
      <c r="J39" s="79"/>
      <c r="K39" s="79"/>
      <c r="L39" s="79"/>
      <c r="M39" s="79"/>
      <c r="N39" s="79"/>
      <c r="O39" s="79"/>
      <c r="P39" s="79"/>
      <c r="Q39" s="79"/>
      <c r="R39" s="79"/>
      <c r="S39" s="79"/>
      <c r="T39" s="79"/>
      <c r="U39" s="79"/>
      <c r="V39" s="79"/>
      <c r="W39" s="79"/>
      <c r="X39" s="79"/>
      <c r="Y39" s="79"/>
      <c r="Z39" s="79"/>
    </row>
    <row r="40" ht="11.25" customHeight="1">
      <c r="A40" s="830" t="s">
        <v>65</v>
      </c>
      <c r="B40" s="98" t="s">
        <v>52</v>
      </c>
      <c r="C40" s="112" t="s">
        <v>9804</v>
      </c>
      <c r="D40" s="119">
        <v>8.0</v>
      </c>
      <c r="E40" s="703">
        <v>30.0</v>
      </c>
      <c r="F40" s="78" t="s">
        <v>767</v>
      </c>
      <c r="G40" s="79"/>
      <c r="H40" s="79"/>
      <c r="I40" s="79"/>
      <c r="J40" s="79"/>
      <c r="K40" s="79"/>
      <c r="L40" s="79"/>
      <c r="M40" s="79"/>
      <c r="N40" s="79"/>
      <c r="O40" s="79"/>
      <c r="P40" s="79"/>
      <c r="Q40" s="79"/>
      <c r="R40" s="79"/>
      <c r="S40" s="79"/>
      <c r="T40" s="79"/>
      <c r="U40" s="79"/>
      <c r="V40" s="79"/>
      <c r="W40" s="79"/>
      <c r="X40" s="79"/>
      <c r="Y40" s="79"/>
      <c r="Z40" s="79"/>
    </row>
    <row r="41" ht="11.25" customHeight="1">
      <c r="A41" s="829" t="s">
        <v>65</v>
      </c>
      <c r="B41" s="138" t="s">
        <v>52</v>
      </c>
      <c r="C41" s="137" t="s">
        <v>9805</v>
      </c>
      <c r="D41" s="145">
        <v>8.0</v>
      </c>
      <c r="E41" s="145">
        <v>16.0</v>
      </c>
      <c r="F41" s="78" t="s">
        <v>767</v>
      </c>
      <c r="G41" s="79"/>
      <c r="H41" s="79"/>
      <c r="I41" s="79"/>
      <c r="J41" s="79"/>
      <c r="K41" s="79"/>
      <c r="L41" s="79"/>
      <c r="M41" s="79"/>
      <c r="N41" s="79"/>
      <c r="O41" s="79"/>
      <c r="P41" s="79"/>
      <c r="Q41" s="79"/>
      <c r="R41" s="79"/>
      <c r="S41" s="79"/>
      <c r="T41" s="79"/>
      <c r="U41" s="79"/>
      <c r="V41" s="79"/>
      <c r="W41" s="79"/>
      <c r="X41" s="79"/>
      <c r="Y41" s="79"/>
      <c r="Z41" s="79"/>
    </row>
    <row r="42" ht="11.25" customHeight="1">
      <c r="A42" s="822" t="s">
        <v>66</v>
      </c>
      <c r="B42" s="138" t="s">
        <v>52</v>
      </c>
      <c r="C42" s="137" t="s">
        <v>9806</v>
      </c>
      <c r="D42" s="145">
        <v>10.0</v>
      </c>
      <c r="E42" s="823">
        <v>10.0</v>
      </c>
      <c r="F42" s="78" t="s">
        <v>1533</v>
      </c>
      <c r="G42" s="79"/>
      <c r="H42" s="79"/>
      <c r="I42" s="79"/>
      <c r="J42" s="79"/>
      <c r="K42" s="79"/>
      <c r="L42" s="79"/>
      <c r="M42" s="79"/>
      <c r="N42" s="79"/>
      <c r="O42" s="79"/>
      <c r="P42" s="79"/>
      <c r="Q42" s="79"/>
      <c r="R42" s="79"/>
      <c r="S42" s="79"/>
      <c r="T42" s="79"/>
      <c r="U42" s="79"/>
      <c r="V42" s="79"/>
      <c r="W42" s="79"/>
      <c r="X42" s="79"/>
      <c r="Y42" s="79"/>
      <c r="Z42" s="79"/>
    </row>
    <row r="43" ht="11.25" customHeight="1">
      <c r="A43" s="478" t="s">
        <v>67</v>
      </c>
      <c r="B43" s="474" t="s">
        <v>52</v>
      </c>
      <c r="C43" s="137" t="s">
        <v>9807</v>
      </c>
      <c r="D43" s="145">
        <v>10.0</v>
      </c>
      <c r="E43" s="823">
        <v>10.0</v>
      </c>
      <c r="F43" s="78" t="s">
        <v>329</v>
      </c>
      <c r="G43" s="79"/>
      <c r="H43" s="79"/>
      <c r="I43" s="79"/>
      <c r="J43" s="79"/>
      <c r="K43" s="79"/>
      <c r="L43" s="79"/>
      <c r="M43" s="79"/>
      <c r="N43" s="79"/>
      <c r="O43" s="79"/>
      <c r="P43" s="79"/>
      <c r="Q43" s="79"/>
      <c r="R43" s="79"/>
      <c r="S43" s="79"/>
      <c r="T43" s="79"/>
      <c r="U43" s="79"/>
      <c r="V43" s="79"/>
      <c r="W43" s="79"/>
      <c r="X43" s="79"/>
      <c r="Y43" s="79"/>
      <c r="Z43" s="79"/>
    </row>
    <row r="44" ht="11.25" customHeight="1">
      <c r="A44" s="478" t="s">
        <v>67</v>
      </c>
      <c r="B44" s="474" t="s">
        <v>52</v>
      </c>
      <c r="C44" s="137" t="s">
        <v>9801</v>
      </c>
      <c r="D44" s="145">
        <v>3.0</v>
      </c>
      <c r="E44" s="823">
        <v>3.0</v>
      </c>
      <c r="F44" s="78" t="s">
        <v>329</v>
      </c>
      <c r="G44" s="79"/>
      <c r="H44" s="79"/>
      <c r="I44" s="79"/>
      <c r="J44" s="79"/>
      <c r="K44" s="79"/>
      <c r="L44" s="79"/>
      <c r="M44" s="79"/>
      <c r="N44" s="79"/>
      <c r="O44" s="79"/>
      <c r="P44" s="79"/>
      <c r="Q44" s="79"/>
      <c r="R44" s="79"/>
      <c r="S44" s="79"/>
      <c r="T44" s="79"/>
      <c r="U44" s="79"/>
      <c r="V44" s="79"/>
      <c r="W44" s="79"/>
      <c r="X44" s="79"/>
      <c r="Y44" s="79"/>
      <c r="Z44" s="79"/>
    </row>
    <row r="45" ht="11.25" customHeight="1">
      <c r="A45" s="831" t="s">
        <v>9808</v>
      </c>
      <c r="B45" s="832" t="s">
        <v>52</v>
      </c>
      <c r="C45" s="833" t="s">
        <v>9784</v>
      </c>
      <c r="D45" s="834">
        <v>10.0</v>
      </c>
      <c r="E45" s="835">
        <v>10.0</v>
      </c>
      <c r="F45" s="78" t="s">
        <v>344</v>
      </c>
      <c r="G45" s="79"/>
      <c r="H45" s="79"/>
      <c r="I45" s="79"/>
      <c r="J45" s="79"/>
      <c r="K45" s="79"/>
      <c r="L45" s="79"/>
      <c r="M45" s="79"/>
      <c r="N45" s="79"/>
      <c r="O45" s="79"/>
      <c r="P45" s="79"/>
      <c r="Q45" s="79"/>
      <c r="R45" s="79"/>
      <c r="S45" s="79"/>
      <c r="T45" s="79"/>
      <c r="U45" s="79"/>
      <c r="V45" s="79"/>
      <c r="W45" s="79"/>
      <c r="X45" s="79"/>
      <c r="Y45" s="79"/>
      <c r="Z45" s="79"/>
    </row>
    <row r="46" ht="11.25" customHeight="1">
      <c r="A46" s="822" t="s">
        <v>7746</v>
      </c>
      <c r="B46" s="138" t="s">
        <v>52</v>
      </c>
      <c r="C46" s="137" t="s">
        <v>9784</v>
      </c>
      <c r="D46" s="145">
        <v>10.0</v>
      </c>
      <c r="E46" s="823">
        <v>10.0</v>
      </c>
      <c r="F46" s="78" t="s">
        <v>1776</v>
      </c>
      <c r="G46" s="79"/>
      <c r="H46" s="79"/>
      <c r="I46" s="79"/>
      <c r="J46" s="79"/>
      <c r="K46" s="79"/>
      <c r="L46" s="79"/>
      <c r="M46" s="79"/>
      <c r="N46" s="79"/>
      <c r="O46" s="79"/>
      <c r="P46" s="79"/>
      <c r="Q46" s="79"/>
      <c r="R46" s="79"/>
      <c r="S46" s="79"/>
      <c r="T46" s="79"/>
      <c r="U46" s="79"/>
      <c r="V46" s="79"/>
      <c r="W46" s="79"/>
      <c r="X46" s="79"/>
      <c r="Y46" s="79"/>
      <c r="Z46" s="79"/>
    </row>
    <row r="47" ht="11.25" customHeight="1">
      <c r="A47" s="822" t="s">
        <v>70</v>
      </c>
      <c r="B47" s="138" t="s">
        <v>52</v>
      </c>
      <c r="C47" s="137" t="s">
        <v>9809</v>
      </c>
      <c r="D47" s="145">
        <v>100.0</v>
      </c>
      <c r="E47" s="823">
        <v>10.0</v>
      </c>
      <c r="F47" s="78" t="s">
        <v>347</v>
      </c>
      <c r="G47" s="79"/>
      <c r="H47" s="79"/>
      <c r="I47" s="79"/>
      <c r="J47" s="79"/>
      <c r="K47" s="79"/>
      <c r="L47" s="79"/>
      <c r="M47" s="79"/>
      <c r="N47" s="79"/>
      <c r="O47" s="79"/>
      <c r="P47" s="79"/>
      <c r="Q47" s="79"/>
      <c r="R47" s="79"/>
      <c r="S47" s="79"/>
      <c r="T47" s="79"/>
      <c r="U47" s="79"/>
      <c r="V47" s="79"/>
      <c r="W47" s="79"/>
      <c r="X47" s="79"/>
      <c r="Y47" s="79"/>
      <c r="Z47" s="79"/>
    </row>
    <row r="48" ht="11.25" customHeight="1">
      <c r="A48" s="822" t="s">
        <v>70</v>
      </c>
      <c r="B48" s="138" t="s">
        <v>52</v>
      </c>
      <c r="C48" s="137" t="s">
        <v>9810</v>
      </c>
      <c r="D48" s="145">
        <v>10.0</v>
      </c>
      <c r="E48" s="823">
        <v>20.0</v>
      </c>
      <c r="F48" s="78" t="s">
        <v>347</v>
      </c>
      <c r="G48" s="79"/>
      <c r="H48" s="79"/>
      <c r="I48" s="79"/>
      <c r="J48" s="79"/>
      <c r="K48" s="79"/>
      <c r="L48" s="79"/>
      <c r="M48" s="79"/>
      <c r="N48" s="79"/>
      <c r="O48" s="79"/>
      <c r="P48" s="79"/>
      <c r="Q48" s="79"/>
      <c r="R48" s="79"/>
      <c r="S48" s="79"/>
      <c r="T48" s="79"/>
      <c r="U48" s="79"/>
      <c r="V48" s="79"/>
      <c r="W48" s="79"/>
      <c r="X48" s="79"/>
      <c r="Y48" s="79"/>
      <c r="Z48" s="79"/>
    </row>
    <row r="49" ht="11.25" customHeight="1">
      <c r="A49" s="822" t="s">
        <v>70</v>
      </c>
      <c r="B49" s="138" t="s">
        <v>52</v>
      </c>
      <c r="C49" s="137" t="s">
        <v>9811</v>
      </c>
      <c r="D49" s="145"/>
      <c r="E49" s="823">
        <v>100.0</v>
      </c>
      <c r="F49" s="78" t="s">
        <v>347</v>
      </c>
      <c r="G49" s="79"/>
      <c r="H49" s="79"/>
      <c r="I49" s="79"/>
      <c r="J49" s="79"/>
      <c r="K49" s="79"/>
      <c r="L49" s="79"/>
      <c r="M49" s="79"/>
      <c r="N49" s="79"/>
      <c r="O49" s="79"/>
      <c r="P49" s="79"/>
      <c r="Q49" s="79"/>
      <c r="R49" s="79"/>
      <c r="S49" s="79"/>
      <c r="T49" s="79"/>
      <c r="U49" s="79"/>
      <c r="V49" s="79"/>
      <c r="W49" s="79"/>
      <c r="X49" s="79"/>
      <c r="Y49" s="79"/>
      <c r="Z49" s="79"/>
    </row>
    <row r="50" ht="11.25" customHeight="1">
      <c r="A50" s="822" t="s">
        <v>71</v>
      </c>
      <c r="B50" s="138" t="s">
        <v>52</v>
      </c>
      <c r="C50" s="137" t="s">
        <v>9812</v>
      </c>
      <c r="D50" s="145">
        <v>80.0</v>
      </c>
      <c r="E50" s="823">
        <v>80.0</v>
      </c>
      <c r="F50" s="78" t="s">
        <v>356</v>
      </c>
      <c r="G50" s="79"/>
      <c r="H50" s="79"/>
      <c r="I50" s="79"/>
      <c r="J50" s="79"/>
      <c r="K50" s="79"/>
      <c r="L50" s="79"/>
      <c r="M50" s="79"/>
      <c r="N50" s="79"/>
      <c r="O50" s="79"/>
      <c r="P50" s="79"/>
      <c r="Q50" s="79"/>
      <c r="R50" s="79"/>
      <c r="S50" s="79"/>
      <c r="T50" s="79"/>
      <c r="U50" s="79"/>
      <c r="V50" s="79"/>
      <c r="W50" s="79"/>
      <c r="X50" s="79"/>
      <c r="Y50" s="79"/>
      <c r="Z50" s="79"/>
    </row>
    <row r="51" ht="11.25" customHeight="1">
      <c r="A51" s="822" t="s">
        <v>71</v>
      </c>
      <c r="B51" s="138" t="s">
        <v>52</v>
      </c>
      <c r="C51" s="137" t="s">
        <v>9784</v>
      </c>
      <c r="D51" s="145">
        <v>10.0</v>
      </c>
      <c r="E51" s="823">
        <v>10.0</v>
      </c>
      <c r="F51" s="78" t="s">
        <v>356</v>
      </c>
      <c r="G51" s="79"/>
      <c r="H51" s="79"/>
      <c r="I51" s="79"/>
      <c r="J51" s="79"/>
      <c r="K51" s="79"/>
      <c r="L51" s="79"/>
      <c r="M51" s="79"/>
      <c r="N51" s="79"/>
      <c r="O51" s="79"/>
      <c r="P51" s="79"/>
      <c r="Q51" s="79"/>
      <c r="R51" s="79"/>
      <c r="S51" s="79"/>
      <c r="T51" s="79"/>
      <c r="U51" s="79"/>
      <c r="V51" s="79"/>
      <c r="W51" s="79"/>
      <c r="X51" s="79"/>
      <c r="Y51" s="79"/>
      <c r="Z51" s="79"/>
    </row>
    <row r="52" ht="11.25" customHeight="1">
      <c r="A52" s="822" t="s">
        <v>72</v>
      </c>
      <c r="B52" s="331" t="s">
        <v>52</v>
      </c>
      <c r="C52" s="332" t="s">
        <v>9784</v>
      </c>
      <c r="D52" s="824">
        <v>10.0</v>
      </c>
      <c r="E52" s="825">
        <v>10.0</v>
      </c>
      <c r="F52" s="78" t="s">
        <v>1821</v>
      </c>
      <c r="G52" s="79"/>
      <c r="H52" s="79"/>
      <c r="I52" s="79"/>
      <c r="J52" s="79"/>
      <c r="K52" s="79"/>
      <c r="L52" s="79"/>
      <c r="M52" s="79"/>
      <c r="N52" s="79"/>
      <c r="O52" s="79"/>
      <c r="P52" s="79"/>
      <c r="Q52" s="79"/>
      <c r="R52" s="79"/>
      <c r="S52" s="79"/>
      <c r="T52" s="79"/>
      <c r="U52" s="79"/>
      <c r="V52" s="79"/>
      <c r="W52" s="79"/>
      <c r="X52" s="79"/>
      <c r="Y52" s="79"/>
      <c r="Z52" s="79"/>
    </row>
    <row r="53" ht="11.25" customHeight="1">
      <c r="A53" s="822" t="s">
        <v>73</v>
      </c>
      <c r="B53" s="138" t="s">
        <v>52</v>
      </c>
      <c r="C53" s="137" t="s">
        <v>9813</v>
      </c>
      <c r="D53" s="145">
        <v>8.0</v>
      </c>
      <c r="E53" s="823">
        <v>16.0</v>
      </c>
      <c r="F53" s="78" t="s">
        <v>366</v>
      </c>
      <c r="G53" s="79"/>
      <c r="H53" s="79"/>
      <c r="I53" s="79"/>
      <c r="J53" s="79"/>
      <c r="K53" s="79"/>
      <c r="L53" s="79"/>
      <c r="M53" s="79"/>
      <c r="N53" s="79"/>
      <c r="O53" s="79"/>
      <c r="P53" s="79"/>
      <c r="Q53" s="79"/>
      <c r="R53" s="79"/>
      <c r="S53" s="79"/>
      <c r="T53" s="79"/>
      <c r="U53" s="79"/>
      <c r="V53" s="79"/>
      <c r="W53" s="79"/>
      <c r="X53" s="79"/>
      <c r="Y53" s="79"/>
      <c r="Z53" s="79"/>
    </row>
    <row r="54" ht="11.25" customHeight="1">
      <c r="A54" s="822" t="s">
        <v>73</v>
      </c>
      <c r="B54" s="138" t="s">
        <v>52</v>
      </c>
      <c r="C54" s="137" t="s">
        <v>9814</v>
      </c>
      <c r="D54" s="145">
        <v>80.0</v>
      </c>
      <c r="E54" s="823">
        <v>80.0</v>
      </c>
      <c r="F54" s="78" t="s">
        <v>366</v>
      </c>
      <c r="G54" s="79"/>
      <c r="H54" s="79"/>
      <c r="I54" s="79"/>
      <c r="J54" s="79"/>
      <c r="K54" s="79"/>
      <c r="L54" s="79"/>
      <c r="M54" s="79"/>
      <c r="N54" s="79"/>
      <c r="O54" s="79"/>
      <c r="P54" s="79"/>
      <c r="Q54" s="79"/>
      <c r="R54" s="79"/>
      <c r="S54" s="79"/>
      <c r="T54" s="79"/>
      <c r="U54" s="79"/>
      <c r="V54" s="79"/>
      <c r="W54" s="79"/>
      <c r="X54" s="79"/>
      <c r="Y54" s="79"/>
      <c r="Z54" s="79"/>
    </row>
    <row r="55" ht="11.25" customHeight="1">
      <c r="A55" s="822" t="s">
        <v>73</v>
      </c>
      <c r="B55" s="329" t="s">
        <v>52</v>
      </c>
      <c r="C55" s="137" t="s">
        <v>9815</v>
      </c>
      <c r="D55" s="145">
        <v>10.0</v>
      </c>
      <c r="E55" s="823">
        <v>10.0</v>
      </c>
      <c r="F55" s="78" t="s">
        <v>366</v>
      </c>
      <c r="G55" s="79"/>
      <c r="H55" s="79"/>
      <c r="I55" s="79"/>
      <c r="J55" s="79"/>
      <c r="K55" s="79"/>
      <c r="L55" s="79"/>
      <c r="M55" s="79"/>
      <c r="N55" s="79"/>
      <c r="O55" s="79"/>
      <c r="P55" s="79"/>
      <c r="Q55" s="79"/>
      <c r="R55" s="79"/>
      <c r="S55" s="79"/>
      <c r="T55" s="79"/>
      <c r="U55" s="79"/>
      <c r="V55" s="79"/>
      <c r="W55" s="79"/>
      <c r="X55" s="79"/>
      <c r="Y55" s="79"/>
      <c r="Z55" s="79"/>
    </row>
    <row r="56" ht="11.25" customHeight="1">
      <c r="A56" s="822" t="s">
        <v>7771</v>
      </c>
      <c r="B56" s="331" t="s">
        <v>52</v>
      </c>
      <c r="C56" s="332" t="s">
        <v>9784</v>
      </c>
      <c r="D56" s="824">
        <v>10.0</v>
      </c>
      <c r="E56" s="825">
        <v>10.0</v>
      </c>
      <c r="F56" s="78" t="s">
        <v>3795</v>
      </c>
      <c r="G56" s="79"/>
      <c r="H56" s="79"/>
      <c r="I56" s="79"/>
      <c r="J56" s="79"/>
      <c r="K56" s="79"/>
      <c r="L56" s="79"/>
      <c r="M56" s="79"/>
      <c r="N56" s="79"/>
      <c r="O56" s="79"/>
      <c r="P56" s="79"/>
      <c r="Q56" s="79"/>
      <c r="R56" s="79"/>
      <c r="S56" s="79"/>
      <c r="T56" s="79"/>
      <c r="U56" s="79"/>
      <c r="V56" s="79"/>
      <c r="W56" s="79"/>
      <c r="X56" s="79"/>
      <c r="Y56" s="79"/>
      <c r="Z56" s="79"/>
    </row>
    <row r="57" ht="11.25" customHeight="1">
      <c r="A57" s="478" t="s">
        <v>8074</v>
      </c>
      <c r="B57" s="474" t="s">
        <v>52</v>
      </c>
      <c r="C57" s="670" t="s">
        <v>9784</v>
      </c>
      <c r="D57" s="815">
        <v>10.0</v>
      </c>
      <c r="E57" s="815">
        <v>10.0</v>
      </c>
      <c r="F57" s="78" t="s">
        <v>384</v>
      </c>
      <c r="G57" s="79"/>
      <c r="H57" s="79"/>
      <c r="I57" s="79"/>
      <c r="J57" s="79"/>
      <c r="K57" s="79"/>
      <c r="L57" s="79"/>
      <c r="M57" s="79"/>
      <c r="N57" s="79"/>
      <c r="O57" s="79"/>
      <c r="P57" s="79"/>
      <c r="Q57" s="79"/>
      <c r="R57" s="79"/>
      <c r="S57" s="79"/>
      <c r="T57" s="79"/>
      <c r="U57" s="79"/>
      <c r="V57" s="79"/>
      <c r="W57" s="79"/>
      <c r="X57" s="79"/>
      <c r="Y57" s="79"/>
      <c r="Z57" s="79"/>
    </row>
    <row r="58" ht="11.25" customHeight="1">
      <c r="A58" s="478" t="s">
        <v>8074</v>
      </c>
      <c r="B58" s="474" t="s">
        <v>52</v>
      </c>
      <c r="C58" s="473" t="s">
        <v>9816</v>
      </c>
      <c r="D58" s="821" t="s">
        <v>9817</v>
      </c>
      <c r="E58" s="600">
        <v>400.0</v>
      </c>
      <c r="F58" s="78" t="s">
        <v>384</v>
      </c>
      <c r="G58" s="79"/>
      <c r="H58" s="79"/>
      <c r="I58" s="79"/>
      <c r="J58" s="79"/>
      <c r="K58" s="79"/>
      <c r="L58" s="79"/>
      <c r="M58" s="79"/>
      <c r="N58" s="79"/>
      <c r="O58" s="79"/>
      <c r="P58" s="79"/>
      <c r="Q58" s="79"/>
      <c r="R58" s="79"/>
      <c r="S58" s="79"/>
      <c r="T58" s="79"/>
      <c r="U58" s="79"/>
      <c r="V58" s="79"/>
      <c r="W58" s="79"/>
      <c r="X58" s="79"/>
      <c r="Y58" s="79"/>
      <c r="Z58" s="79"/>
    </row>
    <row r="59" ht="11.25" customHeight="1">
      <c r="A59" s="478" t="s">
        <v>8074</v>
      </c>
      <c r="B59" s="474" t="s">
        <v>52</v>
      </c>
      <c r="C59" s="137" t="s">
        <v>9818</v>
      </c>
      <c r="D59" s="145">
        <v>4.0</v>
      </c>
      <c r="E59" s="823">
        <v>4.0</v>
      </c>
      <c r="F59" s="78" t="s">
        <v>384</v>
      </c>
      <c r="G59" s="79"/>
      <c r="H59" s="79"/>
      <c r="I59" s="79"/>
      <c r="J59" s="79"/>
      <c r="K59" s="79"/>
      <c r="L59" s="79"/>
      <c r="M59" s="79"/>
      <c r="N59" s="79"/>
      <c r="O59" s="79"/>
      <c r="P59" s="79"/>
      <c r="Q59" s="79"/>
      <c r="R59" s="79"/>
      <c r="S59" s="79"/>
      <c r="T59" s="79"/>
      <c r="U59" s="79"/>
      <c r="V59" s="79"/>
      <c r="W59" s="79"/>
      <c r="X59" s="79"/>
      <c r="Y59" s="79"/>
      <c r="Z59" s="79"/>
    </row>
    <row r="60" ht="11.25" customHeight="1">
      <c r="A60" s="17" t="s">
        <v>9632</v>
      </c>
      <c r="B60" s="98" t="s">
        <v>77</v>
      </c>
      <c r="C60" s="112" t="s">
        <v>9784</v>
      </c>
      <c r="D60" s="391">
        <v>10.0</v>
      </c>
      <c r="E60" s="744">
        <v>10.0</v>
      </c>
      <c r="F60" s="78" t="s">
        <v>394</v>
      </c>
      <c r="G60" s="79"/>
      <c r="H60" s="79"/>
      <c r="I60" s="79"/>
      <c r="J60" s="79"/>
      <c r="K60" s="79"/>
      <c r="L60" s="79"/>
      <c r="M60" s="79"/>
      <c r="N60" s="79"/>
      <c r="O60" s="79"/>
      <c r="P60" s="79"/>
      <c r="Q60" s="79"/>
      <c r="R60" s="79"/>
      <c r="S60" s="79"/>
      <c r="T60" s="79"/>
      <c r="U60" s="79"/>
      <c r="V60" s="79"/>
      <c r="W60" s="79"/>
      <c r="X60" s="79"/>
      <c r="Y60" s="79"/>
      <c r="Z60" s="79"/>
    </row>
    <row r="61" ht="11.25" customHeight="1">
      <c r="A61" s="830" t="s">
        <v>9632</v>
      </c>
      <c r="B61" s="261" t="s">
        <v>77</v>
      </c>
      <c r="C61" s="245" t="s">
        <v>9819</v>
      </c>
      <c r="D61" s="794" t="s">
        <v>9820</v>
      </c>
      <c r="E61" s="795">
        <v>32.0</v>
      </c>
      <c r="F61" s="337" t="s">
        <v>394</v>
      </c>
      <c r="G61" s="79"/>
      <c r="H61" s="79"/>
      <c r="I61" s="79"/>
      <c r="J61" s="79"/>
      <c r="K61" s="79"/>
      <c r="L61" s="79"/>
      <c r="M61" s="79"/>
      <c r="N61" s="79"/>
      <c r="O61" s="79"/>
      <c r="P61" s="79"/>
      <c r="Q61" s="79"/>
      <c r="R61" s="79"/>
      <c r="S61" s="79"/>
      <c r="T61" s="79"/>
      <c r="U61" s="79"/>
      <c r="V61" s="79"/>
      <c r="W61" s="79"/>
      <c r="X61" s="79"/>
      <c r="Y61" s="79"/>
      <c r="Z61" s="79"/>
    </row>
    <row r="62" ht="11.25" customHeight="1">
      <c r="A62" s="17" t="s">
        <v>7349</v>
      </c>
      <c r="B62" s="98" t="s">
        <v>9229</v>
      </c>
      <c r="C62" s="112" t="s">
        <v>9821</v>
      </c>
      <c r="D62" s="119">
        <v>100.0</v>
      </c>
      <c r="E62" s="703">
        <f>D62</f>
        <v>100</v>
      </c>
      <c r="F62" s="78" t="s">
        <v>412</v>
      </c>
      <c r="G62" s="79"/>
      <c r="H62" s="79"/>
      <c r="I62" s="79"/>
      <c r="J62" s="79"/>
      <c r="K62" s="79"/>
      <c r="L62" s="79"/>
      <c r="M62" s="79"/>
      <c r="N62" s="79"/>
      <c r="O62" s="79"/>
      <c r="P62" s="79"/>
      <c r="Q62" s="79"/>
      <c r="R62" s="79"/>
      <c r="S62" s="79"/>
      <c r="T62" s="79"/>
      <c r="U62" s="79"/>
      <c r="V62" s="79"/>
      <c r="W62" s="79"/>
      <c r="X62" s="79"/>
      <c r="Y62" s="79"/>
      <c r="Z62" s="79"/>
    </row>
    <row r="63" ht="11.25" customHeight="1">
      <c r="A63" s="17" t="s">
        <v>7349</v>
      </c>
      <c r="B63" s="98" t="s">
        <v>9229</v>
      </c>
      <c r="C63" s="112" t="s">
        <v>9822</v>
      </c>
      <c r="D63" s="119">
        <v>100.0</v>
      </c>
      <c r="E63" s="703">
        <v>100.0</v>
      </c>
      <c r="F63" s="78" t="s">
        <v>412</v>
      </c>
      <c r="G63" s="79"/>
      <c r="H63" s="79"/>
      <c r="I63" s="79"/>
      <c r="J63" s="79"/>
      <c r="K63" s="79"/>
      <c r="L63" s="79"/>
      <c r="M63" s="79"/>
      <c r="N63" s="79"/>
      <c r="O63" s="79"/>
      <c r="P63" s="79"/>
      <c r="Q63" s="79"/>
      <c r="R63" s="79"/>
      <c r="S63" s="79"/>
      <c r="T63" s="79"/>
      <c r="U63" s="79"/>
      <c r="V63" s="79"/>
      <c r="W63" s="79"/>
      <c r="X63" s="79"/>
      <c r="Y63" s="79"/>
      <c r="Z63" s="79"/>
    </row>
    <row r="64" ht="11.25" customHeight="1">
      <c r="A64" s="17" t="s">
        <v>7349</v>
      </c>
      <c r="B64" s="98" t="s">
        <v>9229</v>
      </c>
      <c r="C64" s="112" t="s">
        <v>9823</v>
      </c>
      <c r="D64" s="119">
        <v>20.0</v>
      </c>
      <c r="E64" s="703">
        <v>20.0</v>
      </c>
      <c r="F64" s="78" t="s">
        <v>412</v>
      </c>
      <c r="G64" s="79"/>
      <c r="H64" s="79"/>
      <c r="I64" s="79"/>
      <c r="J64" s="79"/>
      <c r="K64" s="79"/>
      <c r="L64" s="79"/>
      <c r="M64" s="79"/>
      <c r="N64" s="79"/>
      <c r="O64" s="79"/>
      <c r="P64" s="79"/>
      <c r="Q64" s="79"/>
      <c r="R64" s="79"/>
      <c r="S64" s="79"/>
      <c r="T64" s="79"/>
      <c r="U64" s="79"/>
      <c r="V64" s="79"/>
      <c r="W64" s="79"/>
      <c r="X64" s="79"/>
      <c r="Y64" s="79"/>
      <c r="Z64" s="79"/>
    </row>
    <row r="65" ht="11.25" customHeight="1">
      <c r="A65" s="17" t="s">
        <v>7349</v>
      </c>
      <c r="B65" s="98" t="s">
        <v>77</v>
      </c>
      <c r="C65" s="112" t="s">
        <v>9784</v>
      </c>
      <c r="D65" s="119">
        <v>10.0</v>
      </c>
      <c r="E65" s="744">
        <v>10.0</v>
      </c>
      <c r="F65" s="78" t="s">
        <v>412</v>
      </c>
      <c r="G65" s="79"/>
      <c r="H65" s="79"/>
      <c r="I65" s="79"/>
      <c r="J65" s="79"/>
      <c r="K65" s="79"/>
      <c r="L65" s="79"/>
      <c r="M65" s="79"/>
      <c r="N65" s="79"/>
      <c r="O65" s="79"/>
      <c r="P65" s="79"/>
      <c r="Q65" s="79"/>
      <c r="R65" s="79"/>
      <c r="S65" s="79"/>
      <c r="T65" s="79"/>
      <c r="U65" s="79"/>
      <c r="V65" s="79"/>
      <c r="W65" s="79"/>
      <c r="X65" s="79"/>
      <c r="Y65" s="79"/>
      <c r="Z65" s="79"/>
    </row>
    <row r="66" ht="11.25" customHeight="1">
      <c r="A66" s="17" t="s">
        <v>7830</v>
      </c>
      <c r="B66" s="98" t="s">
        <v>77</v>
      </c>
      <c r="C66" s="112" t="s">
        <v>9824</v>
      </c>
      <c r="D66" s="119">
        <v>8.0</v>
      </c>
      <c r="E66" s="703">
        <v>8.0</v>
      </c>
      <c r="F66" s="78" t="s">
        <v>539</v>
      </c>
      <c r="G66" s="79"/>
      <c r="H66" s="79"/>
      <c r="I66" s="79"/>
      <c r="J66" s="79"/>
      <c r="K66" s="79"/>
      <c r="L66" s="79"/>
      <c r="M66" s="79"/>
      <c r="N66" s="79"/>
      <c r="O66" s="79"/>
      <c r="P66" s="79"/>
      <c r="Q66" s="79"/>
      <c r="R66" s="79"/>
      <c r="S66" s="79"/>
      <c r="T66" s="79"/>
      <c r="U66" s="79"/>
      <c r="V66" s="79"/>
      <c r="W66" s="79"/>
      <c r="X66" s="79"/>
      <c r="Y66" s="79"/>
      <c r="Z66" s="79"/>
    </row>
    <row r="67" ht="11.25" customHeight="1">
      <c r="A67" s="17" t="s">
        <v>7830</v>
      </c>
      <c r="B67" s="98" t="s">
        <v>77</v>
      </c>
      <c r="C67" s="112" t="s">
        <v>9825</v>
      </c>
      <c r="D67" s="119">
        <v>100.0</v>
      </c>
      <c r="E67" s="703">
        <v>100.0</v>
      </c>
      <c r="F67" s="78" t="s">
        <v>539</v>
      </c>
      <c r="G67" s="79"/>
      <c r="H67" s="79"/>
      <c r="I67" s="79"/>
      <c r="J67" s="79"/>
      <c r="K67" s="79"/>
      <c r="L67" s="79"/>
      <c r="M67" s="79"/>
      <c r="N67" s="79"/>
      <c r="O67" s="79"/>
      <c r="P67" s="79"/>
      <c r="Q67" s="79"/>
      <c r="R67" s="79"/>
      <c r="S67" s="79"/>
      <c r="T67" s="79"/>
      <c r="U67" s="79"/>
      <c r="V67" s="79"/>
      <c r="W67" s="79"/>
      <c r="X67" s="79"/>
      <c r="Y67" s="79"/>
      <c r="Z67" s="79"/>
    </row>
    <row r="68" ht="11.25" customHeight="1">
      <c r="A68" s="830" t="s">
        <v>7830</v>
      </c>
      <c r="B68" s="261" t="s">
        <v>77</v>
      </c>
      <c r="C68" s="245" t="s">
        <v>9807</v>
      </c>
      <c r="D68" s="794">
        <v>10.0</v>
      </c>
      <c r="E68" s="795">
        <v>10.0</v>
      </c>
      <c r="F68" s="337" t="s">
        <v>539</v>
      </c>
      <c r="G68" s="79"/>
      <c r="H68" s="79"/>
      <c r="I68" s="79"/>
      <c r="J68" s="79"/>
      <c r="K68" s="79"/>
      <c r="L68" s="79"/>
      <c r="M68" s="79"/>
      <c r="N68" s="79"/>
      <c r="O68" s="79"/>
      <c r="P68" s="79"/>
      <c r="Q68" s="79"/>
      <c r="R68" s="79"/>
      <c r="S68" s="79"/>
      <c r="T68" s="79"/>
      <c r="U68" s="79"/>
      <c r="V68" s="79"/>
      <c r="W68" s="79"/>
      <c r="X68" s="79"/>
      <c r="Y68" s="79"/>
      <c r="Z68" s="79"/>
    </row>
    <row r="69" ht="11.25" customHeight="1">
      <c r="A69" s="836" t="s">
        <v>80</v>
      </c>
      <c r="B69" s="98" t="s">
        <v>77</v>
      </c>
      <c r="C69" s="112" t="s">
        <v>9826</v>
      </c>
      <c r="D69" s="391">
        <v>9.0</v>
      </c>
      <c r="E69" s="744">
        <v>9.0</v>
      </c>
      <c r="F69" s="78" t="s">
        <v>549</v>
      </c>
      <c r="G69" s="79"/>
      <c r="H69" s="79"/>
      <c r="I69" s="79"/>
      <c r="J69" s="79"/>
      <c r="K69" s="79"/>
      <c r="L69" s="79"/>
      <c r="M69" s="79"/>
      <c r="N69" s="79"/>
      <c r="O69" s="79"/>
      <c r="P69" s="79"/>
      <c r="Q69" s="79"/>
      <c r="R69" s="79"/>
      <c r="S69" s="79"/>
      <c r="T69" s="79"/>
      <c r="U69" s="79"/>
      <c r="V69" s="79"/>
      <c r="W69" s="79"/>
      <c r="X69" s="79"/>
      <c r="Y69" s="79"/>
      <c r="Z69" s="79"/>
    </row>
    <row r="70" ht="11.25" customHeight="1">
      <c r="A70" s="836" t="s">
        <v>80</v>
      </c>
      <c r="B70" s="98" t="s">
        <v>77</v>
      </c>
      <c r="C70" s="112" t="s">
        <v>9784</v>
      </c>
      <c r="D70" s="391">
        <v>10.0</v>
      </c>
      <c r="E70" s="744">
        <v>10.0</v>
      </c>
      <c r="F70" s="78" t="s">
        <v>549</v>
      </c>
      <c r="G70" s="79"/>
      <c r="H70" s="79"/>
      <c r="I70" s="79"/>
      <c r="J70" s="79"/>
      <c r="K70" s="79"/>
      <c r="L70" s="79"/>
      <c r="M70" s="79"/>
      <c r="N70" s="79"/>
      <c r="O70" s="79"/>
      <c r="P70" s="79"/>
      <c r="Q70" s="79"/>
      <c r="R70" s="79"/>
      <c r="S70" s="79"/>
      <c r="T70" s="79"/>
      <c r="U70" s="79"/>
      <c r="V70" s="79"/>
      <c r="W70" s="79"/>
      <c r="X70" s="79"/>
      <c r="Y70" s="79"/>
      <c r="Z70" s="79"/>
    </row>
    <row r="71" ht="11.25" customHeight="1">
      <c r="A71" s="17" t="s">
        <v>81</v>
      </c>
      <c r="B71" s="98" t="s">
        <v>77</v>
      </c>
      <c r="C71" s="112" t="s">
        <v>9807</v>
      </c>
      <c r="D71" s="119">
        <v>10.0</v>
      </c>
      <c r="E71" s="703">
        <v>10.0</v>
      </c>
      <c r="F71" s="78" t="s">
        <v>2328</v>
      </c>
      <c r="G71" s="79"/>
      <c r="H71" s="79"/>
      <c r="I71" s="79"/>
      <c r="J71" s="79"/>
      <c r="K71" s="79"/>
      <c r="L71" s="79"/>
      <c r="M71" s="79"/>
      <c r="N71" s="79"/>
      <c r="O71" s="79"/>
      <c r="P71" s="79"/>
      <c r="Q71" s="79"/>
      <c r="R71" s="79"/>
      <c r="S71" s="79"/>
      <c r="T71" s="79"/>
      <c r="U71" s="79"/>
      <c r="V71" s="79"/>
      <c r="W71" s="79"/>
      <c r="X71" s="79"/>
      <c r="Y71" s="79"/>
      <c r="Z71" s="79"/>
    </row>
    <row r="72" ht="11.25" customHeight="1">
      <c r="A72" s="116" t="s">
        <v>81</v>
      </c>
      <c r="B72" s="92" t="s">
        <v>77</v>
      </c>
      <c r="C72" s="91" t="s">
        <v>9827</v>
      </c>
      <c r="D72" s="634">
        <v>4.0</v>
      </c>
      <c r="E72" s="812">
        <v>4.0</v>
      </c>
      <c r="F72" s="78" t="s">
        <v>2328</v>
      </c>
      <c r="G72" s="79"/>
      <c r="H72" s="79"/>
      <c r="I72" s="79"/>
      <c r="J72" s="79"/>
      <c r="K72" s="79"/>
      <c r="L72" s="79"/>
      <c r="M72" s="79"/>
      <c r="N72" s="79"/>
      <c r="O72" s="79"/>
      <c r="P72" s="79"/>
      <c r="Q72" s="79"/>
      <c r="R72" s="79"/>
      <c r="S72" s="79"/>
      <c r="T72" s="79"/>
      <c r="U72" s="79"/>
      <c r="V72" s="79"/>
      <c r="W72" s="79"/>
      <c r="X72" s="79"/>
      <c r="Y72" s="79"/>
      <c r="Z72" s="79"/>
    </row>
    <row r="73" ht="11.25" customHeight="1">
      <c r="A73" s="116" t="s">
        <v>81</v>
      </c>
      <c r="B73" s="92" t="s">
        <v>77</v>
      </c>
      <c r="C73" s="91" t="s">
        <v>9828</v>
      </c>
      <c r="D73" s="634">
        <v>4.0</v>
      </c>
      <c r="E73" s="812">
        <v>4.0</v>
      </c>
      <c r="F73" s="78" t="s">
        <v>2328</v>
      </c>
      <c r="G73" s="79"/>
      <c r="H73" s="79"/>
      <c r="I73" s="79"/>
      <c r="J73" s="79"/>
      <c r="K73" s="79"/>
      <c r="L73" s="79"/>
      <c r="M73" s="79"/>
      <c r="N73" s="79"/>
      <c r="O73" s="79"/>
      <c r="P73" s="79"/>
      <c r="Q73" s="79"/>
      <c r="R73" s="79"/>
      <c r="S73" s="79"/>
      <c r="T73" s="79"/>
      <c r="U73" s="79"/>
      <c r="V73" s="79"/>
      <c r="W73" s="79"/>
      <c r="X73" s="79"/>
      <c r="Y73" s="79"/>
      <c r="Z73" s="79"/>
    </row>
    <row r="74" ht="11.25" customHeight="1">
      <c r="A74" s="17" t="s">
        <v>82</v>
      </c>
      <c r="B74" s="98" t="s">
        <v>77</v>
      </c>
      <c r="C74" s="112" t="s">
        <v>9807</v>
      </c>
      <c r="D74" s="119">
        <v>10.0</v>
      </c>
      <c r="E74" s="703">
        <v>10.0</v>
      </c>
      <c r="F74" s="78" t="s">
        <v>558</v>
      </c>
      <c r="G74" s="79"/>
      <c r="H74" s="79"/>
      <c r="I74" s="79"/>
      <c r="J74" s="79"/>
      <c r="K74" s="79"/>
      <c r="L74" s="79"/>
      <c r="M74" s="79"/>
      <c r="N74" s="79"/>
      <c r="O74" s="79"/>
      <c r="P74" s="79"/>
      <c r="Q74" s="79"/>
      <c r="R74" s="79"/>
      <c r="S74" s="79"/>
      <c r="T74" s="79"/>
      <c r="U74" s="79"/>
      <c r="V74" s="79"/>
      <c r="W74" s="79"/>
      <c r="X74" s="79"/>
      <c r="Y74" s="79"/>
      <c r="Z74" s="79"/>
    </row>
    <row r="75" ht="11.25" customHeight="1">
      <c r="A75" s="17" t="s">
        <v>83</v>
      </c>
      <c r="B75" s="98" t="s">
        <v>77</v>
      </c>
      <c r="C75" s="112" t="s">
        <v>9807</v>
      </c>
      <c r="D75" s="391">
        <v>10.0</v>
      </c>
      <c r="E75" s="391" t="s">
        <v>9829</v>
      </c>
      <c r="F75" s="78" t="s">
        <v>560</v>
      </c>
      <c r="G75" s="79"/>
      <c r="H75" s="79"/>
      <c r="I75" s="79"/>
      <c r="J75" s="79"/>
      <c r="K75" s="79"/>
      <c r="L75" s="79"/>
      <c r="M75" s="79"/>
      <c r="N75" s="79"/>
      <c r="O75" s="79"/>
      <c r="P75" s="79"/>
      <c r="Q75" s="79"/>
      <c r="R75" s="79"/>
      <c r="S75" s="79"/>
      <c r="T75" s="79"/>
      <c r="U75" s="79"/>
      <c r="V75" s="79"/>
      <c r="W75" s="79"/>
      <c r="X75" s="79"/>
      <c r="Y75" s="79"/>
      <c r="Z75" s="79"/>
    </row>
    <row r="76" ht="11.25" customHeight="1">
      <c r="A76" s="17" t="s">
        <v>84</v>
      </c>
      <c r="B76" s="98" t="s">
        <v>77</v>
      </c>
      <c r="C76" s="112" t="s">
        <v>9807</v>
      </c>
      <c r="D76" s="119">
        <v>10.0</v>
      </c>
      <c r="E76" s="703">
        <v>10.0</v>
      </c>
      <c r="F76" s="78" t="s">
        <v>568</v>
      </c>
      <c r="G76" s="79"/>
      <c r="H76" s="79"/>
      <c r="I76" s="79"/>
      <c r="J76" s="79"/>
      <c r="K76" s="79"/>
      <c r="L76" s="79"/>
      <c r="M76" s="79"/>
      <c r="N76" s="79"/>
      <c r="O76" s="79"/>
      <c r="P76" s="79"/>
      <c r="Q76" s="79"/>
      <c r="R76" s="79"/>
      <c r="S76" s="79"/>
      <c r="T76" s="79"/>
      <c r="U76" s="79"/>
      <c r="V76" s="79"/>
      <c r="W76" s="79"/>
      <c r="X76" s="79"/>
      <c r="Y76" s="79"/>
      <c r="Z76" s="79"/>
    </row>
    <row r="77" ht="11.25" customHeight="1">
      <c r="A77" s="17" t="s">
        <v>85</v>
      </c>
      <c r="B77" s="98" t="s">
        <v>77</v>
      </c>
      <c r="C77" s="112" t="s">
        <v>9830</v>
      </c>
      <c r="D77" s="119">
        <v>8.0</v>
      </c>
      <c r="E77" s="703">
        <v>8.0</v>
      </c>
      <c r="F77" s="78" t="s">
        <v>572</v>
      </c>
      <c r="G77" s="79"/>
      <c r="H77" s="79"/>
      <c r="I77" s="79"/>
      <c r="J77" s="79"/>
      <c r="K77" s="79"/>
      <c r="L77" s="79"/>
      <c r="M77" s="79"/>
      <c r="N77" s="79"/>
      <c r="O77" s="79"/>
      <c r="P77" s="79"/>
      <c r="Q77" s="79"/>
      <c r="R77" s="79"/>
      <c r="S77" s="79"/>
      <c r="T77" s="79"/>
      <c r="U77" s="79"/>
      <c r="V77" s="79"/>
      <c r="W77" s="79"/>
      <c r="X77" s="79"/>
      <c r="Y77" s="79"/>
      <c r="Z77" s="79"/>
    </row>
    <row r="78" ht="11.25" customHeight="1">
      <c r="A78" s="17" t="s">
        <v>85</v>
      </c>
      <c r="B78" s="98" t="s">
        <v>77</v>
      </c>
      <c r="C78" s="112" t="s">
        <v>9831</v>
      </c>
      <c r="D78" s="119">
        <v>8.0</v>
      </c>
      <c r="E78" s="703">
        <v>8.0</v>
      </c>
      <c r="F78" s="78" t="s">
        <v>572</v>
      </c>
      <c r="G78" s="79"/>
      <c r="H78" s="79"/>
      <c r="I78" s="79"/>
      <c r="J78" s="79"/>
      <c r="K78" s="79"/>
      <c r="L78" s="79"/>
      <c r="M78" s="79"/>
      <c r="N78" s="79"/>
      <c r="O78" s="79"/>
      <c r="P78" s="79"/>
      <c r="Q78" s="79"/>
      <c r="R78" s="79"/>
      <c r="S78" s="79"/>
      <c r="T78" s="79"/>
      <c r="U78" s="79"/>
      <c r="V78" s="79"/>
      <c r="W78" s="79"/>
      <c r="X78" s="79"/>
      <c r="Y78" s="79"/>
      <c r="Z78" s="79"/>
    </row>
    <row r="79" ht="11.25" customHeight="1">
      <c r="A79" s="17" t="s">
        <v>85</v>
      </c>
      <c r="B79" s="98" t="s">
        <v>77</v>
      </c>
      <c r="C79" s="112" t="s">
        <v>9832</v>
      </c>
      <c r="D79" s="119">
        <v>8.0</v>
      </c>
      <c r="E79" s="703">
        <v>8.0</v>
      </c>
      <c r="F79" s="78" t="s">
        <v>572</v>
      </c>
      <c r="G79" s="79"/>
      <c r="H79" s="79"/>
      <c r="I79" s="79"/>
      <c r="J79" s="79"/>
      <c r="K79" s="79"/>
      <c r="L79" s="79"/>
      <c r="M79" s="79"/>
      <c r="N79" s="79"/>
      <c r="O79" s="79"/>
      <c r="P79" s="79"/>
      <c r="Q79" s="79"/>
      <c r="R79" s="79"/>
      <c r="S79" s="79"/>
      <c r="T79" s="79"/>
      <c r="U79" s="79"/>
      <c r="V79" s="79"/>
      <c r="W79" s="79"/>
      <c r="X79" s="79"/>
      <c r="Y79" s="79"/>
      <c r="Z79" s="79"/>
    </row>
    <row r="80" ht="11.25" customHeight="1">
      <c r="A80" s="17" t="s">
        <v>85</v>
      </c>
      <c r="B80" s="98" t="s">
        <v>77</v>
      </c>
      <c r="C80" s="112" t="s">
        <v>9833</v>
      </c>
      <c r="D80" s="119">
        <v>8.0</v>
      </c>
      <c r="E80" s="703">
        <v>8.0</v>
      </c>
      <c r="F80" s="78" t="s">
        <v>572</v>
      </c>
      <c r="G80" s="79"/>
      <c r="H80" s="79"/>
      <c r="I80" s="79"/>
      <c r="J80" s="79"/>
      <c r="K80" s="79"/>
      <c r="L80" s="79"/>
      <c r="M80" s="79"/>
      <c r="N80" s="79"/>
      <c r="O80" s="79"/>
      <c r="P80" s="79"/>
      <c r="Q80" s="79"/>
      <c r="R80" s="79"/>
      <c r="S80" s="79"/>
      <c r="T80" s="79"/>
      <c r="U80" s="79"/>
      <c r="V80" s="79"/>
      <c r="W80" s="79"/>
      <c r="X80" s="79"/>
      <c r="Y80" s="79"/>
      <c r="Z80" s="79"/>
    </row>
    <row r="81" ht="11.25" customHeight="1">
      <c r="A81" s="17" t="s">
        <v>85</v>
      </c>
      <c r="B81" s="98" t="s">
        <v>77</v>
      </c>
      <c r="C81" s="112" t="s">
        <v>9807</v>
      </c>
      <c r="D81" s="119">
        <v>10.0</v>
      </c>
      <c r="E81" s="703">
        <v>10.0</v>
      </c>
      <c r="F81" s="78" t="s">
        <v>572</v>
      </c>
      <c r="G81" s="79"/>
      <c r="H81" s="79"/>
      <c r="I81" s="79"/>
      <c r="J81" s="79"/>
      <c r="K81" s="79"/>
      <c r="L81" s="79"/>
      <c r="M81" s="79"/>
      <c r="N81" s="79"/>
      <c r="O81" s="79"/>
      <c r="P81" s="79"/>
      <c r="Q81" s="79"/>
      <c r="R81" s="79"/>
      <c r="S81" s="79"/>
      <c r="T81" s="79"/>
      <c r="U81" s="79"/>
      <c r="V81" s="79"/>
      <c r="W81" s="79"/>
      <c r="X81" s="79"/>
      <c r="Y81" s="79"/>
      <c r="Z81" s="79"/>
    </row>
    <row r="82" ht="11.25" customHeight="1">
      <c r="A82" s="17" t="s">
        <v>85</v>
      </c>
      <c r="B82" s="98" t="s">
        <v>77</v>
      </c>
      <c r="C82" s="112" t="s">
        <v>9834</v>
      </c>
      <c r="D82" s="119">
        <v>30.0</v>
      </c>
      <c r="E82" s="703">
        <v>30.0</v>
      </c>
      <c r="F82" s="78" t="s">
        <v>572</v>
      </c>
      <c r="G82" s="79"/>
      <c r="H82" s="79"/>
      <c r="I82" s="79"/>
      <c r="J82" s="79"/>
      <c r="K82" s="79"/>
      <c r="L82" s="79"/>
      <c r="M82" s="79"/>
      <c r="N82" s="79"/>
      <c r="O82" s="79"/>
      <c r="P82" s="79"/>
      <c r="Q82" s="79"/>
      <c r="R82" s="79"/>
      <c r="S82" s="79"/>
      <c r="T82" s="79"/>
      <c r="U82" s="79"/>
      <c r="V82" s="79"/>
      <c r="W82" s="79"/>
      <c r="X82" s="79"/>
      <c r="Y82" s="79"/>
      <c r="Z82" s="79"/>
    </row>
    <row r="83" ht="11.25" customHeight="1">
      <c r="A83" s="17" t="s">
        <v>86</v>
      </c>
      <c r="B83" s="98" t="s">
        <v>77</v>
      </c>
      <c r="C83" s="112" t="s">
        <v>9807</v>
      </c>
      <c r="D83" s="119">
        <v>10.0</v>
      </c>
      <c r="E83" s="703">
        <v>10.0</v>
      </c>
      <c r="F83" s="478" t="s">
        <v>5548</v>
      </c>
      <c r="G83" s="79"/>
      <c r="H83" s="79"/>
      <c r="I83" s="79"/>
      <c r="J83" s="79"/>
      <c r="K83" s="79"/>
      <c r="L83" s="79"/>
      <c r="M83" s="79"/>
      <c r="N83" s="79"/>
      <c r="O83" s="79"/>
      <c r="P83" s="79"/>
      <c r="Q83" s="79"/>
      <c r="R83" s="79"/>
      <c r="S83" s="79"/>
      <c r="T83" s="79"/>
      <c r="U83" s="79"/>
      <c r="V83" s="79"/>
      <c r="W83" s="79"/>
      <c r="X83" s="79"/>
      <c r="Y83" s="79"/>
      <c r="Z83" s="79"/>
    </row>
    <row r="84" ht="11.25" customHeight="1">
      <c r="A84" s="17" t="s">
        <v>87</v>
      </c>
      <c r="B84" s="98" t="s">
        <v>77</v>
      </c>
      <c r="C84" s="112" t="s">
        <v>9835</v>
      </c>
      <c r="D84" s="119">
        <v>4.0</v>
      </c>
      <c r="E84" s="703">
        <v>4.0</v>
      </c>
      <c r="F84" s="78" t="s">
        <v>583</v>
      </c>
      <c r="G84" s="79"/>
      <c r="H84" s="79"/>
      <c r="I84" s="79"/>
      <c r="J84" s="79"/>
      <c r="K84" s="79"/>
      <c r="L84" s="79"/>
      <c r="M84" s="79"/>
      <c r="N84" s="79"/>
      <c r="O84" s="79"/>
      <c r="P84" s="79"/>
      <c r="Q84" s="79"/>
      <c r="R84" s="79"/>
      <c r="S84" s="79"/>
      <c r="T84" s="79"/>
      <c r="U84" s="79"/>
      <c r="V84" s="79"/>
      <c r="W84" s="79"/>
      <c r="X84" s="79"/>
      <c r="Y84" s="79"/>
      <c r="Z84" s="79"/>
    </row>
    <row r="85" ht="11.25" customHeight="1">
      <c r="A85" s="17" t="s">
        <v>87</v>
      </c>
      <c r="B85" s="98" t="s">
        <v>77</v>
      </c>
      <c r="C85" s="112" t="s">
        <v>9807</v>
      </c>
      <c r="D85" s="119">
        <v>10.0</v>
      </c>
      <c r="E85" s="703">
        <v>10.0</v>
      </c>
      <c r="F85" s="78" t="s">
        <v>583</v>
      </c>
      <c r="G85" s="79"/>
      <c r="H85" s="79"/>
      <c r="I85" s="79"/>
      <c r="J85" s="79"/>
      <c r="K85" s="79"/>
      <c r="L85" s="79"/>
      <c r="M85" s="79"/>
      <c r="N85" s="79"/>
      <c r="O85" s="79"/>
      <c r="P85" s="79"/>
      <c r="Q85" s="79"/>
      <c r="R85" s="79"/>
      <c r="S85" s="79"/>
      <c r="T85" s="79"/>
      <c r="U85" s="79"/>
      <c r="V85" s="79"/>
      <c r="W85" s="79"/>
      <c r="X85" s="79"/>
      <c r="Y85" s="79"/>
      <c r="Z85" s="79"/>
    </row>
    <row r="86" ht="11.25" customHeight="1">
      <c r="A86" s="17" t="s">
        <v>88</v>
      </c>
      <c r="B86" s="98" t="s">
        <v>77</v>
      </c>
      <c r="C86" s="112" t="s">
        <v>9807</v>
      </c>
      <c r="D86" s="119">
        <v>10.0</v>
      </c>
      <c r="E86" s="703">
        <v>10.0</v>
      </c>
      <c r="F86" s="78" t="s">
        <v>594</v>
      </c>
      <c r="G86" s="79"/>
      <c r="H86" s="79"/>
      <c r="I86" s="79"/>
      <c r="J86" s="79"/>
      <c r="K86" s="79"/>
      <c r="L86" s="79"/>
      <c r="M86" s="79"/>
      <c r="N86" s="79"/>
      <c r="O86" s="79"/>
      <c r="P86" s="79"/>
      <c r="Q86" s="79"/>
      <c r="R86" s="79"/>
      <c r="S86" s="79"/>
      <c r="T86" s="79"/>
      <c r="U86" s="79"/>
      <c r="V86" s="79"/>
      <c r="W86" s="79"/>
      <c r="X86" s="79"/>
      <c r="Y86" s="79"/>
      <c r="Z86" s="79"/>
    </row>
    <row r="87" ht="11.25" customHeight="1">
      <c r="A87" s="17" t="s">
        <v>89</v>
      </c>
      <c r="B87" s="98" t="s">
        <v>9836</v>
      </c>
      <c r="C87" s="112" t="s">
        <v>9837</v>
      </c>
      <c r="D87" s="119">
        <v>9.0</v>
      </c>
      <c r="E87" s="703">
        <v>9.0</v>
      </c>
      <c r="F87" s="78" t="s">
        <v>598</v>
      </c>
      <c r="G87" s="79"/>
      <c r="H87" s="79"/>
      <c r="I87" s="79"/>
      <c r="J87" s="79"/>
      <c r="K87" s="79"/>
      <c r="L87" s="79"/>
      <c r="M87" s="79"/>
      <c r="N87" s="79"/>
      <c r="O87" s="79"/>
      <c r="P87" s="79"/>
      <c r="Q87" s="79"/>
      <c r="R87" s="79"/>
      <c r="S87" s="79"/>
      <c r="T87" s="79"/>
      <c r="U87" s="79"/>
      <c r="V87" s="79"/>
      <c r="W87" s="79"/>
      <c r="X87" s="79"/>
      <c r="Y87" s="79"/>
      <c r="Z87" s="79"/>
    </row>
    <row r="88" ht="11.25" customHeight="1">
      <c r="A88" s="17" t="s">
        <v>89</v>
      </c>
      <c r="B88" s="98" t="s">
        <v>9836</v>
      </c>
      <c r="C88" s="112" t="s">
        <v>9838</v>
      </c>
      <c r="D88" s="119">
        <v>10.0</v>
      </c>
      <c r="E88" s="703">
        <v>10.0</v>
      </c>
      <c r="F88" s="78" t="s">
        <v>598</v>
      </c>
      <c r="G88" s="79"/>
      <c r="H88" s="79"/>
      <c r="I88" s="79"/>
      <c r="J88" s="79"/>
      <c r="K88" s="79"/>
      <c r="L88" s="79"/>
      <c r="M88" s="79"/>
      <c r="N88" s="79"/>
      <c r="O88" s="79"/>
      <c r="P88" s="79"/>
      <c r="Q88" s="79"/>
      <c r="R88" s="79"/>
      <c r="S88" s="79"/>
      <c r="T88" s="79"/>
      <c r="U88" s="79"/>
      <c r="V88" s="79"/>
      <c r="W88" s="79"/>
      <c r="X88" s="79"/>
      <c r="Y88" s="79"/>
      <c r="Z88" s="79"/>
    </row>
    <row r="89" ht="11.25" customHeight="1">
      <c r="A89" s="17" t="s">
        <v>90</v>
      </c>
      <c r="B89" s="98" t="s">
        <v>77</v>
      </c>
      <c r="C89" s="112" t="s">
        <v>9784</v>
      </c>
      <c r="D89" s="391">
        <v>10.0</v>
      </c>
      <c r="E89" s="391" t="s">
        <v>9829</v>
      </c>
      <c r="F89" s="78" t="s">
        <v>775</v>
      </c>
      <c r="G89" s="79"/>
      <c r="H89" s="79"/>
      <c r="I89" s="79"/>
      <c r="J89" s="79"/>
      <c r="K89" s="79"/>
      <c r="L89" s="79"/>
      <c r="M89" s="79"/>
      <c r="N89" s="79"/>
      <c r="O89" s="79"/>
      <c r="P89" s="79"/>
      <c r="Q89" s="79"/>
      <c r="R89" s="79"/>
      <c r="S89" s="79"/>
      <c r="T89" s="79"/>
      <c r="U89" s="79"/>
      <c r="V89" s="79"/>
      <c r="W89" s="79"/>
      <c r="X89" s="79"/>
      <c r="Y89" s="79"/>
      <c r="Z89" s="79"/>
    </row>
    <row r="90" ht="11.25" customHeight="1">
      <c r="A90" s="17" t="s">
        <v>90</v>
      </c>
      <c r="B90" s="98" t="s">
        <v>77</v>
      </c>
      <c r="C90" s="112" t="s">
        <v>9839</v>
      </c>
      <c r="D90" s="119">
        <v>100.0</v>
      </c>
      <c r="E90" s="703">
        <v>100.0</v>
      </c>
      <c r="F90" s="78" t="s">
        <v>775</v>
      </c>
      <c r="G90" s="79"/>
      <c r="H90" s="79"/>
      <c r="I90" s="79"/>
      <c r="J90" s="79"/>
      <c r="K90" s="79"/>
      <c r="L90" s="79"/>
      <c r="M90" s="79"/>
      <c r="N90" s="79"/>
      <c r="O90" s="79"/>
      <c r="P90" s="79"/>
      <c r="Q90" s="79"/>
      <c r="R90" s="79"/>
      <c r="S90" s="79"/>
      <c r="T90" s="79"/>
      <c r="U90" s="79"/>
      <c r="V90" s="79"/>
      <c r="W90" s="79"/>
      <c r="X90" s="79"/>
      <c r="Y90" s="79"/>
      <c r="Z90" s="79"/>
    </row>
    <row r="91" ht="11.25" customHeight="1">
      <c r="A91" s="17" t="s">
        <v>90</v>
      </c>
      <c r="B91" s="98" t="s">
        <v>77</v>
      </c>
      <c r="C91" s="511" t="s">
        <v>9840</v>
      </c>
      <c r="D91" s="705">
        <v>30.0</v>
      </c>
      <c r="E91" s="837">
        <v>30.0</v>
      </c>
      <c r="F91" s="78" t="s">
        <v>775</v>
      </c>
      <c r="G91" s="79"/>
      <c r="H91" s="79"/>
      <c r="I91" s="79"/>
      <c r="J91" s="79"/>
      <c r="K91" s="79"/>
      <c r="L91" s="79"/>
      <c r="M91" s="79"/>
      <c r="N91" s="79"/>
      <c r="O91" s="79"/>
      <c r="P91" s="79"/>
      <c r="Q91" s="79"/>
      <c r="R91" s="79"/>
      <c r="S91" s="79"/>
      <c r="T91" s="79"/>
      <c r="U91" s="79"/>
      <c r="V91" s="79"/>
      <c r="W91" s="79"/>
      <c r="X91" s="79"/>
      <c r="Y91" s="79"/>
      <c r="Z91" s="79"/>
    </row>
    <row r="92" ht="11.25" customHeight="1">
      <c r="A92" s="17" t="s">
        <v>90</v>
      </c>
      <c r="B92" s="98" t="s">
        <v>77</v>
      </c>
      <c r="C92" s="112" t="s">
        <v>9841</v>
      </c>
      <c r="D92" s="119">
        <v>30.0</v>
      </c>
      <c r="E92" s="703">
        <v>30.0</v>
      </c>
      <c r="F92" s="78" t="s">
        <v>775</v>
      </c>
      <c r="G92" s="79"/>
      <c r="H92" s="79"/>
      <c r="I92" s="79"/>
      <c r="J92" s="79"/>
      <c r="K92" s="79"/>
      <c r="L92" s="79"/>
      <c r="M92" s="79"/>
      <c r="N92" s="79"/>
      <c r="O92" s="79"/>
      <c r="P92" s="79"/>
      <c r="Q92" s="79"/>
      <c r="R92" s="79"/>
      <c r="S92" s="79"/>
      <c r="T92" s="79"/>
      <c r="U92" s="79"/>
      <c r="V92" s="79"/>
      <c r="W92" s="79"/>
      <c r="X92" s="79"/>
      <c r="Y92" s="79"/>
      <c r="Z92" s="79"/>
    </row>
    <row r="93" ht="11.25" customHeight="1">
      <c r="A93" s="17" t="s">
        <v>90</v>
      </c>
      <c r="B93" s="98" t="s">
        <v>77</v>
      </c>
      <c r="C93" s="112" t="s">
        <v>9842</v>
      </c>
      <c r="D93" s="119">
        <v>50.0</v>
      </c>
      <c r="E93" s="703">
        <v>50.0</v>
      </c>
      <c r="F93" s="78" t="s">
        <v>775</v>
      </c>
      <c r="G93" s="79"/>
      <c r="H93" s="79"/>
      <c r="I93" s="79"/>
      <c r="J93" s="79"/>
      <c r="K93" s="79"/>
      <c r="L93" s="79"/>
      <c r="M93" s="79"/>
      <c r="N93" s="79"/>
      <c r="O93" s="79"/>
      <c r="P93" s="79"/>
      <c r="Q93" s="79"/>
      <c r="R93" s="79"/>
      <c r="S93" s="79"/>
      <c r="T93" s="79"/>
      <c r="U93" s="79"/>
      <c r="V93" s="79"/>
      <c r="W93" s="79"/>
      <c r="X93" s="79"/>
      <c r="Y93" s="79"/>
      <c r="Z93" s="79"/>
    </row>
    <row r="94" ht="11.25" customHeight="1">
      <c r="A94" s="17" t="s">
        <v>90</v>
      </c>
      <c r="B94" s="98" t="s">
        <v>77</v>
      </c>
      <c r="C94" s="112" t="s">
        <v>9843</v>
      </c>
      <c r="D94" s="119">
        <v>20.0</v>
      </c>
      <c r="E94" s="703">
        <v>20.0</v>
      </c>
      <c r="F94" s="78" t="s">
        <v>775</v>
      </c>
      <c r="G94" s="79"/>
      <c r="H94" s="79"/>
      <c r="I94" s="79"/>
      <c r="J94" s="79"/>
      <c r="K94" s="79"/>
      <c r="L94" s="79"/>
      <c r="M94" s="79"/>
      <c r="N94" s="79"/>
      <c r="O94" s="79"/>
      <c r="P94" s="79"/>
      <c r="Q94" s="79"/>
      <c r="R94" s="79"/>
      <c r="S94" s="79"/>
      <c r="T94" s="79"/>
      <c r="U94" s="79"/>
      <c r="V94" s="79"/>
      <c r="W94" s="79"/>
      <c r="X94" s="79"/>
      <c r="Y94" s="79"/>
      <c r="Z94" s="79"/>
    </row>
    <row r="95" ht="11.25" customHeight="1">
      <c r="A95" s="112" t="s">
        <v>91</v>
      </c>
      <c r="B95" s="98" t="s">
        <v>77</v>
      </c>
      <c r="C95" s="112" t="s">
        <v>9844</v>
      </c>
      <c r="D95" s="119">
        <v>24.0</v>
      </c>
      <c r="E95" s="703">
        <v>24.0</v>
      </c>
      <c r="F95" s="78" t="s">
        <v>607</v>
      </c>
      <c r="G95" s="79"/>
      <c r="H95" s="79"/>
      <c r="I95" s="79"/>
      <c r="J95" s="79"/>
      <c r="K95" s="79"/>
      <c r="L95" s="79"/>
      <c r="M95" s="79"/>
      <c r="N95" s="79"/>
      <c r="O95" s="79"/>
      <c r="P95" s="79"/>
      <c r="Q95" s="79"/>
      <c r="R95" s="79"/>
      <c r="S95" s="79"/>
      <c r="T95" s="79"/>
      <c r="U95" s="79"/>
      <c r="V95" s="79"/>
      <c r="W95" s="79"/>
      <c r="X95" s="79"/>
      <c r="Y95" s="79"/>
      <c r="Z95" s="79"/>
    </row>
    <row r="96" ht="11.25" customHeight="1">
      <c r="A96" s="112" t="s">
        <v>91</v>
      </c>
      <c r="B96" s="98" t="s">
        <v>77</v>
      </c>
      <c r="C96" s="112" t="s">
        <v>9845</v>
      </c>
      <c r="D96" s="119">
        <v>24.0</v>
      </c>
      <c r="E96" s="703">
        <v>24.0</v>
      </c>
      <c r="F96" s="78" t="s">
        <v>607</v>
      </c>
      <c r="G96" s="79"/>
      <c r="H96" s="79"/>
      <c r="I96" s="79"/>
      <c r="J96" s="79"/>
      <c r="K96" s="79"/>
      <c r="L96" s="79"/>
      <c r="M96" s="79"/>
      <c r="N96" s="79"/>
      <c r="O96" s="79"/>
      <c r="P96" s="79"/>
      <c r="Q96" s="79"/>
      <c r="R96" s="79"/>
      <c r="S96" s="79"/>
      <c r="T96" s="79"/>
      <c r="U96" s="79"/>
      <c r="V96" s="79"/>
      <c r="W96" s="79"/>
      <c r="X96" s="79"/>
      <c r="Y96" s="79"/>
      <c r="Z96" s="79"/>
    </row>
    <row r="97" ht="11.25" customHeight="1">
      <c r="A97" s="112" t="s">
        <v>91</v>
      </c>
      <c r="B97" s="98" t="s">
        <v>77</v>
      </c>
      <c r="C97" s="112" t="s">
        <v>9846</v>
      </c>
      <c r="D97" s="119">
        <v>10.0</v>
      </c>
      <c r="E97" s="703">
        <v>10.0</v>
      </c>
      <c r="F97" s="78" t="s">
        <v>607</v>
      </c>
      <c r="G97" s="79"/>
      <c r="H97" s="79"/>
      <c r="I97" s="79"/>
      <c r="J97" s="79"/>
      <c r="K97" s="79"/>
      <c r="L97" s="79"/>
      <c r="M97" s="79"/>
      <c r="N97" s="79"/>
      <c r="O97" s="79"/>
      <c r="P97" s="79"/>
      <c r="Q97" s="79"/>
      <c r="R97" s="79"/>
      <c r="S97" s="79"/>
      <c r="T97" s="79"/>
      <c r="U97" s="79"/>
      <c r="V97" s="79"/>
      <c r="W97" s="79"/>
      <c r="X97" s="79"/>
      <c r="Y97" s="79"/>
      <c r="Z97" s="79"/>
    </row>
    <row r="98" ht="11.25" customHeight="1">
      <c r="A98" s="78" t="s">
        <v>91</v>
      </c>
      <c r="B98" s="18" t="s">
        <v>77</v>
      </c>
      <c r="C98" s="112" t="s">
        <v>9847</v>
      </c>
      <c r="D98" s="119">
        <v>8.0</v>
      </c>
      <c r="E98" s="703">
        <v>8.0</v>
      </c>
      <c r="F98" s="78" t="s">
        <v>607</v>
      </c>
      <c r="G98" s="79"/>
      <c r="H98" s="79"/>
      <c r="I98" s="79"/>
      <c r="J98" s="79"/>
      <c r="K98" s="79"/>
      <c r="L98" s="79"/>
      <c r="M98" s="79"/>
      <c r="N98" s="79"/>
      <c r="O98" s="79"/>
      <c r="P98" s="79"/>
      <c r="Q98" s="79"/>
      <c r="R98" s="79"/>
      <c r="S98" s="79"/>
      <c r="T98" s="79"/>
      <c r="U98" s="79"/>
      <c r="V98" s="79"/>
      <c r="W98" s="79"/>
      <c r="X98" s="79"/>
      <c r="Y98" s="79"/>
      <c r="Z98" s="79"/>
    </row>
    <row r="99" ht="11.25" customHeight="1">
      <c r="A99" s="17" t="s">
        <v>615</v>
      </c>
      <c r="B99" s="98" t="s">
        <v>77</v>
      </c>
      <c r="C99" s="112" t="s">
        <v>9784</v>
      </c>
      <c r="D99" s="119">
        <v>10.0</v>
      </c>
      <c r="E99" s="744">
        <v>10.0</v>
      </c>
      <c r="F99" s="78" t="s">
        <v>615</v>
      </c>
      <c r="G99" s="79"/>
      <c r="H99" s="79"/>
      <c r="I99" s="79"/>
      <c r="J99" s="79"/>
      <c r="K99" s="79"/>
      <c r="L99" s="79"/>
      <c r="M99" s="79"/>
      <c r="N99" s="79"/>
      <c r="O99" s="79"/>
      <c r="P99" s="79"/>
      <c r="Q99" s="79"/>
      <c r="R99" s="79"/>
      <c r="S99" s="79"/>
      <c r="T99" s="79"/>
      <c r="U99" s="79"/>
      <c r="V99" s="79"/>
      <c r="W99" s="79"/>
      <c r="X99" s="79"/>
      <c r="Y99" s="79"/>
      <c r="Z99" s="79"/>
    </row>
    <row r="100" ht="11.25" customHeight="1">
      <c r="A100" s="17" t="s">
        <v>2978</v>
      </c>
      <c r="B100" s="98" t="s">
        <v>77</v>
      </c>
      <c r="C100" s="112" t="s">
        <v>9848</v>
      </c>
      <c r="D100" s="119">
        <v>4.0</v>
      </c>
      <c r="E100" s="119">
        <v>4.0</v>
      </c>
      <c r="F100" s="78" t="s">
        <v>2982</v>
      </c>
      <c r="G100" s="79"/>
      <c r="H100" s="79"/>
      <c r="I100" s="79"/>
      <c r="J100" s="79"/>
      <c r="K100" s="79"/>
      <c r="L100" s="79"/>
      <c r="M100" s="79"/>
      <c r="N100" s="79"/>
      <c r="O100" s="79"/>
      <c r="P100" s="79"/>
      <c r="Q100" s="79"/>
      <c r="R100" s="79"/>
      <c r="S100" s="79"/>
      <c r="T100" s="79"/>
      <c r="U100" s="79"/>
      <c r="V100" s="79"/>
      <c r="W100" s="79"/>
      <c r="X100" s="79"/>
      <c r="Y100" s="79"/>
      <c r="Z100" s="79"/>
    </row>
    <row r="101" ht="11.25" customHeight="1">
      <c r="A101" s="17" t="s">
        <v>2978</v>
      </c>
      <c r="B101" s="98" t="s">
        <v>77</v>
      </c>
      <c r="C101" s="112" t="s">
        <v>9849</v>
      </c>
      <c r="D101" s="119">
        <v>4.0</v>
      </c>
      <c r="E101" s="119">
        <v>4.0</v>
      </c>
      <c r="F101" s="78" t="s">
        <v>2982</v>
      </c>
      <c r="G101" s="79"/>
      <c r="H101" s="79"/>
      <c r="I101" s="79"/>
      <c r="J101" s="79"/>
      <c r="K101" s="79"/>
      <c r="L101" s="79"/>
      <c r="M101" s="79"/>
      <c r="N101" s="79"/>
      <c r="O101" s="79"/>
      <c r="P101" s="79"/>
      <c r="Q101" s="79"/>
      <c r="R101" s="79"/>
      <c r="S101" s="79"/>
      <c r="T101" s="79"/>
      <c r="U101" s="79"/>
      <c r="V101" s="79"/>
      <c r="W101" s="79"/>
      <c r="X101" s="79"/>
      <c r="Y101" s="79"/>
      <c r="Z101" s="79"/>
    </row>
    <row r="102" ht="11.25" customHeight="1">
      <c r="A102" s="17" t="s">
        <v>2978</v>
      </c>
      <c r="B102" s="98" t="s">
        <v>77</v>
      </c>
      <c r="C102" s="112" t="s">
        <v>9850</v>
      </c>
      <c r="D102" s="119">
        <v>40.0</v>
      </c>
      <c r="E102" s="119">
        <v>40.0</v>
      </c>
      <c r="F102" s="78" t="s">
        <v>2982</v>
      </c>
      <c r="G102" s="79"/>
      <c r="H102" s="79"/>
      <c r="I102" s="79"/>
      <c r="J102" s="79"/>
      <c r="K102" s="79"/>
      <c r="L102" s="79"/>
      <c r="M102" s="79"/>
      <c r="N102" s="79"/>
      <c r="O102" s="79"/>
      <c r="P102" s="79"/>
      <c r="Q102" s="79"/>
      <c r="R102" s="79"/>
      <c r="S102" s="79"/>
      <c r="T102" s="79"/>
      <c r="U102" s="79"/>
      <c r="V102" s="79"/>
      <c r="W102" s="79"/>
      <c r="X102" s="79"/>
      <c r="Y102" s="79"/>
      <c r="Z102" s="79"/>
    </row>
    <row r="103" ht="11.25" customHeight="1">
      <c r="A103" s="17" t="s">
        <v>2978</v>
      </c>
      <c r="B103" s="98" t="s">
        <v>77</v>
      </c>
      <c r="C103" s="112" t="s">
        <v>9838</v>
      </c>
      <c r="D103" s="119">
        <v>10.0</v>
      </c>
      <c r="E103" s="703">
        <v>10.0</v>
      </c>
      <c r="F103" s="78" t="s">
        <v>2982</v>
      </c>
      <c r="G103" s="79"/>
      <c r="H103" s="79"/>
      <c r="I103" s="79"/>
      <c r="J103" s="79"/>
      <c r="K103" s="79"/>
      <c r="L103" s="79"/>
      <c r="M103" s="79"/>
      <c r="N103" s="79"/>
      <c r="O103" s="79"/>
      <c r="P103" s="79"/>
      <c r="Q103" s="79"/>
      <c r="R103" s="79"/>
      <c r="S103" s="79"/>
      <c r="T103" s="79"/>
      <c r="U103" s="79"/>
      <c r="V103" s="79"/>
      <c r="W103" s="79"/>
      <c r="X103" s="79"/>
      <c r="Y103" s="79"/>
      <c r="Z103" s="79"/>
    </row>
    <row r="104" ht="11.25" customHeight="1">
      <c r="A104" s="830" t="s">
        <v>9851</v>
      </c>
      <c r="B104" s="261" t="s">
        <v>77</v>
      </c>
      <c r="C104" s="245" t="s">
        <v>9784</v>
      </c>
      <c r="D104" s="794">
        <v>10.0</v>
      </c>
      <c r="E104" s="838">
        <v>10.0</v>
      </c>
      <c r="F104" s="337" t="s">
        <v>3883</v>
      </c>
      <c r="G104" s="79"/>
      <c r="H104" s="79"/>
      <c r="I104" s="79"/>
      <c r="J104" s="79"/>
      <c r="K104" s="79"/>
      <c r="L104" s="79"/>
      <c r="M104" s="79"/>
      <c r="N104" s="79"/>
      <c r="O104" s="79"/>
      <c r="P104" s="79"/>
      <c r="Q104" s="79"/>
      <c r="R104" s="79"/>
      <c r="S104" s="79"/>
      <c r="T104" s="79"/>
      <c r="U104" s="79"/>
      <c r="V104" s="79"/>
      <c r="W104" s="79"/>
      <c r="X104" s="79"/>
      <c r="Y104" s="79"/>
      <c r="Z104" s="79"/>
    </row>
    <row r="105" ht="11.25" customHeight="1">
      <c r="A105" s="17" t="s">
        <v>2991</v>
      </c>
      <c r="B105" s="98" t="s">
        <v>77</v>
      </c>
      <c r="C105" s="112" t="s">
        <v>9852</v>
      </c>
      <c r="D105" s="119">
        <v>30.0</v>
      </c>
      <c r="E105" s="703">
        <v>30.0</v>
      </c>
      <c r="F105" s="78" t="s">
        <v>2996</v>
      </c>
      <c r="G105" s="79"/>
      <c r="H105" s="79"/>
      <c r="I105" s="79"/>
      <c r="J105" s="79"/>
      <c r="K105" s="79"/>
      <c r="L105" s="79"/>
      <c r="M105" s="79"/>
      <c r="N105" s="79"/>
      <c r="O105" s="79"/>
      <c r="P105" s="79"/>
      <c r="Q105" s="79"/>
      <c r="R105" s="79"/>
      <c r="S105" s="79"/>
      <c r="T105" s="79"/>
      <c r="U105" s="79"/>
      <c r="V105" s="79"/>
      <c r="W105" s="79"/>
      <c r="X105" s="79"/>
      <c r="Y105" s="79"/>
      <c r="Z105" s="79"/>
    </row>
    <row r="106" ht="11.25" customHeight="1">
      <c r="A106" s="17" t="s">
        <v>2991</v>
      </c>
      <c r="B106" s="98" t="s">
        <v>77</v>
      </c>
      <c r="C106" s="112" t="s">
        <v>9784</v>
      </c>
      <c r="D106" s="119">
        <v>10.0</v>
      </c>
      <c r="E106" s="703">
        <v>10.0</v>
      </c>
      <c r="F106" s="78" t="s">
        <v>2996</v>
      </c>
      <c r="G106" s="79"/>
      <c r="H106" s="79"/>
      <c r="I106" s="79"/>
      <c r="J106" s="79"/>
      <c r="K106" s="79"/>
      <c r="L106" s="79"/>
      <c r="M106" s="79"/>
      <c r="N106" s="79"/>
      <c r="O106" s="79"/>
      <c r="P106" s="79"/>
      <c r="Q106" s="79"/>
      <c r="R106" s="79"/>
      <c r="S106" s="79"/>
      <c r="T106" s="79"/>
      <c r="U106" s="79"/>
      <c r="V106" s="79"/>
      <c r="W106" s="79"/>
      <c r="X106" s="79"/>
      <c r="Y106" s="79"/>
      <c r="Z106" s="79"/>
    </row>
    <row r="107" ht="11.25" customHeight="1">
      <c r="A107" s="17" t="s">
        <v>623</v>
      </c>
      <c r="B107" s="98" t="s">
        <v>77</v>
      </c>
      <c r="C107" s="112" t="s">
        <v>9853</v>
      </c>
      <c r="D107" s="391">
        <v>3.0</v>
      </c>
      <c r="E107" s="391">
        <v>3.0</v>
      </c>
      <c r="F107" s="78" t="s">
        <v>623</v>
      </c>
      <c r="G107" s="79"/>
      <c r="H107" s="79"/>
      <c r="I107" s="79"/>
      <c r="J107" s="79"/>
      <c r="K107" s="79"/>
      <c r="L107" s="79"/>
      <c r="M107" s="79"/>
      <c r="N107" s="79"/>
      <c r="O107" s="79"/>
      <c r="P107" s="79"/>
      <c r="Q107" s="79"/>
      <c r="R107" s="79"/>
      <c r="S107" s="79"/>
      <c r="T107" s="79"/>
      <c r="U107" s="79"/>
      <c r="V107" s="79"/>
      <c r="W107" s="79"/>
      <c r="X107" s="79"/>
      <c r="Y107" s="79"/>
      <c r="Z107" s="79"/>
    </row>
    <row r="108" ht="11.25" customHeight="1">
      <c r="A108" s="17" t="s">
        <v>623</v>
      </c>
      <c r="B108" s="98" t="s">
        <v>77</v>
      </c>
      <c r="C108" s="112" t="s">
        <v>9784</v>
      </c>
      <c r="D108" s="119">
        <v>10.0</v>
      </c>
      <c r="E108" s="703">
        <v>10.0</v>
      </c>
      <c r="F108" s="78" t="s">
        <v>623</v>
      </c>
      <c r="G108" s="79"/>
      <c r="H108" s="79"/>
      <c r="I108" s="79"/>
      <c r="J108" s="79"/>
      <c r="K108" s="79"/>
      <c r="L108" s="79"/>
      <c r="M108" s="79"/>
      <c r="N108" s="79"/>
      <c r="O108" s="79"/>
      <c r="P108" s="79"/>
      <c r="Q108" s="79"/>
      <c r="R108" s="79"/>
      <c r="S108" s="79"/>
      <c r="T108" s="79"/>
      <c r="U108" s="79"/>
      <c r="V108" s="79"/>
      <c r="W108" s="79"/>
      <c r="X108" s="79"/>
      <c r="Y108" s="79"/>
      <c r="Z108" s="79"/>
    </row>
    <row r="109" ht="11.25" customHeight="1">
      <c r="A109" s="17" t="s">
        <v>98</v>
      </c>
      <c r="B109" s="98" t="s">
        <v>77</v>
      </c>
      <c r="C109" s="112" t="s">
        <v>9854</v>
      </c>
      <c r="D109" s="119">
        <v>80.0</v>
      </c>
      <c r="E109" s="703">
        <v>80.0</v>
      </c>
      <c r="F109" s="78" t="s">
        <v>625</v>
      </c>
      <c r="G109" s="79"/>
      <c r="H109" s="79"/>
      <c r="I109" s="79"/>
      <c r="J109" s="79"/>
      <c r="K109" s="79"/>
      <c r="L109" s="79"/>
      <c r="M109" s="79"/>
      <c r="N109" s="79"/>
      <c r="O109" s="79"/>
      <c r="P109" s="79"/>
      <c r="Q109" s="79"/>
      <c r="R109" s="79"/>
      <c r="S109" s="79"/>
      <c r="T109" s="79"/>
      <c r="U109" s="79"/>
      <c r="V109" s="79"/>
      <c r="W109" s="79"/>
      <c r="X109" s="79"/>
      <c r="Y109" s="79"/>
      <c r="Z109" s="79"/>
    </row>
    <row r="110" ht="11.25" customHeight="1">
      <c r="A110" s="17" t="s">
        <v>98</v>
      </c>
      <c r="B110" s="98" t="s">
        <v>77</v>
      </c>
      <c r="C110" s="112" t="s">
        <v>9838</v>
      </c>
      <c r="D110" s="119">
        <v>10.0</v>
      </c>
      <c r="E110" s="703">
        <v>10.0</v>
      </c>
      <c r="F110" s="78" t="s">
        <v>625</v>
      </c>
      <c r="G110" s="79"/>
      <c r="H110" s="79"/>
      <c r="I110" s="79"/>
      <c r="J110" s="79"/>
      <c r="K110" s="79"/>
      <c r="L110" s="79"/>
      <c r="M110" s="79"/>
      <c r="N110" s="79"/>
      <c r="O110" s="79"/>
      <c r="P110" s="79"/>
      <c r="Q110" s="79"/>
      <c r="R110" s="79"/>
      <c r="S110" s="79"/>
      <c r="T110" s="79"/>
      <c r="U110" s="79"/>
      <c r="V110" s="79"/>
      <c r="W110" s="79"/>
      <c r="X110" s="79"/>
      <c r="Y110" s="79"/>
      <c r="Z110" s="79"/>
    </row>
    <row r="111" ht="11.25" customHeight="1">
      <c r="A111" s="17" t="s">
        <v>99</v>
      </c>
      <c r="B111" s="98" t="s">
        <v>77</v>
      </c>
      <c r="C111" s="112" t="s">
        <v>9784</v>
      </c>
      <c r="D111" s="119">
        <v>10.0</v>
      </c>
      <c r="E111" s="744">
        <v>10.0</v>
      </c>
      <c r="F111" s="78" t="s">
        <v>641</v>
      </c>
      <c r="G111" s="79"/>
      <c r="H111" s="79"/>
      <c r="I111" s="79"/>
      <c r="J111" s="79"/>
      <c r="K111" s="79"/>
      <c r="L111" s="79"/>
      <c r="M111" s="79"/>
      <c r="N111" s="79"/>
      <c r="O111" s="79"/>
      <c r="P111" s="79"/>
      <c r="Q111" s="79"/>
      <c r="R111" s="79"/>
      <c r="S111" s="79"/>
      <c r="T111" s="79"/>
      <c r="U111" s="79"/>
      <c r="V111" s="79"/>
      <c r="W111" s="79"/>
      <c r="X111" s="79"/>
      <c r="Y111" s="79"/>
      <c r="Z111" s="79"/>
    </row>
    <row r="112" ht="11.25" customHeight="1">
      <c r="A112" s="17" t="s">
        <v>9855</v>
      </c>
      <c r="B112" s="98" t="s">
        <v>77</v>
      </c>
      <c r="C112" s="112" t="s">
        <v>9784</v>
      </c>
      <c r="D112" s="119">
        <v>10.0</v>
      </c>
      <c r="E112" s="744">
        <v>10.0</v>
      </c>
      <c r="F112" s="78" t="s">
        <v>3133</v>
      </c>
      <c r="G112" s="79"/>
      <c r="H112" s="79"/>
      <c r="I112" s="79"/>
      <c r="J112" s="79"/>
      <c r="K112" s="79"/>
      <c r="L112" s="79"/>
      <c r="M112" s="79"/>
      <c r="N112" s="79"/>
      <c r="O112" s="79"/>
      <c r="P112" s="79"/>
      <c r="Q112" s="79"/>
      <c r="R112" s="79"/>
      <c r="S112" s="79"/>
      <c r="T112" s="79"/>
      <c r="U112" s="79"/>
      <c r="V112" s="79"/>
      <c r="W112" s="79"/>
      <c r="X112" s="79"/>
      <c r="Y112" s="79"/>
      <c r="Z112" s="79"/>
    </row>
    <row r="113" ht="11.25" customHeight="1">
      <c r="A113" s="17" t="s">
        <v>100</v>
      </c>
      <c r="B113" s="98" t="s">
        <v>77</v>
      </c>
      <c r="C113" s="112" t="s">
        <v>9784</v>
      </c>
      <c r="D113" s="119">
        <v>10.0</v>
      </c>
      <c r="E113" s="744">
        <v>10.0</v>
      </c>
      <c r="F113" s="78" t="s">
        <v>649</v>
      </c>
      <c r="G113" s="79"/>
      <c r="H113" s="79"/>
      <c r="I113" s="79"/>
      <c r="J113" s="79"/>
      <c r="K113" s="79"/>
      <c r="L113" s="79"/>
      <c r="M113" s="79"/>
      <c r="N113" s="79"/>
      <c r="O113" s="79"/>
      <c r="P113" s="79"/>
      <c r="Q113" s="79"/>
      <c r="R113" s="79"/>
      <c r="S113" s="79"/>
      <c r="T113" s="79"/>
      <c r="U113" s="79"/>
      <c r="V113" s="79"/>
      <c r="W113" s="79"/>
      <c r="X113" s="79"/>
      <c r="Y113" s="79"/>
      <c r="Z113" s="79"/>
    </row>
    <row r="114" ht="11.25" customHeight="1">
      <c r="A114" s="830" t="s">
        <v>8085</v>
      </c>
      <c r="B114" s="261" t="s">
        <v>77</v>
      </c>
      <c r="C114" s="245" t="s">
        <v>9856</v>
      </c>
      <c r="D114" s="794" t="s">
        <v>9857</v>
      </c>
      <c r="E114" s="795">
        <v>32.0</v>
      </c>
      <c r="F114" s="337" t="s">
        <v>7911</v>
      </c>
      <c r="G114" s="79"/>
      <c r="H114" s="79"/>
      <c r="I114" s="79"/>
      <c r="J114" s="79"/>
      <c r="K114" s="79"/>
      <c r="L114" s="79"/>
      <c r="M114" s="79"/>
      <c r="N114" s="79"/>
      <c r="O114" s="79"/>
      <c r="P114" s="79"/>
      <c r="Q114" s="79"/>
      <c r="R114" s="79"/>
      <c r="S114" s="79"/>
      <c r="T114" s="79"/>
      <c r="U114" s="79"/>
      <c r="V114" s="79"/>
      <c r="W114" s="79"/>
      <c r="X114" s="79"/>
      <c r="Y114" s="79"/>
      <c r="Z114" s="79"/>
    </row>
    <row r="115" ht="11.25" customHeight="1">
      <c r="A115" s="17" t="s">
        <v>8085</v>
      </c>
      <c r="B115" s="98" t="s">
        <v>77</v>
      </c>
      <c r="C115" s="112" t="s">
        <v>9858</v>
      </c>
      <c r="D115" s="119">
        <v>20.0</v>
      </c>
      <c r="E115" s="703">
        <v>20.0</v>
      </c>
      <c r="F115" s="78" t="s">
        <v>7911</v>
      </c>
      <c r="G115" s="79"/>
      <c r="H115" s="79"/>
      <c r="I115" s="79"/>
      <c r="J115" s="79"/>
      <c r="K115" s="79"/>
      <c r="L115" s="79"/>
      <c r="M115" s="79"/>
      <c r="N115" s="79"/>
      <c r="O115" s="79"/>
      <c r="P115" s="79"/>
      <c r="Q115" s="79"/>
      <c r="R115" s="79"/>
      <c r="S115" s="79"/>
      <c r="T115" s="79"/>
      <c r="U115" s="79"/>
      <c r="V115" s="79"/>
      <c r="W115" s="79"/>
      <c r="X115" s="79"/>
      <c r="Y115" s="79"/>
      <c r="Z115" s="79"/>
    </row>
    <row r="116" ht="11.25" customHeight="1">
      <c r="A116" s="17" t="s">
        <v>8085</v>
      </c>
      <c r="B116" s="98" t="s">
        <v>77</v>
      </c>
      <c r="C116" s="112" t="s">
        <v>9859</v>
      </c>
      <c r="D116" s="119">
        <v>4.0</v>
      </c>
      <c r="E116" s="703">
        <v>4.0</v>
      </c>
      <c r="F116" s="78" t="s">
        <v>7911</v>
      </c>
      <c r="G116" s="79"/>
      <c r="H116" s="79"/>
      <c r="I116" s="79"/>
      <c r="J116" s="79"/>
      <c r="K116" s="79"/>
      <c r="L116" s="79"/>
      <c r="M116" s="79"/>
      <c r="N116" s="79"/>
      <c r="O116" s="79"/>
      <c r="P116" s="79"/>
      <c r="Q116" s="79"/>
      <c r="R116" s="79"/>
      <c r="S116" s="79"/>
      <c r="T116" s="79"/>
      <c r="U116" s="79"/>
      <c r="V116" s="79"/>
      <c r="W116" s="79"/>
      <c r="X116" s="79"/>
      <c r="Y116" s="79"/>
      <c r="Z116" s="79"/>
    </row>
    <row r="117" ht="11.25" customHeight="1">
      <c r="A117" s="17" t="s">
        <v>8085</v>
      </c>
      <c r="B117" s="98" t="s">
        <v>77</v>
      </c>
      <c r="C117" s="112" t="s">
        <v>9860</v>
      </c>
      <c r="D117" s="119">
        <v>12.0</v>
      </c>
      <c r="E117" s="703">
        <v>12.0</v>
      </c>
      <c r="F117" s="78" t="s">
        <v>7911</v>
      </c>
      <c r="G117" s="79"/>
      <c r="H117" s="79"/>
      <c r="I117" s="79"/>
      <c r="J117" s="79"/>
      <c r="K117" s="79"/>
      <c r="L117" s="79"/>
      <c r="M117" s="79"/>
      <c r="N117" s="79"/>
      <c r="O117" s="79"/>
      <c r="P117" s="79"/>
      <c r="Q117" s="79"/>
      <c r="R117" s="79"/>
      <c r="S117" s="79"/>
      <c r="T117" s="79"/>
      <c r="U117" s="79"/>
      <c r="V117" s="79"/>
      <c r="W117" s="79"/>
      <c r="X117" s="79"/>
      <c r="Y117" s="79"/>
      <c r="Z117" s="79"/>
    </row>
    <row r="118" ht="11.25" customHeight="1">
      <c r="A118" s="17" t="s">
        <v>8085</v>
      </c>
      <c r="B118" s="98" t="s">
        <v>77</v>
      </c>
      <c r="C118" s="112" t="s">
        <v>9838</v>
      </c>
      <c r="D118" s="119">
        <v>10.0</v>
      </c>
      <c r="E118" s="703">
        <v>10.0</v>
      </c>
      <c r="F118" s="78" t="s">
        <v>7911</v>
      </c>
      <c r="G118" s="79"/>
      <c r="H118" s="79"/>
      <c r="I118" s="79"/>
      <c r="J118" s="79"/>
      <c r="K118" s="79"/>
      <c r="L118" s="79"/>
      <c r="M118" s="79"/>
      <c r="N118" s="79"/>
      <c r="O118" s="79"/>
      <c r="P118" s="79"/>
      <c r="Q118" s="79"/>
      <c r="R118" s="79"/>
      <c r="S118" s="79"/>
      <c r="T118" s="79"/>
      <c r="U118" s="79"/>
      <c r="V118" s="79"/>
      <c r="W118" s="79"/>
      <c r="X118" s="79"/>
      <c r="Y118" s="79"/>
      <c r="Z118" s="79"/>
    </row>
    <row r="119" ht="11.25" customHeight="1">
      <c r="A119" s="17" t="s">
        <v>3960</v>
      </c>
      <c r="B119" s="98" t="s">
        <v>77</v>
      </c>
      <c r="C119" s="112" t="s">
        <v>9784</v>
      </c>
      <c r="D119" s="119">
        <v>10.0</v>
      </c>
      <c r="E119" s="703">
        <v>10.0</v>
      </c>
      <c r="F119" s="78" t="s">
        <v>3249</v>
      </c>
      <c r="G119" s="79"/>
      <c r="H119" s="79"/>
      <c r="I119" s="79"/>
      <c r="J119" s="79"/>
      <c r="K119" s="79"/>
      <c r="L119" s="79"/>
      <c r="M119" s="79"/>
      <c r="N119" s="79"/>
      <c r="O119" s="79"/>
      <c r="P119" s="79"/>
      <c r="Q119" s="79"/>
      <c r="R119" s="79"/>
      <c r="S119" s="79"/>
      <c r="T119" s="79"/>
      <c r="U119" s="79"/>
      <c r="V119" s="79"/>
      <c r="W119" s="79"/>
      <c r="X119" s="79"/>
      <c r="Y119" s="79"/>
      <c r="Z119" s="79"/>
    </row>
    <row r="120" ht="11.25" customHeight="1">
      <c r="A120" s="17" t="s">
        <v>104</v>
      </c>
      <c r="B120" s="98" t="s">
        <v>77</v>
      </c>
      <c r="C120" s="112" t="s">
        <v>9784</v>
      </c>
      <c r="D120" s="119">
        <v>10.0</v>
      </c>
      <c r="E120" s="744">
        <v>10.0</v>
      </c>
      <c r="F120" s="78" t="s">
        <v>3305</v>
      </c>
      <c r="G120" s="79"/>
      <c r="H120" s="79"/>
      <c r="I120" s="79"/>
      <c r="J120" s="79"/>
      <c r="K120" s="79"/>
      <c r="L120" s="79"/>
      <c r="M120" s="79"/>
      <c r="N120" s="79"/>
      <c r="O120" s="79"/>
      <c r="P120" s="79"/>
      <c r="Q120" s="79"/>
      <c r="R120" s="79"/>
      <c r="S120" s="79"/>
      <c r="T120" s="79"/>
      <c r="U120" s="79"/>
      <c r="V120" s="79"/>
      <c r="W120" s="79"/>
      <c r="X120" s="79"/>
      <c r="Y120" s="79"/>
      <c r="Z120" s="79"/>
    </row>
    <row r="121" ht="11.25" customHeight="1">
      <c r="A121" s="17" t="s">
        <v>7923</v>
      </c>
      <c r="B121" s="98" t="s">
        <v>77</v>
      </c>
      <c r="C121" s="112" t="s">
        <v>9861</v>
      </c>
      <c r="D121" s="119">
        <v>80.0</v>
      </c>
      <c r="E121" s="703">
        <v>240.0</v>
      </c>
      <c r="F121" s="347" t="s">
        <v>3367</v>
      </c>
      <c r="G121" s="79"/>
      <c r="H121" s="79"/>
      <c r="I121" s="79"/>
      <c r="J121" s="79"/>
      <c r="K121" s="79"/>
      <c r="L121" s="79"/>
      <c r="M121" s="79"/>
      <c r="N121" s="79"/>
      <c r="O121" s="79"/>
      <c r="P121" s="79"/>
      <c r="Q121" s="79"/>
      <c r="R121" s="79"/>
      <c r="S121" s="79"/>
      <c r="T121" s="79"/>
      <c r="U121" s="79"/>
      <c r="V121" s="79"/>
      <c r="W121" s="79"/>
      <c r="X121" s="79"/>
      <c r="Y121" s="79"/>
      <c r="Z121" s="79"/>
    </row>
    <row r="122" ht="11.25" customHeight="1">
      <c r="A122" s="17" t="s">
        <v>7923</v>
      </c>
      <c r="B122" s="98" t="s">
        <v>77</v>
      </c>
      <c r="C122" s="112" t="s">
        <v>9783</v>
      </c>
      <c r="D122" s="119">
        <v>10.0</v>
      </c>
      <c r="E122" s="813">
        <v>10.0</v>
      </c>
      <c r="F122" s="347" t="s">
        <v>3367</v>
      </c>
      <c r="G122" s="79"/>
      <c r="H122" s="79"/>
      <c r="I122" s="79"/>
      <c r="J122" s="79"/>
      <c r="K122" s="79"/>
      <c r="L122" s="79"/>
      <c r="M122" s="79"/>
      <c r="N122" s="79"/>
      <c r="O122" s="79"/>
      <c r="P122" s="79"/>
      <c r="Q122" s="79"/>
      <c r="R122" s="79"/>
      <c r="S122" s="79"/>
      <c r="T122" s="79"/>
      <c r="U122" s="79"/>
      <c r="V122" s="79"/>
      <c r="W122" s="79"/>
      <c r="X122" s="79"/>
      <c r="Y122" s="79"/>
      <c r="Z122" s="79"/>
    </row>
    <row r="123" ht="11.25" customHeight="1">
      <c r="A123" s="17" t="s">
        <v>7923</v>
      </c>
      <c r="B123" s="98" t="s">
        <v>77</v>
      </c>
      <c r="C123" s="112" t="s">
        <v>9784</v>
      </c>
      <c r="D123" s="119">
        <v>10.0</v>
      </c>
      <c r="E123" s="703">
        <v>10.0</v>
      </c>
      <c r="F123" s="347" t="s">
        <v>3367</v>
      </c>
      <c r="G123" s="79"/>
      <c r="H123" s="79"/>
      <c r="I123" s="79"/>
      <c r="J123" s="79"/>
      <c r="K123" s="79"/>
      <c r="L123" s="79"/>
      <c r="M123" s="79"/>
      <c r="N123" s="79"/>
      <c r="O123" s="79"/>
      <c r="P123" s="79"/>
      <c r="Q123" s="79"/>
      <c r="R123" s="79"/>
      <c r="S123" s="79"/>
      <c r="T123" s="79"/>
      <c r="U123" s="79"/>
      <c r="V123" s="79"/>
      <c r="W123" s="79"/>
      <c r="X123" s="79"/>
      <c r="Y123" s="79"/>
      <c r="Z123" s="79"/>
    </row>
    <row r="124" ht="11.25" customHeight="1">
      <c r="A124" s="17" t="s">
        <v>102</v>
      </c>
      <c r="B124" s="98" t="s">
        <v>77</v>
      </c>
      <c r="C124" s="112" t="s">
        <v>9862</v>
      </c>
      <c r="D124" s="119">
        <v>40.0</v>
      </c>
      <c r="E124" s="703">
        <v>40.0</v>
      </c>
      <c r="F124" s="78" t="s">
        <v>677</v>
      </c>
      <c r="G124" s="79"/>
      <c r="H124" s="79"/>
      <c r="I124" s="79"/>
      <c r="J124" s="79"/>
      <c r="K124" s="79"/>
      <c r="L124" s="79"/>
      <c r="M124" s="79"/>
      <c r="N124" s="79"/>
      <c r="O124" s="79"/>
      <c r="P124" s="79"/>
      <c r="Q124" s="79"/>
      <c r="R124" s="79"/>
      <c r="S124" s="79"/>
      <c r="T124" s="79"/>
      <c r="U124" s="79"/>
      <c r="V124" s="79"/>
      <c r="W124" s="79"/>
      <c r="X124" s="79"/>
      <c r="Y124" s="79"/>
      <c r="Z124" s="79"/>
    </row>
    <row r="125" ht="11.25" customHeight="1">
      <c r="A125" s="17" t="s">
        <v>102</v>
      </c>
      <c r="B125" s="98" t="s">
        <v>77</v>
      </c>
      <c r="C125" s="112" t="s">
        <v>9807</v>
      </c>
      <c r="D125" s="119">
        <v>10.0</v>
      </c>
      <c r="E125" s="703">
        <v>10.0</v>
      </c>
      <c r="F125" s="78" t="s">
        <v>677</v>
      </c>
      <c r="G125" s="79"/>
      <c r="H125" s="79"/>
      <c r="I125" s="79"/>
      <c r="J125" s="79"/>
      <c r="K125" s="79"/>
      <c r="L125" s="79"/>
      <c r="M125" s="79"/>
      <c r="N125" s="79"/>
      <c r="O125" s="79"/>
      <c r="P125" s="79"/>
      <c r="Q125" s="79"/>
      <c r="R125" s="79"/>
      <c r="S125" s="79"/>
      <c r="T125" s="79"/>
      <c r="U125" s="79"/>
      <c r="V125" s="79"/>
      <c r="W125" s="79"/>
      <c r="X125" s="79"/>
      <c r="Y125" s="79"/>
      <c r="Z125" s="79"/>
    </row>
    <row r="126" ht="11.25" customHeight="1">
      <c r="A126" s="17" t="s">
        <v>7573</v>
      </c>
      <c r="B126" s="98" t="s">
        <v>77</v>
      </c>
      <c r="C126" s="112" t="s">
        <v>9807</v>
      </c>
      <c r="D126" s="119">
        <v>10.0</v>
      </c>
      <c r="E126" s="703" t="s">
        <v>9829</v>
      </c>
      <c r="F126" s="78" t="s">
        <v>689</v>
      </c>
      <c r="G126" s="79"/>
      <c r="H126" s="79"/>
      <c r="I126" s="79"/>
      <c r="J126" s="79"/>
      <c r="K126" s="79"/>
      <c r="L126" s="79"/>
      <c r="M126" s="79"/>
      <c r="N126" s="79"/>
      <c r="O126" s="79"/>
      <c r="P126" s="79"/>
      <c r="Q126" s="79"/>
      <c r="R126" s="79"/>
      <c r="S126" s="79"/>
      <c r="T126" s="79"/>
      <c r="U126" s="79"/>
      <c r="V126" s="79"/>
      <c r="W126" s="79"/>
      <c r="X126" s="79"/>
      <c r="Y126" s="79"/>
      <c r="Z126" s="79"/>
    </row>
    <row r="127" ht="11.25" customHeight="1">
      <c r="A127" s="17" t="s">
        <v>7573</v>
      </c>
      <c r="B127" s="98" t="s">
        <v>77</v>
      </c>
      <c r="C127" s="112" t="s">
        <v>9842</v>
      </c>
      <c r="D127" s="119">
        <v>50.0</v>
      </c>
      <c r="E127" s="703">
        <v>50.0</v>
      </c>
      <c r="F127" s="78" t="s">
        <v>689</v>
      </c>
      <c r="G127" s="79"/>
      <c r="H127" s="79"/>
      <c r="I127" s="79"/>
      <c r="J127" s="79"/>
      <c r="K127" s="79"/>
      <c r="L127" s="79"/>
      <c r="M127" s="79"/>
      <c r="N127" s="79"/>
      <c r="O127" s="79"/>
      <c r="P127" s="79"/>
      <c r="Q127" s="79"/>
      <c r="R127" s="79"/>
      <c r="S127" s="79"/>
      <c r="T127" s="79"/>
      <c r="U127" s="79"/>
      <c r="V127" s="79"/>
      <c r="W127" s="79"/>
      <c r="X127" s="79"/>
      <c r="Y127" s="79"/>
      <c r="Z127" s="79"/>
    </row>
    <row r="128" ht="11.25" customHeight="1">
      <c r="A128" s="478"/>
      <c r="B128" s="474"/>
      <c r="C128" s="137"/>
      <c r="D128" s="144"/>
      <c r="E128" s="281"/>
      <c r="F128" s="78"/>
      <c r="G128" s="79"/>
      <c r="H128" s="79"/>
      <c r="I128" s="79"/>
      <c r="J128" s="79"/>
      <c r="K128" s="79"/>
      <c r="L128" s="79"/>
      <c r="M128" s="79"/>
      <c r="N128" s="79"/>
      <c r="O128" s="79"/>
      <c r="P128" s="79"/>
      <c r="Q128" s="79"/>
      <c r="R128" s="79"/>
      <c r="S128" s="79"/>
      <c r="T128" s="79"/>
      <c r="U128" s="79"/>
      <c r="V128" s="79"/>
      <c r="W128" s="79"/>
      <c r="X128" s="79"/>
      <c r="Y128" s="79"/>
      <c r="Z128" s="79"/>
    </row>
    <row r="129" ht="11.25" customHeight="1">
      <c r="A129" s="65"/>
      <c r="B129" s="523"/>
      <c r="C129" s="523"/>
      <c r="D129" s="700"/>
      <c r="E129" s="700">
        <f>SUM(E12:E128)</f>
        <v>3345</v>
      </c>
      <c r="F129" s="79"/>
      <c r="G129" s="79"/>
      <c r="H129" s="79"/>
      <c r="I129" s="79"/>
      <c r="J129" s="79"/>
      <c r="K129" s="79"/>
      <c r="L129" s="79"/>
      <c r="M129" s="79"/>
      <c r="N129" s="79"/>
      <c r="O129" s="79"/>
      <c r="P129" s="79"/>
      <c r="Q129" s="79"/>
      <c r="R129" s="79"/>
      <c r="S129" s="79"/>
      <c r="T129" s="79"/>
      <c r="U129" s="79"/>
      <c r="V129" s="79"/>
      <c r="W129" s="79"/>
      <c r="X129" s="79"/>
      <c r="Y129" s="79"/>
      <c r="Z129" s="79"/>
    </row>
    <row r="130" ht="11.25" customHeight="1">
      <c r="A130" s="53"/>
      <c r="B130" s="7"/>
      <c r="C130" s="54"/>
      <c r="D130" s="54"/>
      <c r="E130" s="54"/>
      <c r="F130" s="1"/>
      <c r="G130" s="1"/>
      <c r="H130" s="1"/>
      <c r="I130" s="79"/>
      <c r="J130" s="79"/>
      <c r="K130" s="79"/>
      <c r="L130" s="79"/>
      <c r="M130" s="79"/>
      <c r="N130" s="79"/>
      <c r="O130" s="79"/>
      <c r="P130" s="79"/>
      <c r="Q130" s="79"/>
      <c r="R130" s="79"/>
      <c r="S130" s="79"/>
      <c r="T130" s="79"/>
      <c r="U130" s="79"/>
      <c r="V130" s="79"/>
      <c r="W130" s="79"/>
      <c r="X130" s="79"/>
      <c r="Y130" s="79"/>
      <c r="Z130" s="79"/>
    </row>
    <row r="131" ht="11.25" customHeight="1">
      <c r="A131" s="172" t="s">
        <v>690</v>
      </c>
      <c r="B131" s="173"/>
      <c r="C131" s="173"/>
      <c r="D131" s="173"/>
      <c r="E131" s="173"/>
      <c r="F131" s="173"/>
      <c r="G131" s="173"/>
      <c r="H131" s="173"/>
      <c r="I131" s="53"/>
      <c r="J131" s="53"/>
      <c r="K131" s="53"/>
      <c r="L131" s="53"/>
      <c r="M131" s="53"/>
      <c r="N131" s="53"/>
      <c r="O131" s="53"/>
      <c r="P131" s="53"/>
      <c r="Q131" s="53"/>
      <c r="R131" s="53"/>
      <c r="S131" s="53"/>
      <c r="T131" s="53"/>
      <c r="U131" s="53"/>
      <c r="V131" s="53"/>
      <c r="W131" s="53"/>
      <c r="X131" s="53"/>
      <c r="Y131" s="53"/>
      <c r="Z131" s="79"/>
    </row>
    <row r="132" ht="15.75" customHeight="1">
      <c r="A132" s="53"/>
      <c r="B132" s="7"/>
      <c r="C132" s="54"/>
      <c r="D132" s="54"/>
      <c r="E132" s="1"/>
      <c r="F132" s="1"/>
      <c r="G132" s="1"/>
      <c r="H132" s="1"/>
    </row>
    <row r="133" ht="15.75" customHeight="1">
      <c r="A133" s="53"/>
      <c r="B133" s="7"/>
      <c r="C133" s="54"/>
      <c r="D133" s="54"/>
      <c r="E133" s="54"/>
      <c r="F133" s="1"/>
      <c r="G133" s="1"/>
      <c r="H133" s="1"/>
    </row>
    <row r="134" ht="15.75" customHeight="1">
      <c r="A134" s="53"/>
      <c r="B134" s="7"/>
      <c r="C134" s="54"/>
      <c r="D134" s="54"/>
      <c r="E134" s="1"/>
      <c r="F134" s="1"/>
      <c r="G134" s="1"/>
      <c r="H134" s="1"/>
    </row>
    <row r="135" ht="15.75" customHeight="1">
      <c r="A135" s="53"/>
      <c r="B135" s="7"/>
      <c r="C135" s="54"/>
      <c r="D135" s="54"/>
      <c r="E135" s="54"/>
      <c r="F135" s="1"/>
      <c r="G135" s="1"/>
      <c r="H135" s="1"/>
    </row>
    <row r="136" ht="15.75" customHeight="1">
      <c r="A136" s="53"/>
      <c r="B136" s="7"/>
      <c r="C136" s="54"/>
      <c r="D136" s="54"/>
      <c r="E136" s="54"/>
      <c r="F136" s="1"/>
      <c r="G136" s="1"/>
      <c r="H136" s="1"/>
    </row>
    <row r="137" ht="15.75" customHeight="1">
      <c r="A137" s="53"/>
      <c r="B137" s="7"/>
      <c r="C137" s="54"/>
      <c r="D137" s="54"/>
      <c r="E137" s="54"/>
      <c r="F137" s="1"/>
      <c r="G137" s="1"/>
      <c r="H137" s="1"/>
    </row>
    <row r="138" ht="15.75" customHeight="1">
      <c r="A138" s="53"/>
      <c r="B138" s="7"/>
      <c r="C138" s="54"/>
      <c r="D138" s="54"/>
      <c r="E138" s="54"/>
      <c r="F138" s="1"/>
      <c r="G138" s="1"/>
      <c r="H138" s="1"/>
    </row>
    <row r="139" ht="15.75" customHeight="1">
      <c r="A139" s="53"/>
      <c r="B139" s="7"/>
      <c r="C139" s="54"/>
      <c r="D139" s="54"/>
      <c r="E139" s="54"/>
      <c r="F139" s="1"/>
      <c r="G139" s="1"/>
      <c r="H139" s="1"/>
    </row>
    <row r="140" ht="15.75" customHeight="1">
      <c r="A140" s="53"/>
      <c r="B140" s="7"/>
      <c r="C140" s="54"/>
      <c r="D140" s="54"/>
      <c r="E140" s="54"/>
      <c r="F140" s="1"/>
      <c r="G140" s="1"/>
      <c r="H140" s="1"/>
    </row>
    <row r="141" ht="15.75" customHeight="1">
      <c r="A141" s="53"/>
      <c r="B141" s="7"/>
      <c r="C141" s="54"/>
      <c r="D141" s="54"/>
      <c r="E141" s="54"/>
      <c r="F141" s="1"/>
      <c r="G141" s="1"/>
      <c r="H141" s="1"/>
    </row>
    <row r="142" ht="15.75" customHeight="1">
      <c r="A142" s="53"/>
      <c r="B142" s="7"/>
      <c r="C142" s="54"/>
      <c r="D142" s="54"/>
      <c r="E142" s="54"/>
      <c r="F142" s="1"/>
      <c r="G142" s="1"/>
      <c r="H142" s="1"/>
    </row>
    <row r="143" ht="15.75" customHeight="1">
      <c r="A143" s="53"/>
      <c r="B143" s="7"/>
      <c r="C143" s="54"/>
      <c r="D143" s="54"/>
      <c r="E143" s="54"/>
      <c r="F143" s="1"/>
      <c r="G143" s="1"/>
      <c r="H143" s="1"/>
    </row>
    <row r="144" ht="15.75" customHeight="1">
      <c r="A144" s="53"/>
      <c r="B144" s="7"/>
      <c r="C144" s="54"/>
      <c r="D144" s="54"/>
      <c r="E144" s="54"/>
      <c r="F144" s="1"/>
      <c r="G144" s="1"/>
      <c r="H144" s="1"/>
    </row>
    <row r="145" ht="15.75" customHeight="1">
      <c r="A145" s="53"/>
      <c r="B145" s="7"/>
      <c r="C145" s="54"/>
      <c r="D145" s="54"/>
      <c r="E145" s="54"/>
      <c r="F145" s="1"/>
      <c r="G145" s="1"/>
      <c r="H145" s="1"/>
    </row>
    <row r="146" ht="15.75" customHeight="1">
      <c r="A146" s="53"/>
      <c r="B146" s="7"/>
      <c r="C146" s="54"/>
      <c r="D146" s="54"/>
      <c r="E146" s="54"/>
      <c r="F146" s="1"/>
      <c r="G146" s="1"/>
      <c r="H146" s="1"/>
    </row>
    <row r="147" ht="15.75" customHeight="1">
      <c r="A147" s="53"/>
      <c r="B147" s="7"/>
      <c r="C147" s="54"/>
      <c r="D147" s="54"/>
      <c r="E147" s="54"/>
      <c r="F147" s="1"/>
      <c r="G147" s="1"/>
      <c r="H147" s="1"/>
    </row>
    <row r="148" ht="15.75" customHeight="1">
      <c r="A148" s="53"/>
      <c r="B148" s="7"/>
      <c r="C148" s="54"/>
      <c r="D148" s="54"/>
      <c r="E148" s="54"/>
      <c r="F148" s="1"/>
      <c r="G148" s="1"/>
      <c r="H148" s="1"/>
    </row>
    <row r="149" ht="15.75" customHeight="1">
      <c r="A149" s="53"/>
      <c r="B149" s="7"/>
      <c r="C149" s="54"/>
      <c r="D149" s="54"/>
      <c r="E149" s="54"/>
      <c r="F149" s="1"/>
      <c r="G149" s="1"/>
      <c r="H149" s="1"/>
    </row>
    <row r="150" ht="15.75" customHeight="1">
      <c r="A150" s="53"/>
      <c r="B150" s="7"/>
      <c r="C150" s="54"/>
      <c r="D150" s="54"/>
      <c r="E150" s="54"/>
      <c r="F150" s="1"/>
      <c r="G150" s="1"/>
      <c r="H150" s="1"/>
    </row>
    <row r="151" ht="15.75" customHeight="1">
      <c r="A151" s="53"/>
      <c r="B151" s="7"/>
      <c r="C151" s="54"/>
      <c r="D151" s="54"/>
      <c r="E151" s="54"/>
      <c r="F151" s="1"/>
      <c r="G151" s="1"/>
      <c r="H151" s="1"/>
    </row>
    <row r="152" ht="15.75" customHeight="1">
      <c r="A152" s="53"/>
      <c r="B152" s="7"/>
      <c r="C152" s="54"/>
      <c r="D152" s="54"/>
      <c r="E152" s="54"/>
      <c r="F152" s="1"/>
      <c r="G152" s="1"/>
      <c r="H152" s="1"/>
    </row>
    <row r="153" ht="15.75" customHeight="1">
      <c r="A153" s="53"/>
      <c r="B153" s="7"/>
      <c r="C153" s="54"/>
      <c r="D153" s="54"/>
      <c r="E153" s="54"/>
      <c r="F153" s="1"/>
      <c r="G153" s="1"/>
      <c r="H153" s="1"/>
    </row>
    <row r="154" ht="15.75" customHeight="1">
      <c r="A154" s="53"/>
      <c r="B154" s="7"/>
      <c r="C154" s="54"/>
      <c r="D154" s="54"/>
      <c r="E154" s="54"/>
      <c r="F154" s="1"/>
      <c r="G154" s="1"/>
      <c r="H154" s="1"/>
    </row>
    <row r="155" ht="15.75" customHeight="1">
      <c r="A155" s="53"/>
      <c r="B155" s="7"/>
      <c r="C155" s="54"/>
      <c r="D155" s="54"/>
      <c r="E155" s="54"/>
      <c r="F155" s="1"/>
      <c r="G155" s="1"/>
      <c r="H155" s="1"/>
    </row>
    <row r="156" ht="15.75" customHeight="1">
      <c r="A156" s="53"/>
      <c r="B156" s="7"/>
      <c r="C156" s="54"/>
      <c r="D156" s="54"/>
      <c r="E156" s="54"/>
      <c r="F156" s="1"/>
      <c r="G156" s="1"/>
      <c r="H156" s="1"/>
    </row>
    <row r="157" ht="15.75" customHeight="1">
      <c r="A157" s="53"/>
      <c r="B157" s="7"/>
      <c r="C157" s="54"/>
      <c r="D157" s="54"/>
      <c r="E157" s="54"/>
      <c r="F157" s="1"/>
      <c r="G157" s="1"/>
      <c r="H157" s="1"/>
    </row>
    <row r="158" ht="15.75" customHeight="1">
      <c r="A158" s="53"/>
      <c r="B158" s="7"/>
      <c r="C158" s="54"/>
      <c r="D158" s="54"/>
      <c r="E158" s="54"/>
      <c r="F158" s="1"/>
      <c r="G158" s="1"/>
      <c r="H158" s="1"/>
    </row>
    <row r="159" ht="15.75" customHeight="1">
      <c r="A159" s="53"/>
      <c r="B159" s="7"/>
      <c r="C159" s="54"/>
      <c r="D159" s="54"/>
      <c r="E159" s="54"/>
      <c r="F159" s="1"/>
      <c r="G159" s="1"/>
      <c r="H159" s="1"/>
    </row>
    <row r="160" ht="15.75" customHeight="1">
      <c r="A160" s="53"/>
      <c r="B160" s="7"/>
      <c r="C160" s="54"/>
      <c r="D160" s="54"/>
      <c r="E160" s="54"/>
      <c r="F160" s="1"/>
      <c r="G160" s="1"/>
      <c r="H160" s="1"/>
    </row>
    <row r="161" ht="15.75" customHeight="1">
      <c r="A161" s="53"/>
      <c r="B161" s="7"/>
      <c r="C161" s="54"/>
      <c r="D161" s="54"/>
      <c r="E161" s="54"/>
      <c r="F161" s="1"/>
      <c r="G161" s="1"/>
      <c r="H161" s="1"/>
    </row>
    <row r="162" ht="15.75" customHeight="1">
      <c r="A162" s="53"/>
      <c r="B162" s="7"/>
      <c r="C162" s="54"/>
      <c r="D162" s="54"/>
      <c r="E162" s="54"/>
      <c r="F162" s="1"/>
      <c r="G162" s="1"/>
      <c r="H162" s="1"/>
    </row>
    <row r="163" ht="15.75" customHeight="1">
      <c r="A163" s="53"/>
      <c r="B163" s="7"/>
      <c r="C163" s="54"/>
      <c r="D163" s="54"/>
      <c r="E163" s="54"/>
      <c r="F163" s="1"/>
      <c r="G163" s="1"/>
      <c r="H163" s="1"/>
    </row>
    <row r="164" ht="15.75" customHeight="1">
      <c r="A164" s="53"/>
      <c r="B164" s="7"/>
      <c r="C164" s="54"/>
      <c r="D164" s="54"/>
      <c r="E164" s="54"/>
      <c r="F164" s="1"/>
      <c r="G164" s="1"/>
      <c r="H164" s="1"/>
    </row>
    <row r="165" ht="15.75" customHeight="1">
      <c r="A165" s="53"/>
      <c r="B165" s="7"/>
      <c r="C165" s="54"/>
      <c r="D165" s="54"/>
      <c r="E165" s="54"/>
      <c r="F165" s="1"/>
      <c r="G165" s="1"/>
      <c r="H165" s="1"/>
    </row>
    <row r="166" ht="15.75" customHeight="1">
      <c r="A166" s="53"/>
      <c r="B166" s="7"/>
      <c r="C166" s="54"/>
      <c r="D166" s="54"/>
      <c r="E166" s="54"/>
      <c r="F166" s="1"/>
      <c r="G166" s="1"/>
      <c r="H166" s="1"/>
    </row>
    <row r="167" ht="15.75" customHeight="1">
      <c r="A167" s="53"/>
      <c r="B167" s="7"/>
      <c r="C167" s="54"/>
      <c r="D167" s="54"/>
      <c r="E167" s="54"/>
      <c r="F167" s="1"/>
      <c r="G167" s="1"/>
      <c r="H167" s="1"/>
    </row>
    <row r="168" ht="15.75" customHeight="1">
      <c r="A168" s="53"/>
      <c r="B168" s="7"/>
      <c r="C168" s="54"/>
      <c r="D168" s="54"/>
      <c r="E168" s="54"/>
      <c r="F168" s="1"/>
      <c r="G168" s="1"/>
      <c r="H168" s="1"/>
    </row>
    <row r="169" ht="15.75" customHeight="1">
      <c r="A169" s="53"/>
      <c r="B169" s="7"/>
      <c r="C169" s="54"/>
      <c r="D169" s="54"/>
      <c r="E169" s="54"/>
      <c r="F169" s="1"/>
      <c r="G169" s="1"/>
      <c r="H169" s="1"/>
    </row>
    <row r="170" ht="15.75" customHeight="1">
      <c r="A170" s="53"/>
      <c r="B170" s="7"/>
      <c r="C170" s="54"/>
      <c r="D170" s="54"/>
      <c r="E170" s="54"/>
      <c r="F170" s="1"/>
      <c r="G170" s="1"/>
      <c r="H170" s="1"/>
    </row>
    <row r="171" ht="15.75" customHeight="1">
      <c r="A171" s="53"/>
      <c r="B171" s="7"/>
      <c r="C171" s="54"/>
      <c r="D171" s="54"/>
      <c r="E171" s="54"/>
      <c r="F171" s="1"/>
      <c r="G171" s="1"/>
      <c r="H171" s="1"/>
    </row>
    <row r="172" ht="15.75" customHeight="1">
      <c r="A172" s="53"/>
      <c r="B172" s="7"/>
      <c r="C172" s="54"/>
      <c r="D172" s="54"/>
      <c r="E172" s="54"/>
      <c r="F172" s="1"/>
      <c r="G172" s="1"/>
      <c r="H172" s="1"/>
    </row>
    <row r="173" ht="15.75" customHeight="1">
      <c r="A173" s="53"/>
      <c r="B173" s="7"/>
      <c r="C173" s="54"/>
      <c r="D173" s="54"/>
      <c r="E173" s="54"/>
      <c r="F173" s="1"/>
      <c r="G173" s="1"/>
      <c r="H173" s="1"/>
    </row>
    <row r="174" ht="15.75" customHeight="1">
      <c r="A174" s="53"/>
      <c r="B174" s="7"/>
      <c r="C174" s="54"/>
      <c r="D174" s="54"/>
      <c r="E174" s="54"/>
      <c r="F174" s="1"/>
      <c r="G174" s="1"/>
      <c r="H174" s="1"/>
    </row>
    <row r="175" ht="15.75" customHeight="1">
      <c r="A175" s="53"/>
      <c r="B175" s="7"/>
      <c r="C175" s="54"/>
      <c r="D175" s="54"/>
      <c r="E175" s="54"/>
      <c r="F175" s="1"/>
      <c r="G175" s="1"/>
      <c r="H175" s="1"/>
    </row>
    <row r="176" ht="15.75" customHeight="1">
      <c r="A176" s="53"/>
      <c r="B176" s="7"/>
      <c r="C176" s="54"/>
      <c r="D176" s="54"/>
      <c r="E176" s="54"/>
      <c r="F176" s="1"/>
      <c r="G176" s="1"/>
      <c r="H176" s="1"/>
    </row>
    <row r="177" ht="15.75" customHeight="1">
      <c r="A177" s="53"/>
      <c r="B177" s="7"/>
      <c r="C177" s="54"/>
      <c r="D177" s="54"/>
      <c r="E177" s="54"/>
      <c r="F177" s="1"/>
      <c r="G177" s="1"/>
      <c r="H177" s="1"/>
    </row>
    <row r="178" ht="15.75" customHeight="1">
      <c r="A178" s="53"/>
      <c r="B178" s="7"/>
      <c r="C178" s="54"/>
      <c r="D178" s="54"/>
      <c r="E178" s="54"/>
      <c r="F178" s="1"/>
      <c r="G178" s="1"/>
      <c r="H178" s="1"/>
    </row>
    <row r="179" ht="15.75" customHeight="1">
      <c r="A179" s="53"/>
      <c r="B179" s="7"/>
      <c r="C179" s="54"/>
      <c r="D179" s="54"/>
      <c r="E179" s="54"/>
      <c r="F179" s="1"/>
      <c r="G179" s="1"/>
      <c r="H179" s="1"/>
    </row>
    <row r="180" ht="15.75" customHeight="1">
      <c r="A180" s="53"/>
      <c r="B180" s="7"/>
      <c r="C180" s="54"/>
      <c r="D180" s="54"/>
      <c r="E180" s="54"/>
      <c r="F180" s="1"/>
      <c r="G180" s="1"/>
      <c r="H180" s="1"/>
    </row>
    <row r="181" ht="15.75" customHeight="1">
      <c r="A181" s="53"/>
      <c r="B181" s="7"/>
      <c r="C181" s="54"/>
      <c r="D181" s="54"/>
      <c r="E181" s="54"/>
      <c r="F181" s="1"/>
      <c r="G181" s="1"/>
      <c r="H181" s="1"/>
    </row>
    <row r="182" ht="15.75" customHeight="1">
      <c r="A182" s="53"/>
      <c r="B182" s="7"/>
      <c r="C182" s="54"/>
      <c r="D182" s="54"/>
      <c r="E182" s="54"/>
      <c r="F182" s="1"/>
      <c r="G182" s="1"/>
      <c r="H182" s="1"/>
    </row>
    <row r="183" ht="15.75" customHeight="1">
      <c r="A183" s="53"/>
      <c r="B183" s="7"/>
      <c r="C183" s="54"/>
      <c r="D183" s="54"/>
      <c r="E183" s="54"/>
      <c r="F183" s="1"/>
      <c r="G183" s="1"/>
      <c r="H183" s="1"/>
    </row>
    <row r="184" ht="15.75" customHeight="1">
      <c r="A184" s="53"/>
      <c r="B184" s="7"/>
      <c r="C184" s="54"/>
      <c r="D184" s="54"/>
      <c r="E184" s="54"/>
      <c r="F184" s="1"/>
      <c r="G184" s="1"/>
      <c r="H184" s="1"/>
    </row>
    <row r="185" ht="15.75" customHeight="1">
      <c r="A185" s="53"/>
      <c r="B185" s="7"/>
      <c r="C185" s="54"/>
      <c r="D185" s="54"/>
      <c r="E185" s="54"/>
      <c r="F185" s="1"/>
      <c r="G185" s="1"/>
      <c r="H185" s="1"/>
    </row>
    <row r="186" ht="15.75" customHeight="1">
      <c r="A186" s="53"/>
      <c r="B186" s="7"/>
      <c r="C186" s="54"/>
      <c r="D186" s="54"/>
      <c r="E186" s="54"/>
      <c r="F186" s="1"/>
      <c r="G186" s="1"/>
      <c r="H186" s="1"/>
    </row>
    <row r="187" ht="15.75" customHeight="1">
      <c r="A187" s="53"/>
      <c r="B187" s="7"/>
      <c r="C187" s="54"/>
      <c r="D187" s="54"/>
      <c r="E187" s="54"/>
      <c r="F187" s="1"/>
      <c r="G187" s="1"/>
      <c r="H187" s="1"/>
    </row>
    <row r="188" ht="15.75" customHeight="1">
      <c r="A188" s="53"/>
      <c r="B188" s="7"/>
      <c r="C188" s="54"/>
      <c r="D188" s="54"/>
      <c r="E188" s="54"/>
      <c r="F188" s="1"/>
      <c r="G188" s="1"/>
      <c r="H188" s="1"/>
    </row>
    <row r="189" ht="15.75" customHeight="1">
      <c r="A189" s="53"/>
      <c r="B189" s="7"/>
      <c r="C189" s="54"/>
      <c r="D189" s="54"/>
      <c r="E189" s="54"/>
      <c r="F189" s="1"/>
      <c r="G189" s="1"/>
      <c r="H189" s="1"/>
    </row>
    <row r="190" ht="15.75" customHeight="1">
      <c r="A190" s="53"/>
      <c r="B190" s="7"/>
      <c r="C190" s="54"/>
      <c r="D190" s="54"/>
      <c r="E190" s="54"/>
      <c r="F190" s="1"/>
      <c r="G190" s="1"/>
      <c r="H190" s="1"/>
    </row>
    <row r="191" ht="15.75" customHeight="1">
      <c r="A191" s="53"/>
      <c r="B191" s="7"/>
      <c r="C191" s="54"/>
      <c r="D191" s="54"/>
      <c r="E191" s="54"/>
      <c r="F191" s="1"/>
      <c r="G191" s="1"/>
      <c r="H191" s="1"/>
    </row>
    <row r="192" ht="15.75" customHeight="1">
      <c r="A192" s="53"/>
      <c r="B192" s="7"/>
      <c r="C192" s="54"/>
      <c r="D192" s="54"/>
      <c r="E192" s="54"/>
      <c r="F192" s="1"/>
      <c r="G192" s="1"/>
      <c r="H192" s="1"/>
    </row>
    <row r="193" ht="15.75" customHeight="1">
      <c r="A193" s="53"/>
      <c r="B193" s="7"/>
      <c r="C193" s="54"/>
      <c r="D193" s="54"/>
      <c r="E193" s="54"/>
      <c r="F193" s="1"/>
      <c r="G193" s="1"/>
      <c r="H193" s="1"/>
    </row>
    <row r="194" ht="15.75" customHeight="1">
      <c r="A194" s="53"/>
      <c r="B194" s="7"/>
      <c r="C194" s="54"/>
      <c r="D194" s="54"/>
      <c r="E194" s="54"/>
      <c r="F194" s="1"/>
      <c r="G194" s="1"/>
      <c r="H194" s="1"/>
    </row>
    <row r="195" ht="15.75" customHeight="1">
      <c r="A195" s="53"/>
      <c r="B195" s="7"/>
      <c r="C195" s="54"/>
      <c r="D195" s="54"/>
      <c r="E195" s="54"/>
      <c r="F195" s="1"/>
      <c r="G195" s="1"/>
      <c r="H195" s="1"/>
    </row>
    <row r="196" ht="15.75" customHeight="1">
      <c r="A196" s="53"/>
      <c r="B196" s="7"/>
      <c r="C196" s="54"/>
      <c r="D196" s="54"/>
      <c r="E196" s="54"/>
      <c r="F196" s="1"/>
      <c r="G196" s="1"/>
      <c r="H196" s="1"/>
    </row>
    <row r="197" ht="15.75" customHeight="1">
      <c r="A197" s="53"/>
      <c r="B197" s="7"/>
      <c r="C197" s="54"/>
      <c r="D197" s="54"/>
      <c r="E197" s="54"/>
      <c r="F197" s="1"/>
      <c r="G197" s="1"/>
      <c r="H197" s="1"/>
    </row>
    <row r="198" ht="15.75" customHeight="1">
      <c r="A198" s="53"/>
      <c r="B198" s="7"/>
      <c r="C198" s="54"/>
      <c r="D198" s="54"/>
      <c r="E198" s="54"/>
      <c r="F198" s="1"/>
      <c r="G198" s="1"/>
      <c r="H198" s="1"/>
    </row>
    <row r="199" ht="15.75" customHeight="1">
      <c r="A199" s="53"/>
      <c r="B199" s="7"/>
      <c r="C199" s="54"/>
      <c r="D199" s="54"/>
      <c r="E199" s="54"/>
      <c r="F199" s="1"/>
      <c r="G199" s="1"/>
      <c r="H199" s="1"/>
    </row>
    <row r="200" ht="15.75" customHeight="1">
      <c r="A200" s="53"/>
      <c r="B200" s="7"/>
      <c r="C200" s="54"/>
      <c r="D200" s="54"/>
      <c r="E200" s="54"/>
      <c r="F200" s="1"/>
      <c r="G200" s="1"/>
      <c r="H200" s="1"/>
    </row>
    <row r="201" ht="15.75" customHeight="1">
      <c r="A201" s="53"/>
      <c r="B201" s="7"/>
      <c r="C201" s="54"/>
      <c r="D201" s="54"/>
      <c r="E201" s="54"/>
      <c r="F201" s="1"/>
      <c r="G201" s="1"/>
      <c r="H201" s="1"/>
    </row>
    <row r="202" ht="15.75" customHeight="1">
      <c r="A202" s="53"/>
      <c r="B202" s="7"/>
      <c r="C202" s="54"/>
      <c r="D202" s="54"/>
      <c r="E202" s="54"/>
      <c r="F202" s="1"/>
      <c r="G202" s="1"/>
      <c r="H202" s="1"/>
    </row>
    <row r="203" ht="15.75" customHeight="1">
      <c r="A203" s="53"/>
      <c r="B203" s="7"/>
      <c r="C203" s="54"/>
      <c r="D203" s="54"/>
      <c r="E203" s="54"/>
      <c r="F203" s="1"/>
      <c r="G203" s="1"/>
      <c r="H203" s="1"/>
    </row>
    <row r="204" ht="15.75" customHeight="1">
      <c r="A204" s="53"/>
      <c r="B204" s="7"/>
      <c r="C204" s="54"/>
      <c r="D204" s="54"/>
      <c r="E204" s="54"/>
      <c r="F204" s="1"/>
      <c r="G204" s="1"/>
      <c r="H204" s="1"/>
    </row>
    <row r="205" ht="15.75" customHeight="1">
      <c r="A205" s="53"/>
      <c r="B205" s="7"/>
      <c r="C205" s="54"/>
      <c r="D205" s="54"/>
      <c r="E205" s="54"/>
      <c r="F205" s="1"/>
      <c r="G205" s="1"/>
      <c r="H205" s="1"/>
    </row>
    <row r="206" ht="15.75" customHeight="1">
      <c r="A206" s="53"/>
      <c r="B206" s="7"/>
      <c r="C206" s="54"/>
      <c r="D206" s="54"/>
      <c r="E206" s="54"/>
      <c r="F206" s="1"/>
      <c r="G206" s="1"/>
      <c r="H206" s="1"/>
    </row>
    <row r="207" ht="15.75" customHeight="1">
      <c r="A207" s="53"/>
      <c r="B207" s="7"/>
      <c r="C207" s="54"/>
      <c r="D207" s="54"/>
      <c r="E207" s="54"/>
      <c r="F207" s="1"/>
      <c r="G207" s="1"/>
      <c r="H207" s="1"/>
    </row>
    <row r="208" ht="15.75" customHeight="1">
      <c r="A208" s="53"/>
      <c r="B208" s="7"/>
      <c r="C208" s="54"/>
      <c r="D208" s="54"/>
      <c r="E208" s="54"/>
      <c r="F208" s="1"/>
      <c r="G208" s="1"/>
      <c r="H208" s="1"/>
    </row>
    <row r="209" ht="15.75" customHeight="1">
      <c r="A209" s="53"/>
      <c r="B209" s="7"/>
      <c r="C209" s="54"/>
      <c r="D209" s="54"/>
      <c r="E209" s="54"/>
      <c r="F209" s="1"/>
      <c r="G209" s="1"/>
      <c r="H209" s="1"/>
    </row>
    <row r="210" ht="15.75" customHeight="1">
      <c r="A210" s="53"/>
      <c r="B210" s="7"/>
      <c r="C210" s="54"/>
      <c r="D210" s="54"/>
      <c r="E210" s="54"/>
      <c r="F210" s="1"/>
      <c r="G210" s="1"/>
      <c r="H210" s="1"/>
    </row>
    <row r="211" ht="15.75" customHeight="1">
      <c r="A211" s="53"/>
      <c r="B211" s="7"/>
      <c r="C211" s="54"/>
      <c r="D211" s="54"/>
      <c r="E211" s="54"/>
      <c r="F211" s="1"/>
      <c r="G211" s="1"/>
      <c r="H211" s="1"/>
    </row>
    <row r="212" ht="15.75" customHeight="1">
      <c r="A212" s="53"/>
      <c r="B212" s="7"/>
      <c r="C212" s="54"/>
      <c r="D212" s="54"/>
      <c r="E212" s="54"/>
      <c r="F212" s="1"/>
      <c r="G212" s="1"/>
      <c r="H212" s="1"/>
    </row>
    <row r="213" ht="15.75" customHeight="1">
      <c r="A213" s="53"/>
      <c r="B213" s="7"/>
      <c r="C213" s="54"/>
      <c r="D213" s="54"/>
      <c r="E213" s="54"/>
      <c r="F213" s="1"/>
      <c r="G213" s="1"/>
      <c r="H213" s="1"/>
    </row>
    <row r="214" ht="15.75" customHeight="1">
      <c r="A214" s="53"/>
      <c r="B214" s="7"/>
      <c r="C214" s="54"/>
      <c r="D214" s="54"/>
      <c r="E214" s="54"/>
      <c r="F214" s="1"/>
      <c r="G214" s="1"/>
      <c r="H214" s="1"/>
    </row>
    <row r="215" ht="15.75" customHeight="1">
      <c r="A215" s="53"/>
      <c r="B215" s="7"/>
      <c r="C215" s="54"/>
      <c r="D215" s="54"/>
      <c r="E215" s="54"/>
      <c r="F215" s="1"/>
      <c r="G215" s="1"/>
      <c r="H215" s="1"/>
    </row>
    <row r="216" ht="15.75" customHeight="1">
      <c r="A216" s="53"/>
      <c r="B216" s="7"/>
      <c r="C216" s="54"/>
      <c r="D216" s="54"/>
      <c r="E216" s="54"/>
      <c r="F216" s="1"/>
      <c r="G216" s="1"/>
      <c r="H216" s="1"/>
    </row>
    <row r="217" ht="15.75" customHeight="1">
      <c r="A217" s="53"/>
      <c r="B217" s="7"/>
      <c r="C217" s="54"/>
      <c r="D217" s="54"/>
      <c r="E217" s="54"/>
      <c r="F217" s="1"/>
      <c r="G217" s="1"/>
      <c r="H217" s="1"/>
    </row>
    <row r="218" ht="15.75" customHeight="1">
      <c r="A218" s="53"/>
      <c r="B218" s="7"/>
      <c r="C218" s="54"/>
      <c r="D218" s="54"/>
      <c r="E218" s="54"/>
      <c r="F218" s="1"/>
      <c r="G218" s="1"/>
      <c r="H218" s="1"/>
    </row>
    <row r="219" ht="15.75" customHeight="1">
      <c r="A219" s="53"/>
      <c r="B219" s="7"/>
      <c r="C219" s="54"/>
      <c r="D219" s="54"/>
      <c r="E219" s="54"/>
      <c r="F219" s="1"/>
      <c r="G219" s="1"/>
      <c r="H219" s="1"/>
    </row>
    <row r="220" ht="15.75" customHeight="1">
      <c r="A220" s="53"/>
      <c r="B220" s="7"/>
      <c r="C220" s="54"/>
      <c r="D220" s="54"/>
      <c r="E220" s="54"/>
      <c r="F220" s="1"/>
      <c r="G220" s="1"/>
      <c r="H220" s="1"/>
    </row>
    <row r="221" ht="15.75" customHeight="1">
      <c r="A221" s="53"/>
      <c r="B221" s="7"/>
      <c r="C221" s="54"/>
      <c r="D221" s="54"/>
      <c r="E221" s="54"/>
      <c r="F221" s="1"/>
      <c r="G221" s="1"/>
      <c r="H221" s="1"/>
    </row>
    <row r="222" ht="15.75" customHeight="1">
      <c r="A222" s="53"/>
      <c r="B222" s="7"/>
      <c r="C222" s="54"/>
      <c r="D222" s="54"/>
      <c r="E222" s="54"/>
      <c r="F222" s="1"/>
      <c r="G222" s="1"/>
      <c r="H222" s="1"/>
    </row>
    <row r="223" ht="15.75" customHeight="1">
      <c r="A223" s="53"/>
      <c r="B223" s="7"/>
      <c r="C223" s="54"/>
      <c r="D223" s="54"/>
      <c r="E223" s="54"/>
      <c r="F223" s="1"/>
      <c r="G223" s="1"/>
      <c r="H223" s="1"/>
    </row>
    <row r="224" ht="15.75" customHeight="1">
      <c r="A224" s="53"/>
      <c r="B224" s="7"/>
      <c r="C224" s="54"/>
      <c r="D224" s="54"/>
      <c r="E224" s="54"/>
      <c r="F224" s="1"/>
      <c r="G224" s="1"/>
      <c r="H224" s="1"/>
    </row>
    <row r="225" ht="15.75" customHeight="1">
      <c r="A225" s="53"/>
      <c r="B225" s="7"/>
      <c r="C225" s="54"/>
      <c r="D225" s="54"/>
      <c r="E225" s="54"/>
      <c r="F225" s="1"/>
      <c r="G225" s="1"/>
      <c r="H225" s="1"/>
    </row>
    <row r="226" ht="15.75" customHeight="1">
      <c r="A226" s="53"/>
      <c r="B226" s="7"/>
      <c r="C226" s="54"/>
      <c r="D226" s="54"/>
      <c r="E226" s="54"/>
      <c r="F226" s="1"/>
      <c r="G226" s="1"/>
      <c r="H226" s="1"/>
    </row>
    <row r="227" ht="15.75" customHeight="1">
      <c r="A227" s="53"/>
      <c r="B227" s="7"/>
      <c r="C227" s="54"/>
      <c r="D227" s="54"/>
      <c r="E227" s="54"/>
      <c r="F227" s="1"/>
      <c r="G227" s="1"/>
      <c r="H227" s="1"/>
    </row>
    <row r="228" ht="15.75" customHeight="1">
      <c r="A228" s="53"/>
      <c r="B228" s="7"/>
      <c r="C228" s="54"/>
      <c r="D228" s="54"/>
      <c r="E228" s="54"/>
      <c r="F228" s="1"/>
      <c r="G228" s="1"/>
      <c r="H228" s="1"/>
    </row>
    <row r="229" ht="15.75" customHeight="1">
      <c r="A229" s="53"/>
      <c r="B229" s="7"/>
      <c r="C229" s="54"/>
      <c r="D229" s="54"/>
      <c r="E229" s="54"/>
      <c r="F229" s="1"/>
      <c r="G229" s="1"/>
      <c r="H229" s="1"/>
    </row>
    <row r="230" ht="15.75" customHeight="1">
      <c r="A230" s="53"/>
      <c r="B230" s="7"/>
      <c r="C230" s="54"/>
      <c r="D230" s="54"/>
      <c r="E230" s="54"/>
      <c r="F230" s="1"/>
      <c r="G230" s="1"/>
      <c r="H230" s="1"/>
    </row>
    <row r="231" ht="15.75" customHeight="1">
      <c r="A231" s="53"/>
      <c r="B231" s="7"/>
      <c r="C231" s="54"/>
      <c r="D231" s="54"/>
      <c r="E231" s="54"/>
      <c r="F231" s="1"/>
      <c r="G231" s="1"/>
      <c r="H231" s="1"/>
    </row>
    <row r="232" ht="15.75" customHeight="1">
      <c r="A232" s="53"/>
      <c r="B232" s="7"/>
      <c r="C232" s="54"/>
      <c r="D232" s="54"/>
      <c r="E232" s="54"/>
      <c r="F232" s="1"/>
      <c r="G232" s="1"/>
      <c r="H232" s="1"/>
    </row>
    <row r="233" ht="15.75" customHeight="1">
      <c r="A233" s="53"/>
      <c r="B233" s="7"/>
      <c r="C233" s="54"/>
      <c r="D233" s="54"/>
      <c r="E233" s="54"/>
      <c r="F233" s="1"/>
      <c r="G233" s="1"/>
      <c r="H233" s="1"/>
    </row>
    <row r="234" ht="15.75" customHeight="1">
      <c r="A234" s="53"/>
      <c r="B234" s="7"/>
      <c r="C234" s="54"/>
      <c r="D234" s="54"/>
      <c r="E234" s="54"/>
      <c r="F234" s="1"/>
      <c r="G234" s="1"/>
      <c r="H234" s="1"/>
    </row>
    <row r="235" ht="15.75" customHeight="1">
      <c r="A235" s="53"/>
      <c r="B235" s="7"/>
      <c r="C235" s="54"/>
      <c r="D235" s="54"/>
      <c r="E235" s="54"/>
      <c r="F235" s="1"/>
      <c r="G235" s="1"/>
      <c r="H235" s="1"/>
    </row>
    <row r="236" ht="15.75" customHeight="1">
      <c r="A236" s="53"/>
      <c r="B236" s="7"/>
      <c r="C236" s="54"/>
      <c r="D236" s="54"/>
      <c r="E236" s="54"/>
      <c r="F236" s="1"/>
      <c r="G236" s="1"/>
      <c r="H236" s="1"/>
    </row>
    <row r="237" ht="15.75" customHeight="1">
      <c r="A237" s="53"/>
      <c r="B237" s="7"/>
      <c r="C237" s="54"/>
      <c r="D237" s="54"/>
      <c r="E237" s="54"/>
      <c r="F237" s="1"/>
      <c r="G237" s="1"/>
      <c r="H237" s="1"/>
    </row>
    <row r="238" ht="15.75" customHeight="1">
      <c r="A238" s="53"/>
      <c r="B238" s="7"/>
      <c r="C238" s="54"/>
      <c r="D238" s="54"/>
      <c r="E238" s="54"/>
      <c r="F238" s="1"/>
      <c r="G238" s="1"/>
      <c r="H238" s="1"/>
    </row>
    <row r="239" ht="15.75" customHeight="1">
      <c r="A239" s="53"/>
      <c r="B239" s="7"/>
      <c r="C239" s="54"/>
      <c r="D239" s="54"/>
      <c r="E239" s="54"/>
      <c r="F239" s="1"/>
      <c r="G239" s="1"/>
      <c r="H239" s="1"/>
    </row>
    <row r="240" ht="15.75" customHeight="1">
      <c r="A240" s="53"/>
      <c r="B240" s="7"/>
      <c r="C240" s="54"/>
      <c r="D240" s="54"/>
      <c r="E240" s="54"/>
      <c r="F240" s="1"/>
      <c r="G240" s="1"/>
      <c r="H240" s="1"/>
    </row>
    <row r="241" ht="15.75" customHeight="1">
      <c r="A241" s="53"/>
      <c r="B241" s="7"/>
      <c r="C241" s="54"/>
      <c r="D241" s="54"/>
      <c r="E241" s="54"/>
      <c r="F241" s="1"/>
      <c r="G241" s="1"/>
      <c r="H241" s="1"/>
    </row>
    <row r="242" ht="15.75" customHeight="1">
      <c r="A242" s="53"/>
      <c r="B242" s="7"/>
      <c r="C242" s="54"/>
      <c r="D242" s="54"/>
      <c r="E242" s="54"/>
      <c r="F242" s="1"/>
      <c r="G242" s="1"/>
      <c r="H242" s="1"/>
    </row>
    <row r="243" ht="15.75" customHeight="1">
      <c r="A243" s="53"/>
      <c r="B243" s="7"/>
      <c r="C243" s="54"/>
      <c r="D243" s="54"/>
      <c r="E243" s="54"/>
      <c r="F243" s="1"/>
      <c r="G243" s="1"/>
      <c r="H243" s="1"/>
    </row>
    <row r="244" ht="15.75" customHeight="1">
      <c r="A244" s="53"/>
      <c r="B244" s="7"/>
      <c r="C244" s="54"/>
      <c r="D244" s="54"/>
      <c r="E244" s="54"/>
      <c r="F244" s="1"/>
      <c r="G244" s="1"/>
      <c r="H244" s="1"/>
    </row>
    <row r="245" ht="15.75" customHeight="1">
      <c r="A245" s="53"/>
      <c r="B245" s="7"/>
      <c r="C245" s="54"/>
      <c r="D245" s="54"/>
      <c r="E245" s="54"/>
      <c r="F245" s="1"/>
      <c r="G245" s="1"/>
      <c r="H245" s="1"/>
    </row>
    <row r="246" ht="15.75" customHeight="1">
      <c r="A246" s="53"/>
      <c r="B246" s="7"/>
      <c r="C246" s="54"/>
      <c r="D246" s="54"/>
      <c r="E246" s="54"/>
      <c r="F246" s="1"/>
      <c r="G246" s="1"/>
      <c r="H246" s="1"/>
    </row>
    <row r="247" ht="15.75" customHeight="1">
      <c r="A247" s="53"/>
      <c r="B247" s="7"/>
      <c r="C247" s="54"/>
      <c r="D247" s="54"/>
      <c r="E247" s="54"/>
      <c r="F247" s="1"/>
      <c r="G247" s="1"/>
      <c r="H247" s="1"/>
    </row>
    <row r="248" ht="15.75" customHeight="1">
      <c r="A248" s="53"/>
      <c r="B248" s="7"/>
      <c r="C248" s="54"/>
      <c r="D248" s="54"/>
      <c r="E248" s="54"/>
      <c r="F248" s="1"/>
      <c r="G248" s="1"/>
      <c r="H248" s="1"/>
    </row>
    <row r="249" ht="15.75" customHeight="1">
      <c r="A249" s="53"/>
      <c r="B249" s="7"/>
      <c r="C249" s="54"/>
      <c r="D249" s="54"/>
      <c r="E249" s="54"/>
      <c r="F249" s="1"/>
      <c r="G249" s="1"/>
      <c r="H249" s="1"/>
    </row>
    <row r="250" ht="15.75" customHeight="1">
      <c r="A250" s="53"/>
      <c r="B250" s="7"/>
      <c r="C250" s="54"/>
      <c r="D250" s="54"/>
      <c r="E250" s="54"/>
      <c r="F250" s="1"/>
      <c r="G250" s="1"/>
      <c r="H250" s="1"/>
    </row>
    <row r="251" ht="15.75" customHeight="1">
      <c r="A251" s="53"/>
      <c r="B251" s="7"/>
      <c r="C251" s="54"/>
      <c r="D251" s="54"/>
      <c r="E251" s="54"/>
      <c r="F251" s="1"/>
      <c r="G251" s="1"/>
      <c r="H251" s="1"/>
    </row>
    <row r="252" ht="15.75" customHeight="1">
      <c r="A252" s="53"/>
      <c r="B252" s="7"/>
      <c r="C252" s="54"/>
      <c r="D252" s="54"/>
      <c r="E252" s="54"/>
      <c r="F252" s="1"/>
      <c r="G252" s="1"/>
      <c r="H252" s="1"/>
    </row>
    <row r="253" ht="15.75" customHeight="1">
      <c r="A253" s="53"/>
      <c r="B253" s="7"/>
      <c r="C253" s="54"/>
      <c r="D253" s="54"/>
      <c r="E253" s="54"/>
      <c r="F253" s="1"/>
      <c r="G253" s="1"/>
      <c r="H253" s="1"/>
    </row>
    <row r="254" ht="15.75" customHeight="1">
      <c r="A254" s="53"/>
      <c r="B254" s="7"/>
      <c r="C254" s="54"/>
      <c r="D254" s="54"/>
      <c r="E254" s="54"/>
      <c r="F254" s="1"/>
      <c r="G254" s="1"/>
      <c r="H254" s="1"/>
    </row>
    <row r="255" ht="15.75" customHeight="1">
      <c r="A255" s="53"/>
      <c r="B255" s="7"/>
      <c r="C255" s="54"/>
      <c r="D255" s="54"/>
      <c r="E255" s="54"/>
      <c r="F255" s="1"/>
      <c r="G255" s="1"/>
      <c r="H255" s="1"/>
    </row>
    <row r="256" ht="15.75" customHeight="1">
      <c r="A256" s="53"/>
      <c r="B256" s="7"/>
      <c r="C256" s="54"/>
      <c r="D256" s="54"/>
      <c r="E256" s="54"/>
      <c r="F256" s="1"/>
      <c r="G256" s="1"/>
      <c r="H256" s="1"/>
    </row>
    <row r="257" ht="15.75" customHeight="1">
      <c r="A257" s="53"/>
      <c r="B257" s="7"/>
      <c r="C257" s="54"/>
      <c r="D257" s="54"/>
      <c r="E257" s="54"/>
      <c r="F257" s="1"/>
      <c r="G257" s="1"/>
      <c r="H257" s="1"/>
    </row>
    <row r="258" ht="15.75" customHeight="1">
      <c r="A258" s="53"/>
      <c r="B258" s="7"/>
      <c r="C258" s="54"/>
      <c r="D258" s="54"/>
      <c r="E258" s="54"/>
      <c r="F258" s="1"/>
      <c r="G258" s="1"/>
      <c r="H258" s="1"/>
    </row>
    <row r="259" ht="15.75" customHeight="1">
      <c r="A259" s="53"/>
      <c r="B259" s="7"/>
      <c r="C259" s="54"/>
      <c r="D259" s="54"/>
      <c r="E259" s="54"/>
      <c r="F259" s="1"/>
      <c r="G259" s="1"/>
      <c r="H259" s="1"/>
    </row>
    <row r="260" ht="15.75" customHeight="1">
      <c r="A260" s="53"/>
      <c r="B260" s="7"/>
      <c r="C260" s="54"/>
      <c r="D260" s="54"/>
      <c r="E260" s="54"/>
      <c r="F260" s="1"/>
      <c r="G260" s="1"/>
      <c r="H260" s="1"/>
    </row>
    <row r="261" ht="15.75" customHeight="1">
      <c r="A261" s="53"/>
      <c r="B261" s="7"/>
      <c r="C261" s="54"/>
      <c r="D261" s="54"/>
      <c r="E261" s="54"/>
      <c r="F261" s="1"/>
      <c r="G261" s="1"/>
      <c r="H261" s="1"/>
    </row>
    <row r="262" ht="15.75" customHeight="1">
      <c r="A262" s="53"/>
      <c r="B262" s="7"/>
      <c r="C262" s="54"/>
      <c r="D262" s="54"/>
      <c r="E262" s="54"/>
      <c r="F262" s="1"/>
      <c r="G262" s="1"/>
      <c r="H262" s="1"/>
    </row>
    <row r="263" ht="15.75" customHeight="1">
      <c r="A263" s="53"/>
      <c r="B263" s="7"/>
      <c r="C263" s="54"/>
      <c r="D263" s="54"/>
      <c r="E263" s="54"/>
      <c r="F263" s="1"/>
      <c r="G263" s="1"/>
      <c r="H263" s="1"/>
    </row>
    <row r="264" ht="15.75" customHeight="1">
      <c r="A264" s="53"/>
      <c r="B264" s="7"/>
      <c r="C264" s="54"/>
      <c r="D264" s="54"/>
      <c r="E264" s="54"/>
      <c r="F264" s="1"/>
      <c r="G264" s="1"/>
      <c r="H264" s="1"/>
    </row>
    <row r="265" ht="15.75" customHeight="1">
      <c r="A265" s="53"/>
      <c r="B265" s="7"/>
      <c r="C265" s="54"/>
      <c r="D265" s="54"/>
      <c r="E265" s="54"/>
      <c r="F265" s="1"/>
      <c r="G265" s="1"/>
      <c r="H265" s="1"/>
    </row>
    <row r="266" ht="15.75" customHeight="1">
      <c r="A266" s="53"/>
      <c r="B266" s="7"/>
      <c r="C266" s="54"/>
      <c r="D266" s="54"/>
      <c r="E266" s="54"/>
      <c r="F266" s="1"/>
      <c r="G266" s="1"/>
      <c r="H266" s="1"/>
    </row>
    <row r="267" ht="15.75" customHeight="1">
      <c r="A267" s="53"/>
      <c r="B267" s="7"/>
      <c r="C267" s="54"/>
      <c r="D267" s="54"/>
      <c r="E267" s="54"/>
      <c r="F267" s="1"/>
      <c r="G267" s="1"/>
      <c r="H267" s="1"/>
    </row>
    <row r="268" ht="15.75" customHeight="1">
      <c r="A268" s="53"/>
      <c r="B268" s="7"/>
      <c r="C268" s="54"/>
      <c r="D268" s="54"/>
      <c r="E268" s="54"/>
      <c r="F268" s="1"/>
      <c r="G268" s="1"/>
      <c r="H268" s="1"/>
    </row>
    <row r="269" ht="15.75" customHeight="1">
      <c r="A269" s="53"/>
      <c r="B269" s="7"/>
      <c r="C269" s="54"/>
      <c r="D269" s="54"/>
      <c r="E269" s="54"/>
      <c r="F269" s="1"/>
      <c r="G269" s="1"/>
      <c r="H269" s="1"/>
    </row>
    <row r="270" ht="15.75" customHeight="1">
      <c r="A270" s="53"/>
      <c r="B270" s="7"/>
      <c r="C270" s="54"/>
      <c r="D270" s="54"/>
      <c r="E270" s="54"/>
      <c r="F270" s="1"/>
      <c r="G270" s="1"/>
      <c r="H270" s="1"/>
    </row>
    <row r="271" ht="15.75" customHeight="1">
      <c r="A271" s="53"/>
      <c r="B271" s="7"/>
      <c r="C271" s="54"/>
      <c r="D271" s="54"/>
      <c r="E271" s="54"/>
      <c r="F271" s="1"/>
      <c r="G271" s="1"/>
      <c r="H271" s="1"/>
    </row>
    <row r="272" ht="15.75" customHeight="1">
      <c r="A272" s="53"/>
      <c r="B272" s="7"/>
      <c r="C272" s="54"/>
      <c r="D272" s="54"/>
      <c r="E272" s="54"/>
      <c r="F272" s="1"/>
      <c r="G272" s="1"/>
      <c r="H272" s="1"/>
    </row>
    <row r="273" ht="15.75" customHeight="1">
      <c r="A273" s="53"/>
      <c r="B273" s="7"/>
      <c r="C273" s="54"/>
      <c r="D273" s="54"/>
      <c r="E273" s="54"/>
      <c r="F273" s="1"/>
      <c r="G273" s="1"/>
      <c r="H273" s="1"/>
    </row>
    <row r="274" ht="15.75" customHeight="1">
      <c r="A274" s="53"/>
      <c r="B274" s="7"/>
      <c r="C274" s="54"/>
      <c r="D274" s="54"/>
      <c r="E274" s="54"/>
      <c r="F274" s="1"/>
      <c r="G274" s="1"/>
      <c r="H274" s="1"/>
    </row>
    <row r="275" ht="15.75" customHeight="1">
      <c r="A275" s="53"/>
      <c r="B275" s="7"/>
      <c r="C275" s="54"/>
      <c r="D275" s="54"/>
      <c r="E275" s="54"/>
      <c r="F275" s="1"/>
      <c r="G275" s="1"/>
      <c r="H275" s="1"/>
    </row>
    <row r="276" ht="15.75" customHeight="1">
      <c r="A276" s="53"/>
      <c r="B276" s="7"/>
      <c r="C276" s="54"/>
      <c r="D276" s="54"/>
      <c r="E276" s="54"/>
      <c r="F276" s="1"/>
      <c r="G276" s="1"/>
      <c r="H276" s="1"/>
    </row>
    <row r="277" ht="15.75" customHeight="1">
      <c r="A277" s="53"/>
      <c r="B277" s="7"/>
      <c r="C277" s="54"/>
      <c r="D277" s="54"/>
      <c r="E277" s="54"/>
      <c r="F277" s="1"/>
      <c r="G277" s="1"/>
      <c r="H277" s="1"/>
    </row>
    <row r="278" ht="15.75" customHeight="1">
      <c r="A278" s="53"/>
      <c r="B278" s="7"/>
      <c r="C278" s="54"/>
      <c r="D278" s="54"/>
      <c r="E278" s="54"/>
      <c r="F278" s="1"/>
      <c r="G278" s="1"/>
      <c r="H278" s="1"/>
    </row>
    <row r="279" ht="15.75" customHeight="1">
      <c r="A279" s="53"/>
      <c r="B279" s="7"/>
      <c r="C279" s="54"/>
      <c r="D279" s="54"/>
      <c r="E279" s="54"/>
      <c r="F279" s="1"/>
      <c r="G279" s="1"/>
      <c r="H279" s="1"/>
    </row>
    <row r="280" ht="15.75" customHeight="1">
      <c r="A280" s="53"/>
      <c r="B280" s="7"/>
      <c r="C280" s="54"/>
      <c r="D280" s="54"/>
      <c r="E280" s="54"/>
      <c r="F280" s="1"/>
      <c r="G280" s="1"/>
      <c r="H280" s="1"/>
    </row>
    <row r="281" ht="15.75" customHeight="1">
      <c r="A281" s="53"/>
      <c r="B281" s="7"/>
      <c r="C281" s="54"/>
      <c r="D281" s="54"/>
      <c r="E281" s="54"/>
      <c r="F281" s="1"/>
      <c r="G281" s="1"/>
      <c r="H281" s="1"/>
    </row>
    <row r="282" ht="15.75" customHeight="1">
      <c r="A282" s="53"/>
      <c r="B282" s="7"/>
      <c r="C282" s="54"/>
      <c r="D282" s="54"/>
      <c r="E282" s="54"/>
      <c r="F282" s="1"/>
      <c r="G282" s="1"/>
      <c r="H282" s="1"/>
    </row>
    <row r="283" ht="15.75" customHeight="1">
      <c r="A283" s="53"/>
      <c r="B283" s="7"/>
      <c r="C283" s="54"/>
      <c r="D283" s="54"/>
      <c r="E283" s="54"/>
      <c r="F283" s="1"/>
      <c r="G283" s="1"/>
      <c r="H283" s="1"/>
    </row>
    <row r="284" ht="15.75" customHeight="1">
      <c r="A284" s="53"/>
      <c r="B284" s="7"/>
      <c r="C284" s="54"/>
      <c r="D284" s="54"/>
      <c r="E284" s="54"/>
      <c r="F284" s="1"/>
      <c r="G284" s="1"/>
      <c r="H284" s="1"/>
    </row>
    <row r="285" ht="15.75" customHeight="1">
      <c r="A285" s="53"/>
      <c r="B285" s="7"/>
      <c r="C285" s="54"/>
      <c r="D285" s="54"/>
      <c r="E285" s="54"/>
      <c r="F285" s="1"/>
      <c r="G285" s="1"/>
      <c r="H285" s="1"/>
    </row>
    <row r="286" ht="15.75" customHeight="1">
      <c r="A286" s="53"/>
      <c r="B286" s="7"/>
      <c r="C286" s="54"/>
      <c r="D286" s="54"/>
      <c r="E286" s="54"/>
      <c r="F286" s="1"/>
      <c r="G286" s="1"/>
      <c r="H286" s="1"/>
    </row>
    <row r="287" ht="15.75" customHeight="1">
      <c r="A287" s="53"/>
      <c r="B287" s="7"/>
      <c r="C287" s="54"/>
      <c r="D287" s="54"/>
      <c r="E287" s="54"/>
      <c r="F287" s="1"/>
      <c r="G287" s="1"/>
      <c r="H287" s="1"/>
    </row>
    <row r="288" ht="15.75" customHeight="1">
      <c r="A288" s="53"/>
      <c r="B288" s="7"/>
      <c r="C288" s="54"/>
      <c r="D288" s="54"/>
      <c r="E288" s="54"/>
      <c r="F288" s="1"/>
      <c r="G288" s="1"/>
      <c r="H288" s="1"/>
    </row>
    <row r="289" ht="15.75" customHeight="1">
      <c r="A289" s="53"/>
      <c r="B289" s="7"/>
      <c r="C289" s="54"/>
      <c r="D289" s="54"/>
      <c r="E289" s="54"/>
      <c r="F289" s="1"/>
      <c r="G289" s="1"/>
      <c r="H289" s="1"/>
    </row>
    <row r="290" ht="15.75" customHeight="1">
      <c r="A290" s="53"/>
      <c r="B290" s="7"/>
      <c r="C290" s="54"/>
      <c r="D290" s="54"/>
      <c r="E290" s="54"/>
      <c r="F290" s="1"/>
      <c r="G290" s="1"/>
      <c r="H290" s="1"/>
    </row>
    <row r="291" ht="15.75" customHeight="1">
      <c r="A291" s="53"/>
      <c r="B291" s="7"/>
      <c r="C291" s="54"/>
      <c r="D291" s="54"/>
      <c r="E291" s="54"/>
      <c r="F291" s="1"/>
      <c r="G291" s="1"/>
      <c r="H291" s="1"/>
    </row>
    <row r="292" ht="15.75" customHeight="1">
      <c r="A292" s="53"/>
      <c r="B292" s="7"/>
      <c r="C292" s="54"/>
      <c r="D292" s="54"/>
      <c r="E292" s="54"/>
      <c r="F292" s="1"/>
      <c r="G292" s="1"/>
      <c r="H292" s="1"/>
    </row>
    <row r="293" ht="15.75" customHeight="1">
      <c r="A293" s="53"/>
      <c r="B293" s="7"/>
      <c r="C293" s="54"/>
      <c r="D293" s="54"/>
      <c r="E293" s="54"/>
      <c r="F293" s="1"/>
      <c r="G293" s="1"/>
      <c r="H293" s="1"/>
    </row>
    <row r="294" ht="15.75" customHeight="1">
      <c r="A294" s="53"/>
      <c r="B294" s="7"/>
      <c r="C294" s="54"/>
      <c r="D294" s="54"/>
      <c r="E294" s="54"/>
      <c r="F294" s="1"/>
      <c r="G294" s="1"/>
      <c r="H294" s="1"/>
    </row>
    <row r="295" ht="15.75" customHeight="1">
      <c r="A295" s="53"/>
      <c r="B295" s="7"/>
      <c r="C295" s="54"/>
      <c r="D295" s="54"/>
      <c r="E295" s="54"/>
      <c r="F295" s="1"/>
      <c r="G295" s="1"/>
      <c r="H295" s="1"/>
    </row>
    <row r="296" ht="15.75" customHeight="1">
      <c r="A296" s="53"/>
      <c r="B296" s="7"/>
      <c r="C296" s="54"/>
      <c r="D296" s="54"/>
      <c r="E296" s="54"/>
      <c r="F296" s="1"/>
      <c r="G296" s="1"/>
      <c r="H296" s="1"/>
    </row>
    <row r="297" ht="15.75" customHeight="1">
      <c r="A297" s="53"/>
      <c r="B297" s="7"/>
      <c r="C297" s="54"/>
      <c r="D297" s="54"/>
      <c r="E297" s="54"/>
      <c r="F297" s="1"/>
      <c r="G297" s="1"/>
      <c r="H297" s="1"/>
    </row>
    <row r="298" ht="15.75" customHeight="1">
      <c r="A298" s="53"/>
      <c r="B298" s="7"/>
      <c r="C298" s="54"/>
      <c r="D298" s="54"/>
      <c r="E298" s="54"/>
      <c r="F298" s="1"/>
      <c r="G298" s="1"/>
      <c r="H298" s="1"/>
    </row>
    <row r="299" ht="15.75" customHeight="1">
      <c r="A299" s="53"/>
      <c r="B299" s="7"/>
      <c r="C299" s="54"/>
      <c r="D299" s="54"/>
      <c r="E299" s="54"/>
      <c r="F299" s="1"/>
      <c r="G299" s="1"/>
      <c r="H299" s="1"/>
    </row>
    <row r="300" ht="15.75" customHeight="1">
      <c r="A300" s="53"/>
      <c r="B300" s="7"/>
      <c r="C300" s="54"/>
      <c r="D300" s="54"/>
      <c r="E300" s="54"/>
      <c r="F300" s="1"/>
      <c r="G300" s="1"/>
      <c r="H300" s="1"/>
    </row>
    <row r="301" ht="15.75" customHeight="1">
      <c r="A301" s="53"/>
      <c r="B301" s="7"/>
      <c r="C301" s="54"/>
      <c r="D301" s="54"/>
      <c r="E301" s="54"/>
      <c r="F301" s="1"/>
      <c r="G301" s="1"/>
      <c r="H301" s="1"/>
    </row>
    <row r="302" ht="15.75" customHeight="1">
      <c r="A302" s="53"/>
      <c r="B302" s="7"/>
      <c r="C302" s="54"/>
      <c r="D302" s="54"/>
      <c r="E302" s="54"/>
      <c r="F302" s="1"/>
      <c r="G302" s="1"/>
      <c r="H302" s="1"/>
    </row>
    <row r="303" ht="15.75" customHeight="1">
      <c r="A303" s="53"/>
      <c r="B303" s="7"/>
      <c r="C303" s="54"/>
      <c r="D303" s="54"/>
      <c r="E303" s="54"/>
      <c r="F303" s="1"/>
      <c r="G303" s="1"/>
      <c r="H303" s="1"/>
    </row>
    <row r="304" ht="15.75" customHeight="1">
      <c r="A304" s="53"/>
      <c r="B304" s="7"/>
      <c r="C304" s="54"/>
      <c r="D304" s="54"/>
      <c r="E304" s="54"/>
      <c r="F304" s="1"/>
      <c r="G304" s="1"/>
      <c r="H304" s="1"/>
    </row>
    <row r="305" ht="15.75" customHeight="1">
      <c r="A305" s="53"/>
      <c r="B305" s="7"/>
      <c r="C305" s="54"/>
      <c r="D305" s="54"/>
      <c r="E305" s="54"/>
      <c r="F305" s="1"/>
      <c r="G305" s="1"/>
      <c r="H305" s="1"/>
    </row>
    <row r="306" ht="15.75" customHeight="1">
      <c r="A306" s="53"/>
      <c r="B306" s="7"/>
      <c r="C306" s="54"/>
      <c r="D306" s="54"/>
      <c r="E306" s="54"/>
      <c r="F306" s="1"/>
      <c r="G306" s="1"/>
      <c r="H306" s="1"/>
    </row>
    <row r="307" ht="15.75" customHeight="1">
      <c r="A307" s="53"/>
      <c r="B307" s="7"/>
      <c r="C307" s="54"/>
      <c r="D307" s="54"/>
      <c r="E307" s="54"/>
      <c r="F307" s="1"/>
      <c r="G307" s="1"/>
      <c r="H307" s="1"/>
    </row>
    <row r="308" ht="15.75" customHeight="1">
      <c r="A308" s="53"/>
      <c r="B308" s="7"/>
      <c r="C308" s="54"/>
      <c r="D308" s="54"/>
      <c r="E308" s="54"/>
      <c r="F308" s="1"/>
      <c r="G308" s="1"/>
      <c r="H308" s="1"/>
    </row>
    <row r="309" ht="15.75" customHeight="1">
      <c r="A309" s="53"/>
      <c r="B309" s="7"/>
      <c r="C309" s="54"/>
      <c r="D309" s="54"/>
      <c r="E309" s="54"/>
      <c r="F309" s="1"/>
      <c r="G309" s="1"/>
      <c r="H309" s="1"/>
    </row>
    <row r="310" ht="15.75" customHeight="1">
      <c r="A310" s="53"/>
      <c r="B310" s="7"/>
      <c r="C310" s="54"/>
      <c r="D310" s="54"/>
      <c r="E310" s="54"/>
      <c r="F310" s="1"/>
      <c r="G310" s="1"/>
      <c r="H310" s="1"/>
    </row>
    <row r="311" ht="15.75" customHeight="1">
      <c r="A311" s="53"/>
      <c r="B311" s="7"/>
      <c r="C311" s="54"/>
      <c r="D311" s="54"/>
      <c r="E311" s="54"/>
      <c r="F311" s="1"/>
      <c r="G311" s="1"/>
      <c r="H311" s="1"/>
    </row>
    <row r="312" ht="15.75" customHeight="1">
      <c r="A312" s="53"/>
      <c r="B312" s="7"/>
      <c r="C312" s="54"/>
      <c r="D312" s="54"/>
      <c r="E312" s="54"/>
      <c r="F312" s="1"/>
      <c r="G312" s="1"/>
      <c r="H312" s="1"/>
    </row>
    <row r="313" ht="15.75" customHeight="1">
      <c r="A313" s="53"/>
      <c r="B313" s="7"/>
      <c r="C313" s="54"/>
      <c r="D313" s="54"/>
      <c r="E313" s="54"/>
      <c r="F313" s="1"/>
      <c r="G313" s="1"/>
      <c r="H313" s="1"/>
    </row>
    <row r="314" ht="15.75" customHeight="1">
      <c r="A314" s="53"/>
      <c r="B314" s="7"/>
      <c r="C314" s="54"/>
      <c r="D314" s="54"/>
      <c r="E314" s="54"/>
      <c r="F314" s="1"/>
      <c r="G314" s="1"/>
      <c r="H314" s="1"/>
    </row>
    <row r="315" ht="15.75" customHeight="1">
      <c r="A315" s="53"/>
      <c r="B315" s="7"/>
      <c r="C315" s="54"/>
      <c r="D315" s="54"/>
      <c r="E315" s="54"/>
      <c r="F315" s="1"/>
      <c r="G315" s="1"/>
      <c r="H315" s="1"/>
    </row>
    <row r="316" ht="15.75" customHeight="1">
      <c r="A316" s="53"/>
      <c r="B316" s="7"/>
      <c r="C316" s="54"/>
      <c r="D316" s="54"/>
      <c r="E316" s="54"/>
      <c r="F316" s="1"/>
      <c r="G316" s="1"/>
      <c r="H316" s="1"/>
    </row>
    <row r="317" ht="15.75" customHeight="1">
      <c r="A317" s="53"/>
      <c r="B317" s="7"/>
      <c r="C317" s="54"/>
      <c r="D317" s="54"/>
      <c r="E317" s="54"/>
      <c r="F317" s="1"/>
      <c r="G317" s="1"/>
      <c r="H317" s="1"/>
    </row>
    <row r="318" ht="15.75" customHeight="1">
      <c r="A318" s="53"/>
      <c r="B318" s="7"/>
      <c r="C318" s="54"/>
      <c r="D318" s="54"/>
      <c r="E318" s="54"/>
      <c r="F318" s="1"/>
      <c r="G318" s="1"/>
      <c r="H318" s="1"/>
    </row>
    <row r="319" ht="15.75" customHeight="1">
      <c r="A319" s="53"/>
      <c r="B319" s="7"/>
      <c r="C319" s="54"/>
      <c r="D319" s="54"/>
      <c r="E319" s="54"/>
      <c r="F319" s="1"/>
      <c r="G319" s="1"/>
      <c r="H319" s="1"/>
    </row>
    <row r="320" ht="15.75" customHeight="1">
      <c r="A320" s="53"/>
      <c r="B320" s="7"/>
      <c r="C320" s="54"/>
      <c r="D320" s="54"/>
      <c r="E320" s="54"/>
      <c r="F320" s="1"/>
      <c r="G320" s="1"/>
      <c r="H320" s="1"/>
    </row>
    <row r="321" ht="15.75" customHeight="1">
      <c r="A321" s="53"/>
      <c r="B321" s="7"/>
      <c r="C321" s="54"/>
      <c r="D321" s="54"/>
      <c r="E321" s="54"/>
      <c r="F321" s="1"/>
      <c r="G321" s="1"/>
      <c r="H321" s="1"/>
    </row>
    <row r="322" ht="15.75" customHeight="1">
      <c r="A322" s="53"/>
      <c r="B322" s="7"/>
      <c r="C322" s="54"/>
      <c r="D322" s="54"/>
      <c r="E322" s="54"/>
      <c r="F322" s="1"/>
      <c r="G322" s="1"/>
      <c r="H322" s="1"/>
    </row>
    <row r="323" ht="15.75" customHeight="1">
      <c r="A323" s="53"/>
      <c r="B323" s="7"/>
      <c r="C323" s="54"/>
      <c r="D323" s="54"/>
      <c r="E323" s="54"/>
      <c r="F323" s="1"/>
      <c r="G323" s="1"/>
      <c r="H323" s="1"/>
    </row>
    <row r="324" ht="15.75" customHeight="1">
      <c r="A324" s="53"/>
      <c r="B324" s="7"/>
      <c r="C324" s="54"/>
      <c r="D324" s="54"/>
      <c r="E324" s="54"/>
      <c r="F324" s="1"/>
      <c r="G324" s="1"/>
      <c r="H324" s="1"/>
    </row>
    <row r="325" ht="15.75" customHeight="1">
      <c r="A325" s="53"/>
      <c r="B325" s="7"/>
      <c r="C325" s="54"/>
      <c r="D325" s="54"/>
      <c r="E325" s="54"/>
      <c r="F325" s="1"/>
      <c r="G325" s="1"/>
      <c r="H325" s="1"/>
    </row>
    <row r="326" ht="15.75" customHeight="1">
      <c r="A326" s="53"/>
      <c r="B326" s="7"/>
      <c r="C326" s="54"/>
      <c r="D326" s="54"/>
      <c r="E326" s="54"/>
      <c r="F326" s="1"/>
      <c r="G326" s="1"/>
      <c r="H326" s="1"/>
    </row>
    <row r="327" ht="15.75" customHeight="1">
      <c r="A327" s="53"/>
      <c r="B327" s="7"/>
      <c r="C327" s="54"/>
      <c r="D327" s="54"/>
      <c r="E327" s="54"/>
      <c r="F327" s="1"/>
      <c r="G327" s="1"/>
      <c r="H327" s="1"/>
    </row>
    <row r="328" ht="15.75" customHeight="1">
      <c r="A328" s="53"/>
      <c r="B328" s="7"/>
      <c r="C328" s="54"/>
      <c r="D328" s="54"/>
      <c r="E328" s="54"/>
      <c r="F328" s="1"/>
      <c r="G328" s="1"/>
      <c r="H328" s="1"/>
    </row>
    <row r="329" ht="15.75" customHeight="1">
      <c r="A329" s="53"/>
      <c r="B329" s="7"/>
      <c r="C329" s="54"/>
      <c r="D329" s="54"/>
      <c r="E329" s="54"/>
      <c r="F329" s="1"/>
      <c r="G329" s="1"/>
      <c r="H329" s="1"/>
    </row>
    <row r="330" ht="15.75" customHeight="1">
      <c r="A330" s="53"/>
      <c r="B330" s="7"/>
      <c r="C330" s="54"/>
      <c r="D330" s="54"/>
      <c r="E330" s="54"/>
      <c r="F330" s="1"/>
      <c r="G330" s="1"/>
      <c r="H330" s="1"/>
    </row>
    <row r="331" ht="15.75" customHeight="1">
      <c r="A331" s="53"/>
      <c r="B331" s="7"/>
      <c r="C331" s="54"/>
      <c r="D331" s="54"/>
      <c r="E331" s="54"/>
      <c r="F331" s="1"/>
      <c r="G331" s="1"/>
      <c r="H331" s="1"/>
    </row>
    <row r="332" ht="15.75" customHeight="1">
      <c r="B332" s="801"/>
    </row>
    <row r="333" ht="15.75" customHeight="1">
      <c r="B333" s="801"/>
    </row>
    <row r="334" ht="15.75" customHeight="1">
      <c r="B334" s="801"/>
    </row>
    <row r="335" ht="15.75" customHeight="1">
      <c r="B335" s="801"/>
    </row>
    <row r="336" ht="15.75" customHeight="1">
      <c r="B336" s="801"/>
    </row>
    <row r="337" ht="15.75" customHeight="1">
      <c r="B337" s="801"/>
    </row>
    <row r="338" ht="15.75" customHeight="1">
      <c r="B338" s="801"/>
    </row>
    <row r="339" ht="15.75" customHeight="1">
      <c r="B339" s="801"/>
    </row>
    <row r="340" ht="15.75" customHeight="1">
      <c r="B340" s="801"/>
    </row>
    <row r="341" ht="15.75" customHeight="1">
      <c r="B341" s="801"/>
    </row>
    <row r="342" ht="15.75" customHeight="1">
      <c r="B342" s="801"/>
    </row>
    <row r="343" ht="15.75" customHeight="1">
      <c r="B343" s="801"/>
    </row>
    <row r="344" ht="15.75" customHeight="1">
      <c r="B344" s="801"/>
    </row>
    <row r="345" ht="15.75" customHeight="1">
      <c r="B345" s="801"/>
    </row>
    <row r="346" ht="15.75" customHeight="1">
      <c r="B346" s="801"/>
    </row>
    <row r="347" ht="15.75" customHeight="1">
      <c r="B347" s="801"/>
    </row>
    <row r="348" ht="15.75" customHeight="1">
      <c r="B348" s="801"/>
    </row>
    <row r="349" ht="15.75" customHeight="1">
      <c r="B349" s="801"/>
    </row>
    <row r="350" ht="15.75" customHeight="1">
      <c r="B350" s="801"/>
    </row>
    <row r="351" ht="15.75" customHeight="1">
      <c r="B351" s="801"/>
    </row>
    <row r="352" ht="15.75" customHeight="1">
      <c r="B352" s="801"/>
    </row>
    <row r="353" ht="15.75" customHeight="1">
      <c r="B353" s="801"/>
    </row>
    <row r="354" ht="15.75" customHeight="1">
      <c r="B354" s="801"/>
    </row>
    <row r="355" ht="15.75" customHeight="1">
      <c r="B355" s="801"/>
    </row>
    <row r="356" ht="15.75" customHeight="1">
      <c r="B356" s="801"/>
    </row>
    <row r="357" ht="15.75" customHeight="1">
      <c r="B357" s="801"/>
    </row>
    <row r="358" ht="15.75" customHeight="1">
      <c r="B358" s="801"/>
    </row>
    <row r="359" ht="15.75" customHeight="1">
      <c r="B359" s="801"/>
    </row>
    <row r="360" ht="15.75" customHeight="1">
      <c r="B360" s="801"/>
    </row>
    <row r="361" ht="15.75" customHeight="1">
      <c r="B361" s="801"/>
    </row>
    <row r="362" ht="15.75" customHeight="1">
      <c r="B362" s="801"/>
    </row>
    <row r="363" ht="15.75" customHeight="1">
      <c r="B363" s="801"/>
    </row>
    <row r="364" ht="15.75" customHeight="1">
      <c r="B364" s="801"/>
    </row>
    <row r="365" ht="15.75" customHeight="1">
      <c r="B365" s="801"/>
    </row>
    <row r="366" ht="15.75" customHeight="1">
      <c r="B366" s="801"/>
    </row>
    <row r="367" ht="15.75" customHeight="1">
      <c r="B367" s="801"/>
    </row>
    <row r="368" ht="15.75" customHeight="1">
      <c r="B368" s="801"/>
    </row>
    <row r="369" ht="15.75" customHeight="1">
      <c r="B369" s="801"/>
    </row>
    <row r="370" ht="15.75" customHeight="1">
      <c r="B370" s="801"/>
    </row>
    <row r="371" ht="15.75" customHeight="1">
      <c r="B371" s="801"/>
    </row>
    <row r="372" ht="15.75" customHeight="1">
      <c r="B372" s="801"/>
    </row>
    <row r="373" ht="15.75" customHeight="1">
      <c r="B373" s="801"/>
    </row>
    <row r="374" ht="15.75" customHeight="1">
      <c r="B374" s="801"/>
    </row>
    <row r="375" ht="15.75" customHeight="1">
      <c r="B375" s="801"/>
    </row>
    <row r="376" ht="15.75" customHeight="1">
      <c r="B376" s="801"/>
    </row>
    <row r="377" ht="15.75" customHeight="1">
      <c r="B377" s="801"/>
    </row>
    <row r="378" ht="15.75" customHeight="1">
      <c r="B378" s="801"/>
    </row>
    <row r="379" ht="15.75" customHeight="1">
      <c r="B379" s="801"/>
    </row>
    <row r="380" ht="15.75" customHeight="1">
      <c r="B380" s="801"/>
    </row>
    <row r="381" ht="15.75" customHeight="1">
      <c r="B381" s="801"/>
    </row>
    <row r="382" ht="15.75" customHeight="1">
      <c r="B382" s="801"/>
    </row>
    <row r="383" ht="15.75" customHeight="1">
      <c r="B383" s="801"/>
    </row>
    <row r="384" ht="15.75" customHeight="1">
      <c r="B384" s="801"/>
    </row>
    <row r="385" ht="15.75" customHeight="1">
      <c r="B385" s="801"/>
    </row>
    <row r="386" ht="15.75" customHeight="1">
      <c r="B386" s="801"/>
    </row>
    <row r="387" ht="15.75" customHeight="1">
      <c r="B387" s="801"/>
    </row>
    <row r="388" ht="15.75" customHeight="1">
      <c r="B388" s="801"/>
    </row>
    <row r="389" ht="15.75" customHeight="1">
      <c r="B389" s="801"/>
    </row>
    <row r="390" ht="15.75" customHeight="1">
      <c r="B390" s="801"/>
    </row>
    <row r="391" ht="15.75" customHeight="1">
      <c r="B391" s="801"/>
    </row>
    <row r="392" ht="15.75" customHeight="1">
      <c r="B392" s="801"/>
    </row>
    <row r="393" ht="15.75" customHeight="1">
      <c r="B393" s="801"/>
    </row>
    <row r="394" ht="15.75" customHeight="1">
      <c r="B394" s="801"/>
    </row>
    <row r="395" ht="15.75" customHeight="1">
      <c r="B395" s="801"/>
    </row>
    <row r="396" ht="15.75" customHeight="1">
      <c r="B396" s="801"/>
    </row>
    <row r="397" ht="15.75" customHeight="1">
      <c r="B397" s="801"/>
    </row>
    <row r="398" ht="15.75" customHeight="1">
      <c r="B398" s="801"/>
    </row>
    <row r="399" ht="15.75" customHeight="1">
      <c r="B399" s="801"/>
    </row>
    <row r="400" ht="15.75" customHeight="1">
      <c r="B400" s="801"/>
    </row>
    <row r="401" ht="15.75" customHeight="1">
      <c r="B401" s="801"/>
    </row>
    <row r="402" ht="15.75" customHeight="1">
      <c r="B402" s="801"/>
    </row>
    <row r="403" ht="15.75" customHeight="1">
      <c r="B403" s="801"/>
    </row>
    <row r="404" ht="15.75" customHeight="1">
      <c r="B404" s="801"/>
    </row>
    <row r="405" ht="15.75" customHeight="1">
      <c r="B405" s="801"/>
    </row>
    <row r="406" ht="15.75" customHeight="1">
      <c r="B406" s="801"/>
    </row>
    <row r="407" ht="15.75" customHeight="1">
      <c r="B407" s="801"/>
    </row>
    <row r="408" ht="15.75" customHeight="1">
      <c r="B408" s="801"/>
    </row>
    <row r="409" ht="15.75" customHeight="1">
      <c r="B409" s="801"/>
    </row>
    <row r="410" ht="15.75" customHeight="1">
      <c r="B410" s="801"/>
    </row>
    <row r="411" ht="15.75" customHeight="1">
      <c r="B411" s="801"/>
    </row>
    <row r="412" ht="15.75" customHeight="1">
      <c r="B412" s="801"/>
    </row>
    <row r="413" ht="15.75" customHeight="1">
      <c r="B413" s="801"/>
    </row>
    <row r="414" ht="15.75" customHeight="1">
      <c r="B414" s="801"/>
    </row>
    <row r="415" ht="15.75" customHeight="1">
      <c r="B415" s="801"/>
    </row>
    <row r="416" ht="15.75" customHeight="1">
      <c r="B416" s="801"/>
    </row>
    <row r="417" ht="15.75" customHeight="1">
      <c r="B417" s="801"/>
    </row>
    <row r="418" ht="15.75" customHeight="1">
      <c r="B418" s="801"/>
    </row>
    <row r="419" ht="15.75" customHeight="1">
      <c r="B419" s="801"/>
    </row>
    <row r="420" ht="15.75" customHeight="1">
      <c r="B420" s="801"/>
    </row>
    <row r="421" ht="15.75" customHeight="1">
      <c r="B421" s="801"/>
    </row>
    <row r="422" ht="15.75" customHeight="1">
      <c r="B422" s="801"/>
    </row>
    <row r="423" ht="15.75" customHeight="1">
      <c r="B423" s="801"/>
    </row>
    <row r="424" ht="15.75" customHeight="1">
      <c r="B424" s="801"/>
    </row>
    <row r="425" ht="15.75" customHeight="1">
      <c r="B425" s="801"/>
    </row>
    <row r="426" ht="15.75" customHeight="1">
      <c r="B426" s="801"/>
    </row>
    <row r="427" ht="15.75" customHeight="1">
      <c r="B427" s="801"/>
    </row>
    <row r="428" ht="15.75" customHeight="1">
      <c r="B428" s="801"/>
    </row>
    <row r="429" ht="15.75" customHeight="1">
      <c r="B429" s="801"/>
    </row>
    <row r="430" ht="15.75" customHeight="1">
      <c r="B430" s="801"/>
    </row>
    <row r="431" ht="15.75" customHeight="1">
      <c r="B431" s="801"/>
    </row>
    <row r="432" ht="15.75" customHeight="1">
      <c r="B432" s="801"/>
    </row>
    <row r="433" ht="15.75" customHeight="1">
      <c r="B433" s="801"/>
    </row>
    <row r="434" ht="15.75" customHeight="1">
      <c r="B434" s="801"/>
    </row>
    <row r="435" ht="15.75" customHeight="1">
      <c r="B435" s="801"/>
    </row>
    <row r="436" ht="15.75" customHeight="1">
      <c r="B436" s="801"/>
    </row>
    <row r="437" ht="15.75" customHeight="1">
      <c r="B437" s="801"/>
    </row>
    <row r="438" ht="15.75" customHeight="1">
      <c r="B438" s="801"/>
    </row>
    <row r="439" ht="15.75" customHeight="1">
      <c r="B439" s="801"/>
    </row>
    <row r="440" ht="15.75" customHeight="1">
      <c r="B440" s="801"/>
    </row>
    <row r="441" ht="15.75" customHeight="1">
      <c r="B441" s="801"/>
    </row>
    <row r="442" ht="15.75" customHeight="1">
      <c r="B442" s="801"/>
    </row>
    <row r="443" ht="15.75" customHeight="1">
      <c r="B443" s="801"/>
    </row>
    <row r="444" ht="15.75" customHeight="1">
      <c r="B444" s="801"/>
    </row>
    <row r="445" ht="15.75" customHeight="1">
      <c r="B445" s="801"/>
    </row>
    <row r="446" ht="15.75" customHeight="1">
      <c r="B446" s="801"/>
    </row>
    <row r="447" ht="15.75" customHeight="1">
      <c r="B447" s="801"/>
    </row>
    <row r="448" ht="15.75" customHeight="1">
      <c r="B448" s="801"/>
    </row>
    <row r="449" ht="15.75" customHeight="1">
      <c r="B449" s="801"/>
    </row>
    <row r="450" ht="15.75" customHeight="1">
      <c r="B450" s="801"/>
    </row>
    <row r="451" ht="15.75" customHeight="1">
      <c r="B451" s="801"/>
    </row>
    <row r="452" ht="15.75" customHeight="1">
      <c r="B452" s="801"/>
    </row>
    <row r="453" ht="15.75" customHeight="1">
      <c r="B453" s="801"/>
    </row>
    <row r="454" ht="15.75" customHeight="1">
      <c r="B454" s="801"/>
    </row>
    <row r="455" ht="15.75" customHeight="1">
      <c r="B455" s="801"/>
    </row>
    <row r="456" ht="15.75" customHeight="1">
      <c r="B456" s="801"/>
    </row>
    <row r="457" ht="15.75" customHeight="1">
      <c r="B457" s="801"/>
    </row>
    <row r="458" ht="15.75" customHeight="1">
      <c r="B458" s="801"/>
    </row>
    <row r="459" ht="15.75" customHeight="1">
      <c r="B459" s="801"/>
    </row>
    <row r="460" ht="15.75" customHeight="1">
      <c r="B460" s="801"/>
    </row>
    <row r="461" ht="15.75" customHeight="1">
      <c r="B461" s="801"/>
    </row>
    <row r="462" ht="15.75" customHeight="1">
      <c r="B462" s="801"/>
    </row>
    <row r="463" ht="15.75" customHeight="1">
      <c r="B463" s="801"/>
    </row>
    <row r="464" ht="15.75" customHeight="1">
      <c r="B464" s="801"/>
    </row>
    <row r="465" ht="15.75" customHeight="1">
      <c r="B465" s="801"/>
    </row>
    <row r="466" ht="15.75" customHeight="1">
      <c r="B466" s="801"/>
    </row>
    <row r="467" ht="15.75" customHeight="1">
      <c r="B467" s="801"/>
    </row>
    <row r="468" ht="15.75" customHeight="1">
      <c r="B468" s="801"/>
    </row>
    <row r="469" ht="15.75" customHeight="1">
      <c r="B469" s="801"/>
    </row>
    <row r="470" ht="15.75" customHeight="1">
      <c r="B470" s="801"/>
    </row>
    <row r="471" ht="15.75" customHeight="1">
      <c r="B471" s="801"/>
    </row>
    <row r="472" ht="15.75" customHeight="1">
      <c r="B472" s="801"/>
    </row>
    <row r="473" ht="15.75" customHeight="1">
      <c r="B473" s="801"/>
    </row>
    <row r="474" ht="15.75" customHeight="1">
      <c r="B474" s="801"/>
    </row>
    <row r="475" ht="15.75" customHeight="1">
      <c r="B475" s="801"/>
    </row>
    <row r="476" ht="15.75" customHeight="1">
      <c r="B476" s="801"/>
    </row>
    <row r="477" ht="15.75" customHeight="1">
      <c r="B477" s="801"/>
    </row>
    <row r="478" ht="15.75" customHeight="1">
      <c r="B478" s="801"/>
    </row>
    <row r="479" ht="15.75" customHeight="1">
      <c r="B479" s="801"/>
    </row>
    <row r="480" ht="15.75" customHeight="1">
      <c r="B480" s="801"/>
    </row>
    <row r="481" ht="15.75" customHeight="1">
      <c r="B481" s="801"/>
    </row>
    <row r="482" ht="15.75" customHeight="1">
      <c r="B482" s="801"/>
    </row>
    <row r="483" ht="15.75" customHeight="1">
      <c r="B483" s="801"/>
    </row>
    <row r="484" ht="15.75" customHeight="1">
      <c r="B484" s="801"/>
    </row>
    <row r="485" ht="15.75" customHeight="1">
      <c r="B485" s="801"/>
    </row>
    <row r="486" ht="15.75" customHeight="1">
      <c r="B486" s="801"/>
    </row>
    <row r="487" ht="15.75" customHeight="1">
      <c r="B487" s="801"/>
    </row>
    <row r="488" ht="15.75" customHeight="1">
      <c r="B488" s="801"/>
    </row>
    <row r="489" ht="15.75" customHeight="1">
      <c r="B489" s="801"/>
    </row>
    <row r="490" ht="15.75" customHeight="1">
      <c r="B490" s="801"/>
    </row>
    <row r="491" ht="15.75" customHeight="1">
      <c r="B491" s="801"/>
    </row>
    <row r="492" ht="15.75" customHeight="1">
      <c r="B492" s="801"/>
    </row>
    <row r="493" ht="15.75" customHeight="1">
      <c r="B493" s="801"/>
    </row>
    <row r="494" ht="15.75" customHeight="1">
      <c r="B494" s="801"/>
    </row>
    <row r="495" ht="15.75" customHeight="1">
      <c r="B495" s="801"/>
    </row>
    <row r="496" ht="15.75" customHeight="1">
      <c r="B496" s="801"/>
    </row>
    <row r="497" ht="15.75" customHeight="1">
      <c r="B497" s="801"/>
    </row>
    <row r="498" ht="15.75" customHeight="1">
      <c r="B498" s="801"/>
    </row>
    <row r="499" ht="15.75" customHeight="1">
      <c r="B499" s="801"/>
    </row>
    <row r="500" ht="15.75" customHeight="1">
      <c r="B500" s="801"/>
    </row>
    <row r="501" ht="15.75" customHeight="1">
      <c r="B501" s="801"/>
    </row>
    <row r="502" ht="15.75" customHeight="1">
      <c r="B502" s="801"/>
    </row>
    <row r="503" ht="15.75" customHeight="1">
      <c r="B503" s="801"/>
    </row>
    <row r="504" ht="15.75" customHeight="1">
      <c r="B504" s="801"/>
    </row>
    <row r="505" ht="15.75" customHeight="1">
      <c r="B505" s="801"/>
    </row>
    <row r="506" ht="15.75" customHeight="1">
      <c r="B506" s="801"/>
    </row>
    <row r="507" ht="15.75" customHeight="1">
      <c r="B507" s="801"/>
    </row>
    <row r="508" ht="15.75" customHeight="1">
      <c r="B508" s="801"/>
    </row>
    <row r="509" ht="15.75" customHeight="1">
      <c r="B509" s="801"/>
    </row>
    <row r="510" ht="15.75" customHeight="1">
      <c r="B510" s="801"/>
    </row>
    <row r="511" ht="15.75" customHeight="1">
      <c r="B511" s="801"/>
    </row>
    <row r="512" ht="15.75" customHeight="1">
      <c r="B512" s="801"/>
    </row>
    <row r="513" ht="15.75" customHeight="1">
      <c r="B513" s="801"/>
    </row>
    <row r="514" ht="15.75" customHeight="1">
      <c r="B514" s="801"/>
    </row>
    <row r="515" ht="15.75" customHeight="1">
      <c r="B515" s="801"/>
    </row>
    <row r="516" ht="15.75" customHeight="1">
      <c r="B516" s="801"/>
    </row>
    <row r="517" ht="15.75" customHeight="1">
      <c r="B517" s="801"/>
    </row>
    <row r="518" ht="15.75" customHeight="1">
      <c r="B518" s="801"/>
    </row>
    <row r="519" ht="15.75" customHeight="1">
      <c r="B519" s="801"/>
    </row>
    <row r="520" ht="15.75" customHeight="1">
      <c r="B520" s="801"/>
    </row>
    <row r="521" ht="15.75" customHeight="1">
      <c r="B521" s="801"/>
    </row>
    <row r="522" ht="15.75" customHeight="1">
      <c r="B522" s="801"/>
    </row>
    <row r="523" ht="15.75" customHeight="1">
      <c r="B523" s="801"/>
    </row>
    <row r="524" ht="15.75" customHeight="1">
      <c r="B524" s="801"/>
    </row>
    <row r="525" ht="15.75" customHeight="1">
      <c r="B525" s="801"/>
    </row>
    <row r="526" ht="15.75" customHeight="1">
      <c r="B526" s="801"/>
    </row>
    <row r="527" ht="15.75" customHeight="1">
      <c r="B527" s="801"/>
    </row>
    <row r="528" ht="15.75" customHeight="1">
      <c r="B528" s="801"/>
    </row>
    <row r="529" ht="15.75" customHeight="1">
      <c r="B529" s="801"/>
    </row>
    <row r="530" ht="15.75" customHeight="1">
      <c r="B530" s="801"/>
    </row>
    <row r="531" ht="15.75" customHeight="1">
      <c r="B531" s="801"/>
    </row>
    <row r="532" ht="15.75" customHeight="1">
      <c r="B532" s="801"/>
    </row>
    <row r="533" ht="15.75" customHeight="1">
      <c r="B533" s="801"/>
    </row>
    <row r="534" ht="15.75" customHeight="1">
      <c r="B534" s="801"/>
    </row>
    <row r="535" ht="15.75" customHeight="1">
      <c r="B535" s="801"/>
    </row>
    <row r="536" ht="15.75" customHeight="1">
      <c r="B536" s="801"/>
    </row>
    <row r="537" ht="15.75" customHeight="1">
      <c r="B537" s="801"/>
    </row>
    <row r="538" ht="15.75" customHeight="1">
      <c r="B538" s="801"/>
    </row>
    <row r="539" ht="15.75" customHeight="1">
      <c r="B539" s="801"/>
    </row>
    <row r="540" ht="15.75" customHeight="1">
      <c r="B540" s="801"/>
    </row>
    <row r="541" ht="15.75" customHeight="1">
      <c r="B541" s="801"/>
    </row>
    <row r="542" ht="15.75" customHeight="1">
      <c r="B542" s="801"/>
    </row>
    <row r="543" ht="15.75" customHeight="1">
      <c r="B543" s="801"/>
    </row>
    <row r="544" ht="15.75" customHeight="1">
      <c r="B544" s="801"/>
    </row>
    <row r="545" ht="15.75" customHeight="1">
      <c r="B545" s="801"/>
    </row>
    <row r="546" ht="15.75" customHeight="1">
      <c r="B546" s="801"/>
    </row>
    <row r="547" ht="15.75" customHeight="1">
      <c r="B547" s="801"/>
    </row>
    <row r="548" ht="15.75" customHeight="1">
      <c r="B548" s="801"/>
    </row>
    <row r="549" ht="15.75" customHeight="1">
      <c r="B549" s="801"/>
    </row>
    <row r="550" ht="15.75" customHeight="1">
      <c r="B550" s="801"/>
    </row>
    <row r="551" ht="15.75" customHeight="1">
      <c r="B551" s="801"/>
    </row>
    <row r="552" ht="15.75" customHeight="1">
      <c r="B552" s="801"/>
    </row>
    <row r="553" ht="15.75" customHeight="1">
      <c r="B553" s="801"/>
    </row>
    <row r="554" ht="15.75" customHeight="1">
      <c r="B554" s="801"/>
    </row>
    <row r="555" ht="15.75" customHeight="1">
      <c r="B555" s="801"/>
    </row>
    <row r="556" ht="15.75" customHeight="1">
      <c r="B556" s="801"/>
    </row>
    <row r="557" ht="15.75" customHeight="1">
      <c r="B557" s="801"/>
    </row>
    <row r="558" ht="15.75" customHeight="1">
      <c r="B558" s="801"/>
    </row>
    <row r="559" ht="15.75" customHeight="1">
      <c r="B559" s="801"/>
    </row>
    <row r="560" ht="15.75" customHeight="1">
      <c r="B560" s="801"/>
    </row>
    <row r="561" ht="15.75" customHeight="1">
      <c r="B561" s="801"/>
    </row>
    <row r="562" ht="15.75" customHeight="1">
      <c r="B562" s="801"/>
    </row>
    <row r="563" ht="15.75" customHeight="1">
      <c r="B563" s="801"/>
    </row>
    <row r="564" ht="15.75" customHeight="1">
      <c r="B564" s="801"/>
    </row>
    <row r="565" ht="15.75" customHeight="1">
      <c r="B565" s="801"/>
    </row>
    <row r="566" ht="15.75" customHeight="1">
      <c r="B566" s="801"/>
    </row>
    <row r="567" ht="15.75" customHeight="1">
      <c r="B567" s="801"/>
    </row>
    <row r="568" ht="15.75" customHeight="1">
      <c r="B568" s="801"/>
    </row>
    <row r="569" ht="15.75" customHeight="1">
      <c r="B569" s="801"/>
    </row>
    <row r="570" ht="15.75" customHeight="1">
      <c r="B570" s="801"/>
    </row>
    <row r="571" ht="15.75" customHeight="1">
      <c r="B571" s="801"/>
    </row>
    <row r="572" ht="15.75" customHeight="1">
      <c r="B572" s="801"/>
    </row>
    <row r="573" ht="15.75" customHeight="1">
      <c r="B573" s="801"/>
    </row>
    <row r="574" ht="15.75" customHeight="1">
      <c r="B574" s="801"/>
    </row>
    <row r="575" ht="15.75" customHeight="1">
      <c r="B575" s="801"/>
    </row>
    <row r="576" ht="15.75" customHeight="1">
      <c r="B576" s="801"/>
    </row>
    <row r="577" ht="15.75" customHeight="1">
      <c r="B577" s="801"/>
    </row>
    <row r="578" ht="15.75" customHeight="1">
      <c r="B578" s="801"/>
    </row>
    <row r="579" ht="15.75" customHeight="1">
      <c r="B579" s="801"/>
    </row>
    <row r="580" ht="15.75" customHeight="1">
      <c r="B580" s="801"/>
    </row>
    <row r="581" ht="15.75" customHeight="1">
      <c r="B581" s="801"/>
    </row>
    <row r="582" ht="15.75" customHeight="1">
      <c r="B582" s="801"/>
    </row>
    <row r="583" ht="15.75" customHeight="1">
      <c r="B583" s="801"/>
    </row>
    <row r="584" ht="15.75" customHeight="1">
      <c r="B584" s="801"/>
    </row>
    <row r="585" ht="15.75" customHeight="1">
      <c r="B585" s="801"/>
    </row>
    <row r="586" ht="15.75" customHeight="1">
      <c r="B586" s="801"/>
    </row>
    <row r="587" ht="15.75" customHeight="1">
      <c r="B587" s="801"/>
    </row>
    <row r="588" ht="15.75" customHeight="1">
      <c r="B588" s="801"/>
    </row>
    <row r="589" ht="15.75" customHeight="1">
      <c r="B589" s="801"/>
    </row>
    <row r="590" ht="15.75" customHeight="1">
      <c r="B590" s="801"/>
    </row>
    <row r="591" ht="15.75" customHeight="1">
      <c r="B591" s="801"/>
    </row>
    <row r="592" ht="15.75" customHeight="1">
      <c r="B592" s="801"/>
    </row>
    <row r="593" ht="15.75" customHeight="1">
      <c r="B593" s="801"/>
    </row>
    <row r="594" ht="15.75" customHeight="1">
      <c r="B594" s="801"/>
    </row>
    <row r="595" ht="15.75" customHeight="1">
      <c r="B595" s="801"/>
    </row>
    <row r="596" ht="15.75" customHeight="1">
      <c r="B596" s="801"/>
    </row>
    <row r="597" ht="15.75" customHeight="1">
      <c r="B597" s="801"/>
    </row>
    <row r="598" ht="15.75" customHeight="1">
      <c r="B598" s="801"/>
    </row>
    <row r="599" ht="15.75" customHeight="1">
      <c r="B599" s="801"/>
    </row>
    <row r="600" ht="15.75" customHeight="1">
      <c r="B600" s="801"/>
    </row>
    <row r="601" ht="15.75" customHeight="1">
      <c r="B601" s="801"/>
    </row>
    <row r="602" ht="15.75" customHeight="1">
      <c r="B602" s="801"/>
    </row>
    <row r="603" ht="15.75" customHeight="1">
      <c r="B603" s="801"/>
    </row>
    <row r="604" ht="15.75" customHeight="1">
      <c r="B604" s="801"/>
    </row>
    <row r="605" ht="15.75" customHeight="1">
      <c r="B605" s="801"/>
    </row>
    <row r="606" ht="15.75" customHeight="1">
      <c r="B606" s="801"/>
    </row>
    <row r="607" ht="15.75" customHeight="1">
      <c r="B607" s="801"/>
    </row>
    <row r="608" ht="15.75" customHeight="1">
      <c r="B608" s="801"/>
    </row>
    <row r="609" ht="15.75" customHeight="1">
      <c r="B609" s="801"/>
    </row>
    <row r="610" ht="15.75" customHeight="1">
      <c r="B610" s="801"/>
    </row>
    <row r="611" ht="15.75" customHeight="1">
      <c r="B611" s="801"/>
    </row>
    <row r="612" ht="15.75" customHeight="1">
      <c r="B612" s="801"/>
    </row>
    <row r="613" ht="15.75" customHeight="1">
      <c r="B613" s="801"/>
    </row>
    <row r="614" ht="15.75" customHeight="1">
      <c r="B614" s="801"/>
    </row>
    <row r="615" ht="15.75" customHeight="1">
      <c r="B615" s="801"/>
    </row>
    <row r="616" ht="15.75" customHeight="1">
      <c r="B616" s="801"/>
    </row>
    <row r="617" ht="15.75" customHeight="1">
      <c r="B617" s="801"/>
    </row>
    <row r="618" ht="15.75" customHeight="1">
      <c r="B618" s="801"/>
    </row>
    <row r="619" ht="15.75" customHeight="1">
      <c r="B619" s="801"/>
    </row>
    <row r="620" ht="15.75" customHeight="1">
      <c r="B620" s="801"/>
    </row>
    <row r="621" ht="15.75" customHeight="1">
      <c r="B621" s="801"/>
    </row>
    <row r="622" ht="15.75" customHeight="1">
      <c r="B622" s="801"/>
    </row>
    <row r="623" ht="15.75" customHeight="1">
      <c r="B623" s="801"/>
    </row>
    <row r="624" ht="15.75" customHeight="1">
      <c r="B624" s="801"/>
    </row>
    <row r="625" ht="15.75" customHeight="1">
      <c r="B625" s="801"/>
    </row>
    <row r="626" ht="15.75" customHeight="1">
      <c r="B626" s="801"/>
    </row>
    <row r="627" ht="15.75" customHeight="1">
      <c r="B627" s="801"/>
    </row>
    <row r="628" ht="15.75" customHeight="1">
      <c r="B628" s="801"/>
    </row>
    <row r="629" ht="15.75" customHeight="1">
      <c r="B629" s="801"/>
    </row>
    <row r="630" ht="15.75" customHeight="1">
      <c r="B630" s="801"/>
    </row>
    <row r="631" ht="15.75" customHeight="1">
      <c r="B631" s="801"/>
    </row>
    <row r="632" ht="15.75" customHeight="1">
      <c r="B632" s="801"/>
    </row>
    <row r="633" ht="15.75" customHeight="1">
      <c r="B633" s="801"/>
    </row>
    <row r="634" ht="15.75" customHeight="1">
      <c r="B634" s="801"/>
    </row>
    <row r="635" ht="15.75" customHeight="1">
      <c r="B635" s="801"/>
    </row>
    <row r="636" ht="15.75" customHeight="1">
      <c r="B636" s="801"/>
    </row>
    <row r="637" ht="15.75" customHeight="1">
      <c r="B637" s="801"/>
    </row>
    <row r="638" ht="15.75" customHeight="1">
      <c r="B638" s="801"/>
    </row>
    <row r="639" ht="15.75" customHeight="1">
      <c r="B639" s="801"/>
    </row>
    <row r="640" ht="15.75" customHeight="1">
      <c r="B640" s="801"/>
    </row>
    <row r="641" ht="15.75" customHeight="1">
      <c r="B641" s="801"/>
    </row>
    <row r="642" ht="15.75" customHeight="1">
      <c r="B642" s="801"/>
    </row>
    <row r="643" ht="15.75" customHeight="1">
      <c r="B643" s="801"/>
    </row>
    <row r="644" ht="15.75" customHeight="1">
      <c r="B644" s="801"/>
    </row>
    <row r="645" ht="15.75" customHeight="1">
      <c r="B645" s="801"/>
    </row>
    <row r="646" ht="15.75" customHeight="1">
      <c r="B646" s="801"/>
    </row>
    <row r="647" ht="15.75" customHeight="1">
      <c r="B647" s="801"/>
    </row>
    <row r="648" ht="15.75" customHeight="1">
      <c r="B648" s="801"/>
    </row>
    <row r="649" ht="15.75" customHeight="1">
      <c r="B649" s="801"/>
    </row>
    <row r="650" ht="15.75" customHeight="1">
      <c r="B650" s="801"/>
    </row>
    <row r="651" ht="15.75" customHeight="1">
      <c r="B651" s="801"/>
    </row>
    <row r="652" ht="15.75" customHeight="1">
      <c r="B652" s="801"/>
    </row>
    <row r="653" ht="15.75" customHeight="1">
      <c r="B653" s="801"/>
    </row>
    <row r="654" ht="15.75" customHeight="1">
      <c r="B654" s="801"/>
    </row>
    <row r="655" ht="15.75" customHeight="1">
      <c r="B655" s="801"/>
    </row>
    <row r="656" ht="15.75" customHeight="1">
      <c r="B656" s="801"/>
    </row>
    <row r="657" ht="15.75" customHeight="1">
      <c r="B657" s="801"/>
    </row>
    <row r="658" ht="15.75" customHeight="1">
      <c r="B658" s="801"/>
    </row>
    <row r="659" ht="15.75" customHeight="1">
      <c r="B659" s="801"/>
    </row>
    <row r="660" ht="15.75" customHeight="1">
      <c r="B660" s="801"/>
    </row>
    <row r="661" ht="15.75" customHeight="1">
      <c r="B661" s="801"/>
    </row>
    <row r="662" ht="15.75" customHeight="1">
      <c r="B662" s="801"/>
    </row>
    <row r="663" ht="15.75" customHeight="1">
      <c r="B663" s="801"/>
    </row>
    <row r="664" ht="15.75" customHeight="1">
      <c r="B664" s="801"/>
    </row>
    <row r="665" ht="15.75" customHeight="1">
      <c r="B665" s="801"/>
    </row>
    <row r="666" ht="15.75" customHeight="1">
      <c r="B666" s="801"/>
    </row>
    <row r="667" ht="15.75" customHeight="1">
      <c r="B667" s="801"/>
    </row>
    <row r="668" ht="15.75" customHeight="1">
      <c r="B668" s="801"/>
    </row>
    <row r="669" ht="15.75" customHeight="1">
      <c r="B669" s="801"/>
    </row>
    <row r="670" ht="15.75" customHeight="1">
      <c r="B670" s="801"/>
    </row>
    <row r="671" ht="15.75" customHeight="1">
      <c r="B671" s="801"/>
    </row>
    <row r="672" ht="15.75" customHeight="1">
      <c r="B672" s="801"/>
    </row>
    <row r="673" ht="15.75" customHeight="1">
      <c r="B673" s="801"/>
    </row>
    <row r="674" ht="15.75" customHeight="1">
      <c r="B674" s="801"/>
    </row>
    <row r="675" ht="15.75" customHeight="1">
      <c r="B675" s="801"/>
    </row>
    <row r="676" ht="15.75" customHeight="1">
      <c r="B676" s="801"/>
    </row>
    <row r="677" ht="15.75" customHeight="1">
      <c r="B677" s="801"/>
    </row>
    <row r="678" ht="15.75" customHeight="1">
      <c r="B678" s="801"/>
    </row>
    <row r="679" ht="15.75" customHeight="1">
      <c r="B679" s="801"/>
    </row>
    <row r="680" ht="15.75" customHeight="1">
      <c r="B680" s="801"/>
    </row>
    <row r="681" ht="15.75" customHeight="1">
      <c r="B681" s="801"/>
    </row>
    <row r="682" ht="15.75" customHeight="1">
      <c r="B682" s="801"/>
    </row>
    <row r="683" ht="15.75" customHeight="1">
      <c r="B683" s="801"/>
    </row>
    <row r="684" ht="15.75" customHeight="1">
      <c r="B684" s="801"/>
    </row>
    <row r="685" ht="15.75" customHeight="1">
      <c r="B685" s="801"/>
    </row>
    <row r="686" ht="15.75" customHeight="1">
      <c r="B686" s="801"/>
    </row>
    <row r="687" ht="15.75" customHeight="1">
      <c r="B687" s="801"/>
    </row>
    <row r="688" ht="15.75" customHeight="1">
      <c r="B688" s="801"/>
    </row>
    <row r="689" ht="15.75" customHeight="1">
      <c r="B689" s="801"/>
    </row>
    <row r="690" ht="15.75" customHeight="1">
      <c r="B690" s="801"/>
    </row>
    <row r="691" ht="15.75" customHeight="1">
      <c r="B691" s="801"/>
    </row>
    <row r="692" ht="15.75" customHeight="1">
      <c r="B692" s="801"/>
    </row>
    <row r="693" ht="15.75" customHeight="1">
      <c r="B693" s="801"/>
    </row>
    <row r="694" ht="15.75" customHeight="1">
      <c r="B694" s="801"/>
    </row>
    <row r="695" ht="15.75" customHeight="1">
      <c r="B695" s="801"/>
    </row>
    <row r="696" ht="15.75" customHeight="1">
      <c r="B696" s="801"/>
    </row>
    <row r="697" ht="15.75" customHeight="1">
      <c r="B697" s="801"/>
    </row>
    <row r="698" ht="15.75" customHeight="1">
      <c r="B698" s="801"/>
    </row>
    <row r="699" ht="15.75" customHeight="1">
      <c r="B699" s="801"/>
    </row>
    <row r="700" ht="15.75" customHeight="1">
      <c r="B700" s="801"/>
    </row>
    <row r="701" ht="15.75" customHeight="1">
      <c r="B701" s="801"/>
    </row>
    <row r="702" ht="15.75" customHeight="1">
      <c r="B702" s="801"/>
    </row>
    <row r="703" ht="15.75" customHeight="1">
      <c r="B703" s="801"/>
    </row>
    <row r="704" ht="15.75" customHeight="1">
      <c r="B704" s="801"/>
    </row>
    <row r="705" ht="15.75" customHeight="1">
      <c r="B705" s="801"/>
    </row>
    <row r="706" ht="15.75" customHeight="1">
      <c r="B706" s="801"/>
    </row>
    <row r="707" ht="15.75" customHeight="1">
      <c r="B707" s="801"/>
    </row>
    <row r="708" ht="15.75" customHeight="1">
      <c r="B708" s="801"/>
    </row>
    <row r="709" ht="15.75" customHeight="1">
      <c r="B709" s="801"/>
    </row>
    <row r="710" ht="15.75" customHeight="1">
      <c r="B710" s="801"/>
    </row>
    <row r="711" ht="15.75" customHeight="1">
      <c r="B711" s="801"/>
    </row>
    <row r="712" ht="15.75" customHeight="1">
      <c r="B712" s="801"/>
    </row>
    <row r="713" ht="15.75" customHeight="1">
      <c r="B713" s="801"/>
    </row>
    <row r="714" ht="15.75" customHeight="1">
      <c r="B714" s="801"/>
    </row>
    <row r="715" ht="15.75" customHeight="1">
      <c r="B715" s="801"/>
    </row>
    <row r="716" ht="15.75" customHeight="1">
      <c r="B716" s="801"/>
    </row>
    <row r="717" ht="15.75" customHeight="1">
      <c r="B717" s="801"/>
    </row>
    <row r="718" ht="15.75" customHeight="1">
      <c r="B718" s="801"/>
    </row>
    <row r="719" ht="15.75" customHeight="1">
      <c r="B719" s="801"/>
    </row>
    <row r="720" ht="15.75" customHeight="1">
      <c r="B720" s="801"/>
    </row>
    <row r="721" ht="15.75" customHeight="1">
      <c r="B721" s="801"/>
    </row>
    <row r="722" ht="15.75" customHeight="1">
      <c r="B722" s="801"/>
    </row>
    <row r="723" ht="15.75" customHeight="1">
      <c r="B723" s="801"/>
    </row>
    <row r="724" ht="15.75" customHeight="1">
      <c r="B724" s="801"/>
    </row>
    <row r="725" ht="15.75" customHeight="1">
      <c r="B725" s="801"/>
    </row>
    <row r="726" ht="15.75" customHeight="1">
      <c r="B726" s="801"/>
    </row>
    <row r="727" ht="15.75" customHeight="1">
      <c r="B727" s="801"/>
    </row>
    <row r="728" ht="15.75" customHeight="1">
      <c r="B728" s="801"/>
    </row>
    <row r="729" ht="15.75" customHeight="1">
      <c r="B729" s="801"/>
    </row>
    <row r="730" ht="15.75" customHeight="1">
      <c r="B730" s="801"/>
    </row>
    <row r="731" ht="15.75" customHeight="1">
      <c r="B731" s="801"/>
    </row>
    <row r="732" ht="15.75" customHeight="1">
      <c r="B732" s="801"/>
    </row>
    <row r="733" ht="15.75" customHeight="1">
      <c r="B733" s="801"/>
    </row>
    <row r="734" ht="15.75" customHeight="1">
      <c r="B734" s="801"/>
    </row>
    <row r="735" ht="15.75" customHeight="1">
      <c r="B735" s="801"/>
    </row>
    <row r="736" ht="15.75" customHeight="1">
      <c r="B736" s="801"/>
    </row>
    <row r="737" ht="15.75" customHeight="1">
      <c r="B737" s="801"/>
    </row>
    <row r="738" ht="15.75" customHeight="1">
      <c r="B738" s="801"/>
    </row>
    <row r="739" ht="15.75" customHeight="1">
      <c r="B739" s="801"/>
    </row>
    <row r="740" ht="15.75" customHeight="1">
      <c r="B740" s="801"/>
    </row>
    <row r="741" ht="15.75" customHeight="1">
      <c r="B741" s="801"/>
    </row>
    <row r="742" ht="15.75" customHeight="1">
      <c r="B742" s="801"/>
    </row>
    <row r="743" ht="15.75" customHeight="1">
      <c r="B743" s="801"/>
    </row>
    <row r="744" ht="15.75" customHeight="1">
      <c r="B744" s="801"/>
    </row>
    <row r="745" ht="15.75" customHeight="1">
      <c r="B745" s="801"/>
    </row>
    <row r="746" ht="15.75" customHeight="1">
      <c r="B746" s="801"/>
    </row>
    <row r="747" ht="15.75" customHeight="1">
      <c r="B747" s="801"/>
    </row>
    <row r="748" ht="15.75" customHeight="1">
      <c r="B748" s="801"/>
    </row>
    <row r="749" ht="15.75" customHeight="1">
      <c r="B749" s="801"/>
    </row>
    <row r="750" ht="15.75" customHeight="1">
      <c r="B750" s="801"/>
    </row>
    <row r="751" ht="15.75" customHeight="1">
      <c r="B751" s="801"/>
    </row>
    <row r="752" ht="15.75" customHeight="1">
      <c r="B752" s="801"/>
    </row>
    <row r="753" ht="15.75" customHeight="1">
      <c r="B753" s="801"/>
    </row>
    <row r="754" ht="15.75" customHeight="1">
      <c r="B754" s="801"/>
    </row>
    <row r="755" ht="15.75" customHeight="1">
      <c r="B755" s="801"/>
    </row>
    <row r="756" ht="15.75" customHeight="1">
      <c r="B756" s="801"/>
    </row>
    <row r="757" ht="15.75" customHeight="1">
      <c r="B757" s="801"/>
    </row>
    <row r="758" ht="15.75" customHeight="1">
      <c r="B758" s="801"/>
    </row>
    <row r="759" ht="15.75" customHeight="1">
      <c r="B759" s="801"/>
    </row>
    <row r="760" ht="15.75" customHeight="1">
      <c r="B760" s="801"/>
    </row>
    <row r="761" ht="15.75" customHeight="1">
      <c r="B761" s="801"/>
    </row>
    <row r="762" ht="15.75" customHeight="1">
      <c r="B762" s="801"/>
    </row>
    <row r="763" ht="15.75" customHeight="1">
      <c r="B763" s="801"/>
    </row>
    <row r="764" ht="15.75" customHeight="1">
      <c r="B764" s="801"/>
    </row>
    <row r="765" ht="15.75" customHeight="1">
      <c r="B765" s="801"/>
    </row>
    <row r="766" ht="15.75" customHeight="1">
      <c r="B766" s="801"/>
    </row>
    <row r="767" ht="15.75" customHeight="1">
      <c r="B767" s="801"/>
    </row>
    <row r="768" ht="15.75" customHeight="1">
      <c r="B768" s="801"/>
    </row>
    <row r="769" ht="15.75" customHeight="1">
      <c r="B769" s="801"/>
    </row>
    <row r="770" ht="15.75" customHeight="1">
      <c r="B770" s="801"/>
    </row>
    <row r="771" ht="15.75" customHeight="1">
      <c r="B771" s="801"/>
    </row>
    <row r="772" ht="15.75" customHeight="1">
      <c r="B772" s="801"/>
    </row>
    <row r="773" ht="15.75" customHeight="1">
      <c r="B773" s="801"/>
    </row>
    <row r="774" ht="15.75" customHeight="1">
      <c r="B774" s="801"/>
    </row>
    <row r="775" ht="15.75" customHeight="1">
      <c r="B775" s="801"/>
    </row>
    <row r="776" ht="15.75" customHeight="1">
      <c r="B776" s="801"/>
    </row>
    <row r="777" ht="15.75" customHeight="1">
      <c r="B777" s="801"/>
    </row>
    <row r="778" ht="15.75" customHeight="1">
      <c r="B778" s="801"/>
    </row>
    <row r="779" ht="15.75" customHeight="1">
      <c r="B779" s="801"/>
    </row>
    <row r="780" ht="15.75" customHeight="1">
      <c r="B780" s="801"/>
    </row>
    <row r="781" ht="15.75" customHeight="1">
      <c r="B781" s="801"/>
    </row>
    <row r="782" ht="15.75" customHeight="1">
      <c r="B782" s="801"/>
    </row>
    <row r="783" ht="15.75" customHeight="1">
      <c r="B783" s="801"/>
    </row>
    <row r="784" ht="15.75" customHeight="1">
      <c r="B784" s="801"/>
    </row>
    <row r="785" ht="15.75" customHeight="1">
      <c r="B785" s="801"/>
    </row>
    <row r="786" ht="15.75" customHeight="1">
      <c r="B786" s="801"/>
    </row>
    <row r="787" ht="15.75" customHeight="1">
      <c r="B787" s="801"/>
    </row>
    <row r="788" ht="15.75" customHeight="1">
      <c r="B788" s="801"/>
    </row>
    <row r="789" ht="15.75" customHeight="1">
      <c r="B789" s="801"/>
    </row>
    <row r="790" ht="15.75" customHeight="1">
      <c r="B790" s="801"/>
    </row>
    <row r="791" ht="15.75" customHeight="1">
      <c r="B791" s="801"/>
    </row>
    <row r="792" ht="15.75" customHeight="1">
      <c r="B792" s="801"/>
    </row>
    <row r="793" ht="15.75" customHeight="1">
      <c r="B793" s="801"/>
    </row>
    <row r="794" ht="15.75" customHeight="1">
      <c r="B794" s="801"/>
    </row>
    <row r="795" ht="15.75" customHeight="1">
      <c r="B795" s="801"/>
    </row>
    <row r="796" ht="15.75" customHeight="1">
      <c r="B796" s="801"/>
    </row>
    <row r="797" ht="15.75" customHeight="1">
      <c r="B797" s="801"/>
    </row>
    <row r="798" ht="15.75" customHeight="1">
      <c r="B798" s="801"/>
    </row>
    <row r="799" ht="15.75" customHeight="1">
      <c r="B799" s="801"/>
    </row>
    <row r="800" ht="15.75" customHeight="1">
      <c r="B800" s="801"/>
    </row>
    <row r="801" ht="15.75" customHeight="1">
      <c r="B801" s="801"/>
    </row>
    <row r="802" ht="15.75" customHeight="1">
      <c r="B802" s="801"/>
    </row>
    <row r="803" ht="15.75" customHeight="1">
      <c r="B803" s="801"/>
    </row>
    <row r="804" ht="15.75" customHeight="1">
      <c r="B804" s="801"/>
    </row>
    <row r="805" ht="15.75" customHeight="1">
      <c r="B805" s="801"/>
    </row>
    <row r="806" ht="15.75" customHeight="1">
      <c r="B806" s="801"/>
    </row>
    <row r="807" ht="15.75" customHeight="1">
      <c r="B807" s="801"/>
    </row>
    <row r="808" ht="15.75" customHeight="1">
      <c r="B808" s="801"/>
    </row>
    <row r="809" ht="15.75" customHeight="1">
      <c r="B809" s="801"/>
    </row>
    <row r="810" ht="15.75" customHeight="1">
      <c r="B810" s="801"/>
    </row>
    <row r="811" ht="15.75" customHeight="1">
      <c r="B811" s="801"/>
    </row>
    <row r="812" ht="15.75" customHeight="1">
      <c r="B812" s="801"/>
    </row>
    <row r="813" ht="15.75" customHeight="1">
      <c r="B813" s="801"/>
    </row>
    <row r="814" ht="15.75" customHeight="1">
      <c r="B814" s="801"/>
    </row>
    <row r="815" ht="15.75" customHeight="1">
      <c r="B815" s="801"/>
    </row>
    <row r="816" ht="15.75" customHeight="1">
      <c r="B816" s="801"/>
    </row>
    <row r="817" ht="15.75" customHeight="1">
      <c r="B817" s="801"/>
    </row>
    <row r="818" ht="15.75" customHeight="1">
      <c r="B818" s="801"/>
    </row>
    <row r="819" ht="15.75" customHeight="1">
      <c r="B819" s="801"/>
    </row>
    <row r="820" ht="15.75" customHeight="1">
      <c r="B820" s="801"/>
    </row>
    <row r="821" ht="15.75" customHeight="1">
      <c r="B821" s="801"/>
    </row>
    <row r="822" ht="15.75" customHeight="1">
      <c r="B822" s="801"/>
    </row>
    <row r="823" ht="15.75" customHeight="1">
      <c r="B823" s="801"/>
    </row>
    <row r="824" ht="15.75" customHeight="1">
      <c r="B824" s="801"/>
    </row>
    <row r="825" ht="15.75" customHeight="1">
      <c r="B825" s="801"/>
    </row>
    <row r="826" ht="15.75" customHeight="1">
      <c r="B826" s="801"/>
    </row>
    <row r="827" ht="15.75" customHeight="1">
      <c r="B827" s="801"/>
    </row>
    <row r="828" ht="15.75" customHeight="1">
      <c r="B828" s="801"/>
    </row>
    <row r="829" ht="15.75" customHeight="1">
      <c r="B829" s="801"/>
    </row>
    <row r="830" ht="15.75" customHeight="1">
      <c r="B830" s="801"/>
    </row>
    <row r="831" ht="15.75" customHeight="1">
      <c r="B831" s="801"/>
    </row>
    <row r="832" ht="15.75" customHeight="1">
      <c r="B832" s="801"/>
    </row>
    <row r="833" ht="15.75" customHeight="1">
      <c r="B833" s="801"/>
    </row>
    <row r="834" ht="15.75" customHeight="1">
      <c r="B834" s="801"/>
    </row>
    <row r="835" ht="15.75" customHeight="1">
      <c r="B835" s="801"/>
    </row>
    <row r="836" ht="15.75" customHeight="1">
      <c r="B836" s="801"/>
    </row>
    <row r="837" ht="15.75" customHeight="1">
      <c r="B837" s="801"/>
    </row>
    <row r="838" ht="15.75" customHeight="1">
      <c r="B838" s="801"/>
    </row>
    <row r="839" ht="15.75" customHeight="1">
      <c r="B839" s="801"/>
    </row>
    <row r="840" ht="15.75" customHeight="1">
      <c r="B840" s="801"/>
    </row>
    <row r="841" ht="15.75" customHeight="1">
      <c r="B841" s="801"/>
    </row>
    <row r="842" ht="15.75" customHeight="1">
      <c r="B842" s="801"/>
    </row>
    <row r="843" ht="15.75" customHeight="1">
      <c r="B843" s="801"/>
    </row>
    <row r="844" ht="15.75" customHeight="1">
      <c r="B844" s="801"/>
    </row>
    <row r="845" ht="15.75" customHeight="1">
      <c r="B845" s="801"/>
    </row>
    <row r="846" ht="15.75" customHeight="1">
      <c r="B846" s="801"/>
    </row>
    <row r="847" ht="15.75" customHeight="1">
      <c r="B847" s="801"/>
    </row>
    <row r="848" ht="15.75" customHeight="1">
      <c r="B848" s="801"/>
    </row>
    <row r="849" ht="15.75" customHeight="1">
      <c r="B849" s="801"/>
    </row>
    <row r="850" ht="15.75" customHeight="1">
      <c r="B850" s="801"/>
    </row>
    <row r="851" ht="15.75" customHeight="1">
      <c r="B851" s="801"/>
    </row>
    <row r="852" ht="15.75" customHeight="1">
      <c r="B852" s="801"/>
    </row>
    <row r="853" ht="15.75" customHeight="1">
      <c r="B853" s="801"/>
    </row>
    <row r="854" ht="15.75" customHeight="1">
      <c r="B854" s="801"/>
    </row>
    <row r="855" ht="15.75" customHeight="1">
      <c r="B855" s="801"/>
    </row>
    <row r="856" ht="15.75" customHeight="1">
      <c r="B856" s="801"/>
    </row>
    <row r="857" ht="15.75" customHeight="1">
      <c r="B857" s="801"/>
    </row>
    <row r="858" ht="15.75" customHeight="1">
      <c r="B858" s="801"/>
    </row>
    <row r="859" ht="15.75" customHeight="1">
      <c r="B859" s="801"/>
    </row>
    <row r="860" ht="15.75" customHeight="1">
      <c r="B860" s="801"/>
    </row>
    <row r="861" ht="15.75" customHeight="1">
      <c r="B861" s="801"/>
    </row>
    <row r="862" ht="15.75" customHeight="1">
      <c r="B862" s="801"/>
    </row>
    <row r="863" ht="15.75" customHeight="1">
      <c r="B863" s="801"/>
    </row>
    <row r="864" ht="15.75" customHeight="1">
      <c r="B864" s="801"/>
    </row>
    <row r="865" ht="15.75" customHeight="1">
      <c r="B865" s="801"/>
    </row>
    <row r="866" ht="15.75" customHeight="1">
      <c r="B866" s="801"/>
    </row>
    <row r="867" ht="15.75" customHeight="1">
      <c r="B867" s="801"/>
    </row>
    <row r="868" ht="15.75" customHeight="1">
      <c r="B868" s="801"/>
    </row>
    <row r="869" ht="15.75" customHeight="1">
      <c r="B869" s="801"/>
    </row>
    <row r="870" ht="15.75" customHeight="1">
      <c r="B870" s="801"/>
    </row>
    <row r="871" ht="15.75" customHeight="1">
      <c r="B871" s="801"/>
    </row>
    <row r="872" ht="15.75" customHeight="1">
      <c r="B872" s="801"/>
    </row>
    <row r="873" ht="15.75" customHeight="1">
      <c r="B873" s="801"/>
    </row>
    <row r="874" ht="15.75" customHeight="1">
      <c r="B874" s="801"/>
    </row>
    <row r="875" ht="15.75" customHeight="1">
      <c r="B875" s="801"/>
    </row>
    <row r="876" ht="15.75" customHeight="1">
      <c r="B876" s="801"/>
    </row>
    <row r="877" ht="15.75" customHeight="1">
      <c r="B877" s="801"/>
    </row>
    <row r="878" ht="15.75" customHeight="1">
      <c r="B878" s="801"/>
    </row>
    <row r="879" ht="15.75" customHeight="1">
      <c r="B879" s="801"/>
    </row>
    <row r="880" ht="15.75" customHeight="1">
      <c r="B880" s="801"/>
    </row>
    <row r="881" ht="15.75" customHeight="1">
      <c r="B881" s="801"/>
    </row>
    <row r="882" ht="15.75" customHeight="1">
      <c r="B882" s="801"/>
    </row>
    <row r="883" ht="15.75" customHeight="1">
      <c r="B883" s="801"/>
    </row>
    <row r="884" ht="15.75" customHeight="1">
      <c r="B884" s="801"/>
    </row>
    <row r="885" ht="15.75" customHeight="1">
      <c r="B885" s="801"/>
    </row>
    <row r="886" ht="15.75" customHeight="1">
      <c r="B886" s="801"/>
    </row>
    <row r="887" ht="15.75" customHeight="1">
      <c r="B887" s="801"/>
    </row>
    <row r="888" ht="15.75" customHeight="1">
      <c r="B888" s="801"/>
    </row>
    <row r="889" ht="15.75" customHeight="1">
      <c r="B889" s="801"/>
    </row>
    <row r="890" ht="15.75" customHeight="1">
      <c r="B890" s="801"/>
    </row>
    <row r="891" ht="15.75" customHeight="1">
      <c r="B891" s="801"/>
    </row>
    <row r="892" ht="15.75" customHeight="1">
      <c r="B892" s="801"/>
    </row>
    <row r="893" ht="15.75" customHeight="1">
      <c r="B893" s="801"/>
    </row>
    <row r="894" ht="15.75" customHeight="1">
      <c r="B894" s="801"/>
    </row>
    <row r="895" ht="15.75" customHeight="1">
      <c r="B895" s="801"/>
    </row>
    <row r="896" ht="15.75" customHeight="1">
      <c r="B896" s="801"/>
    </row>
    <row r="897" ht="15.75" customHeight="1">
      <c r="B897" s="801"/>
    </row>
    <row r="898" ht="15.75" customHeight="1">
      <c r="B898" s="801"/>
    </row>
    <row r="899" ht="15.75" customHeight="1">
      <c r="B899" s="801"/>
    </row>
    <row r="900" ht="15.75" customHeight="1">
      <c r="B900" s="801"/>
    </row>
    <row r="901" ht="15.75" customHeight="1">
      <c r="B901" s="801"/>
    </row>
    <row r="902" ht="15.75" customHeight="1">
      <c r="B902" s="801"/>
    </row>
    <row r="903" ht="15.75" customHeight="1">
      <c r="B903" s="801"/>
    </row>
    <row r="904" ht="15.75" customHeight="1">
      <c r="B904" s="801"/>
    </row>
    <row r="905" ht="15.75" customHeight="1">
      <c r="B905" s="801"/>
    </row>
    <row r="906" ht="15.75" customHeight="1">
      <c r="B906" s="801"/>
    </row>
    <row r="907" ht="15.75" customHeight="1">
      <c r="B907" s="801"/>
    </row>
    <row r="908" ht="15.75" customHeight="1">
      <c r="B908" s="801"/>
    </row>
    <row r="909" ht="15.75" customHeight="1">
      <c r="B909" s="801"/>
    </row>
    <row r="910" ht="15.75" customHeight="1">
      <c r="B910" s="801"/>
    </row>
    <row r="911" ht="15.75" customHeight="1">
      <c r="B911" s="801"/>
    </row>
    <row r="912" ht="15.75" customHeight="1">
      <c r="B912" s="801"/>
    </row>
    <row r="913" ht="15.75" customHeight="1">
      <c r="B913" s="801"/>
    </row>
    <row r="914" ht="15.75" customHeight="1">
      <c r="B914" s="801"/>
    </row>
    <row r="915" ht="15.75" customHeight="1">
      <c r="B915" s="801"/>
    </row>
    <row r="916" ht="15.75" customHeight="1">
      <c r="B916" s="801"/>
    </row>
    <row r="917" ht="15.75" customHeight="1">
      <c r="B917" s="801"/>
    </row>
    <row r="918" ht="15.75" customHeight="1">
      <c r="B918" s="801"/>
    </row>
    <row r="919" ht="15.75" customHeight="1">
      <c r="B919" s="801"/>
    </row>
    <row r="920" ht="15.75" customHeight="1">
      <c r="B920" s="801"/>
    </row>
    <row r="921" ht="15.75" customHeight="1">
      <c r="B921" s="801"/>
    </row>
    <row r="922" ht="15.75" customHeight="1">
      <c r="B922" s="801"/>
    </row>
    <row r="923" ht="15.75" customHeight="1">
      <c r="B923" s="801"/>
    </row>
    <row r="924" ht="15.75" customHeight="1">
      <c r="B924" s="801"/>
    </row>
    <row r="925" ht="15.75" customHeight="1">
      <c r="B925" s="801"/>
    </row>
    <row r="926" ht="15.75" customHeight="1">
      <c r="B926" s="801"/>
    </row>
    <row r="927" ht="15.75" customHeight="1">
      <c r="B927" s="801"/>
    </row>
    <row r="928" ht="15.75" customHeight="1">
      <c r="B928" s="801"/>
    </row>
    <row r="929" ht="15.75" customHeight="1">
      <c r="B929" s="801"/>
    </row>
    <row r="930" ht="15.75" customHeight="1">
      <c r="B930" s="801"/>
    </row>
    <row r="931" ht="15.75" customHeight="1">
      <c r="B931" s="801"/>
    </row>
    <row r="932" ht="15.75" customHeight="1">
      <c r="B932" s="801"/>
    </row>
    <row r="933" ht="15.75" customHeight="1">
      <c r="B933" s="801"/>
    </row>
    <row r="934" ht="15.75" customHeight="1">
      <c r="B934" s="801"/>
    </row>
    <row r="935" ht="15.75" customHeight="1">
      <c r="B935" s="801"/>
    </row>
    <row r="936" ht="15.75" customHeight="1">
      <c r="B936" s="801"/>
    </row>
    <row r="937" ht="15.75" customHeight="1">
      <c r="B937" s="801"/>
    </row>
    <row r="938" ht="15.75" customHeight="1">
      <c r="B938" s="801"/>
    </row>
    <row r="939" ht="15.75" customHeight="1">
      <c r="B939" s="801"/>
    </row>
    <row r="940" ht="15.75" customHeight="1">
      <c r="B940" s="801"/>
    </row>
    <row r="941" ht="15.75" customHeight="1">
      <c r="B941" s="801"/>
    </row>
    <row r="942" ht="15.75" customHeight="1">
      <c r="B942" s="801"/>
    </row>
    <row r="943" ht="15.75" customHeight="1">
      <c r="B943" s="801"/>
    </row>
    <row r="944" ht="15.75" customHeight="1">
      <c r="B944" s="801"/>
    </row>
    <row r="945" ht="15.75" customHeight="1">
      <c r="B945" s="801"/>
    </row>
    <row r="946" ht="15.75" customHeight="1">
      <c r="B946" s="801"/>
    </row>
    <row r="947" ht="15.75" customHeight="1">
      <c r="B947" s="801"/>
    </row>
    <row r="948" ht="15.75" customHeight="1">
      <c r="B948" s="801"/>
    </row>
    <row r="949" ht="15.75" customHeight="1">
      <c r="B949" s="801"/>
    </row>
    <row r="950" ht="15.75" customHeight="1">
      <c r="B950" s="801"/>
    </row>
    <row r="951" ht="15.75" customHeight="1">
      <c r="B951" s="801"/>
    </row>
    <row r="952" ht="15.75" customHeight="1">
      <c r="B952" s="801"/>
    </row>
    <row r="953" ht="15.75" customHeight="1">
      <c r="B953" s="801"/>
    </row>
    <row r="954" ht="15.75" customHeight="1">
      <c r="B954" s="801"/>
    </row>
    <row r="955" ht="15.75" customHeight="1">
      <c r="B955" s="801"/>
    </row>
    <row r="956" ht="15.75" customHeight="1">
      <c r="B956" s="801"/>
    </row>
    <row r="957" ht="15.75" customHeight="1">
      <c r="B957" s="801"/>
    </row>
    <row r="958" ht="15.75" customHeight="1">
      <c r="B958" s="801"/>
    </row>
    <row r="959" ht="15.75" customHeight="1">
      <c r="B959" s="801"/>
    </row>
    <row r="960" ht="15.75" customHeight="1">
      <c r="B960" s="801"/>
    </row>
    <row r="961" ht="15.75" customHeight="1">
      <c r="B961" s="801"/>
    </row>
    <row r="962" ht="15.75" customHeight="1">
      <c r="B962" s="801"/>
    </row>
    <row r="963" ht="15.75" customHeight="1">
      <c r="B963" s="801"/>
    </row>
    <row r="964" ht="15.75" customHeight="1">
      <c r="B964" s="801"/>
    </row>
    <row r="965" ht="15.75" customHeight="1">
      <c r="B965" s="801"/>
    </row>
    <row r="966" ht="15.75" customHeight="1">
      <c r="B966" s="801"/>
    </row>
    <row r="967" ht="15.75" customHeight="1">
      <c r="B967" s="801"/>
    </row>
    <row r="968" ht="15.75" customHeight="1">
      <c r="B968" s="801"/>
    </row>
    <row r="969" ht="15.75" customHeight="1">
      <c r="B969" s="801"/>
    </row>
    <row r="970" ht="15.75" customHeight="1">
      <c r="B970" s="801"/>
    </row>
    <row r="971" ht="15.75" customHeight="1">
      <c r="B971" s="801"/>
    </row>
    <row r="972" ht="15.75" customHeight="1">
      <c r="B972" s="801"/>
    </row>
    <row r="973" ht="15.75" customHeight="1">
      <c r="B973" s="801"/>
    </row>
    <row r="974" ht="15.75" customHeight="1">
      <c r="B974" s="801"/>
    </row>
    <row r="975" ht="15.75" customHeight="1">
      <c r="B975" s="801"/>
    </row>
    <row r="976" ht="15.75" customHeight="1">
      <c r="B976" s="801"/>
    </row>
    <row r="977" ht="15.75" customHeight="1">
      <c r="B977" s="801"/>
    </row>
    <row r="978" ht="15.75" customHeight="1">
      <c r="B978" s="801"/>
    </row>
    <row r="979" ht="15.75" customHeight="1">
      <c r="B979" s="801"/>
    </row>
    <row r="980" ht="15.75" customHeight="1">
      <c r="B980" s="801"/>
    </row>
    <row r="981" ht="15.75" customHeight="1">
      <c r="B981" s="801"/>
    </row>
    <row r="982" ht="15.75" customHeight="1">
      <c r="B982" s="801"/>
    </row>
    <row r="983" ht="15.75" customHeight="1">
      <c r="B983" s="801"/>
    </row>
    <row r="984" ht="15.75" customHeight="1">
      <c r="B984" s="801"/>
    </row>
    <row r="985" ht="15.75" customHeight="1">
      <c r="B985" s="801"/>
    </row>
    <row r="986" ht="15.75" customHeight="1">
      <c r="B986" s="801"/>
    </row>
    <row r="987" ht="15.75" customHeight="1">
      <c r="B987" s="801"/>
    </row>
    <row r="988" ht="15.75" customHeight="1">
      <c r="B988" s="801"/>
    </row>
    <row r="989" ht="15.75" customHeight="1">
      <c r="B989" s="801"/>
    </row>
    <row r="990" ht="15.75" customHeight="1">
      <c r="B990" s="801"/>
    </row>
    <row r="991" ht="15.75" customHeight="1">
      <c r="B991" s="801"/>
    </row>
    <row r="992" ht="15.75" customHeight="1">
      <c r="B992" s="801"/>
    </row>
    <row r="993" ht="15.75" customHeight="1">
      <c r="B993" s="801"/>
    </row>
    <row r="994" ht="15.75" customHeight="1">
      <c r="B994" s="801"/>
    </row>
    <row r="995" ht="15.75" customHeight="1">
      <c r="B995" s="801"/>
    </row>
    <row r="996" ht="15.75" customHeight="1">
      <c r="B996" s="801"/>
    </row>
    <row r="997" ht="15.75" customHeight="1">
      <c r="B997" s="801"/>
    </row>
    <row r="998" ht="15.75" customHeight="1">
      <c r="B998" s="801"/>
    </row>
    <row r="999" ht="15.75" customHeight="1">
      <c r="B999" s="801"/>
    </row>
    <row r="1000" ht="15.75" customHeight="1">
      <c r="B1000" s="801"/>
    </row>
  </sheetData>
  <mergeCells count="8">
    <mergeCell ref="A2:E2"/>
    <mergeCell ref="A4:E4"/>
    <mergeCell ref="A5:E5"/>
    <mergeCell ref="A6:E6"/>
    <mergeCell ref="A7:E7"/>
    <mergeCell ref="A8:E8"/>
    <mergeCell ref="A9:E9"/>
    <mergeCell ref="A131:H131"/>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30.14"/>
    <col customWidth="1" min="14" max="14" width="8.14"/>
    <col customWidth="1" min="15" max="15" width="10.14"/>
    <col customWidth="1" min="16" max="20" width="8.86"/>
    <col customWidth="1" min="21" max="28" width="8.0"/>
  </cols>
  <sheetData>
    <row r="1">
      <c r="A1" s="53"/>
      <c r="B1" s="54"/>
      <c r="C1" s="1"/>
      <c r="D1" s="1"/>
      <c r="E1" s="1"/>
      <c r="F1" s="1"/>
      <c r="G1" s="1"/>
      <c r="H1" s="1"/>
      <c r="I1" s="1"/>
      <c r="J1" s="1"/>
      <c r="K1" s="1"/>
      <c r="L1" s="1"/>
      <c r="M1" s="1"/>
      <c r="N1" s="1"/>
    </row>
    <row r="2" ht="21.75" customHeight="1">
      <c r="A2" s="174" t="s">
        <v>729</v>
      </c>
      <c r="B2" s="56"/>
      <c r="C2" s="56"/>
      <c r="D2" s="56"/>
      <c r="E2" s="56"/>
      <c r="F2" s="56"/>
      <c r="G2" s="56"/>
      <c r="H2" s="56"/>
      <c r="I2" s="56"/>
      <c r="J2" s="56"/>
      <c r="K2" s="56"/>
      <c r="L2" s="56"/>
      <c r="M2" s="186"/>
      <c r="N2" s="186"/>
      <c r="O2" s="186"/>
      <c r="P2" s="187"/>
      <c r="Q2" s="188"/>
      <c r="R2" s="188"/>
      <c r="S2" s="188"/>
      <c r="T2" s="188"/>
      <c r="U2" s="188"/>
      <c r="V2" s="188"/>
      <c r="W2" s="188"/>
      <c r="X2" s="188"/>
      <c r="Y2" s="188"/>
      <c r="Z2" s="188"/>
      <c r="AA2" s="188"/>
      <c r="AB2" s="188"/>
    </row>
    <row r="3" ht="18.0" customHeight="1">
      <c r="A3" s="189"/>
      <c r="B3" s="189"/>
      <c r="C3" s="189"/>
      <c r="D3" s="189"/>
      <c r="E3" s="189"/>
      <c r="F3" s="189"/>
      <c r="G3" s="189"/>
      <c r="H3" s="58"/>
      <c r="I3" s="58"/>
      <c r="J3" s="58"/>
      <c r="K3" s="58"/>
      <c r="L3" s="58"/>
      <c r="M3" s="58"/>
      <c r="N3" s="58"/>
      <c r="O3" s="59"/>
      <c r="P3" s="59"/>
      <c r="Q3" s="59"/>
      <c r="R3" s="59"/>
      <c r="S3" s="59"/>
      <c r="T3" s="59"/>
      <c r="U3" s="59"/>
      <c r="V3" s="59"/>
      <c r="W3" s="59"/>
      <c r="X3" s="59"/>
      <c r="Y3" s="59"/>
      <c r="Z3" s="59"/>
      <c r="AA3" s="59"/>
      <c r="AB3" s="59"/>
    </row>
    <row r="4" ht="41.25" customHeight="1">
      <c r="A4" s="190" t="s">
        <v>730</v>
      </c>
      <c r="B4" s="56"/>
      <c r="C4" s="56"/>
      <c r="D4" s="56"/>
      <c r="E4" s="56"/>
      <c r="F4" s="56"/>
      <c r="G4" s="56"/>
      <c r="H4" s="56"/>
      <c r="I4" s="56"/>
      <c r="J4" s="56"/>
      <c r="K4" s="56"/>
      <c r="L4" s="56"/>
      <c r="M4" s="186"/>
      <c r="N4" s="186"/>
      <c r="O4" s="186"/>
      <c r="P4" s="187"/>
      <c r="Q4" s="59"/>
      <c r="R4" s="59"/>
      <c r="S4" s="59"/>
      <c r="T4" s="59"/>
      <c r="U4" s="59"/>
      <c r="V4" s="59"/>
      <c r="W4" s="59"/>
      <c r="X4" s="59"/>
      <c r="Y4" s="59"/>
      <c r="Z4" s="59"/>
      <c r="AA4" s="59"/>
      <c r="AB4" s="59"/>
    </row>
    <row r="5" ht="13.5" customHeight="1">
      <c r="A5" s="191" t="s">
        <v>731</v>
      </c>
      <c r="B5" s="56"/>
      <c r="C5" s="56"/>
      <c r="D5" s="56"/>
      <c r="E5" s="56"/>
      <c r="F5" s="56"/>
      <c r="G5" s="56"/>
      <c r="H5" s="56"/>
      <c r="I5" s="56"/>
      <c r="J5" s="56"/>
      <c r="K5" s="56"/>
      <c r="L5" s="56"/>
      <c r="M5" s="186"/>
      <c r="N5" s="186"/>
      <c r="O5" s="186"/>
      <c r="P5" s="187"/>
      <c r="Q5" s="59"/>
      <c r="R5" s="59"/>
      <c r="S5" s="59"/>
      <c r="T5" s="59"/>
      <c r="U5" s="59"/>
      <c r="V5" s="59"/>
      <c r="W5" s="59"/>
      <c r="X5" s="59"/>
      <c r="Y5" s="59"/>
      <c r="Z5" s="59"/>
      <c r="AA5" s="59"/>
      <c r="AB5" s="59"/>
    </row>
    <row r="6" ht="14.25" customHeight="1">
      <c r="A6" s="190" t="s">
        <v>732</v>
      </c>
      <c r="B6" s="56"/>
      <c r="C6" s="56"/>
      <c r="D6" s="56"/>
      <c r="E6" s="56"/>
      <c r="F6" s="56"/>
      <c r="G6" s="56"/>
      <c r="H6" s="56"/>
      <c r="I6" s="56"/>
      <c r="J6" s="56"/>
      <c r="K6" s="56"/>
      <c r="L6" s="56"/>
      <c r="M6" s="186"/>
      <c r="N6" s="186"/>
      <c r="O6" s="186"/>
      <c r="P6" s="187"/>
      <c r="Q6" s="59"/>
      <c r="R6" s="59"/>
      <c r="S6" s="59"/>
      <c r="T6" s="59"/>
      <c r="U6" s="59"/>
      <c r="V6" s="59"/>
      <c r="W6" s="59"/>
      <c r="X6" s="59"/>
      <c r="Y6" s="59"/>
      <c r="Z6" s="59"/>
      <c r="AA6" s="59"/>
      <c r="AB6" s="59"/>
    </row>
    <row r="7" ht="14.25" customHeight="1">
      <c r="A7" s="60" t="s">
        <v>733</v>
      </c>
      <c r="B7" s="56"/>
      <c r="C7" s="56"/>
      <c r="D7" s="56"/>
      <c r="E7" s="56"/>
      <c r="F7" s="56"/>
      <c r="G7" s="56"/>
      <c r="H7" s="56"/>
      <c r="I7" s="56"/>
      <c r="J7" s="56"/>
      <c r="K7" s="56"/>
      <c r="L7" s="56"/>
      <c r="M7" s="186"/>
      <c r="N7" s="186"/>
      <c r="O7" s="186"/>
      <c r="P7" s="187"/>
      <c r="Q7" s="58"/>
      <c r="R7" s="58"/>
      <c r="S7" s="58"/>
      <c r="T7" s="58"/>
      <c r="U7" s="59"/>
      <c r="V7" s="59"/>
      <c r="W7" s="59"/>
      <c r="X7" s="59"/>
      <c r="Y7" s="59"/>
      <c r="Z7" s="59"/>
      <c r="AA7" s="59"/>
      <c r="AB7" s="59"/>
    </row>
    <row r="8" ht="15.0" customHeight="1">
      <c r="A8" s="191" t="s">
        <v>734</v>
      </c>
      <c r="B8" s="56"/>
      <c r="C8" s="56"/>
      <c r="D8" s="56"/>
      <c r="E8" s="56"/>
      <c r="F8" s="56"/>
      <c r="G8" s="56"/>
      <c r="H8" s="56"/>
      <c r="I8" s="56"/>
      <c r="J8" s="56"/>
      <c r="K8" s="56"/>
      <c r="L8" s="56"/>
      <c r="M8" s="186"/>
      <c r="N8" s="186"/>
      <c r="O8" s="186"/>
      <c r="P8" s="187"/>
      <c r="Q8" s="58"/>
      <c r="R8" s="58"/>
      <c r="S8" s="58"/>
      <c r="T8" s="58"/>
      <c r="U8" s="59"/>
      <c r="V8" s="59"/>
      <c r="W8" s="59"/>
      <c r="X8" s="59"/>
      <c r="Y8" s="59"/>
      <c r="Z8" s="59"/>
      <c r="AA8" s="59"/>
      <c r="AB8" s="59"/>
    </row>
    <row r="9" ht="14.25" customHeight="1">
      <c r="A9" s="60" t="s">
        <v>735</v>
      </c>
      <c r="B9" s="56"/>
      <c r="C9" s="56"/>
      <c r="D9" s="56"/>
      <c r="E9" s="56"/>
      <c r="F9" s="56"/>
      <c r="G9" s="56"/>
      <c r="H9" s="56"/>
      <c r="I9" s="56"/>
      <c r="J9" s="56"/>
      <c r="K9" s="56"/>
      <c r="L9" s="56"/>
      <c r="M9" s="186"/>
      <c r="N9" s="186"/>
      <c r="O9" s="186"/>
      <c r="P9" s="187"/>
      <c r="Q9" s="58"/>
      <c r="R9" s="58"/>
      <c r="S9" s="58"/>
      <c r="T9" s="58"/>
      <c r="U9" s="59"/>
      <c r="V9" s="59"/>
      <c r="W9" s="59"/>
      <c r="X9" s="59"/>
      <c r="Y9" s="59"/>
      <c r="Z9" s="59"/>
      <c r="AA9" s="59"/>
      <c r="AB9" s="59"/>
    </row>
    <row r="10" ht="14.25" customHeight="1">
      <c r="A10" s="60" t="s">
        <v>736</v>
      </c>
      <c r="B10" s="56"/>
      <c r="C10" s="56"/>
      <c r="D10" s="56"/>
      <c r="E10" s="56"/>
      <c r="F10" s="56"/>
      <c r="G10" s="56"/>
      <c r="H10" s="56"/>
      <c r="I10" s="56"/>
      <c r="J10" s="56"/>
      <c r="K10" s="56"/>
      <c r="L10" s="56"/>
      <c r="M10" s="186"/>
      <c r="N10" s="186"/>
      <c r="O10" s="186"/>
      <c r="P10" s="187"/>
      <c r="Q10" s="58"/>
      <c r="R10" s="58"/>
      <c r="S10" s="58"/>
      <c r="T10" s="58"/>
      <c r="U10" s="59"/>
      <c r="V10" s="59"/>
      <c r="W10" s="59"/>
      <c r="X10" s="59"/>
      <c r="Y10" s="59"/>
      <c r="Z10" s="59"/>
      <c r="AA10" s="59"/>
      <c r="AB10" s="59"/>
    </row>
    <row r="11" ht="66.75" customHeight="1">
      <c r="A11" s="63" t="s">
        <v>737</v>
      </c>
      <c r="B11" s="56"/>
      <c r="C11" s="56"/>
      <c r="D11" s="56"/>
      <c r="E11" s="56"/>
      <c r="F11" s="56"/>
      <c r="G11" s="56"/>
      <c r="H11" s="56"/>
      <c r="I11" s="56"/>
      <c r="J11" s="56"/>
      <c r="K11" s="56"/>
      <c r="L11" s="56"/>
      <c r="M11" s="186"/>
      <c r="N11" s="186"/>
      <c r="O11" s="186"/>
      <c r="P11" s="187"/>
      <c r="Q11" s="59"/>
      <c r="R11" s="59"/>
      <c r="S11" s="59"/>
      <c r="T11" s="59"/>
      <c r="U11" s="59"/>
      <c r="V11" s="59"/>
      <c r="W11" s="59"/>
      <c r="X11" s="59"/>
      <c r="Y11" s="59"/>
      <c r="Z11" s="59"/>
      <c r="AA11" s="59"/>
      <c r="AB11" s="59"/>
    </row>
    <row r="12">
      <c r="A12" s="192"/>
      <c r="B12" s="192"/>
      <c r="C12" s="192"/>
      <c r="D12" s="192"/>
      <c r="E12" s="192"/>
      <c r="F12" s="192"/>
      <c r="G12" s="192"/>
      <c r="H12" s="192"/>
      <c r="I12" s="192"/>
      <c r="J12" s="192"/>
      <c r="K12" s="192"/>
      <c r="L12" s="192"/>
      <c r="M12" s="192"/>
      <c r="N12" s="192"/>
      <c r="O12" s="59"/>
      <c r="P12" s="59"/>
      <c r="Q12" s="59"/>
      <c r="R12" s="59"/>
      <c r="S12" s="59"/>
      <c r="T12" s="59"/>
      <c r="U12" s="59"/>
      <c r="V12" s="59"/>
      <c r="W12" s="59"/>
      <c r="X12" s="59"/>
      <c r="Y12" s="59"/>
      <c r="Z12" s="59"/>
      <c r="AA12" s="59"/>
      <c r="AB12" s="59"/>
    </row>
    <row r="13">
      <c r="A13" s="193" t="s">
        <v>7</v>
      </c>
      <c r="B13" s="193" t="s">
        <v>738</v>
      </c>
      <c r="C13" s="193" t="s">
        <v>739</v>
      </c>
      <c r="D13" s="193" t="s">
        <v>740</v>
      </c>
      <c r="E13" s="193" t="s">
        <v>741</v>
      </c>
      <c r="F13" s="194" t="s">
        <v>8</v>
      </c>
      <c r="G13" s="193" t="s">
        <v>742</v>
      </c>
      <c r="H13" s="193" t="s">
        <v>743</v>
      </c>
      <c r="I13" s="193" t="s">
        <v>744</v>
      </c>
      <c r="J13" s="193" t="s">
        <v>745</v>
      </c>
      <c r="K13" s="193" t="s">
        <v>746</v>
      </c>
      <c r="L13" s="195" t="s">
        <v>143</v>
      </c>
      <c r="M13" s="196" t="s">
        <v>144</v>
      </c>
      <c r="N13" s="192"/>
      <c r="O13" s="59"/>
      <c r="P13" s="59"/>
    </row>
    <row r="14" ht="11.25" customHeight="1">
      <c r="A14" s="197" t="s">
        <v>747</v>
      </c>
      <c r="B14" s="198" t="s">
        <v>748</v>
      </c>
      <c r="C14" s="128" t="s">
        <v>749</v>
      </c>
      <c r="D14" s="128" t="s">
        <v>750</v>
      </c>
      <c r="E14" s="128" t="s">
        <v>747</v>
      </c>
      <c r="F14" s="126" t="s">
        <v>52</v>
      </c>
      <c r="G14" s="128" t="s">
        <v>751</v>
      </c>
      <c r="H14" s="128">
        <v>2024.0</v>
      </c>
      <c r="I14" s="198"/>
      <c r="J14" s="128" t="s">
        <v>752</v>
      </c>
      <c r="K14" s="199">
        <v>200.0</v>
      </c>
      <c r="L14" s="200">
        <v>200.0</v>
      </c>
      <c r="M14" s="78" t="s">
        <v>214</v>
      </c>
      <c r="N14" s="192"/>
      <c r="O14" s="58"/>
      <c r="P14" s="58"/>
      <c r="Q14" s="79"/>
      <c r="R14" s="79"/>
      <c r="S14" s="79"/>
      <c r="T14" s="79"/>
      <c r="U14" s="79"/>
      <c r="V14" s="79"/>
      <c r="W14" s="79"/>
      <c r="X14" s="79"/>
      <c r="Y14" s="79"/>
      <c r="Z14" s="79"/>
      <c r="AA14" s="79"/>
      <c r="AB14" s="79"/>
    </row>
    <row r="15" ht="11.25" customHeight="1">
      <c r="A15" s="197" t="s">
        <v>62</v>
      </c>
      <c r="B15" s="198" t="s">
        <v>753</v>
      </c>
      <c r="C15" s="198" t="s">
        <v>754</v>
      </c>
      <c r="D15" s="198" t="s">
        <v>755</v>
      </c>
      <c r="E15" s="198" t="s">
        <v>756</v>
      </c>
      <c r="F15" s="201" t="s">
        <v>52</v>
      </c>
      <c r="G15" s="202" t="s">
        <v>757</v>
      </c>
      <c r="H15" s="203">
        <v>2024.0</v>
      </c>
      <c r="I15" s="204">
        <v>2024.0</v>
      </c>
      <c r="J15" s="201" t="s">
        <v>758</v>
      </c>
      <c r="K15" s="205">
        <v>4000.0</v>
      </c>
      <c r="L15" s="206">
        <v>300.0</v>
      </c>
      <c r="M15" s="78" t="s">
        <v>297</v>
      </c>
      <c r="N15" s="192"/>
      <c r="O15" s="58"/>
      <c r="P15" s="58"/>
      <c r="Q15" s="79"/>
      <c r="R15" s="79"/>
      <c r="S15" s="79"/>
      <c r="T15" s="79"/>
      <c r="U15" s="79"/>
      <c r="V15" s="79"/>
      <c r="W15" s="79"/>
      <c r="X15" s="79"/>
      <c r="Y15" s="79"/>
      <c r="Z15" s="79"/>
      <c r="AA15" s="79"/>
      <c r="AB15" s="79"/>
    </row>
    <row r="16" ht="11.25" customHeight="1">
      <c r="A16" s="197" t="s">
        <v>62</v>
      </c>
      <c r="B16" s="198" t="s">
        <v>759</v>
      </c>
      <c r="C16" s="198" t="s">
        <v>760</v>
      </c>
      <c r="D16" s="198" t="s">
        <v>761</v>
      </c>
      <c r="E16" s="198" t="s">
        <v>62</v>
      </c>
      <c r="F16" s="201" t="s">
        <v>52</v>
      </c>
      <c r="G16" s="202" t="s">
        <v>762</v>
      </c>
      <c r="H16" s="198">
        <v>2024.0</v>
      </c>
      <c r="I16" s="79"/>
      <c r="J16" s="198" t="s">
        <v>763</v>
      </c>
      <c r="K16" s="205">
        <v>200.0</v>
      </c>
      <c r="L16" s="206">
        <v>200.0</v>
      </c>
      <c r="M16" s="78" t="s">
        <v>297</v>
      </c>
      <c r="N16" s="192"/>
      <c r="O16" s="58"/>
      <c r="P16" s="58"/>
      <c r="Q16" s="79"/>
      <c r="R16" s="79"/>
      <c r="S16" s="79"/>
      <c r="T16" s="79"/>
      <c r="U16" s="79"/>
      <c r="V16" s="79"/>
      <c r="W16" s="79"/>
      <c r="X16" s="79"/>
      <c r="Y16" s="79"/>
      <c r="Z16" s="79"/>
      <c r="AA16" s="79"/>
      <c r="AB16" s="79"/>
    </row>
    <row r="17" ht="11.25" customHeight="1">
      <c r="A17" s="85" t="s">
        <v>65</v>
      </c>
      <c r="B17" s="204" t="s">
        <v>764</v>
      </c>
      <c r="C17" s="204" t="s">
        <v>754</v>
      </c>
      <c r="D17" s="204" t="s">
        <v>765</v>
      </c>
      <c r="E17" s="204" t="s">
        <v>766</v>
      </c>
      <c r="F17" s="204" t="s">
        <v>52</v>
      </c>
      <c r="G17" s="204"/>
      <c r="H17" s="204">
        <v>2024.0</v>
      </c>
      <c r="I17" s="204"/>
      <c r="J17" s="204"/>
      <c r="K17" s="207">
        <v>400.0</v>
      </c>
      <c r="L17" s="208">
        <v>133.33</v>
      </c>
      <c r="M17" s="78" t="s">
        <v>767</v>
      </c>
      <c r="N17" s="192"/>
      <c r="O17" s="58"/>
      <c r="P17" s="58"/>
      <c r="Q17" s="79"/>
      <c r="R17" s="79"/>
      <c r="S17" s="79"/>
      <c r="T17" s="79"/>
      <c r="U17" s="79"/>
      <c r="V17" s="79"/>
      <c r="W17" s="79"/>
      <c r="X17" s="79"/>
      <c r="Y17" s="79"/>
      <c r="Z17" s="79"/>
      <c r="AA17" s="79"/>
      <c r="AB17" s="79"/>
    </row>
    <row r="18" ht="11.25" customHeight="1">
      <c r="A18" s="197" t="s">
        <v>768</v>
      </c>
      <c r="B18" s="198" t="s">
        <v>769</v>
      </c>
      <c r="C18" s="198" t="s">
        <v>770</v>
      </c>
      <c r="D18" s="198" t="s">
        <v>755</v>
      </c>
      <c r="E18" s="198" t="s">
        <v>73</v>
      </c>
      <c r="F18" s="201" t="s">
        <v>52</v>
      </c>
      <c r="G18" s="198" t="s">
        <v>771</v>
      </c>
      <c r="H18" s="198">
        <v>2024.0</v>
      </c>
      <c r="I18" s="198"/>
      <c r="J18" s="198" t="s">
        <v>772</v>
      </c>
      <c r="K18" s="205">
        <v>200.0</v>
      </c>
      <c r="L18" s="206">
        <v>200.0</v>
      </c>
      <c r="M18" s="78" t="s">
        <v>366</v>
      </c>
      <c r="N18" s="192"/>
      <c r="O18" s="58"/>
      <c r="P18" s="58"/>
      <c r="Q18" s="79"/>
      <c r="R18" s="79"/>
      <c r="S18" s="79"/>
      <c r="T18" s="79"/>
      <c r="U18" s="79"/>
      <c r="V18" s="79"/>
      <c r="W18" s="79"/>
      <c r="X18" s="79"/>
      <c r="Y18" s="79"/>
      <c r="Z18" s="79"/>
      <c r="AA18" s="79"/>
      <c r="AB18" s="79"/>
    </row>
    <row r="19" ht="11.25" customHeight="1">
      <c r="A19" s="197" t="s">
        <v>773</v>
      </c>
      <c r="B19" s="198" t="s">
        <v>774</v>
      </c>
      <c r="C19" s="198" t="s">
        <v>754</v>
      </c>
      <c r="D19" s="198" t="s">
        <v>765</v>
      </c>
      <c r="E19" s="198" t="s">
        <v>766</v>
      </c>
      <c r="F19" s="201" t="s">
        <v>77</v>
      </c>
      <c r="G19" s="198"/>
      <c r="H19" s="198">
        <v>2024.0</v>
      </c>
      <c r="I19" s="198"/>
      <c r="J19" s="198"/>
      <c r="K19" s="205">
        <v>400.0</v>
      </c>
      <c r="L19" s="206">
        <v>133.33333333333334</v>
      </c>
      <c r="M19" s="78" t="s">
        <v>775</v>
      </c>
      <c r="N19" s="192"/>
      <c r="O19" s="58"/>
      <c r="P19" s="58"/>
      <c r="Q19" s="79"/>
      <c r="R19" s="79"/>
      <c r="S19" s="79"/>
      <c r="T19" s="79"/>
      <c r="U19" s="79"/>
      <c r="V19" s="79"/>
      <c r="W19" s="79"/>
      <c r="X19" s="79"/>
      <c r="Y19" s="79"/>
      <c r="Z19" s="79"/>
      <c r="AA19" s="79"/>
      <c r="AB19" s="79"/>
    </row>
    <row r="20" ht="11.25" customHeight="1">
      <c r="A20" s="197" t="s">
        <v>776</v>
      </c>
      <c r="B20" s="198" t="s">
        <v>774</v>
      </c>
      <c r="C20" s="198" t="s">
        <v>754</v>
      </c>
      <c r="D20" s="198" t="s">
        <v>765</v>
      </c>
      <c r="E20" s="198" t="s">
        <v>766</v>
      </c>
      <c r="F20" s="201" t="s">
        <v>77</v>
      </c>
      <c r="G20" s="198"/>
      <c r="H20" s="198">
        <v>2024.0</v>
      </c>
      <c r="I20" s="198"/>
      <c r="J20" s="198"/>
      <c r="K20" s="205">
        <v>400.0</v>
      </c>
      <c r="L20" s="206">
        <v>133.33333333333334</v>
      </c>
      <c r="M20" s="78" t="s">
        <v>689</v>
      </c>
      <c r="N20" s="192"/>
      <c r="O20" s="58"/>
      <c r="P20" s="58"/>
      <c r="Q20" s="79"/>
      <c r="R20" s="79"/>
      <c r="S20" s="79"/>
      <c r="T20" s="79"/>
      <c r="U20" s="79"/>
      <c r="V20" s="79"/>
      <c r="W20" s="79"/>
      <c r="X20" s="79"/>
      <c r="Y20" s="79"/>
      <c r="Z20" s="79"/>
      <c r="AA20" s="79"/>
      <c r="AB20" s="79"/>
    </row>
    <row r="21" ht="11.25" customHeight="1">
      <c r="A21" s="198"/>
      <c r="B21" s="198"/>
      <c r="C21" s="198"/>
      <c r="D21" s="198"/>
      <c r="E21" s="198"/>
      <c r="F21" s="201"/>
      <c r="G21" s="198"/>
      <c r="H21" s="198"/>
      <c r="I21" s="198"/>
      <c r="J21" s="198"/>
      <c r="K21" s="198"/>
      <c r="L21" s="209"/>
      <c r="M21" s="78"/>
      <c r="N21" s="192"/>
      <c r="O21" s="58"/>
      <c r="P21" s="58"/>
      <c r="Q21" s="79"/>
      <c r="R21" s="79"/>
      <c r="S21" s="79"/>
      <c r="T21" s="79"/>
      <c r="U21" s="79"/>
      <c r="V21" s="79"/>
      <c r="W21" s="79"/>
      <c r="X21" s="79"/>
      <c r="Y21" s="79"/>
      <c r="Z21" s="79"/>
      <c r="AA21" s="79"/>
      <c r="AB21" s="79"/>
    </row>
    <row r="22" ht="11.25" customHeight="1">
      <c r="A22" s="210" t="s">
        <v>777</v>
      </c>
      <c r="B22" s="210"/>
      <c r="C22" s="210"/>
      <c r="D22" s="210"/>
      <c r="E22" s="210"/>
      <c r="F22" s="210"/>
      <c r="G22" s="210"/>
      <c r="H22" s="210"/>
      <c r="I22" s="210"/>
      <c r="J22" s="210"/>
      <c r="K22" s="210"/>
      <c r="L22" s="211">
        <f>SUM(L14:L21)</f>
        <v>1299.996667</v>
      </c>
      <c r="M22" s="192"/>
      <c r="N22" s="192"/>
      <c r="O22" s="58"/>
      <c r="P22" s="58"/>
      <c r="Q22" s="79"/>
      <c r="R22" s="79"/>
      <c r="S22" s="79"/>
      <c r="T22" s="79"/>
      <c r="U22" s="79"/>
      <c r="V22" s="79"/>
      <c r="W22" s="79"/>
      <c r="X22" s="79"/>
      <c r="Y22" s="79"/>
      <c r="Z22" s="79"/>
      <c r="AA22" s="79"/>
      <c r="AB22" s="79"/>
    </row>
    <row r="23" ht="11.25" customHeight="1">
      <c r="A23" s="172" t="s">
        <v>690</v>
      </c>
      <c r="B23" s="173"/>
      <c r="C23" s="173"/>
      <c r="D23" s="173"/>
      <c r="E23" s="173"/>
      <c r="F23" s="173"/>
      <c r="G23" s="173"/>
      <c r="H23" s="173"/>
      <c r="I23" s="173"/>
      <c r="J23" s="173"/>
      <c r="K23" s="173"/>
      <c r="L23" s="173"/>
      <c r="M23" s="212"/>
      <c r="N23" s="212"/>
      <c r="O23" s="212"/>
      <c r="P23" s="212"/>
      <c r="Q23" s="79"/>
      <c r="R23" s="79"/>
      <c r="S23" s="79"/>
      <c r="T23" s="79"/>
      <c r="U23" s="79"/>
      <c r="V23" s="79"/>
      <c r="W23" s="79"/>
      <c r="X23" s="79"/>
      <c r="Y23" s="79"/>
      <c r="Z23" s="79"/>
      <c r="AA23" s="79"/>
      <c r="AB23" s="79"/>
    </row>
    <row r="24" ht="15.75" customHeight="1">
      <c r="A24" s="53"/>
      <c r="B24" s="54"/>
      <c r="C24" s="1"/>
      <c r="D24" s="1"/>
      <c r="E24" s="1"/>
      <c r="F24" s="1"/>
      <c r="G24" s="1"/>
      <c r="H24" s="1"/>
      <c r="I24" s="1"/>
      <c r="J24" s="1"/>
      <c r="K24" s="1"/>
      <c r="L24" s="1"/>
      <c r="M24" s="1"/>
      <c r="N24" s="1"/>
    </row>
    <row r="25" ht="15.75" customHeight="1">
      <c r="A25" s="53"/>
      <c r="B25" s="54"/>
      <c r="C25" s="1"/>
      <c r="D25" s="1"/>
      <c r="E25" s="1"/>
      <c r="F25" s="1"/>
      <c r="G25" s="1"/>
      <c r="H25" s="1"/>
      <c r="I25" s="1"/>
      <c r="J25" s="1"/>
      <c r="K25" s="1"/>
      <c r="L25" s="1"/>
      <c r="M25" s="1"/>
      <c r="N25" s="1"/>
    </row>
    <row r="26" ht="15.75" customHeight="1">
      <c r="A26" s="53"/>
      <c r="B26" s="54"/>
      <c r="C26" s="1"/>
      <c r="D26" s="1"/>
      <c r="E26" s="1"/>
      <c r="F26" s="1"/>
      <c r="G26" s="1"/>
      <c r="H26" s="1"/>
      <c r="I26" s="1"/>
      <c r="J26" s="1"/>
      <c r="K26" s="1"/>
      <c r="L26" s="1"/>
      <c r="M26" s="1"/>
      <c r="N26" s="1"/>
    </row>
    <row r="27" ht="15.75" customHeight="1">
      <c r="A27" s="53"/>
      <c r="B27" s="54"/>
      <c r="C27" s="1"/>
      <c r="D27" s="1"/>
      <c r="E27" s="1"/>
      <c r="F27" s="1"/>
      <c r="G27" s="1"/>
      <c r="H27" s="1"/>
      <c r="I27" s="1"/>
      <c r="J27" s="1"/>
      <c r="K27" s="1"/>
      <c r="L27" s="1"/>
      <c r="M27" s="1"/>
      <c r="N27" s="1"/>
    </row>
    <row r="28" ht="15.75" customHeight="1">
      <c r="A28" s="53"/>
      <c r="B28" s="54"/>
      <c r="C28" s="1"/>
      <c r="D28" s="1"/>
      <c r="E28" s="1"/>
      <c r="F28" s="1"/>
      <c r="G28" s="1"/>
      <c r="H28" s="1"/>
      <c r="I28" s="1"/>
      <c r="J28" s="1"/>
      <c r="K28" s="1"/>
      <c r="L28" s="1"/>
      <c r="M28" s="1"/>
      <c r="N28" s="1"/>
    </row>
    <row r="29" ht="15.75" customHeight="1">
      <c r="A29" s="53"/>
      <c r="B29" s="54"/>
      <c r="C29" s="1"/>
      <c r="D29" s="1"/>
      <c r="E29" s="1"/>
      <c r="F29" s="1"/>
      <c r="G29" s="1"/>
      <c r="H29" s="1"/>
      <c r="I29" s="1"/>
      <c r="J29" s="1"/>
      <c r="K29" s="1"/>
      <c r="L29" s="1"/>
      <c r="M29" s="1"/>
      <c r="N29" s="1"/>
    </row>
    <row r="30" ht="15.75" customHeight="1">
      <c r="A30" s="53"/>
      <c r="B30" s="54"/>
      <c r="C30" s="1"/>
      <c r="D30" s="1"/>
      <c r="E30" s="1"/>
      <c r="F30" s="1"/>
      <c r="G30" s="1"/>
      <c r="H30" s="1"/>
      <c r="I30" s="1"/>
      <c r="J30" s="1"/>
      <c r="K30" s="1"/>
      <c r="L30" s="1"/>
      <c r="M30" s="1"/>
      <c r="N30" s="1"/>
    </row>
    <row r="31" ht="15.75" customHeight="1">
      <c r="A31" s="53"/>
      <c r="B31" s="54"/>
      <c r="C31" s="1"/>
      <c r="D31" s="1"/>
      <c r="E31" s="1"/>
      <c r="F31" s="1"/>
      <c r="G31" s="1"/>
      <c r="H31" s="1"/>
      <c r="I31" s="1"/>
      <c r="J31" s="1"/>
      <c r="K31" s="1"/>
      <c r="L31" s="1"/>
      <c r="M31" s="1"/>
      <c r="N31" s="1"/>
    </row>
    <row r="32" ht="15.75" customHeight="1">
      <c r="A32" s="53"/>
      <c r="B32" s="54"/>
      <c r="C32" s="1"/>
      <c r="D32" s="1"/>
      <c r="E32" s="1"/>
      <c r="F32" s="1"/>
      <c r="G32" s="1"/>
      <c r="H32" s="1"/>
      <c r="I32" s="1"/>
      <c r="J32" s="1"/>
      <c r="K32" s="1"/>
      <c r="L32" s="1"/>
      <c r="M32" s="1"/>
      <c r="N32" s="1"/>
    </row>
    <row r="33" ht="15.75" customHeight="1">
      <c r="A33" s="53"/>
      <c r="B33" s="54"/>
      <c r="C33" s="1"/>
      <c r="D33" s="1"/>
      <c r="E33" s="1"/>
      <c r="F33" s="1"/>
      <c r="G33" s="1"/>
      <c r="H33" s="1"/>
      <c r="I33" s="1"/>
      <c r="J33" s="1"/>
      <c r="K33" s="1"/>
      <c r="L33" s="1"/>
      <c r="M33" s="1"/>
      <c r="N33" s="1"/>
    </row>
    <row r="34" ht="15.75" customHeight="1">
      <c r="A34" s="53"/>
      <c r="B34" s="54"/>
      <c r="C34" s="1"/>
      <c r="D34" s="1"/>
      <c r="E34" s="1"/>
      <c r="F34" s="1"/>
      <c r="G34" s="1"/>
      <c r="H34" s="1"/>
      <c r="I34" s="1"/>
      <c r="J34" s="1"/>
      <c r="K34" s="1"/>
      <c r="L34" s="1"/>
      <c r="M34" s="1"/>
      <c r="N34" s="1"/>
    </row>
    <row r="35" ht="15.75" customHeight="1">
      <c r="A35" s="53"/>
      <c r="B35" s="54"/>
      <c r="C35" s="1"/>
      <c r="D35" s="1"/>
      <c r="E35" s="1"/>
      <c r="F35" s="1"/>
      <c r="G35" s="1"/>
      <c r="H35" s="1"/>
      <c r="I35" s="1"/>
      <c r="J35" s="1"/>
      <c r="K35" s="1"/>
      <c r="L35" s="1"/>
      <c r="M35" s="1"/>
      <c r="N35" s="1"/>
    </row>
    <row r="36" ht="15.75" customHeight="1">
      <c r="A36" s="53"/>
      <c r="B36" s="54"/>
      <c r="C36" s="1"/>
      <c r="D36" s="1"/>
      <c r="E36" s="1"/>
      <c r="F36" s="1"/>
      <c r="G36" s="1"/>
      <c r="H36" s="1"/>
      <c r="I36" s="1"/>
      <c r="J36" s="1"/>
      <c r="K36" s="1"/>
      <c r="L36" s="1"/>
      <c r="M36" s="1"/>
      <c r="N36" s="1"/>
    </row>
    <row r="37" ht="15.75" customHeight="1">
      <c r="A37" s="53"/>
      <c r="B37" s="54"/>
      <c r="C37" s="1"/>
      <c r="D37" s="1"/>
      <c r="E37" s="1"/>
      <c r="F37" s="1"/>
      <c r="G37" s="1"/>
      <c r="H37" s="1"/>
      <c r="I37" s="1"/>
      <c r="J37" s="1"/>
      <c r="K37" s="1"/>
      <c r="L37" s="1"/>
      <c r="M37" s="1"/>
      <c r="N37" s="1"/>
    </row>
    <row r="38" ht="15.75" customHeight="1">
      <c r="A38" s="53"/>
      <c r="B38" s="54"/>
      <c r="C38" s="1"/>
      <c r="D38" s="1"/>
      <c r="E38" s="1"/>
      <c r="F38" s="1"/>
      <c r="G38" s="1"/>
      <c r="H38" s="1"/>
      <c r="I38" s="1"/>
      <c r="J38" s="1"/>
      <c r="K38" s="1"/>
      <c r="L38" s="1"/>
      <c r="M38" s="1"/>
      <c r="N38" s="1"/>
    </row>
    <row r="39" ht="15.75" customHeight="1">
      <c r="A39" s="53"/>
      <c r="B39" s="54"/>
      <c r="C39" s="1"/>
      <c r="D39" s="1"/>
      <c r="E39" s="1"/>
      <c r="F39" s="1"/>
      <c r="G39" s="1"/>
      <c r="H39" s="1"/>
      <c r="I39" s="1"/>
      <c r="J39" s="1"/>
      <c r="K39" s="1"/>
      <c r="L39" s="1"/>
      <c r="M39" s="1"/>
      <c r="N39" s="1"/>
    </row>
    <row r="40" ht="15.75" customHeight="1">
      <c r="A40" s="53"/>
      <c r="B40" s="54"/>
      <c r="C40" s="1"/>
      <c r="D40" s="1"/>
      <c r="E40" s="1"/>
      <c r="F40" s="1"/>
      <c r="G40" s="1"/>
      <c r="H40" s="1"/>
      <c r="I40" s="1"/>
      <c r="J40" s="1"/>
      <c r="K40" s="1"/>
      <c r="L40" s="1"/>
      <c r="M40" s="1"/>
      <c r="N40" s="1"/>
    </row>
    <row r="41" ht="15.75" customHeight="1">
      <c r="A41" s="53"/>
      <c r="B41" s="54"/>
      <c r="C41" s="1"/>
      <c r="D41" s="1"/>
      <c r="E41" s="1"/>
      <c r="F41" s="1"/>
      <c r="G41" s="1"/>
      <c r="H41" s="1"/>
      <c r="I41" s="1"/>
      <c r="J41" s="1"/>
      <c r="K41" s="1"/>
      <c r="L41" s="1"/>
      <c r="M41" s="1"/>
      <c r="N41" s="1"/>
    </row>
    <row r="42" ht="15.75" customHeight="1">
      <c r="A42" s="53"/>
      <c r="B42" s="54"/>
      <c r="C42" s="1"/>
      <c r="D42" s="1"/>
      <c r="E42" s="1"/>
      <c r="F42" s="1"/>
      <c r="G42" s="1"/>
      <c r="H42" s="1"/>
      <c r="I42" s="1"/>
      <c r="J42" s="1"/>
      <c r="K42" s="1"/>
      <c r="L42" s="1"/>
      <c r="M42" s="1"/>
      <c r="N42" s="1"/>
    </row>
    <row r="43" ht="15.75" customHeight="1">
      <c r="A43" s="53"/>
      <c r="B43" s="54"/>
      <c r="C43" s="1"/>
      <c r="D43" s="1"/>
      <c r="E43" s="1"/>
      <c r="F43" s="1"/>
      <c r="G43" s="1"/>
      <c r="H43" s="1"/>
      <c r="I43" s="1"/>
      <c r="J43" s="1"/>
      <c r="K43" s="1"/>
      <c r="L43" s="1"/>
      <c r="M43" s="1"/>
      <c r="N43" s="1"/>
    </row>
    <row r="44" ht="15.75" customHeight="1">
      <c r="A44" s="53"/>
      <c r="B44" s="54"/>
      <c r="C44" s="1"/>
      <c r="D44" s="1"/>
      <c r="E44" s="1"/>
      <c r="F44" s="1"/>
      <c r="G44" s="1"/>
      <c r="H44" s="1"/>
      <c r="I44" s="1"/>
      <c r="J44" s="1"/>
      <c r="K44" s="1"/>
      <c r="L44" s="1"/>
      <c r="M44" s="1"/>
      <c r="N44" s="1"/>
    </row>
    <row r="45" ht="15.75" customHeight="1">
      <c r="A45" s="53"/>
      <c r="B45" s="54"/>
      <c r="C45" s="1"/>
      <c r="D45" s="1"/>
      <c r="E45" s="1"/>
      <c r="F45" s="1"/>
      <c r="G45" s="1"/>
      <c r="H45" s="1"/>
      <c r="I45" s="1"/>
      <c r="J45" s="1"/>
      <c r="K45" s="1"/>
      <c r="L45" s="1"/>
      <c r="M45" s="1"/>
      <c r="N45" s="1"/>
    </row>
    <row r="46" ht="15.75" customHeight="1">
      <c r="A46" s="53"/>
      <c r="B46" s="54"/>
      <c r="C46" s="1"/>
      <c r="D46" s="1"/>
      <c r="E46" s="1"/>
      <c r="F46" s="1"/>
      <c r="G46" s="1"/>
      <c r="H46" s="1"/>
      <c r="I46" s="1"/>
      <c r="J46" s="1"/>
      <c r="K46" s="1"/>
      <c r="L46" s="1"/>
      <c r="M46" s="1"/>
      <c r="N46" s="1"/>
    </row>
    <row r="47" ht="15.75" customHeight="1">
      <c r="A47" s="53"/>
      <c r="B47" s="54"/>
      <c r="C47" s="1"/>
      <c r="D47" s="1"/>
      <c r="E47" s="1"/>
      <c r="F47" s="1"/>
      <c r="G47" s="1"/>
      <c r="H47" s="1"/>
      <c r="I47" s="1"/>
      <c r="J47" s="1"/>
      <c r="K47" s="1"/>
      <c r="L47" s="1"/>
      <c r="M47" s="1"/>
      <c r="N47" s="1"/>
    </row>
    <row r="48" ht="15.75" customHeight="1">
      <c r="A48" s="53"/>
      <c r="B48" s="54"/>
      <c r="C48" s="1"/>
      <c r="D48" s="1"/>
      <c r="E48" s="1"/>
      <c r="F48" s="1"/>
      <c r="G48" s="1"/>
      <c r="H48" s="1"/>
      <c r="I48" s="1"/>
      <c r="J48" s="1"/>
      <c r="K48" s="1"/>
      <c r="L48" s="1"/>
      <c r="M48" s="1"/>
      <c r="N48" s="1"/>
    </row>
    <row r="49" ht="15.75" customHeight="1">
      <c r="A49" s="53"/>
      <c r="B49" s="54"/>
      <c r="C49" s="1"/>
      <c r="D49" s="1"/>
      <c r="E49" s="1"/>
      <c r="F49" s="1"/>
      <c r="G49" s="1"/>
      <c r="H49" s="1"/>
      <c r="I49" s="1"/>
      <c r="J49" s="1"/>
      <c r="K49" s="1"/>
      <c r="L49" s="1"/>
      <c r="M49" s="1"/>
      <c r="N49" s="1"/>
    </row>
    <row r="50" ht="15.75" customHeight="1">
      <c r="A50" s="53"/>
      <c r="B50" s="54"/>
      <c r="C50" s="1"/>
      <c r="D50" s="1"/>
      <c r="E50" s="1"/>
      <c r="F50" s="1"/>
      <c r="G50" s="1"/>
      <c r="H50" s="1"/>
      <c r="I50" s="1"/>
      <c r="J50" s="1"/>
      <c r="K50" s="1"/>
      <c r="L50" s="1"/>
      <c r="M50" s="1"/>
      <c r="N50" s="1"/>
    </row>
    <row r="51" ht="15.75" customHeight="1">
      <c r="A51" s="53"/>
      <c r="B51" s="54"/>
      <c r="C51" s="1"/>
      <c r="D51" s="1"/>
      <c r="E51" s="1"/>
      <c r="F51" s="1"/>
      <c r="G51" s="1"/>
      <c r="H51" s="1"/>
      <c r="I51" s="1"/>
      <c r="J51" s="1"/>
      <c r="K51" s="1"/>
      <c r="L51" s="1"/>
      <c r="M51" s="1"/>
      <c r="N51" s="1"/>
    </row>
    <row r="52" ht="15.75" customHeight="1">
      <c r="A52" s="53"/>
      <c r="B52" s="54"/>
      <c r="C52" s="1"/>
      <c r="D52" s="1"/>
      <c r="E52" s="1"/>
      <c r="F52" s="1"/>
      <c r="G52" s="1"/>
      <c r="H52" s="1"/>
      <c r="I52" s="1"/>
      <c r="J52" s="1"/>
      <c r="K52" s="1"/>
      <c r="L52" s="1"/>
      <c r="M52" s="1"/>
      <c r="N52" s="1"/>
    </row>
    <row r="53" ht="15.75" customHeight="1">
      <c r="A53" s="53"/>
      <c r="B53" s="54"/>
      <c r="C53" s="1"/>
      <c r="D53" s="1"/>
      <c r="E53" s="1"/>
      <c r="F53" s="1"/>
      <c r="G53" s="1"/>
      <c r="H53" s="1"/>
      <c r="I53" s="1"/>
      <c r="J53" s="1"/>
      <c r="K53" s="1"/>
      <c r="L53" s="1"/>
      <c r="M53" s="1"/>
      <c r="N53" s="1"/>
    </row>
    <row r="54" ht="15.75" customHeight="1">
      <c r="A54" s="53"/>
      <c r="B54" s="54"/>
      <c r="C54" s="1"/>
      <c r="D54" s="1"/>
      <c r="E54" s="1"/>
      <c r="F54" s="1"/>
      <c r="G54" s="1"/>
      <c r="H54" s="1"/>
      <c r="I54" s="1"/>
      <c r="J54" s="1"/>
      <c r="K54" s="1"/>
      <c r="L54" s="1"/>
      <c r="M54" s="1"/>
      <c r="N54" s="1"/>
    </row>
    <row r="55" ht="15.75" customHeight="1">
      <c r="A55" s="53"/>
      <c r="B55" s="54"/>
      <c r="C55" s="1"/>
      <c r="D55" s="1"/>
      <c r="E55" s="1"/>
      <c r="F55" s="1"/>
      <c r="G55" s="1"/>
      <c r="H55" s="1"/>
      <c r="I55" s="1"/>
      <c r="J55" s="1"/>
      <c r="K55" s="1"/>
      <c r="L55" s="1"/>
      <c r="M55" s="1"/>
      <c r="N55" s="1"/>
    </row>
    <row r="56" ht="15.75" customHeight="1">
      <c r="A56" s="53"/>
      <c r="B56" s="54"/>
      <c r="C56" s="1"/>
      <c r="D56" s="1"/>
      <c r="E56" s="1"/>
      <c r="F56" s="1"/>
      <c r="G56" s="1"/>
      <c r="H56" s="1"/>
      <c r="I56" s="1"/>
      <c r="J56" s="1"/>
      <c r="K56" s="1"/>
      <c r="L56" s="1"/>
      <c r="M56" s="1"/>
      <c r="N56" s="1"/>
    </row>
    <row r="57" ht="15.75" customHeight="1">
      <c r="A57" s="53"/>
      <c r="B57" s="54"/>
      <c r="C57" s="1"/>
      <c r="D57" s="1"/>
      <c r="E57" s="1"/>
      <c r="F57" s="1"/>
      <c r="G57" s="1"/>
      <c r="H57" s="1"/>
      <c r="I57" s="1"/>
      <c r="J57" s="1"/>
      <c r="K57" s="1"/>
      <c r="L57" s="1"/>
      <c r="M57" s="1"/>
      <c r="N57" s="1"/>
    </row>
    <row r="58" ht="15.75" customHeight="1">
      <c r="A58" s="53"/>
      <c r="B58" s="54"/>
      <c r="C58" s="1"/>
      <c r="D58" s="1"/>
      <c r="E58" s="1"/>
      <c r="F58" s="1"/>
      <c r="G58" s="1"/>
      <c r="H58" s="1"/>
      <c r="I58" s="1"/>
      <c r="J58" s="1"/>
      <c r="K58" s="1"/>
      <c r="L58" s="1"/>
      <c r="M58" s="1"/>
      <c r="N58" s="1"/>
    </row>
    <row r="59" ht="15.75" customHeight="1">
      <c r="A59" s="53"/>
      <c r="B59" s="54"/>
      <c r="C59" s="1"/>
      <c r="D59" s="1"/>
      <c r="E59" s="1"/>
      <c r="F59" s="1"/>
      <c r="G59" s="1"/>
      <c r="H59" s="1"/>
      <c r="I59" s="1"/>
      <c r="J59" s="1"/>
      <c r="K59" s="1"/>
      <c r="L59" s="1"/>
      <c r="M59" s="1"/>
      <c r="N59" s="1"/>
    </row>
    <row r="60" ht="15.75" customHeight="1">
      <c r="A60" s="53"/>
      <c r="B60" s="54"/>
      <c r="C60" s="1"/>
      <c r="D60" s="1"/>
      <c r="E60" s="1"/>
      <c r="F60" s="1"/>
      <c r="G60" s="1"/>
      <c r="H60" s="1"/>
      <c r="I60" s="1"/>
      <c r="J60" s="1"/>
      <c r="K60" s="1"/>
      <c r="L60" s="1"/>
      <c r="M60" s="1"/>
      <c r="N60" s="1"/>
    </row>
    <row r="61" ht="15.75" customHeight="1">
      <c r="A61" s="53"/>
      <c r="B61" s="54"/>
      <c r="C61" s="1"/>
      <c r="D61" s="1"/>
      <c r="E61" s="1"/>
      <c r="F61" s="1"/>
      <c r="G61" s="1"/>
      <c r="H61" s="1"/>
      <c r="I61" s="1"/>
      <c r="J61" s="1"/>
      <c r="K61" s="1"/>
      <c r="L61" s="1"/>
      <c r="M61" s="1"/>
      <c r="N61" s="1"/>
    </row>
    <row r="62" ht="15.75" customHeight="1">
      <c r="A62" s="53"/>
      <c r="B62" s="54"/>
      <c r="C62" s="1"/>
      <c r="D62" s="1"/>
      <c r="E62" s="1"/>
      <c r="F62" s="1"/>
      <c r="G62" s="1"/>
      <c r="H62" s="1"/>
      <c r="I62" s="1"/>
      <c r="J62" s="1"/>
      <c r="K62" s="1"/>
      <c r="L62" s="1"/>
      <c r="M62" s="1"/>
      <c r="N62" s="1"/>
    </row>
    <row r="63" ht="15.75" customHeight="1">
      <c r="A63" s="53"/>
      <c r="B63" s="54"/>
      <c r="C63" s="1"/>
      <c r="D63" s="1"/>
      <c r="E63" s="1"/>
      <c r="F63" s="1"/>
      <c r="G63" s="1"/>
      <c r="H63" s="1"/>
      <c r="I63" s="1"/>
      <c r="J63" s="1"/>
      <c r="K63" s="1"/>
      <c r="L63" s="1"/>
      <c r="M63" s="1"/>
      <c r="N63" s="1"/>
    </row>
    <row r="64" ht="15.75" customHeight="1">
      <c r="A64" s="53"/>
      <c r="B64" s="54"/>
      <c r="C64" s="1"/>
      <c r="D64" s="1"/>
      <c r="E64" s="1"/>
      <c r="F64" s="1"/>
      <c r="G64" s="1"/>
      <c r="H64" s="1"/>
      <c r="I64" s="1"/>
      <c r="J64" s="1"/>
      <c r="K64" s="1"/>
      <c r="L64" s="1"/>
      <c r="M64" s="1"/>
      <c r="N64" s="1"/>
    </row>
    <row r="65" ht="15.75" customHeight="1">
      <c r="A65" s="53"/>
      <c r="B65" s="54"/>
      <c r="C65" s="1"/>
      <c r="D65" s="1"/>
      <c r="E65" s="1"/>
      <c r="F65" s="1"/>
      <c r="G65" s="1"/>
      <c r="H65" s="1"/>
      <c r="I65" s="1"/>
      <c r="J65" s="1"/>
      <c r="K65" s="1"/>
      <c r="L65" s="1"/>
      <c r="M65" s="1"/>
      <c r="N65" s="1"/>
    </row>
    <row r="66" ht="15.75" customHeight="1">
      <c r="A66" s="53"/>
      <c r="B66" s="54"/>
      <c r="C66" s="1"/>
      <c r="D66" s="1"/>
      <c r="E66" s="1"/>
      <c r="F66" s="1"/>
      <c r="G66" s="1"/>
      <c r="H66" s="1"/>
      <c r="I66" s="1"/>
      <c r="J66" s="1"/>
      <c r="K66" s="1"/>
      <c r="L66" s="1"/>
      <c r="M66" s="1"/>
      <c r="N66" s="1"/>
    </row>
    <row r="67" ht="15.75" customHeight="1">
      <c r="A67" s="53"/>
      <c r="B67" s="54"/>
      <c r="C67" s="1"/>
      <c r="D67" s="1"/>
      <c r="E67" s="1"/>
      <c r="F67" s="1"/>
      <c r="G67" s="1"/>
      <c r="H67" s="1"/>
      <c r="I67" s="1"/>
      <c r="J67" s="1"/>
      <c r="K67" s="1"/>
      <c r="L67" s="1"/>
      <c r="M67" s="1"/>
      <c r="N67" s="1"/>
    </row>
    <row r="68" ht="15.75" customHeight="1">
      <c r="A68" s="53"/>
      <c r="B68" s="54"/>
      <c r="C68" s="1"/>
      <c r="D68" s="1"/>
      <c r="E68" s="1"/>
      <c r="F68" s="1"/>
      <c r="G68" s="1"/>
      <c r="H68" s="1"/>
      <c r="I68" s="1"/>
      <c r="J68" s="1"/>
      <c r="K68" s="1"/>
      <c r="L68" s="1"/>
      <c r="M68" s="1"/>
      <c r="N68" s="1"/>
    </row>
    <row r="69" ht="15.75" customHeight="1">
      <c r="A69" s="53"/>
      <c r="B69" s="54"/>
      <c r="C69" s="1"/>
      <c r="D69" s="1"/>
      <c r="E69" s="1"/>
      <c r="F69" s="1"/>
      <c r="G69" s="1"/>
      <c r="H69" s="1"/>
      <c r="I69" s="1"/>
      <c r="J69" s="1"/>
      <c r="K69" s="1"/>
      <c r="L69" s="1"/>
      <c r="M69" s="1"/>
      <c r="N69" s="1"/>
    </row>
    <row r="70" ht="15.75" customHeight="1">
      <c r="A70" s="53"/>
      <c r="B70" s="54"/>
      <c r="C70" s="1"/>
      <c r="D70" s="1"/>
      <c r="E70" s="1"/>
      <c r="F70" s="1"/>
      <c r="G70" s="1"/>
      <c r="H70" s="1"/>
      <c r="I70" s="1"/>
      <c r="J70" s="1"/>
      <c r="K70" s="1"/>
      <c r="L70" s="1"/>
      <c r="M70" s="1"/>
      <c r="N70" s="1"/>
    </row>
    <row r="71" ht="15.75" customHeight="1">
      <c r="A71" s="53"/>
      <c r="B71" s="54"/>
      <c r="C71" s="1"/>
      <c r="D71" s="1"/>
      <c r="E71" s="1"/>
      <c r="F71" s="1"/>
      <c r="G71" s="1"/>
      <c r="H71" s="1"/>
      <c r="I71" s="1"/>
      <c r="J71" s="1"/>
      <c r="K71" s="1"/>
      <c r="L71" s="1"/>
      <c r="M71" s="1"/>
      <c r="N71" s="1"/>
    </row>
    <row r="72" ht="15.75" customHeight="1">
      <c r="A72" s="53"/>
      <c r="B72" s="54"/>
      <c r="C72" s="1"/>
      <c r="D72" s="1"/>
      <c r="E72" s="1"/>
      <c r="F72" s="1"/>
      <c r="G72" s="1"/>
      <c r="H72" s="1"/>
      <c r="I72" s="1"/>
      <c r="J72" s="1"/>
      <c r="K72" s="1"/>
      <c r="L72" s="1"/>
      <c r="M72" s="1"/>
      <c r="N72" s="1"/>
    </row>
    <row r="73" ht="15.75" customHeight="1">
      <c r="A73" s="53"/>
      <c r="B73" s="54"/>
      <c r="C73" s="1"/>
      <c r="D73" s="1"/>
      <c r="E73" s="1"/>
      <c r="F73" s="1"/>
      <c r="G73" s="1"/>
      <c r="H73" s="1"/>
      <c r="I73" s="1"/>
      <c r="J73" s="1"/>
      <c r="K73" s="1"/>
      <c r="L73" s="1"/>
      <c r="M73" s="1"/>
      <c r="N73" s="1"/>
    </row>
    <row r="74" ht="15.75" customHeight="1">
      <c r="A74" s="53"/>
      <c r="B74" s="54"/>
      <c r="C74" s="1"/>
      <c r="D74" s="1"/>
      <c r="E74" s="1"/>
      <c r="F74" s="1"/>
      <c r="G74" s="1"/>
      <c r="H74" s="1"/>
      <c r="I74" s="1"/>
      <c r="J74" s="1"/>
      <c r="K74" s="1"/>
      <c r="L74" s="1"/>
      <c r="M74" s="1"/>
      <c r="N74" s="1"/>
    </row>
    <row r="75" ht="15.75" customHeight="1">
      <c r="A75" s="53"/>
      <c r="B75" s="54"/>
      <c r="C75" s="1"/>
      <c r="D75" s="1"/>
      <c r="E75" s="1"/>
      <c r="F75" s="1"/>
      <c r="G75" s="1"/>
      <c r="H75" s="1"/>
      <c r="I75" s="1"/>
      <c r="J75" s="1"/>
      <c r="K75" s="1"/>
      <c r="L75" s="1"/>
      <c r="M75" s="1"/>
      <c r="N75" s="1"/>
    </row>
    <row r="76" ht="15.75" customHeight="1">
      <c r="A76" s="53"/>
      <c r="B76" s="54"/>
      <c r="C76" s="1"/>
      <c r="D76" s="1"/>
      <c r="E76" s="1"/>
      <c r="F76" s="1"/>
      <c r="G76" s="1"/>
      <c r="H76" s="1"/>
      <c r="I76" s="1"/>
      <c r="J76" s="1"/>
      <c r="K76" s="1"/>
      <c r="L76" s="1"/>
      <c r="M76" s="1"/>
      <c r="N76" s="1"/>
    </row>
    <row r="77" ht="15.75" customHeight="1">
      <c r="A77" s="53"/>
      <c r="B77" s="54"/>
      <c r="C77" s="1"/>
      <c r="D77" s="1"/>
      <c r="E77" s="1"/>
      <c r="F77" s="1"/>
      <c r="G77" s="1"/>
      <c r="H77" s="1"/>
      <c r="I77" s="1"/>
      <c r="J77" s="1"/>
      <c r="K77" s="1"/>
      <c r="L77" s="1"/>
      <c r="M77" s="1"/>
      <c r="N77" s="1"/>
    </row>
    <row r="78" ht="15.75" customHeight="1">
      <c r="A78" s="53"/>
      <c r="B78" s="54"/>
      <c r="C78" s="1"/>
      <c r="D78" s="1"/>
      <c r="E78" s="1"/>
      <c r="F78" s="1"/>
      <c r="G78" s="1"/>
      <c r="H78" s="1"/>
      <c r="I78" s="1"/>
      <c r="J78" s="1"/>
      <c r="K78" s="1"/>
      <c r="L78" s="1"/>
      <c r="M78" s="1"/>
      <c r="N78" s="1"/>
    </row>
    <row r="79" ht="15.75" customHeight="1">
      <c r="A79" s="53"/>
      <c r="B79" s="54"/>
      <c r="C79" s="1"/>
      <c r="D79" s="1"/>
      <c r="E79" s="1"/>
      <c r="F79" s="1"/>
      <c r="G79" s="1"/>
      <c r="H79" s="1"/>
      <c r="I79" s="1"/>
      <c r="J79" s="1"/>
      <c r="K79" s="1"/>
      <c r="L79" s="1"/>
      <c r="M79" s="1"/>
      <c r="N79" s="1"/>
    </row>
    <row r="80" ht="15.75" customHeight="1">
      <c r="A80" s="53"/>
      <c r="B80" s="54"/>
      <c r="C80" s="1"/>
      <c r="D80" s="1"/>
      <c r="E80" s="1"/>
      <c r="F80" s="1"/>
      <c r="G80" s="1"/>
      <c r="H80" s="1"/>
      <c r="I80" s="1"/>
      <c r="J80" s="1"/>
      <c r="K80" s="1"/>
      <c r="L80" s="1"/>
      <c r="M80" s="1"/>
      <c r="N80" s="1"/>
    </row>
    <row r="81" ht="15.75" customHeight="1">
      <c r="A81" s="53"/>
      <c r="B81" s="54"/>
      <c r="C81" s="1"/>
      <c r="D81" s="1"/>
      <c r="E81" s="1"/>
      <c r="F81" s="1"/>
      <c r="G81" s="1"/>
      <c r="H81" s="1"/>
      <c r="I81" s="1"/>
      <c r="J81" s="1"/>
      <c r="K81" s="1"/>
      <c r="L81" s="1"/>
      <c r="M81" s="1"/>
      <c r="N81" s="1"/>
    </row>
    <row r="82" ht="15.75" customHeight="1">
      <c r="A82" s="53"/>
      <c r="B82" s="54"/>
      <c r="C82" s="1"/>
      <c r="D82" s="1"/>
      <c r="E82" s="1"/>
      <c r="F82" s="1"/>
      <c r="G82" s="1"/>
      <c r="H82" s="1"/>
      <c r="I82" s="1"/>
      <c r="J82" s="1"/>
      <c r="K82" s="1"/>
      <c r="L82" s="1"/>
      <c r="M82" s="1"/>
      <c r="N82" s="1"/>
    </row>
    <row r="83" ht="15.75" customHeight="1">
      <c r="A83" s="53"/>
      <c r="B83" s="54"/>
      <c r="C83" s="1"/>
      <c r="D83" s="1"/>
      <c r="E83" s="1"/>
      <c r="F83" s="1"/>
      <c r="G83" s="1"/>
      <c r="H83" s="1"/>
      <c r="I83" s="1"/>
      <c r="J83" s="1"/>
      <c r="K83" s="1"/>
      <c r="L83" s="1"/>
      <c r="M83" s="1"/>
      <c r="N83" s="1"/>
    </row>
    <row r="84" ht="15.75" customHeight="1">
      <c r="A84" s="53"/>
      <c r="B84" s="54"/>
      <c r="C84" s="1"/>
      <c r="D84" s="1"/>
      <c r="E84" s="1"/>
      <c r="F84" s="1"/>
      <c r="G84" s="1"/>
      <c r="H84" s="1"/>
      <c r="I84" s="1"/>
      <c r="J84" s="1"/>
      <c r="K84" s="1"/>
      <c r="L84" s="1"/>
      <c r="M84" s="1"/>
      <c r="N84" s="1"/>
    </row>
    <row r="85" ht="15.75" customHeight="1">
      <c r="A85" s="53"/>
      <c r="B85" s="54"/>
      <c r="C85" s="1"/>
      <c r="D85" s="1"/>
      <c r="E85" s="1"/>
      <c r="F85" s="1"/>
      <c r="G85" s="1"/>
      <c r="H85" s="1"/>
      <c r="I85" s="1"/>
      <c r="J85" s="1"/>
      <c r="K85" s="1"/>
      <c r="L85" s="1"/>
      <c r="M85" s="1"/>
      <c r="N85" s="1"/>
    </row>
    <row r="86" ht="15.75" customHeight="1">
      <c r="A86" s="53"/>
      <c r="B86" s="54"/>
      <c r="C86" s="1"/>
      <c r="D86" s="1"/>
      <c r="E86" s="1"/>
      <c r="F86" s="1"/>
      <c r="G86" s="1"/>
      <c r="H86" s="1"/>
      <c r="I86" s="1"/>
      <c r="J86" s="1"/>
      <c r="K86" s="1"/>
      <c r="L86" s="1"/>
      <c r="M86" s="1"/>
      <c r="N86" s="1"/>
    </row>
    <row r="87" ht="15.75" customHeight="1">
      <c r="A87" s="53"/>
      <c r="B87" s="54"/>
      <c r="C87" s="1"/>
      <c r="D87" s="1"/>
      <c r="E87" s="1"/>
      <c r="F87" s="1"/>
      <c r="G87" s="1"/>
      <c r="H87" s="1"/>
      <c r="I87" s="1"/>
      <c r="J87" s="1"/>
      <c r="K87" s="1"/>
      <c r="L87" s="1"/>
      <c r="M87" s="1"/>
      <c r="N87" s="1"/>
    </row>
    <row r="88" ht="15.75" customHeight="1">
      <c r="A88" s="53"/>
      <c r="B88" s="54"/>
      <c r="C88" s="1"/>
      <c r="D88" s="1"/>
      <c r="E88" s="1"/>
      <c r="F88" s="1"/>
      <c r="G88" s="1"/>
      <c r="H88" s="1"/>
      <c r="I88" s="1"/>
      <c r="J88" s="1"/>
      <c r="K88" s="1"/>
      <c r="L88" s="1"/>
      <c r="M88" s="1"/>
      <c r="N88" s="1"/>
    </row>
    <row r="89" ht="15.75" customHeight="1">
      <c r="A89" s="53"/>
      <c r="B89" s="54"/>
      <c r="C89" s="1"/>
      <c r="D89" s="1"/>
      <c r="E89" s="1"/>
      <c r="F89" s="1"/>
      <c r="G89" s="1"/>
      <c r="H89" s="1"/>
      <c r="I89" s="1"/>
      <c r="J89" s="1"/>
      <c r="K89" s="1"/>
      <c r="L89" s="1"/>
      <c r="M89" s="1"/>
      <c r="N89" s="1"/>
    </row>
    <row r="90" ht="15.75" customHeight="1">
      <c r="A90" s="53"/>
      <c r="B90" s="54"/>
      <c r="C90" s="1"/>
      <c r="D90" s="1"/>
      <c r="E90" s="1"/>
      <c r="F90" s="1"/>
      <c r="G90" s="1"/>
      <c r="H90" s="1"/>
      <c r="I90" s="1"/>
      <c r="J90" s="1"/>
      <c r="K90" s="1"/>
      <c r="L90" s="1"/>
      <c r="M90" s="1"/>
      <c r="N90" s="1"/>
    </row>
    <row r="91" ht="15.75" customHeight="1">
      <c r="A91" s="53"/>
      <c r="B91" s="54"/>
      <c r="C91" s="1"/>
      <c r="D91" s="1"/>
      <c r="E91" s="1"/>
      <c r="F91" s="1"/>
      <c r="G91" s="1"/>
      <c r="H91" s="1"/>
      <c r="I91" s="1"/>
      <c r="J91" s="1"/>
      <c r="K91" s="1"/>
      <c r="L91" s="1"/>
      <c r="M91" s="1"/>
      <c r="N91" s="1"/>
    </row>
    <row r="92" ht="15.75" customHeight="1">
      <c r="A92" s="53"/>
      <c r="B92" s="54"/>
      <c r="C92" s="1"/>
      <c r="D92" s="1"/>
      <c r="E92" s="1"/>
      <c r="F92" s="1"/>
      <c r="G92" s="1"/>
      <c r="H92" s="1"/>
      <c r="I92" s="1"/>
      <c r="J92" s="1"/>
      <c r="K92" s="1"/>
      <c r="L92" s="1"/>
      <c r="M92" s="1"/>
      <c r="N92" s="1"/>
    </row>
    <row r="93" ht="15.75" customHeight="1">
      <c r="A93" s="53"/>
      <c r="B93" s="54"/>
      <c r="C93" s="1"/>
      <c r="D93" s="1"/>
      <c r="E93" s="1"/>
      <c r="F93" s="1"/>
      <c r="G93" s="1"/>
      <c r="H93" s="1"/>
      <c r="I93" s="1"/>
      <c r="J93" s="1"/>
      <c r="K93" s="1"/>
      <c r="L93" s="1"/>
      <c r="M93" s="1"/>
      <c r="N93" s="1"/>
    </row>
    <row r="94" ht="15.75" customHeight="1">
      <c r="A94" s="53"/>
      <c r="B94" s="54"/>
      <c r="C94" s="1"/>
      <c r="D94" s="1"/>
      <c r="E94" s="1"/>
      <c r="F94" s="1"/>
      <c r="G94" s="1"/>
      <c r="H94" s="1"/>
      <c r="I94" s="1"/>
      <c r="J94" s="1"/>
      <c r="K94" s="1"/>
      <c r="L94" s="1"/>
      <c r="M94" s="1"/>
      <c r="N94" s="1"/>
    </row>
    <row r="95" ht="15.75" customHeight="1">
      <c r="A95" s="53"/>
      <c r="B95" s="54"/>
      <c r="C95" s="1"/>
      <c r="D95" s="1"/>
      <c r="E95" s="1"/>
      <c r="F95" s="1"/>
      <c r="G95" s="1"/>
      <c r="H95" s="1"/>
      <c r="I95" s="1"/>
      <c r="J95" s="1"/>
      <c r="K95" s="1"/>
      <c r="L95" s="1"/>
      <c r="M95" s="1"/>
      <c r="N95" s="1"/>
    </row>
    <row r="96" ht="15.75" customHeight="1">
      <c r="A96" s="53"/>
      <c r="B96" s="54"/>
      <c r="C96" s="1"/>
      <c r="D96" s="1"/>
      <c r="E96" s="1"/>
      <c r="F96" s="1"/>
      <c r="G96" s="1"/>
      <c r="H96" s="1"/>
      <c r="I96" s="1"/>
      <c r="J96" s="1"/>
      <c r="K96" s="1"/>
      <c r="L96" s="1"/>
      <c r="M96" s="1"/>
      <c r="N96" s="1"/>
    </row>
    <row r="97" ht="15.75" customHeight="1">
      <c r="A97" s="53"/>
      <c r="B97" s="54"/>
      <c r="C97" s="1"/>
      <c r="D97" s="1"/>
      <c r="E97" s="1"/>
      <c r="F97" s="1"/>
      <c r="G97" s="1"/>
      <c r="H97" s="1"/>
      <c r="I97" s="1"/>
      <c r="J97" s="1"/>
      <c r="K97" s="1"/>
      <c r="L97" s="1"/>
      <c r="M97" s="1"/>
      <c r="N97" s="1"/>
    </row>
    <row r="98" ht="15.75" customHeight="1">
      <c r="A98" s="53"/>
      <c r="B98" s="54"/>
      <c r="C98" s="1"/>
      <c r="D98" s="1"/>
      <c r="E98" s="1"/>
      <c r="F98" s="1"/>
      <c r="G98" s="1"/>
      <c r="H98" s="1"/>
      <c r="I98" s="1"/>
      <c r="J98" s="1"/>
      <c r="K98" s="1"/>
      <c r="L98" s="1"/>
      <c r="M98" s="1"/>
      <c r="N98" s="1"/>
    </row>
    <row r="99" ht="15.75" customHeight="1">
      <c r="A99" s="53"/>
      <c r="B99" s="54"/>
      <c r="C99" s="1"/>
      <c r="D99" s="1"/>
      <c r="E99" s="1"/>
      <c r="F99" s="1"/>
      <c r="G99" s="1"/>
      <c r="H99" s="1"/>
      <c r="I99" s="1"/>
      <c r="J99" s="1"/>
      <c r="K99" s="1"/>
      <c r="L99" s="1"/>
      <c r="M99" s="1"/>
      <c r="N99" s="1"/>
    </row>
    <row r="100" ht="15.75" customHeight="1">
      <c r="A100" s="53"/>
      <c r="B100" s="54"/>
      <c r="C100" s="1"/>
      <c r="D100" s="1"/>
      <c r="E100" s="1"/>
      <c r="F100" s="1"/>
      <c r="G100" s="1"/>
      <c r="H100" s="1"/>
      <c r="I100" s="1"/>
      <c r="J100" s="1"/>
      <c r="K100" s="1"/>
      <c r="L100" s="1"/>
      <c r="M100" s="1"/>
      <c r="N100" s="1"/>
    </row>
    <row r="101" ht="15.75" customHeight="1">
      <c r="A101" s="53"/>
      <c r="B101" s="54"/>
      <c r="C101" s="1"/>
      <c r="D101" s="1"/>
      <c r="E101" s="1"/>
      <c r="F101" s="1"/>
      <c r="G101" s="1"/>
      <c r="H101" s="1"/>
      <c r="I101" s="1"/>
      <c r="J101" s="1"/>
      <c r="K101" s="1"/>
      <c r="L101" s="1"/>
      <c r="M101" s="1"/>
      <c r="N101" s="1"/>
    </row>
    <row r="102" ht="15.75" customHeight="1">
      <c r="A102" s="53"/>
      <c r="B102" s="54"/>
      <c r="C102" s="1"/>
      <c r="D102" s="1"/>
      <c r="E102" s="1"/>
      <c r="F102" s="1"/>
      <c r="G102" s="1"/>
      <c r="H102" s="1"/>
      <c r="I102" s="1"/>
      <c r="J102" s="1"/>
      <c r="K102" s="1"/>
      <c r="L102" s="1"/>
      <c r="M102" s="1"/>
      <c r="N102" s="1"/>
    </row>
    <row r="103" ht="15.75" customHeight="1">
      <c r="A103" s="53"/>
      <c r="B103" s="54"/>
      <c r="C103" s="1"/>
      <c r="D103" s="1"/>
      <c r="E103" s="1"/>
      <c r="F103" s="1"/>
      <c r="G103" s="1"/>
      <c r="H103" s="1"/>
      <c r="I103" s="1"/>
      <c r="J103" s="1"/>
      <c r="K103" s="1"/>
      <c r="L103" s="1"/>
      <c r="M103" s="1"/>
      <c r="N103" s="1"/>
    </row>
    <row r="104" ht="15.75" customHeight="1">
      <c r="A104" s="53"/>
      <c r="B104" s="54"/>
      <c r="C104" s="1"/>
      <c r="D104" s="1"/>
      <c r="E104" s="1"/>
      <c r="F104" s="1"/>
      <c r="G104" s="1"/>
      <c r="H104" s="1"/>
      <c r="I104" s="1"/>
      <c r="J104" s="1"/>
      <c r="K104" s="1"/>
      <c r="L104" s="1"/>
      <c r="M104" s="1"/>
      <c r="N104" s="1"/>
    </row>
    <row r="105" ht="15.75" customHeight="1">
      <c r="A105" s="53"/>
      <c r="B105" s="54"/>
      <c r="C105" s="1"/>
      <c r="D105" s="1"/>
      <c r="E105" s="1"/>
      <c r="F105" s="1"/>
      <c r="G105" s="1"/>
      <c r="H105" s="1"/>
      <c r="I105" s="1"/>
      <c r="J105" s="1"/>
      <c r="K105" s="1"/>
      <c r="L105" s="1"/>
      <c r="M105" s="1"/>
      <c r="N105" s="1"/>
    </row>
    <row r="106" ht="15.75" customHeight="1">
      <c r="A106" s="53"/>
      <c r="B106" s="54"/>
      <c r="C106" s="1"/>
      <c r="D106" s="1"/>
      <c r="E106" s="1"/>
      <c r="F106" s="1"/>
      <c r="G106" s="1"/>
      <c r="H106" s="1"/>
      <c r="I106" s="1"/>
      <c r="J106" s="1"/>
      <c r="K106" s="1"/>
      <c r="L106" s="1"/>
      <c r="M106" s="1"/>
      <c r="N106" s="1"/>
    </row>
    <row r="107" ht="15.75" customHeight="1">
      <c r="A107" s="53"/>
      <c r="B107" s="54"/>
      <c r="C107" s="1"/>
      <c r="D107" s="1"/>
      <c r="E107" s="1"/>
      <c r="F107" s="1"/>
      <c r="G107" s="1"/>
      <c r="H107" s="1"/>
      <c r="I107" s="1"/>
      <c r="J107" s="1"/>
      <c r="K107" s="1"/>
      <c r="L107" s="1"/>
      <c r="M107" s="1"/>
      <c r="N107" s="1"/>
    </row>
    <row r="108" ht="15.75" customHeight="1">
      <c r="A108" s="53"/>
      <c r="B108" s="54"/>
      <c r="C108" s="1"/>
      <c r="D108" s="1"/>
      <c r="E108" s="1"/>
      <c r="F108" s="1"/>
      <c r="G108" s="1"/>
      <c r="H108" s="1"/>
      <c r="I108" s="1"/>
      <c r="J108" s="1"/>
      <c r="K108" s="1"/>
      <c r="L108" s="1"/>
      <c r="M108" s="1"/>
      <c r="N108" s="1"/>
    </row>
    <row r="109" ht="15.75" customHeight="1">
      <c r="A109" s="53"/>
      <c r="B109" s="54"/>
      <c r="C109" s="1"/>
      <c r="D109" s="1"/>
      <c r="E109" s="1"/>
      <c r="F109" s="1"/>
      <c r="G109" s="1"/>
      <c r="H109" s="1"/>
      <c r="I109" s="1"/>
      <c r="J109" s="1"/>
      <c r="K109" s="1"/>
      <c r="L109" s="1"/>
      <c r="M109" s="1"/>
      <c r="N109" s="1"/>
    </row>
    <row r="110" ht="15.75" customHeight="1">
      <c r="A110" s="53"/>
      <c r="B110" s="54"/>
      <c r="C110" s="1"/>
      <c r="D110" s="1"/>
      <c r="E110" s="1"/>
      <c r="F110" s="1"/>
      <c r="G110" s="1"/>
      <c r="H110" s="1"/>
      <c r="I110" s="1"/>
      <c r="J110" s="1"/>
      <c r="K110" s="1"/>
      <c r="L110" s="1"/>
      <c r="M110" s="1"/>
      <c r="N110" s="1"/>
    </row>
    <row r="111" ht="15.75" customHeight="1">
      <c r="A111" s="53"/>
      <c r="B111" s="54"/>
      <c r="C111" s="1"/>
      <c r="D111" s="1"/>
      <c r="E111" s="1"/>
      <c r="F111" s="1"/>
      <c r="G111" s="1"/>
      <c r="H111" s="1"/>
      <c r="I111" s="1"/>
      <c r="J111" s="1"/>
      <c r="K111" s="1"/>
      <c r="L111" s="1"/>
      <c r="M111" s="1"/>
      <c r="N111" s="1"/>
    </row>
    <row r="112" ht="15.75" customHeight="1">
      <c r="A112" s="53"/>
      <c r="B112" s="54"/>
      <c r="C112" s="1"/>
      <c r="D112" s="1"/>
      <c r="E112" s="1"/>
      <c r="F112" s="1"/>
      <c r="G112" s="1"/>
      <c r="H112" s="1"/>
      <c r="I112" s="1"/>
      <c r="J112" s="1"/>
      <c r="K112" s="1"/>
      <c r="L112" s="1"/>
      <c r="M112" s="1"/>
      <c r="N112" s="1"/>
    </row>
    <row r="113" ht="15.75" customHeight="1">
      <c r="A113" s="53"/>
      <c r="B113" s="54"/>
      <c r="C113" s="1"/>
      <c r="D113" s="1"/>
      <c r="E113" s="1"/>
      <c r="F113" s="1"/>
      <c r="G113" s="1"/>
      <c r="H113" s="1"/>
      <c r="I113" s="1"/>
      <c r="J113" s="1"/>
      <c r="K113" s="1"/>
      <c r="L113" s="1"/>
      <c r="M113" s="1"/>
      <c r="N113" s="1"/>
    </row>
    <row r="114" ht="15.75" customHeight="1">
      <c r="A114" s="53"/>
      <c r="B114" s="54"/>
      <c r="C114" s="1"/>
      <c r="D114" s="1"/>
      <c r="E114" s="1"/>
      <c r="F114" s="1"/>
      <c r="G114" s="1"/>
      <c r="H114" s="1"/>
      <c r="I114" s="1"/>
      <c r="J114" s="1"/>
      <c r="K114" s="1"/>
      <c r="L114" s="1"/>
      <c r="M114" s="1"/>
      <c r="N114" s="1"/>
    </row>
    <row r="115" ht="15.75" customHeight="1">
      <c r="A115" s="53"/>
      <c r="B115" s="54"/>
      <c r="C115" s="1"/>
      <c r="D115" s="1"/>
      <c r="E115" s="1"/>
      <c r="F115" s="1"/>
      <c r="G115" s="1"/>
      <c r="H115" s="1"/>
      <c r="I115" s="1"/>
      <c r="J115" s="1"/>
      <c r="K115" s="1"/>
      <c r="L115" s="1"/>
      <c r="M115" s="1"/>
      <c r="N115" s="1"/>
    </row>
    <row r="116" ht="15.75" customHeight="1">
      <c r="A116" s="53"/>
      <c r="B116" s="54"/>
      <c r="C116" s="1"/>
      <c r="D116" s="1"/>
      <c r="E116" s="1"/>
      <c r="F116" s="1"/>
      <c r="G116" s="1"/>
      <c r="H116" s="1"/>
      <c r="I116" s="1"/>
      <c r="J116" s="1"/>
      <c r="K116" s="1"/>
      <c r="L116" s="1"/>
      <c r="M116" s="1"/>
      <c r="N116" s="1"/>
    </row>
    <row r="117" ht="15.75" customHeight="1">
      <c r="A117" s="53"/>
      <c r="B117" s="54"/>
      <c r="C117" s="1"/>
      <c r="D117" s="1"/>
      <c r="E117" s="1"/>
      <c r="F117" s="1"/>
      <c r="G117" s="1"/>
      <c r="H117" s="1"/>
      <c r="I117" s="1"/>
      <c r="J117" s="1"/>
      <c r="K117" s="1"/>
      <c r="L117" s="1"/>
      <c r="M117" s="1"/>
      <c r="N117" s="1"/>
    </row>
    <row r="118" ht="15.75" customHeight="1">
      <c r="A118" s="53"/>
      <c r="B118" s="54"/>
      <c r="C118" s="1"/>
      <c r="D118" s="1"/>
      <c r="E118" s="1"/>
      <c r="F118" s="1"/>
      <c r="G118" s="1"/>
      <c r="H118" s="1"/>
      <c r="I118" s="1"/>
      <c r="J118" s="1"/>
      <c r="K118" s="1"/>
      <c r="L118" s="1"/>
      <c r="M118" s="1"/>
      <c r="N118" s="1"/>
    </row>
    <row r="119" ht="15.75" customHeight="1">
      <c r="A119" s="53"/>
      <c r="B119" s="54"/>
      <c r="C119" s="1"/>
      <c r="D119" s="1"/>
      <c r="E119" s="1"/>
      <c r="F119" s="1"/>
      <c r="G119" s="1"/>
      <c r="H119" s="1"/>
      <c r="I119" s="1"/>
      <c r="J119" s="1"/>
      <c r="K119" s="1"/>
      <c r="L119" s="1"/>
      <c r="M119" s="1"/>
      <c r="N119" s="1"/>
    </row>
    <row r="120" ht="15.75" customHeight="1">
      <c r="A120" s="53"/>
      <c r="B120" s="54"/>
      <c r="C120" s="1"/>
      <c r="D120" s="1"/>
      <c r="E120" s="1"/>
      <c r="F120" s="1"/>
      <c r="G120" s="1"/>
      <c r="H120" s="1"/>
      <c r="I120" s="1"/>
      <c r="J120" s="1"/>
      <c r="K120" s="1"/>
      <c r="L120" s="1"/>
      <c r="M120" s="1"/>
      <c r="N120" s="1"/>
    </row>
    <row r="121" ht="15.75" customHeight="1">
      <c r="A121" s="53"/>
      <c r="B121" s="54"/>
      <c r="C121" s="1"/>
      <c r="D121" s="1"/>
      <c r="E121" s="1"/>
      <c r="F121" s="1"/>
      <c r="G121" s="1"/>
      <c r="H121" s="1"/>
      <c r="I121" s="1"/>
      <c r="J121" s="1"/>
      <c r="K121" s="1"/>
      <c r="L121" s="1"/>
      <c r="M121" s="1"/>
      <c r="N121" s="1"/>
    </row>
    <row r="122" ht="15.75" customHeight="1">
      <c r="A122" s="53"/>
      <c r="B122" s="54"/>
      <c r="C122" s="1"/>
      <c r="D122" s="1"/>
      <c r="E122" s="1"/>
      <c r="F122" s="1"/>
      <c r="G122" s="1"/>
      <c r="H122" s="1"/>
      <c r="I122" s="1"/>
      <c r="J122" s="1"/>
      <c r="K122" s="1"/>
      <c r="L122" s="1"/>
      <c r="M122" s="1"/>
      <c r="N122" s="1"/>
    </row>
    <row r="123" ht="15.75" customHeight="1">
      <c r="A123" s="53"/>
      <c r="B123" s="54"/>
      <c r="C123" s="1"/>
      <c r="D123" s="1"/>
      <c r="E123" s="1"/>
      <c r="F123" s="1"/>
      <c r="G123" s="1"/>
      <c r="H123" s="1"/>
      <c r="I123" s="1"/>
      <c r="J123" s="1"/>
      <c r="K123" s="1"/>
      <c r="L123" s="1"/>
      <c r="M123" s="1"/>
      <c r="N123" s="1"/>
    </row>
    <row r="124" ht="15.75" customHeight="1">
      <c r="A124" s="53"/>
      <c r="B124" s="54"/>
      <c r="C124" s="1"/>
      <c r="D124" s="1"/>
      <c r="E124" s="1"/>
      <c r="F124" s="1"/>
      <c r="G124" s="1"/>
      <c r="H124" s="1"/>
      <c r="I124" s="1"/>
      <c r="J124" s="1"/>
      <c r="K124" s="1"/>
      <c r="L124" s="1"/>
      <c r="M124" s="1"/>
      <c r="N124" s="1"/>
    </row>
    <row r="125" ht="15.75" customHeight="1">
      <c r="A125" s="53"/>
      <c r="B125" s="54"/>
      <c r="C125" s="1"/>
      <c r="D125" s="1"/>
      <c r="E125" s="1"/>
      <c r="F125" s="1"/>
      <c r="G125" s="1"/>
      <c r="H125" s="1"/>
      <c r="I125" s="1"/>
      <c r="J125" s="1"/>
      <c r="K125" s="1"/>
      <c r="L125" s="1"/>
      <c r="M125" s="1"/>
      <c r="N125" s="1"/>
    </row>
    <row r="126" ht="15.75" customHeight="1">
      <c r="A126" s="53"/>
      <c r="B126" s="54"/>
      <c r="C126" s="1"/>
      <c r="D126" s="1"/>
      <c r="E126" s="1"/>
      <c r="F126" s="1"/>
      <c r="G126" s="1"/>
      <c r="H126" s="1"/>
      <c r="I126" s="1"/>
      <c r="J126" s="1"/>
      <c r="K126" s="1"/>
      <c r="L126" s="1"/>
      <c r="M126" s="1"/>
      <c r="N126" s="1"/>
    </row>
    <row r="127" ht="15.75" customHeight="1">
      <c r="A127" s="53"/>
      <c r="B127" s="54"/>
      <c r="C127" s="1"/>
      <c r="D127" s="1"/>
      <c r="E127" s="1"/>
      <c r="F127" s="1"/>
      <c r="G127" s="1"/>
      <c r="H127" s="1"/>
      <c r="I127" s="1"/>
      <c r="J127" s="1"/>
      <c r="K127" s="1"/>
      <c r="L127" s="1"/>
      <c r="M127" s="1"/>
      <c r="N127" s="1"/>
    </row>
    <row r="128" ht="15.75" customHeight="1">
      <c r="A128" s="53"/>
      <c r="B128" s="54"/>
      <c r="C128" s="1"/>
      <c r="D128" s="1"/>
      <c r="E128" s="1"/>
      <c r="F128" s="1"/>
      <c r="G128" s="1"/>
      <c r="H128" s="1"/>
      <c r="I128" s="1"/>
      <c r="J128" s="1"/>
      <c r="K128" s="1"/>
      <c r="L128" s="1"/>
      <c r="M128" s="1"/>
      <c r="N128" s="1"/>
    </row>
    <row r="129" ht="15.75" customHeight="1">
      <c r="A129" s="53"/>
      <c r="B129" s="54"/>
      <c r="C129" s="1"/>
      <c r="D129" s="1"/>
      <c r="E129" s="1"/>
      <c r="F129" s="1"/>
      <c r="G129" s="1"/>
      <c r="H129" s="1"/>
      <c r="I129" s="1"/>
      <c r="J129" s="1"/>
      <c r="K129" s="1"/>
      <c r="L129" s="1"/>
      <c r="M129" s="1"/>
      <c r="N129" s="1"/>
    </row>
    <row r="130" ht="15.75" customHeight="1">
      <c r="A130" s="53"/>
      <c r="B130" s="54"/>
      <c r="C130" s="1"/>
      <c r="D130" s="1"/>
      <c r="E130" s="1"/>
      <c r="F130" s="1"/>
      <c r="G130" s="1"/>
      <c r="H130" s="1"/>
      <c r="I130" s="1"/>
      <c r="J130" s="1"/>
      <c r="K130" s="1"/>
      <c r="L130" s="1"/>
      <c r="M130" s="1"/>
      <c r="N130" s="1"/>
    </row>
    <row r="131" ht="15.75" customHeight="1">
      <c r="A131" s="53"/>
      <c r="B131" s="54"/>
      <c r="C131" s="1"/>
      <c r="D131" s="1"/>
      <c r="E131" s="1"/>
      <c r="F131" s="1"/>
      <c r="G131" s="1"/>
      <c r="H131" s="1"/>
      <c r="I131" s="1"/>
      <c r="J131" s="1"/>
      <c r="K131" s="1"/>
      <c r="L131" s="1"/>
      <c r="M131" s="1"/>
      <c r="N131" s="1"/>
    </row>
    <row r="132" ht="15.75" customHeight="1">
      <c r="A132" s="53"/>
      <c r="B132" s="54"/>
      <c r="C132" s="1"/>
      <c r="D132" s="1"/>
      <c r="E132" s="1"/>
      <c r="F132" s="1"/>
      <c r="G132" s="1"/>
      <c r="H132" s="1"/>
      <c r="I132" s="1"/>
      <c r="J132" s="1"/>
      <c r="K132" s="1"/>
      <c r="L132" s="1"/>
      <c r="M132" s="1"/>
      <c r="N132" s="1"/>
    </row>
    <row r="133" ht="15.75" customHeight="1">
      <c r="A133" s="53"/>
      <c r="B133" s="54"/>
      <c r="C133" s="1"/>
      <c r="D133" s="1"/>
      <c r="E133" s="1"/>
      <c r="F133" s="1"/>
      <c r="G133" s="1"/>
      <c r="H133" s="1"/>
      <c r="I133" s="1"/>
      <c r="J133" s="1"/>
      <c r="K133" s="1"/>
      <c r="L133" s="1"/>
      <c r="M133" s="1"/>
      <c r="N133" s="1"/>
    </row>
    <row r="134" ht="15.75" customHeight="1">
      <c r="A134" s="53"/>
      <c r="B134" s="54"/>
      <c r="C134" s="1"/>
      <c r="D134" s="1"/>
      <c r="E134" s="1"/>
      <c r="F134" s="1"/>
      <c r="G134" s="1"/>
      <c r="H134" s="1"/>
      <c r="I134" s="1"/>
      <c r="J134" s="1"/>
      <c r="K134" s="1"/>
      <c r="L134" s="1"/>
      <c r="M134" s="1"/>
      <c r="N134" s="1"/>
    </row>
    <row r="135" ht="15.75" customHeight="1">
      <c r="A135" s="53"/>
      <c r="B135" s="54"/>
      <c r="C135" s="1"/>
      <c r="D135" s="1"/>
      <c r="E135" s="1"/>
      <c r="F135" s="1"/>
      <c r="G135" s="1"/>
      <c r="H135" s="1"/>
      <c r="I135" s="1"/>
      <c r="J135" s="1"/>
      <c r="K135" s="1"/>
      <c r="L135" s="1"/>
      <c r="M135" s="1"/>
      <c r="N135" s="1"/>
    </row>
    <row r="136" ht="15.75" customHeight="1">
      <c r="A136" s="53"/>
      <c r="B136" s="54"/>
      <c r="C136" s="1"/>
      <c r="D136" s="1"/>
      <c r="E136" s="1"/>
      <c r="F136" s="1"/>
      <c r="G136" s="1"/>
      <c r="H136" s="1"/>
      <c r="I136" s="1"/>
      <c r="J136" s="1"/>
      <c r="K136" s="1"/>
      <c r="L136" s="1"/>
      <c r="M136" s="1"/>
      <c r="N136" s="1"/>
    </row>
    <row r="137" ht="15.75" customHeight="1">
      <c r="A137" s="53"/>
      <c r="B137" s="54"/>
      <c r="C137" s="1"/>
      <c r="D137" s="1"/>
      <c r="E137" s="1"/>
      <c r="F137" s="1"/>
      <c r="G137" s="1"/>
      <c r="H137" s="1"/>
      <c r="I137" s="1"/>
      <c r="J137" s="1"/>
      <c r="K137" s="1"/>
      <c r="L137" s="1"/>
      <c r="M137" s="1"/>
      <c r="N137" s="1"/>
    </row>
    <row r="138" ht="15.75" customHeight="1">
      <c r="A138" s="53"/>
      <c r="B138" s="54"/>
      <c r="C138" s="1"/>
      <c r="D138" s="1"/>
      <c r="E138" s="1"/>
      <c r="F138" s="1"/>
      <c r="G138" s="1"/>
      <c r="H138" s="1"/>
      <c r="I138" s="1"/>
      <c r="J138" s="1"/>
      <c r="K138" s="1"/>
      <c r="L138" s="1"/>
      <c r="M138" s="1"/>
      <c r="N138" s="1"/>
    </row>
    <row r="139" ht="15.75" customHeight="1">
      <c r="A139" s="53"/>
      <c r="B139" s="54"/>
      <c r="C139" s="1"/>
      <c r="D139" s="1"/>
      <c r="E139" s="1"/>
      <c r="F139" s="1"/>
      <c r="G139" s="1"/>
      <c r="H139" s="1"/>
      <c r="I139" s="1"/>
      <c r="J139" s="1"/>
      <c r="K139" s="1"/>
      <c r="L139" s="1"/>
      <c r="M139" s="1"/>
      <c r="N139" s="1"/>
    </row>
    <row r="140" ht="15.75" customHeight="1">
      <c r="A140" s="53"/>
      <c r="B140" s="54"/>
      <c r="C140" s="1"/>
      <c r="D140" s="1"/>
      <c r="E140" s="1"/>
      <c r="F140" s="1"/>
      <c r="G140" s="1"/>
      <c r="H140" s="1"/>
      <c r="I140" s="1"/>
      <c r="J140" s="1"/>
      <c r="K140" s="1"/>
      <c r="L140" s="1"/>
      <c r="M140" s="1"/>
      <c r="N140" s="1"/>
    </row>
    <row r="141" ht="15.75" customHeight="1">
      <c r="A141" s="53"/>
      <c r="B141" s="54"/>
      <c r="C141" s="1"/>
      <c r="D141" s="1"/>
      <c r="E141" s="1"/>
      <c r="F141" s="1"/>
      <c r="G141" s="1"/>
      <c r="H141" s="1"/>
      <c r="I141" s="1"/>
      <c r="J141" s="1"/>
      <c r="K141" s="1"/>
      <c r="L141" s="1"/>
      <c r="M141" s="1"/>
      <c r="N141" s="1"/>
    </row>
    <row r="142" ht="15.75" customHeight="1">
      <c r="A142" s="53"/>
      <c r="B142" s="54"/>
      <c r="C142" s="1"/>
      <c r="D142" s="1"/>
      <c r="E142" s="1"/>
      <c r="F142" s="1"/>
      <c r="G142" s="1"/>
      <c r="H142" s="1"/>
      <c r="I142" s="1"/>
      <c r="J142" s="1"/>
      <c r="K142" s="1"/>
      <c r="L142" s="1"/>
      <c r="M142" s="1"/>
      <c r="N142" s="1"/>
    </row>
    <row r="143" ht="15.75" customHeight="1">
      <c r="A143" s="53"/>
      <c r="B143" s="54"/>
      <c r="C143" s="1"/>
      <c r="D143" s="1"/>
      <c r="E143" s="1"/>
      <c r="F143" s="1"/>
      <c r="G143" s="1"/>
      <c r="H143" s="1"/>
      <c r="I143" s="1"/>
      <c r="J143" s="1"/>
      <c r="K143" s="1"/>
      <c r="L143" s="1"/>
      <c r="M143" s="1"/>
      <c r="N143" s="1"/>
    </row>
    <row r="144" ht="15.75" customHeight="1">
      <c r="A144" s="53"/>
      <c r="B144" s="54"/>
      <c r="C144" s="1"/>
      <c r="D144" s="1"/>
      <c r="E144" s="1"/>
      <c r="F144" s="1"/>
      <c r="G144" s="1"/>
      <c r="H144" s="1"/>
      <c r="I144" s="1"/>
      <c r="J144" s="1"/>
      <c r="K144" s="1"/>
      <c r="L144" s="1"/>
      <c r="M144" s="1"/>
      <c r="N144" s="1"/>
    </row>
    <row r="145" ht="15.75" customHeight="1">
      <c r="A145" s="53"/>
      <c r="B145" s="54"/>
      <c r="C145" s="1"/>
      <c r="D145" s="1"/>
      <c r="E145" s="1"/>
      <c r="F145" s="1"/>
      <c r="G145" s="1"/>
      <c r="H145" s="1"/>
      <c r="I145" s="1"/>
      <c r="J145" s="1"/>
      <c r="K145" s="1"/>
      <c r="L145" s="1"/>
      <c r="M145" s="1"/>
      <c r="N145" s="1"/>
    </row>
    <row r="146" ht="15.75" customHeight="1">
      <c r="A146" s="53"/>
      <c r="B146" s="54"/>
      <c r="C146" s="1"/>
      <c r="D146" s="1"/>
      <c r="E146" s="1"/>
      <c r="F146" s="1"/>
      <c r="G146" s="1"/>
      <c r="H146" s="1"/>
      <c r="I146" s="1"/>
      <c r="J146" s="1"/>
      <c r="K146" s="1"/>
      <c r="L146" s="1"/>
      <c r="M146" s="1"/>
      <c r="N146" s="1"/>
    </row>
    <row r="147" ht="15.75" customHeight="1">
      <c r="A147" s="53"/>
      <c r="B147" s="54"/>
      <c r="C147" s="1"/>
      <c r="D147" s="1"/>
      <c r="E147" s="1"/>
      <c r="F147" s="1"/>
      <c r="G147" s="1"/>
      <c r="H147" s="1"/>
      <c r="I147" s="1"/>
      <c r="J147" s="1"/>
      <c r="K147" s="1"/>
      <c r="L147" s="1"/>
      <c r="M147" s="1"/>
      <c r="N147" s="1"/>
    </row>
    <row r="148" ht="15.75" customHeight="1">
      <c r="A148" s="53"/>
      <c r="B148" s="54"/>
      <c r="C148" s="1"/>
      <c r="D148" s="1"/>
      <c r="E148" s="1"/>
      <c r="F148" s="1"/>
      <c r="G148" s="1"/>
      <c r="H148" s="1"/>
      <c r="I148" s="1"/>
      <c r="J148" s="1"/>
      <c r="K148" s="1"/>
      <c r="L148" s="1"/>
      <c r="M148" s="1"/>
      <c r="N148" s="1"/>
    </row>
    <row r="149" ht="15.75" customHeight="1">
      <c r="A149" s="53"/>
      <c r="B149" s="54"/>
      <c r="C149" s="1"/>
      <c r="D149" s="1"/>
      <c r="E149" s="1"/>
      <c r="F149" s="1"/>
      <c r="G149" s="1"/>
      <c r="H149" s="1"/>
      <c r="I149" s="1"/>
      <c r="J149" s="1"/>
      <c r="K149" s="1"/>
      <c r="L149" s="1"/>
      <c r="M149" s="1"/>
      <c r="N149" s="1"/>
    </row>
    <row r="150" ht="15.75" customHeight="1">
      <c r="A150" s="53"/>
      <c r="B150" s="54"/>
      <c r="C150" s="1"/>
      <c r="D150" s="1"/>
      <c r="E150" s="1"/>
      <c r="F150" s="1"/>
      <c r="G150" s="1"/>
      <c r="H150" s="1"/>
      <c r="I150" s="1"/>
      <c r="J150" s="1"/>
      <c r="K150" s="1"/>
      <c r="L150" s="1"/>
      <c r="M150" s="1"/>
      <c r="N150" s="1"/>
    </row>
    <row r="151" ht="15.75" customHeight="1">
      <c r="A151" s="53"/>
      <c r="B151" s="54"/>
      <c r="C151" s="1"/>
      <c r="D151" s="1"/>
      <c r="E151" s="1"/>
      <c r="F151" s="1"/>
      <c r="G151" s="1"/>
      <c r="H151" s="1"/>
      <c r="I151" s="1"/>
      <c r="J151" s="1"/>
      <c r="K151" s="1"/>
      <c r="L151" s="1"/>
      <c r="M151" s="1"/>
      <c r="N151" s="1"/>
    </row>
    <row r="152" ht="15.75" customHeight="1">
      <c r="A152" s="53"/>
      <c r="B152" s="54"/>
      <c r="C152" s="1"/>
      <c r="D152" s="1"/>
      <c r="E152" s="1"/>
      <c r="F152" s="1"/>
      <c r="G152" s="1"/>
      <c r="H152" s="1"/>
      <c r="I152" s="1"/>
      <c r="J152" s="1"/>
      <c r="K152" s="1"/>
      <c r="L152" s="1"/>
      <c r="M152" s="1"/>
      <c r="N152" s="1"/>
    </row>
    <row r="153" ht="15.75" customHeight="1">
      <c r="A153" s="53"/>
      <c r="B153" s="54"/>
      <c r="C153" s="1"/>
      <c r="D153" s="1"/>
      <c r="E153" s="1"/>
      <c r="F153" s="1"/>
      <c r="G153" s="1"/>
      <c r="H153" s="1"/>
      <c r="I153" s="1"/>
      <c r="J153" s="1"/>
      <c r="K153" s="1"/>
      <c r="L153" s="1"/>
      <c r="M153" s="1"/>
      <c r="N153" s="1"/>
    </row>
    <row r="154" ht="15.75" customHeight="1">
      <c r="A154" s="53"/>
      <c r="B154" s="54"/>
      <c r="C154" s="1"/>
      <c r="D154" s="1"/>
      <c r="E154" s="1"/>
      <c r="F154" s="1"/>
      <c r="G154" s="1"/>
      <c r="H154" s="1"/>
      <c r="I154" s="1"/>
      <c r="J154" s="1"/>
      <c r="K154" s="1"/>
      <c r="L154" s="1"/>
      <c r="M154" s="1"/>
      <c r="N154" s="1"/>
    </row>
    <row r="155" ht="15.75" customHeight="1">
      <c r="A155" s="53"/>
      <c r="B155" s="54"/>
      <c r="C155" s="1"/>
      <c r="D155" s="1"/>
      <c r="E155" s="1"/>
      <c r="F155" s="1"/>
      <c r="G155" s="1"/>
      <c r="H155" s="1"/>
      <c r="I155" s="1"/>
      <c r="J155" s="1"/>
      <c r="K155" s="1"/>
      <c r="L155" s="1"/>
      <c r="M155" s="1"/>
      <c r="N155" s="1"/>
    </row>
    <row r="156" ht="15.75" customHeight="1">
      <c r="A156" s="53"/>
      <c r="B156" s="54"/>
      <c r="C156" s="1"/>
      <c r="D156" s="1"/>
      <c r="E156" s="1"/>
      <c r="F156" s="1"/>
      <c r="G156" s="1"/>
      <c r="H156" s="1"/>
      <c r="I156" s="1"/>
      <c r="J156" s="1"/>
      <c r="K156" s="1"/>
      <c r="L156" s="1"/>
      <c r="M156" s="1"/>
      <c r="N156" s="1"/>
    </row>
    <row r="157" ht="15.75" customHeight="1">
      <c r="A157" s="53"/>
      <c r="B157" s="54"/>
      <c r="C157" s="1"/>
      <c r="D157" s="1"/>
      <c r="E157" s="1"/>
      <c r="F157" s="1"/>
      <c r="G157" s="1"/>
      <c r="H157" s="1"/>
      <c r="I157" s="1"/>
      <c r="J157" s="1"/>
      <c r="K157" s="1"/>
      <c r="L157" s="1"/>
      <c r="M157" s="1"/>
      <c r="N157" s="1"/>
    </row>
    <row r="158" ht="15.75" customHeight="1">
      <c r="A158" s="53"/>
      <c r="B158" s="54"/>
      <c r="C158" s="1"/>
      <c r="D158" s="1"/>
      <c r="E158" s="1"/>
      <c r="F158" s="1"/>
      <c r="G158" s="1"/>
      <c r="H158" s="1"/>
      <c r="I158" s="1"/>
      <c r="J158" s="1"/>
      <c r="K158" s="1"/>
      <c r="L158" s="1"/>
      <c r="M158" s="1"/>
      <c r="N158" s="1"/>
    </row>
    <row r="159" ht="15.75" customHeight="1">
      <c r="A159" s="53"/>
      <c r="B159" s="54"/>
      <c r="C159" s="1"/>
      <c r="D159" s="1"/>
      <c r="E159" s="1"/>
      <c r="F159" s="1"/>
      <c r="G159" s="1"/>
      <c r="H159" s="1"/>
      <c r="I159" s="1"/>
      <c r="J159" s="1"/>
      <c r="K159" s="1"/>
      <c r="L159" s="1"/>
      <c r="M159" s="1"/>
      <c r="N159" s="1"/>
    </row>
    <row r="160" ht="15.75" customHeight="1">
      <c r="A160" s="53"/>
      <c r="B160" s="54"/>
      <c r="C160" s="1"/>
      <c r="D160" s="1"/>
      <c r="E160" s="1"/>
      <c r="F160" s="1"/>
      <c r="G160" s="1"/>
      <c r="H160" s="1"/>
      <c r="I160" s="1"/>
      <c r="J160" s="1"/>
      <c r="K160" s="1"/>
      <c r="L160" s="1"/>
      <c r="M160" s="1"/>
      <c r="N160" s="1"/>
    </row>
    <row r="161" ht="15.75" customHeight="1">
      <c r="A161" s="53"/>
      <c r="B161" s="54"/>
      <c r="C161" s="1"/>
      <c r="D161" s="1"/>
      <c r="E161" s="1"/>
      <c r="F161" s="1"/>
      <c r="G161" s="1"/>
      <c r="H161" s="1"/>
      <c r="I161" s="1"/>
      <c r="J161" s="1"/>
      <c r="K161" s="1"/>
      <c r="L161" s="1"/>
      <c r="M161" s="1"/>
      <c r="N161" s="1"/>
    </row>
    <row r="162" ht="15.75" customHeight="1">
      <c r="A162" s="53"/>
      <c r="B162" s="54"/>
      <c r="C162" s="1"/>
      <c r="D162" s="1"/>
      <c r="E162" s="1"/>
      <c r="F162" s="1"/>
      <c r="G162" s="1"/>
      <c r="H162" s="1"/>
      <c r="I162" s="1"/>
      <c r="J162" s="1"/>
      <c r="K162" s="1"/>
      <c r="L162" s="1"/>
      <c r="M162" s="1"/>
      <c r="N162" s="1"/>
    </row>
    <row r="163" ht="15.75" customHeight="1">
      <c r="A163" s="53"/>
      <c r="B163" s="54"/>
      <c r="C163" s="1"/>
      <c r="D163" s="1"/>
      <c r="E163" s="1"/>
      <c r="F163" s="1"/>
      <c r="G163" s="1"/>
      <c r="H163" s="1"/>
      <c r="I163" s="1"/>
      <c r="J163" s="1"/>
      <c r="K163" s="1"/>
      <c r="L163" s="1"/>
      <c r="M163" s="1"/>
      <c r="N163" s="1"/>
    </row>
    <row r="164" ht="15.75" customHeight="1">
      <c r="A164" s="53"/>
      <c r="B164" s="54"/>
      <c r="C164" s="1"/>
      <c r="D164" s="1"/>
      <c r="E164" s="1"/>
      <c r="F164" s="1"/>
      <c r="G164" s="1"/>
      <c r="H164" s="1"/>
      <c r="I164" s="1"/>
      <c r="J164" s="1"/>
      <c r="K164" s="1"/>
      <c r="L164" s="1"/>
      <c r="M164" s="1"/>
      <c r="N164" s="1"/>
    </row>
    <row r="165" ht="15.75" customHeight="1">
      <c r="A165" s="53"/>
      <c r="B165" s="54"/>
      <c r="C165" s="1"/>
      <c r="D165" s="1"/>
      <c r="E165" s="1"/>
      <c r="F165" s="1"/>
      <c r="G165" s="1"/>
      <c r="H165" s="1"/>
      <c r="I165" s="1"/>
      <c r="J165" s="1"/>
      <c r="K165" s="1"/>
      <c r="L165" s="1"/>
      <c r="M165" s="1"/>
      <c r="N165" s="1"/>
    </row>
    <row r="166" ht="15.75" customHeight="1">
      <c r="A166" s="53"/>
      <c r="B166" s="54"/>
      <c r="C166" s="1"/>
      <c r="D166" s="1"/>
      <c r="E166" s="1"/>
      <c r="F166" s="1"/>
      <c r="G166" s="1"/>
      <c r="H166" s="1"/>
      <c r="I166" s="1"/>
      <c r="J166" s="1"/>
      <c r="K166" s="1"/>
      <c r="L166" s="1"/>
      <c r="M166" s="1"/>
      <c r="N166" s="1"/>
    </row>
    <row r="167" ht="15.75" customHeight="1">
      <c r="A167" s="53"/>
      <c r="B167" s="54"/>
      <c r="C167" s="1"/>
      <c r="D167" s="1"/>
      <c r="E167" s="1"/>
      <c r="F167" s="1"/>
      <c r="G167" s="1"/>
      <c r="H167" s="1"/>
      <c r="I167" s="1"/>
      <c r="J167" s="1"/>
      <c r="K167" s="1"/>
      <c r="L167" s="1"/>
      <c r="M167" s="1"/>
      <c r="N167" s="1"/>
    </row>
    <row r="168" ht="15.75" customHeight="1">
      <c r="A168" s="53"/>
      <c r="B168" s="54"/>
      <c r="C168" s="1"/>
      <c r="D168" s="1"/>
      <c r="E168" s="1"/>
      <c r="F168" s="1"/>
      <c r="G168" s="1"/>
      <c r="H168" s="1"/>
      <c r="I168" s="1"/>
      <c r="J168" s="1"/>
      <c r="K168" s="1"/>
      <c r="L168" s="1"/>
      <c r="M168" s="1"/>
      <c r="N168" s="1"/>
    </row>
    <row r="169" ht="15.75" customHeight="1">
      <c r="A169" s="53"/>
      <c r="B169" s="54"/>
      <c r="C169" s="1"/>
      <c r="D169" s="1"/>
      <c r="E169" s="1"/>
      <c r="F169" s="1"/>
      <c r="G169" s="1"/>
      <c r="H169" s="1"/>
      <c r="I169" s="1"/>
      <c r="J169" s="1"/>
      <c r="K169" s="1"/>
      <c r="L169" s="1"/>
      <c r="M169" s="1"/>
      <c r="N169" s="1"/>
    </row>
    <row r="170" ht="15.75" customHeight="1">
      <c r="A170" s="53"/>
      <c r="B170" s="54"/>
      <c r="C170" s="1"/>
      <c r="D170" s="1"/>
      <c r="E170" s="1"/>
      <c r="F170" s="1"/>
      <c r="G170" s="1"/>
      <c r="H170" s="1"/>
      <c r="I170" s="1"/>
      <c r="J170" s="1"/>
      <c r="K170" s="1"/>
      <c r="L170" s="1"/>
      <c r="M170" s="1"/>
      <c r="N170" s="1"/>
    </row>
    <row r="171" ht="15.75" customHeight="1">
      <c r="A171" s="53"/>
      <c r="B171" s="54"/>
      <c r="C171" s="1"/>
      <c r="D171" s="1"/>
      <c r="E171" s="1"/>
      <c r="F171" s="1"/>
      <c r="G171" s="1"/>
      <c r="H171" s="1"/>
      <c r="I171" s="1"/>
      <c r="J171" s="1"/>
      <c r="K171" s="1"/>
      <c r="L171" s="1"/>
      <c r="M171" s="1"/>
      <c r="N171" s="1"/>
    </row>
    <row r="172" ht="15.75" customHeight="1">
      <c r="A172" s="53"/>
      <c r="B172" s="54"/>
      <c r="C172" s="1"/>
      <c r="D172" s="1"/>
      <c r="E172" s="1"/>
      <c r="F172" s="1"/>
      <c r="G172" s="1"/>
      <c r="H172" s="1"/>
      <c r="I172" s="1"/>
      <c r="J172" s="1"/>
      <c r="K172" s="1"/>
      <c r="L172" s="1"/>
      <c r="M172" s="1"/>
      <c r="N172" s="1"/>
    </row>
    <row r="173" ht="15.75" customHeight="1">
      <c r="A173" s="53"/>
      <c r="B173" s="54"/>
      <c r="C173" s="1"/>
      <c r="D173" s="1"/>
      <c r="E173" s="1"/>
      <c r="F173" s="1"/>
      <c r="G173" s="1"/>
      <c r="H173" s="1"/>
      <c r="I173" s="1"/>
      <c r="J173" s="1"/>
      <c r="K173" s="1"/>
      <c r="L173" s="1"/>
      <c r="M173" s="1"/>
      <c r="N173" s="1"/>
    </row>
    <row r="174" ht="15.75" customHeight="1">
      <c r="A174" s="53"/>
      <c r="B174" s="54"/>
      <c r="C174" s="1"/>
      <c r="D174" s="1"/>
      <c r="E174" s="1"/>
      <c r="F174" s="1"/>
      <c r="G174" s="1"/>
      <c r="H174" s="1"/>
      <c r="I174" s="1"/>
      <c r="J174" s="1"/>
      <c r="K174" s="1"/>
      <c r="L174" s="1"/>
      <c r="M174" s="1"/>
      <c r="N174" s="1"/>
    </row>
    <row r="175" ht="15.75" customHeight="1">
      <c r="A175" s="53"/>
      <c r="B175" s="54"/>
      <c r="C175" s="1"/>
      <c r="D175" s="1"/>
      <c r="E175" s="1"/>
      <c r="F175" s="1"/>
      <c r="G175" s="1"/>
      <c r="H175" s="1"/>
      <c r="I175" s="1"/>
      <c r="J175" s="1"/>
      <c r="K175" s="1"/>
      <c r="L175" s="1"/>
      <c r="M175" s="1"/>
      <c r="N175" s="1"/>
    </row>
    <row r="176" ht="15.75" customHeight="1">
      <c r="A176" s="53"/>
      <c r="B176" s="54"/>
      <c r="C176" s="1"/>
      <c r="D176" s="1"/>
      <c r="E176" s="1"/>
      <c r="F176" s="1"/>
      <c r="G176" s="1"/>
      <c r="H176" s="1"/>
      <c r="I176" s="1"/>
      <c r="J176" s="1"/>
      <c r="K176" s="1"/>
      <c r="L176" s="1"/>
      <c r="M176" s="1"/>
      <c r="N176" s="1"/>
    </row>
    <row r="177" ht="15.75" customHeight="1">
      <c r="A177" s="53"/>
      <c r="B177" s="54"/>
      <c r="C177" s="1"/>
      <c r="D177" s="1"/>
      <c r="E177" s="1"/>
      <c r="F177" s="1"/>
      <c r="G177" s="1"/>
      <c r="H177" s="1"/>
      <c r="I177" s="1"/>
      <c r="J177" s="1"/>
      <c r="K177" s="1"/>
      <c r="L177" s="1"/>
      <c r="M177" s="1"/>
      <c r="N177" s="1"/>
    </row>
    <row r="178" ht="15.75" customHeight="1">
      <c r="A178" s="53"/>
      <c r="B178" s="54"/>
      <c r="C178" s="1"/>
      <c r="D178" s="1"/>
      <c r="E178" s="1"/>
      <c r="F178" s="1"/>
      <c r="G178" s="1"/>
      <c r="H178" s="1"/>
      <c r="I178" s="1"/>
      <c r="J178" s="1"/>
      <c r="K178" s="1"/>
      <c r="L178" s="1"/>
      <c r="M178" s="1"/>
      <c r="N178" s="1"/>
    </row>
    <row r="179" ht="15.75" customHeight="1">
      <c r="A179" s="53"/>
      <c r="B179" s="54"/>
      <c r="C179" s="1"/>
      <c r="D179" s="1"/>
      <c r="E179" s="1"/>
      <c r="F179" s="1"/>
      <c r="G179" s="1"/>
      <c r="H179" s="1"/>
      <c r="I179" s="1"/>
      <c r="J179" s="1"/>
      <c r="K179" s="1"/>
      <c r="L179" s="1"/>
      <c r="M179" s="1"/>
      <c r="N179" s="1"/>
    </row>
    <row r="180" ht="15.75" customHeight="1">
      <c r="A180" s="53"/>
      <c r="B180" s="54"/>
      <c r="C180" s="1"/>
      <c r="D180" s="1"/>
      <c r="E180" s="1"/>
      <c r="F180" s="1"/>
      <c r="G180" s="1"/>
      <c r="H180" s="1"/>
      <c r="I180" s="1"/>
      <c r="J180" s="1"/>
      <c r="K180" s="1"/>
      <c r="L180" s="1"/>
      <c r="M180" s="1"/>
      <c r="N180" s="1"/>
    </row>
    <row r="181" ht="15.75" customHeight="1">
      <c r="A181" s="53"/>
      <c r="B181" s="54"/>
      <c r="C181" s="1"/>
      <c r="D181" s="1"/>
      <c r="E181" s="1"/>
      <c r="F181" s="1"/>
      <c r="G181" s="1"/>
      <c r="H181" s="1"/>
      <c r="I181" s="1"/>
      <c r="J181" s="1"/>
      <c r="K181" s="1"/>
      <c r="L181" s="1"/>
      <c r="M181" s="1"/>
      <c r="N181" s="1"/>
    </row>
    <row r="182" ht="15.75" customHeight="1">
      <c r="A182" s="53"/>
      <c r="B182" s="54"/>
      <c r="C182" s="1"/>
      <c r="D182" s="1"/>
      <c r="E182" s="1"/>
      <c r="F182" s="1"/>
      <c r="G182" s="1"/>
      <c r="H182" s="1"/>
      <c r="I182" s="1"/>
      <c r="J182" s="1"/>
      <c r="K182" s="1"/>
      <c r="L182" s="1"/>
      <c r="M182" s="1"/>
      <c r="N182" s="1"/>
    </row>
    <row r="183" ht="15.75" customHeight="1">
      <c r="A183" s="53"/>
      <c r="B183" s="54"/>
      <c r="C183" s="1"/>
      <c r="D183" s="1"/>
      <c r="E183" s="1"/>
      <c r="F183" s="1"/>
      <c r="G183" s="1"/>
      <c r="H183" s="1"/>
      <c r="I183" s="1"/>
      <c r="J183" s="1"/>
      <c r="K183" s="1"/>
      <c r="L183" s="1"/>
      <c r="M183" s="1"/>
      <c r="N183" s="1"/>
    </row>
    <row r="184" ht="15.75" customHeight="1">
      <c r="A184" s="53"/>
      <c r="B184" s="54"/>
      <c r="C184" s="1"/>
      <c r="D184" s="1"/>
      <c r="E184" s="1"/>
      <c r="F184" s="1"/>
      <c r="G184" s="1"/>
      <c r="H184" s="1"/>
      <c r="I184" s="1"/>
      <c r="J184" s="1"/>
      <c r="K184" s="1"/>
      <c r="L184" s="1"/>
      <c r="M184" s="1"/>
      <c r="N184" s="1"/>
    </row>
    <row r="185" ht="15.75" customHeight="1">
      <c r="A185" s="53"/>
      <c r="B185" s="54"/>
      <c r="C185" s="1"/>
      <c r="D185" s="1"/>
      <c r="E185" s="1"/>
      <c r="F185" s="1"/>
      <c r="G185" s="1"/>
      <c r="H185" s="1"/>
      <c r="I185" s="1"/>
      <c r="J185" s="1"/>
      <c r="K185" s="1"/>
      <c r="L185" s="1"/>
      <c r="M185" s="1"/>
      <c r="N185" s="1"/>
    </row>
    <row r="186" ht="15.75" customHeight="1">
      <c r="A186" s="53"/>
      <c r="B186" s="54"/>
      <c r="C186" s="1"/>
      <c r="D186" s="1"/>
      <c r="E186" s="1"/>
      <c r="F186" s="1"/>
      <c r="G186" s="1"/>
      <c r="H186" s="1"/>
      <c r="I186" s="1"/>
      <c r="J186" s="1"/>
      <c r="K186" s="1"/>
      <c r="L186" s="1"/>
      <c r="M186" s="1"/>
      <c r="N186" s="1"/>
    </row>
    <row r="187" ht="15.75" customHeight="1">
      <c r="A187" s="53"/>
      <c r="B187" s="54"/>
      <c r="C187" s="1"/>
      <c r="D187" s="1"/>
      <c r="E187" s="1"/>
      <c r="F187" s="1"/>
      <c r="G187" s="1"/>
      <c r="H187" s="1"/>
      <c r="I187" s="1"/>
      <c r="J187" s="1"/>
      <c r="K187" s="1"/>
      <c r="L187" s="1"/>
      <c r="M187" s="1"/>
      <c r="N187" s="1"/>
    </row>
    <row r="188" ht="15.75" customHeight="1">
      <c r="A188" s="53"/>
      <c r="B188" s="54"/>
      <c r="C188" s="1"/>
      <c r="D188" s="1"/>
      <c r="E188" s="1"/>
      <c r="F188" s="1"/>
      <c r="G188" s="1"/>
      <c r="H188" s="1"/>
      <c r="I188" s="1"/>
      <c r="J188" s="1"/>
      <c r="K188" s="1"/>
      <c r="L188" s="1"/>
      <c r="M188" s="1"/>
      <c r="N188" s="1"/>
    </row>
    <row r="189" ht="15.75" customHeight="1">
      <c r="A189" s="53"/>
      <c r="B189" s="54"/>
      <c r="C189" s="1"/>
      <c r="D189" s="1"/>
      <c r="E189" s="1"/>
      <c r="F189" s="1"/>
      <c r="G189" s="1"/>
      <c r="H189" s="1"/>
      <c r="I189" s="1"/>
      <c r="J189" s="1"/>
      <c r="K189" s="1"/>
      <c r="L189" s="1"/>
      <c r="M189" s="1"/>
      <c r="N189" s="1"/>
    </row>
    <row r="190" ht="15.75" customHeight="1">
      <c r="A190" s="53"/>
      <c r="B190" s="54"/>
      <c r="C190" s="1"/>
      <c r="D190" s="1"/>
      <c r="E190" s="1"/>
      <c r="F190" s="1"/>
      <c r="G190" s="1"/>
      <c r="H190" s="1"/>
      <c r="I190" s="1"/>
      <c r="J190" s="1"/>
      <c r="K190" s="1"/>
      <c r="L190" s="1"/>
      <c r="M190" s="1"/>
      <c r="N190" s="1"/>
    </row>
    <row r="191" ht="15.75" customHeight="1">
      <c r="A191" s="53"/>
      <c r="B191" s="54"/>
      <c r="C191" s="1"/>
      <c r="D191" s="1"/>
      <c r="E191" s="1"/>
      <c r="F191" s="1"/>
      <c r="G191" s="1"/>
      <c r="H191" s="1"/>
      <c r="I191" s="1"/>
      <c r="J191" s="1"/>
      <c r="K191" s="1"/>
      <c r="L191" s="1"/>
      <c r="M191" s="1"/>
      <c r="N191" s="1"/>
    </row>
    <row r="192" ht="15.75" customHeight="1">
      <c r="A192" s="53"/>
      <c r="B192" s="54"/>
      <c r="C192" s="1"/>
      <c r="D192" s="1"/>
      <c r="E192" s="1"/>
      <c r="F192" s="1"/>
      <c r="G192" s="1"/>
      <c r="H192" s="1"/>
      <c r="I192" s="1"/>
      <c r="J192" s="1"/>
      <c r="K192" s="1"/>
      <c r="L192" s="1"/>
      <c r="M192" s="1"/>
      <c r="N192" s="1"/>
    </row>
    <row r="193" ht="15.75" customHeight="1">
      <c r="A193" s="53"/>
      <c r="B193" s="54"/>
      <c r="C193" s="1"/>
      <c r="D193" s="1"/>
      <c r="E193" s="1"/>
      <c r="F193" s="1"/>
      <c r="G193" s="1"/>
      <c r="H193" s="1"/>
      <c r="I193" s="1"/>
      <c r="J193" s="1"/>
      <c r="K193" s="1"/>
      <c r="L193" s="1"/>
      <c r="M193" s="1"/>
      <c r="N193" s="1"/>
    </row>
    <row r="194" ht="15.75" customHeight="1">
      <c r="A194" s="53"/>
      <c r="B194" s="54"/>
      <c r="C194" s="1"/>
      <c r="D194" s="1"/>
      <c r="E194" s="1"/>
      <c r="F194" s="1"/>
      <c r="G194" s="1"/>
      <c r="H194" s="1"/>
      <c r="I194" s="1"/>
      <c r="J194" s="1"/>
      <c r="K194" s="1"/>
      <c r="L194" s="1"/>
      <c r="M194" s="1"/>
      <c r="N194" s="1"/>
    </row>
    <row r="195" ht="15.75" customHeight="1">
      <c r="A195" s="53"/>
      <c r="B195" s="54"/>
      <c r="C195" s="1"/>
      <c r="D195" s="1"/>
      <c r="E195" s="1"/>
      <c r="F195" s="1"/>
      <c r="G195" s="1"/>
      <c r="H195" s="1"/>
      <c r="I195" s="1"/>
      <c r="J195" s="1"/>
      <c r="K195" s="1"/>
      <c r="L195" s="1"/>
      <c r="M195" s="1"/>
      <c r="N195" s="1"/>
    </row>
    <row r="196" ht="15.75" customHeight="1">
      <c r="A196" s="53"/>
      <c r="B196" s="54"/>
      <c r="C196" s="1"/>
      <c r="D196" s="1"/>
      <c r="E196" s="1"/>
      <c r="F196" s="1"/>
      <c r="G196" s="1"/>
      <c r="H196" s="1"/>
      <c r="I196" s="1"/>
      <c r="J196" s="1"/>
      <c r="K196" s="1"/>
      <c r="L196" s="1"/>
      <c r="M196" s="1"/>
      <c r="N196" s="1"/>
    </row>
    <row r="197" ht="15.75" customHeight="1">
      <c r="A197" s="53"/>
      <c r="B197" s="54"/>
      <c r="C197" s="1"/>
      <c r="D197" s="1"/>
      <c r="E197" s="1"/>
      <c r="F197" s="1"/>
      <c r="G197" s="1"/>
      <c r="H197" s="1"/>
      <c r="I197" s="1"/>
      <c r="J197" s="1"/>
      <c r="K197" s="1"/>
      <c r="L197" s="1"/>
      <c r="M197" s="1"/>
      <c r="N197" s="1"/>
    </row>
    <row r="198" ht="15.75" customHeight="1">
      <c r="A198" s="53"/>
      <c r="B198" s="54"/>
      <c r="C198" s="1"/>
      <c r="D198" s="1"/>
      <c r="E198" s="1"/>
      <c r="F198" s="1"/>
      <c r="G198" s="1"/>
      <c r="H198" s="1"/>
      <c r="I198" s="1"/>
      <c r="J198" s="1"/>
      <c r="K198" s="1"/>
      <c r="L198" s="1"/>
      <c r="M198" s="1"/>
      <c r="N198" s="1"/>
    </row>
    <row r="199" ht="15.75" customHeight="1">
      <c r="A199" s="53"/>
      <c r="B199" s="54"/>
      <c r="C199" s="1"/>
      <c r="D199" s="1"/>
      <c r="E199" s="1"/>
      <c r="F199" s="1"/>
      <c r="G199" s="1"/>
      <c r="H199" s="1"/>
      <c r="I199" s="1"/>
      <c r="J199" s="1"/>
      <c r="K199" s="1"/>
      <c r="L199" s="1"/>
      <c r="M199" s="1"/>
      <c r="N199" s="1"/>
    </row>
    <row r="200" ht="15.75" customHeight="1">
      <c r="A200" s="53"/>
      <c r="B200" s="54"/>
      <c r="C200" s="1"/>
      <c r="D200" s="1"/>
      <c r="E200" s="1"/>
      <c r="F200" s="1"/>
      <c r="G200" s="1"/>
      <c r="H200" s="1"/>
      <c r="I200" s="1"/>
      <c r="J200" s="1"/>
      <c r="K200" s="1"/>
      <c r="L200" s="1"/>
      <c r="M200" s="1"/>
      <c r="N200" s="1"/>
    </row>
    <row r="201" ht="15.75" customHeight="1">
      <c r="A201" s="53"/>
      <c r="B201" s="54"/>
      <c r="C201" s="1"/>
      <c r="D201" s="1"/>
      <c r="E201" s="1"/>
      <c r="F201" s="1"/>
      <c r="G201" s="1"/>
      <c r="H201" s="1"/>
      <c r="I201" s="1"/>
      <c r="J201" s="1"/>
      <c r="K201" s="1"/>
      <c r="L201" s="1"/>
      <c r="M201" s="1"/>
      <c r="N201" s="1"/>
    </row>
    <row r="202" ht="15.75" customHeight="1">
      <c r="A202" s="53"/>
      <c r="B202" s="54"/>
      <c r="C202" s="1"/>
      <c r="D202" s="1"/>
      <c r="E202" s="1"/>
      <c r="F202" s="1"/>
      <c r="G202" s="1"/>
      <c r="H202" s="1"/>
      <c r="I202" s="1"/>
      <c r="J202" s="1"/>
      <c r="K202" s="1"/>
      <c r="L202" s="1"/>
      <c r="M202" s="1"/>
      <c r="N202" s="1"/>
    </row>
    <row r="203" ht="15.75" customHeight="1">
      <c r="A203" s="53"/>
      <c r="B203" s="54"/>
      <c r="C203" s="1"/>
      <c r="D203" s="1"/>
      <c r="E203" s="1"/>
      <c r="F203" s="1"/>
      <c r="G203" s="1"/>
      <c r="H203" s="1"/>
      <c r="I203" s="1"/>
      <c r="J203" s="1"/>
      <c r="K203" s="1"/>
      <c r="L203" s="1"/>
      <c r="M203" s="1"/>
      <c r="N203" s="1"/>
    </row>
    <row r="204" ht="15.75" customHeight="1">
      <c r="A204" s="53"/>
      <c r="B204" s="54"/>
      <c r="C204" s="1"/>
      <c r="D204" s="1"/>
      <c r="E204" s="1"/>
      <c r="F204" s="1"/>
      <c r="G204" s="1"/>
      <c r="H204" s="1"/>
      <c r="I204" s="1"/>
      <c r="J204" s="1"/>
      <c r="K204" s="1"/>
      <c r="L204" s="1"/>
      <c r="M204" s="1"/>
      <c r="N204" s="1"/>
    </row>
    <row r="205" ht="15.75" customHeight="1">
      <c r="A205" s="53"/>
      <c r="B205" s="54"/>
      <c r="C205" s="1"/>
      <c r="D205" s="1"/>
      <c r="E205" s="1"/>
      <c r="F205" s="1"/>
      <c r="G205" s="1"/>
      <c r="H205" s="1"/>
      <c r="I205" s="1"/>
      <c r="J205" s="1"/>
      <c r="K205" s="1"/>
      <c r="L205" s="1"/>
      <c r="M205" s="1"/>
      <c r="N205" s="1"/>
    </row>
    <row r="206" ht="15.75" customHeight="1">
      <c r="A206" s="53"/>
      <c r="B206" s="54"/>
      <c r="C206" s="1"/>
      <c r="D206" s="1"/>
      <c r="E206" s="1"/>
      <c r="F206" s="1"/>
      <c r="G206" s="1"/>
      <c r="H206" s="1"/>
      <c r="I206" s="1"/>
      <c r="J206" s="1"/>
      <c r="K206" s="1"/>
      <c r="L206" s="1"/>
      <c r="M206" s="1"/>
      <c r="N206" s="1"/>
    </row>
    <row r="207" ht="15.75" customHeight="1">
      <c r="A207" s="53"/>
      <c r="B207" s="54"/>
      <c r="C207" s="1"/>
      <c r="D207" s="1"/>
      <c r="E207" s="1"/>
      <c r="F207" s="1"/>
      <c r="G207" s="1"/>
      <c r="H207" s="1"/>
      <c r="I207" s="1"/>
      <c r="J207" s="1"/>
      <c r="K207" s="1"/>
      <c r="L207" s="1"/>
      <c r="M207" s="1"/>
      <c r="N207" s="1"/>
    </row>
    <row r="208" ht="15.75" customHeight="1">
      <c r="A208" s="53"/>
      <c r="B208" s="54"/>
      <c r="C208" s="1"/>
      <c r="D208" s="1"/>
      <c r="E208" s="1"/>
      <c r="F208" s="1"/>
      <c r="G208" s="1"/>
      <c r="H208" s="1"/>
      <c r="I208" s="1"/>
      <c r="J208" s="1"/>
      <c r="K208" s="1"/>
      <c r="L208" s="1"/>
      <c r="M208" s="1"/>
      <c r="N208" s="1"/>
    </row>
    <row r="209" ht="15.75" customHeight="1">
      <c r="A209" s="53"/>
      <c r="B209" s="54"/>
      <c r="C209" s="1"/>
      <c r="D209" s="1"/>
      <c r="E209" s="1"/>
      <c r="F209" s="1"/>
      <c r="G209" s="1"/>
      <c r="H209" s="1"/>
      <c r="I209" s="1"/>
      <c r="J209" s="1"/>
      <c r="K209" s="1"/>
      <c r="L209" s="1"/>
      <c r="M209" s="1"/>
      <c r="N209" s="1"/>
    </row>
    <row r="210" ht="15.75" customHeight="1">
      <c r="A210" s="53"/>
      <c r="B210" s="54"/>
      <c r="C210" s="1"/>
      <c r="D210" s="1"/>
      <c r="E210" s="1"/>
      <c r="F210" s="1"/>
      <c r="G210" s="1"/>
      <c r="H210" s="1"/>
      <c r="I210" s="1"/>
      <c r="J210" s="1"/>
      <c r="K210" s="1"/>
      <c r="L210" s="1"/>
      <c r="M210" s="1"/>
      <c r="N210" s="1"/>
    </row>
    <row r="211" ht="15.75" customHeight="1">
      <c r="A211" s="53"/>
      <c r="B211" s="54"/>
      <c r="C211" s="1"/>
      <c r="D211" s="1"/>
      <c r="E211" s="1"/>
      <c r="F211" s="1"/>
      <c r="G211" s="1"/>
      <c r="H211" s="1"/>
      <c r="I211" s="1"/>
      <c r="J211" s="1"/>
      <c r="K211" s="1"/>
      <c r="L211" s="1"/>
      <c r="M211" s="1"/>
      <c r="N211" s="1"/>
    </row>
    <row r="212" ht="15.75" customHeight="1">
      <c r="A212" s="53"/>
      <c r="B212" s="54"/>
      <c r="C212" s="1"/>
      <c r="D212" s="1"/>
      <c r="E212" s="1"/>
      <c r="F212" s="1"/>
      <c r="G212" s="1"/>
      <c r="H212" s="1"/>
      <c r="I212" s="1"/>
      <c r="J212" s="1"/>
      <c r="K212" s="1"/>
      <c r="L212" s="1"/>
      <c r="M212" s="1"/>
      <c r="N212" s="1"/>
    </row>
    <row r="213" ht="15.75" customHeight="1">
      <c r="A213" s="53"/>
      <c r="B213" s="54"/>
      <c r="C213" s="1"/>
      <c r="D213" s="1"/>
      <c r="E213" s="1"/>
      <c r="F213" s="1"/>
      <c r="G213" s="1"/>
      <c r="H213" s="1"/>
      <c r="I213" s="1"/>
      <c r="J213" s="1"/>
      <c r="K213" s="1"/>
      <c r="L213" s="1"/>
      <c r="M213" s="1"/>
      <c r="N213" s="1"/>
    </row>
    <row r="214" ht="15.75" customHeight="1">
      <c r="A214" s="53"/>
      <c r="B214" s="54"/>
      <c r="C214" s="1"/>
      <c r="D214" s="1"/>
      <c r="E214" s="1"/>
      <c r="F214" s="1"/>
      <c r="G214" s="1"/>
      <c r="H214" s="1"/>
      <c r="I214" s="1"/>
      <c r="J214" s="1"/>
      <c r="K214" s="1"/>
      <c r="L214" s="1"/>
      <c r="M214" s="1"/>
      <c r="N214" s="1"/>
    </row>
    <row r="215" ht="15.75" customHeight="1">
      <c r="A215" s="53"/>
      <c r="B215" s="54"/>
      <c r="C215" s="1"/>
      <c r="D215" s="1"/>
      <c r="E215" s="1"/>
      <c r="F215" s="1"/>
      <c r="G215" s="1"/>
      <c r="H215" s="1"/>
      <c r="I215" s="1"/>
      <c r="J215" s="1"/>
      <c r="K215" s="1"/>
      <c r="L215" s="1"/>
      <c r="M215" s="1"/>
      <c r="N215" s="1"/>
    </row>
    <row r="216" ht="15.75" customHeight="1">
      <c r="A216" s="53"/>
      <c r="B216" s="54"/>
      <c r="C216" s="1"/>
      <c r="D216" s="1"/>
      <c r="E216" s="1"/>
      <c r="F216" s="1"/>
      <c r="G216" s="1"/>
      <c r="H216" s="1"/>
      <c r="I216" s="1"/>
      <c r="J216" s="1"/>
      <c r="K216" s="1"/>
      <c r="L216" s="1"/>
      <c r="M216" s="1"/>
      <c r="N216" s="1"/>
    </row>
    <row r="217" ht="15.75" customHeight="1">
      <c r="A217" s="53"/>
      <c r="B217" s="54"/>
      <c r="C217" s="1"/>
      <c r="D217" s="1"/>
      <c r="E217" s="1"/>
      <c r="F217" s="1"/>
      <c r="G217" s="1"/>
      <c r="H217" s="1"/>
      <c r="I217" s="1"/>
      <c r="J217" s="1"/>
      <c r="K217" s="1"/>
      <c r="L217" s="1"/>
      <c r="M217" s="1"/>
      <c r="N217" s="1"/>
    </row>
    <row r="218" ht="15.75" customHeight="1">
      <c r="A218" s="53"/>
      <c r="B218" s="54"/>
      <c r="C218" s="1"/>
      <c r="D218" s="1"/>
      <c r="E218" s="1"/>
      <c r="F218" s="1"/>
      <c r="G218" s="1"/>
      <c r="H218" s="1"/>
      <c r="I218" s="1"/>
      <c r="J218" s="1"/>
      <c r="K218" s="1"/>
      <c r="L218" s="1"/>
      <c r="M218" s="1"/>
      <c r="N218" s="1"/>
    </row>
    <row r="219" ht="15.75" customHeight="1">
      <c r="A219" s="53"/>
      <c r="B219" s="54"/>
      <c r="C219" s="1"/>
      <c r="D219" s="1"/>
      <c r="E219" s="1"/>
      <c r="F219" s="1"/>
      <c r="G219" s="1"/>
      <c r="H219" s="1"/>
      <c r="I219" s="1"/>
      <c r="J219" s="1"/>
      <c r="K219" s="1"/>
      <c r="L219" s="1"/>
      <c r="M219" s="1"/>
      <c r="N219" s="1"/>
    </row>
    <row r="220" ht="15.75" customHeight="1">
      <c r="A220" s="53"/>
      <c r="B220" s="54"/>
      <c r="C220" s="1"/>
      <c r="D220" s="1"/>
      <c r="E220" s="1"/>
      <c r="F220" s="1"/>
      <c r="G220" s="1"/>
      <c r="H220" s="1"/>
      <c r="I220" s="1"/>
      <c r="J220" s="1"/>
      <c r="K220" s="1"/>
      <c r="L220" s="1"/>
      <c r="M220" s="1"/>
      <c r="N220" s="1"/>
    </row>
    <row r="221" ht="15.75" customHeight="1">
      <c r="A221" s="53"/>
      <c r="B221" s="54"/>
      <c r="C221" s="1"/>
      <c r="D221" s="1"/>
      <c r="E221" s="1"/>
      <c r="F221" s="1"/>
      <c r="G221" s="1"/>
      <c r="H221" s="1"/>
      <c r="I221" s="1"/>
      <c r="J221" s="1"/>
      <c r="K221" s="1"/>
      <c r="L221" s="1"/>
      <c r="M221" s="1"/>
      <c r="N221" s="1"/>
    </row>
    <row r="222" ht="15.75" customHeight="1">
      <c r="A222" s="53"/>
      <c r="B222" s="54"/>
      <c r="C222" s="1"/>
      <c r="D222" s="1"/>
      <c r="E222" s="1"/>
      <c r="F222" s="1"/>
      <c r="G222" s="1"/>
      <c r="H222" s="1"/>
      <c r="I222" s="1"/>
      <c r="J222" s="1"/>
      <c r="K222" s="1"/>
      <c r="L222" s="1"/>
      <c r="M222" s="1"/>
      <c r="N222" s="1"/>
    </row>
    <row r="223" ht="15.75" customHeight="1">
      <c r="A223" s="53"/>
      <c r="B223" s="54"/>
      <c r="C223" s="1"/>
      <c r="D223" s="1"/>
      <c r="E223" s="1"/>
      <c r="F223" s="1"/>
      <c r="G223" s="1"/>
      <c r="H223" s="1"/>
      <c r="I223" s="1"/>
      <c r="J223" s="1"/>
      <c r="K223" s="1"/>
      <c r="L223" s="1"/>
      <c r="M223" s="1"/>
      <c r="N223" s="1"/>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3:L23"/>
    <mergeCell ref="A2:L2"/>
    <mergeCell ref="A4:L4"/>
    <mergeCell ref="A5:L5"/>
    <mergeCell ref="A6:L6"/>
    <mergeCell ref="A7:L7"/>
    <mergeCell ref="A8:L8"/>
    <mergeCell ref="A9:L9"/>
  </mergeCells>
  <hyperlinks>
    <hyperlink r:id="rId1" ref="G15"/>
    <hyperlink r:id="rId2" ref="G16"/>
  </hyperlinks>
  <printOptions/>
  <pageMargins bottom="0.75" footer="0.0" header="0.0" left="0.7" right="0.7" top="0.75"/>
  <pageSetup orientation="landscape"/>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24.0"/>
    <col customWidth="1" min="5" max="5" width="16.71"/>
    <col customWidth="1" min="6" max="6" width="20.43"/>
    <col customWidth="1" min="7" max="7" width="13.71"/>
    <col customWidth="1" min="8" max="9" width="7.86"/>
    <col customWidth="1" min="10" max="10" width="8.86"/>
    <col customWidth="1" min="11" max="11" width="9.14"/>
    <col customWidth="1" min="12" max="12" width="21.14"/>
    <col customWidth="1" min="13" max="24" width="8.0"/>
  </cols>
  <sheetData>
    <row r="1">
      <c r="A1" s="53"/>
      <c r="B1" s="54"/>
      <c r="C1" s="1"/>
      <c r="D1" s="1"/>
      <c r="E1" s="1"/>
      <c r="F1" s="1"/>
      <c r="G1" s="1"/>
      <c r="H1" s="1"/>
      <c r="I1" s="1"/>
      <c r="J1" s="1"/>
      <c r="K1" s="1"/>
    </row>
    <row r="2" ht="15.75" customHeight="1">
      <c r="A2" s="174" t="s">
        <v>778</v>
      </c>
      <c r="B2" s="56"/>
      <c r="C2" s="56"/>
      <c r="D2" s="56"/>
      <c r="E2" s="56"/>
      <c r="F2" s="56"/>
      <c r="G2" s="56"/>
      <c r="H2" s="56"/>
      <c r="I2" s="56"/>
      <c r="J2" s="56"/>
      <c r="K2" s="57"/>
      <c r="L2" s="59"/>
      <c r="M2" s="59"/>
      <c r="N2" s="59"/>
      <c r="O2" s="59"/>
      <c r="P2" s="59"/>
      <c r="Q2" s="59"/>
      <c r="R2" s="59"/>
      <c r="S2" s="59"/>
      <c r="T2" s="59"/>
      <c r="U2" s="59"/>
      <c r="V2" s="59"/>
      <c r="W2" s="59"/>
      <c r="X2" s="59"/>
    </row>
    <row r="3" ht="15.75" customHeight="1">
      <c r="A3" s="213"/>
      <c r="B3" s="213"/>
      <c r="C3" s="213"/>
      <c r="D3" s="213"/>
      <c r="E3" s="213"/>
      <c r="F3" s="213"/>
      <c r="G3" s="213"/>
      <c r="H3" s="213"/>
      <c r="I3" s="213"/>
      <c r="J3" s="213"/>
      <c r="K3" s="213"/>
      <c r="L3" s="59"/>
      <c r="M3" s="59"/>
      <c r="N3" s="59"/>
      <c r="O3" s="59"/>
      <c r="P3" s="59"/>
      <c r="Q3" s="59"/>
      <c r="R3" s="59"/>
      <c r="S3" s="59"/>
      <c r="T3" s="59"/>
      <c r="U3" s="59"/>
      <c r="V3" s="59"/>
      <c r="W3" s="59"/>
      <c r="X3" s="59"/>
    </row>
    <row r="4" ht="28.5" customHeight="1">
      <c r="A4" s="63" t="s">
        <v>779</v>
      </c>
      <c r="B4" s="56"/>
      <c r="C4" s="56"/>
      <c r="D4" s="56"/>
      <c r="E4" s="56"/>
      <c r="F4" s="56"/>
      <c r="G4" s="56"/>
      <c r="H4" s="56"/>
      <c r="I4" s="56"/>
      <c r="J4" s="56"/>
      <c r="K4" s="57"/>
      <c r="L4" s="59"/>
      <c r="M4" s="59"/>
      <c r="N4" s="59"/>
      <c r="O4" s="59"/>
      <c r="P4" s="59"/>
      <c r="Q4" s="59"/>
      <c r="R4" s="59"/>
      <c r="S4" s="59"/>
      <c r="T4" s="59"/>
      <c r="U4" s="59"/>
      <c r="V4" s="59"/>
      <c r="W4" s="59"/>
      <c r="X4" s="59"/>
    </row>
    <row r="5" ht="23.25" customHeight="1">
      <c r="A5" s="60" t="s">
        <v>780</v>
      </c>
      <c r="B5" s="56"/>
      <c r="C5" s="56"/>
      <c r="D5" s="56"/>
      <c r="E5" s="56"/>
      <c r="F5" s="56"/>
      <c r="G5" s="56"/>
      <c r="H5" s="56"/>
      <c r="I5" s="56"/>
      <c r="J5" s="56"/>
      <c r="K5" s="57"/>
      <c r="L5" s="59"/>
      <c r="M5" s="59"/>
      <c r="N5" s="59"/>
      <c r="O5" s="59"/>
      <c r="P5" s="59"/>
      <c r="Q5" s="59"/>
      <c r="R5" s="59"/>
      <c r="S5" s="59"/>
      <c r="T5" s="59"/>
      <c r="U5" s="59"/>
      <c r="V5" s="59"/>
      <c r="W5" s="59"/>
      <c r="X5" s="59"/>
    </row>
    <row r="6">
      <c r="A6" s="60" t="s">
        <v>781</v>
      </c>
      <c r="B6" s="56"/>
      <c r="C6" s="56"/>
      <c r="D6" s="56"/>
      <c r="E6" s="56"/>
      <c r="F6" s="56"/>
      <c r="G6" s="56"/>
      <c r="H6" s="56"/>
      <c r="I6" s="56"/>
      <c r="J6" s="56"/>
      <c r="K6" s="57"/>
      <c r="L6" s="59"/>
      <c r="M6" s="59"/>
      <c r="N6" s="59"/>
      <c r="O6" s="59"/>
      <c r="P6" s="59"/>
      <c r="Q6" s="59"/>
      <c r="R6" s="59"/>
      <c r="S6" s="59"/>
      <c r="T6" s="59"/>
      <c r="U6" s="59"/>
      <c r="V6" s="59"/>
      <c r="W6" s="59"/>
      <c r="X6" s="59"/>
    </row>
    <row r="7">
      <c r="A7" s="60" t="s">
        <v>782</v>
      </c>
      <c r="B7" s="56"/>
      <c r="C7" s="56"/>
      <c r="D7" s="56"/>
      <c r="E7" s="56"/>
      <c r="F7" s="56"/>
      <c r="G7" s="56"/>
      <c r="H7" s="56"/>
      <c r="I7" s="56"/>
      <c r="J7" s="56"/>
      <c r="K7" s="57"/>
      <c r="L7" s="59"/>
      <c r="M7" s="59"/>
      <c r="N7" s="59"/>
      <c r="O7" s="59"/>
      <c r="P7" s="59"/>
      <c r="Q7" s="59"/>
      <c r="R7" s="59"/>
      <c r="S7" s="59"/>
      <c r="T7" s="59"/>
      <c r="U7" s="59"/>
      <c r="V7" s="59"/>
      <c r="W7" s="59"/>
      <c r="X7" s="59"/>
    </row>
    <row r="8">
      <c r="A8" s="60" t="s">
        <v>783</v>
      </c>
      <c r="B8" s="56"/>
      <c r="C8" s="56"/>
      <c r="D8" s="56"/>
      <c r="E8" s="56"/>
      <c r="F8" s="56"/>
      <c r="G8" s="56"/>
      <c r="H8" s="56"/>
      <c r="I8" s="56"/>
      <c r="J8" s="56"/>
      <c r="K8" s="57"/>
      <c r="L8" s="59"/>
      <c r="M8" s="59"/>
      <c r="N8" s="59"/>
      <c r="O8" s="59"/>
      <c r="P8" s="59"/>
      <c r="Q8" s="59"/>
      <c r="R8" s="59"/>
      <c r="S8" s="59"/>
      <c r="T8" s="59"/>
      <c r="U8" s="59"/>
      <c r="V8" s="59"/>
      <c r="W8" s="59"/>
      <c r="X8" s="59"/>
    </row>
    <row r="9">
      <c r="A9" s="214" t="s">
        <v>784</v>
      </c>
      <c r="B9" s="56"/>
      <c r="C9" s="56"/>
      <c r="D9" s="56"/>
      <c r="E9" s="56"/>
      <c r="F9" s="56"/>
      <c r="G9" s="56"/>
      <c r="H9" s="56"/>
      <c r="I9" s="56"/>
      <c r="J9" s="56"/>
      <c r="K9" s="57"/>
      <c r="L9" s="59"/>
      <c r="M9" s="59"/>
      <c r="N9" s="59"/>
      <c r="O9" s="59"/>
      <c r="P9" s="59"/>
      <c r="Q9" s="59"/>
      <c r="R9" s="59"/>
      <c r="S9" s="59"/>
      <c r="T9" s="59"/>
      <c r="U9" s="59"/>
      <c r="V9" s="59"/>
      <c r="W9" s="59"/>
      <c r="X9" s="59"/>
    </row>
    <row r="10" ht="27.0" customHeight="1">
      <c r="A10" s="60" t="s">
        <v>785</v>
      </c>
      <c r="B10" s="56"/>
      <c r="C10" s="56"/>
      <c r="D10" s="56"/>
      <c r="E10" s="56"/>
      <c r="F10" s="56"/>
      <c r="G10" s="56"/>
      <c r="H10" s="56"/>
      <c r="I10" s="56"/>
      <c r="J10" s="56"/>
      <c r="K10" s="57"/>
      <c r="L10" s="59"/>
      <c r="M10" s="59"/>
      <c r="N10" s="59"/>
      <c r="O10" s="59"/>
      <c r="P10" s="59"/>
      <c r="Q10" s="59"/>
      <c r="R10" s="59"/>
      <c r="S10" s="59"/>
      <c r="T10" s="59"/>
      <c r="U10" s="59"/>
      <c r="V10" s="59"/>
      <c r="W10" s="59"/>
      <c r="X10" s="59"/>
    </row>
    <row r="11">
      <c r="A11" s="60" t="s">
        <v>786</v>
      </c>
      <c r="B11" s="56"/>
      <c r="C11" s="56"/>
      <c r="D11" s="56"/>
      <c r="E11" s="56"/>
      <c r="F11" s="56"/>
      <c r="G11" s="56"/>
      <c r="H11" s="56"/>
      <c r="I11" s="56"/>
      <c r="J11" s="56"/>
      <c r="K11" s="57"/>
      <c r="L11" s="59"/>
      <c r="M11" s="59"/>
      <c r="N11" s="59"/>
      <c r="O11" s="59"/>
      <c r="P11" s="59"/>
      <c r="Q11" s="59"/>
      <c r="R11" s="59"/>
      <c r="S11" s="59"/>
      <c r="T11" s="59"/>
      <c r="U11" s="59"/>
      <c r="V11" s="59"/>
      <c r="W11" s="59"/>
      <c r="X11" s="59"/>
    </row>
    <row r="12">
      <c r="A12" s="60" t="s">
        <v>787</v>
      </c>
      <c r="B12" s="56"/>
      <c r="C12" s="56"/>
      <c r="D12" s="56"/>
      <c r="E12" s="56"/>
      <c r="F12" s="56"/>
      <c r="G12" s="56"/>
      <c r="H12" s="56"/>
      <c r="I12" s="56"/>
      <c r="J12" s="56"/>
      <c r="K12" s="57"/>
      <c r="L12" s="59"/>
      <c r="M12" s="59"/>
      <c r="N12" s="59"/>
      <c r="O12" s="59"/>
      <c r="P12" s="59"/>
      <c r="Q12" s="59"/>
      <c r="R12" s="59"/>
      <c r="S12" s="59"/>
      <c r="T12" s="59"/>
      <c r="U12" s="59"/>
      <c r="V12" s="59"/>
      <c r="W12" s="59"/>
      <c r="X12" s="59"/>
    </row>
    <row r="13" ht="30.0" customHeight="1">
      <c r="A13" s="63" t="s">
        <v>788</v>
      </c>
      <c r="B13" s="56"/>
      <c r="C13" s="56"/>
      <c r="D13" s="56"/>
      <c r="E13" s="56"/>
      <c r="F13" s="56"/>
      <c r="G13" s="56"/>
      <c r="H13" s="56"/>
      <c r="I13" s="56"/>
      <c r="J13" s="56"/>
      <c r="K13" s="57"/>
      <c r="L13" s="59"/>
      <c r="M13" s="59"/>
      <c r="N13" s="59"/>
      <c r="O13" s="59"/>
      <c r="P13" s="59"/>
      <c r="Q13" s="59"/>
      <c r="R13" s="59"/>
      <c r="S13" s="59"/>
      <c r="T13" s="59"/>
      <c r="U13" s="59"/>
      <c r="V13" s="59"/>
      <c r="W13" s="59"/>
      <c r="X13" s="59"/>
    </row>
    <row r="14">
      <c r="A14" s="53"/>
      <c r="B14" s="54"/>
      <c r="C14" s="1"/>
      <c r="D14" s="1"/>
      <c r="E14" s="1"/>
      <c r="F14" s="1"/>
      <c r="G14" s="1"/>
      <c r="H14" s="1"/>
      <c r="I14" s="1"/>
      <c r="J14" s="1"/>
      <c r="K14" s="1"/>
    </row>
    <row r="15" ht="63.75" customHeight="1">
      <c r="A15" s="193" t="s">
        <v>789</v>
      </c>
      <c r="B15" s="194" t="s">
        <v>790</v>
      </c>
      <c r="C15" s="194" t="s">
        <v>8</v>
      </c>
      <c r="D15" s="194" t="s">
        <v>791</v>
      </c>
      <c r="E15" s="193" t="s">
        <v>792</v>
      </c>
      <c r="F15" s="194" t="s">
        <v>793</v>
      </c>
      <c r="G15" s="176" t="s">
        <v>794</v>
      </c>
      <c r="H15" s="176" t="s">
        <v>137</v>
      </c>
      <c r="I15" s="176" t="s">
        <v>138</v>
      </c>
      <c r="J15" s="175" t="s">
        <v>139</v>
      </c>
      <c r="K15" s="193" t="s">
        <v>143</v>
      </c>
      <c r="L15" s="196" t="s">
        <v>144</v>
      </c>
    </row>
    <row r="16" ht="11.25" customHeight="1">
      <c r="A16" s="215" t="s">
        <v>795</v>
      </c>
      <c r="B16" s="215" t="s">
        <v>796</v>
      </c>
      <c r="C16" s="18" t="s">
        <v>52</v>
      </c>
      <c r="D16" s="85" t="s">
        <v>797</v>
      </c>
      <c r="E16" s="216" t="s">
        <v>798</v>
      </c>
      <c r="F16" s="18" t="s">
        <v>799</v>
      </c>
      <c r="G16" s="77">
        <v>4.0</v>
      </c>
      <c r="H16" s="77">
        <v>2.0</v>
      </c>
      <c r="I16" s="77">
        <v>4.0</v>
      </c>
      <c r="J16" s="77">
        <v>50.0</v>
      </c>
      <c r="K16" s="18">
        <f t="shared" ref="K16:K33" si="1">J16/I16</f>
        <v>12.5</v>
      </c>
      <c r="L16" s="78" t="s">
        <v>154</v>
      </c>
      <c r="M16" s="79"/>
      <c r="N16" s="79"/>
      <c r="O16" s="79"/>
      <c r="P16" s="79"/>
      <c r="Q16" s="79"/>
      <c r="R16" s="79"/>
      <c r="S16" s="79"/>
      <c r="T16" s="79"/>
      <c r="U16" s="79"/>
      <c r="V16" s="79"/>
      <c r="W16" s="79"/>
      <c r="X16" s="79"/>
    </row>
    <row r="17" ht="11.25" customHeight="1">
      <c r="A17" s="215" t="s">
        <v>795</v>
      </c>
      <c r="B17" s="215" t="s">
        <v>796</v>
      </c>
      <c r="C17" s="18" t="s">
        <v>52</v>
      </c>
      <c r="D17" s="85" t="s">
        <v>800</v>
      </c>
      <c r="E17" s="216" t="s">
        <v>801</v>
      </c>
      <c r="F17" s="73" t="s">
        <v>799</v>
      </c>
      <c r="G17" s="77">
        <v>4.0</v>
      </c>
      <c r="H17" s="77">
        <v>2.0</v>
      </c>
      <c r="I17" s="77">
        <v>4.0</v>
      </c>
      <c r="J17" s="77">
        <v>50.0</v>
      </c>
      <c r="K17" s="18">
        <f t="shared" si="1"/>
        <v>12.5</v>
      </c>
      <c r="L17" s="78" t="s">
        <v>154</v>
      </c>
      <c r="M17" s="79"/>
      <c r="N17" s="79"/>
      <c r="O17" s="79"/>
      <c r="P17" s="79"/>
      <c r="Q17" s="79"/>
      <c r="R17" s="79"/>
      <c r="S17" s="79"/>
      <c r="T17" s="79"/>
      <c r="U17" s="79"/>
      <c r="V17" s="79"/>
      <c r="W17" s="79"/>
      <c r="X17" s="79"/>
    </row>
    <row r="18" ht="11.25" customHeight="1">
      <c r="A18" s="215" t="s">
        <v>795</v>
      </c>
      <c r="B18" s="215" t="s">
        <v>796</v>
      </c>
      <c r="C18" s="18" t="s">
        <v>52</v>
      </c>
      <c r="D18" s="85" t="s">
        <v>802</v>
      </c>
      <c r="E18" s="216" t="s">
        <v>803</v>
      </c>
      <c r="F18" s="73" t="s">
        <v>799</v>
      </c>
      <c r="G18" s="77">
        <v>4.0</v>
      </c>
      <c r="H18" s="77">
        <v>2.0</v>
      </c>
      <c r="I18" s="77">
        <v>4.0</v>
      </c>
      <c r="J18" s="77">
        <v>50.0</v>
      </c>
      <c r="K18" s="18">
        <f t="shared" si="1"/>
        <v>12.5</v>
      </c>
      <c r="L18" s="78" t="s">
        <v>154</v>
      </c>
      <c r="M18" s="79"/>
      <c r="N18" s="79"/>
      <c r="O18" s="79"/>
      <c r="P18" s="79"/>
      <c r="Q18" s="79"/>
      <c r="R18" s="79"/>
      <c r="S18" s="79"/>
      <c r="T18" s="79"/>
      <c r="U18" s="79"/>
      <c r="V18" s="79"/>
      <c r="W18" s="79"/>
      <c r="X18" s="79"/>
    </row>
    <row r="19" ht="11.25" customHeight="1">
      <c r="A19" s="215" t="s">
        <v>795</v>
      </c>
      <c r="B19" s="215" t="s">
        <v>796</v>
      </c>
      <c r="C19" s="18" t="s">
        <v>52</v>
      </c>
      <c r="D19" s="85" t="s">
        <v>804</v>
      </c>
      <c r="E19" s="216" t="s">
        <v>805</v>
      </c>
      <c r="F19" s="73" t="s">
        <v>799</v>
      </c>
      <c r="G19" s="77">
        <v>4.0</v>
      </c>
      <c r="H19" s="77">
        <v>2.0</v>
      </c>
      <c r="I19" s="77">
        <v>4.0</v>
      </c>
      <c r="J19" s="77">
        <v>50.0</v>
      </c>
      <c r="K19" s="18">
        <f t="shared" si="1"/>
        <v>12.5</v>
      </c>
      <c r="L19" s="78" t="s">
        <v>154</v>
      </c>
      <c r="M19" s="79"/>
      <c r="N19" s="79"/>
      <c r="O19" s="79"/>
      <c r="P19" s="79"/>
      <c r="Q19" s="79"/>
      <c r="R19" s="79"/>
      <c r="S19" s="79"/>
      <c r="T19" s="79"/>
      <c r="U19" s="79"/>
      <c r="V19" s="79"/>
      <c r="W19" s="79"/>
      <c r="X19" s="79"/>
    </row>
    <row r="20" ht="11.25" customHeight="1">
      <c r="A20" s="215" t="s">
        <v>795</v>
      </c>
      <c r="B20" s="215" t="s">
        <v>796</v>
      </c>
      <c r="C20" s="18" t="s">
        <v>52</v>
      </c>
      <c r="D20" s="85" t="s">
        <v>806</v>
      </c>
      <c r="E20" s="216" t="s">
        <v>807</v>
      </c>
      <c r="F20" s="73" t="s">
        <v>799</v>
      </c>
      <c r="G20" s="77">
        <v>4.0</v>
      </c>
      <c r="H20" s="77">
        <v>2.0</v>
      </c>
      <c r="I20" s="77">
        <v>4.0</v>
      </c>
      <c r="J20" s="77">
        <v>50.0</v>
      </c>
      <c r="K20" s="18">
        <f t="shared" si="1"/>
        <v>12.5</v>
      </c>
      <c r="L20" s="78" t="s">
        <v>154</v>
      </c>
      <c r="M20" s="79"/>
      <c r="N20" s="79"/>
      <c r="O20" s="79"/>
      <c r="P20" s="79"/>
      <c r="Q20" s="79"/>
      <c r="R20" s="79"/>
      <c r="S20" s="79"/>
      <c r="T20" s="79"/>
      <c r="U20" s="79"/>
      <c r="V20" s="79"/>
      <c r="W20" s="79"/>
      <c r="X20" s="79"/>
    </row>
    <row r="21" ht="11.25" customHeight="1">
      <c r="A21" s="215" t="s">
        <v>808</v>
      </c>
      <c r="B21" s="215" t="s">
        <v>809</v>
      </c>
      <c r="C21" s="18" t="s">
        <v>52</v>
      </c>
      <c r="D21" s="85" t="s">
        <v>810</v>
      </c>
      <c r="E21" s="216" t="s">
        <v>811</v>
      </c>
      <c r="F21" s="73" t="s">
        <v>172</v>
      </c>
      <c r="G21" s="77">
        <v>4.0</v>
      </c>
      <c r="H21" s="77">
        <v>2.0</v>
      </c>
      <c r="I21" s="77">
        <v>4.0</v>
      </c>
      <c r="J21" s="77">
        <v>50.0</v>
      </c>
      <c r="K21" s="18">
        <f t="shared" si="1"/>
        <v>12.5</v>
      </c>
      <c r="L21" s="78" t="s">
        <v>154</v>
      </c>
      <c r="M21" s="79"/>
      <c r="N21" s="79"/>
      <c r="O21" s="79"/>
      <c r="P21" s="79"/>
      <c r="Q21" s="79"/>
      <c r="R21" s="79"/>
      <c r="S21" s="79"/>
      <c r="T21" s="79"/>
      <c r="U21" s="79"/>
      <c r="V21" s="79"/>
      <c r="W21" s="79"/>
      <c r="X21" s="79"/>
    </row>
    <row r="22" ht="11.25" customHeight="1">
      <c r="A22" s="215" t="s">
        <v>808</v>
      </c>
      <c r="B22" s="215" t="s">
        <v>809</v>
      </c>
      <c r="C22" s="18" t="s">
        <v>52</v>
      </c>
      <c r="D22" s="85" t="s">
        <v>812</v>
      </c>
      <c r="E22" s="216" t="s">
        <v>813</v>
      </c>
      <c r="F22" s="73" t="s">
        <v>799</v>
      </c>
      <c r="G22" s="77">
        <v>4.0</v>
      </c>
      <c r="H22" s="77">
        <v>2.0</v>
      </c>
      <c r="I22" s="77">
        <v>4.0</v>
      </c>
      <c r="J22" s="77">
        <v>50.0</v>
      </c>
      <c r="K22" s="18">
        <f t="shared" si="1"/>
        <v>12.5</v>
      </c>
      <c r="L22" s="78" t="s">
        <v>154</v>
      </c>
      <c r="M22" s="79"/>
      <c r="N22" s="79"/>
      <c r="O22" s="79"/>
      <c r="P22" s="79"/>
      <c r="Q22" s="79"/>
      <c r="R22" s="79"/>
      <c r="S22" s="79"/>
      <c r="T22" s="79"/>
      <c r="U22" s="79"/>
      <c r="V22" s="79"/>
      <c r="W22" s="79"/>
      <c r="X22" s="79"/>
    </row>
    <row r="23" ht="11.25" customHeight="1">
      <c r="A23" s="215" t="s">
        <v>808</v>
      </c>
      <c r="B23" s="215" t="s">
        <v>809</v>
      </c>
      <c r="C23" s="18" t="s">
        <v>52</v>
      </c>
      <c r="D23" s="85" t="s">
        <v>814</v>
      </c>
      <c r="E23" s="216" t="s">
        <v>815</v>
      </c>
      <c r="F23" s="73" t="s">
        <v>172</v>
      </c>
      <c r="G23" s="77">
        <v>4.0</v>
      </c>
      <c r="H23" s="77">
        <v>2.0</v>
      </c>
      <c r="I23" s="77">
        <v>4.0</v>
      </c>
      <c r="J23" s="77">
        <v>50.0</v>
      </c>
      <c r="K23" s="18">
        <f t="shared" si="1"/>
        <v>12.5</v>
      </c>
      <c r="L23" s="78" t="s">
        <v>154</v>
      </c>
      <c r="M23" s="79"/>
      <c r="N23" s="79"/>
      <c r="O23" s="79"/>
      <c r="P23" s="79"/>
      <c r="Q23" s="79"/>
      <c r="R23" s="79"/>
      <c r="S23" s="79"/>
      <c r="T23" s="79"/>
      <c r="U23" s="79"/>
      <c r="V23" s="79"/>
      <c r="W23" s="79"/>
      <c r="X23" s="79"/>
    </row>
    <row r="24" ht="11.25" customHeight="1">
      <c r="A24" s="215" t="s">
        <v>808</v>
      </c>
      <c r="B24" s="215" t="s">
        <v>809</v>
      </c>
      <c r="C24" s="18" t="s">
        <v>52</v>
      </c>
      <c r="D24" s="85" t="s">
        <v>816</v>
      </c>
      <c r="E24" s="216" t="s">
        <v>817</v>
      </c>
      <c r="F24" s="73" t="s">
        <v>799</v>
      </c>
      <c r="G24" s="77">
        <v>4.0</v>
      </c>
      <c r="H24" s="77">
        <v>2.0</v>
      </c>
      <c r="I24" s="77">
        <v>4.0</v>
      </c>
      <c r="J24" s="77">
        <v>50.0</v>
      </c>
      <c r="K24" s="18">
        <f t="shared" si="1"/>
        <v>12.5</v>
      </c>
      <c r="L24" s="78" t="s">
        <v>154</v>
      </c>
      <c r="M24" s="79"/>
      <c r="N24" s="79"/>
      <c r="O24" s="79"/>
      <c r="P24" s="79"/>
      <c r="Q24" s="79"/>
      <c r="R24" s="79"/>
      <c r="S24" s="79"/>
      <c r="T24" s="79"/>
      <c r="U24" s="79"/>
      <c r="V24" s="79"/>
      <c r="W24" s="79"/>
      <c r="X24" s="79"/>
    </row>
    <row r="25" ht="11.25" customHeight="1">
      <c r="A25" s="215" t="s">
        <v>808</v>
      </c>
      <c r="B25" s="215" t="s">
        <v>818</v>
      </c>
      <c r="C25" s="18" t="s">
        <v>52</v>
      </c>
      <c r="D25" s="85" t="s">
        <v>812</v>
      </c>
      <c r="E25" s="216" t="s">
        <v>813</v>
      </c>
      <c r="F25" s="73" t="s">
        <v>799</v>
      </c>
      <c r="G25" s="77">
        <v>4.0</v>
      </c>
      <c r="H25" s="77">
        <v>2.0</v>
      </c>
      <c r="I25" s="77">
        <v>4.0</v>
      </c>
      <c r="J25" s="77">
        <v>50.0</v>
      </c>
      <c r="K25" s="18">
        <f t="shared" si="1"/>
        <v>12.5</v>
      </c>
      <c r="L25" s="78" t="s">
        <v>154</v>
      </c>
      <c r="M25" s="79"/>
      <c r="N25" s="79"/>
      <c r="O25" s="79"/>
      <c r="P25" s="79"/>
      <c r="Q25" s="79"/>
      <c r="R25" s="79"/>
      <c r="S25" s="79"/>
      <c r="T25" s="79"/>
      <c r="U25" s="79"/>
      <c r="V25" s="79"/>
      <c r="W25" s="79"/>
      <c r="X25" s="79"/>
    </row>
    <row r="26" ht="11.25" customHeight="1">
      <c r="A26" s="215" t="s">
        <v>808</v>
      </c>
      <c r="B26" s="215" t="s">
        <v>818</v>
      </c>
      <c r="C26" s="18" t="s">
        <v>52</v>
      </c>
      <c r="D26" s="85" t="s">
        <v>819</v>
      </c>
      <c r="E26" s="216" t="s">
        <v>820</v>
      </c>
      <c r="F26" s="73" t="s">
        <v>172</v>
      </c>
      <c r="G26" s="77">
        <v>4.0</v>
      </c>
      <c r="H26" s="77">
        <v>2.0</v>
      </c>
      <c r="I26" s="77">
        <v>4.0</v>
      </c>
      <c r="J26" s="77">
        <v>50.0</v>
      </c>
      <c r="K26" s="18">
        <f t="shared" si="1"/>
        <v>12.5</v>
      </c>
      <c r="L26" s="78" t="s">
        <v>154</v>
      </c>
      <c r="M26" s="79"/>
      <c r="N26" s="79"/>
      <c r="O26" s="79"/>
      <c r="P26" s="79"/>
      <c r="Q26" s="79"/>
      <c r="R26" s="79"/>
      <c r="S26" s="79"/>
      <c r="T26" s="79"/>
      <c r="U26" s="79"/>
      <c r="V26" s="79"/>
      <c r="W26" s="79"/>
      <c r="X26" s="79"/>
    </row>
    <row r="27" ht="11.25" customHeight="1">
      <c r="A27" s="215" t="s">
        <v>808</v>
      </c>
      <c r="B27" s="215" t="s">
        <v>818</v>
      </c>
      <c r="C27" s="18" t="s">
        <v>52</v>
      </c>
      <c r="D27" s="85" t="s">
        <v>821</v>
      </c>
      <c r="E27" s="18" t="s">
        <v>822</v>
      </c>
      <c r="F27" s="73" t="s">
        <v>799</v>
      </c>
      <c r="G27" s="77">
        <v>4.0</v>
      </c>
      <c r="H27" s="77">
        <v>2.0</v>
      </c>
      <c r="I27" s="77">
        <v>4.0</v>
      </c>
      <c r="J27" s="77">
        <v>50.0</v>
      </c>
      <c r="K27" s="18">
        <f t="shared" si="1"/>
        <v>12.5</v>
      </c>
      <c r="L27" s="78" t="s">
        <v>154</v>
      </c>
      <c r="M27" s="79"/>
      <c r="N27" s="79"/>
      <c r="O27" s="79"/>
      <c r="P27" s="79"/>
      <c r="Q27" s="79"/>
      <c r="R27" s="79"/>
      <c r="S27" s="79"/>
      <c r="T27" s="79"/>
      <c r="U27" s="79"/>
      <c r="V27" s="79"/>
      <c r="W27" s="79"/>
      <c r="X27" s="79"/>
    </row>
    <row r="28" ht="11.25" customHeight="1">
      <c r="A28" s="215" t="s">
        <v>808</v>
      </c>
      <c r="B28" s="215" t="s">
        <v>818</v>
      </c>
      <c r="C28" s="18" t="s">
        <v>52</v>
      </c>
      <c r="D28" s="85" t="s">
        <v>823</v>
      </c>
      <c r="E28" s="216" t="s">
        <v>824</v>
      </c>
      <c r="F28" s="73" t="s">
        <v>799</v>
      </c>
      <c r="G28" s="77">
        <v>4.0</v>
      </c>
      <c r="H28" s="77">
        <v>2.0</v>
      </c>
      <c r="I28" s="77">
        <v>4.0</v>
      </c>
      <c r="J28" s="77">
        <v>50.0</v>
      </c>
      <c r="K28" s="18">
        <f t="shared" si="1"/>
        <v>12.5</v>
      </c>
      <c r="L28" s="78" t="s">
        <v>154</v>
      </c>
      <c r="M28" s="79"/>
      <c r="N28" s="79"/>
      <c r="O28" s="79"/>
      <c r="P28" s="79"/>
      <c r="Q28" s="79"/>
      <c r="R28" s="79"/>
      <c r="S28" s="79"/>
      <c r="T28" s="79"/>
      <c r="U28" s="79"/>
      <c r="V28" s="79"/>
      <c r="W28" s="79"/>
      <c r="X28" s="79"/>
    </row>
    <row r="29" ht="11.25" customHeight="1">
      <c r="A29" s="215" t="s">
        <v>825</v>
      </c>
      <c r="B29" s="215" t="s">
        <v>826</v>
      </c>
      <c r="C29" s="18" t="s">
        <v>52</v>
      </c>
      <c r="D29" s="85" t="s">
        <v>812</v>
      </c>
      <c r="E29" s="216" t="s">
        <v>813</v>
      </c>
      <c r="F29" s="73" t="s">
        <v>799</v>
      </c>
      <c r="G29" s="77">
        <v>3.0</v>
      </c>
      <c r="H29" s="77">
        <v>2.0</v>
      </c>
      <c r="I29" s="77">
        <v>3.0</v>
      </c>
      <c r="J29" s="77">
        <v>50.0</v>
      </c>
      <c r="K29" s="18">
        <f t="shared" si="1"/>
        <v>16.66666667</v>
      </c>
      <c r="L29" s="78" t="s">
        <v>154</v>
      </c>
      <c r="M29" s="79"/>
      <c r="N29" s="79"/>
      <c r="O29" s="79"/>
      <c r="P29" s="79"/>
      <c r="Q29" s="79"/>
      <c r="R29" s="79"/>
      <c r="S29" s="79"/>
      <c r="T29" s="79"/>
      <c r="U29" s="79"/>
      <c r="V29" s="79"/>
      <c r="W29" s="79"/>
      <c r="X29" s="79"/>
    </row>
    <row r="30" ht="11.25" customHeight="1">
      <c r="A30" s="215" t="s">
        <v>827</v>
      </c>
      <c r="B30" s="215" t="s">
        <v>828</v>
      </c>
      <c r="C30" s="18" t="s">
        <v>52</v>
      </c>
      <c r="D30" s="85" t="s">
        <v>829</v>
      </c>
      <c r="E30" s="216" t="s">
        <v>830</v>
      </c>
      <c r="F30" s="73" t="s">
        <v>799</v>
      </c>
      <c r="G30" s="77">
        <v>2.0</v>
      </c>
      <c r="H30" s="77">
        <v>1.0</v>
      </c>
      <c r="I30" s="77">
        <v>2.0</v>
      </c>
      <c r="J30" s="77">
        <v>50.0</v>
      </c>
      <c r="K30" s="18">
        <f t="shared" si="1"/>
        <v>25</v>
      </c>
      <c r="L30" s="78" t="s">
        <v>154</v>
      </c>
      <c r="M30" s="79"/>
      <c r="N30" s="79"/>
      <c r="O30" s="79"/>
      <c r="P30" s="79"/>
      <c r="Q30" s="79"/>
      <c r="R30" s="79"/>
      <c r="S30" s="79"/>
      <c r="T30" s="79"/>
      <c r="U30" s="79"/>
      <c r="V30" s="79"/>
      <c r="W30" s="79"/>
      <c r="X30" s="79"/>
    </row>
    <row r="31" ht="11.25" customHeight="1">
      <c r="A31" s="215" t="s">
        <v>146</v>
      </c>
      <c r="B31" s="215" t="s">
        <v>145</v>
      </c>
      <c r="C31" s="18" t="s">
        <v>52</v>
      </c>
      <c r="D31" s="85" t="s">
        <v>831</v>
      </c>
      <c r="E31" s="216" t="s">
        <v>832</v>
      </c>
      <c r="F31" s="73" t="s">
        <v>799</v>
      </c>
      <c r="G31" s="77">
        <v>3.0</v>
      </c>
      <c r="H31" s="77">
        <v>2.0</v>
      </c>
      <c r="I31" s="77">
        <v>3.0</v>
      </c>
      <c r="J31" s="77">
        <v>50.0</v>
      </c>
      <c r="K31" s="18">
        <f t="shared" si="1"/>
        <v>16.66666667</v>
      </c>
      <c r="L31" s="78" t="s">
        <v>154</v>
      </c>
      <c r="M31" s="79"/>
      <c r="N31" s="79"/>
      <c r="O31" s="79"/>
      <c r="P31" s="79"/>
      <c r="Q31" s="79"/>
      <c r="R31" s="79"/>
      <c r="S31" s="79"/>
      <c r="T31" s="79"/>
      <c r="U31" s="79"/>
      <c r="V31" s="79"/>
      <c r="W31" s="79"/>
      <c r="X31" s="79"/>
    </row>
    <row r="32" ht="11.25" customHeight="1">
      <c r="A32" s="215" t="s">
        <v>825</v>
      </c>
      <c r="B32" s="215" t="s">
        <v>833</v>
      </c>
      <c r="C32" s="18" t="s">
        <v>52</v>
      </c>
      <c r="D32" s="85" t="s">
        <v>834</v>
      </c>
      <c r="E32" s="216" t="s">
        <v>835</v>
      </c>
      <c r="F32" s="73" t="s">
        <v>799</v>
      </c>
      <c r="G32" s="77">
        <v>3.0</v>
      </c>
      <c r="H32" s="77">
        <v>2.0</v>
      </c>
      <c r="I32" s="77">
        <v>3.0</v>
      </c>
      <c r="J32" s="77">
        <v>50.0</v>
      </c>
      <c r="K32" s="18">
        <f t="shared" si="1"/>
        <v>16.66666667</v>
      </c>
      <c r="L32" s="78" t="s">
        <v>154</v>
      </c>
      <c r="M32" s="79"/>
      <c r="N32" s="79"/>
      <c r="O32" s="79"/>
      <c r="P32" s="79"/>
      <c r="Q32" s="79"/>
      <c r="R32" s="79"/>
      <c r="S32" s="79"/>
      <c r="T32" s="79"/>
      <c r="U32" s="79"/>
      <c r="V32" s="79"/>
      <c r="W32" s="79"/>
      <c r="X32" s="79"/>
    </row>
    <row r="33" ht="11.25" customHeight="1">
      <c r="A33" s="215" t="s">
        <v>808</v>
      </c>
      <c r="B33" s="215" t="s">
        <v>796</v>
      </c>
      <c r="C33" s="18" t="s">
        <v>52</v>
      </c>
      <c r="D33" s="85" t="s">
        <v>836</v>
      </c>
      <c r="E33" s="18" t="s">
        <v>837</v>
      </c>
      <c r="F33" s="73" t="s">
        <v>172</v>
      </c>
      <c r="G33" s="77">
        <v>4.0</v>
      </c>
      <c r="H33" s="77">
        <v>2.0</v>
      </c>
      <c r="I33" s="77">
        <v>4.0</v>
      </c>
      <c r="J33" s="77">
        <v>50.0</v>
      </c>
      <c r="K33" s="18">
        <f t="shared" si="1"/>
        <v>12.5</v>
      </c>
      <c r="L33" s="78" t="s">
        <v>154</v>
      </c>
      <c r="M33" s="79"/>
      <c r="N33" s="79"/>
      <c r="O33" s="79"/>
      <c r="P33" s="79"/>
      <c r="Q33" s="79"/>
      <c r="R33" s="79"/>
      <c r="S33" s="79"/>
      <c r="T33" s="79"/>
      <c r="U33" s="79"/>
      <c r="V33" s="79"/>
      <c r="W33" s="79"/>
      <c r="X33" s="79"/>
    </row>
    <row r="34" ht="11.25" customHeight="1">
      <c r="A34" s="215" t="s">
        <v>838</v>
      </c>
      <c r="B34" s="215" t="s">
        <v>839</v>
      </c>
      <c r="C34" s="18" t="s">
        <v>52</v>
      </c>
      <c r="D34" s="85" t="s">
        <v>840</v>
      </c>
      <c r="E34" s="217" t="s">
        <v>841</v>
      </c>
      <c r="F34" s="18" t="s">
        <v>842</v>
      </c>
      <c r="G34" s="77">
        <v>6.0</v>
      </c>
      <c r="H34" s="77">
        <v>6.0</v>
      </c>
      <c r="I34" s="77">
        <v>6.0</v>
      </c>
      <c r="J34" s="77">
        <v>50.0</v>
      </c>
      <c r="K34" s="18">
        <v>8.33</v>
      </c>
      <c r="L34" s="78" t="s">
        <v>164</v>
      </c>
      <c r="M34" s="79"/>
      <c r="N34" s="79"/>
      <c r="O34" s="79"/>
      <c r="P34" s="79"/>
      <c r="Q34" s="79"/>
      <c r="R34" s="79"/>
      <c r="S34" s="79"/>
      <c r="T34" s="79"/>
      <c r="U34" s="79"/>
      <c r="V34" s="79"/>
      <c r="W34" s="79"/>
      <c r="X34" s="79"/>
    </row>
    <row r="35" ht="11.25" customHeight="1">
      <c r="A35" s="215" t="s">
        <v>838</v>
      </c>
      <c r="B35" s="215" t="s">
        <v>839</v>
      </c>
      <c r="C35" s="18" t="s">
        <v>52</v>
      </c>
      <c r="D35" s="85" t="s">
        <v>843</v>
      </c>
      <c r="E35" s="216" t="s">
        <v>844</v>
      </c>
      <c r="F35" s="73" t="s">
        <v>842</v>
      </c>
      <c r="G35" s="18">
        <v>6.0</v>
      </c>
      <c r="H35" s="18">
        <v>6.0</v>
      </c>
      <c r="I35" s="18">
        <v>6.0</v>
      </c>
      <c r="J35" s="218">
        <v>50.0</v>
      </c>
      <c r="K35" s="76">
        <v>8.33</v>
      </c>
      <c r="L35" s="78" t="s">
        <v>164</v>
      </c>
      <c r="M35" s="79"/>
      <c r="N35" s="79"/>
      <c r="O35" s="79"/>
      <c r="P35" s="79"/>
      <c r="Q35" s="79"/>
      <c r="R35" s="79"/>
      <c r="S35" s="79"/>
      <c r="T35" s="79"/>
      <c r="U35" s="79"/>
      <c r="V35" s="79"/>
      <c r="W35" s="79"/>
      <c r="X35" s="79"/>
    </row>
    <row r="36" ht="11.25" customHeight="1">
      <c r="A36" s="215" t="s">
        <v>845</v>
      </c>
      <c r="B36" s="215" t="s">
        <v>839</v>
      </c>
      <c r="C36" s="18" t="s">
        <v>52</v>
      </c>
      <c r="D36" s="85" t="s">
        <v>846</v>
      </c>
      <c r="E36" s="216" t="s">
        <v>847</v>
      </c>
      <c r="F36" s="73" t="s">
        <v>842</v>
      </c>
      <c r="G36" s="18">
        <v>6.0</v>
      </c>
      <c r="H36" s="18">
        <v>6.0</v>
      </c>
      <c r="I36" s="18">
        <v>6.0</v>
      </c>
      <c r="J36" s="218">
        <v>50.0</v>
      </c>
      <c r="K36" s="76">
        <v>8.33</v>
      </c>
      <c r="L36" s="78" t="s">
        <v>164</v>
      </c>
      <c r="M36" s="79"/>
      <c r="N36" s="79"/>
      <c r="O36" s="79"/>
      <c r="P36" s="79"/>
      <c r="Q36" s="79"/>
      <c r="R36" s="79"/>
      <c r="S36" s="79"/>
      <c r="T36" s="79"/>
      <c r="U36" s="79"/>
      <c r="V36" s="79"/>
      <c r="W36" s="79"/>
      <c r="X36" s="79"/>
    </row>
    <row r="37" ht="11.25" customHeight="1">
      <c r="A37" s="215" t="s">
        <v>845</v>
      </c>
      <c r="B37" s="215" t="s">
        <v>839</v>
      </c>
      <c r="C37" s="18" t="s">
        <v>52</v>
      </c>
      <c r="D37" s="85" t="s">
        <v>848</v>
      </c>
      <c r="E37" s="216" t="s">
        <v>849</v>
      </c>
      <c r="F37" s="73" t="s">
        <v>842</v>
      </c>
      <c r="G37" s="18">
        <v>6.0</v>
      </c>
      <c r="H37" s="18">
        <v>6.0</v>
      </c>
      <c r="I37" s="18">
        <v>6.0</v>
      </c>
      <c r="J37" s="218">
        <v>50.0</v>
      </c>
      <c r="K37" s="76">
        <v>8.33</v>
      </c>
      <c r="L37" s="78" t="s">
        <v>164</v>
      </c>
      <c r="M37" s="79"/>
      <c r="N37" s="79"/>
      <c r="O37" s="79"/>
      <c r="P37" s="79"/>
      <c r="Q37" s="79"/>
      <c r="R37" s="79"/>
      <c r="S37" s="79"/>
      <c r="T37" s="79"/>
      <c r="U37" s="79"/>
      <c r="V37" s="79"/>
      <c r="W37" s="79"/>
      <c r="X37" s="79"/>
    </row>
    <row r="38" ht="11.25" customHeight="1">
      <c r="A38" s="215" t="s">
        <v>838</v>
      </c>
      <c r="B38" s="215" t="s">
        <v>839</v>
      </c>
      <c r="C38" s="18" t="s">
        <v>52</v>
      </c>
      <c r="D38" s="85" t="s">
        <v>850</v>
      </c>
      <c r="E38" s="216" t="s">
        <v>851</v>
      </c>
      <c r="F38" s="73" t="s">
        <v>842</v>
      </c>
      <c r="G38" s="18">
        <v>6.0</v>
      </c>
      <c r="H38" s="18">
        <v>6.0</v>
      </c>
      <c r="I38" s="18">
        <v>6.0</v>
      </c>
      <c r="J38" s="218">
        <v>50.0</v>
      </c>
      <c r="K38" s="76">
        <v>8.33</v>
      </c>
      <c r="L38" s="78" t="s">
        <v>164</v>
      </c>
      <c r="M38" s="79"/>
      <c r="N38" s="79"/>
      <c r="O38" s="79"/>
      <c r="P38" s="79"/>
      <c r="Q38" s="79"/>
      <c r="R38" s="79"/>
      <c r="S38" s="79"/>
      <c r="T38" s="79"/>
      <c r="U38" s="79"/>
      <c r="V38" s="79"/>
      <c r="W38" s="79"/>
      <c r="X38" s="79"/>
    </row>
    <row r="39" ht="11.25" customHeight="1">
      <c r="A39" s="215" t="s">
        <v>852</v>
      </c>
      <c r="B39" s="215" t="s">
        <v>853</v>
      </c>
      <c r="C39" s="18" t="s">
        <v>52</v>
      </c>
      <c r="D39" s="85" t="s">
        <v>854</v>
      </c>
      <c r="E39" s="216" t="s">
        <v>855</v>
      </c>
      <c r="F39" s="73" t="s">
        <v>842</v>
      </c>
      <c r="G39" s="18">
        <v>4.0</v>
      </c>
      <c r="H39" s="18">
        <v>4.0</v>
      </c>
      <c r="I39" s="18">
        <v>4.0</v>
      </c>
      <c r="J39" s="218">
        <v>50.0</v>
      </c>
      <c r="K39" s="76">
        <v>12.5</v>
      </c>
      <c r="L39" s="78" t="s">
        <v>164</v>
      </c>
      <c r="M39" s="79"/>
      <c r="N39" s="79"/>
      <c r="O39" s="79"/>
      <c r="P39" s="79"/>
      <c r="Q39" s="79"/>
      <c r="R39" s="79"/>
      <c r="S39" s="79"/>
      <c r="T39" s="79"/>
      <c r="U39" s="79"/>
      <c r="V39" s="79"/>
      <c r="W39" s="79"/>
      <c r="X39" s="79"/>
    </row>
    <row r="40" ht="11.25" customHeight="1">
      <c r="A40" s="215" t="s">
        <v>856</v>
      </c>
      <c r="B40" s="215" t="s">
        <v>853</v>
      </c>
      <c r="C40" s="18" t="s">
        <v>52</v>
      </c>
      <c r="D40" s="85" t="s">
        <v>857</v>
      </c>
      <c r="E40" s="216" t="s">
        <v>858</v>
      </c>
      <c r="F40" s="73" t="s">
        <v>842</v>
      </c>
      <c r="G40" s="18">
        <v>4.0</v>
      </c>
      <c r="H40" s="18">
        <v>4.0</v>
      </c>
      <c r="I40" s="18">
        <v>4.0</v>
      </c>
      <c r="J40" s="218">
        <v>50.0</v>
      </c>
      <c r="K40" s="76">
        <v>12.5</v>
      </c>
      <c r="L40" s="78" t="s">
        <v>164</v>
      </c>
      <c r="M40" s="79"/>
      <c r="N40" s="79"/>
      <c r="O40" s="79"/>
      <c r="P40" s="79"/>
      <c r="Q40" s="79"/>
      <c r="R40" s="79"/>
      <c r="S40" s="79"/>
      <c r="T40" s="79"/>
      <c r="U40" s="79"/>
      <c r="V40" s="79"/>
      <c r="W40" s="79"/>
      <c r="X40" s="79"/>
    </row>
    <row r="41" ht="11.25" customHeight="1">
      <c r="A41" s="215" t="s">
        <v>859</v>
      </c>
      <c r="B41" s="215" t="s">
        <v>860</v>
      </c>
      <c r="C41" s="18" t="s">
        <v>52</v>
      </c>
      <c r="D41" s="85" t="s">
        <v>861</v>
      </c>
      <c r="E41" s="216" t="s">
        <v>862</v>
      </c>
      <c r="F41" s="73" t="s">
        <v>842</v>
      </c>
      <c r="G41" s="18">
        <v>5.0</v>
      </c>
      <c r="H41" s="18">
        <v>3.0</v>
      </c>
      <c r="I41" s="18">
        <v>5.0</v>
      </c>
      <c r="J41" s="219">
        <v>50.0</v>
      </c>
      <c r="K41" s="76">
        <v>10.0</v>
      </c>
      <c r="L41" s="78" t="s">
        <v>164</v>
      </c>
      <c r="M41" s="79"/>
      <c r="N41" s="79"/>
      <c r="O41" s="79"/>
      <c r="P41" s="79"/>
      <c r="Q41" s="79"/>
      <c r="R41" s="79"/>
      <c r="S41" s="79"/>
      <c r="T41" s="79"/>
      <c r="U41" s="79"/>
      <c r="V41" s="79"/>
      <c r="W41" s="79"/>
      <c r="X41" s="79"/>
    </row>
    <row r="42" ht="11.25" customHeight="1">
      <c r="A42" s="215" t="s">
        <v>863</v>
      </c>
      <c r="B42" s="215" t="s">
        <v>864</v>
      </c>
      <c r="C42" s="18" t="s">
        <v>52</v>
      </c>
      <c r="D42" s="85" t="s">
        <v>865</v>
      </c>
      <c r="E42" s="216" t="s">
        <v>866</v>
      </c>
      <c r="F42" s="73" t="s">
        <v>842</v>
      </c>
      <c r="G42" s="18">
        <v>3.0</v>
      </c>
      <c r="H42" s="18">
        <v>2.0</v>
      </c>
      <c r="I42" s="18">
        <v>3.0</v>
      </c>
      <c r="J42" s="218">
        <v>50.0</v>
      </c>
      <c r="K42" s="76">
        <v>16.66</v>
      </c>
      <c r="L42" s="78" t="s">
        <v>164</v>
      </c>
      <c r="M42" s="79"/>
      <c r="N42" s="79"/>
      <c r="O42" s="79"/>
      <c r="P42" s="79"/>
      <c r="Q42" s="79"/>
      <c r="R42" s="79"/>
      <c r="S42" s="79"/>
      <c r="T42" s="79"/>
      <c r="U42" s="79"/>
      <c r="V42" s="79"/>
      <c r="W42" s="79"/>
      <c r="X42" s="79"/>
    </row>
    <row r="43" ht="11.25" customHeight="1">
      <c r="A43" s="215" t="s">
        <v>863</v>
      </c>
      <c r="B43" s="215" t="s">
        <v>864</v>
      </c>
      <c r="C43" s="18" t="s">
        <v>52</v>
      </c>
      <c r="D43" s="85" t="s">
        <v>867</v>
      </c>
      <c r="E43" s="216" t="s">
        <v>868</v>
      </c>
      <c r="F43" s="73" t="s">
        <v>842</v>
      </c>
      <c r="G43" s="18">
        <v>3.0</v>
      </c>
      <c r="H43" s="18">
        <v>2.0</v>
      </c>
      <c r="I43" s="18">
        <v>3.0</v>
      </c>
      <c r="J43" s="218">
        <v>50.0</v>
      </c>
      <c r="K43" s="76">
        <v>16.66</v>
      </c>
      <c r="L43" s="78" t="s">
        <v>164</v>
      </c>
      <c r="M43" s="79"/>
      <c r="N43" s="79"/>
      <c r="O43" s="79"/>
      <c r="P43" s="79"/>
      <c r="Q43" s="79"/>
      <c r="R43" s="79"/>
      <c r="S43" s="79"/>
      <c r="T43" s="79"/>
      <c r="U43" s="79"/>
      <c r="V43" s="79"/>
      <c r="W43" s="79"/>
      <c r="X43" s="79"/>
    </row>
    <row r="44" ht="11.25" customHeight="1">
      <c r="A44" s="215" t="s">
        <v>869</v>
      </c>
      <c r="B44" s="215" t="s">
        <v>870</v>
      </c>
      <c r="C44" s="18" t="s">
        <v>52</v>
      </c>
      <c r="D44" s="85" t="s">
        <v>871</v>
      </c>
      <c r="E44" s="216" t="s">
        <v>872</v>
      </c>
      <c r="F44" s="73" t="s">
        <v>842</v>
      </c>
      <c r="G44" s="18">
        <v>2.0</v>
      </c>
      <c r="H44" s="18">
        <v>2.0</v>
      </c>
      <c r="I44" s="18">
        <v>2.0</v>
      </c>
      <c r="J44" s="218">
        <v>50.0</v>
      </c>
      <c r="K44" s="76">
        <v>25.0</v>
      </c>
      <c r="L44" s="78" t="s">
        <v>164</v>
      </c>
      <c r="M44" s="79"/>
      <c r="N44" s="79"/>
      <c r="O44" s="79"/>
      <c r="P44" s="79"/>
      <c r="Q44" s="79"/>
      <c r="R44" s="79"/>
      <c r="S44" s="79"/>
      <c r="T44" s="79"/>
      <c r="U44" s="79"/>
      <c r="V44" s="79"/>
      <c r="W44" s="79"/>
      <c r="X44" s="79"/>
    </row>
    <row r="45" ht="11.25" customHeight="1">
      <c r="A45" s="215" t="s">
        <v>873</v>
      </c>
      <c r="B45" s="215" t="s">
        <v>874</v>
      </c>
      <c r="C45" s="18" t="s">
        <v>52</v>
      </c>
      <c r="D45" s="85" t="s">
        <v>875</v>
      </c>
      <c r="E45" s="216" t="s">
        <v>876</v>
      </c>
      <c r="F45" s="73" t="s">
        <v>877</v>
      </c>
      <c r="G45" s="18">
        <v>5.0</v>
      </c>
      <c r="H45" s="18">
        <v>3.0</v>
      </c>
      <c r="I45" s="18">
        <v>5.0</v>
      </c>
      <c r="J45" s="218">
        <v>50.0</v>
      </c>
      <c r="K45" s="76">
        <v>10.0</v>
      </c>
      <c r="L45" s="78" t="s">
        <v>164</v>
      </c>
      <c r="M45" s="79"/>
      <c r="N45" s="79"/>
      <c r="O45" s="79"/>
      <c r="P45" s="79"/>
      <c r="Q45" s="79"/>
      <c r="R45" s="79"/>
      <c r="S45" s="79"/>
      <c r="T45" s="79"/>
      <c r="U45" s="79"/>
      <c r="V45" s="79"/>
      <c r="W45" s="79"/>
      <c r="X45" s="79"/>
    </row>
    <row r="46" ht="11.25" customHeight="1">
      <c r="A46" s="215" t="s">
        <v>852</v>
      </c>
      <c r="B46" s="215" t="s">
        <v>853</v>
      </c>
      <c r="C46" s="18" t="s">
        <v>52</v>
      </c>
      <c r="D46" s="85" t="s">
        <v>878</v>
      </c>
      <c r="E46" s="216" t="s">
        <v>879</v>
      </c>
      <c r="F46" s="73" t="s">
        <v>172</v>
      </c>
      <c r="G46" s="18">
        <v>4.0</v>
      </c>
      <c r="H46" s="18">
        <v>4.0</v>
      </c>
      <c r="I46" s="18">
        <v>4.0</v>
      </c>
      <c r="J46" s="218">
        <v>50.0</v>
      </c>
      <c r="K46" s="76">
        <v>12.5</v>
      </c>
      <c r="L46" s="78" t="s">
        <v>164</v>
      </c>
      <c r="M46" s="79"/>
      <c r="N46" s="79"/>
      <c r="O46" s="79"/>
      <c r="P46" s="79"/>
      <c r="Q46" s="79"/>
      <c r="R46" s="79"/>
      <c r="S46" s="79"/>
      <c r="T46" s="79"/>
      <c r="U46" s="79"/>
      <c r="V46" s="79"/>
      <c r="W46" s="79"/>
      <c r="X46" s="79"/>
    </row>
    <row r="47" ht="11.25" customHeight="1">
      <c r="A47" s="215" t="s">
        <v>852</v>
      </c>
      <c r="B47" s="215" t="s">
        <v>853</v>
      </c>
      <c r="C47" s="18" t="s">
        <v>52</v>
      </c>
      <c r="D47" s="85" t="s">
        <v>880</v>
      </c>
      <c r="E47" s="216" t="s">
        <v>881</v>
      </c>
      <c r="F47" s="73" t="s">
        <v>172</v>
      </c>
      <c r="G47" s="18">
        <v>4.0</v>
      </c>
      <c r="H47" s="18">
        <v>4.0</v>
      </c>
      <c r="I47" s="18">
        <v>4.0</v>
      </c>
      <c r="J47" s="218">
        <v>50.0</v>
      </c>
      <c r="K47" s="76">
        <v>12.5</v>
      </c>
      <c r="L47" s="78" t="s">
        <v>164</v>
      </c>
      <c r="M47" s="79"/>
      <c r="N47" s="79"/>
      <c r="O47" s="79"/>
      <c r="P47" s="79"/>
      <c r="Q47" s="79"/>
      <c r="R47" s="79"/>
      <c r="S47" s="79"/>
      <c r="T47" s="79"/>
      <c r="U47" s="79"/>
      <c r="V47" s="79"/>
      <c r="W47" s="79"/>
      <c r="X47" s="79"/>
    </row>
    <row r="48" ht="11.25" customHeight="1">
      <c r="A48" s="215" t="s">
        <v>859</v>
      </c>
      <c r="B48" s="215" t="s">
        <v>860</v>
      </c>
      <c r="C48" s="18" t="s">
        <v>52</v>
      </c>
      <c r="D48" s="85" t="s">
        <v>882</v>
      </c>
      <c r="E48" s="216" t="s">
        <v>883</v>
      </c>
      <c r="F48" s="73" t="s">
        <v>172</v>
      </c>
      <c r="G48" s="18">
        <v>5.0</v>
      </c>
      <c r="H48" s="18">
        <v>3.0</v>
      </c>
      <c r="I48" s="18">
        <v>5.0</v>
      </c>
      <c r="J48" s="218">
        <v>50.0</v>
      </c>
      <c r="K48" s="76">
        <v>10.0</v>
      </c>
      <c r="L48" s="78" t="s">
        <v>164</v>
      </c>
      <c r="M48" s="79"/>
      <c r="N48" s="79"/>
      <c r="O48" s="79"/>
      <c r="P48" s="79"/>
      <c r="Q48" s="79"/>
      <c r="R48" s="79"/>
      <c r="S48" s="79"/>
      <c r="T48" s="79"/>
      <c r="U48" s="79"/>
      <c r="V48" s="79"/>
      <c r="W48" s="79"/>
      <c r="X48" s="79"/>
    </row>
    <row r="49" ht="11.25" customHeight="1">
      <c r="A49" s="215" t="s">
        <v>873</v>
      </c>
      <c r="B49" s="215" t="s">
        <v>884</v>
      </c>
      <c r="C49" s="18" t="s">
        <v>52</v>
      </c>
      <c r="D49" s="85" t="s">
        <v>885</v>
      </c>
      <c r="E49" s="216" t="s">
        <v>886</v>
      </c>
      <c r="F49" s="73" t="s">
        <v>172</v>
      </c>
      <c r="G49" s="18">
        <v>5.0</v>
      </c>
      <c r="H49" s="18">
        <v>3.0</v>
      </c>
      <c r="I49" s="18">
        <v>5.0</v>
      </c>
      <c r="J49" s="218">
        <v>50.0</v>
      </c>
      <c r="K49" s="76">
        <v>10.0</v>
      </c>
      <c r="L49" s="78" t="s">
        <v>164</v>
      </c>
      <c r="M49" s="79"/>
      <c r="N49" s="79"/>
      <c r="O49" s="79"/>
      <c r="P49" s="79"/>
      <c r="Q49" s="79"/>
      <c r="R49" s="79"/>
      <c r="S49" s="79"/>
      <c r="T49" s="79"/>
      <c r="U49" s="79"/>
      <c r="V49" s="79"/>
      <c r="W49" s="79"/>
      <c r="X49" s="79"/>
    </row>
    <row r="50" ht="11.25" customHeight="1">
      <c r="A50" s="215" t="s">
        <v>838</v>
      </c>
      <c r="B50" s="215" t="s">
        <v>839</v>
      </c>
      <c r="C50" s="18" t="s">
        <v>52</v>
      </c>
      <c r="D50" s="85" t="s">
        <v>887</v>
      </c>
      <c r="E50" s="216" t="s">
        <v>888</v>
      </c>
      <c r="F50" s="73" t="s">
        <v>172</v>
      </c>
      <c r="G50" s="18">
        <v>6.0</v>
      </c>
      <c r="H50" s="18">
        <v>6.0</v>
      </c>
      <c r="I50" s="18">
        <v>6.0</v>
      </c>
      <c r="J50" s="218">
        <v>50.0</v>
      </c>
      <c r="K50" s="76">
        <v>8.33</v>
      </c>
      <c r="L50" s="78" t="s">
        <v>164</v>
      </c>
      <c r="M50" s="79"/>
      <c r="N50" s="79"/>
      <c r="O50" s="79"/>
      <c r="P50" s="79"/>
      <c r="Q50" s="79"/>
      <c r="R50" s="79"/>
      <c r="S50" s="79"/>
      <c r="T50" s="79"/>
      <c r="U50" s="79"/>
      <c r="V50" s="79"/>
      <c r="W50" s="79"/>
      <c r="X50" s="79"/>
    </row>
    <row r="51" ht="11.25" customHeight="1">
      <c r="A51" s="215" t="s">
        <v>889</v>
      </c>
      <c r="B51" s="215" t="s">
        <v>890</v>
      </c>
      <c r="C51" s="18" t="s">
        <v>52</v>
      </c>
      <c r="D51" s="85" t="s">
        <v>891</v>
      </c>
      <c r="E51" s="216" t="s">
        <v>892</v>
      </c>
      <c r="F51" s="73" t="s">
        <v>893</v>
      </c>
      <c r="G51" s="18">
        <v>1.0</v>
      </c>
      <c r="H51" s="18">
        <v>1.0</v>
      </c>
      <c r="I51" s="18">
        <v>1.0</v>
      </c>
      <c r="J51" s="218">
        <v>50.0</v>
      </c>
      <c r="K51" s="76">
        <v>50.0</v>
      </c>
      <c r="L51" s="78" t="s">
        <v>164</v>
      </c>
      <c r="M51" s="79"/>
      <c r="N51" s="79"/>
      <c r="O51" s="79"/>
      <c r="P51" s="79"/>
      <c r="Q51" s="79"/>
      <c r="R51" s="79"/>
      <c r="S51" s="79"/>
      <c r="T51" s="79"/>
      <c r="U51" s="79"/>
      <c r="V51" s="79"/>
      <c r="W51" s="79"/>
      <c r="X51" s="79"/>
    </row>
    <row r="52" ht="11.25" customHeight="1">
      <c r="A52" s="215" t="s">
        <v>838</v>
      </c>
      <c r="B52" s="215" t="s">
        <v>839</v>
      </c>
      <c r="C52" s="18" t="s">
        <v>52</v>
      </c>
      <c r="D52" s="85" t="s">
        <v>894</v>
      </c>
      <c r="E52" s="216" t="s">
        <v>895</v>
      </c>
      <c r="F52" s="73" t="s">
        <v>172</v>
      </c>
      <c r="G52" s="18">
        <v>6.0</v>
      </c>
      <c r="H52" s="18">
        <v>6.0</v>
      </c>
      <c r="I52" s="18">
        <v>6.0</v>
      </c>
      <c r="J52" s="218">
        <v>50.0</v>
      </c>
      <c r="K52" s="76">
        <v>8.33</v>
      </c>
      <c r="L52" s="78" t="s">
        <v>164</v>
      </c>
      <c r="M52" s="79"/>
      <c r="N52" s="79"/>
      <c r="O52" s="79"/>
      <c r="P52" s="79"/>
      <c r="Q52" s="79"/>
      <c r="R52" s="79"/>
      <c r="S52" s="79"/>
      <c r="T52" s="79"/>
      <c r="U52" s="79"/>
      <c r="V52" s="79"/>
      <c r="W52" s="79"/>
      <c r="X52" s="79"/>
    </row>
    <row r="53" ht="11.25" customHeight="1">
      <c r="A53" s="215" t="s">
        <v>838</v>
      </c>
      <c r="B53" s="215" t="s">
        <v>839</v>
      </c>
      <c r="C53" s="18" t="s">
        <v>52</v>
      </c>
      <c r="D53" s="85" t="s">
        <v>896</v>
      </c>
      <c r="E53" s="216" t="s">
        <v>897</v>
      </c>
      <c r="F53" s="73" t="s">
        <v>172</v>
      </c>
      <c r="G53" s="18">
        <v>6.0</v>
      </c>
      <c r="H53" s="18">
        <v>6.0</v>
      </c>
      <c r="I53" s="18">
        <v>6.0</v>
      </c>
      <c r="J53" s="218">
        <v>50.0</v>
      </c>
      <c r="K53" s="76">
        <v>8.33</v>
      </c>
      <c r="L53" s="78" t="s">
        <v>164</v>
      </c>
      <c r="M53" s="79"/>
      <c r="N53" s="79"/>
      <c r="O53" s="79"/>
      <c r="P53" s="79"/>
      <c r="Q53" s="79"/>
      <c r="R53" s="79"/>
      <c r="S53" s="79"/>
      <c r="T53" s="79"/>
      <c r="U53" s="79"/>
      <c r="V53" s="79"/>
      <c r="W53" s="79"/>
      <c r="X53" s="79"/>
    </row>
    <row r="54" ht="11.25" customHeight="1">
      <c r="A54" s="215" t="s">
        <v>838</v>
      </c>
      <c r="B54" s="215" t="s">
        <v>839</v>
      </c>
      <c r="C54" s="18" t="s">
        <v>52</v>
      </c>
      <c r="D54" s="85" t="s">
        <v>898</v>
      </c>
      <c r="E54" s="216" t="s">
        <v>899</v>
      </c>
      <c r="F54" s="73" t="s">
        <v>172</v>
      </c>
      <c r="G54" s="18">
        <v>6.0</v>
      </c>
      <c r="H54" s="18">
        <v>6.0</v>
      </c>
      <c r="I54" s="18">
        <v>6.0</v>
      </c>
      <c r="J54" s="218">
        <v>50.0</v>
      </c>
      <c r="K54" s="76">
        <v>8.33</v>
      </c>
      <c r="L54" s="78" t="s">
        <v>164</v>
      </c>
      <c r="M54" s="79"/>
      <c r="N54" s="79"/>
      <c r="O54" s="79"/>
      <c r="P54" s="79"/>
      <c r="Q54" s="79"/>
      <c r="R54" s="79"/>
      <c r="S54" s="79"/>
      <c r="T54" s="79"/>
      <c r="U54" s="79"/>
      <c r="V54" s="79"/>
      <c r="W54" s="79"/>
      <c r="X54" s="79"/>
    </row>
    <row r="55" ht="11.25" customHeight="1">
      <c r="A55" s="215" t="s">
        <v>863</v>
      </c>
      <c r="B55" s="215" t="s">
        <v>864</v>
      </c>
      <c r="C55" s="18" t="s">
        <v>52</v>
      </c>
      <c r="D55" s="85" t="s">
        <v>900</v>
      </c>
      <c r="E55" s="216" t="s">
        <v>901</v>
      </c>
      <c r="F55" s="73" t="s">
        <v>172</v>
      </c>
      <c r="G55" s="18">
        <v>3.0</v>
      </c>
      <c r="H55" s="18">
        <v>2.0</v>
      </c>
      <c r="I55" s="18">
        <v>3.0</v>
      </c>
      <c r="J55" s="218">
        <v>50.0</v>
      </c>
      <c r="K55" s="76">
        <v>16.66</v>
      </c>
      <c r="L55" s="78" t="s">
        <v>164</v>
      </c>
      <c r="M55" s="79"/>
      <c r="N55" s="79"/>
      <c r="O55" s="79"/>
      <c r="P55" s="79"/>
      <c r="Q55" s="79"/>
      <c r="R55" s="79"/>
      <c r="S55" s="79"/>
      <c r="T55" s="79"/>
      <c r="U55" s="79"/>
      <c r="V55" s="79"/>
      <c r="W55" s="79"/>
      <c r="X55" s="79"/>
    </row>
    <row r="56" ht="11.25" customHeight="1">
      <c r="A56" s="215" t="s">
        <v>852</v>
      </c>
      <c r="B56" s="215" t="s">
        <v>853</v>
      </c>
      <c r="C56" s="18" t="s">
        <v>52</v>
      </c>
      <c r="D56" s="85" t="s">
        <v>902</v>
      </c>
      <c r="E56" s="220" t="s">
        <v>903</v>
      </c>
      <c r="F56" s="73" t="s">
        <v>172</v>
      </c>
      <c r="G56" s="18">
        <v>4.0</v>
      </c>
      <c r="H56" s="18">
        <v>4.0</v>
      </c>
      <c r="I56" s="18">
        <v>4.0</v>
      </c>
      <c r="J56" s="218">
        <v>50.0</v>
      </c>
      <c r="K56" s="76">
        <v>12.5</v>
      </c>
      <c r="L56" s="78" t="s">
        <v>164</v>
      </c>
      <c r="M56" s="79"/>
      <c r="N56" s="79"/>
      <c r="O56" s="79"/>
      <c r="P56" s="79"/>
      <c r="Q56" s="79"/>
      <c r="R56" s="79"/>
      <c r="S56" s="79"/>
      <c r="T56" s="79"/>
      <c r="U56" s="79"/>
      <c r="V56" s="79"/>
      <c r="W56" s="79"/>
      <c r="X56" s="79"/>
    </row>
    <row r="57" ht="11.25" customHeight="1">
      <c r="A57" s="215" t="s">
        <v>852</v>
      </c>
      <c r="B57" s="215" t="s">
        <v>853</v>
      </c>
      <c r="C57" s="18" t="s">
        <v>52</v>
      </c>
      <c r="D57" s="85" t="s">
        <v>904</v>
      </c>
      <c r="E57" s="216" t="s">
        <v>905</v>
      </c>
      <c r="F57" s="73" t="s">
        <v>172</v>
      </c>
      <c r="G57" s="18">
        <v>4.0</v>
      </c>
      <c r="H57" s="18">
        <v>4.0</v>
      </c>
      <c r="I57" s="18">
        <v>4.0</v>
      </c>
      <c r="J57" s="218">
        <v>50.0</v>
      </c>
      <c r="K57" s="76">
        <v>12.5</v>
      </c>
      <c r="L57" s="78" t="s">
        <v>164</v>
      </c>
      <c r="M57" s="79"/>
      <c r="N57" s="79"/>
      <c r="O57" s="79"/>
      <c r="P57" s="79"/>
      <c r="Q57" s="79"/>
      <c r="R57" s="79"/>
      <c r="S57" s="79"/>
      <c r="T57" s="79"/>
      <c r="U57" s="79"/>
      <c r="V57" s="79"/>
      <c r="W57" s="79"/>
      <c r="X57" s="79"/>
    </row>
    <row r="58" ht="11.25" customHeight="1">
      <c r="A58" s="215" t="s">
        <v>852</v>
      </c>
      <c r="B58" s="215" t="s">
        <v>853</v>
      </c>
      <c r="C58" s="18" t="s">
        <v>52</v>
      </c>
      <c r="D58" s="85" t="s">
        <v>906</v>
      </c>
      <c r="E58" s="220" t="s">
        <v>907</v>
      </c>
      <c r="F58" s="73" t="s">
        <v>172</v>
      </c>
      <c r="G58" s="18">
        <v>4.0</v>
      </c>
      <c r="H58" s="18">
        <v>4.0</v>
      </c>
      <c r="I58" s="18">
        <v>4.0</v>
      </c>
      <c r="J58" s="218">
        <v>50.0</v>
      </c>
      <c r="K58" s="76">
        <v>12.5</v>
      </c>
      <c r="L58" s="78" t="s">
        <v>164</v>
      </c>
      <c r="M58" s="79"/>
      <c r="N58" s="79"/>
      <c r="O58" s="79"/>
      <c r="P58" s="79"/>
      <c r="Q58" s="79"/>
      <c r="R58" s="79"/>
      <c r="S58" s="79"/>
      <c r="T58" s="79"/>
      <c r="U58" s="79"/>
      <c r="V58" s="79"/>
      <c r="W58" s="79"/>
      <c r="X58" s="79"/>
    </row>
    <row r="59" ht="11.25" customHeight="1">
      <c r="A59" s="215" t="s">
        <v>859</v>
      </c>
      <c r="B59" s="215" t="s">
        <v>860</v>
      </c>
      <c r="C59" s="18" t="s">
        <v>52</v>
      </c>
      <c r="D59" s="85" t="s">
        <v>908</v>
      </c>
      <c r="E59" s="216" t="s">
        <v>909</v>
      </c>
      <c r="F59" s="73" t="s">
        <v>877</v>
      </c>
      <c r="G59" s="18">
        <v>5.0</v>
      </c>
      <c r="H59" s="18">
        <v>3.0</v>
      </c>
      <c r="I59" s="18">
        <v>5.0</v>
      </c>
      <c r="J59" s="218">
        <v>50.0</v>
      </c>
      <c r="K59" s="76">
        <v>10.0</v>
      </c>
      <c r="L59" s="78" t="s">
        <v>164</v>
      </c>
      <c r="M59" s="79"/>
      <c r="N59" s="79"/>
      <c r="O59" s="79"/>
      <c r="P59" s="79"/>
      <c r="Q59" s="79"/>
      <c r="R59" s="79"/>
      <c r="S59" s="79"/>
      <c r="T59" s="79"/>
      <c r="U59" s="79"/>
      <c r="V59" s="79"/>
      <c r="W59" s="79"/>
      <c r="X59" s="79"/>
    </row>
    <row r="60" ht="11.25" customHeight="1">
      <c r="A60" s="215" t="s">
        <v>910</v>
      </c>
      <c r="B60" s="215" t="s">
        <v>911</v>
      </c>
      <c r="C60" s="18" t="s">
        <v>52</v>
      </c>
      <c r="D60" s="85" t="s">
        <v>912</v>
      </c>
      <c r="E60" s="216" t="s">
        <v>913</v>
      </c>
      <c r="F60" s="73" t="s">
        <v>842</v>
      </c>
      <c r="G60" s="18">
        <v>1.0</v>
      </c>
      <c r="H60" s="18">
        <v>1.0</v>
      </c>
      <c r="I60" s="18">
        <v>1.0</v>
      </c>
      <c r="J60" s="218">
        <v>50.0</v>
      </c>
      <c r="K60" s="76">
        <v>50.0</v>
      </c>
      <c r="L60" s="78" t="s">
        <v>164</v>
      </c>
      <c r="M60" s="79"/>
      <c r="N60" s="79"/>
      <c r="O60" s="79"/>
      <c r="P60" s="79"/>
      <c r="Q60" s="79"/>
      <c r="R60" s="79"/>
      <c r="S60" s="79"/>
      <c r="T60" s="79"/>
      <c r="U60" s="79"/>
      <c r="V60" s="79"/>
      <c r="W60" s="79"/>
      <c r="X60" s="79"/>
    </row>
    <row r="61" ht="11.25" customHeight="1">
      <c r="A61" s="215" t="s">
        <v>914</v>
      </c>
      <c r="B61" s="215" t="s">
        <v>915</v>
      </c>
      <c r="C61" s="18" t="s">
        <v>52</v>
      </c>
      <c r="D61" s="85" t="s">
        <v>916</v>
      </c>
      <c r="E61" s="18" t="s">
        <v>917</v>
      </c>
      <c r="F61" s="73" t="s">
        <v>842</v>
      </c>
      <c r="G61" s="18">
        <v>7.0</v>
      </c>
      <c r="H61" s="18">
        <v>1.0</v>
      </c>
      <c r="I61" s="18">
        <v>7.0</v>
      </c>
      <c r="J61" s="218">
        <v>50.0</v>
      </c>
      <c r="K61" s="76">
        <v>7.14</v>
      </c>
      <c r="L61" s="78" t="s">
        <v>173</v>
      </c>
      <c r="M61" s="79"/>
      <c r="N61" s="79"/>
      <c r="O61" s="79"/>
      <c r="P61" s="79"/>
      <c r="Q61" s="79"/>
      <c r="R61" s="79"/>
      <c r="S61" s="79"/>
      <c r="T61" s="79"/>
      <c r="U61" s="79"/>
      <c r="V61" s="79"/>
      <c r="W61" s="79"/>
      <c r="X61" s="79"/>
    </row>
    <row r="62" ht="11.25" customHeight="1">
      <c r="A62" s="215" t="s">
        <v>918</v>
      </c>
      <c r="B62" s="215" t="s">
        <v>919</v>
      </c>
      <c r="C62" s="18" t="s">
        <v>52</v>
      </c>
      <c r="D62" s="85" t="s">
        <v>920</v>
      </c>
      <c r="E62" s="216" t="s">
        <v>921</v>
      </c>
      <c r="F62" s="18" t="s">
        <v>922</v>
      </c>
      <c r="G62" s="74">
        <v>5.0</v>
      </c>
      <c r="H62" s="74">
        <v>4.0</v>
      </c>
      <c r="I62" s="74">
        <v>5.0</v>
      </c>
      <c r="J62" s="74">
        <v>50.0</v>
      </c>
      <c r="K62" s="74">
        <v>10.0</v>
      </c>
      <c r="L62" s="78" t="s">
        <v>173</v>
      </c>
      <c r="M62" s="79"/>
      <c r="N62" s="79"/>
      <c r="O62" s="79"/>
      <c r="P62" s="79"/>
      <c r="Q62" s="79"/>
      <c r="R62" s="79"/>
      <c r="S62" s="79"/>
      <c r="T62" s="79"/>
      <c r="U62" s="79"/>
      <c r="V62" s="79"/>
      <c r="W62" s="79"/>
      <c r="X62" s="79"/>
    </row>
    <row r="63" ht="11.25" customHeight="1">
      <c r="A63" s="215" t="s">
        <v>918</v>
      </c>
      <c r="B63" s="215" t="s">
        <v>919</v>
      </c>
      <c r="C63" s="18" t="s">
        <v>52</v>
      </c>
      <c r="D63" s="85" t="s">
        <v>923</v>
      </c>
      <c r="E63" s="216" t="s">
        <v>924</v>
      </c>
      <c r="F63" s="18" t="s">
        <v>922</v>
      </c>
      <c r="G63" s="74">
        <v>5.0</v>
      </c>
      <c r="H63" s="74">
        <v>4.0</v>
      </c>
      <c r="I63" s="74">
        <v>5.0</v>
      </c>
      <c r="J63" s="74">
        <v>50.0</v>
      </c>
      <c r="K63" s="74">
        <v>10.0</v>
      </c>
      <c r="L63" s="78" t="s">
        <v>173</v>
      </c>
      <c r="M63" s="79"/>
      <c r="N63" s="79"/>
      <c r="O63" s="79"/>
      <c r="P63" s="79"/>
      <c r="Q63" s="79"/>
      <c r="R63" s="79"/>
      <c r="S63" s="79"/>
      <c r="T63" s="79"/>
      <c r="U63" s="79"/>
      <c r="V63" s="79"/>
      <c r="W63" s="79"/>
      <c r="X63" s="79"/>
    </row>
    <row r="64" ht="11.25" customHeight="1">
      <c r="A64" s="215" t="s">
        <v>918</v>
      </c>
      <c r="B64" s="215" t="s">
        <v>919</v>
      </c>
      <c r="C64" s="18" t="s">
        <v>52</v>
      </c>
      <c r="D64" s="85" t="s">
        <v>925</v>
      </c>
      <c r="E64" s="18" t="s">
        <v>926</v>
      </c>
      <c r="F64" s="18" t="s">
        <v>922</v>
      </c>
      <c r="G64" s="74">
        <v>5.0</v>
      </c>
      <c r="H64" s="74">
        <v>4.0</v>
      </c>
      <c r="I64" s="74">
        <v>5.0</v>
      </c>
      <c r="J64" s="74">
        <v>50.0</v>
      </c>
      <c r="K64" s="74">
        <v>10.0</v>
      </c>
      <c r="L64" s="78" t="s">
        <v>173</v>
      </c>
      <c r="M64" s="79"/>
      <c r="N64" s="79"/>
      <c r="O64" s="79"/>
      <c r="P64" s="79"/>
      <c r="Q64" s="79"/>
      <c r="R64" s="79"/>
      <c r="S64" s="79"/>
      <c r="T64" s="79"/>
      <c r="U64" s="79"/>
      <c r="V64" s="79"/>
      <c r="W64" s="79"/>
      <c r="X64" s="79"/>
    </row>
    <row r="65" ht="11.25" customHeight="1">
      <c r="A65" s="215" t="s">
        <v>914</v>
      </c>
      <c r="B65" s="215" t="s">
        <v>915</v>
      </c>
      <c r="C65" s="18" t="s">
        <v>52</v>
      </c>
      <c r="D65" s="85" t="s">
        <v>927</v>
      </c>
      <c r="E65" s="216" t="s">
        <v>928</v>
      </c>
      <c r="F65" s="73" t="s">
        <v>929</v>
      </c>
      <c r="G65" s="18">
        <v>7.0</v>
      </c>
      <c r="H65" s="18">
        <v>1.0</v>
      </c>
      <c r="I65" s="18">
        <v>7.0</v>
      </c>
      <c r="J65" s="218">
        <v>50.0</v>
      </c>
      <c r="K65" s="76">
        <v>7.14</v>
      </c>
      <c r="L65" s="78" t="s">
        <v>173</v>
      </c>
      <c r="M65" s="79"/>
      <c r="N65" s="79"/>
      <c r="O65" s="79"/>
      <c r="P65" s="79"/>
      <c r="Q65" s="79"/>
      <c r="R65" s="79"/>
      <c r="S65" s="79"/>
      <c r="T65" s="79"/>
      <c r="U65" s="79"/>
      <c r="V65" s="79"/>
      <c r="W65" s="79"/>
      <c r="X65" s="79"/>
    </row>
    <row r="66" ht="11.25" customHeight="1">
      <c r="A66" s="215" t="s">
        <v>930</v>
      </c>
      <c r="B66" s="215" t="s">
        <v>931</v>
      </c>
      <c r="C66" s="18" t="s">
        <v>52</v>
      </c>
      <c r="D66" s="85" t="s">
        <v>932</v>
      </c>
      <c r="E66" s="216" t="s">
        <v>933</v>
      </c>
      <c r="F66" s="18" t="s">
        <v>172</v>
      </c>
      <c r="G66" s="74">
        <v>1.0</v>
      </c>
      <c r="H66" s="74">
        <v>1.0</v>
      </c>
      <c r="I66" s="74">
        <v>1.0</v>
      </c>
      <c r="J66" s="74">
        <v>50.0</v>
      </c>
      <c r="K66" s="74">
        <v>50.0</v>
      </c>
      <c r="L66" s="78" t="s">
        <v>173</v>
      </c>
      <c r="M66" s="79"/>
      <c r="N66" s="79"/>
      <c r="O66" s="79"/>
      <c r="P66" s="79"/>
      <c r="Q66" s="79"/>
      <c r="R66" s="79"/>
      <c r="S66" s="79"/>
      <c r="T66" s="79"/>
      <c r="U66" s="79"/>
      <c r="V66" s="79"/>
      <c r="W66" s="79"/>
      <c r="X66" s="79"/>
    </row>
    <row r="67" ht="11.25" customHeight="1">
      <c r="A67" s="215" t="s">
        <v>934</v>
      </c>
      <c r="B67" s="215" t="s">
        <v>935</v>
      </c>
      <c r="C67" s="18" t="s">
        <v>52</v>
      </c>
      <c r="D67" s="85" t="s">
        <v>936</v>
      </c>
      <c r="E67" s="85" t="s">
        <v>937</v>
      </c>
      <c r="F67" s="18" t="s">
        <v>172</v>
      </c>
      <c r="G67" s="74">
        <v>2.0</v>
      </c>
      <c r="H67" s="74">
        <v>2.0</v>
      </c>
      <c r="I67" s="74">
        <v>2.0</v>
      </c>
      <c r="J67" s="74">
        <v>50.0</v>
      </c>
      <c r="K67" s="74">
        <v>25.0</v>
      </c>
      <c r="L67" s="78" t="s">
        <v>173</v>
      </c>
      <c r="M67" s="79"/>
      <c r="N67" s="79"/>
      <c r="O67" s="79"/>
      <c r="P67" s="79"/>
      <c r="Q67" s="79"/>
      <c r="R67" s="79"/>
      <c r="S67" s="79"/>
      <c r="T67" s="79"/>
      <c r="U67" s="79"/>
      <c r="V67" s="79"/>
      <c r="W67" s="79"/>
      <c r="X67" s="79"/>
    </row>
    <row r="68" ht="11.25" customHeight="1">
      <c r="A68" s="215" t="s">
        <v>938</v>
      </c>
      <c r="B68" s="215" t="s">
        <v>939</v>
      </c>
      <c r="C68" s="18" t="s">
        <v>52</v>
      </c>
      <c r="D68" s="85" t="s">
        <v>940</v>
      </c>
      <c r="E68" s="78" t="s">
        <v>941</v>
      </c>
      <c r="F68" s="18" t="s">
        <v>922</v>
      </c>
      <c r="G68" s="77">
        <v>4.0</v>
      </c>
      <c r="H68" s="77">
        <v>4.0</v>
      </c>
      <c r="I68" s="77">
        <v>4.0</v>
      </c>
      <c r="J68" s="77">
        <v>50.0</v>
      </c>
      <c r="K68" s="221">
        <f t="shared" ref="K68:K91" si="2">J68/G68</f>
        <v>12.5</v>
      </c>
      <c r="L68" s="78" t="s">
        <v>184</v>
      </c>
      <c r="M68" s="79"/>
      <c r="N68" s="79"/>
      <c r="O68" s="79"/>
      <c r="P68" s="79"/>
      <c r="Q68" s="79"/>
      <c r="R68" s="79"/>
      <c r="S68" s="79"/>
      <c r="T68" s="79"/>
      <c r="U68" s="79"/>
      <c r="V68" s="79"/>
      <c r="W68" s="79"/>
      <c r="X68" s="79"/>
    </row>
    <row r="69" ht="11.25" customHeight="1">
      <c r="A69" s="215" t="s">
        <v>942</v>
      </c>
      <c r="B69" s="215" t="s">
        <v>943</v>
      </c>
      <c r="C69" s="18" t="s">
        <v>52</v>
      </c>
      <c r="D69" s="85" t="s">
        <v>944</v>
      </c>
      <c r="E69" s="78" t="s">
        <v>945</v>
      </c>
      <c r="F69" s="18" t="s">
        <v>922</v>
      </c>
      <c r="G69" s="77">
        <v>1.0</v>
      </c>
      <c r="H69" s="77">
        <v>1.0</v>
      </c>
      <c r="I69" s="77">
        <v>1.0</v>
      </c>
      <c r="J69" s="77">
        <v>50.0</v>
      </c>
      <c r="K69" s="221">
        <f t="shared" si="2"/>
        <v>50</v>
      </c>
      <c r="L69" s="78" t="s">
        <v>184</v>
      </c>
      <c r="M69" s="79"/>
      <c r="N69" s="79"/>
      <c r="O69" s="79"/>
      <c r="P69" s="79"/>
      <c r="Q69" s="79"/>
      <c r="R69" s="79"/>
      <c r="S69" s="79"/>
      <c r="T69" s="79"/>
      <c r="U69" s="79"/>
      <c r="V69" s="79"/>
      <c r="W69" s="79"/>
      <c r="X69" s="79"/>
    </row>
    <row r="70" ht="11.25" customHeight="1">
      <c r="A70" s="215" t="s">
        <v>946</v>
      </c>
      <c r="B70" s="215" t="s">
        <v>947</v>
      </c>
      <c r="C70" s="18" t="s">
        <v>52</v>
      </c>
      <c r="D70" s="85" t="s">
        <v>948</v>
      </c>
      <c r="E70" s="78" t="s">
        <v>949</v>
      </c>
      <c r="F70" s="18" t="s">
        <v>922</v>
      </c>
      <c r="G70" s="77">
        <v>3.0</v>
      </c>
      <c r="H70" s="77">
        <v>3.0</v>
      </c>
      <c r="I70" s="77">
        <v>3.0</v>
      </c>
      <c r="J70" s="77">
        <v>50.0</v>
      </c>
      <c r="K70" s="221">
        <f t="shared" si="2"/>
        <v>16.66666667</v>
      </c>
      <c r="L70" s="78" t="s">
        <v>184</v>
      </c>
      <c r="M70" s="79"/>
      <c r="N70" s="79"/>
      <c r="O70" s="79"/>
      <c r="P70" s="79"/>
      <c r="Q70" s="79"/>
      <c r="R70" s="79"/>
      <c r="S70" s="79"/>
      <c r="T70" s="79"/>
      <c r="U70" s="79"/>
      <c r="V70" s="79"/>
      <c r="W70" s="79"/>
      <c r="X70" s="79"/>
    </row>
    <row r="71" ht="11.25" customHeight="1">
      <c r="A71" s="215" t="s">
        <v>950</v>
      </c>
      <c r="B71" s="215" t="s">
        <v>951</v>
      </c>
      <c r="C71" s="18" t="s">
        <v>52</v>
      </c>
      <c r="D71" s="85" t="s">
        <v>952</v>
      </c>
      <c r="E71" s="78" t="s">
        <v>953</v>
      </c>
      <c r="F71" s="18" t="s">
        <v>954</v>
      </c>
      <c r="G71" s="77">
        <v>6.0</v>
      </c>
      <c r="H71" s="77">
        <v>6.0</v>
      </c>
      <c r="I71" s="77">
        <v>6.0</v>
      </c>
      <c r="J71" s="77">
        <v>50.0</v>
      </c>
      <c r="K71" s="221">
        <f t="shared" si="2"/>
        <v>8.333333333</v>
      </c>
      <c r="L71" s="78" t="s">
        <v>184</v>
      </c>
      <c r="M71" s="79"/>
      <c r="N71" s="79"/>
      <c r="O71" s="79"/>
      <c r="P71" s="79"/>
      <c r="Q71" s="79"/>
      <c r="R71" s="79"/>
      <c r="S71" s="79"/>
      <c r="T71" s="79"/>
      <c r="U71" s="79"/>
      <c r="V71" s="79"/>
      <c r="W71" s="79"/>
      <c r="X71" s="79"/>
    </row>
    <row r="72" ht="11.25" customHeight="1">
      <c r="A72" s="215" t="s">
        <v>950</v>
      </c>
      <c r="B72" s="215" t="s">
        <v>951</v>
      </c>
      <c r="C72" s="18" t="s">
        <v>52</v>
      </c>
      <c r="D72" s="85" t="s">
        <v>955</v>
      </c>
      <c r="E72" s="78" t="s">
        <v>841</v>
      </c>
      <c r="F72" s="18" t="s">
        <v>954</v>
      </c>
      <c r="G72" s="77">
        <v>6.0</v>
      </c>
      <c r="H72" s="77">
        <v>6.0</v>
      </c>
      <c r="I72" s="77">
        <v>6.0</v>
      </c>
      <c r="J72" s="77">
        <v>50.0</v>
      </c>
      <c r="K72" s="221">
        <f t="shared" si="2"/>
        <v>8.333333333</v>
      </c>
      <c r="L72" s="78" t="s">
        <v>184</v>
      </c>
      <c r="M72" s="79"/>
      <c r="N72" s="79"/>
      <c r="O72" s="79"/>
      <c r="P72" s="79"/>
      <c r="Q72" s="79"/>
      <c r="R72" s="79"/>
      <c r="S72" s="79"/>
      <c r="T72" s="79"/>
      <c r="U72" s="79"/>
      <c r="V72" s="79"/>
      <c r="W72" s="79"/>
      <c r="X72" s="79"/>
    </row>
    <row r="73" ht="11.25" customHeight="1">
      <c r="A73" s="215" t="s">
        <v>950</v>
      </c>
      <c r="B73" s="215" t="s">
        <v>951</v>
      </c>
      <c r="C73" s="18" t="s">
        <v>52</v>
      </c>
      <c r="D73" s="85" t="s">
        <v>956</v>
      </c>
      <c r="E73" s="78" t="s">
        <v>957</v>
      </c>
      <c r="F73" s="18" t="s">
        <v>958</v>
      </c>
      <c r="G73" s="77">
        <v>6.0</v>
      </c>
      <c r="H73" s="77">
        <v>6.0</v>
      </c>
      <c r="I73" s="77">
        <v>6.0</v>
      </c>
      <c r="J73" s="77">
        <v>50.0</v>
      </c>
      <c r="K73" s="221">
        <f t="shared" si="2"/>
        <v>8.333333333</v>
      </c>
      <c r="L73" s="78" t="s">
        <v>184</v>
      </c>
      <c r="M73" s="79"/>
      <c r="N73" s="79"/>
      <c r="O73" s="79"/>
      <c r="P73" s="79"/>
      <c r="Q73" s="79"/>
      <c r="R73" s="79"/>
      <c r="S73" s="79"/>
      <c r="T73" s="79"/>
      <c r="U73" s="79"/>
      <c r="V73" s="79"/>
      <c r="W73" s="79"/>
      <c r="X73" s="79"/>
    </row>
    <row r="74" ht="11.25" customHeight="1">
      <c r="A74" s="215" t="s">
        <v>950</v>
      </c>
      <c r="B74" s="215" t="s">
        <v>951</v>
      </c>
      <c r="C74" s="18" t="s">
        <v>52</v>
      </c>
      <c r="D74" s="85" t="s">
        <v>959</v>
      </c>
      <c r="E74" s="78" t="s">
        <v>847</v>
      </c>
      <c r="F74" s="18" t="s">
        <v>960</v>
      </c>
      <c r="G74" s="77">
        <v>6.0</v>
      </c>
      <c r="H74" s="77">
        <v>6.0</v>
      </c>
      <c r="I74" s="77">
        <v>6.0</v>
      </c>
      <c r="J74" s="77">
        <v>50.0</v>
      </c>
      <c r="K74" s="221">
        <f t="shared" si="2"/>
        <v>8.333333333</v>
      </c>
      <c r="L74" s="78" t="s">
        <v>184</v>
      </c>
      <c r="M74" s="79"/>
      <c r="N74" s="79"/>
      <c r="O74" s="79"/>
      <c r="P74" s="79"/>
      <c r="Q74" s="79"/>
      <c r="R74" s="79"/>
      <c r="S74" s="79"/>
      <c r="T74" s="79"/>
      <c r="U74" s="79"/>
      <c r="V74" s="79"/>
      <c r="W74" s="79"/>
      <c r="X74" s="79"/>
    </row>
    <row r="75" ht="11.25" customHeight="1">
      <c r="A75" s="215" t="s">
        <v>961</v>
      </c>
      <c r="B75" s="215" t="s">
        <v>962</v>
      </c>
      <c r="C75" s="18" t="s">
        <v>52</v>
      </c>
      <c r="D75" s="85" t="s">
        <v>963</v>
      </c>
      <c r="E75" s="78" t="s">
        <v>964</v>
      </c>
      <c r="F75" s="18" t="s">
        <v>922</v>
      </c>
      <c r="G75" s="77">
        <v>5.0</v>
      </c>
      <c r="H75" s="77">
        <v>5.0</v>
      </c>
      <c r="I75" s="77">
        <v>5.0</v>
      </c>
      <c r="J75" s="77">
        <v>50.0</v>
      </c>
      <c r="K75" s="221">
        <f t="shared" si="2"/>
        <v>10</v>
      </c>
      <c r="L75" s="78" t="s">
        <v>184</v>
      </c>
      <c r="M75" s="79"/>
      <c r="N75" s="79"/>
      <c r="O75" s="79"/>
      <c r="P75" s="79"/>
      <c r="Q75" s="79"/>
      <c r="R75" s="79"/>
      <c r="S75" s="79"/>
      <c r="T75" s="79"/>
      <c r="U75" s="79"/>
      <c r="V75" s="79"/>
      <c r="W75" s="79"/>
      <c r="X75" s="79"/>
    </row>
    <row r="76" ht="11.25" customHeight="1">
      <c r="A76" s="215" t="s">
        <v>961</v>
      </c>
      <c r="B76" s="215" t="s">
        <v>962</v>
      </c>
      <c r="C76" s="18" t="s">
        <v>52</v>
      </c>
      <c r="D76" s="85" t="s">
        <v>965</v>
      </c>
      <c r="E76" s="78" t="s">
        <v>966</v>
      </c>
      <c r="F76" s="18" t="s">
        <v>922</v>
      </c>
      <c r="G76" s="77">
        <v>5.0</v>
      </c>
      <c r="H76" s="77">
        <v>5.0</v>
      </c>
      <c r="I76" s="77">
        <v>5.0</v>
      </c>
      <c r="J76" s="77">
        <v>50.0</v>
      </c>
      <c r="K76" s="221">
        <f t="shared" si="2"/>
        <v>10</v>
      </c>
      <c r="L76" s="78" t="s">
        <v>184</v>
      </c>
      <c r="M76" s="79"/>
      <c r="N76" s="79"/>
      <c r="O76" s="79"/>
      <c r="P76" s="79"/>
      <c r="Q76" s="79"/>
      <c r="R76" s="79"/>
      <c r="S76" s="79"/>
      <c r="T76" s="79"/>
      <c r="U76" s="79"/>
      <c r="V76" s="79"/>
      <c r="W76" s="79"/>
      <c r="X76" s="79"/>
    </row>
    <row r="77" ht="11.25" customHeight="1">
      <c r="A77" s="215" t="s">
        <v>938</v>
      </c>
      <c r="B77" s="215" t="s">
        <v>939</v>
      </c>
      <c r="C77" s="18" t="s">
        <v>52</v>
      </c>
      <c r="D77" s="85" t="s">
        <v>967</v>
      </c>
      <c r="E77" s="78" t="s">
        <v>968</v>
      </c>
      <c r="F77" s="18" t="s">
        <v>969</v>
      </c>
      <c r="G77" s="77">
        <v>4.0</v>
      </c>
      <c r="H77" s="77">
        <v>4.0</v>
      </c>
      <c r="I77" s="77">
        <v>4.0</v>
      </c>
      <c r="J77" s="77">
        <v>50.0</v>
      </c>
      <c r="K77" s="221">
        <f t="shared" si="2"/>
        <v>12.5</v>
      </c>
      <c r="L77" s="78" t="s">
        <v>184</v>
      </c>
      <c r="M77" s="79"/>
      <c r="N77" s="79"/>
      <c r="O77" s="79"/>
      <c r="P77" s="79"/>
      <c r="Q77" s="79"/>
      <c r="R77" s="79"/>
      <c r="S77" s="79"/>
      <c r="T77" s="79"/>
      <c r="U77" s="79"/>
      <c r="V77" s="79"/>
      <c r="W77" s="79"/>
      <c r="X77" s="79"/>
    </row>
    <row r="78" ht="11.25" customHeight="1">
      <c r="A78" s="215" t="s">
        <v>970</v>
      </c>
      <c r="B78" s="215" t="s">
        <v>971</v>
      </c>
      <c r="C78" s="18" t="s">
        <v>52</v>
      </c>
      <c r="D78" s="85" t="s">
        <v>972</v>
      </c>
      <c r="E78" s="78" t="s">
        <v>973</v>
      </c>
      <c r="F78" s="18" t="s">
        <v>974</v>
      </c>
      <c r="G78" s="77">
        <v>4.0</v>
      </c>
      <c r="H78" s="77">
        <v>2.0</v>
      </c>
      <c r="I78" s="77">
        <v>4.0</v>
      </c>
      <c r="J78" s="77">
        <v>50.0</v>
      </c>
      <c r="K78" s="221">
        <f t="shared" si="2"/>
        <v>12.5</v>
      </c>
      <c r="L78" s="78" t="s">
        <v>184</v>
      </c>
      <c r="M78" s="79"/>
      <c r="N78" s="79"/>
      <c r="O78" s="79"/>
      <c r="P78" s="79"/>
      <c r="Q78" s="79"/>
      <c r="R78" s="79"/>
      <c r="S78" s="79"/>
      <c r="T78" s="79"/>
      <c r="U78" s="79"/>
      <c r="V78" s="79"/>
      <c r="W78" s="79"/>
      <c r="X78" s="79"/>
    </row>
    <row r="79" ht="11.25" customHeight="1">
      <c r="A79" s="215" t="s">
        <v>970</v>
      </c>
      <c r="B79" s="215" t="s">
        <v>971</v>
      </c>
      <c r="C79" s="18" t="s">
        <v>52</v>
      </c>
      <c r="D79" s="85" t="s">
        <v>975</v>
      </c>
      <c r="E79" s="78" t="s">
        <v>976</v>
      </c>
      <c r="F79" s="18" t="s">
        <v>974</v>
      </c>
      <c r="G79" s="77">
        <v>4.0</v>
      </c>
      <c r="H79" s="77">
        <v>2.0</v>
      </c>
      <c r="I79" s="77">
        <v>4.0</v>
      </c>
      <c r="J79" s="77">
        <v>50.0</v>
      </c>
      <c r="K79" s="221">
        <f t="shared" si="2"/>
        <v>12.5</v>
      </c>
      <c r="L79" s="78" t="s">
        <v>184</v>
      </c>
      <c r="M79" s="79"/>
      <c r="N79" s="79"/>
      <c r="O79" s="79"/>
      <c r="P79" s="79"/>
      <c r="Q79" s="79"/>
      <c r="R79" s="79"/>
      <c r="S79" s="79"/>
      <c r="T79" s="79"/>
      <c r="U79" s="79"/>
      <c r="V79" s="79"/>
      <c r="W79" s="79"/>
      <c r="X79" s="79"/>
    </row>
    <row r="80" ht="11.25" customHeight="1">
      <c r="A80" s="215" t="s">
        <v>970</v>
      </c>
      <c r="B80" s="215" t="s">
        <v>971</v>
      </c>
      <c r="C80" s="18" t="s">
        <v>52</v>
      </c>
      <c r="D80" s="85" t="s">
        <v>977</v>
      </c>
      <c r="E80" s="78" t="s">
        <v>978</v>
      </c>
      <c r="F80" s="18" t="s">
        <v>974</v>
      </c>
      <c r="G80" s="77">
        <v>4.0</v>
      </c>
      <c r="H80" s="77">
        <v>2.0</v>
      </c>
      <c r="I80" s="77">
        <v>4.0</v>
      </c>
      <c r="J80" s="77">
        <v>50.0</v>
      </c>
      <c r="K80" s="221">
        <f t="shared" si="2"/>
        <v>12.5</v>
      </c>
      <c r="L80" s="78" t="s">
        <v>184</v>
      </c>
      <c r="M80" s="79"/>
      <c r="N80" s="79"/>
      <c r="O80" s="79"/>
      <c r="P80" s="79"/>
      <c r="Q80" s="79"/>
      <c r="R80" s="79"/>
      <c r="S80" s="79"/>
      <c r="T80" s="79"/>
      <c r="U80" s="79"/>
      <c r="V80" s="79"/>
      <c r="W80" s="79"/>
      <c r="X80" s="79"/>
    </row>
    <row r="81" ht="11.25" customHeight="1">
      <c r="A81" s="215" t="s">
        <v>979</v>
      </c>
      <c r="B81" s="215" t="s">
        <v>980</v>
      </c>
      <c r="C81" s="18" t="s">
        <v>52</v>
      </c>
      <c r="D81" s="85" t="s">
        <v>981</v>
      </c>
      <c r="E81" s="78" t="s">
        <v>982</v>
      </c>
      <c r="F81" s="18" t="s">
        <v>969</v>
      </c>
      <c r="G81" s="77">
        <v>2.0</v>
      </c>
      <c r="H81" s="77">
        <v>2.0</v>
      </c>
      <c r="I81" s="77">
        <v>2.0</v>
      </c>
      <c r="J81" s="77">
        <v>50.0</v>
      </c>
      <c r="K81" s="221">
        <f t="shared" si="2"/>
        <v>25</v>
      </c>
      <c r="L81" s="78" t="s">
        <v>184</v>
      </c>
      <c r="M81" s="79"/>
      <c r="N81" s="79"/>
      <c r="O81" s="79"/>
      <c r="P81" s="79"/>
      <c r="Q81" s="79"/>
      <c r="R81" s="79"/>
      <c r="S81" s="79"/>
      <c r="T81" s="79"/>
      <c r="U81" s="79"/>
      <c r="V81" s="79"/>
      <c r="W81" s="79"/>
      <c r="X81" s="79"/>
    </row>
    <row r="82" ht="11.25" customHeight="1">
      <c r="A82" s="215" t="s">
        <v>983</v>
      </c>
      <c r="B82" s="215" t="s">
        <v>984</v>
      </c>
      <c r="C82" s="18" t="s">
        <v>52</v>
      </c>
      <c r="D82" s="85" t="s">
        <v>985</v>
      </c>
      <c r="E82" s="78" t="s">
        <v>986</v>
      </c>
      <c r="F82" s="18" t="s">
        <v>960</v>
      </c>
      <c r="G82" s="77">
        <v>3.0</v>
      </c>
      <c r="H82" s="77">
        <v>3.0</v>
      </c>
      <c r="I82" s="77">
        <v>3.0</v>
      </c>
      <c r="J82" s="77">
        <v>50.0</v>
      </c>
      <c r="K82" s="221">
        <f t="shared" si="2"/>
        <v>16.66666667</v>
      </c>
      <c r="L82" s="78" t="s">
        <v>184</v>
      </c>
      <c r="M82" s="79"/>
      <c r="N82" s="79"/>
      <c r="O82" s="79"/>
      <c r="P82" s="79"/>
      <c r="Q82" s="79"/>
      <c r="R82" s="79"/>
      <c r="S82" s="79"/>
      <c r="T82" s="79"/>
      <c r="U82" s="79"/>
      <c r="V82" s="79"/>
      <c r="W82" s="79"/>
      <c r="X82" s="79"/>
    </row>
    <row r="83" ht="11.25" customHeight="1">
      <c r="A83" s="215" t="s">
        <v>950</v>
      </c>
      <c r="B83" s="215" t="s">
        <v>951</v>
      </c>
      <c r="C83" s="18" t="s">
        <v>52</v>
      </c>
      <c r="D83" s="85" t="s">
        <v>987</v>
      </c>
      <c r="E83" s="18" t="s">
        <v>888</v>
      </c>
      <c r="F83" s="73" t="s">
        <v>974</v>
      </c>
      <c r="G83" s="18">
        <v>6.0</v>
      </c>
      <c r="H83" s="18">
        <v>6.0</v>
      </c>
      <c r="I83" s="18">
        <v>6.0</v>
      </c>
      <c r="J83" s="77">
        <v>50.0</v>
      </c>
      <c r="K83" s="221">
        <f t="shared" si="2"/>
        <v>8.333333333</v>
      </c>
      <c r="L83" s="78" t="s">
        <v>184</v>
      </c>
      <c r="M83" s="79"/>
      <c r="N83" s="79"/>
      <c r="O83" s="79"/>
      <c r="P83" s="79"/>
      <c r="Q83" s="79"/>
      <c r="R83" s="79"/>
      <c r="S83" s="79"/>
      <c r="T83" s="79"/>
      <c r="U83" s="79"/>
      <c r="V83" s="79"/>
      <c r="W83" s="79"/>
      <c r="X83" s="79"/>
    </row>
    <row r="84" ht="11.25" customHeight="1">
      <c r="A84" s="215" t="s">
        <v>988</v>
      </c>
      <c r="B84" s="215" t="s">
        <v>989</v>
      </c>
      <c r="C84" s="18" t="s">
        <v>52</v>
      </c>
      <c r="D84" s="85" t="s">
        <v>990</v>
      </c>
      <c r="E84" s="18" t="s">
        <v>991</v>
      </c>
      <c r="F84" s="73" t="s">
        <v>922</v>
      </c>
      <c r="G84" s="18">
        <v>1.0</v>
      </c>
      <c r="H84" s="18">
        <v>1.0</v>
      </c>
      <c r="I84" s="18">
        <v>1.0</v>
      </c>
      <c r="J84" s="218">
        <v>50.0</v>
      </c>
      <c r="K84" s="221">
        <f t="shared" si="2"/>
        <v>50</v>
      </c>
      <c r="L84" s="78" t="s">
        <v>184</v>
      </c>
      <c r="M84" s="79"/>
      <c r="N84" s="79"/>
      <c r="O84" s="79"/>
      <c r="P84" s="79"/>
      <c r="Q84" s="79"/>
      <c r="R84" s="79"/>
      <c r="S84" s="79"/>
      <c r="T84" s="79"/>
      <c r="U84" s="79"/>
      <c r="V84" s="79"/>
      <c r="W84" s="79"/>
      <c r="X84" s="79"/>
    </row>
    <row r="85" ht="11.25" customHeight="1">
      <c r="A85" s="215" t="s">
        <v>970</v>
      </c>
      <c r="B85" s="215" t="s">
        <v>971</v>
      </c>
      <c r="C85" s="18" t="s">
        <v>52</v>
      </c>
      <c r="D85" s="85" t="s">
        <v>992</v>
      </c>
      <c r="E85" s="18" t="s">
        <v>993</v>
      </c>
      <c r="F85" s="73" t="s">
        <v>922</v>
      </c>
      <c r="G85" s="18">
        <v>4.0</v>
      </c>
      <c r="H85" s="18">
        <v>2.0</v>
      </c>
      <c r="I85" s="18">
        <v>4.0</v>
      </c>
      <c r="J85" s="218">
        <v>50.0</v>
      </c>
      <c r="K85" s="221">
        <f t="shared" si="2"/>
        <v>12.5</v>
      </c>
      <c r="L85" s="78" t="s">
        <v>184</v>
      </c>
      <c r="M85" s="79"/>
      <c r="N85" s="79"/>
      <c r="O85" s="79"/>
      <c r="P85" s="79"/>
      <c r="Q85" s="79"/>
      <c r="R85" s="79"/>
      <c r="S85" s="79"/>
      <c r="T85" s="79"/>
      <c r="U85" s="79"/>
      <c r="V85" s="79"/>
      <c r="W85" s="79"/>
      <c r="X85" s="79"/>
    </row>
    <row r="86" ht="11.25" customHeight="1">
      <c r="A86" s="215" t="s">
        <v>950</v>
      </c>
      <c r="B86" s="215" t="s">
        <v>951</v>
      </c>
      <c r="C86" s="18" t="s">
        <v>52</v>
      </c>
      <c r="D86" s="85" t="s">
        <v>994</v>
      </c>
      <c r="E86" s="18" t="s">
        <v>844</v>
      </c>
      <c r="F86" s="73" t="s">
        <v>960</v>
      </c>
      <c r="G86" s="18">
        <v>6.0</v>
      </c>
      <c r="H86" s="18">
        <v>6.0</v>
      </c>
      <c r="I86" s="18">
        <v>6.0</v>
      </c>
      <c r="J86" s="218">
        <v>50.0</v>
      </c>
      <c r="K86" s="221">
        <f t="shared" si="2"/>
        <v>8.333333333</v>
      </c>
      <c r="L86" s="78" t="s">
        <v>184</v>
      </c>
      <c r="M86" s="79"/>
      <c r="N86" s="79"/>
      <c r="O86" s="79"/>
      <c r="P86" s="79"/>
      <c r="Q86" s="79"/>
      <c r="R86" s="79"/>
      <c r="S86" s="79"/>
      <c r="T86" s="79"/>
      <c r="U86" s="79"/>
      <c r="V86" s="79"/>
      <c r="W86" s="79"/>
      <c r="X86" s="79"/>
    </row>
    <row r="87" ht="11.25" customHeight="1">
      <c r="A87" s="215" t="s">
        <v>995</v>
      </c>
      <c r="B87" s="215" t="s">
        <v>996</v>
      </c>
      <c r="C87" s="18" t="s">
        <v>52</v>
      </c>
      <c r="D87" s="85" t="s">
        <v>997</v>
      </c>
      <c r="E87" s="18" t="s">
        <v>998</v>
      </c>
      <c r="F87" s="73" t="s">
        <v>999</v>
      </c>
      <c r="G87" s="18">
        <v>2.0</v>
      </c>
      <c r="H87" s="18">
        <v>2.0</v>
      </c>
      <c r="I87" s="18">
        <v>2.0</v>
      </c>
      <c r="J87" s="218">
        <v>50.0</v>
      </c>
      <c r="K87" s="221">
        <f t="shared" si="2"/>
        <v>25</v>
      </c>
      <c r="L87" s="78" t="s">
        <v>184</v>
      </c>
      <c r="M87" s="79"/>
      <c r="N87" s="79"/>
      <c r="O87" s="79"/>
      <c r="P87" s="79"/>
      <c r="Q87" s="79"/>
      <c r="R87" s="79"/>
      <c r="S87" s="79"/>
      <c r="T87" s="79"/>
      <c r="U87" s="79"/>
      <c r="V87" s="79"/>
      <c r="W87" s="79"/>
      <c r="X87" s="79"/>
    </row>
    <row r="88" ht="11.25" customHeight="1">
      <c r="A88" s="215" t="s">
        <v>950</v>
      </c>
      <c r="B88" s="215" t="s">
        <v>951</v>
      </c>
      <c r="C88" s="18" t="s">
        <v>52</v>
      </c>
      <c r="D88" s="85" t="s">
        <v>1000</v>
      </c>
      <c r="E88" s="18" t="s">
        <v>1001</v>
      </c>
      <c r="F88" s="73" t="s">
        <v>1002</v>
      </c>
      <c r="G88" s="18">
        <v>6.0</v>
      </c>
      <c r="H88" s="18">
        <v>6.0</v>
      </c>
      <c r="I88" s="18">
        <v>6.0</v>
      </c>
      <c r="J88" s="218">
        <v>50.0</v>
      </c>
      <c r="K88" s="221">
        <f t="shared" si="2"/>
        <v>8.333333333</v>
      </c>
      <c r="L88" s="78" t="s">
        <v>184</v>
      </c>
      <c r="M88" s="79"/>
      <c r="N88" s="79"/>
      <c r="O88" s="79"/>
      <c r="P88" s="79"/>
      <c r="Q88" s="79"/>
      <c r="R88" s="79"/>
      <c r="S88" s="79"/>
      <c r="T88" s="79"/>
      <c r="U88" s="79"/>
      <c r="V88" s="79"/>
      <c r="W88" s="79"/>
      <c r="X88" s="79"/>
    </row>
    <row r="89" ht="11.25" customHeight="1">
      <c r="A89" s="215" t="s">
        <v>1003</v>
      </c>
      <c r="B89" s="215" t="s">
        <v>1004</v>
      </c>
      <c r="C89" s="18" t="s">
        <v>52</v>
      </c>
      <c r="D89" s="85" t="s">
        <v>1005</v>
      </c>
      <c r="E89" s="216" t="s">
        <v>1006</v>
      </c>
      <c r="F89" s="73" t="s">
        <v>1007</v>
      </c>
      <c r="G89" s="18">
        <v>4.0</v>
      </c>
      <c r="H89" s="18">
        <v>4.0</v>
      </c>
      <c r="I89" s="18">
        <v>4.0</v>
      </c>
      <c r="J89" s="219">
        <v>50.0</v>
      </c>
      <c r="K89" s="221">
        <f t="shared" si="2"/>
        <v>12.5</v>
      </c>
      <c r="L89" s="78" t="s">
        <v>184</v>
      </c>
      <c r="M89" s="79"/>
      <c r="N89" s="79"/>
      <c r="O89" s="79"/>
      <c r="P89" s="79"/>
      <c r="Q89" s="79"/>
      <c r="R89" s="79"/>
      <c r="S89" s="79"/>
      <c r="T89" s="79"/>
      <c r="U89" s="79"/>
      <c r="V89" s="79"/>
      <c r="W89" s="79"/>
      <c r="X89" s="79"/>
    </row>
    <row r="90" ht="11.25" customHeight="1">
      <c r="A90" s="215" t="s">
        <v>938</v>
      </c>
      <c r="B90" s="215" t="s">
        <v>939</v>
      </c>
      <c r="C90" s="18" t="s">
        <v>52</v>
      </c>
      <c r="D90" s="222" t="s">
        <v>1008</v>
      </c>
      <c r="E90" s="18" t="s">
        <v>1009</v>
      </c>
      <c r="F90" s="73" t="s">
        <v>1007</v>
      </c>
      <c r="G90" s="18">
        <v>4.0</v>
      </c>
      <c r="H90" s="18">
        <v>4.0</v>
      </c>
      <c r="I90" s="18">
        <v>4.0</v>
      </c>
      <c r="J90" s="219">
        <v>50.0</v>
      </c>
      <c r="K90" s="221">
        <f t="shared" si="2"/>
        <v>12.5</v>
      </c>
      <c r="L90" s="78" t="s">
        <v>184</v>
      </c>
      <c r="M90" s="79"/>
      <c r="N90" s="79"/>
      <c r="O90" s="79"/>
      <c r="P90" s="79"/>
      <c r="Q90" s="79"/>
      <c r="R90" s="79"/>
      <c r="S90" s="79"/>
      <c r="T90" s="79"/>
      <c r="U90" s="79"/>
      <c r="V90" s="79"/>
      <c r="W90" s="79"/>
      <c r="X90" s="79"/>
    </row>
    <row r="91" ht="11.25" customHeight="1">
      <c r="A91" s="215" t="s">
        <v>1010</v>
      </c>
      <c r="B91" s="215" t="s">
        <v>943</v>
      </c>
      <c r="C91" s="18" t="s">
        <v>52</v>
      </c>
      <c r="D91" s="85" t="s">
        <v>1011</v>
      </c>
      <c r="E91" s="18" t="s">
        <v>1012</v>
      </c>
      <c r="F91" s="73" t="s">
        <v>960</v>
      </c>
      <c r="G91" s="18">
        <v>1.0</v>
      </c>
      <c r="H91" s="18">
        <v>1.0</v>
      </c>
      <c r="I91" s="18">
        <v>1.0</v>
      </c>
      <c r="J91" s="219">
        <v>50.0</v>
      </c>
      <c r="K91" s="221">
        <f t="shared" si="2"/>
        <v>50</v>
      </c>
      <c r="L91" s="78" t="s">
        <v>184</v>
      </c>
      <c r="M91" s="79"/>
      <c r="N91" s="79"/>
      <c r="O91" s="79"/>
      <c r="P91" s="79"/>
      <c r="Q91" s="79"/>
      <c r="R91" s="79"/>
      <c r="S91" s="79"/>
      <c r="T91" s="79"/>
      <c r="U91" s="79"/>
      <c r="V91" s="79"/>
      <c r="W91" s="79"/>
      <c r="X91" s="79"/>
    </row>
    <row r="92" ht="11.25" customHeight="1">
      <c r="A92" s="215" t="s">
        <v>1013</v>
      </c>
      <c r="B92" s="215" t="s">
        <v>1014</v>
      </c>
      <c r="C92" s="18" t="s">
        <v>52</v>
      </c>
      <c r="D92" s="85" t="s">
        <v>1015</v>
      </c>
      <c r="E92" s="223" t="s">
        <v>1016</v>
      </c>
      <c r="F92" s="18" t="s">
        <v>1017</v>
      </c>
      <c r="G92" s="77">
        <v>2.0</v>
      </c>
      <c r="H92" s="77">
        <v>2.0</v>
      </c>
      <c r="I92" s="77">
        <v>2.0</v>
      </c>
      <c r="J92" s="77">
        <v>50.0</v>
      </c>
      <c r="K92" s="18">
        <v>25.0</v>
      </c>
      <c r="L92" s="78" t="s">
        <v>1018</v>
      </c>
      <c r="M92" s="79"/>
      <c r="N92" s="79"/>
      <c r="O92" s="79"/>
      <c r="P92" s="79"/>
      <c r="Q92" s="79"/>
      <c r="R92" s="79"/>
      <c r="S92" s="79"/>
      <c r="T92" s="79"/>
      <c r="U92" s="79"/>
      <c r="V92" s="79"/>
      <c r="W92" s="79"/>
      <c r="X92" s="79"/>
    </row>
    <row r="93" ht="11.25" customHeight="1">
      <c r="A93" s="215" t="s">
        <v>1019</v>
      </c>
      <c r="B93" s="215" t="s">
        <v>1020</v>
      </c>
      <c r="C93" s="18" t="s">
        <v>52</v>
      </c>
      <c r="D93" s="85" t="s">
        <v>1021</v>
      </c>
      <c r="E93" s="216" t="s">
        <v>1022</v>
      </c>
      <c r="F93" s="73" t="s">
        <v>1023</v>
      </c>
      <c r="G93" s="18">
        <v>3.0</v>
      </c>
      <c r="H93" s="18">
        <v>3.0</v>
      </c>
      <c r="I93" s="18">
        <v>3.0</v>
      </c>
      <c r="J93" s="218">
        <v>50.0</v>
      </c>
      <c r="K93" s="76">
        <v>16.67</v>
      </c>
      <c r="L93" s="78" t="s">
        <v>1018</v>
      </c>
      <c r="M93" s="79"/>
      <c r="N93" s="79"/>
      <c r="O93" s="79"/>
      <c r="P93" s="79"/>
      <c r="Q93" s="79"/>
      <c r="R93" s="79"/>
      <c r="S93" s="79"/>
      <c r="T93" s="79"/>
      <c r="U93" s="79"/>
      <c r="V93" s="79"/>
      <c r="W93" s="79"/>
      <c r="X93" s="79"/>
    </row>
    <row r="94" ht="11.25" customHeight="1">
      <c r="A94" s="215" t="s">
        <v>1019</v>
      </c>
      <c r="B94" s="215" t="s">
        <v>1020</v>
      </c>
      <c r="C94" s="18" t="s">
        <v>52</v>
      </c>
      <c r="D94" s="85" t="s">
        <v>1024</v>
      </c>
      <c r="E94" s="216" t="s">
        <v>1025</v>
      </c>
      <c r="F94" s="73" t="s">
        <v>922</v>
      </c>
      <c r="G94" s="18">
        <v>3.0</v>
      </c>
      <c r="H94" s="18">
        <v>3.0</v>
      </c>
      <c r="I94" s="18">
        <v>3.0</v>
      </c>
      <c r="J94" s="218">
        <v>50.0</v>
      </c>
      <c r="K94" s="76">
        <v>16.67</v>
      </c>
      <c r="L94" s="78" t="s">
        <v>1018</v>
      </c>
      <c r="M94" s="79"/>
      <c r="N94" s="79"/>
      <c r="O94" s="79"/>
      <c r="P94" s="79"/>
      <c r="Q94" s="79"/>
      <c r="R94" s="79"/>
      <c r="S94" s="79"/>
      <c r="T94" s="79"/>
      <c r="U94" s="79"/>
      <c r="V94" s="79"/>
      <c r="W94" s="79"/>
      <c r="X94" s="79"/>
    </row>
    <row r="95" ht="11.25" customHeight="1">
      <c r="A95" s="215" t="s">
        <v>1026</v>
      </c>
      <c r="B95" s="215" t="s">
        <v>1027</v>
      </c>
      <c r="C95" s="18" t="s">
        <v>52</v>
      </c>
      <c r="D95" s="85" t="s">
        <v>1028</v>
      </c>
      <c r="E95" s="78" t="s">
        <v>1029</v>
      </c>
      <c r="F95" s="18" t="s">
        <v>172</v>
      </c>
      <c r="G95" s="77">
        <v>3.0</v>
      </c>
      <c r="H95" s="77">
        <v>3.0</v>
      </c>
      <c r="I95" s="77">
        <v>3.0</v>
      </c>
      <c r="J95" s="77">
        <v>50.0</v>
      </c>
      <c r="K95" s="18">
        <v>16.66</v>
      </c>
      <c r="L95" s="78" t="s">
        <v>214</v>
      </c>
      <c r="M95" s="79"/>
      <c r="N95" s="79"/>
      <c r="O95" s="79"/>
      <c r="P95" s="79"/>
      <c r="Q95" s="79"/>
      <c r="R95" s="79"/>
      <c r="S95" s="79"/>
      <c r="T95" s="79"/>
      <c r="U95" s="79"/>
      <c r="V95" s="79"/>
      <c r="W95" s="79"/>
      <c r="X95" s="79"/>
    </row>
    <row r="96" ht="11.25" customHeight="1">
      <c r="A96" s="215" t="s">
        <v>1026</v>
      </c>
      <c r="B96" s="215" t="s">
        <v>1027</v>
      </c>
      <c r="C96" s="18" t="s">
        <v>52</v>
      </c>
      <c r="D96" s="85" t="s">
        <v>1030</v>
      </c>
      <c r="E96" s="78" t="s">
        <v>1031</v>
      </c>
      <c r="F96" s="18" t="s">
        <v>922</v>
      </c>
      <c r="G96" s="77">
        <v>3.0</v>
      </c>
      <c r="H96" s="77">
        <v>3.0</v>
      </c>
      <c r="I96" s="77">
        <v>3.0</v>
      </c>
      <c r="J96" s="77">
        <v>50.0</v>
      </c>
      <c r="K96" s="18">
        <v>16.66</v>
      </c>
      <c r="L96" s="78" t="s">
        <v>214</v>
      </c>
      <c r="M96" s="79"/>
      <c r="N96" s="79"/>
      <c r="O96" s="79"/>
      <c r="P96" s="79"/>
      <c r="Q96" s="79"/>
      <c r="R96" s="79"/>
      <c r="S96" s="79"/>
      <c r="T96" s="79"/>
      <c r="U96" s="79"/>
      <c r="V96" s="79"/>
      <c r="W96" s="79"/>
      <c r="X96" s="79"/>
    </row>
    <row r="97" ht="11.25" customHeight="1">
      <c r="A97" s="215" t="s">
        <v>1026</v>
      </c>
      <c r="B97" s="215" t="s">
        <v>1027</v>
      </c>
      <c r="C97" s="18" t="s">
        <v>52</v>
      </c>
      <c r="D97" s="85" t="s">
        <v>1032</v>
      </c>
      <c r="E97" s="78" t="s">
        <v>1033</v>
      </c>
      <c r="F97" s="18" t="s">
        <v>172</v>
      </c>
      <c r="G97" s="77">
        <v>3.0</v>
      </c>
      <c r="H97" s="77">
        <v>3.0</v>
      </c>
      <c r="I97" s="77">
        <v>3.0</v>
      </c>
      <c r="J97" s="77">
        <v>50.0</v>
      </c>
      <c r="K97" s="18">
        <v>16.66</v>
      </c>
      <c r="L97" s="78" t="s">
        <v>214</v>
      </c>
      <c r="M97" s="79"/>
      <c r="N97" s="79"/>
      <c r="O97" s="79"/>
      <c r="P97" s="79"/>
      <c r="Q97" s="79"/>
      <c r="R97" s="79"/>
      <c r="S97" s="79"/>
      <c r="T97" s="79"/>
      <c r="U97" s="79"/>
      <c r="V97" s="79"/>
      <c r="W97" s="79"/>
      <c r="X97" s="79"/>
    </row>
    <row r="98" ht="11.25" customHeight="1">
      <c r="A98" s="215" t="s">
        <v>1026</v>
      </c>
      <c r="B98" s="215" t="s">
        <v>1027</v>
      </c>
      <c r="C98" s="18" t="s">
        <v>52</v>
      </c>
      <c r="D98" s="85" t="s">
        <v>1034</v>
      </c>
      <c r="E98" s="78" t="s">
        <v>1035</v>
      </c>
      <c r="F98" s="18" t="s">
        <v>172</v>
      </c>
      <c r="G98" s="77">
        <v>3.0</v>
      </c>
      <c r="H98" s="77">
        <v>3.0</v>
      </c>
      <c r="I98" s="77">
        <v>3.0</v>
      </c>
      <c r="J98" s="77">
        <v>50.0</v>
      </c>
      <c r="K98" s="18">
        <v>16.66</v>
      </c>
      <c r="L98" s="78" t="s">
        <v>214</v>
      </c>
      <c r="M98" s="79"/>
      <c r="N98" s="79"/>
      <c r="O98" s="79"/>
      <c r="P98" s="79"/>
      <c r="Q98" s="79"/>
      <c r="R98" s="79"/>
      <c r="S98" s="79"/>
      <c r="T98" s="79"/>
      <c r="U98" s="79"/>
      <c r="V98" s="79"/>
      <c r="W98" s="79"/>
      <c r="X98" s="79"/>
    </row>
    <row r="99" ht="11.25" customHeight="1">
      <c r="A99" s="215" t="s">
        <v>1026</v>
      </c>
      <c r="B99" s="215" t="s">
        <v>1027</v>
      </c>
      <c r="C99" s="18" t="s">
        <v>52</v>
      </c>
      <c r="D99" s="85" t="s">
        <v>1036</v>
      </c>
      <c r="E99" s="78" t="s">
        <v>1037</v>
      </c>
      <c r="F99" s="18" t="s">
        <v>1038</v>
      </c>
      <c r="G99" s="77">
        <v>3.0</v>
      </c>
      <c r="H99" s="77">
        <v>3.0</v>
      </c>
      <c r="I99" s="77">
        <v>3.0</v>
      </c>
      <c r="J99" s="77">
        <v>50.0</v>
      </c>
      <c r="K99" s="18">
        <v>16.66</v>
      </c>
      <c r="L99" s="78" t="s">
        <v>214</v>
      </c>
      <c r="M99" s="79"/>
      <c r="N99" s="79"/>
      <c r="O99" s="79"/>
      <c r="P99" s="79"/>
      <c r="Q99" s="79"/>
      <c r="R99" s="79"/>
      <c r="S99" s="79"/>
      <c r="T99" s="79"/>
      <c r="U99" s="79"/>
      <c r="V99" s="79"/>
      <c r="W99" s="79"/>
      <c r="X99" s="79"/>
    </row>
    <row r="100" ht="11.25" customHeight="1">
      <c r="A100" s="215" t="s">
        <v>1026</v>
      </c>
      <c r="B100" s="215" t="s">
        <v>1027</v>
      </c>
      <c r="C100" s="18" t="s">
        <v>52</v>
      </c>
      <c r="D100" s="85" t="s">
        <v>1039</v>
      </c>
      <c r="E100" s="78" t="s">
        <v>1040</v>
      </c>
      <c r="F100" s="18" t="s">
        <v>1038</v>
      </c>
      <c r="G100" s="77">
        <v>3.0</v>
      </c>
      <c r="H100" s="77">
        <v>3.0</v>
      </c>
      <c r="I100" s="77">
        <v>3.0</v>
      </c>
      <c r="J100" s="77">
        <v>50.0</v>
      </c>
      <c r="K100" s="18">
        <v>16.66</v>
      </c>
      <c r="L100" s="78" t="s">
        <v>214</v>
      </c>
      <c r="M100" s="79"/>
      <c r="N100" s="79"/>
      <c r="O100" s="79"/>
      <c r="P100" s="79"/>
      <c r="Q100" s="79"/>
      <c r="R100" s="79"/>
      <c r="S100" s="79"/>
      <c r="T100" s="79"/>
      <c r="U100" s="79"/>
      <c r="V100" s="79"/>
      <c r="W100" s="79"/>
      <c r="X100" s="79"/>
    </row>
    <row r="101" ht="11.25" customHeight="1">
      <c r="A101" s="215" t="s">
        <v>1026</v>
      </c>
      <c r="B101" s="215" t="s">
        <v>1027</v>
      </c>
      <c r="C101" s="18" t="s">
        <v>52</v>
      </c>
      <c r="D101" s="85" t="s">
        <v>1041</v>
      </c>
      <c r="E101" s="78" t="s">
        <v>1042</v>
      </c>
      <c r="F101" s="18" t="s">
        <v>1038</v>
      </c>
      <c r="G101" s="77">
        <v>3.0</v>
      </c>
      <c r="H101" s="77">
        <v>3.0</v>
      </c>
      <c r="I101" s="77">
        <v>3.0</v>
      </c>
      <c r="J101" s="77">
        <v>50.0</v>
      </c>
      <c r="K101" s="18">
        <v>16.66</v>
      </c>
      <c r="L101" s="78" t="s">
        <v>214</v>
      </c>
      <c r="M101" s="79"/>
      <c r="N101" s="79"/>
      <c r="O101" s="79"/>
      <c r="P101" s="79"/>
      <c r="Q101" s="79"/>
      <c r="R101" s="79"/>
      <c r="S101" s="79"/>
      <c r="T101" s="79"/>
      <c r="U101" s="79"/>
      <c r="V101" s="79"/>
      <c r="W101" s="79"/>
      <c r="X101" s="79"/>
    </row>
    <row r="102" ht="11.25" customHeight="1">
      <c r="A102" s="215" t="s">
        <v>1026</v>
      </c>
      <c r="B102" s="215" t="s">
        <v>1027</v>
      </c>
      <c r="C102" s="18" t="s">
        <v>52</v>
      </c>
      <c r="D102" s="85" t="s">
        <v>1043</v>
      </c>
      <c r="E102" s="78" t="s">
        <v>1044</v>
      </c>
      <c r="F102" s="18" t="s">
        <v>172</v>
      </c>
      <c r="G102" s="77">
        <v>3.0</v>
      </c>
      <c r="H102" s="77">
        <v>3.0</v>
      </c>
      <c r="I102" s="77">
        <v>3.0</v>
      </c>
      <c r="J102" s="77">
        <v>50.0</v>
      </c>
      <c r="K102" s="18">
        <v>16.66</v>
      </c>
      <c r="L102" s="78" t="s">
        <v>214</v>
      </c>
      <c r="M102" s="79"/>
      <c r="N102" s="79"/>
      <c r="O102" s="79"/>
      <c r="P102" s="79"/>
      <c r="Q102" s="79"/>
      <c r="R102" s="79"/>
      <c r="S102" s="79"/>
      <c r="T102" s="79"/>
      <c r="U102" s="79"/>
      <c r="V102" s="79"/>
      <c r="W102" s="79"/>
      <c r="X102" s="79"/>
    </row>
    <row r="103" ht="11.25" customHeight="1">
      <c r="A103" s="215" t="s">
        <v>1026</v>
      </c>
      <c r="B103" s="215" t="s">
        <v>1027</v>
      </c>
      <c r="C103" s="18" t="s">
        <v>52</v>
      </c>
      <c r="D103" s="85" t="s">
        <v>1045</v>
      </c>
      <c r="E103" s="78" t="s">
        <v>1046</v>
      </c>
      <c r="F103" s="18" t="s">
        <v>172</v>
      </c>
      <c r="G103" s="77">
        <v>3.0</v>
      </c>
      <c r="H103" s="77">
        <v>3.0</v>
      </c>
      <c r="I103" s="77">
        <v>3.0</v>
      </c>
      <c r="J103" s="77">
        <v>50.0</v>
      </c>
      <c r="K103" s="18">
        <v>16.66</v>
      </c>
      <c r="L103" s="78" t="s">
        <v>214</v>
      </c>
      <c r="M103" s="79"/>
      <c r="N103" s="79"/>
      <c r="O103" s="79"/>
      <c r="P103" s="79"/>
      <c r="Q103" s="79"/>
      <c r="R103" s="79"/>
      <c r="S103" s="79"/>
      <c r="T103" s="79"/>
      <c r="U103" s="79"/>
      <c r="V103" s="79"/>
      <c r="W103" s="79"/>
      <c r="X103" s="79"/>
    </row>
    <row r="104" ht="11.25" customHeight="1">
      <c r="A104" s="215" t="s">
        <v>1026</v>
      </c>
      <c r="B104" s="215" t="s">
        <v>1027</v>
      </c>
      <c r="C104" s="18" t="s">
        <v>52</v>
      </c>
      <c r="D104" s="85" t="s">
        <v>1047</v>
      </c>
      <c r="E104" s="78" t="s">
        <v>1048</v>
      </c>
      <c r="F104" s="18" t="s">
        <v>172</v>
      </c>
      <c r="G104" s="77">
        <v>3.0</v>
      </c>
      <c r="H104" s="77">
        <v>3.0</v>
      </c>
      <c r="I104" s="77">
        <v>3.0</v>
      </c>
      <c r="J104" s="77">
        <v>50.0</v>
      </c>
      <c r="K104" s="18">
        <v>16.66</v>
      </c>
      <c r="L104" s="78" t="s">
        <v>214</v>
      </c>
      <c r="M104" s="79"/>
      <c r="N104" s="79"/>
      <c r="O104" s="79"/>
      <c r="P104" s="79"/>
      <c r="Q104" s="79"/>
      <c r="R104" s="79"/>
      <c r="S104" s="79"/>
      <c r="T104" s="79"/>
      <c r="U104" s="79"/>
      <c r="V104" s="79"/>
      <c r="W104" s="79"/>
      <c r="X104" s="79"/>
    </row>
    <row r="105" ht="11.25" customHeight="1">
      <c r="A105" s="215" t="s">
        <v>1026</v>
      </c>
      <c r="B105" s="215" t="s">
        <v>1027</v>
      </c>
      <c r="C105" s="18" t="s">
        <v>52</v>
      </c>
      <c r="D105" s="85" t="s">
        <v>1049</v>
      </c>
      <c r="E105" s="78" t="s">
        <v>1050</v>
      </c>
      <c r="F105" s="18" t="s">
        <v>172</v>
      </c>
      <c r="G105" s="77">
        <v>3.0</v>
      </c>
      <c r="H105" s="77">
        <v>3.0</v>
      </c>
      <c r="I105" s="77">
        <v>3.0</v>
      </c>
      <c r="J105" s="77">
        <v>50.0</v>
      </c>
      <c r="K105" s="18">
        <v>16.66</v>
      </c>
      <c r="L105" s="78" t="s">
        <v>214</v>
      </c>
      <c r="M105" s="79"/>
      <c r="N105" s="79"/>
      <c r="O105" s="79"/>
      <c r="P105" s="79"/>
      <c r="Q105" s="79"/>
      <c r="R105" s="79"/>
      <c r="S105" s="79"/>
      <c r="T105" s="79"/>
      <c r="U105" s="79"/>
      <c r="V105" s="79"/>
      <c r="W105" s="79"/>
      <c r="X105" s="79"/>
    </row>
    <row r="106" ht="11.25" customHeight="1">
      <c r="A106" s="215" t="s">
        <v>1026</v>
      </c>
      <c r="B106" s="215" t="s">
        <v>1027</v>
      </c>
      <c r="C106" s="18" t="s">
        <v>52</v>
      </c>
      <c r="D106" s="85" t="s">
        <v>1051</v>
      </c>
      <c r="E106" s="78" t="s">
        <v>1052</v>
      </c>
      <c r="F106" s="18" t="s">
        <v>922</v>
      </c>
      <c r="G106" s="77">
        <v>3.0</v>
      </c>
      <c r="H106" s="77">
        <v>3.0</v>
      </c>
      <c r="I106" s="77">
        <v>3.0</v>
      </c>
      <c r="J106" s="77">
        <v>50.0</v>
      </c>
      <c r="K106" s="18">
        <v>16.66</v>
      </c>
      <c r="L106" s="78" t="s">
        <v>214</v>
      </c>
      <c r="M106" s="79"/>
      <c r="N106" s="79"/>
      <c r="O106" s="79"/>
      <c r="P106" s="79"/>
      <c r="Q106" s="79"/>
      <c r="R106" s="79"/>
      <c r="S106" s="79"/>
      <c r="T106" s="79"/>
      <c r="U106" s="79"/>
      <c r="V106" s="79"/>
      <c r="W106" s="79"/>
      <c r="X106" s="79"/>
    </row>
    <row r="107" ht="11.25" customHeight="1">
      <c r="A107" s="215" t="s">
        <v>1053</v>
      </c>
      <c r="B107" s="215" t="s">
        <v>1054</v>
      </c>
      <c r="C107" s="18" t="s">
        <v>52</v>
      </c>
      <c r="D107" s="85" t="s">
        <v>1055</v>
      </c>
      <c r="E107" s="18" t="s">
        <v>1056</v>
      </c>
      <c r="F107" s="18" t="s">
        <v>922</v>
      </c>
      <c r="G107" s="77">
        <v>2.0</v>
      </c>
      <c r="H107" s="77">
        <v>1.0</v>
      </c>
      <c r="I107" s="77">
        <v>3.0</v>
      </c>
      <c r="J107" s="77">
        <v>50.0</v>
      </c>
      <c r="K107" s="18">
        <v>25.0</v>
      </c>
      <c r="L107" s="78" t="s">
        <v>214</v>
      </c>
      <c r="M107" s="79"/>
      <c r="N107" s="79"/>
      <c r="O107" s="79"/>
      <c r="P107" s="79"/>
      <c r="Q107" s="79"/>
      <c r="R107" s="79"/>
      <c r="S107" s="79"/>
      <c r="T107" s="79"/>
      <c r="U107" s="79"/>
      <c r="V107" s="79"/>
      <c r="W107" s="79"/>
      <c r="X107" s="79"/>
    </row>
    <row r="108" ht="11.25" customHeight="1">
      <c r="A108" s="215" t="s">
        <v>1053</v>
      </c>
      <c r="B108" s="215" t="s">
        <v>1054</v>
      </c>
      <c r="C108" s="18" t="s">
        <v>52</v>
      </c>
      <c r="D108" s="85" t="s">
        <v>1057</v>
      </c>
      <c r="E108" s="18" t="s">
        <v>1058</v>
      </c>
      <c r="F108" s="18" t="s">
        <v>1038</v>
      </c>
      <c r="G108" s="77">
        <v>2.0</v>
      </c>
      <c r="H108" s="77">
        <v>1.0</v>
      </c>
      <c r="I108" s="77">
        <v>3.0</v>
      </c>
      <c r="J108" s="77">
        <v>50.0</v>
      </c>
      <c r="K108" s="18">
        <v>25.0</v>
      </c>
      <c r="L108" s="78" t="s">
        <v>214</v>
      </c>
      <c r="M108" s="79"/>
      <c r="N108" s="79"/>
      <c r="O108" s="79"/>
      <c r="P108" s="79"/>
      <c r="Q108" s="79"/>
      <c r="R108" s="79"/>
      <c r="S108" s="79"/>
      <c r="T108" s="79"/>
      <c r="U108" s="79"/>
      <c r="V108" s="79"/>
      <c r="W108" s="79"/>
      <c r="X108" s="79"/>
    </row>
    <row r="109" ht="11.25" customHeight="1">
      <c r="A109" s="215" t="s">
        <v>1053</v>
      </c>
      <c r="B109" s="215" t="s">
        <v>1054</v>
      </c>
      <c r="C109" s="18" t="s">
        <v>52</v>
      </c>
      <c r="D109" s="85" t="s">
        <v>1059</v>
      </c>
      <c r="E109" s="18" t="s">
        <v>1060</v>
      </c>
      <c r="F109" s="18" t="s">
        <v>922</v>
      </c>
      <c r="G109" s="77">
        <v>2.0</v>
      </c>
      <c r="H109" s="77">
        <v>1.0</v>
      </c>
      <c r="I109" s="77">
        <v>3.0</v>
      </c>
      <c r="J109" s="77">
        <v>50.0</v>
      </c>
      <c r="K109" s="18">
        <v>25.0</v>
      </c>
      <c r="L109" s="78" t="s">
        <v>214</v>
      </c>
      <c r="M109" s="79"/>
      <c r="N109" s="79"/>
      <c r="O109" s="79"/>
      <c r="P109" s="79"/>
      <c r="Q109" s="79"/>
      <c r="R109" s="79"/>
      <c r="S109" s="79"/>
      <c r="T109" s="79"/>
      <c r="U109" s="79"/>
      <c r="V109" s="79"/>
      <c r="W109" s="79"/>
      <c r="X109" s="79"/>
    </row>
    <row r="110" ht="11.25" customHeight="1">
      <c r="A110" s="215" t="s">
        <v>1053</v>
      </c>
      <c r="B110" s="215" t="s">
        <v>1054</v>
      </c>
      <c r="C110" s="18" t="s">
        <v>52</v>
      </c>
      <c r="D110" s="85" t="s">
        <v>1061</v>
      </c>
      <c r="E110" s="18" t="s">
        <v>1062</v>
      </c>
      <c r="F110" s="18" t="s">
        <v>1038</v>
      </c>
      <c r="G110" s="77">
        <v>2.0</v>
      </c>
      <c r="H110" s="77">
        <v>1.0</v>
      </c>
      <c r="I110" s="77">
        <v>3.0</v>
      </c>
      <c r="J110" s="77">
        <v>50.0</v>
      </c>
      <c r="K110" s="18">
        <v>25.0</v>
      </c>
      <c r="L110" s="78" t="s">
        <v>214</v>
      </c>
      <c r="M110" s="79"/>
      <c r="N110" s="79"/>
      <c r="O110" s="79"/>
      <c r="P110" s="79"/>
      <c r="Q110" s="79"/>
      <c r="R110" s="79"/>
      <c r="S110" s="79"/>
      <c r="T110" s="79"/>
      <c r="U110" s="79"/>
      <c r="V110" s="79"/>
      <c r="W110" s="79"/>
      <c r="X110" s="79"/>
    </row>
    <row r="111" ht="11.25" customHeight="1">
      <c r="A111" s="215" t="s">
        <v>1053</v>
      </c>
      <c r="B111" s="215" t="s">
        <v>1054</v>
      </c>
      <c r="C111" s="18" t="s">
        <v>52</v>
      </c>
      <c r="D111" s="85" t="s">
        <v>1063</v>
      </c>
      <c r="E111" s="18" t="s">
        <v>1064</v>
      </c>
      <c r="F111" s="18" t="s">
        <v>172</v>
      </c>
      <c r="G111" s="77">
        <v>2.0</v>
      </c>
      <c r="H111" s="77">
        <v>1.0</v>
      </c>
      <c r="I111" s="77">
        <v>3.0</v>
      </c>
      <c r="J111" s="77">
        <v>50.0</v>
      </c>
      <c r="K111" s="18">
        <v>25.0</v>
      </c>
      <c r="L111" s="78" t="s">
        <v>214</v>
      </c>
      <c r="M111" s="79"/>
      <c r="N111" s="79"/>
      <c r="O111" s="79"/>
      <c r="P111" s="79"/>
      <c r="Q111" s="79"/>
      <c r="R111" s="79"/>
      <c r="S111" s="79"/>
      <c r="T111" s="79"/>
      <c r="U111" s="79"/>
      <c r="V111" s="79"/>
      <c r="W111" s="79"/>
      <c r="X111" s="79"/>
    </row>
    <row r="112" ht="11.25" customHeight="1">
      <c r="A112" s="215" t="s">
        <v>1053</v>
      </c>
      <c r="B112" s="215" t="s">
        <v>1054</v>
      </c>
      <c r="C112" s="18" t="s">
        <v>52</v>
      </c>
      <c r="D112" s="85" t="s">
        <v>1065</v>
      </c>
      <c r="E112" s="18" t="s">
        <v>1066</v>
      </c>
      <c r="F112" s="18" t="s">
        <v>172</v>
      </c>
      <c r="G112" s="77">
        <v>2.0</v>
      </c>
      <c r="H112" s="77">
        <v>1.0</v>
      </c>
      <c r="I112" s="77">
        <v>3.0</v>
      </c>
      <c r="J112" s="77">
        <v>50.0</v>
      </c>
      <c r="K112" s="18">
        <v>25.0</v>
      </c>
      <c r="L112" s="78" t="s">
        <v>214</v>
      </c>
      <c r="M112" s="79"/>
      <c r="N112" s="79"/>
      <c r="O112" s="79"/>
      <c r="P112" s="79"/>
      <c r="Q112" s="79"/>
      <c r="R112" s="79"/>
      <c r="S112" s="79"/>
      <c r="T112" s="79"/>
      <c r="U112" s="79"/>
      <c r="V112" s="79"/>
      <c r="W112" s="79"/>
      <c r="X112" s="79"/>
    </row>
    <row r="113" ht="11.25" customHeight="1">
      <c r="A113" s="215" t="s">
        <v>1067</v>
      </c>
      <c r="B113" s="215" t="s">
        <v>1068</v>
      </c>
      <c r="C113" s="18" t="s">
        <v>52</v>
      </c>
      <c r="D113" s="85" t="s">
        <v>1069</v>
      </c>
      <c r="E113" s="18" t="s">
        <v>1070</v>
      </c>
      <c r="F113" s="18" t="s">
        <v>1038</v>
      </c>
      <c r="G113" s="77">
        <v>3.0</v>
      </c>
      <c r="H113" s="77">
        <v>1.0</v>
      </c>
      <c r="I113" s="77">
        <v>4.0</v>
      </c>
      <c r="J113" s="77">
        <v>50.0</v>
      </c>
      <c r="K113" s="18">
        <v>16.66</v>
      </c>
      <c r="L113" s="78" t="s">
        <v>214</v>
      </c>
      <c r="M113" s="79"/>
      <c r="N113" s="79"/>
      <c r="O113" s="79"/>
      <c r="P113" s="79"/>
      <c r="Q113" s="79"/>
      <c r="R113" s="79"/>
      <c r="S113" s="79"/>
      <c r="T113" s="79"/>
      <c r="U113" s="79"/>
      <c r="V113" s="79"/>
      <c r="W113" s="79"/>
      <c r="X113" s="79"/>
    </row>
    <row r="114" ht="11.25" customHeight="1">
      <c r="A114" s="215" t="s">
        <v>1067</v>
      </c>
      <c r="B114" s="215" t="s">
        <v>1068</v>
      </c>
      <c r="C114" s="18" t="s">
        <v>52</v>
      </c>
      <c r="D114" s="85" t="s">
        <v>1071</v>
      </c>
      <c r="E114" s="18" t="s">
        <v>1072</v>
      </c>
      <c r="F114" s="18" t="s">
        <v>172</v>
      </c>
      <c r="G114" s="77">
        <v>3.0</v>
      </c>
      <c r="H114" s="77">
        <v>1.0</v>
      </c>
      <c r="I114" s="77">
        <v>4.0</v>
      </c>
      <c r="J114" s="77">
        <v>50.0</v>
      </c>
      <c r="K114" s="18">
        <v>16.66</v>
      </c>
      <c r="L114" s="78" t="s">
        <v>214</v>
      </c>
      <c r="M114" s="79"/>
      <c r="N114" s="79"/>
      <c r="O114" s="79"/>
      <c r="P114" s="79"/>
      <c r="Q114" s="79"/>
      <c r="R114" s="79"/>
      <c r="S114" s="79"/>
      <c r="T114" s="79"/>
      <c r="U114" s="79"/>
      <c r="V114" s="79"/>
      <c r="W114" s="79"/>
      <c r="X114" s="79"/>
    </row>
    <row r="115" ht="11.25" customHeight="1">
      <c r="A115" s="215" t="s">
        <v>1067</v>
      </c>
      <c r="B115" s="215" t="s">
        <v>1068</v>
      </c>
      <c r="C115" s="18" t="s">
        <v>52</v>
      </c>
      <c r="D115" s="85" t="s">
        <v>1073</v>
      </c>
      <c r="E115" s="18" t="s">
        <v>1074</v>
      </c>
      <c r="F115" s="18" t="s">
        <v>1038</v>
      </c>
      <c r="G115" s="77">
        <v>3.0</v>
      </c>
      <c r="H115" s="77">
        <v>1.0</v>
      </c>
      <c r="I115" s="77">
        <v>4.0</v>
      </c>
      <c r="J115" s="77">
        <v>50.0</v>
      </c>
      <c r="K115" s="18">
        <v>16.66</v>
      </c>
      <c r="L115" s="78" t="s">
        <v>214</v>
      </c>
      <c r="M115" s="79"/>
      <c r="N115" s="79"/>
      <c r="O115" s="79"/>
      <c r="P115" s="79"/>
      <c r="Q115" s="79"/>
      <c r="R115" s="79"/>
      <c r="S115" s="79"/>
      <c r="T115" s="79"/>
      <c r="U115" s="79"/>
      <c r="V115" s="79"/>
      <c r="W115" s="79"/>
      <c r="X115" s="79"/>
    </row>
    <row r="116" ht="11.25" customHeight="1">
      <c r="A116" s="215" t="s">
        <v>1067</v>
      </c>
      <c r="B116" s="215" t="s">
        <v>1068</v>
      </c>
      <c r="C116" s="18" t="s">
        <v>52</v>
      </c>
      <c r="D116" s="85" t="s">
        <v>1075</v>
      </c>
      <c r="E116" s="18" t="s">
        <v>1076</v>
      </c>
      <c r="F116" s="18" t="s">
        <v>172</v>
      </c>
      <c r="G116" s="77">
        <v>3.0</v>
      </c>
      <c r="H116" s="77">
        <v>1.0</v>
      </c>
      <c r="I116" s="77">
        <v>4.0</v>
      </c>
      <c r="J116" s="77">
        <v>50.0</v>
      </c>
      <c r="K116" s="18">
        <v>16.66</v>
      </c>
      <c r="L116" s="78" t="s">
        <v>214</v>
      </c>
      <c r="M116" s="79"/>
      <c r="N116" s="79"/>
      <c r="O116" s="79"/>
      <c r="P116" s="79"/>
      <c r="Q116" s="79"/>
      <c r="R116" s="79"/>
      <c r="S116" s="79"/>
      <c r="T116" s="79"/>
      <c r="U116" s="79"/>
      <c r="V116" s="79"/>
      <c r="W116" s="79"/>
      <c r="X116" s="79"/>
    </row>
    <row r="117" ht="11.25" customHeight="1">
      <c r="A117" s="215" t="s">
        <v>1077</v>
      </c>
      <c r="B117" s="215" t="s">
        <v>1078</v>
      </c>
      <c r="C117" s="18" t="s">
        <v>52</v>
      </c>
      <c r="D117" s="85" t="s">
        <v>1079</v>
      </c>
      <c r="E117" s="18" t="s">
        <v>1080</v>
      </c>
      <c r="F117" s="18" t="s">
        <v>1038</v>
      </c>
      <c r="G117" s="77">
        <v>4.0</v>
      </c>
      <c r="H117" s="77">
        <v>2.0</v>
      </c>
      <c r="I117" s="77">
        <v>4.0</v>
      </c>
      <c r="J117" s="77">
        <v>50.0</v>
      </c>
      <c r="K117" s="18">
        <v>12.5</v>
      </c>
      <c r="L117" s="78" t="s">
        <v>214</v>
      </c>
      <c r="M117" s="79"/>
      <c r="N117" s="79"/>
      <c r="O117" s="79"/>
      <c r="P117" s="79"/>
      <c r="Q117" s="79"/>
      <c r="R117" s="79"/>
      <c r="S117" s="79"/>
      <c r="T117" s="79"/>
      <c r="U117" s="79"/>
      <c r="V117" s="79"/>
      <c r="W117" s="79"/>
      <c r="X117" s="79"/>
    </row>
    <row r="118" ht="11.25" customHeight="1">
      <c r="A118" s="215" t="s">
        <v>1077</v>
      </c>
      <c r="B118" s="215" t="s">
        <v>1078</v>
      </c>
      <c r="C118" s="18" t="s">
        <v>52</v>
      </c>
      <c r="D118" s="85" t="s">
        <v>1081</v>
      </c>
      <c r="E118" s="18" t="s">
        <v>1082</v>
      </c>
      <c r="F118" s="18" t="s">
        <v>1038</v>
      </c>
      <c r="G118" s="77">
        <v>4.0</v>
      </c>
      <c r="H118" s="77">
        <v>2.0</v>
      </c>
      <c r="I118" s="77">
        <v>4.0</v>
      </c>
      <c r="J118" s="77">
        <v>50.0</v>
      </c>
      <c r="K118" s="18">
        <v>12.5</v>
      </c>
      <c r="L118" s="78" t="s">
        <v>214</v>
      </c>
      <c r="M118" s="79"/>
      <c r="N118" s="79"/>
      <c r="O118" s="79"/>
      <c r="P118" s="79"/>
      <c r="Q118" s="79"/>
      <c r="R118" s="79"/>
      <c r="S118" s="79"/>
      <c r="T118" s="79"/>
      <c r="U118" s="79"/>
      <c r="V118" s="79"/>
      <c r="W118" s="79"/>
      <c r="X118" s="79"/>
    </row>
    <row r="119" ht="11.25" customHeight="1">
      <c r="A119" s="215" t="s">
        <v>1077</v>
      </c>
      <c r="B119" s="215" t="s">
        <v>1078</v>
      </c>
      <c r="C119" s="18" t="s">
        <v>52</v>
      </c>
      <c r="D119" s="85" t="s">
        <v>1083</v>
      </c>
      <c r="E119" s="18" t="s">
        <v>1084</v>
      </c>
      <c r="F119" s="18" t="s">
        <v>1038</v>
      </c>
      <c r="G119" s="77">
        <v>4.0</v>
      </c>
      <c r="H119" s="77">
        <v>2.0</v>
      </c>
      <c r="I119" s="77">
        <v>4.0</v>
      </c>
      <c r="J119" s="77">
        <v>50.0</v>
      </c>
      <c r="K119" s="18">
        <v>12.5</v>
      </c>
      <c r="L119" s="78" t="s">
        <v>214</v>
      </c>
      <c r="M119" s="79"/>
      <c r="N119" s="79"/>
      <c r="O119" s="79"/>
      <c r="P119" s="79"/>
      <c r="Q119" s="79"/>
      <c r="R119" s="79"/>
      <c r="S119" s="79"/>
      <c r="T119" s="79"/>
      <c r="U119" s="79"/>
      <c r="V119" s="79"/>
      <c r="W119" s="79"/>
      <c r="X119" s="79"/>
    </row>
    <row r="120" ht="11.25" customHeight="1">
      <c r="A120" s="215" t="s">
        <v>1077</v>
      </c>
      <c r="B120" s="215" t="s">
        <v>1078</v>
      </c>
      <c r="C120" s="18" t="s">
        <v>52</v>
      </c>
      <c r="D120" s="85" t="s">
        <v>1085</v>
      </c>
      <c r="E120" s="18" t="s">
        <v>1086</v>
      </c>
      <c r="F120" s="18" t="s">
        <v>1038</v>
      </c>
      <c r="G120" s="77">
        <v>4.0</v>
      </c>
      <c r="H120" s="77">
        <v>2.0</v>
      </c>
      <c r="I120" s="77">
        <v>4.0</v>
      </c>
      <c r="J120" s="77">
        <v>50.0</v>
      </c>
      <c r="K120" s="18">
        <v>12.5</v>
      </c>
      <c r="L120" s="78" t="s">
        <v>214</v>
      </c>
      <c r="M120" s="79"/>
      <c r="N120" s="79"/>
      <c r="O120" s="79"/>
      <c r="P120" s="79"/>
      <c r="Q120" s="79"/>
      <c r="R120" s="79"/>
      <c r="S120" s="79"/>
      <c r="T120" s="79"/>
      <c r="U120" s="79"/>
      <c r="V120" s="79"/>
      <c r="W120" s="79"/>
      <c r="X120" s="79"/>
    </row>
    <row r="121" ht="11.25" customHeight="1">
      <c r="A121" s="215" t="s">
        <v>1077</v>
      </c>
      <c r="B121" s="215" t="s">
        <v>1078</v>
      </c>
      <c r="C121" s="18" t="s">
        <v>52</v>
      </c>
      <c r="D121" s="85" t="s">
        <v>1087</v>
      </c>
      <c r="E121" s="18" t="s">
        <v>1088</v>
      </c>
      <c r="F121" s="18" t="s">
        <v>1038</v>
      </c>
      <c r="G121" s="77">
        <v>4.0</v>
      </c>
      <c r="H121" s="77">
        <v>2.0</v>
      </c>
      <c r="I121" s="77">
        <v>4.0</v>
      </c>
      <c r="J121" s="77">
        <v>50.0</v>
      </c>
      <c r="K121" s="18">
        <v>12.5</v>
      </c>
      <c r="L121" s="78" t="s">
        <v>214</v>
      </c>
      <c r="M121" s="79"/>
      <c r="N121" s="79"/>
      <c r="O121" s="79"/>
      <c r="P121" s="79"/>
      <c r="Q121" s="79"/>
      <c r="R121" s="79"/>
      <c r="S121" s="79"/>
      <c r="T121" s="79"/>
      <c r="U121" s="79"/>
      <c r="V121" s="79"/>
      <c r="W121" s="79"/>
      <c r="X121" s="79"/>
    </row>
    <row r="122" ht="11.25" customHeight="1">
      <c r="A122" s="215" t="s">
        <v>1077</v>
      </c>
      <c r="B122" s="215" t="s">
        <v>1078</v>
      </c>
      <c r="C122" s="18" t="s">
        <v>52</v>
      </c>
      <c r="D122" s="85" t="s">
        <v>1089</v>
      </c>
      <c r="E122" s="18" t="s">
        <v>1090</v>
      </c>
      <c r="F122" s="18" t="s">
        <v>172</v>
      </c>
      <c r="G122" s="77">
        <v>4.0</v>
      </c>
      <c r="H122" s="77">
        <v>2.0</v>
      </c>
      <c r="I122" s="77">
        <v>4.0</v>
      </c>
      <c r="J122" s="77">
        <v>50.0</v>
      </c>
      <c r="K122" s="18">
        <v>12.5</v>
      </c>
      <c r="L122" s="78" t="s">
        <v>214</v>
      </c>
      <c r="M122" s="79"/>
      <c r="N122" s="79"/>
      <c r="O122" s="79"/>
      <c r="P122" s="79"/>
      <c r="Q122" s="79"/>
      <c r="R122" s="79"/>
      <c r="S122" s="79"/>
      <c r="T122" s="79"/>
      <c r="U122" s="79"/>
      <c r="V122" s="79"/>
      <c r="W122" s="79"/>
      <c r="X122" s="79"/>
    </row>
    <row r="123" ht="11.25" customHeight="1">
      <c r="A123" s="215" t="s">
        <v>1077</v>
      </c>
      <c r="B123" s="215" t="s">
        <v>1078</v>
      </c>
      <c r="C123" s="18" t="s">
        <v>52</v>
      </c>
      <c r="D123" s="85" t="s">
        <v>1091</v>
      </c>
      <c r="E123" s="18" t="s">
        <v>1092</v>
      </c>
      <c r="F123" s="18" t="s">
        <v>172</v>
      </c>
      <c r="G123" s="77">
        <v>4.0</v>
      </c>
      <c r="H123" s="77">
        <v>2.0</v>
      </c>
      <c r="I123" s="77">
        <v>4.0</v>
      </c>
      <c r="J123" s="77">
        <v>50.0</v>
      </c>
      <c r="K123" s="18">
        <v>12.5</v>
      </c>
      <c r="L123" s="78" t="s">
        <v>214</v>
      </c>
      <c r="M123" s="79"/>
      <c r="N123" s="79"/>
      <c r="O123" s="79"/>
      <c r="P123" s="79"/>
      <c r="Q123" s="79"/>
      <c r="R123" s="79"/>
      <c r="S123" s="79"/>
      <c r="T123" s="79"/>
      <c r="U123" s="79"/>
      <c r="V123" s="79"/>
      <c r="W123" s="79"/>
      <c r="X123" s="79"/>
    </row>
    <row r="124" ht="11.25" customHeight="1">
      <c r="A124" s="215" t="s">
        <v>1093</v>
      </c>
      <c r="B124" s="215" t="s">
        <v>1094</v>
      </c>
      <c r="C124" s="18" t="s">
        <v>52</v>
      </c>
      <c r="D124" s="85" t="s">
        <v>1095</v>
      </c>
      <c r="E124" s="18" t="s">
        <v>1096</v>
      </c>
      <c r="F124" s="18" t="s">
        <v>172</v>
      </c>
      <c r="G124" s="77">
        <v>1.0</v>
      </c>
      <c r="H124" s="77">
        <v>1.0</v>
      </c>
      <c r="I124" s="77">
        <v>3.0</v>
      </c>
      <c r="J124" s="77">
        <v>50.0</v>
      </c>
      <c r="K124" s="18">
        <v>50.0</v>
      </c>
      <c r="L124" s="78" t="s">
        <v>214</v>
      </c>
      <c r="M124" s="79"/>
      <c r="N124" s="79"/>
      <c r="O124" s="79"/>
      <c r="P124" s="79"/>
      <c r="Q124" s="79"/>
      <c r="R124" s="79"/>
      <c r="S124" s="79"/>
      <c r="T124" s="79"/>
      <c r="U124" s="79"/>
      <c r="V124" s="79"/>
      <c r="W124" s="79"/>
      <c r="X124" s="79"/>
    </row>
    <row r="125" ht="11.25" customHeight="1">
      <c r="A125" s="215" t="s">
        <v>1093</v>
      </c>
      <c r="B125" s="215" t="s">
        <v>1094</v>
      </c>
      <c r="C125" s="18" t="s">
        <v>52</v>
      </c>
      <c r="D125" s="85" t="s">
        <v>1097</v>
      </c>
      <c r="E125" s="18" t="s">
        <v>1098</v>
      </c>
      <c r="F125" s="18" t="s">
        <v>172</v>
      </c>
      <c r="G125" s="77">
        <v>1.0</v>
      </c>
      <c r="H125" s="77">
        <v>1.0</v>
      </c>
      <c r="I125" s="77">
        <v>3.0</v>
      </c>
      <c r="J125" s="77">
        <v>50.0</v>
      </c>
      <c r="K125" s="18">
        <v>50.0</v>
      </c>
      <c r="L125" s="78" t="s">
        <v>214</v>
      </c>
      <c r="M125" s="79"/>
      <c r="N125" s="79"/>
      <c r="O125" s="79"/>
      <c r="P125" s="79"/>
      <c r="Q125" s="79"/>
      <c r="R125" s="79"/>
      <c r="S125" s="79"/>
      <c r="T125" s="79"/>
      <c r="U125" s="79"/>
      <c r="V125" s="79"/>
      <c r="W125" s="79"/>
      <c r="X125" s="79"/>
    </row>
    <row r="126" ht="11.25" customHeight="1">
      <c r="A126" s="215" t="s">
        <v>1093</v>
      </c>
      <c r="B126" s="215" t="s">
        <v>1094</v>
      </c>
      <c r="C126" s="18" t="s">
        <v>52</v>
      </c>
      <c r="D126" s="85" t="s">
        <v>1099</v>
      </c>
      <c r="E126" s="18" t="s">
        <v>1100</v>
      </c>
      <c r="F126" s="18" t="s">
        <v>172</v>
      </c>
      <c r="G126" s="77">
        <v>1.0</v>
      </c>
      <c r="H126" s="77">
        <v>1.0</v>
      </c>
      <c r="I126" s="77">
        <v>3.0</v>
      </c>
      <c r="J126" s="77">
        <v>50.0</v>
      </c>
      <c r="K126" s="18">
        <v>50.0</v>
      </c>
      <c r="L126" s="78" t="s">
        <v>214</v>
      </c>
      <c r="M126" s="79"/>
      <c r="N126" s="79"/>
      <c r="O126" s="79"/>
      <c r="P126" s="79"/>
      <c r="Q126" s="79"/>
      <c r="R126" s="79"/>
      <c r="S126" s="79"/>
      <c r="T126" s="79"/>
      <c r="U126" s="79"/>
      <c r="V126" s="79"/>
      <c r="W126" s="79"/>
      <c r="X126" s="79"/>
    </row>
    <row r="127" ht="11.25" customHeight="1">
      <c r="A127" s="215" t="s">
        <v>1093</v>
      </c>
      <c r="B127" s="215" t="s">
        <v>1094</v>
      </c>
      <c r="C127" s="18" t="s">
        <v>52</v>
      </c>
      <c r="D127" s="85" t="s">
        <v>1101</v>
      </c>
      <c r="E127" s="18" t="s">
        <v>1102</v>
      </c>
      <c r="F127" s="18" t="s">
        <v>172</v>
      </c>
      <c r="G127" s="77">
        <v>1.0</v>
      </c>
      <c r="H127" s="77">
        <v>1.0</v>
      </c>
      <c r="I127" s="77">
        <v>3.0</v>
      </c>
      <c r="J127" s="77">
        <v>50.0</v>
      </c>
      <c r="K127" s="18">
        <v>50.0</v>
      </c>
      <c r="L127" s="78" t="s">
        <v>214</v>
      </c>
      <c r="M127" s="79"/>
      <c r="N127" s="79"/>
      <c r="O127" s="79"/>
      <c r="P127" s="79"/>
      <c r="Q127" s="79"/>
      <c r="R127" s="79"/>
      <c r="S127" s="79"/>
      <c r="T127" s="79"/>
      <c r="U127" s="79"/>
      <c r="V127" s="79"/>
      <c r="W127" s="79"/>
      <c r="X127" s="79"/>
    </row>
    <row r="128" ht="11.25" customHeight="1">
      <c r="A128" s="215" t="s">
        <v>1103</v>
      </c>
      <c r="B128" s="215" t="s">
        <v>1104</v>
      </c>
      <c r="C128" s="18" t="s">
        <v>52</v>
      </c>
      <c r="D128" s="85" t="s">
        <v>1105</v>
      </c>
      <c r="E128" s="18" t="s">
        <v>1106</v>
      </c>
      <c r="F128" s="18" t="s">
        <v>172</v>
      </c>
      <c r="G128" s="77">
        <v>4.0</v>
      </c>
      <c r="H128" s="77">
        <v>1.0</v>
      </c>
      <c r="I128" s="77">
        <v>4.0</v>
      </c>
      <c r="J128" s="77">
        <v>50.0</v>
      </c>
      <c r="K128" s="18">
        <v>12.5</v>
      </c>
      <c r="L128" s="78" t="s">
        <v>214</v>
      </c>
      <c r="M128" s="79"/>
      <c r="N128" s="79"/>
      <c r="O128" s="79"/>
      <c r="P128" s="79"/>
      <c r="Q128" s="79"/>
      <c r="R128" s="79"/>
      <c r="S128" s="79"/>
      <c r="T128" s="79"/>
      <c r="U128" s="79"/>
      <c r="V128" s="79"/>
      <c r="W128" s="79"/>
      <c r="X128" s="79"/>
    </row>
    <row r="129" ht="11.25" customHeight="1">
      <c r="A129" s="215" t="s">
        <v>1103</v>
      </c>
      <c r="B129" s="215" t="s">
        <v>1104</v>
      </c>
      <c r="C129" s="18" t="s">
        <v>52</v>
      </c>
      <c r="D129" s="85" t="s">
        <v>1107</v>
      </c>
      <c r="E129" s="18" t="s">
        <v>1108</v>
      </c>
      <c r="F129" s="18" t="s">
        <v>172</v>
      </c>
      <c r="G129" s="77">
        <v>4.0</v>
      </c>
      <c r="H129" s="77">
        <v>1.0</v>
      </c>
      <c r="I129" s="77">
        <v>4.0</v>
      </c>
      <c r="J129" s="77">
        <v>50.0</v>
      </c>
      <c r="K129" s="18">
        <v>12.5</v>
      </c>
      <c r="L129" s="78" t="s">
        <v>214</v>
      </c>
      <c r="M129" s="79"/>
      <c r="N129" s="79"/>
      <c r="O129" s="79"/>
      <c r="P129" s="79"/>
      <c r="Q129" s="79"/>
      <c r="R129" s="79"/>
      <c r="S129" s="79"/>
      <c r="T129" s="79"/>
      <c r="U129" s="79"/>
      <c r="V129" s="79"/>
      <c r="W129" s="79"/>
      <c r="X129" s="79"/>
    </row>
    <row r="130" ht="11.25" customHeight="1">
      <c r="A130" s="215" t="s">
        <v>1103</v>
      </c>
      <c r="B130" s="215" t="s">
        <v>1104</v>
      </c>
      <c r="C130" s="18" t="s">
        <v>52</v>
      </c>
      <c r="D130" s="85" t="s">
        <v>1109</v>
      </c>
      <c r="E130" s="18" t="s">
        <v>1110</v>
      </c>
      <c r="F130" s="18" t="s">
        <v>172</v>
      </c>
      <c r="G130" s="77">
        <v>4.0</v>
      </c>
      <c r="H130" s="77">
        <v>1.0</v>
      </c>
      <c r="I130" s="77">
        <v>4.0</v>
      </c>
      <c r="J130" s="77">
        <v>50.0</v>
      </c>
      <c r="K130" s="18">
        <v>12.5</v>
      </c>
      <c r="L130" s="78" t="s">
        <v>214</v>
      </c>
      <c r="M130" s="79"/>
      <c r="N130" s="79"/>
      <c r="O130" s="79"/>
      <c r="P130" s="79"/>
      <c r="Q130" s="79"/>
      <c r="R130" s="79"/>
      <c r="S130" s="79"/>
      <c r="T130" s="79"/>
      <c r="U130" s="79"/>
      <c r="V130" s="79"/>
      <c r="W130" s="79"/>
      <c r="X130" s="79"/>
    </row>
    <row r="131" ht="11.25" customHeight="1">
      <c r="A131" s="215" t="s">
        <v>1103</v>
      </c>
      <c r="B131" s="215" t="s">
        <v>1104</v>
      </c>
      <c r="C131" s="18" t="s">
        <v>52</v>
      </c>
      <c r="D131" s="85" t="s">
        <v>1111</v>
      </c>
      <c r="E131" s="18" t="s">
        <v>1112</v>
      </c>
      <c r="F131" s="18" t="s">
        <v>172</v>
      </c>
      <c r="G131" s="77">
        <v>4.0</v>
      </c>
      <c r="H131" s="77">
        <v>1.0</v>
      </c>
      <c r="I131" s="77">
        <v>4.0</v>
      </c>
      <c r="J131" s="77">
        <v>50.0</v>
      </c>
      <c r="K131" s="18">
        <v>12.5</v>
      </c>
      <c r="L131" s="78" t="s">
        <v>214</v>
      </c>
      <c r="M131" s="79"/>
      <c r="N131" s="79"/>
      <c r="O131" s="79"/>
      <c r="P131" s="79"/>
      <c r="Q131" s="79"/>
      <c r="R131" s="79"/>
      <c r="S131" s="79"/>
      <c r="T131" s="79"/>
      <c r="U131" s="79"/>
      <c r="V131" s="79"/>
      <c r="W131" s="79"/>
      <c r="X131" s="79"/>
    </row>
    <row r="132" ht="11.25" customHeight="1">
      <c r="A132" s="215" t="s">
        <v>1103</v>
      </c>
      <c r="B132" s="215" t="s">
        <v>1104</v>
      </c>
      <c r="C132" s="18" t="s">
        <v>52</v>
      </c>
      <c r="D132" s="85" t="s">
        <v>1113</v>
      </c>
      <c r="E132" s="18" t="s">
        <v>1114</v>
      </c>
      <c r="F132" s="18" t="s">
        <v>172</v>
      </c>
      <c r="G132" s="77">
        <v>4.0</v>
      </c>
      <c r="H132" s="77">
        <v>1.0</v>
      </c>
      <c r="I132" s="77">
        <v>4.0</v>
      </c>
      <c r="J132" s="77">
        <v>50.0</v>
      </c>
      <c r="K132" s="18">
        <v>12.5</v>
      </c>
      <c r="L132" s="78" t="s">
        <v>214</v>
      </c>
      <c r="M132" s="79"/>
      <c r="N132" s="79"/>
      <c r="O132" s="79"/>
      <c r="P132" s="79"/>
      <c r="Q132" s="79"/>
      <c r="R132" s="79"/>
      <c r="S132" s="79"/>
      <c r="T132" s="79"/>
      <c r="U132" s="79"/>
      <c r="V132" s="79"/>
      <c r="W132" s="79"/>
      <c r="X132" s="79"/>
    </row>
    <row r="133" ht="11.25" customHeight="1">
      <c r="A133" s="215" t="s">
        <v>1103</v>
      </c>
      <c r="B133" s="215" t="s">
        <v>1104</v>
      </c>
      <c r="C133" s="18" t="s">
        <v>52</v>
      </c>
      <c r="D133" s="85" t="s">
        <v>1115</v>
      </c>
      <c r="E133" s="18" t="s">
        <v>1116</v>
      </c>
      <c r="F133" s="18" t="s">
        <v>172</v>
      </c>
      <c r="G133" s="77">
        <v>4.0</v>
      </c>
      <c r="H133" s="77">
        <v>1.0</v>
      </c>
      <c r="I133" s="77">
        <v>4.0</v>
      </c>
      <c r="J133" s="77">
        <v>50.0</v>
      </c>
      <c r="K133" s="18">
        <v>12.5</v>
      </c>
      <c r="L133" s="78" t="s">
        <v>214</v>
      </c>
      <c r="M133" s="79"/>
      <c r="N133" s="79"/>
      <c r="O133" s="79"/>
      <c r="P133" s="79"/>
      <c r="Q133" s="79"/>
      <c r="R133" s="79"/>
      <c r="S133" s="79"/>
      <c r="T133" s="79"/>
      <c r="U133" s="79"/>
      <c r="V133" s="79"/>
      <c r="W133" s="79"/>
      <c r="X133" s="79"/>
    </row>
    <row r="134" ht="11.25" customHeight="1">
      <c r="A134" s="215" t="s">
        <v>1103</v>
      </c>
      <c r="B134" s="215" t="s">
        <v>1104</v>
      </c>
      <c r="C134" s="18" t="s">
        <v>52</v>
      </c>
      <c r="D134" s="85" t="s">
        <v>1117</v>
      </c>
      <c r="E134" s="18" t="s">
        <v>1118</v>
      </c>
      <c r="F134" s="18" t="s">
        <v>172</v>
      </c>
      <c r="G134" s="77">
        <v>4.0</v>
      </c>
      <c r="H134" s="77">
        <v>1.0</v>
      </c>
      <c r="I134" s="77">
        <v>4.0</v>
      </c>
      <c r="J134" s="77">
        <v>50.0</v>
      </c>
      <c r="K134" s="18">
        <v>12.5</v>
      </c>
      <c r="L134" s="78" t="s">
        <v>214</v>
      </c>
      <c r="M134" s="79"/>
      <c r="N134" s="79"/>
      <c r="O134" s="79"/>
      <c r="P134" s="79"/>
      <c r="Q134" s="79"/>
      <c r="R134" s="79"/>
      <c r="S134" s="79"/>
      <c r="T134" s="79"/>
      <c r="U134" s="79"/>
      <c r="V134" s="79"/>
      <c r="W134" s="79"/>
      <c r="X134" s="79"/>
    </row>
    <row r="135" ht="11.25" customHeight="1">
      <c r="A135" s="215" t="s">
        <v>1103</v>
      </c>
      <c r="B135" s="215" t="s">
        <v>1104</v>
      </c>
      <c r="C135" s="18" t="s">
        <v>52</v>
      </c>
      <c r="D135" s="85" t="s">
        <v>1119</v>
      </c>
      <c r="E135" s="18" t="s">
        <v>1120</v>
      </c>
      <c r="F135" s="18" t="s">
        <v>172</v>
      </c>
      <c r="G135" s="77">
        <v>4.0</v>
      </c>
      <c r="H135" s="77">
        <v>1.0</v>
      </c>
      <c r="I135" s="77">
        <v>4.0</v>
      </c>
      <c r="J135" s="77">
        <v>50.0</v>
      </c>
      <c r="K135" s="18">
        <v>12.5</v>
      </c>
      <c r="L135" s="78" t="s">
        <v>214</v>
      </c>
      <c r="M135" s="79"/>
      <c r="N135" s="79"/>
      <c r="O135" s="79"/>
      <c r="P135" s="79"/>
      <c r="Q135" s="79"/>
      <c r="R135" s="79"/>
      <c r="S135" s="79"/>
      <c r="T135" s="79"/>
      <c r="U135" s="79"/>
      <c r="V135" s="79"/>
      <c r="W135" s="79"/>
      <c r="X135" s="79"/>
    </row>
    <row r="136" ht="11.25" customHeight="1">
      <c r="A136" s="215" t="s">
        <v>1121</v>
      </c>
      <c r="B136" s="215" t="s">
        <v>1122</v>
      </c>
      <c r="C136" s="18" t="s">
        <v>52</v>
      </c>
      <c r="D136" s="85" t="s">
        <v>1123</v>
      </c>
      <c r="E136" s="18" t="s">
        <v>1124</v>
      </c>
      <c r="F136" s="18" t="s">
        <v>172</v>
      </c>
      <c r="G136" s="77">
        <v>1.0</v>
      </c>
      <c r="H136" s="77">
        <v>1.0</v>
      </c>
      <c r="I136" s="77">
        <v>2.0</v>
      </c>
      <c r="J136" s="77">
        <v>50.0</v>
      </c>
      <c r="K136" s="18">
        <v>50.0</v>
      </c>
      <c r="L136" s="78" t="s">
        <v>214</v>
      </c>
      <c r="M136" s="79"/>
      <c r="N136" s="79"/>
      <c r="O136" s="79"/>
      <c r="P136" s="79"/>
      <c r="Q136" s="79"/>
      <c r="R136" s="79"/>
      <c r="S136" s="79"/>
      <c r="T136" s="79"/>
      <c r="U136" s="79"/>
      <c r="V136" s="79"/>
      <c r="W136" s="79"/>
      <c r="X136" s="79"/>
    </row>
    <row r="137" ht="11.25" customHeight="1">
      <c r="A137" s="215" t="s">
        <v>1125</v>
      </c>
      <c r="B137" s="215" t="s">
        <v>1126</v>
      </c>
      <c r="C137" s="18" t="s">
        <v>52</v>
      </c>
      <c r="D137" s="85" t="s">
        <v>1127</v>
      </c>
      <c r="E137" s="18" t="s">
        <v>1128</v>
      </c>
      <c r="F137" s="18" t="s">
        <v>1038</v>
      </c>
      <c r="G137" s="77">
        <v>2.0</v>
      </c>
      <c r="H137" s="77">
        <v>1.0</v>
      </c>
      <c r="I137" s="77">
        <v>2.0</v>
      </c>
      <c r="J137" s="77">
        <v>50.0</v>
      </c>
      <c r="K137" s="18">
        <v>25.0</v>
      </c>
      <c r="L137" s="78" t="s">
        <v>214</v>
      </c>
      <c r="M137" s="79"/>
      <c r="N137" s="79"/>
      <c r="O137" s="79"/>
      <c r="P137" s="79"/>
      <c r="Q137" s="79"/>
      <c r="R137" s="79"/>
      <c r="S137" s="79"/>
      <c r="T137" s="79"/>
      <c r="U137" s="79"/>
      <c r="V137" s="79"/>
      <c r="W137" s="79"/>
      <c r="X137" s="79"/>
    </row>
    <row r="138" ht="11.25" customHeight="1">
      <c r="A138" s="215" t="s">
        <v>1129</v>
      </c>
      <c r="B138" s="215" t="s">
        <v>1130</v>
      </c>
      <c r="C138" s="18" t="s">
        <v>52</v>
      </c>
      <c r="D138" s="85" t="s">
        <v>1131</v>
      </c>
      <c r="E138" s="18" t="s">
        <v>1132</v>
      </c>
      <c r="F138" s="18" t="s">
        <v>1038</v>
      </c>
      <c r="G138" s="77">
        <v>3.0</v>
      </c>
      <c r="H138" s="77">
        <v>1.0</v>
      </c>
      <c r="I138" s="77">
        <v>3.0</v>
      </c>
      <c r="J138" s="77">
        <v>50.0</v>
      </c>
      <c r="K138" s="18">
        <v>16.66</v>
      </c>
      <c r="L138" s="78" t="s">
        <v>214</v>
      </c>
      <c r="M138" s="79"/>
      <c r="N138" s="79"/>
      <c r="O138" s="79"/>
      <c r="P138" s="79"/>
      <c r="Q138" s="79"/>
      <c r="R138" s="79"/>
      <c r="S138" s="79"/>
      <c r="T138" s="79"/>
      <c r="U138" s="79"/>
      <c r="V138" s="79"/>
      <c r="W138" s="79"/>
      <c r="X138" s="79"/>
    </row>
    <row r="139" ht="11.25" customHeight="1">
      <c r="A139" s="215" t="s">
        <v>1133</v>
      </c>
      <c r="B139" s="215" t="s">
        <v>1134</v>
      </c>
      <c r="C139" s="18" t="s">
        <v>52</v>
      </c>
      <c r="D139" s="85" t="s">
        <v>1135</v>
      </c>
      <c r="E139" s="18" t="s">
        <v>1136</v>
      </c>
      <c r="F139" s="18" t="s">
        <v>172</v>
      </c>
      <c r="G139" s="77">
        <v>1.0</v>
      </c>
      <c r="H139" s="77">
        <v>1.0</v>
      </c>
      <c r="I139" s="77">
        <v>1.0</v>
      </c>
      <c r="J139" s="77">
        <v>50.0</v>
      </c>
      <c r="K139" s="18">
        <v>50.0</v>
      </c>
      <c r="L139" s="78" t="s">
        <v>214</v>
      </c>
      <c r="M139" s="79"/>
      <c r="N139" s="79"/>
      <c r="O139" s="79"/>
      <c r="P139" s="79"/>
      <c r="Q139" s="79"/>
      <c r="R139" s="79"/>
      <c r="S139" s="79"/>
      <c r="T139" s="79"/>
      <c r="U139" s="79"/>
      <c r="V139" s="79"/>
      <c r="W139" s="79"/>
      <c r="X139" s="79"/>
    </row>
    <row r="140" ht="11.25" customHeight="1">
      <c r="A140" s="215" t="s">
        <v>1137</v>
      </c>
      <c r="B140" s="215" t="s">
        <v>1138</v>
      </c>
      <c r="C140" s="18" t="s">
        <v>52</v>
      </c>
      <c r="D140" s="85" t="s">
        <v>1139</v>
      </c>
      <c r="E140" s="18" t="s">
        <v>1140</v>
      </c>
      <c r="F140" s="18" t="s">
        <v>1038</v>
      </c>
      <c r="G140" s="77">
        <v>5.0</v>
      </c>
      <c r="H140" s="77">
        <v>4.0</v>
      </c>
      <c r="I140" s="77">
        <v>5.0</v>
      </c>
      <c r="J140" s="77">
        <v>50.0</v>
      </c>
      <c r="K140" s="18">
        <v>10.0</v>
      </c>
      <c r="L140" s="78" t="s">
        <v>214</v>
      </c>
      <c r="M140" s="79"/>
      <c r="N140" s="79"/>
      <c r="O140" s="79"/>
      <c r="P140" s="79"/>
      <c r="Q140" s="79"/>
      <c r="R140" s="79"/>
      <c r="S140" s="79"/>
      <c r="T140" s="79"/>
      <c r="U140" s="79"/>
      <c r="V140" s="79"/>
      <c r="W140" s="79"/>
      <c r="X140" s="79"/>
    </row>
    <row r="141" ht="11.25" customHeight="1">
      <c r="A141" s="215" t="s">
        <v>1141</v>
      </c>
      <c r="B141" s="215" t="s">
        <v>1142</v>
      </c>
      <c r="C141" s="18" t="s">
        <v>52</v>
      </c>
      <c r="D141" s="85" t="s">
        <v>1143</v>
      </c>
      <c r="E141" s="18" t="s">
        <v>1144</v>
      </c>
      <c r="F141" s="18" t="s">
        <v>1038</v>
      </c>
      <c r="G141" s="77">
        <v>3.0</v>
      </c>
      <c r="H141" s="77">
        <v>1.0</v>
      </c>
      <c r="I141" s="77">
        <v>4.0</v>
      </c>
      <c r="J141" s="77">
        <v>50.0</v>
      </c>
      <c r="K141" s="18">
        <v>16.66</v>
      </c>
      <c r="L141" s="78" t="s">
        <v>214</v>
      </c>
      <c r="M141" s="79"/>
      <c r="N141" s="79"/>
      <c r="O141" s="79"/>
      <c r="P141" s="79"/>
      <c r="Q141" s="79"/>
      <c r="R141" s="79"/>
      <c r="S141" s="79"/>
      <c r="T141" s="79"/>
      <c r="U141" s="79"/>
      <c r="V141" s="79"/>
      <c r="W141" s="79"/>
      <c r="X141" s="79"/>
    </row>
    <row r="142" ht="11.25" customHeight="1">
      <c r="A142" s="215" t="s">
        <v>1141</v>
      </c>
      <c r="B142" s="215" t="s">
        <v>1142</v>
      </c>
      <c r="C142" s="18" t="s">
        <v>52</v>
      </c>
      <c r="D142" s="85" t="s">
        <v>1145</v>
      </c>
      <c r="E142" s="18" t="s">
        <v>1146</v>
      </c>
      <c r="F142" s="18" t="s">
        <v>1038</v>
      </c>
      <c r="G142" s="77">
        <v>3.0</v>
      </c>
      <c r="H142" s="77">
        <v>1.0</v>
      </c>
      <c r="I142" s="77">
        <v>4.0</v>
      </c>
      <c r="J142" s="77">
        <v>50.0</v>
      </c>
      <c r="K142" s="18">
        <v>16.66</v>
      </c>
      <c r="L142" s="78" t="s">
        <v>214</v>
      </c>
      <c r="M142" s="79"/>
      <c r="N142" s="79"/>
      <c r="O142" s="79"/>
      <c r="P142" s="79"/>
      <c r="Q142" s="79"/>
      <c r="R142" s="79"/>
      <c r="S142" s="79"/>
      <c r="T142" s="79"/>
      <c r="U142" s="79"/>
      <c r="V142" s="79"/>
      <c r="W142" s="79"/>
      <c r="X142" s="79"/>
    </row>
    <row r="143" ht="11.25" customHeight="1">
      <c r="A143" s="215" t="s">
        <v>1141</v>
      </c>
      <c r="B143" s="215" t="s">
        <v>1142</v>
      </c>
      <c r="C143" s="18" t="s">
        <v>52</v>
      </c>
      <c r="D143" s="85" t="s">
        <v>1147</v>
      </c>
      <c r="E143" s="18" t="s">
        <v>1148</v>
      </c>
      <c r="F143" s="18" t="s">
        <v>1038</v>
      </c>
      <c r="G143" s="77">
        <v>3.0</v>
      </c>
      <c r="H143" s="77">
        <v>1.0</v>
      </c>
      <c r="I143" s="77">
        <v>4.0</v>
      </c>
      <c r="J143" s="77">
        <v>50.0</v>
      </c>
      <c r="K143" s="18">
        <v>16.66</v>
      </c>
      <c r="L143" s="78" t="s">
        <v>214</v>
      </c>
      <c r="M143" s="79"/>
      <c r="N143" s="79"/>
      <c r="O143" s="79"/>
      <c r="P143" s="79"/>
      <c r="Q143" s="79"/>
      <c r="R143" s="79"/>
      <c r="S143" s="79"/>
      <c r="T143" s="79"/>
      <c r="U143" s="79"/>
      <c r="V143" s="79"/>
      <c r="W143" s="79"/>
      <c r="X143" s="79"/>
    </row>
    <row r="144" ht="11.25" customHeight="1">
      <c r="A144" s="215" t="s">
        <v>1149</v>
      </c>
      <c r="B144" s="215" t="s">
        <v>1150</v>
      </c>
      <c r="C144" s="18" t="s">
        <v>52</v>
      </c>
      <c r="D144" s="85" t="s">
        <v>1151</v>
      </c>
      <c r="E144" s="18" t="s">
        <v>1152</v>
      </c>
      <c r="F144" s="18" t="s">
        <v>1038</v>
      </c>
      <c r="G144" s="77">
        <v>3.0</v>
      </c>
      <c r="H144" s="77">
        <v>1.0</v>
      </c>
      <c r="I144" s="77">
        <v>3.0</v>
      </c>
      <c r="J144" s="77">
        <v>50.0</v>
      </c>
      <c r="K144" s="18">
        <v>16.66</v>
      </c>
      <c r="L144" s="78" t="s">
        <v>214</v>
      </c>
      <c r="M144" s="79"/>
      <c r="N144" s="79"/>
      <c r="O144" s="79"/>
      <c r="P144" s="79"/>
      <c r="Q144" s="79"/>
      <c r="R144" s="79"/>
      <c r="S144" s="79"/>
      <c r="T144" s="79"/>
      <c r="U144" s="79"/>
      <c r="V144" s="79"/>
      <c r="W144" s="79"/>
      <c r="X144" s="79"/>
    </row>
    <row r="145" ht="11.25" customHeight="1">
      <c r="A145" s="215" t="s">
        <v>1153</v>
      </c>
      <c r="B145" s="215" t="s">
        <v>205</v>
      </c>
      <c r="C145" s="18" t="s">
        <v>52</v>
      </c>
      <c r="D145" s="85" t="s">
        <v>1154</v>
      </c>
      <c r="E145" s="18" t="s">
        <v>1155</v>
      </c>
      <c r="F145" s="73" t="s">
        <v>172</v>
      </c>
      <c r="G145" s="18">
        <v>4.0</v>
      </c>
      <c r="H145" s="18">
        <v>1.0</v>
      </c>
      <c r="I145" s="18">
        <v>4.0</v>
      </c>
      <c r="J145" s="218">
        <v>50.0</v>
      </c>
      <c r="K145" s="76">
        <v>12.5</v>
      </c>
      <c r="L145" s="78" t="s">
        <v>214</v>
      </c>
      <c r="M145" s="79"/>
      <c r="N145" s="79"/>
      <c r="O145" s="79"/>
      <c r="P145" s="79"/>
      <c r="Q145" s="79"/>
      <c r="R145" s="79"/>
      <c r="S145" s="79"/>
      <c r="T145" s="79"/>
      <c r="U145" s="79"/>
      <c r="V145" s="79"/>
      <c r="W145" s="79"/>
      <c r="X145" s="79"/>
    </row>
    <row r="146" ht="11.25" customHeight="1">
      <c r="A146" s="215" t="s">
        <v>1153</v>
      </c>
      <c r="B146" s="215" t="s">
        <v>205</v>
      </c>
      <c r="C146" s="18" t="s">
        <v>52</v>
      </c>
      <c r="D146" s="85" t="s">
        <v>1156</v>
      </c>
      <c r="E146" s="18" t="s">
        <v>1157</v>
      </c>
      <c r="F146" s="73" t="s">
        <v>922</v>
      </c>
      <c r="G146" s="18">
        <v>4.0</v>
      </c>
      <c r="H146" s="18">
        <v>1.0</v>
      </c>
      <c r="I146" s="18">
        <v>4.0</v>
      </c>
      <c r="J146" s="218">
        <v>50.0</v>
      </c>
      <c r="K146" s="76">
        <v>12.5</v>
      </c>
      <c r="L146" s="78" t="s">
        <v>214</v>
      </c>
      <c r="M146" s="79"/>
      <c r="N146" s="79"/>
      <c r="O146" s="79"/>
      <c r="P146" s="79"/>
      <c r="Q146" s="79"/>
      <c r="R146" s="79"/>
      <c r="S146" s="79"/>
      <c r="T146" s="79"/>
      <c r="U146" s="79"/>
      <c r="V146" s="79"/>
      <c r="W146" s="79"/>
      <c r="X146" s="79"/>
    </row>
    <row r="147" ht="11.25" customHeight="1">
      <c r="A147" s="215" t="s">
        <v>1153</v>
      </c>
      <c r="B147" s="215" t="s">
        <v>205</v>
      </c>
      <c r="C147" s="18" t="s">
        <v>52</v>
      </c>
      <c r="D147" s="85" t="s">
        <v>1158</v>
      </c>
      <c r="E147" s="18" t="s">
        <v>1159</v>
      </c>
      <c r="F147" s="73" t="s">
        <v>172</v>
      </c>
      <c r="G147" s="18">
        <v>4.0</v>
      </c>
      <c r="H147" s="18">
        <v>1.0</v>
      </c>
      <c r="I147" s="18">
        <v>4.0</v>
      </c>
      <c r="J147" s="218">
        <v>50.0</v>
      </c>
      <c r="K147" s="76">
        <v>12.5</v>
      </c>
      <c r="L147" s="78" t="s">
        <v>214</v>
      </c>
      <c r="M147" s="79"/>
      <c r="N147" s="79"/>
      <c r="O147" s="79"/>
      <c r="P147" s="79"/>
      <c r="Q147" s="79"/>
      <c r="R147" s="79"/>
      <c r="S147" s="79"/>
      <c r="T147" s="79"/>
      <c r="U147" s="79"/>
      <c r="V147" s="79"/>
      <c r="W147" s="79"/>
      <c r="X147" s="79"/>
    </row>
    <row r="148" ht="11.25" customHeight="1">
      <c r="A148" s="215" t="s">
        <v>1160</v>
      </c>
      <c r="B148" s="215" t="s">
        <v>1161</v>
      </c>
      <c r="C148" s="18" t="s">
        <v>52</v>
      </c>
      <c r="D148" s="85" t="s">
        <v>1162</v>
      </c>
      <c r="E148" s="18" t="s">
        <v>1163</v>
      </c>
      <c r="F148" s="73" t="s">
        <v>172</v>
      </c>
      <c r="G148" s="18">
        <v>3.0</v>
      </c>
      <c r="H148" s="18">
        <v>2.0</v>
      </c>
      <c r="I148" s="18">
        <v>3.0</v>
      </c>
      <c r="J148" s="218">
        <v>50.0</v>
      </c>
      <c r="K148" s="76">
        <v>16.66</v>
      </c>
      <c r="L148" s="78" t="s">
        <v>214</v>
      </c>
      <c r="M148" s="79"/>
      <c r="N148" s="79"/>
      <c r="O148" s="79"/>
      <c r="P148" s="79"/>
      <c r="Q148" s="79"/>
      <c r="R148" s="79"/>
      <c r="S148" s="79"/>
      <c r="T148" s="79"/>
      <c r="U148" s="79"/>
      <c r="V148" s="79"/>
      <c r="W148" s="79"/>
      <c r="X148" s="79"/>
    </row>
    <row r="149" ht="11.25" customHeight="1">
      <c r="A149" s="215" t="s">
        <v>1103</v>
      </c>
      <c r="B149" s="215" t="s">
        <v>1104</v>
      </c>
      <c r="C149" s="18" t="s">
        <v>52</v>
      </c>
      <c r="D149" s="85" t="s">
        <v>1164</v>
      </c>
      <c r="E149" s="18" t="s">
        <v>1165</v>
      </c>
      <c r="F149" s="73" t="s">
        <v>172</v>
      </c>
      <c r="G149" s="77">
        <v>4.0</v>
      </c>
      <c r="H149" s="77">
        <v>1.0</v>
      </c>
      <c r="I149" s="77">
        <v>4.0</v>
      </c>
      <c r="J149" s="77">
        <v>50.0</v>
      </c>
      <c r="K149" s="18">
        <v>12.5</v>
      </c>
      <c r="L149" s="78" t="s">
        <v>214</v>
      </c>
      <c r="M149" s="79"/>
      <c r="N149" s="79"/>
      <c r="O149" s="79"/>
      <c r="P149" s="79"/>
      <c r="Q149" s="79"/>
      <c r="R149" s="79"/>
      <c r="S149" s="79"/>
      <c r="T149" s="79"/>
      <c r="U149" s="79"/>
      <c r="V149" s="79"/>
      <c r="W149" s="79"/>
      <c r="X149" s="79"/>
    </row>
    <row r="150" ht="11.25" customHeight="1">
      <c r="A150" s="215" t="s">
        <v>1103</v>
      </c>
      <c r="B150" s="215" t="s">
        <v>1104</v>
      </c>
      <c r="C150" s="18" t="s">
        <v>52</v>
      </c>
      <c r="D150" s="85" t="s">
        <v>1166</v>
      </c>
      <c r="E150" s="18" t="s">
        <v>1167</v>
      </c>
      <c r="F150" s="73" t="s">
        <v>1038</v>
      </c>
      <c r="G150" s="77">
        <v>4.0</v>
      </c>
      <c r="H150" s="77">
        <v>1.0</v>
      </c>
      <c r="I150" s="77">
        <v>4.0</v>
      </c>
      <c r="J150" s="77">
        <v>50.0</v>
      </c>
      <c r="K150" s="18">
        <v>12.5</v>
      </c>
      <c r="L150" s="78" t="s">
        <v>214</v>
      </c>
      <c r="M150" s="79"/>
      <c r="N150" s="79"/>
      <c r="O150" s="79"/>
      <c r="P150" s="79"/>
      <c r="Q150" s="79"/>
      <c r="R150" s="79"/>
      <c r="S150" s="79"/>
      <c r="T150" s="79"/>
      <c r="U150" s="79"/>
      <c r="V150" s="79"/>
      <c r="W150" s="79"/>
      <c r="X150" s="79"/>
    </row>
    <row r="151" ht="11.25" customHeight="1">
      <c r="A151" s="215" t="s">
        <v>1103</v>
      </c>
      <c r="B151" s="215" t="s">
        <v>1104</v>
      </c>
      <c r="C151" s="18" t="s">
        <v>52</v>
      </c>
      <c r="D151" s="85" t="s">
        <v>1168</v>
      </c>
      <c r="E151" s="18" t="s">
        <v>1169</v>
      </c>
      <c r="F151" s="73" t="s">
        <v>172</v>
      </c>
      <c r="G151" s="77">
        <v>4.0</v>
      </c>
      <c r="H151" s="77">
        <v>1.0</v>
      </c>
      <c r="I151" s="77">
        <v>4.0</v>
      </c>
      <c r="J151" s="77">
        <v>50.0</v>
      </c>
      <c r="K151" s="18">
        <v>12.5</v>
      </c>
      <c r="L151" s="78" t="s">
        <v>214</v>
      </c>
      <c r="M151" s="79"/>
      <c r="N151" s="79"/>
      <c r="O151" s="79"/>
      <c r="P151" s="79"/>
      <c r="Q151" s="79"/>
      <c r="R151" s="79"/>
      <c r="S151" s="79"/>
      <c r="T151" s="79"/>
      <c r="U151" s="79"/>
      <c r="V151" s="79"/>
      <c r="W151" s="79"/>
      <c r="X151" s="79"/>
    </row>
    <row r="152" ht="11.25" customHeight="1">
      <c r="A152" s="215" t="s">
        <v>1170</v>
      </c>
      <c r="B152" s="215" t="s">
        <v>1171</v>
      </c>
      <c r="C152" s="18" t="s">
        <v>52</v>
      </c>
      <c r="D152" s="85" t="s">
        <v>1172</v>
      </c>
      <c r="E152" s="18" t="s">
        <v>1173</v>
      </c>
      <c r="F152" s="73" t="s">
        <v>1038</v>
      </c>
      <c r="G152" s="77">
        <v>6.0</v>
      </c>
      <c r="H152" s="77">
        <v>3.0</v>
      </c>
      <c r="I152" s="77">
        <v>6.0</v>
      </c>
      <c r="J152" s="77">
        <v>50.0</v>
      </c>
      <c r="K152" s="18">
        <v>8.33</v>
      </c>
      <c r="L152" s="78" t="s">
        <v>214</v>
      </c>
      <c r="M152" s="79"/>
      <c r="N152" s="79"/>
      <c r="O152" s="79"/>
      <c r="P152" s="79"/>
      <c r="Q152" s="79"/>
      <c r="R152" s="79"/>
      <c r="S152" s="79"/>
      <c r="T152" s="79"/>
      <c r="U152" s="79"/>
      <c r="V152" s="79"/>
      <c r="W152" s="79"/>
      <c r="X152" s="79"/>
    </row>
    <row r="153" ht="11.25" customHeight="1">
      <c r="A153" s="215" t="s">
        <v>1174</v>
      </c>
      <c r="B153" s="215" t="s">
        <v>1175</v>
      </c>
      <c r="C153" s="18" t="s">
        <v>52</v>
      </c>
      <c r="D153" s="85" t="s">
        <v>1176</v>
      </c>
      <c r="E153" s="18" t="s">
        <v>1177</v>
      </c>
      <c r="F153" s="73" t="s">
        <v>1038</v>
      </c>
      <c r="G153" s="77">
        <v>3.0</v>
      </c>
      <c r="H153" s="77">
        <v>2.0</v>
      </c>
      <c r="I153" s="77">
        <v>3.0</v>
      </c>
      <c r="J153" s="77">
        <v>50.0</v>
      </c>
      <c r="K153" s="18">
        <v>16.66</v>
      </c>
      <c r="L153" s="78" t="s">
        <v>214</v>
      </c>
      <c r="M153" s="79"/>
      <c r="N153" s="79"/>
      <c r="O153" s="79"/>
      <c r="P153" s="79"/>
      <c r="Q153" s="79"/>
      <c r="R153" s="79"/>
      <c r="S153" s="79"/>
      <c r="T153" s="79"/>
      <c r="U153" s="79"/>
      <c r="V153" s="79"/>
      <c r="W153" s="79"/>
      <c r="X153" s="79"/>
    </row>
    <row r="154" ht="11.25" customHeight="1">
      <c r="A154" s="215" t="s">
        <v>1178</v>
      </c>
      <c r="B154" s="215" t="s">
        <v>1179</v>
      </c>
      <c r="C154" s="18" t="s">
        <v>52</v>
      </c>
      <c r="D154" s="85" t="s">
        <v>1180</v>
      </c>
      <c r="E154" s="18" t="s">
        <v>1177</v>
      </c>
      <c r="F154" s="73" t="s">
        <v>1038</v>
      </c>
      <c r="G154" s="77">
        <v>4.0</v>
      </c>
      <c r="H154" s="77">
        <v>4.0</v>
      </c>
      <c r="I154" s="77">
        <v>5.0</v>
      </c>
      <c r="J154" s="77">
        <v>50.0</v>
      </c>
      <c r="K154" s="18">
        <v>10.0</v>
      </c>
      <c r="L154" s="78" t="s">
        <v>214</v>
      </c>
      <c r="M154" s="79"/>
      <c r="N154" s="79"/>
      <c r="O154" s="79"/>
      <c r="P154" s="79"/>
      <c r="Q154" s="79"/>
      <c r="R154" s="79"/>
      <c r="S154" s="79"/>
      <c r="T154" s="79"/>
      <c r="U154" s="79"/>
      <c r="V154" s="79"/>
      <c r="W154" s="79"/>
      <c r="X154" s="79"/>
    </row>
    <row r="155" ht="11.25" customHeight="1">
      <c r="A155" s="215" t="s">
        <v>1178</v>
      </c>
      <c r="B155" s="215" t="s">
        <v>1179</v>
      </c>
      <c r="C155" s="18" t="s">
        <v>52</v>
      </c>
      <c r="D155" s="85" t="s">
        <v>1181</v>
      </c>
      <c r="E155" s="18" t="s">
        <v>1182</v>
      </c>
      <c r="F155" s="73" t="s">
        <v>1038</v>
      </c>
      <c r="G155" s="77">
        <v>4.0</v>
      </c>
      <c r="H155" s="77">
        <v>4.0</v>
      </c>
      <c r="I155" s="77">
        <v>5.0</v>
      </c>
      <c r="J155" s="77">
        <v>50.0</v>
      </c>
      <c r="K155" s="18">
        <v>10.0</v>
      </c>
      <c r="L155" s="78" t="s">
        <v>214</v>
      </c>
      <c r="M155" s="79"/>
      <c r="N155" s="79"/>
      <c r="O155" s="79"/>
      <c r="P155" s="79"/>
      <c r="Q155" s="79"/>
      <c r="R155" s="79"/>
      <c r="S155" s="79"/>
      <c r="T155" s="79"/>
      <c r="U155" s="79"/>
      <c r="V155" s="79"/>
      <c r="W155" s="79"/>
      <c r="X155" s="79"/>
    </row>
    <row r="156" ht="11.25" customHeight="1">
      <c r="A156" s="215" t="s">
        <v>1141</v>
      </c>
      <c r="B156" s="215" t="s">
        <v>1142</v>
      </c>
      <c r="C156" s="18" t="s">
        <v>52</v>
      </c>
      <c r="D156" s="85" t="s">
        <v>1183</v>
      </c>
      <c r="E156" s="18" t="s">
        <v>1184</v>
      </c>
      <c r="F156" s="18" t="s">
        <v>1038</v>
      </c>
      <c r="G156" s="77">
        <v>3.0</v>
      </c>
      <c r="H156" s="77">
        <v>1.0</v>
      </c>
      <c r="I156" s="77">
        <v>4.0</v>
      </c>
      <c r="J156" s="77">
        <v>50.0</v>
      </c>
      <c r="K156" s="18">
        <v>16.66</v>
      </c>
      <c r="L156" s="78" t="s">
        <v>214</v>
      </c>
      <c r="M156" s="79"/>
      <c r="N156" s="79"/>
      <c r="O156" s="79"/>
      <c r="P156" s="79"/>
      <c r="Q156" s="79"/>
      <c r="R156" s="79"/>
      <c r="S156" s="79"/>
      <c r="T156" s="79"/>
      <c r="U156" s="79"/>
      <c r="V156" s="79"/>
      <c r="W156" s="79"/>
      <c r="X156" s="79"/>
    </row>
    <row r="157" ht="11.25" customHeight="1">
      <c r="A157" s="215" t="s">
        <v>1185</v>
      </c>
      <c r="B157" s="215" t="s">
        <v>1186</v>
      </c>
      <c r="C157" s="18" t="s">
        <v>52</v>
      </c>
      <c r="D157" s="85" t="s">
        <v>1187</v>
      </c>
      <c r="E157" s="18" t="s">
        <v>1188</v>
      </c>
      <c r="F157" s="18" t="s">
        <v>172</v>
      </c>
      <c r="G157" s="77">
        <v>3.0</v>
      </c>
      <c r="H157" s="77">
        <v>1.0</v>
      </c>
      <c r="I157" s="77">
        <v>4.0</v>
      </c>
      <c r="J157" s="77">
        <v>50.0</v>
      </c>
      <c r="K157" s="18">
        <v>16.66</v>
      </c>
      <c r="L157" s="78" t="s">
        <v>214</v>
      </c>
      <c r="M157" s="79"/>
      <c r="N157" s="79"/>
      <c r="O157" s="79"/>
      <c r="P157" s="79"/>
      <c r="Q157" s="79"/>
      <c r="R157" s="79"/>
      <c r="S157" s="79"/>
      <c r="T157" s="79"/>
      <c r="U157" s="79"/>
      <c r="V157" s="79"/>
      <c r="W157" s="79"/>
      <c r="X157" s="79"/>
    </row>
    <row r="158" ht="11.25" customHeight="1">
      <c r="A158" s="215" t="s">
        <v>1189</v>
      </c>
      <c r="B158" s="215" t="s">
        <v>1190</v>
      </c>
      <c r="C158" s="18" t="str">
        <f>$C$78</f>
        <v>FSEC2</v>
      </c>
      <c r="D158" s="85" t="s">
        <v>1191</v>
      </c>
      <c r="E158" s="18" t="s">
        <v>1192</v>
      </c>
      <c r="F158" s="73" t="s">
        <v>172</v>
      </c>
      <c r="G158" s="18">
        <v>1.0</v>
      </c>
      <c r="H158" s="18">
        <v>1.0</v>
      </c>
      <c r="I158" s="18">
        <v>2.0</v>
      </c>
      <c r="J158" s="219">
        <v>50.0</v>
      </c>
      <c r="K158" s="76">
        <v>50.0</v>
      </c>
      <c r="L158" s="78" t="s">
        <v>214</v>
      </c>
      <c r="M158" s="79"/>
      <c r="N158" s="79"/>
      <c r="O158" s="79"/>
      <c r="P158" s="79"/>
      <c r="Q158" s="79"/>
      <c r="R158" s="79"/>
      <c r="S158" s="79"/>
      <c r="T158" s="79"/>
      <c r="U158" s="79"/>
      <c r="V158" s="79"/>
      <c r="W158" s="79"/>
      <c r="X158" s="79"/>
    </row>
    <row r="159" ht="11.25" customHeight="1">
      <c r="A159" s="215" t="s">
        <v>1193</v>
      </c>
      <c r="B159" s="215" t="s">
        <v>1194</v>
      </c>
      <c r="C159" s="18" t="s">
        <v>52</v>
      </c>
      <c r="D159" s="85" t="s">
        <v>1195</v>
      </c>
      <c r="E159" s="217" t="s">
        <v>399</v>
      </c>
      <c r="F159" s="18" t="s">
        <v>842</v>
      </c>
      <c r="G159" s="74">
        <v>2.0</v>
      </c>
      <c r="H159" s="74">
        <v>2.0</v>
      </c>
      <c r="I159" s="74">
        <v>2.0</v>
      </c>
      <c r="J159" s="74">
        <v>50.0</v>
      </c>
      <c r="K159" s="74">
        <v>25.0</v>
      </c>
      <c r="L159" s="78" t="s">
        <v>297</v>
      </c>
      <c r="M159" s="79"/>
      <c r="N159" s="79"/>
      <c r="O159" s="79"/>
      <c r="P159" s="79"/>
      <c r="Q159" s="79"/>
      <c r="R159" s="79"/>
      <c r="S159" s="79"/>
      <c r="T159" s="79"/>
      <c r="U159" s="79"/>
      <c r="V159" s="79"/>
      <c r="W159" s="79"/>
      <c r="X159" s="79"/>
    </row>
    <row r="160" ht="11.25" customHeight="1">
      <c r="A160" s="215" t="s">
        <v>1193</v>
      </c>
      <c r="B160" s="215" t="s">
        <v>1194</v>
      </c>
      <c r="C160" s="18" t="s">
        <v>52</v>
      </c>
      <c r="D160" s="85" t="s">
        <v>1196</v>
      </c>
      <c r="E160" s="216" t="s">
        <v>1197</v>
      </c>
      <c r="F160" s="18" t="s">
        <v>842</v>
      </c>
      <c r="G160" s="74">
        <v>2.0</v>
      </c>
      <c r="H160" s="74">
        <v>2.0</v>
      </c>
      <c r="I160" s="74">
        <v>2.0</v>
      </c>
      <c r="J160" s="74">
        <v>50.0</v>
      </c>
      <c r="K160" s="74">
        <v>25.0</v>
      </c>
      <c r="L160" s="78" t="s">
        <v>297</v>
      </c>
      <c r="M160" s="79"/>
      <c r="N160" s="79"/>
      <c r="O160" s="79"/>
      <c r="P160" s="79"/>
      <c r="Q160" s="79"/>
      <c r="R160" s="79"/>
      <c r="S160" s="79"/>
      <c r="T160" s="79"/>
      <c r="U160" s="79"/>
      <c r="V160" s="79"/>
      <c r="W160" s="79"/>
      <c r="X160" s="79"/>
    </row>
    <row r="161" ht="11.25" customHeight="1">
      <c r="A161" s="215" t="s">
        <v>1193</v>
      </c>
      <c r="B161" s="215" t="s">
        <v>1194</v>
      </c>
      <c r="C161" s="18" t="s">
        <v>52</v>
      </c>
      <c r="D161" s="85" t="s">
        <v>1198</v>
      </c>
      <c r="E161" s="216" t="s">
        <v>1199</v>
      </c>
      <c r="F161" s="18" t="s">
        <v>842</v>
      </c>
      <c r="G161" s="74">
        <v>2.0</v>
      </c>
      <c r="H161" s="74">
        <v>2.0</v>
      </c>
      <c r="I161" s="74">
        <v>2.0</v>
      </c>
      <c r="J161" s="74">
        <v>50.0</v>
      </c>
      <c r="K161" s="74">
        <v>25.0</v>
      </c>
      <c r="L161" s="78" t="s">
        <v>297</v>
      </c>
      <c r="M161" s="79"/>
      <c r="N161" s="79"/>
      <c r="O161" s="79"/>
      <c r="P161" s="79"/>
      <c r="Q161" s="79"/>
      <c r="R161" s="79"/>
      <c r="S161" s="79"/>
      <c r="T161" s="79"/>
      <c r="U161" s="79"/>
      <c r="V161" s="79"/>
      <c r="W161" s="79"/>
      <c r="X161" s="79"/>
    </row>
    <row r="162" ht="11.25" customHeight="1">
      <c r="A162" s="215" t="s">
        <v>1193</v>
      </c>
      <c r="B162" s="215" t="s">
        <v>1194</v>
      </c>
      <c r="C162" s="18" t="s">
        <v>52</v>
      </c>
      <c r="D162" s="85" t="s">
        <v>1200</v>
      </c>
      <c r="E162" s="216" t="s">
        <v>1201</v>
      </c>
      <c r="F162" s="18" t="s">
        <v>842</v>
      </c>
      <c r="G162" s="74">
        <v>2.0</v>
      </c>
      <c r="H162" s="74">
        <v>2.0</v>
      </c>
      <c r="I162" s="74">
        <v>2.0</v>
      </c>
      <c r="J162" s="74">
        <v>50.0</v>
      </c>
      <c r="K162" s="74">
        <v>25.0</v>
      </c>
      <c r="L162" s="78" t="s">
        <v>297</v>
      </c>
      <c r="M162" s="79"/>
      <c r="N162" s="79"/>
      <c r="O162" s="79"/>
      <c r="P162" s="79"/>
      <c r="Q162" s="79"/>
      <c r="R162" s="79"/>
      <c r="S162" s="79"/>
      <c r="T162" s="79"/>
      <c r="U162" s="79"/>
      <c r="V162" s="79"/>
      <c r="W162" s="79"/>
      <c r="X162" s="79"/>
    </row>
    <row r="163" ht="11.25" customHeight="1">
      <c r="A163" s="215" t="s">
        <v>1193</v>
      </c>
      <c r="B163" s="215" t="s">
        <v>1194</v>
      </c>
      <c r="C163" s="18" t="s">
        <v>52</v>
      </c>
      <c r="D163" s="85" t="s">
        <v>1202</v>
      </c>
      <c r="E163" s="216" t="s">
        <v>1203</v>
      </c>
      <c r="F163" s="18" t="s">
        <v>172</v>
      </c>
      <c r="G163" s="74">
        <v>2.0</v>
      </c>
      <c r="H163" s="74">
        <v>2.0</v>
      </c>
      <c r="I163" s="74">
        <v>2.0</v>
      </c>
      <c r="J163" s="74">
        <v>50.0</v>
      </c>
      <c r="K163" s="74">
        <v>25.0</v>
      </c>
      <c r="L163" s="78" t="s">
        <v>297</v>
      </c>
      <c r="M163" s="79"/>
      <c r="N163" s="79"/>
      <c r="O163" s="79"/>
      <c r="P163" s="79"/>
      <c r="Q163" s="79"/>
      <c r="R163" s="79"/>
      <c r="S163" s="79"/>
      <c r="T163" s="79"/>
      <c r="U163" s="79"/>
      <c r="V163" s="79"/>
      <c r="W163" s="79"/>
      <c r="X163" s="79"/>
    </row>
    <row r="164" ht="11.25" customHeight="1">
      <c r="A164" s="215" t="s">
        <v>1193</v>
      </c>
      <c r="B164" s="215" t="s">
        <v>1194</v>
      </c>
      <c r="C164" s="18" t="s">
        <v>52</v>
      </c>
      <c r="D164" s="85" t="s">
        <v>1204</v>
      </c>
      <c r="E164" s="85" t="s">
        <v>1205</v>
      </c>
      <c r="F164" s="18" t="s">
        <v>1206</v>
      </c>
      <c r="G164" s="74">
        <v>2.0</v>
      </c>
      <c r="H164" s="74">
        <v>2.0</v>
      </c>
      <c r="I164" s="74">
        <v>2.0</v>
      </c>
      <c r="J164" s="74">
        <v>50.0</v>
      </c>
      <c r="K164" s="74">
        <f>J164/G164</f>
        <v>25</v>
      </c>
      <c r="L164" s="78" t="s">
        <v>297</v>
      </c>
      <c r="M164" s="79"/>
      <c r="N164" s="79"/>
      <c r="O164" s="79"/>
      <c r="P164" s="79"/>
      <c r="Q164" s="79"/>
      <c r="R164" s="79"/>
      <c r="S164" s="79"/>
      <c r="T164" s="79"/>
      <c r="U164" s="79"/>
      <c r="V164" s="79"/>
      <c r="W164" s="79"/>
      <c r="X164" s="79"/>
    </row>
    <row r="165" ht="11.25" customHeight="1">
      <c r="A165" s="215" t="s">
        <v>1193</v>
      </c>
      <c r="B165" s="215" t="s">
        <v>1194</v>
      </c>
      <c r="C165" s="18" t="s">
        <v>52</v>
      </c>
      <c r="D165" s="85" t="s">
        <v>1207</v>
      </c>
      <c r="E165" s="216" t="s">
        <v>1208</v>
      </c>
      <c r="F165" s="18" t="s">
        <v>172</v>
      </c>
      <c r="G165" s="74">
        <v>2.0</v>
      </c>
      <c r="H165" s="74">
        <v>2.0</v>
      </c>
      <c r="I165" s="74">
        <v>2.0</v>
      </c>
      <c r="J165" s="74">
        <v>50.0</v>
      </c>
      <c r="K165" s="74">
        <v>25.0</v>
      </c>
      <c r="L165" s="78" t="s">
        <v>297</v>
      </c>
      <c r="M165" s="79"/>
      <c r="N165" s="79"/>
      <c r="O165" s="79"/>
      <c r="P165" s="79"/>
      <c r="Q165" s="79"/>
      <c r="R165" s="79"/>
      <c r="S165" s="79"/>
      <c r="T165" s="79"/>
      <c r="U165" s="79"/>
      <c r="V165" s="79"/>
      <c r="W165" s="79"/>
      <c r="X165" s="79"/>
    </row>
    <row r="166" ht="11.25" customHeight="1">
      <c r="A166" s="215" t="s">
        <v>1209</v>
      </c>
      <c r="B166" s="215" t="s">
        <v>1210</v>
      </c>
      <c r="C166" s="18" t="s">
        <v>52</v>
      </c>
      <c r="D166" s="85" t="s">
        <v>1211</v>
      </c>
      <c r="E166" s="216" t="s">
        <v>1212</v>
      </c>
      <c r="F166" s="18" t="s">
        <v>842</v>
      </c>
      <c r="G166" s="74">
        <v>2.0</v>
      </c>
      <c r="H166" s="74">
        <v>2.0</v>
      </c>
      <c r="I166" s="74">
        <v>2.0</v>
      </c>
      <c r="J166" s="74">
        <v>50.0</v>
      </c>
      <c r="K166" s="74">
        <v>25.0</v>
      </c>
      <c r="L166" s="78" t="s">
        <v>297</v>
      </c>
      <c r="M166" s="79"/>
      <c r="N166" s="79"/>
      <c r="O166" s="79"/>
      <c r="P166" s="79"/>
      <c r="Q166" s="79"/>
      <c r="R166" s="79"/>
      <c r="S166" s="79"/>
      <c r="T166" s="79"/>
      <c r="U166" s="79"/>
      <c r="V166" s="79"/>
      <c r="W166" s="79"/>
      <c r="X166" s="79"/>
    </row>
    <row r="167" ht="11.25" customHeight="1">
      <c r="A167" s="215" t="s">
        <v>1209</v>
      </c>
      <c r="B167" s="215" t="s">
        <v>1210</v>
      </c>
      <c r="C167" s="18" t="s">
        <v>52</v>
      </c>
      <c r="D167" s="85" t="s">
        <v>1213</v>
      </c>
      <c r="E167" s="216" t="s">
        <v>1214</v>
      </c>
      <c r="F167" s="18" t="s">
        <v>842</v>
      </c>
      <c r="G167" s="74">
        <v>2.0</v>
      </c>
      <c r="H167" s="74">
        <v>2.0</v>
      </c>
      <c r="I167" s="74">
        <v>2.0</v>
      </c>
      <c r="J167" s="74">
        <v>50.0</v>
      </c>
      <c r="K167" s="74">
        <v>25.0</v>
      </c>
      <c r="L167" s="78" t="s">
        <v>297</v>
      </c>
      <c r="M167" s="79"/>
      <c r="N167" s="79"/>
      <c r="O167" s="79"/>
      <c r="P167" s="79"/>
      <c r="Q167" s="79"/>
      <c r="R167" s="79"/>
      <c r="S167" s="79"/>
      <c r="T167" s="79"/>
      <c r="U167" s="79"/>
      <c r="V167" s="79"/>
      <c r="W167" s="79"/>
      <c r="X167" s="79"/>
    </row>
    <row r="168" ht="11.25" customHeight="1">
      <c r="A168" s="215" t="s">
        <v>1209</v>
      </c>
      <c r="B168" s="215" t="s">
        <v>1210</v>
      </c>
      <c r="C168" s="18" t="s">
        <v>52</v>
      </c>
      <c r="D168" s="85" t="s">
        <v>1215</v>
      </c>
      <c r="E168" s="216" t="s">
        <v>1216</v>
      </c>
      <c r="F168" s="18" t="s">
        <v>842</v>
      </c>
      <c r="G168" s="74">
        <v>2.0</v>
      </c>
      <c r="H168" s="74">
        <v>2.0</v>
      </c>
      <c r="I168" s="74">
        <v>2.0</v>
      </c>
      <c r="J168" s="74">
        <v>50.0</v>
      </c>
      <c r="K168" s="74">
        <v>25.0</v>
      </c>
      <c r="L168" s="78" t="s">
        <v>297</v>
      </c>
      <c r="M168" s="79"/>
      <c r="N168" s="79"/>
      <c r="O168" s="79"/>
      <c r="P168" s="79"/>
      <c r="Q168" s="79"/>
      <c r="R168" s="79"/>
      <c r="S168" s="79"/>
      <c r="T168" s="79"/>
      <c r="U168" s="79"/>
      <c r="V168" s="79"/>
      <c r="W168" s="79"/>
      <c r="X168" s="79"/>
    </row>
    <row r="169" ht="11.25" customHeight="1">
      <c r="A169" s="215" t="s">
        <v>1209</v>
      </c>
      <c r="B169" s="215" t="s">
        <v>1210</v>
      </c>
      <c r="C169" s="18" t="s">
        <v>52</v>
      </c>
      <c r="D169" s="85" t="s">
        <v>1217</v>
      </c>
      <c r="E169" s="216" t="s">
        <v>1218</v>
      </c>
      <c r="F169" s="18" t="s">
        <v>842</v>
      </c>
      <c r="G169" s="74">
        <v>2.0</v>
      </c>
      <c r="H169" s="74">
        <v>2.0</v>
      </c>
      <c r="I169" s="74">
        <v>2.0</v>
      </c>
      <c r="J169" s="74">
        <v>50.0</v>
      </c>
      <c r="K169" s="74">
        <v>25.0</v>
      </c>
      <c r="L169" s="78" t="s">
        <v>297</v>
      </c>
      <c r="M169" s="79"/>
      <c r="N169" s="79"/>
      <c r="O169" s="79"/>
      <c r="P169" s="79"/>
      <c r="Q169" s="79"/>
      <c r="R169" s="79"/>
      <c r="S169" s="79"/>
      <c r="T169" s="79"/>
      <c r="U169" s="79"/>
      <c r="V169" s="79"/>
      <c r="W169" s="79"/>
      <c r="X169" s="79"/>
    </row>
    <row r="170" ht="11.25" customHeight="1">
      <c r="A170" s="215" t="s">
        <v>1193</v>
      </c>
      <c r="B170" s="215" t="s">
        <v>1219</v>
      </c>
      <c r="C170" s="18" t="s">
        <v>52</v>
      </c>
      <c r="D170" s="85" t="s">
        <v>1220</v>
      </c>
      <c r="E170" s="216" t="s">
        <v>1221</v>
      </c>
      <c r="F170" s="18" t="s">
        <v>842</v>
      </c>
      <c r="G170" s="74">
        <v>2.0</v>
      </c>
      <c r="H170" s="74">
        <v>2.0</v>
      </c>
      <c r="I170" s="74">
        <v>2.0</v>
      </c>
      <c r="J170" s="74">
        <v>50.0</v>
      </c>
      <c r="K170" s="74">
        <v>25.0</v>
      </c>
      <c r="L170" s="78" t="s">
        <v>297</v>
      </c>
      <c r="M170" s="79"/>
      <c r="N170" s="79"/>
      <c r="O170" s="79"/>
      <c r="P170" s="79"/>
      <c r="Q170" s="79"/>
      <c r="R170" s="79"/>
      <c r="S170" s="79"/>
      <c r="T170" s="79"/>
      <c r="U170" s="79"/>
      <c r="V170" s="79"/>
      <c r="W170" s="79"/>
      <c r="X170" s="79"/>
    </row>
    <row r="171" ht="11.25" customHeight="1">
      <c r="A171" s="215" t="s">
        <v>1193</v>
      </c>
      <c r="B171" s="215" t="s">
        <v>1219</v>
      </c>
      <c r="C171" s="18" t="s">
        <v>52</v>
      </c>
      <c r="D171" s="85" t="s">
        <v>1222</v>
      </c>
      <c r="E171" s="216" t="s">
        <v>1223</v>
      </c>
      <c r="F171" s="18" t="s">
        <v>842</v>
      </c>
      <c r="G171" s="74">
        <v>2.0</v>
      </c>
      <c r="H171" s="74">
        <v>2.0</v>
      </c>
      <c r="I171" s="74">
        <v>2.0</v>
      </c>
      <c r="J171" s="74">
        <v>50.0</v>
      </c>
      <c r="K171" s="74">
        <v>25.0</v>
      </c>
      <c r="L171" s="78" t="s">
        <v>297</v>
      </c>
      <c r="M171" s="79"/>
      <c r="N171" s="79"/>
      <c r="O171" s="79"/>
      <c r="P171" s="79"/>
      <c r="Q171" s="79"/>
      <c r="R171" s="79"/>
      <c r="S171" s="79"/>
      <c r="T171" s="79"/>
      <c r="U171" s="79"/>
      <c r="V171" s="79"/>
      <c r="W171" s="79"/>
      <c r="X171" s="79"/>
    </row>
    <row r="172" ht="11.25" customHeight="1">
      <c r="A172" s="215" t="s">
        <v>1193</v>
      </c>
      <c r="B172" s="215" t="s">
        <v>1219</v>
      </c>
      <c r="C172" s="18" t="s">
        <v>52</v>
      </c>
      <c r="D172" s="85" t="s">
        <v>1224</v>
      </c>
      <c r="E172" s="216" t="s">
        <v>1225</v>
      </c>
      <c r="F172" s="18" t="s">
        <v>842</v>
      </c>
      <c r="G172" s="74">
        <v>2.0</v>
      </c>
      <c r="H172" s="74">
        <v>2.0</v>
      </c>
      <c r="I172" s="74">
        <v>2.0</v>
      </c>
      <c r="J172" s="74">
        <v>50.0</v>
      </c>
      <c r="K172" s="74">
        <v>25.0</v>
      </c>
      <c r="L172" s="78" t="s">
        <v>297</v>
      </c>
      <c r="M172" s="79"/>
      <c r="N172" s="79"/>
      <c r="O172" s="79"/>
      <c r="P172" s="79"/>
      <c r="Q172" s="79"/>
      <c r="R172" s="79"/>
      <c r="S172" s="79"/>
      <c r="T172" s="79"/>
      <c r="U172" s="79"/>
      <c r="V172" s="79"/>
      <c r="W172" s="79"/>
      <c r="X172" s="79"/>
    </row>
    <row r="173" ht="11.25" customHeight="1">
      <c r="A173" s="215" t="s">
        <v>1193</v>
      </c>
      <c r="B173" s="215" t="s">
        <v>1219</v>
      </c>
      <c r="C173" s="18" t="s">
        <v>52</v>
      </c>
      <c r="D173" s="85" t="s">
        <v>1226</v>
      </c>
      <c r="E173" s="216" t="s">
        <v>1227</v>
      </c>
      <c r="F173" s="18" t="s">
        <v>842</v>
      </c>
      <c r="G173" s="74">
        <v>2.0</v>
      </c>
      <c r="H173" s="74">
        <v>2.0</v>
      </c>
      <c r="I173" s="74">
        <v>2.0</v>
      </c>
      <c r="J173" s="74">
        <v>50.0</v>
      </c>
      <c r="K173" s="74">
        <v>25.0</v>
      </c>
      <c r="L173" s="78" t="s">
        <v>297</v>
      </c>
      <c r="M173" s="79"/>
      <c r="N173" s="79"/>
      <c r="O173" s="79"/>
      <c r="P173" s="79"/>
      <c r="Q173" s="79"/>
      <c r="R173" s="79"/>
      <c r="S173" s="79"/>
      <c r="T173" s="79"/>
      <c r="U173" s="79"/>
      <c r="V173" s="79"/>
      <c r="W173" s="79"/>
      <c r="X173" s="79"/>
    </row>
    <row r="174" ht="11.25" customHeight="1">
      <c r="A174" s="215" t="s">
        <v>1193</v>
      </c>
      <c r="B174" s="215" t="s">
        <v>1219</v>
      </c>
      <c r="C174" s="18" t="s">
        <v>52</v>
      </c>
      <c r="D174" s="85" t="s">
        <v>1228</v>
      </c>
      <c r="E174" s="216" t="s">
        <v>1229</v>
      </c>
      <c r="F174" s="18" t="s">
        <v>842</v>
      </c>
      <c r="G174" s="74">
        <v>2.0</v>
      </c>
      <c r="H174" s="74">
        <v>2.0</v>
      </c>
      <c r="I174" s="74">
        <v>2.0</v>
      </c>
      <c r="J174" s="74">
        <v>50.0</v>
      </c>
      <c r="K174" s="74">
        <v>25.0</v>
      </c>
      <c r="L174" s="78" t="s">
        <v>297</v>
      </c>
      <c r="M174" s="79"/>
      <c r="N174" s="79"/>
      <c r="O174" s="79"/>
      <c r="P174" s="79"/>
      <c r="Q174" s="79"/>
      <c r="R174" s="79"/>
      <c r="S174" s="79"/>
      <c r="T174" s="79"/>
      <c r="U174" s="79"/>
      <c r="V174" s="79"/>
      <c r="W174" s="79"/>
      <c r="X174" s="79"/>
    </row>
    <row r="175" ht="11.25" customHeight="1">
      <c r="A175" s="215" t="s">
        <v>1193</v>
      </c>
      <c r="B175" s="215" t="s">
        <v>1219</v>
      </c>
      <c r="C175" s="18" t="s">
        <v>52</v>
      </c>
      <c r="D175" s="85" t="s">
        <v>1230</v>
      </c>
      <c r="E175" s="216" t="s">
        <v>1231</v>
      </c>
      <c r="F175" s="18" t="s">
        <v>172</v>
      </c>
      <c r="G175" s="74">
        <v>2.0</v>
      </c>
      <c r="H175" s="74">
        <v>2.0</v>
      </c>
      <c r="I175" s="74">
        <v>2.0</v>
      </c>
      <c r="J175" s="74">
        <v>50.0</v>
      </c>
      <c r="K175" s="74">
        <v>25.0</v>
      </c>
      <c r="L175" s="78" t="s">
        <v>297</v>
      </c>
      <c r="M175" s="79"/>
      <c r="N175" s="79"/>
      <c r="O175" s="79"/>
      <c r="P175" s="79"/>
      <c r="Q175" s="79"/>
      <c r="R175" s="79"/>
      <c r="S175" s="79"/>
      <c r="T175" s="79"/>
      <c r="U175" s="79"/>
      <c r="V175" s="79"/>
      <c r="W175" s="79"/>
      <c r="X175" s="79"/>
    </row>
    <row r="176" ht="11.25" customHeight="1">
      <c r="A176" s="215" t="s">
        <v>1193</v>
      </c>
      <c r="B176" s="215" t="s">
        <v>1219</v>
      </c>
      <c r="C176" s="18" t="s">
        <v>52</v>
      </c>
      <c r="D176" s="85" t="s">
        <v>1232</v>
      </c>
      <c r="E176" s="216" t="s">
        <v>1233</v>
      </c>
      <c r="F176" s="18" t="s">
        <v>172</v>
      </c>
      <c r="G176" s="74">
        <v>2.0</v>
      </c>
      <c r="H176" s="74">
        <v>2.0</v>
      </c>
      <c r="I176" s="74">
        <v>2.0</v>
      </c>
      <c r="J176" s="74">
        <v>50.0</v>
      </c>
      <c r="K176" s="74">
        <v>25.0</v>
      </c>
      <c r="L176" s="78" t="s">
        <v>297</v>
      </c>
      <c r="M176" s="79"/>
      <c r="N176" s="79"/>
      <c r="O176" s="79"/>
      <c r="P176" s="79"/>
      <c r="Q176" s="79"/>
      <c r="R176" s="79"/>
      <c r="S176" s="79"/>
      <c r="T176" s="79"/>
      <c r="U176" s="79"/>
      <c r="V176" s="79"/>
      <c r="W176" s="79"/>
      <c r="X176" s="79"/>
    </row>
    <row r="177" ht="11.25" customHeight="1">
      <c r="A177" s="215" t="s">
        <v>1193</v>
      </c>
      <c r="B177" s="215" t="s">
        <v>1219</v>
      </c>
      <c r="C177" s="18" t="s">
        <v>52</v>
      </c>
      <c r="D177" s="85" t="s">
        <v>1234</v>
      </c>
      <c r="E177" s="216" t="s">
        <v>1235</v>
      </c>
      <c r="F177" s="18" t="s">
        <v>172</v>
      </c>
      <c r="G177" s="74">
        <v>2.0</v>
      </c>
      <c r="H177" s="74">
        <v>2.0</v>
      </c>
      <c r="I177" s="74">
        <v>2.0</v>
      </c>
      <c r="J177" s="74">
        <v>50.0</v>
      </c>
      <c r="K177" s="74">
        <v>25.0</v>
      </c>
      <c r="L177" s="78" t="s">
        <v>297</v>
      </c>
      <c r="M177" s="79"/>
      <c r="N177" s="79"/>
      <c r="O177" s="79"/>
      <c r="P177" s="79"/>
      <c r="Q177" s="79"/>
      <c r="R177" s="79"/>
      <c r="S177" s="79"/>
      <c r="T177" s="79"/>
      <c r="U177" s="79"/>
      <c r="V177" s="79"/>
      <c r="W177" s="79"/>
      <c r="X177" s="79"/>
    </row>
    <row r="178" ht="11.25" customHeight="1">
      <c r="A178" s="215" t="s">
        <v>1193</v>
      </c>
      <c r="B178" s="215" t="s">
        <v>1219</v>
      </c>
      <c r="C178" s="18" t="s">
        <v>52</v>
      </c>
      <c r="D178" s="85" t="s">
        <v>1236</v>
      </c>
      <c r="E178" s="216" t="s">
        <v>1237</v>
      </c>
      <c r="F178" s="18" t="s">
        <v>842</v>
      </c>
      <c r="G178" s="74">
        <v>2.0</v>
      </c>
      <c r="H178" s="74">
        <v>2.0</v>
      </c>
      <c r="I178" s="74">
        <v>2.0</v>
      </c>
      <c r="J178" s="74">
        <v>50.0</v>
      </c>
      <c r="K178" s="74">
        <v>25.0</v>
      </c>
      <c r="L178" s="78" t="s">
        <v>297</v>
      </c>
      <c r="M178" s="79"/>
      <c r="N178" s="79"/>
      <c r="O178" s="79"/>
      <c r="P178" s="79"/>
      <c r="Q178" s="79"/>
      <c r="R178" s="79"/>
      <c r="S178" s="79"/>
      <c r="T178" s="79"/>
      <c r="U178" s="79"/>
      <c r="V178" s="79"/>
      <c r="W178" s="79"/>
      <c r="X178" s="79"/>
    </row>
    <row r="179" ht="11.25" customHeight="1">
      <c r="A179" s="215" t="s">
        <v>1193</v>
      </c>
      <c r="B179" s="215" t="s">
        <v>1219</v>
      </c>
      <c r="C179" s="18" t="s">
        <v>52</v>
      </c>
      <c r="D179" s="85" t="s">
        <v>1238</v>
      </c>
      <c r="E179" s="216" t="s">
        <v>1239</v>
      </c>
      <c r="F179" s="18" t="s">
        <v>842</v>
      </c>
      <c r="G179" s="74">
        <v>2.0</v>
      </c>
      <c r="H179" s="74">
        <v>2.0</v>
      </c>
      <c r="I179" s="74">
        <v>2.0</v>
      </c>
      <c r="J179" s="74">
        <v>50.0</v>
      </c>
      <c r="K179" s="74">
        <v>25.0</v>
      </c>
      <c r="L179" s="78" t="s">
        <v>297</v>
      </c>
      <c r="M179" s="79"/>
      <c r="N179" s="79"/>
      <c r="O179" s="79"/>
      <c r="P179" s="79"/>
      <c r="Q179" s="79"/>
      <c r="R179" s="79"/>
      <c r="S179" s="79"/>
      <c r="T179" s="79"/>
      <c r="U179" s="79"/>
      <c r="V179" s="79"/>
      <c r="W179" s="79"/>
      <c r="X179" s="79"/>
    </row>
    <row r="180" ht="11.25" customHeight="1">
      <c r="A180" s="215" t="s">
        <v>1193</v>
      </c>
      <c r="B180" s="215" t="s">
        <v>1219</v>
      </c>
      <c r="C180" s="18" t="s">
        <v>52</v>
      </c>
      <c r="D180" s="85" t="s">
        <v>1240</v>
      </c>
      <c r="E180" s="216" t="s">
        <v>1241</v>
      </c>
      <c r="F180" s="18" t="s">
        <v>842</v>
      </c>
      <c r="G180" s="74">
        <v>2.0</v>
      </c>
      <c r="H180" s="74">
        <v>2.0</v>
      </c>
      <c r="I180" s="74">
        <v>2.0</v>
      </c>
      <c r="J180" s="74">
        <v>50.0</v>
      </c>
      <c r="K180" s="74">
        <v>25.0</v>
      </c>
      <c r="L180" s="78" t="s">
        <v>297</v>
      </c>
      <c r="M180" s="79"/>
      <c r="N180" s="79"/>
      <c r="O180" s="79"/>
      <c r="P180" s="79"/>
      <c r="Q180" s="79"/>
      <c r="R180" s="79"/>
      <c r="S180" s="79"/>
      <c r="T180" s="79"/>
      <c r="U180" s="79"/>
      <c r="V180" s="79"/>
      <c r="W180" s="79"/>
      <c r="X180" s="79"/>
    </row>
    <row r="181" ht="11.25" customHeight="1">
      <c r="A181" s="215" t="s">
        <v>1193</v>
      </c>
      <c r="B181" s="215" t="s">
        <v>1219</v>
      </c>
      <c r="C181" s="18" t="s">
        <v>52</v>
      </c>
      <c r="D181" s="85" t="s">
        <v>1242</v>
      </c>
      <c r="E181" s="85" t="s">
        <v>1243</v>
      </c>
      <c r="F181" s="73" t="s">
        <v>172</v>
      </c>
      <c r="G181" s="74">
        <v>2.0</v>
      </c>
      <c r="H181" s="74">
        <v>2.0</v>
      </c>
      <c r="I181" s="74">
        <v>2.0</v>
      </c>
      <c r="J181" s="74">
        <v>50.0</v>
      </c>
      <c r="K181" s="74">
        <f>J181/G181</f>
        <v>25</v>
      </c>
      <c r="L181" s="78" t="s">
        <v>297</v>
      </c>
      <c r="M181" s="79"/>
      <c r="N181" s="79"/>
      <c r="O181" s="79"/>
      <c r="P181" s="79"/>
      <c r="Q181" s="79"/>
      <c r="R181" s="79"/>
      <c r="S181" s="79"/>
      <c r="T181" s="79"/>
      <c r="U181" s="79"/>
      <c r="V181" s="79"/>
      <c r="W181" s="79"/>
      <c r="X181" s="79"/>
    </row>
    <row r="182" ht="11.25" customHeight="1">
      <c r="A182" s="215" t="s">
        <v>1193</v>
      </c>
      <c r="B182" s="215" t="s">
        <v>1219</v>
      </c>
      <c r="C182" s="18" t="s">
        <v>52</v>
      </c>
      <c r="D182" s="85" t="s">
        <v>1244</v>
      </c>
      <c r="E182" s="85" t="s">
        <v>1245</v>
      </c>
      <c r="F182" s="73" t="s">
        <v>172</v>
      </c>
      <c r="G182" s="74">
        <v>2.0</v>
      </c>
      <c r="H182" s="74">
        <v>2.0</v>
      </c>
      <c r="I182" s="74">
        <v>2.0</v>
      </c>
      <c r="J182" s="74">
        <v>50.0</v>
      </c>
      <c r="K182" s="74">
        <v>25.0</v>
      </c>
      <c r="L182" s="78" t="s">
        <v>297</v>
      </c>
      <c r="M182" s="79"/>
      <c r="N182" s="79"/>
      <c r="O182" s="79"/>
      <c r="P182" s="79"/>
      <c r="Q182" s="79"/>
      <c r="R182" s="79"/>
      <c r="S182" s="79"/>
      <c r="T182" s="79"/>
      <c r="U182" s="79"/>
      <c r="V182" s="79"/>
      <c r="W182" s="79"/>
      <c r="X182" s="79"/>
    </row>
    <row r="183" ht="11.25" customHeight="1">
      <c r="A183" s="215" t="s">
        <v>1246</v>
      </c>
      <c r="B183" s="215" t="s">
        <v>1247</v>
      </c>
      <c r="C183" s="18" t="s">
        <v>52</v>
      </c>
      <c r="D183" s="85" t="s">
        <v>1248</v>
      </c>
      <c r="E183" s="216" t="s">
        <v>1249</v>
      </c>
      <c r="F183" s="18" t="s">
        <v>842</v>
      </c>
      <c r="G183" s="74">
        <v>1.0</v>
      </c>
      <c r="H183" s="74">
        <v>1.0</v>
      </c>
      <c r="I183" s="74">
        <v>1.0</v>
      </c>
      <c r="J183" s="74">
        <v>50.0</v>
      </c>
      <c r="K183" s="74">
        <v>50.0</v>
      </c>
      <c r="L183" s="78" t="s">
        <v>297</v>
      </c>
      <c r="M183" s="79"/>
      <c r="N183" s="79"/>
      <c r="O183" s="79"/>
      <c r="P183" s="79"/>
      <c r="Q183" s="79"/>
      <c r="R183" s="79"/>
      <c r="S183" s="79"/>
      <c r="T183" s="79"/>
      <c r="U183" s="79"/>
      <c r="V183" s="79"/>
      <c r="W183" s="79"/>
      <c r="X183" s="79"/>
    </row>
    <row r="184" ht="11.25" customHeight="1">
      <c r="A184" s="215" t="s">
        <v>1246</v>
      </c>
      <c r="B184" s="215" t="s">
        <v>1247</v>
      </c>
      <c r="C184" s="18" t="s">
        <v>52</v>
      </c>
      <c r="D184" s="85" t="s">
        <v>1250</v>
      </c>
      <c r="E184" s="216" t="s">
        <v>1251</v>
      </c>
      <c r="F184" s="18" t="s">
        <v>1252</v>
      </c>
      <c r="G184" s="74">
        <v>1.0</v>
      </c>
      <c r="H184" s="74">
        <v>1.0</v>
      </c>
      <c r="I184" s="74">
        <v>1.0</v>
      </c>
      <c r="J184" s="74">
        <v>50.0</v>
      </c>
      <c r="K184" s="74">
        <v>50.0</v>
      </c>
      <c r="L184" s="78" t="s">
        <v>297</v>
      </c>
      <c r="M184" s="79"/>
      <c r="N184" s="79"/>
      <c r="O184" s="79"/>
      <c r="P184" s="79"/>
      <c r="Q184" s="79"/>
      <c r="R184" s="79"/>
      <c r="S184" s="79"/>
      <c r="T184" s="79"/>
      <c r="U184" s="79"/>
      <c r="V184" s="79"/>
      <c r="W184" s="79"/>
      <c r="X184" s="79"/>
    </row>
    <row r="185" ht="11.25" customHeight="1">
      <c r="A185" s="215" t="s">
        <v>1246</v>
      </c>
      <c r="B185" s="215" t="s">
        <v>1247</v>
      </c>
      <c r="C185" s="18" t="s">
        <v>52</v>
      </c>
      <c r="D185" s="85" t="s">
        <v>1253</v>
      </c>
      <c r="E185" s="216" t="s">
        <v>1254</v>
      </c>
      <c r="F185" s="18" t="s">
        <v>172</v>
      </c>
      <c r="G185" s="74">
        <v>1.0</v>
      </c>
      <c r="H185" s="74">
        <v>1.0</v>
      </c>
      <c r="I185" s="74">
        <v>1.0</v>
      </c>
      <c r="J185" s="74">
        <v>50.0</v>
      </c>
      <c r="K185" s="74">
        <v>0.0</v>
      </c>
      <c r="L185" s="78" t="s">
        <v>297</v>
      </c>
      <c r="M185" s="79"/>
      <c r="N185" s="79"/>
      <c r="O185" s="79"/>
      <c r="P185" s="79"/>
      <c r="Q185" s="79"/>
      <c r="R185" s="79"/>
      <c r="S185" s="79"/>
      <c r="T185" s="79"/>
      <c r="U185" s="79"/>
      <c r="V185" s="79"/>
      <c r="W185" s="79"/>
      <c r="X185" s="79"/>
    </row>
    <row r="186" ht="11.25" customHeight="1">
      <c r="A186" s="215" t="s">
        <v>1209</v>
      </c>
      <c r="B186" s="215" t="s">
        <v>1255</v>
      </c>
      <c r="C186" s="18" t="s">
        <v>52</v>
      </c>
      <c r="D186" s="85" t="s">
        <v>1256</v>
      </c>
      <c r="E186" s="216" t="s">
        <v>1257</v>
      </c>
      <c r="F186" s="18" t="s">
        <v>842</v>
      </c>
      <c r="G186" s="74">
        <v>2.0</v>
      </c>
      <c r="H186" s="74">
        <v>2.0</v>
      </c>
      <c r="I186" s="74">
        <v>2.0</v>
      </c>
      <c r="J186" s="74">
        <v>50.0</v>
      </c>
      <c r="K186" s="74">
        <v>25.0</v>
      </c>
      <c r="L186" s="78" t="s">
        <v>297</v>
      </c>
      <c r="M186" s="79"/>
      <c r="N186" s="79"/>
      <c r="O186" s="79"/>
      <c r="P186" s="79"/>
      <c r="Q186" s="79"/>
      <c r="R186" s="79"/>
      <c r="S186" s="79"/>
      <c r="T186" s="79"/>
      <c r="U186" s="79"/>
      <c r="V186" s="79"/>
      <c r="W186" s="79"/>
      <c r="X186" s="79"/>
    </row>
    <row r="187" ht="11.25" customHeight="1">
      <c r="A187" s="215" t="s">
        <v>1209</v>
      </c>
      <c r="B187" s="215" t="s">
        <v>1258</v>
      </c>
      <c r="C187" s="18" t="s">
        <v>52</v>
      </c>
      <c r="D187" s="85" t="s">
        <v>1259</v>
      </c>
      <c r="E187" s="220" t="s">
        <v>1260</v>
      </c>
      <c r="F187" s="18" t="s">
        <v>1261</v>
      </c>
      <c r="G187" s="74">
        <v>2.0</v>
      </c>
      <c r="H187" s="74">
        <v>2.0</v>
      </c>
      <c r="I187" s="74">
        <v>2.0</v>
      </c>
      <c r="J187" s="74">
        <v>50.0</v>
      </c>
      <c r="K187" s="74">
        <v>25.0</v>
      </c>
      <c r="L187" s="78" t="s">
        <v>297</v>
      </c>
      <c r="M187" s="79"/>
      <c r="N187" s="79"/>
      <c r="O187" s="79"/>
      <c r="P187" s="79"/>
      <c r="Q187" s="79"/>
      <c r="R187" s="79"/>
      <c r="S187" s="79"/>
      <c r="T187" s="79"/>
      <c r="U187" s="79"/>
      <c r="V187" s="79"/>
      <c r="W187" s="79"/>
      <c r="X187" s="79"/>
    </row>
    <row r="188" ht="11.25" customHeight="1">
      <c r="A188" s="215" t="s">
        <v>1209</v>
      </c>
      <c r="B188" s="215" t="s">
        <v>1258</v>
      </c>
      <c r="C188" s="18" t="s">
        <v>52</v>
      </c>
      <c r="D188" s="85" t="s">
        <v>1262</v>
      </c>
      <c r="E188" s="85" t="s">
        <v>1263</v>
      </c>
      <c r="F188" s="18" t="s">
        <v>1206</v>
      </c>
      <c r="G188" s="74">
        <v>2.0</v>
      </c>
      <c r="H188" s="74">
        <v>2.0</v>
      </c>
      <c r="I188" s="74">
        <v>2.0</v>
      </c>
      <c r="J188" s="74">
        <v>50.0</v>
      </c>
      <c r="K188" s="74">
        <f>J188/G188</f>
        <v>25</v>
      </c>
      <c r="L188" s="78" t="s">
        <v>297</v>
      </c>
      <c r="M188" s="79"/>
      <c r="N188" s="79"/>
      <c r="O188" s="79"/>
      <c r="P188" s="79"/>
      <c r="Q188" s="79"/>
      <c r="R188" s="79"/>
      <c r="S188" s="79"/>
      <c r="T188" s="79"/>
      <c r="U188" s="79"/>
      <c r="V188" s="79"/>
      <c r="W188" s="79"/>
      <c r="X188" s="79"/>
    </row>
    <row r="189" ht="11.25" customHeight="1">
      <c r="A189" s="215" t="s">
        <v>1209</v>
      </c>
      <c r="B189" s="215" t="s">
        <v>1264</v>
      </c>
      <c r="C189" s="18" t="s">
        <v>52</v>
      </c>
      <c r="D189" s="85" t="s">
        <v>1265</v>
      </c>
      <c r="E189" s="216" t="s">
        <v>1266</v>
      </c>
      <c r="F189" s="18" t="s">
        <v>842</v>
      </c>
      <c r="G189" s="74">
        <v>2.0</v>
      </c>
      <c r="H189" s="74">
        <v>2.0</v>
      </c>
      <c r="I189" s="74">
        <v>2.0</v>
      </c>
      <c r="J189" s="74">
        <v>50.0</v>
      </c>
      <c r="K189" s="74">
        <v>25.0</v>
      </c>
      <c r="L189" s="78" t="s">
        <v>297</v>
      </c>
      <c r="M189" s="79"/>
      <c r="N189" s="79"/>
      <c r="O189" s="79"/>
      <c r="P189" s="79"/>
      <c r="Q189" s="79"/>
      <c r="R189" s="79"/>
      <c r="S189" s="79"/>
      <c r="T189" s="79"/>
      <c r="U189" s="79"/>
      <c r="V189" s="79"/>
      <c r="W189" s="79"/>
      <c r="X189" s="79"/>
    </row>
    <row r="190" ht="11.25" customHeight="1">
      <c r="A190" s="215" t="s">
        <v>1246</v>
      </c>
      <c r="B190" s="215" t="s">
        <v>1267</v>
      </c>
      <c r="C190" s="18" t="s">
        <v>52</v>
      </c>
      <c r="D190" s="85" t="s">
        <v>1268</v>
      </c>
      <c r="E190" s="216" t="s">
        <v>1269</v>
      </c>
      <c r="F190" s="18" t="s">
        <v>172</v>
      </c>
      <c r="G190" s="74">
        <v>1.0</v>
      </c>
      <c r="H190" s="74">
        <v>1.0</v>
      </c>
      <c r="I190" s="74">
        <v>1.0</v>
      </c>
      <c r="J190" s="74">
        <v>50.0</v>
      </c>
      <c r="K190" s="74">
        <v>50.0</v>
      </c>
      <c r="L190" s="78" t="s">
        <v>297</v>
      </c>
      <c r="M190" s="79"/>
      <c r="N190" s="79"/>
      <c r="O190" s="79"/>
      <c r="P190" s="79"/>
      <c r="Q190" s="79"/>
      <c r="R190" s="79"/>
      <c r="S190" s="79"/>
      <c r="T190" s="79"/>
      <c r="U190" s="79"/>
      <c r="V190" s="79"/>
      <c r="W190" s="79"/>
      <c r="X190" s="79"/>
    </row>
    <row r="191" ht="11.25" customHeight="1">
      <c r="A191" s="215" t="s">
        <v>1246</v>
      </c>
      <c r="B191" s="215" t="s">
        <v>1267</v>
      </c>
      <c r="C191" s="18" t="s">
        <v>52</v>
      </c>
      <c r="D191" s="85" t="s">
        <v>1270</v>
      </c>
      <c r="E191" s="216" t="s">
        <v>1271</v>
      </c>
      <c r="F191" s="18" t="s">
        <v>172</v>
      </c>
      <c r="G191" s="74">
        <v>1.0</v>
      </c>
      <c r="H191" s="74">
        <v>1.0</v>
      </c>
      <c r="I191" s="74">
        <v>1.0</v>
      </c>
      <c r="J191" s="74">
        <v>50.0</v>
      </c>
      <c r="K191" s="74">
        <v>50.0</v>
      </c>
      <c r="L191" s="78" t="s">
        <v>297</v>
      </c>
      <c r="M191" s="79"/>
      <c r="N191" s="79"/>
      <c r="O191" s="79"/>
      <c r="P191" s="79"/>
      <c r="Q191" s="79"/>
      <c r="R191" s="79"/>
      <c r="S191" s="79"/>
      <c r="T191" s="79"/>
      <c r="U191" s="79"/>
      <c r="V191" s="79"/>
      <c r="W191" s="79"/>
      <c r="X191" s="79"/>
    </row>
    <row r="192" ht="11.25" customHeight="1">
      <c r="A192" s="215" t="s">
        <v>1246</v>
      </c>
      <c r="B192" s="215" t="s">
        <v>1272</v>
      </c>
      <c r="C192" s="18" t="s">
        <v>52</v>
      </c>
      <c r="D192" s="85" t="s">
        <v>1273</v>
      </c>
      <c r="E192" s="216" t="s">
        <v>1274</v>
      </c>
      <c r="F192" s="18" t="s">
        <v>842</v>
      </c>
      <c r="G192" s="74">
        <v>1.0</v>
      </c>
      <c r="H192" s="74">
        <v>1.0</v>
      </c>
      <c r="I192" s="74">
        <v>1.0</v>
      </c>
      <c r="J192" s="74">
        <v>50.0</v>
      </c>
      <c r="K192" s="74">
        <v>50.0</v>
      </c>
      <c r="L192" s="78" t="s">
        <v>297</v>
      </c>
      <c r="M192" s="79"/>
      <c r="N192" s="79"/>
      <c r="O192" s="79"/>
      <c r="P192" s="79"/>
      <c r="Q192" s="79"/>
      <c r="R192" s="79"/>
      <c r="S192" s="79"/>
      <c r="T192" s="79"/>
      <c r="U192" s="79"/>
      <c r="V192" s="79"/>
      <c r="W192" s="79"/>
      <c r="X192" s="79"/>
    </row>
    <row r="193" ht="11.25" customHeight="1">
      <c r="A193" s="215" t="s">
        <v>1246</v>
      </c>
      <c r="B193" s="215" t="s">
        <v>1272</v>
      </c>
      <c r="C193" s="18" t="s">
        <v>52</v>
      </c>
      <c r="D193" s="85" t="s">
        <v>1275</v>
      </c>
      <c r="E193" s="216" t="s">
        <v>1276</v>
      </c>
      <c r="F193" s="18" t="s">
        <v>1261</v>
      </c>
      <c r="G193" s="74">
        <v>1.0</v>
      </c>
      <c r="H193" s="74">
        <v>1.0</v>
      </c>
      <c r="I193" s="74">
        <v>1.0</v>
      </c>
      <c r="J193" s="74">
        <v>50.0</v>
      </c>
      <c r="K193" s="74">
        <v>50.0</v>
      </c>
      <c r="L193" s="78" t="s">
        <v>297</v>
      </c>
      <c r="M193" s="79"/>
      <c r="N193" s="79"/>
      <c r="O193" s="79"/>
      <c r="P193" s="79"/>
      <c r="Q193" s="79"/>
      <c r="R193" s="79"/>
      <c r="S193" s="79"/>
      <c r="T193" s="79"/>
      <c r="U193" s="79"/>
      <c r="V193" s="79"/>
      <c r="W193" s="79"/>
      <c r="X193" s="79"/>
    </row>
    <row r="194" ht="11.25" customHeight="1">
      <c r="A194" s="215" t="s">
        <v>1193</v>
      </c>
      <c r="B194" s="215" t="s">
        <v>1277</v>
      </c>
      <c r="C194" s="18" t="s">
        <v>52</v>
      </c>
      <c r="D194" s="85" t="s">
        <v>1278</v>
      </c>
      <c r="E194" s="216" t="s">
        <v>1279</v>
      </c>
      <c r="F194" s="18" t="s">
        <v>842</v>
      </c>
      <c r="G194" s="74">
        <v>2.0</v>
      </c>
      <c r="H194" s="74">
        <v>2.0</v>
      </c>
      <c r="I194" s="74">
        <v>2.0</v>
      </c>
      <c r="J194" s="74">
        <v>50.0</v>
      </c>
      <c r="K194" s="74">
        <v>25.0</v>
      </c>
      <c r="L194" s="78" t="s">
        <v>297</v>
      </c>
      <c r="M194" s="79"/>
      <c r="N194" s="79"/>
      <c r="O194" s="79"/>
      <c r="P194" s="79"/>
      <c r="Q194" s="79"/>
      <c r="R194" s="79"/>
      <c r="S194" s="79"/>
      <c r="T194" s="79"/>
      <c r="U194" s="79"/>
      <c r="V194" s="79"/>
      <c r="W194" s="79"/>
      <c r="X194" s="79"/>
    </row>
    <row r="195" ht="11.25" customHeight="1">
      <c r="A195" s="215" t="s">
        <v>1193</v>
      </c>
      <c r="B195" s="215" t="s">
        <v>1277</v>
      </c>
      <c r="C195" s="18" t="s">
        <v>52</v>
      </c>
      <c r="D195" s="85" t="s">
        <v>1198</v>
      </c>
      <c r="E195" s="216" t="s">
        <v>1199</v>
      </c>
      <c r="F195" s="18" t="s">
        <v>842</v>
      </c>
      <c r="G195" s="74">
        <v>2.0</v>
      </c>
      <c r="H195" s="74">
        <v>2.0</v>
      </c>
      <c r="I195" s="74">
        <v>2.0</v>
      </c>
      <c r="J195" s="74">
        <v>50.0</v>
      </c>
      <c r="K195" s="74">
        <v>25.0</v>
      </c>
      <c r="L195" s="78" t="s">
        <v>297</v>
      </c>
      <c r="M195" s="79"/>
      <c r="N195" s="79"/>
      <c r="O195" s="79"/>
      <c r="P195" s="79"/>
      <c r="Q195" s="79"/>
      <c r="R195" s="79"/>
      <c r="S195" s="79"/>
      <c r="T195" s="79"/>
      <c r="U195" s="79"/>
      <c r="V195" s="79"/>
      <c r="W195" s="79"/>
      <c r="X195" s="79"/>
    </row>
    <row r="196" ht="11.25" customHeight="1">
      <c r="A196" s="215" t="s">
        <v>1193</v>
      </c>
      <c r="B196" s="215" t="s">
        <v>1277</v>
      </c>
      <c r="C196" s="18" t="s">
        <v>52</v>
      </c>
      <c r="D196" s="85" t="s">
        <v>1280</v>
      </c>
      <c r="E196" s="216" t="s">
        <v>1281</v>
      </c>
      <c r="F196" s="18" t="s">
        <v>1282</v>
      </c>
      <c r="G196" s="74">
        <v>2.0</v>
      </c>
      <c r="H196" s="74">
        <v>2.0</v>
      </c>
      <c r="I196" s="74">
        <v>2.0</v>
      </c>
      <c r="J196" s="74">
        <v>50.0</v>
      </c>
      <c r="K196" s="74">
        <v>25.0</v>
      </c>
      <c r="L196" s="78" t="s">
        <v>297</v>
      </c>
      <c r="M196" s="79"/>
      <c r="N196" s="79"/>
      <c r="O196" s="79"/>
      <c r="P196" s="79"/>
      <c r="Q196" s="79"/>
      <c r="R196" s="79"/>
      <c r="S196" s="79"/>
      <c r="T196" s="79"/>
      <c r="U196" s="79"/>
      <c r="V196" s="79"/>
      <c r="W196" s="79"/>
      <c r="X196" s="79"/>
    </row>
    <row r="197" ht="11.25" customHeight="1">
      <c r="A197" s="215" t="s">
        <v>1193</v>
      </c>
      <c r="B197" s="215" t="s">
        <v>1277</v>
      </c>
      <c r="C197" s="18" t="s">
        <v>52</v>
      </c>
      <c r="D197" s="85" t="s">
        <v>1283</v>
      </c>
      <c r="E197" s="216" t="s">
        <v>1284</v>
      </c>
      <c r="F197" s="18" t="s">
        <v>1285</v>
      </c>
      <c r="G197" s="74">
        <v>2.0</v>
      </c>
      <c r="H197" s="74">
        <v>2.0</v>
      </c>
      <c r="I197" s="74">
        <v>2.0</v>
      </c>
      <c r="J197" s="74">
        <v>50.0</v>
      </c>
      <c r="K197" s="74">
        <v>25.0</v>
      </c>
      <c r="L197" s="78" t="s">
        <v>297</v>
      </c>
      <c r="M197" s="79"/>
      <c r="N197" s="79"/>
      <c r="O197" s="79"/>
      <c r="P197" s="79"/>
      <c r="Q197" s="79"/>
      <c r="R197" s="79"/>
      <c r="S197" s="79"/>
      <c r="T197" s="79"/>
      <c r="U197" s="79"/>
      <c r="V197" s="79"/>
      <c r="W197" s="79"/>
      <c r="X197" s="79"/>
    </row>
    <row r="198" ht="11.25" customHeight="1">
      <c r="A198" s="215" t="s">
        <v>1193</v>
      </c>
      <c r="B198" s="215" t="s">
        <v>1277</v>
      </c>
      <c r="C198" s="18" t="s">
        <v>52</v>
      </c>
      <c r="D198" s="85" t="s">
        <v>1286</v>
      </c>
      <c r="E198" s="216" t="s">
        <v>1287</v>
      </c>
      <c r="F198" s="18" t="s">
        <v>172</v>
      </c>
      <c r="G198" s="74">
        <v>2.0</v>
      </c>
      <c r="H198" s="74">
        <v>2.0</v>
      </c>
      <c r="I198" s="74">
        <v>2.0</v>
      </c>
      <c r="J198" s="74">
        <v>50.0</v>
      </c>
      <c r="K198" s="74">
        <v>25.0</v>
      </c>
      <c r="L198" s="78" t="s">
        <v>297</v>
      </c>
      <c r="M198" s="79"/>
      <c r="N198" s="79"/>
      <c r="O198" s="79"/>
      <c r="P198" s="79"/>
      <c r="Q198" s="79"/>
      <c r="R198" s="79"/>
      <c r="S198" s="79"/>
      <c r="T198" s="79"/>
      <c r="U198" s="79"/>
      <c r="V198" s="79"/>
      <c r="W198" s="79"/>
      <c r="X198" s="79"/>
    </row>
    <row r="199" ht="11.25" customHeight="1">
      <c r="A199" s="215" t="s">
        <v>1193</v>
      </c>
      <c r="B199" s="215" t="s">
        <v>1277</v>
      </c>
      <c r="C199" s="18" t="s">
        <v>52</v>
      </c>
      <c r="D199" s="85" t="s">
        <v>1288</v>
      </c>
      <c r="E199" s="216" t="s">
        <v>1289</v>
      </c>
      <c r="F199" s="18" t="s">
        <v>1290</v>
      </c>
      <c r="G199" s="74">
        <v>2.0</v>
      </c>
      <c r="H199" s="74">
        <v>2.0</v>
      </c>
      <c r="I199" s="74">
        <v>2.0</v>
      </c>
      <c r="J199" s="74">
        <v>50.0</v>
      </c>
      <c r="K199" s="74">
        <v>25.0</v>
      </c>
      <c r="L199" s="78" t="s">
        <v>297</v>
      </c>
      <c r="M199" s="79"/>
      <c r="N199" s="79"/>
      <c r="O199" s="79"/>
      <c r="P199" s="79"/>
      <c r="Q199" s="79"/>
      <c r="R199" s="79"/>
      <c r="S199" s="79"/>
      <c r="T199" s="79"/>
      <c r="U199" s="79"/>
      <c r="V199" s="79"/>
      <c r="W199" s="79"/>
      <c r="X199" s="79"/>
    </row>
    <row r="200" ht="11.25" customHeight="1">
      <c r="A200" s="215" t="s">
        <v>1193</v>
      </c>
      <c r="B200" s="215" t="s">
        <v>1277</v>
      </c>
      <c r="C200" s="18" t="s">
        <v>52</v>
      </c>
      <c r="D200" s="85" t="s">
        <v>1291</v>
      </c>
      <c r="E200" s="216" t="s">
        <v>1292</v>
      </c>
      <c r="F200" s="18" t="s">
        <v>1293</v>
      </c>
      <c r="G200" s="74">
        <v>2.0</v>
      </c>
      <c r="H200" s="74">
        <v>2.0</v>
      </c>
      <c r="I200" s="74">
        <v>2.0</v>
      </c>
      <c r="J200" s="74">
        <v>50.0</v>
      </c>
      <c r="K200" s="74">
        <v>25.0</v>
      </c>
      <c r="L200" s="78" t="s">
        <v>297</v>
      </c>
      <c r="M200" s="79"/>
      <c r="N200" s="79"/>
      <c r="O200" s="79"/>
      <c r="P200" s="79"/>
      <c r="Q200" s="79"/>
      <c r="R200" s="79"/>
      <c r="S200" s="79"/>
      <c r="T200" s="79"/>
      <c r="U200" s="79"/>
      <c r="V200" s="79"/>
      <c r="W200" s="79"/>
      <c r="X200" s="79"/>
    </row>
    <row r="201" ht="11.25" customHeight="1">
      <c r="A201" s="215" t="s">
        <v>1246</v>
      </c>
      <c r="B201" s="215" t="s">
        <v>1294</v>
      </c>
      <c r="C201" s="18" t="s">
        <v>52</v>
      </c>
      <c r="D201" s="85" t="s">
        <v>1295</v>
      </c>
      <c r="E201" s="216" t="s">
        <v>1296</v>
      </c>
      <c r="F201" s="18" t="s">
        <v>842</v>
      </c>
      <c r="G201" s="74">
        <v>1.0</v>
      </c>
      <c r="H201" s="74">
        <v>1.0</v>
      </c>
      <c r="I201" s="74">
        <v>1.0</v>
      </c>
      <c r="J201" s="74">
        <v>50.0</v>
      </c>
      <c r="K201" s="74">
        <v>50.0</v>
      </c>
      <c r="L201" s="78" t="s">
        <v>297</v>
      </c>
      <c r="M201" s="79"/>
      <c r="N201" s="79"/>
      <c r="O201" s="79"/>
      <c r="P201" s="79"/>
      <c r="Q201" s="79"/>
      <c r="R201" s="79"/>
      <c r="S201" s="79"/>
      <c r="T201" s="79"/>
      <c r="U201" s="79"/>
      <c r="V201" s="79"/>
      <c r="W201" s="79"/>
      <c r="X201" s="79"/>
    </row>
    <row r="202" ht="11.25" customHeight="1">
      <c r="A202" s="215" t="s">
        <v>1246</v>
      </c>
      <c r="B202" s="215" t="s">
        <v>1294</v>
      </c>
      <c r="C202" s="18" t="s">
        <v>52</v>
      </c>
      <c r="D202" s="85" t="s">
        <v>1297</v>
      </c>
      <c r="E202" s="216" t="s">
        <v>1298</v>
      </c>
      <c r="F202" s="18" t="s">
        <v>1261</v>
      </c>
      <c r="G202" s="74">
        <v>1.0</v>
      </c>
      <c r="H202" s="74">
        <v>1.0</v>
      </c>
      <c r="I202" s="74">
        <v>1.0</v>
      </c>
      <c r="J202" s="74">
        <v>50.0</v>
      </c>
      <c r="K202" s="74">
        <v>50.0</v>
      </c>
      <c r="L202" s="78" t="s">
        <v>297</v>
      </c>
      <c r="M202" s="79"/>
      <c r="N202" s="79"/>
      <c r="O202" s="79"/>
      <c r="P202" s="79"/>
      <c r="Q202" s="79"/>
      <c r="R202" s="79"/>
      <c r="S202" s="79"/>
      <c r="T202" s="79"/>
      <c r="U202" s="79"/>
      <c r="V202" s="79"/>
      <c r="W202" s="79"/>
      <c r="X202" s="79"/>
    </row>
    <row r="203" ht="11.25" customHeight="1">
      <c r="A203" s="215" t="s">
        <v>1209</v>
      </c>
      <c r="B203" s="215" t="s">
        <v>1299</v>
      </c>
      <c r="C203" s="18" t="s">
        <v>52</v>
      </c>
      <c r="D203" s="85" t="s">
        <v>1300</v>
      </c>
      <c r="E203" s="216" t="s">
        <v>1301</v>
      </c>
      <c r="F203" s="18" t="s">
        <v>842</v>
      </c>
      <c r="G203" s="74">
        <v>2.0</v>
      </c>
      <c r="H203" s="74">
        <v>2.0</v>
      </c>
      <c r="I203" s="74">
        <v>2.0</v>
      </c>
      <c r="J203" s="74">
        <v>50.0</v>
      </c>
      <c r="K203" s="74">
        <v>25.0</v>
      </c>
      <c r="L203" s="78" t="s">
        <v>297</v>
      </c>
      <c r="M203" s="79"/>
      <c r="N203" s="79"/>
      <c r="O203" s="79"/>
      <c r="P203" s="79"/>
      <c r="Q203" s="79"/>
      <c r="R203" s="79"/>
      <c r="S203" s="79"/>
      <c r="T203" s="79"/>
      <c r="U203" s="79"/>
      <c r="V203" s="79"/>
      <c r="W203" s="79"/>
      <c r="X203" s="79"/>
    </row>
    <row r="204" ht="11.25" customHeight="1">
      <c r="A204" s="215" t="s">
        <v>1209</v>
      </c>
      <c r="B204" s="215" t="s">
        <v>1302</v>
      </c>
      <c r="C204" s="18" t="s">
        <v>52</v>
      </c>
      <c r="D204" s="85" t="s">
        <v>1303</v>
      </c>
      <c r="E204" s="216" t="s">
        <v>1304</v>
      </c>
      <c r="F204" s="18" t="s">
        <v>842</v>
      </c>
      <c r="G204" s="74">
        <v>2.0</v>
      </c>
      <c r="H204" s="74">
        <v>2.0</v>
      </c>
      <c r="I204" s="74">
        <v>2.0</v>
      </c>
      <c r="J204" s="74">
        <v>50.0</v>
      </c>
      <c r="K204" s="74">
        <v>25.0</v>
      </c>
      <c r="L204" s="78" t="s">
        <v>297</v>
      </c>
      <c r="M204" s="79"/>
      <c r="N204" s="79"/>
      <c r="O204" s="79"/>
      <c r="P204" s="79"/>
      <c r="Q204" s="79"/>
      <c r="R204" s="79"/>
      <c r="S204" s="79"/>
      <c r="T204" s="79"/>
      <c r="U204" s="79"/>
      <c r="V204" s="79"/>
      <c r="W204" s="79"/>
      <c r="X204" s="79"/>
    </row>
    <row r="205" ht="11.25" customHeight="1">
      <c r="A205" s="215" t="s">
        <v>1209</v>
      </c>
      <c r="B205" s="215" t="s">
        <v>1302</v>
      </c>
      <c r="C205" s="18" t="s">
        <v>52</v>
      </c>
      <c r="D205" s="85" t="s">
        <v>1305</v>
      </c>
      <c r="E205" s="216" t="s">
        <v>1306</v>
      </c>
      <c r="F205" s="18" t="s">
        <v>842</v>
      </c>
      <c r="G205" s="74">
        <v>2.0</v>
      </c>
      <c r="H205" s="74">
        <v>2.0</v>
      </c>
      <c r="I205" s="74">
        <v>2.0</v>
      </c>
      <c r="J205" s="74">
        <v>50.0</v>
      </c>
      <c r="K205" s="74">
        <v>25.0</v>
      </c>
      <c r="L205" s="78" t="s">
        <v>297</v>
      </c>
      <c r="M205" s="79"/>
      <c r="N205" s="79"/>
      <c r="O205" s="79"/>
      <c r="P205" s="79"/>
      <c r="Q205" s="79"/>
      <c r="R205" s="79"/>
      <c r="S205" s="79"/>
      <c r="T205" s="79"/>
      <c r="U205" s="79"/>
      <c r="V205" s="79"/>
      <c r="W205" s="79"/>
      <c r="X205" s="79"/>
    </row>
    <row r="206" ht="11.25" customHeight="1">
      <c r="A206" s="215" t="s">
        <v>1193</v>
      </c>
      <c r="B206" s="215" t="s">
        <v>1307</v>
      </c>
      <c r="C206" s="18" t="s">
        <v>52</v>
      </c>
      <c r="D206" s="85" t="s">
        <v>1308</v>
      </c>
      <c r="E206" s="216" t="s">
        <v>1309</v>
      </c>
      <c r="F206" s="18" t="s">
        <v>842</v>
      </c>
      <c r="G206" s="74">
        <v>2.0</v>
      </c>
      <c r="H206" s="74">
        <v>2.0</v>
      </c>
      <c r="I206" s="74">
        <v>2.0</v>
      </c>
      <c r="J206" s="74">
        <v>50.0</v>
      </c>
      <c r="K206" s="74">
        <v>25.0</v>
      </c>
      <c r="L206" s="78" t="s">
        <v>297</v>
      </c>
      <c r="M206" s="79"/>
      <c r="N206" s="79"/>
      <c r="O206" s="79"/>
      <c r="P206" s="79"/>
      <c r="Q206" s="79"/>
      <c r="R206" s="79"/>
      <c r="S206" s="79"/>
      <c r="T206" s="79"/>
      <c r="U206" s="79"/>
      <c r="V206" s="79"/>
      <c r="W206" s="79"/>
      <c r="X206" s="79"/>
    </row>
    <row r="207" ht="11.25" customHeight="1">
      <c r="A207" s="215" t="s">
        <v>1193</v>
      </c>
      <c r="B207" s="215" t="s">
        <v>1307</v>
      </c>
      <c r="C207" s="18" t="s">
        <v>52</v>
      </c>
      <c r="D207" s="85" t="s">
        <v>1310</v>
      </c>
      <c r="E207" s="216" t="s">
        <v>1311</v>
      </c>
      <c r="F207" s="18" t="s">
        <v>172</v>
      </c>
      <c r="G207" s="74">
        <v>2.0</v>
      </c>
      <c r="H207" s="74">
        <v>2.0</v>
      </c>
      <c r="I207" s="74">
        <v>2.0</v>
      </c>
      <c r="J207" s="74">
        <v>50.0</v>
      </c>
      <c r="K207" s="74">
        <v>25.0</v>
      </c>
      <c r="L207" s="78" t="s">
        <v>297</v>
      </c>
      <c r="M207" s="79"/>
      <c r="N207" s="79"/>
      <c r="O207" s="79"/>
      <c r="P207" s="79"/>
      <c r="Q207" s="79"/>
      <c r="R207" s="79"/>
      <c r="S207" s="79"/>
      <c r="T207" s="79"/>
      <c r="U207" s="79"/>
      <c r="V207" s="79"/>
      <c r="W207" s="79"/>
      <c r="X207" s="79"/>
    </row>
    <row r="208" ht="11.25" customHeight="1">
      <c r="A208" s="215" t="s">
        <v>1312</v>
      </c>
      <c r="B208" s="215" t="s">
        <v>1313</v>
      </c>
      <c r="C208" s="18" t="s">
        <v>52</v>
      </c>
      <c r="D208" s="85" t="s">
        <v>1211</v>
      </c>
      <c r="E208" s="216" t="s">
        <v>1212</v>
      </c>
      <c r="F208" s="18" t="s">
        <v>842</v>
      </c>
      <c r="G208" s="74">
        <v>3.0</v>
      </c>
      <c r="H208" s="74">
        <v>3.0</v>
      </c>
      <c r="I208" s="74">
        <v>3.0</v>
      </c>
      <c r="J208" s="74">
        <v>50.0</v>
      </c>
      <c r="K208" s="74">
        <v>16.0</v>
      </c>
      <c r="L208" s="78" t="s">
        <v>297</v>
      </c>
      <c r="M208" s="79"/>
      <c r="N208" s="79"/>
      <c r="O208" s="79"/>
      <c r="P208" s="79"/>
      <c r="Q208" s="79"/>
      <c r="R208" s="79"/>
      <c r="S208" s="79"/>
      <c r="T208" s="79"/>
      <c r="U208" s="79"/>
      <c r="V208" s="79"/>
      <c r="W208" s="79"/>
      <c r="X208" s="79"/>
    </row>
    <row r="209" ht="11.25" customHeight="1">
      <c r="A209" s="215" t="s">
        <v>1312</v>
      </c>
      <c r="B209" s="215" t="s">
        <v>1314</v>
      </c>
      <c r="C209" s="18" t="s">
        <v>52</v>
      </c>
      <c r="D209" s="85" t="s">
        <v>1303</v>
      </c>
      <c r="E209" s="216" t="s">
        <v>1304</v>
      </c>
      <c r="F209" s="18" t="s">
        <v>842</v>
      </c>
      <c r="G209" s="74">
        <v>3.0</v>
      </c>
      <c r="H209" s="74">
        <v>3.0</v>
      </c>
      <c r="I209" s="74">
        <v>3.0</v>
      </c>
      <c r="J209" s="74">
        <v>50.0</v>
      </c>
      <c r="K209" s="74">
        <v>16.0</v>
      </c>
      <c r="L209" s="78" t="s">
        <v>297</v>
      </c>
      <c r="M209" s="79"/>
      <c r="N209" s="79"/>
      <c r="O209" s="79"/>
      <c r="P209" s="79"/>
      <c r="Q209" s="79"/>
      <c r="R209" s="79"/>
      <c r="S209" s="79"/>
      <c r="T209" s="79"/>
      <c r="U209" s="79"/>
      <c r="V209" s="79"/>
      <c r="W209" s="79"/>
      <c r="X209" s="79"/>
    </row>
    <row r="210" ht="11.25" customHeight="1">
      <c r="A210" s="215" t="s">
        <v>1315</v>
      </c>
      <c r="B210" s="215" t="s">
        <v>1316</v>
      </c>
      <c r="C210" s="18" t="s">
        <v>52</v>
      </c>
      <c r="D210" s="85" t="s">
        <v>1317</v>
      </c>
      <c r="E210" s="216" t="s">
        <v>1318</v>
      </c>
      <c r="F210" s="18" t="s">
        <v>842</v>
      </c>
      <c r="G210" s="74">
        <v>6.0</v>
      </c>
      <c r="H210" s="74">
        <v>5.0</v>
      </c>
      <c r="I210" s="74">
        <v>6.0</v>
      </c>
      <c r="J210" s="74">
        <v>50.0</v>
      </c>
      <c r="K210" s="74">
        <v>10.0</v>
      </c>
      <c r="L210" s="78" t="s">
        <v>297</v>
      </c>
      <c r="M210" s="79"/>
      <c r="N210" s="79"/>
      <c r="O210" s="79"/>
      <c r="P210" s="79"/>
      <c r="Q210" s="79"/>
      <c r="R210" s="79"/>
      <c r="S210" s="79"/>
      <c r="T210" s="79"/>
      <c r="U210" s="79"/>
      <c r="V210" s="79"/>
      <c r="W210" s="79"/>
      <c r="X210" s="79"/>
    </row>
    <row r="211" ht="11.25" customHeight="1">
      <c r="A211" s="215" t="s">
        <v>1319</v>
      </c>
      <c r="B211" s="215" t="s">
        <v>1320</v>
      </c>
      <c r="C211" s="18" t="s">
        <v>52</v>
      </c>
      <c r="D211" s="85" t="s">
        <v>1321</v>
      </c>
      <c r="E211" s="216" t="s">
        <v>1322</v>
      </c>
      <c r="F211" s="18" t="s">
        <v>842</v>
      </c>
      <c r="G211" s="74">
        <v>4.0</v>
      </c>
      <c r="H211" s="74">
        <v>4.0</v>
      </c>
      <c r="I211" s="74">
        <v>4.0</v>
      </c>
      <c r="J211" s="74">
        <v>50.0</v>
      </c>
      <c r="K211" s="74">
        <v>12.5</v>
      </c>
      <c r="L211" s="78" t="s">
        <v>297</v>
      </c>
      <c r="M211" s="79"/>
      <c r="N211" s="79"/>
      <c r="O211" s="79"/>
      <c r="P211" s="79"/>
      <c r="Q211" s="79"/>
      <c r="R211" s="79"/>
      <c r="S211" s="79"/>
      <c r="T211" s="79"/>
      <c r="U211" s="79"/>
      <c r="V211" s="79"/>
      <c r="W211" s="79"/>
      <c r="X211" s="79"/>
    </row>
    <row r="212" ht="11.25" customHeight="1">
      <c r="A212" s="215" t="s">
        <v>1323</v>
      </c>
      <c r="B212" s="215" t="s">
        <v>1324</v>
      </c>
      <c r="C212" s="18" t="s">
        <v>52</v>
      </c>
      <c r="D212" s="85" t="s">
        <v>1325</v>
      </c>
      <c r="E212" s="220" t="s">
        <v>1326</v>
      </c>
      <c r="F212" s="18" t="s">
        <v>842</v>
      </c>
      <c r="G212" s="74">
        <v>5.0</v>
      </c>
      <c r="H212" s="74">
        <v>5.0</v>
      </c>
      <c r="I212" s="74">
        <v>5.0</v>
      </c>
      <c r="J212" s="74">
        <v>50.0</v>
      </c>
      <c r="K212" s="74">
        <v>10.0</v>
      </c>
      <c r="L212" s="78" t="s">
        <v>297</v>
      </c>
      <c r="M212" s="79"/>
      <c r="N212" s="79"/>
      <c r="O212" s="79"/>
      <c r="P212" s="79"/>
      <c r="Q212" s="79"/>
      <c r="R212" s="79"/>
      <c r="S212" s="79"/>
      <c r="T212" s="79"/>
      <c r="U212" s="79"/>
      <c r="V212" s="79"/>
      <c r="W212" s="79"/>
      <c r="X212" s="79"/>
    </row>
    <row r="213" ht="11.25" customHeight="1">
      <c r="A213" s="215" t="s">
        <v>1323</v>
      </c>
      <c r="B213" s="215" t="s">
        <v>1324</v>
      </c>
      <c r="C213" s="18" t="s">
        <v>52</v>
      </c>
      <c r="D213" s="85" t="s">
        <v>1327</v>
      </c>
      <c r="E213" s="216" t="s">
        <v>1328</v>
      </c>
      <c r="F213" s="18" t="s">
        <v>1329</v>
      </c>
      <c r="G213" s="74">
        <v>5.0</v>
      </c>
      <c r="H213" s="74">
        <v>5.0</v>
      </c>
      <c r="I213" s="74">
        <v>5.0</v>
      </c>
      <c r="J213" s="74">
        <v>50.0</v>
      </c>
      <c r="K213" s="74">
        <v>10.0</v>
      </c>
      <c r="L213" s="78" t="s">
        <v>297</v>
      </c>
      <c r="M213" s="79"/>
      <c r="N213" s="79"/>
      <c r="O213" s="79"/>
      <c r="P213" s="79"/>
      <c r="Q213" s="79"/>
      <c r="R213" s="79"/>
      <c r="S213" s="79"/>
      <c r="T213" s="79"/>
      <c r="U213" s="79"/>
      <c r="V213" s="79"/>
      <c r="W213" s="79"/>
      <c r="X213" s="79"/>
    </row>
    <row r="214" ht="11.25" customHeight="1">
      <c r="A214" s="215" t="s">
        <v>1323</v>
      </c>
      <c r="B214" s="215" t="s">
        <v>1324</v>
      </c>
      <c r="C214" s="18" t="s">
        <v>52</v>
      </c>
      <c r="D214" s="85" t="s">
        <v>1330</v>
      </c>
      <c r="E214" s="216" t="s">
        <v>1331</v>
      </c>
      <c r="F214" s="18" t="s">
        <v>1329</v>
      </c>
      <c r="G214" s="74">
        <v>5.0</v>
      </c>
      <c r="H214" s="74">
        <v>5.0</v>
      </c>
      <c r="I214" s="74">
        <v>5.0</v>
      </c>
      <c r="J214" s="74">
        <v>50.0</v>
      </c>
      <c r="K214" s="74">
        <v>10.0</v>
      </c>
      <c r="L214" s="78" t="s">
        <v>297</v>
      </c>
      <c r="M214" s="79"/>
      <c r="N214" s="79"/>
      <c r="O214" s="79"/>
      <c r="P214" s="79"/>
      <c r="Q214" s="79"/>
      <c r="R214" s="79"/>
      <c r="S214" s="79"/>
      <c r="T214" s="79"/>
      <c r="U214" s="79"/>
      <c r="V214" s="79"/>
      <c r="W214" s="79"/>
      <c r="X214" s="79"/>
    </row>
    <row r="215" ht="11.25" customHeight="1">
      <c r="A215" s="215" t="s">
        <v>1323</v>
      </c>
      <c r="B215" s="215" t="s">
        <v>1324</v>
      </c>
      <c r="C215" s="18" t="s">
        <v>52</v>
      </c>
      <c r="D215" s="85" t="s">
        <v>1332</v>
      </c>
      <c r="E215" s="85" t="s">
        <v>1333</v>
      </c>
      <c r="F215" s="73" t="s">
        <v>842</v>
      </c>
      <c r="G215" s="74">
        <v>5.0</v>
      </c>
      <c r="H215" s="74">
        <v>5.0</v>
      </c>
      <c r="I215" s="74">
        <v>5.0</v>
      </c>
      <c r="J215" s="74">
        <v>50.0</v>
      </c>
      <c r="K215" s="74">
        <f>J215/G215</f>
        <v>10</v>
      </c>
      <c r="L215" s="78" t="s">
        <v>297</v>
      </c>
      <c r="M215" s="79"/>
      <c r="N215" s="79"/>
      <c r="O215" s="79"/>
      <c r="P215" s="79"/>
      <c r="Q215" s="79"/>
      <c r="R215" s="79"/>
      <c r="S215" s="79"/>
      <c r="T215" s="79"/>
      <c r="U215" s="79"/>
      <c r="V215" s="79"/>
      <c r="W215" s="79"/>
      <c r="X215" s="79"/>
    </row>
    <row r="216" ht="11.25" customHeight="1">
      <c r="A216" s="215" t="s">
        <v>1334</v>
      </c>
      <c r="B216" s="215" t="s">
        <v>1335</v>
      </c>
      <c r="C216" s="18" t="s">
        <v>52</v>
      </c>
      <c r="D216" s="85" t="s">
        <v>1336</v>
      </c>
      <c r="E216" s="216" t="s">
        <v>1337</v>
      </c>
      <c r="F216" s="18" t="s">
        <v>842</v>
      </c>
      <c r="G216" s="74">
        <v>1.0</v>
      </c>
      <c r="H216" s="74">
        <v>1.0</v>
      </c>
      <c r="I216" s="74">
        <v>1.0</v>
      </c>
      <c r="J216" s="74">
        <v>50.0</v>
      </c>
      <c r="K216" s="74">
        <v>50.0</v>
      </c>
      <c r="L216" s="78" t="s">
        <v>297</v>
      </c>
      <c r="M216" s="79"/>
      <c r="N216" s="79"/>
      <c r="O216" s="79"/>
      <c r="P216" s="79"/>
      <c r="Q216" s="79"/>
      <c r="R216" s="79"/>
      <c r="S216" s="79"/>
      <c r="T216" s="79"/>
      <c r="U216" s="79"/>
      <c r="V216" s="79"/>
      <c r="W216" s="79"/>
      <c r="X216" s="79"/>
    </row>
    <row r="217" ht="11.25" customHeight="1">
      <c r="A217" s="215" t="s">
        <v>1193</v>
      </c>
      <c r="B217" s="215" t="s">
        <v>1338</v>
      </c>
      <c r="C217" s="18" t="s">
        <v>52</v>
      </c>
      <c r="D217" s="85" t="s">
        <v>1339</v>
      </c>
      <c r="E217" s="216" t="s">
        <v>1340</v>
      </c>
      <c r="F217" s="18" t="s">
        <v>842</v>
      </c>
      <c r="G217" s="74">
        <v>2.0</v>
      </c>
      <c r="H217" s="74">
        <v>2.0</v>
      </c>
      <c r="I217" s="74">
        <v>2.0</v>
      </c>
      <c r="J217" s="74">
        <v>50.0</v>
      </c>
      <c r="K217" s="74">
        <v>25.0</v>
      </c>
      <c r="L217" s="78" t="s">
        <v>297</v>
      </c>
      <c r="M217" s="79"/>
      <c r="N217" s="79"/>
      <c r="O217" s="79"/>
      <c r="P217" s="79"/>
      <c r="Q217" s="79"/>
      <c r="R217" s="79"/>
      <c r="S217" s="79"/>
      <c r="T217" s="79"/>
      <c r="U217" s="79"/>
      <c r="V217" s="79"/>
      <c r="W217" s="79"/>
      <c r="X217" s="79"/>
    </row>
    <row r="218" ht="11.25" customHeight="1">
      <c r="A218" s="215" t="s">
        <v>1341</v>
      </c>
      <c r="B218" s="215" t="s">
        <v>1342</v>
      </c>
      <c r="C218" s="18" t="s">
        <v>52</v>
      </c>
      <c r="D218" s="85" t="s">
        <v>1343</v>
      </c>
      <c r="E218" s="216" t="s">
        <v>1344</v>
      </c>
      <c r="F218" s="18" t="s">
        <v>842</v>
      </c>
      <c r="G218" s="74">
        <v>3.0</v>
      </c>
      <c r="H218" s="74">
        <v>3.0</v>
      </c>
      <c r="I218" s="74">
        <v>3.0</v>
      </c>
      <c r="J218" s="74">
        <v>50.0</v>
      </c>
      <c r="K218" s="74">
        <v>16.0</v>
      </c>
      <c r="L218" s="78" t="s">
        <v>297</v>
      </c>
      <c r="M218" s="79"/>
      <c r="N218" s="79"/>
      <c r="O218" s="79"/>
      <c r="P218" s="79"/>
      <c r="Q218" s="79"/>
      <c r="R218" s="79"/>
      <c r="S218" s="79"/>
      <c r="T218" s="79"/>
      <c r="U218" s="79"/>
      <c r="V218" s="79"/>
      <c r="W218" s="79"/>
      <c r="X218" s="79"/>
    </row>
    <row r="219" ht="11.25" customHeight="1">
      <c r="A219" s="215" t="s">
        <v>1345</v>
      </c>
      <c r="B219" s="215" t="s">
        <v>1346</v>
      </c>
      <c r="C219" s="18" t="s">
        <v>52</v>
      </c>
      <c r="D219" s="85" t="s">
        <v>1347</v>
      </c>
      <c r="E219" s="216" t="s">
        <v>1348</v>
      </c>
      <c r="F219" s="18" t="s">
        <v>974</v>
      </c>
      <c r="G219" s="74">
        <v>2.0</v>
      </c>
      <c r="H219" s="74">
        <v>2.0</v>
      </c>
      <c r="I219" s="74">
        <v>2.0</v>
      </c>
      <c r="J219" s="74">
        <v>50.0</v>
      </c>
      <c r="K219" s="74">
        <v>25.0</v>
      </c>
      <c r="L219" s="78" t="s">
        <v>297</v>
      </c>
      <c r="M219" s="79"/>
      <c r="N219" s="79"/>
      <c r="O219" s="79"/>
      <c r="P219" s="79"/>
      <c r="Q219" s="79"/>
      <c r="R219" s="79"/>
      <c r="S219" s="79"/>
      <c r="T219" s="79"/>
      <c r="U219" s="79"/>
      <c r="V219" s="79"/>
      <c r="W219" s="79"/>
      <c r="X219" s="79"/>
    </row>
    <row r="220" ht="11.25" customHeight="1">
      <c r="A220" s="215" t="s">
        <v>1349</v>
      </c>
      <c r="B220" s="215" t="s">
        <v>1350</v>
      </c>
      <c r="C220" s="18" t="s">
        <v>52</v>
      </c>
      <c r="D220" s="85" t="s">
        <v>1351</v>
      </c>
      <c r="E220" s="216" t="s">
        <v>1352</v>
      </c>
      <c r="F220" s="18" t="s">
        <v>1353</v>
      </c>
      <c r="G220" s="74">
        <v>1.0</v>
      </c>
      <c r="H220" s="74">
        <v>1.0</v>
      </c>
      <c r="I220" s="74">
        <v>1.0</v>
      </c>
      <c r="J220" s="74">
        <v>50.0</v>
      </c>
      <c r="K220" s="74">
        <v>50.0</v>
      </c>
      <c r="L220" s="78" t="s">
        <v>297</v>
      </c>
      <c r="M220" s="79"/>
      <c r="N220" s="79"/>
      <c r="O220" s="79"/>
      <c r="P220" s="79"/>
      <c r="Q220" s="79"/>
      <c r="R220" s="79"/>
      <c r="S220" s="79"/>
      <c r="T220" s="79"/>
      <c r="U220" s="79"/>
      <c r="V220" s="79"/>
      <c r="W220" s="79"/>
      <c r="X220" s="79"/>
    </row>
    <row r="221" ht="11.25" customHeight="1">
      <c r="A221" s="215" t="s">
        <v>1349</v>
      </c>
      <c r="B221" s="215" t="s">
        <v>1350</v>
      </c>
      <c r="C221" s="18" t="s">
        <v>52</v>
      </c>
      <c r="D221" s="85" t="s">
        <v>1354</v>
      </c>
      <c r="E221" s="216" t="s">
        <v>1355</v>
      </c>
      <c r="F221" s="18" t="s">
        <v>172</v>
      </c>
      <c r="G221" s="74">
        <v>1.0</v>
      </c>
      <c r="H221" s="74">
        <v>1.0</v>
      </c>
      <c r="I221" s="74">
        <v>1.0</v>
      </c>
      <c r="J221" s="74">
        <v>50.0</v>
      </c>
      <c r="K221" s="74">
        <v>50.0</v>
      </c>
      <c r="L221" s="78" t="s">
        <v>297</v>
      </c>
      <c r="M221" s="79"/>
      <c r="N221" s="79"/>
      <c r="O221" s="79"/>
      <c r="P221" s="79"/>
      <c r="Q221" s="79"/>
      <c r="R221" s="79"/>
      <c r="S221" s="79"/>
      <c r="T221" s="79"/>
      <c r="U221" s="79"/>
      <c r="V221" s="79"/>
      <c r="W221" s="79"/>
      <c r="X221" s="79"/>
    </row>
    <row r="222" ht="11.25" customHeight="1">
      <c r="A222" s="215" t="s">
        <v>1193</v>
      </c>
      <c r="B222" s="215" t="s">
        <v>1356</v>
      </c>
      <c r="C222" s="18" t="s">
        <v>52</v>
      </c>
      <c r="D222" s="85" t="s">
        <v>1357</v>
      </c>
      <c r="E222" s="216" t="s">
        <v>1358</v>
      </c>
      <c r="F222" s="18" t="s">
        <v>172</v>
      </c>
      <c r="G222" s="74">
        <v>2.0</v>
      </c>
      <c r="H222" s="74">
        <v>2.0</v>
      </c>
      <c r="I222" s="74">
        <v>2.0</v>
      </c>
      <c r="J222" s="74">
        <v>50.0</v>
      </c>
      <c r="K222" s="74">
        <v>25.0</v>
      </c>
      <c r="L222" s="78" t="s">
        <v>297</v>
      </c>
      <c r="M222" s="79"/>
      <c r="N222" s="79"/>
      <c r="O222" s="79"/>
      <c r="P222" s="79"/>
      <c r="Q222" s="79"/>
      <c r="R222" s="79"/>
      <c r="S222" s="79"/>
      <c r="T222" s="79"/>
      <c r="U222" s="79"/>
      <c r="V222" s="79"/>
      <c r="W222" s="79"/>
      <c r="X222" s="79"/>
    </row>
    <row r="223" ht="11.25" customHeight="1">
      <c r="A223" s="215" t="s">
        <v>1193</v>
      </c>
      <c r="B223" s="215" t="s">
        <v>1359</v>
      </c>
      <c r="C223" s="18" t="s">
        <v>52</v>
      </c>
      <c r="D223" s="85" t="s">
        <v>1360</v>
      </c>
      <c r="E223" s="85" t="s">
        <v>1361</v>
      </c>
      <c r="F223" s="73" t="s">
        <v>842</v>
      </c>
      <c r="G223" s="74">
        <v>2.0</v>
      </c>
      <c r="H223" s="74">
        <v>2.0</v>
      </c>
      <c r="I223" s="74">
        <v>2.0</v>
      </c>
      <c r="J223" s="74">
        <v>50.0</v>
      </c>
      <c r="K223" s="74">
        <v>0.0</v>
      </c>
      <c r="L223" s="78" t="s">
        <v>297</v>
      </c>
      <c r="M223" s="79"/>
      <c r="N223" s="79"/>
      <c r="O223" s="79"/>
      <c r="P223" s="79"/>
      <c r="Q223" s="79"/>
      <c r="R223" s="79"/>
      <c r="S223" s="79"/>
      <c r="T223" s="79"/>
      <c r="U223" s="79"/>
      <c r="V223" s="79"/>
      <c r="W223" s="79"/>
      <c r="X223" s="79"/>
    </row>
    <row r="224" ht="11.25" customHeight="1">
      <c r="A224" s="215" t="s">
        <v>1193</v>
      </c>
      <c r="B224" s="215" t="s">
        <v>1362</v>
      </c>
      <c r="C224" s="18" t="s">
        <v>52</v>
      </c>
      <c r="D224" s="85" t="s">
        <v>1363</v>
      </c>
      <c r="E224" s="216" t="s">
        <v>1364</v>
      </c>
      <c r="F224" s="18" t="s">
        <v>1365</v>
      </c>
      <c r="G224" s="74">
        <v>2.0</v>
      </c>
      <c r="H224" s="74">
        <v>2.0</v>
      </c>
      <c r="I224" s="74">
        <v>2.0</v>
      </c>
      <c r="J224" s="74">
        <v>50.0</v>
      </c>
      <c r="K224" s="74">
        <v>25.0</v>
      </c>
      <c r="L224" s="78" t="s">
        <v>297</v>
      </c>
      <c r="M224" s="79"/>
      <c r="N224" s="79"/>
      <c r="O224" s="79"/>
      <c r="P224" s="79"/>
      <c r="Q224" s="79"/>
      <c r="R224" s="79"/>
      <c r="S224" s="79"/>
      <c r="T224" s="79"/>
      <c r="U224" s="79"/>
      <c r="V224" s="79"/>
      <c r="W224" s="79"/>
      <c r="X224" s="79"/>
    </row>
    <row r="225" ht="11.25" customHeight="1">
      <c r="A225" s="215" t="s">
        <v>1193</v>
      </c>
      <c r="B225" s="215" t="s">
        <v>1366</v>
      </c>
      <c r="C225" s="18" t="s">
        <v>52</v>
      </c>
      <c r="D225" s="85" t="s">
        <v>1367</v>
      </c>
      <c r="E225" s="85" t="s">
        <v>1245</v>
      </c>
      <c r="F225" s="73" t="s">
        <v>172</v>
      </c>
      <c r="G225" s="74">
        <v>2.0</v>
      </c>
      <c r="H225" s="74">
        <v>2.0</v>
      </c>
      <c r="I225" s="74">
        <v>2.0</v>
      </c>
      <c r="J225" s="74">
        <v>50.0</v>
      </c>
      <c r="K225" s="74">
        <f>J225/G225</f>
        <v>25</v>
      </c>
      <c r="L225" s="78" t="s">
        <v>297</v>
      </c>
      <c r="M225" s="79"/>
      <c r="N225" s="79"/>
      <c r="O225" s="79"/>
      <c r="P225" s="79"/>
      <c r="Q225" s="79"/>
      <c r="R225" s="79"/>
      <c r="S225" s="79"/>
      <c r="T225" s="79"/>
      <c r="U225" s="79"/>
      <c r="V225" s="79"/>
      <c r="W225" s="79"/>
      <c r="X225" s="79"/>
    </row>
    <row r="226" ht="11.25" customHeight="1">
      <c r="A226" s="215" t="s">
        <v>1246</v>
      </c>
      <c r="B226" s="215" t="s">
        <v>1368</v>
      </c>
      <c r="C226" s="18" t="s">
        <v>52</v>
      </c>
      <c r="D226" s="85" t="s">
        <v>1369</v>
      </c>
      <c r="E226" s="216" t="s">
        <v>1370</v>
      </c>
      <c r="F226" s="18" t="s">
        <v>172</v>
      </c>
      <c r="G226" s="74">
        <v>1.0</v>
      </c>
      <c r="H226" s="74">
        <v>1.0</v>
      </c>
      <c r="I226" s="74">
        <v>1.0</v>
      </c>
      <c r="J226" s="74">
        <v>50.0</v>
      </c>
      <c r="K226" s="74">
        <v>50.0</v>
      </c>
      <c r="L226" s="78" t="s">
        <v>297</v>
      </c>
      <c r="M226" s="79"/>
      <c r="N226" s="79"/>
      <c r="O226" s="79"/>
      <c r="P226" s="79"/>
      <c r="Q226" s="79"/>
      <c r="R226" s="79"/>
      <c r="S226" s="79"/>
      <c r="T226" s="79"/>
      <c r="U226" s="79"/>
      <c r="V226" s="79"/>
      <c r="W226" s="79"/>
      <c r="X226" s="79"/>
    </row>
    <row r="227" ht="11.25" customHeight="1">
      <c r="A227" s="215" t="s">
        <v>1246</v>
      </c>
      <c r="B227" s="215" t="s">
        <v>1368</v>
      </c>
      <c r="C227" s="18" t="s">
        <v>52</v>
      </c>
      <c r="D227" s="85" t="s">
        <v>1371</v>
      </c>
      <c r="E227" s="216" t="s">
        <v>1372</v>
      </c>
      <c r="F227" s="18" t="s">
        <v>1373</v>
      </c>
      <c r="G227" s="74">
        <v>1.0</v>
      </c>
      <c r="H227" s="74">
        <v>1.0</v>
      </c>
      <c r="I227" s="74">
        <v>1.0</v>
      </c>
      <c r="J227" s="74">
        <v>50.0</v>
      </c>
      <c r="K227" s="74">
        <v>50.0</v>
      </c>
      <c r="L227" s="78" t="s">
        <v>297</v>
      </c>
      <c r="M227" s="79"/>
      <c r="N227" s="79"/>
      <c r="O227" s="79"/>
      <c r="P227" s="79"/>
      <c r="Q227" s="79"/>
      <c r="R227" s="79"/>
      <c r="S227" s="79"/>
      <c r="T227" s="79"/>
      <c r="U227" s="79"/>
      <c r="V227" s="79"/>
      <c r="W227" s="79"/>
      <c r="X227" s="79"/>
    </row>
    <row r="228" ht="11.25" customHeight="1">
      <c r="A228" s="215" t="s">
        <v>1374</v>
      </c>
      <c r="B228" s="215" t="s">
        <v>1375</v>
      </c>
      <c r="C228" s="18" t="s">
        <v>52</v>
      </c>
      <c r="D228" s="85" t="s">
        <v>1376</v>
      </c>
      <c r="E228" s="222" t="s">
        <v>1263</v>
      </c>
      <c r="F228" s="18" t="s">
        <v>1206</v>
      </c>
      <c r="G228" s="74">
        <v>3.0</v>
      </c>
      <c r="H228" s="74">
        <v>3.0</v>
      </c>
      <c r="I228" s="74">
        <v>3.0</v>
      </c>
      <c r="J228" s="74">
        <v>50.0</v>
      </c>
      <c r="K228" s="74">
        <f t="shared" ref="K228:K229" si="3">J228/G228</f>
        <v>16.66666667</v>
      </c>
      <c r="L228" s="78" t="s">
        <v>297</v>
      </c>
      <c r="M228" s="79"/>
      <c r="N228" s="79"/>
      <c r="O228" s="79"/>
      <c r="P228" s="79"/>
      <c r="Q228" s="79"/>
      <c r="R228" s="79"/>
      <c r="S228" s="79"/>
      <c r="T228" s="79"/>
      <c r="U228" s="79"/>
      <c r="V228" s="79"/>
      <c r="W228" s="79"/>
      <c r="X228" s="79"/>
    </row>
    <row r="229" ht="11.25" customHeight="1">
      <c r="A229" s="215" t="s">
        <v>1345</v>
      </c>
      <c r="B229" s="215" t="s">
        <v>1377</v>
      </c>
      <c r="C229" s="18" t="s">
        <v>77</v>
      </c>
      <c r="D229" s="85" t="s">
        <v>1378</v>
      </c>
      <c r="E229" s="85" t="s">
        <v>1379</v>
      </c>
      <c r="F229" s="73" t="s">
        <v>172</v>
      </c>
      <c r="G229" s="74">
        <v>2.0</v>
      </c>
      <c r="H229" s="74">
        <v>2.0</v>
      </c>
      <c r="I229" s="74">
        <v>2.0</v>
      </c>
      <c r="J229" s="74">
        <v>50.0</v>
      </c>
      <c r="K229" s="74">
        <f t="shared" si="3"/>
        <v>25</v>
      </c>
      <c r="L229" s="78" t="s">
        <v>297</v>
      </c>
      <c r="M229" s="79"/>
      <c r="N229" s="79"/>
      <c r="O229" s="79"/>
      <c r="P229" s="79"/>
      <c r="Q229" s="79"/>
      <c r="R229" s="79"/>
      <c r="S229" s="79"/>
      <c r="T229" s="79"/>
      <c r="U229" s="79"/>
      <c r="V229" s="79"/>
      <c r="W229" s="79"/>
      <c r="X229" s="79"/>
    </row>
    <row r="230" ht="11.25" customHeight="1">
      <c r="A230" s="215" t="s">
        <v>1380</v>
      </c>
      <c r="B230" s="215" t="s">
        <v>1381</v>
      </c>
      <c r="C230" s="18" t="s">
        <v>52</v>
      </c>
      <c r="D230" s="85" t="s">
        <v>1382</v>
      </c>
      <c r="E230" s="216" t="s">
        <v>1383</v>
      </c>
      <c r="F230" s="224" t="s">
        <v>172</v>
      </c>
      <c r="G230" s="77">
        <v>1.0</v>
      </c>
      <c r="H230" s="77">
        <v>1.0</v>
      </c>
      <c r="I230" s="77">
        <v>1.0</v>
      </c>
      <c r="J230" s="77">
        <v>50.0</v>
      </c>
      <c r="K230" s="18">
        <v>50.0</v>
      </c>
      <c r="L230" s="78" t="s">
        <v>1384</v>
      </c>
      <c r="M230" s="79"/>
      <c r="N230" s="79"/>
      <c r="O230" s="79"/>
      <c r="P230" s="79"/>
      <c r="Q230" s="79"/>
      <c r="R230" s="79"/>
      <c r="S230" s="79"/>
      <c r="T230" s="79"/>
      <c r="U230" s="79"/>
      <c r="V230" s="79"/>
      <c r="W230" s="79"/>
      <c r="X230" s="79"/>
    </row>
    <row r="231" ht="11.25" customHeight="1">
      <c r="A231" s="215" t="s">
        <v>1385</v>
      </c>
      <c r="B231" s="215" t="s">
        <v>1386</v>
      </c>
      <c r="C231" s="18" t="s">
        <v>52</v>
      </c>
      <c r="D231" s="85" t="s">
        <v>1387</v>
      </c>
      <c r="E231" s="216" t="s">
        <v>1388</v>
      </c>
      <c r="F231" s="224" t="s">
        <v>172</v>
      </c>
      <c r="G231" s="18">
        <v>3.0</v>
      </c>
      <c r="H231" s="18">
        <v>3.0</v>
      </c>
      <c r="I231" s="18">
        <v>3.0</v>
      </c>
      <c r="J231" s="218">
        <v>50.0</v>
      </c>
      <c r="K231" s="76">
        <v>16.66</v>
      </c>
      <c r="L231" s="78" t="s">
        <v>1384</v>
      </c>
      <c r="M231" s="79"/>
      <c r="N231" s="79"/>
      <c r="O231" s="79"/>
      <c r="P231" s="79"/>
      <c r="Q231" s="79"/>
      <c r="R231" s="79"/>
      <c r="S231" s="79"/>
      <c r="T231" s="79"/>
      <c r="U231" s="79"/>
      <c r="V231" s="79"/>
      <c r="W231" s="79"/>
      <c r="X231" s="79"/>
    </row>
    <row r="232" ht="11.25" customHeight="1">
      <c r="A232" s="215" t="s">
        <v>1389</v>
      </c>
      <c r="B232" s="215" t="s">
        <v>1390</v>
      </c>
      <c r="C232" s="18" t="s">
        <v>52</v>
      </c>
      <c r="D232" s="85" t="s">
        <v>1391</v>
      </c>
      <c r="E232" s="217" t="s">
        <v>1392</v>
      </c>
      <c r="F232" s="18" t="s">
        <v>1393</v>
      </c>
      <c r="G232" s="77">
        <v>3.0</v>
      </c>
      <c r="H232" s="77">
        <v>1.0</v>
      </c>
      <c r="I232" s="77">
        <v>3.0</v>
      </c>
      <c r="J232" s="77">
        <v>50.0</v>
      </c>
      <c r="K232" s="18">
        <v>16.67</v>
      </c>
      <c r="L232" s="78" t="s">
        <v>319</v>
      </c>
      <c r="M232" s="79"/>
      <c r="N232" s="79"/>
      <c r="O232" s="79"/>
      <c r="P232" s="79"/>
      <c r="Q232" s="79"/>
      <c r="R232" s="79"/>
      <c r="S232" s="79"/>
      <c r="T232" s="79"/>
      <c r="U232" s="79"/>
      <c r="V232" s="79"/>
      <c r="W232" s="79"/>
      <c r="X232" s="79"/>
    </row>
    <row r="233" ht="11.25" customHeight="1">
      <c r="A233" s="215" t="s">
        <v>1389</v>
      </c>
      <c r="B233" s="215" t="s">
        <v>1390</v>
      </c>
      <c r="C233" s="18" t="s">
        <v>52</v>
      </c>
      <c r="D233" s="85" t="s">
        <v>1394</v>
      </c>
      <c r="E233" s="217" t="s">
        <v>1395</v>
      </c>
      <c r="F233" s="18" t="s">
        <v>1396</v>
      </c>
      <c r="G233" s="77">
        <v>3.0</v>
      </c>
      <c r="H233" s="77">
        <v>1.0</v>
      </c>
      <c r="I233" s="77">
        <v>3.0</v>
      </c>
      <c r="J233" s="77">
        <v>50.0</v>
      </c>
      <c r="K233" s="18">
        <v>16.67</v>
      </c>
      <c r="L233" s="78" t="s">
        <v>319</v>
      </c>
      <c r="M233" s="79"/>
      <c r="N233" s="79"/>
      <c r="O233" s="79"/>
      <c r="P233" s="79"/>
      <c r="Q233" s="79"/>
      <c r="R233" s="79"/>
      <c r="S233" s="79"/>
      <c r="T233" s="79"/>
      <c r="U233" s="79"/>
      <c r="V233" s="79"/>
      <c r="W233" s="79"/>
      <c r="X233" s="79"/>
    </row>
    <row r="234" ht="11.25" customHeight="1">
      <c r="A234" s="215" t="s">
        <v>1397</v>
      </c>
      <c r="B234" s="215" t="s">
        <v>1398</v>
      </c>
      <c r="C234" s="18" t="s">
        <v>52</v>
      </c>
      <c r="D234" s="85" t="s">
        <v>1399</v>
      </c>
      <c r="E234" s="217" t="s">
        <v>1400</v>
      </c>
      <c r="F234" s="18" t="s">
        <v>1401</v>
      </c>
      <c r="G234" s="77">
        <v>3.0</v>
      </c>
      <c r="H234" s="77">
        <v>3.0</v>
      </c>
      <c r="I234" s="77">
        <v>3.0</v>
      </c>
      <c r="J234" s="77">
        <v>50.0</v>
      </c>
      <c r="K234" s="18">
        <v>16.67</v>
      </c>
      <c r="L234" s="78" t="s">
        <v>319</v>
      </c>
      <c r="M234" s="79"/>
      <c r="N234" s="79"/>
      <c r="O234" s="79"/>
      <c r="P234" s="79"/>
      <c r="Q234" s="79"/>
      <c r="R234" s="79"/>
      <c r="S234" s="79"/>
      <c r="T234" s="79"/>
      <c r="U234" s="79"/>
      <c r="V234" s="79"/>
      <c r="W234" s="79"/>
      <c r="X234" s="79"/>
    </row>
    <row r="235" ht="11.25" customHeight="1">
      <c r="A235" s="215" t="s">
        <v>1397</v>
      </c>
      <c r="B235" s="215" t="s">
        <v>1398</v>
      </c>
      <c r="C235" s="18" t="s">
        <v>52</v>
      </c>
      <c r="D235" s="85" t="s">
        <v>1402</v>
      </c>
      <c r="E235" s="217" t="s">
        <v>1403</v>
      </c>
      <c r="F235" s="18" t="s">
        <v>1404</v>
      </c>
      <c r="G235" s="77">
        <v>3.0</v>
      </c>
      <c r="H235" s="77">
        <v>3.0</v>
      </c>
      <c r="I235" s="77">
        <v>3.0</v>
      </c>
      <c r="J235" s="77">
        <v>50.0</v>
      </c>
      <c r="K235" s="18">
        <v>16.67</v>
      </c>
      <c r="L235" s="78" t="s">
        <v>319</v>
      </c>
      <c r="M235" s="79"/>
      <c r="N235" s="79"/>
      <c r="O235" s="79"/>
      <c r="P235" s="79"/>
      <c r="Q235" s="79"/>
      <c r="R235" s="79"/>
      <c r="S235" s="79"/>
      <c r="T235" s="79"/>
      <c r="U235" s="79"/>
      <c r="V235" s="79"/>
      <c r="W235" s="79"/>
      <c r="X235" s="79"/>
    </row>
    <row r="236" ht="11.25" customHeight="1">
      <c r="A236" s="215" t="s">
        <v>1405</v>
      </c>
      <c r="B236" s="215" t="s">
        <v>1406</v>
      </c>
      <c r="C236" s="18" t="s">
        <v>52</v>
      </c>
      <c r="D236" s="85" t="s">
        <v>1407</v>
      </c>
      <c r="E236" s="217" t="s">
        <v>1408</v>
      </c>
      <c r="F236" s="18" t="s">
        <v>1401</v>
      </c>
      <c r="G236" s="77">
        <v>3.0</v>
      </c>
      <c r="H236" s="77">
        <v>1.0</v>
      </c>
      <c r="I236" s="77">
        <v>3.0</v>
      </c>
      <c r="J236" s="77">
        <v>50.0</v>
      </c>
      <c r="K236" s="18">
        <v>16.67</v>
      </c>
      <c r="L236" s="78" t="s">
        <v>319</v>
      </c>
      <c r="M236" s="79"/>
      <c r="N236" s="79"/>
      <c r="O236" s="79"/>
      <c r="P236" s="79"/>
      <c r="Q236" s="79"/>
      <c r="R236" s="79"/>
      <c r="S236" s="79"/>
      <c r="T236" s="79"/>
      <c r="U236" s="79"/>
      <c r="V236" s="79"/>
      <c r="W236" s="79"/>
      <c r="X236" s="79"/>
    </row>
    <row r="237" ht="11.25" customHeight="1">
      <c r="A237" s="215" t="s">
        <v>1405</v>
      </c>
      <c r="B237" s="215" t="s">
        <v>1406</v>
      </c>
      <c r="C237" s="18" t="s">
        <v>52</v>
      </c>
      <c r="D237" s="85" t="s">
        <v>1409</v>
      </c>
      <c r="E237" s="217" t="s">
        <v>1410</v>
      </c>
      <c r="F237" s="18" t="s">
        <v>842</v>
      </c>
      <c r="G237" s="77">
        <v>3.0</v>
      </c>
      <c r="H237" s="77">
        <v>1.0</v>
      </c>
      <c r="I237" s="77">
        <v>3.0</v>
      </c>
      <c r="J237" s="77">
        <v>50.0</v>
      </c>
      <c r="K237" s="18">
        <v>16.67</v>
      </c>
      <c r="L237" s="78" t="s">
        <v>319</v>
      </c>
      <c r="M237" s="79"/>
      <c r="N237" s="79"/>
      <c r="O237" s="79"/>
      <c r="P237" s="79"/>
      <c r="Q237" s="79"/>
      <c r="R237" s="79"/>
      <c r="S237" s="79"/>
      <c r="T237" s="79"/>
      <c r="U237" s="79"/>
      <c r="V237" s="79"/>
      <c r="W237" s="79"/>
      <c r="X237" s="79"/>
    </row>
    <row r="238" ht="11.25" customHeight="1">
      <c r="A238" s="215" t="s">
        <v>1405</v>
      </c>
      <c r="B238" s="215" t="s">
        <v>1406</v>
      </c>
      <c r="C238" s="18" t="s">
        <v>52</v>
      </c>
      <c r="D238" s="85" t="s">
        <v>1411</v>
      </c>
      <c r="E238" s="217" t="s">
        <v>1412</v>
      </c>
      <c r="F238" s="18" t="s">
        <v>842</v>
      </c>
      <c r="G238" s="77">
        <v>3.0</v>
      </c>
      <c r="H238" s="77">
        <v>1.0</v>
      </c>
      <c r="I238" s="77">
        <v>3.0</v>
      </c>
      <c r="J238" s="77">
        <v>50.0</v>
      </c>
      <c r="K238" s="18">
        <v>16.67</v>
      </c>
      <c r="L238" s="78" t="s">
        <v>319</v>
      </c>
      <c r="M238" s="79"/>
      <c r="N238" s="79"/>
      <c r="O238" s="79"/>
      <c r="P238" s="79"/>
      <c r="Q238" s="79"/>
      <c r="R238" s="79"/>
      <c r="S238" s="79"/>
      <c r="T238" s="79"/>
      <c r="U238" s="79"/>
      <c r="V238" s="79"/>
      <c r="W238" s="79"/>
      <c r="X238" s="79"/>
    </row>
    <row r="239" ht="11.25" customHeight="1">
      <c r="A239" s="215" t="s">
        <v>1405</v>
      </c>
      <c r="B239" s="215" t="s">
        <v>1406</v>
      </c>
      <c r="C239" s="18" t="s">
        <v>52</v>
      </c>
      <c r="D239" s="85" t="s">
        <v>1413</v>
      </c>
      <c r="E239" s="217" t="s">
        <v>1414</v>
      </c>
      <c r="F239" s="18" t="s">
        <v>842</v>
      </c>
      <c r="G239" s="77">
        <v>3.0</v>
      </c>
      <c r="H239" s="77">
        <v>1.0</v>
      </c>
      <c r="I239" s="77">
        <v>3.0</v>
      </c>
      <c r="J239" s="77">
        <v>50.0</v>
      </c>
      <c r="K239" s="18">
        <v>16.67</v>
      </c>
      <c r="L239" s="78" t="s">
        <v>319</v>
      </c>
      <c r="M239" s="79"/>
      <c r="N239" s="79"/>
      <c r="O239" s="79"/>
      <c r="P239" s="79"/>
      <c r="Q239" s="79"/>
      <c r="R239" s="79"/>
      <c r="S239" s="79"/>
      <c r="T239" s="79"/>
      <c r="U239" s="79"/>
      <c r="V239" s="79"/>
      <c r="W239" s="79"/>
      <c r="X239" s="79"/>
    </row>
    <row r="240" ht="11.25" customHeight="1">
      <c r="A240" s="215" t="s">
        <v>1415</v>
      </c>
      <c r="B240" s="215" t="s">
        <v>1416</v>
      </c>
      <c r="C240" s="18" t="s">
        <v>52</v>
      </c>
      <c r="D240" s="85" t="s">
        <v>1417</v>
      </c>
      <c r="E240" s="217" t="s">
        <v>1418</v>
      </c>
      <c r="F240" s="18" t="s">
        <v>1393</v>
      </c>
      <c r="G240" s="77">
        <v>3.0</v>
      </c>
      <c r="H240" s="77">
        <v>3.0</v>
      </c>
      <c r="I240" s="77">
        <v>3.0</v>
      </c>
      <c r="J240" s="77">
        <v>50.0</v>
      </c>
      <c r="K240" s="18">
        <v>16.67</v>
      </c>
      <c r="L240" s="78" t="s">
        <v>319</v>
      </c>
      <c r="M240" s="79"/>
      <c r="N240" s="79"/>
      <c r="O240" s="79"/>
      <c r="P240" s="79"/>
      <c r="Q240" s="79"/>
      <c r="R240" s="79"/>
      <c r="S240" s="79"/>
      <c r="T240" s="79"/>
      <c r="U240" s="79"/>
      <c r="V240" s="79"/>
      <c r="W240" s="79"/>
      <c r="X240" s="79"/>
    </row>
    <row r="241" ht="11.25" customHeight="1">
      <c r="A241" s="215" t="s">
        <v>1419</v>
      </c>
      <c r="B241" s="215" t="s">
        <v>1420</v>
      </c>
      <c r="C241" s="18" t="s">
        <v>52</v>
      </c>
      <c r="D241" s="85" t="s">
        <v>1421</v>
      </c>
      <c r="E241" s="217" t="s">
        <v>1422</v>
      </c>
      <c r="F241" s="18" t="s">
        <v>1393</v>
      </c>
      <c r="G241" s="77">
        <v>4.0</v>
      </c>
      <c r="H241" s="77">
        <v>4.0</v>
      </c>
      <c r="I241" s="77">
        <v>4.0</v>
      </c>
      <c r="J241" s="77">
        <v>50.0</v>
      </c>
      <c r="K241" s="18">
        <v>12.5</v>
      </c>
      <c r="L241" s="78" t="s">
        <v>319</v>
      </c>
      <c r="M241" s="79"/>
      <c r="N241" s="79"/>
      <c r="O241" s="79"/>
      <c r="P241" s="79"/>
      <c r="Q241" s="79"/>
      <c r="R241" s="79"/>
      <c r="S241" s="79"/>
      <c r="T241" s="79"/>
      <c r="U241" s="79"/>
      <c r="V241" s="79"/>
      <c r="W241" s="79"/>
      <c r="X241" s="79"/>
    </row>
    <row r="242" ht="11.25" customHeight="1">
      <c r="A242" s="215" t="s">
        <v>1423</v>
      </c>
      <c r="B242" s="215" t="s">
        <v>1424</v>
      </c>
      <c r="C242" s="18" t="s">
        <v>52</v>
      </c>
      <c r="D242" s="85" t="s">
        <v>1425</v>
      </c>
      <c r="E242" s="217" t="s">
        <v>1426</v>
      </c>
      <c r="F242" s="18" t="s">
        <v>842</v>
      </c>
      <c r="G242" s="77">
        <v>3.0</v>
      </c>
      <c r="H242" s="77">
        <v>1.0</v>
      </c>
      <c r="I242" s="77">
        <v>3.0</v>
      </c>
      <c r="J242" s="77">
        <v>50.0</v>
      </c>
      <c r="K242" s="18">
        <v>16.67</v>
      </c>
      <c r="L242" s="78" t="s">
        <v>319</v>
      </c>
      <c r="M242" s="79"/>
      <c r="N242" s="79"/>
      <c r="O242" s="79"/>
      <c r="P242" s="79"/>
      <c r="Q242" s="79"/>
      <c r="R242" s="79"/>
      <c r="S242" s="79"/>
      <c r="T242" s="79"/>
      <c r="U242" s="79"/>
      <c r="V242" s="79"/>
      <c r="W242" s="79"/>
      <c r="X242" s="79"/>
    </row>
    <row r="243" ht="11.25" customHeight="1">
      <c r="A243" s="215" t="s">
        <v>1423</v>
      </c>
      <c r="B243" s="215" t="s">
        <v>1424</v>
      </c>
      <c r="C243" s="18" t="s">
        <v>52</v>
      </c>
      <c r="D243" s="85" t="s">
        <v>1427</v>
      </c>
      <c r="E243" s="217" t="s">
        <v>1426</v>
      </c>
      <c r="F243" s="18" t="s">
        <v>842</v>
      </c>
      <c r="G243" s="77">
        <v>3.0</v>
      </c>
      <c r="H243" s="77">
        <v>1.0</v>
      </c>
      <c r="I243" s="77">
        <v>3.0</v>
      </c>
      <c r="J243" s="77">
        <v>50.0</v>
      </c>
      <c r="K243" s="18">
        <v>16.67</v>
      </c>
      <c r="L243" s="78" t="s">
        <v>319</v>
      </c>
      <c r="M243" s="79"/>
      <c r="N243" s="79"/>
      <c r="O243" s="79"/>
      <c r="P243" s="79"/>
      <c r="Q243" s="79"/>
      <c r="R243" s="79"/>
      <c r="S243" s="79"/>
      <c r="T243" s="79"/>
      <c r="U243" s="79"/>
      <c r="V243" s="79"/>
      <c r="W243" s="79"/>
      <c r="X243" s="79"/>
    </row>
    <row r="244" ht="11.25" customHeight="1">
      <c r="A244" s="215" t="s">
        <v>1428</v>
      </c>
      <c r="B244" s="215" t="s">
        <v>1429</v>
      </c>
      <c r="C244" s="18" t="s">
        <v>52</v>
      </c>
      <c r="D244" s="85" t="s">
        <v>1430</v>
      </c>
      <c r="E244" s="217" t="s">
        <v>1431</v>
      </c>
      <c r="F244" s="18" t="s">
        <v>1393</v>
      </c>
      <c r="G244" s="77">
        <v>3.0</v>
      </c>
      <c r="H244" s="77">
        <v>1.0</v>
      </c>
      <c r="I244" s="77">
        <v>3.0</v>
      </c>
      <c r="J244" s="77">
        <v>50.0</v>
      </c>
      <c r="K244" s="18">
        <v>16.67</v>
      </c>
      <c r="L244" s="78" t="s">
        <v>319</v>
      </c>
      <c r="M244" s="79"/>
      <c r="N244" s="79"/>
      <c r="O244" s="79"/>
      <c r="P244" s="79"/>
      <c r="Q244" s="79"/>
      <c r="R244" s="79"/>
      <c r="S244" s="79"/>
      <c r="T244" s="79"/>
      <c r="U244" s="79"/>
      <c r="V244" s="79"/>
      <c r="W244" s="79"/>
      <c r="X244" s="79"/>
    </row>
    <row r="245" ht="11.25" customHeight="1">
      <c r="A245" s="215" t="s">
        <v>1432</v>
      </c>
      <c r="B245" s="215" t="s">
        <v>1433</v>
      </c>
      <c r="C245" s="18" t="s">
        <v>52</v>
      </c>
      <c r="D245" s="85" t="s">
        <v>1434</v>
      </c>
      <c r="E245" s="217" t="s">
        <v>1435</v>
      </c>
      <c r="F245" s="18" t="s">
        <v>842</v>
      </c>
      <c r="G245" s="77">
        <v>3.0</v>
      </c>
      <c r="H245" s="77">
        <v>1.0</v>
      </c>
      <c r="I245" s="77">
        <v>3.0</v>
      </c>
      <c r="J245" s="77">
        <v>50.0</v>
      </c>
      <c r="K245" s="18">
        <v>16.67</v>
      </c>
      <c r="L245" s="78" t="s">
        <v>319</v>
      </c>
      <c r="M245" s="79"/>
      <c r="N245" s="79"/>
      <c r="O245" s="79"/>
      <c r="P245" s="79"/>
      <c r="Q245" s="79"/>
      <c r="R245" s="79"/>
      <c r="S245" s="79"/>
      <c r="T245" s="79"/>
      <c r="U245" s="79"/>
      <c r="V245" s="79"/>
      <c r="W245" s="79"/>
      <c r="X245" s="79"/>
    </row>
    <row r="246" ht="11.25" customHeight="1">
      <c r="A246" s="215" t="s">
        <v>1432</v>
      </c>
      <c r="B246" s="215" t="s">
        <v>1433</v>
      </c>
      <c r="C246" s="18" t="s">
        <v>52</v>
      </c>
      <c r="D246" s="85" t="s">
        <v>1436</v>
      </c>
      <c r="E246" s="217" t="s">
        <v>1437</v>
      </c>
      <c r="F246" s="18" t="s">
        <v>842</v>
      </c>
      <c r="G246" s="77">
        <v>3.0</v>
      </c>
      <c r="H246" s="77">
        <v>1.0</v>
      </c>
      <c r="I246" s="77">
        <v>3.0</v>
      </c>
      <c r="J246" s="77">
        <v>50.0</v>
      </c>
      <c r="K246" s="18">
        <v>16.67</v>
      </c>
      <c r="L246" s="78" t="s">
        <v>319</v>
      </c>
      <c r="M246" s="79"/>
      <c r="N246" s="79"/>
      <c r="O246" s="79"/>
      <c r="P246" s="79"/>
      <c r="Q246" s="79"/>
      <c r="R246" s="79"/>
      <c r="S246" s="79"/>
      <c r="T246" s="79"/>
      <c r="U246" s="79"/>
      <c r="V246" s="79"/>
      <c r="W246" s="79"/>
      <c r="X246" s="79"/>
    </row>
    <row r="247" ht="11.25" customHeight="1">
      <c r="A247" s="215" t="s">
        <v>1432</v>
      </c>
      <c r="B247" s="215" t="s">
        <v>1433</v>
      </c>
      <c r="C247" s="18" t="s">
        <v>52</v>
      </c>
      <c r="D247" s="85" t="s">
        <v>1438</v>
      </c>
      <c r="E247" s="217" t="s">
        <v>1439</v>
      </c>
      <c r="F247" s="18" t="s">
        <v>842</v>
      </c>
      <c r="G247" s="77">
        <v>3.0</v>
      </c>
      <c r="H247" s="77">
        <v>1.0</v>
      </c>
      <c r="I247" s="77">
        <v>3.0</v>
      </c>
      <c r="J247" s="77">
        <v>50.0</v>
      </c>
      <c r="K247" s="18">
        <v>16.67</v>
      </c>
      <c r="L247" s="78" t="s">
        <v>319</v>
      </c>
      <c r="M247" s="79"/>
      <c r="N247" s="79"/>
      <c r="O247" s="79"/>
      <c r="P247" s="79"/>
      <c r="Q247" s="79"/>
      <c r="R247" s="79"/>
      <c r="S247" s="79"/>
      <c r="T247" s="79"/>
      <c r="U247" s="79"/>
      <c r="V247" s="79"/>
      <c r="W247" s="79"/>
      <c r="X247" s="79"/>
    </row>
    <row r="248" ht="11.25" customHeight="1">
      <c r="A248" s="215" t="s">
        <v>1440</v>
      </c>
      <c r="B248" s="215" t="s">
        <v>1441</v>
      </c>
      <c r="C248" s="18" t="s">
        <v>52</v>
      </c>
      <c r="D248" s="85" t="s">
        <v>1442</v>
      </c>
      <c r="E248" s="217" t="s">
        <v>1443</v>
      </c>
      <c r="F248" s="18" t="s">
        <v>1396</v>
      </c>
      <c r="G248" s="77">
        <v>5.0</v>
      </c>
      <c r="H248" s="77">
        <v>4.0</v>
      </c>
      <c r="I248" s="77">
        <v>5.0</v>
      </c>
      <c r="J248" s="77">
        <v>50.0</v>
      </c>
      <c r="K248" s="18">
        <v>10.0</v>
      </c>
      <c r="L248" s="78" t="s">
        <v>319</v>
      </c>
      <c r="M248" s="79"/>
      <c r="N248" s="79"/>
      <c r="O248" s="79"/>
      <c r="P248" s="79"/>
      <c r="Q248" s="79"/>
      <c r="R248" s="79"/>
      <c r="S248" s="79"/>
      <c r="T248" s="79"/>
      <c r="U248" s="79"/>
      <c r="V248" s="79"/>
      <c r="W248" s="79"/>
      <c r="X248" s="79"/>
    </row>
    <row r="249" ht="11.25" customHeight="1">
      <c r="A249" s="215" t="s">
        <v>1440</v>
      </c>
      <c r="B249" s="215" t="s">
        <v>1441</v>
      </c>
      <c r="C249" s="18" t="s">
        <v>52</v>
      </c>
      <c r="D249" s="85" t="s">
        <v>1444</v>
      </c>
      <c r="E249" s="217" t="s">
        <v>1445</v>
      </c>
      <c r="F249" s="18" t="s">
        <v>1393</v>
      </c>
      <c r="G249" s="77">
        <v>5.0</v>
      </c>
      <c r="H249" s="77">
        <v>4.0</v>
      </c>
      <c r="I249" s="77">
        <v>5.0</v>
      </c>
      <c r="J249" s="77">
        <v>50.0</v>
      </c>
      <c r="K249" s="18">
        <v>10.0</v>
      </c>
      <c r="L249" s="78" t="s">
        <v>319</v>
      </c>
      <c r="M249" s="79"/>
      <c r="N249" s="79"/>
      <c r="O249" s="79"/>
      <c r="P249" s="79"/>
      <c r="Q249" s="79"/>
      <c r="R249" s="79"/>
      <c r="S249" s="79"/>
      <c r="T249" s="79"/>
      <c r="U249" s="79"/>
      <c r="V249" s="79"/>
      <c r="W249" s="79"/>
      <c r="X249" s="79"/>
    </row>
    <row r="250" ht="11.25" customHeight="1">
      <c r="A250" s="215" t="s">
        <v>1440</v>
      </c>
      <c r="B250" s="215" t="s">
        <v>1441</v>
      </c>
      <c r="C250" s="18" t="s">
        <v>52</v>
      </c>
      <c r="D250" s="85" t="s">
        <v>1446</v>
      </c>
      <c r="E250" s="222" t="s">
        <v>1447</v>
      </c>
      <c r="F250" s="18" t="s">
        <v>842</v>
      </c>
      <c r="G250" s="77">
        <v>5.0</v>
      </c>
      <c r="H250" s="77">
        <v>4.0</v>
      </c>
      <c r="I250" s="77">
        <v>5.0</v>
      </c>
      <c r="J250" s="77">
        <v>50.0</v>
      </c>
      <c r="K250" s="18">
        <v>10.0</v>
      </c>
      <c r="L250" s="78" t="s">
        <v>319</v>
      </c>
      <c r="M250" s="79"/>
      <c r="N250" s="79"/>
      <c r="O250" s="79"/>
      <c r="P250" s="79"/>
      <c r="Q250" s="79"/>
      <c r="R250" s="79"/>
      <c r="S250" s="79"/>
      <c r="T250" s="79"/>
      <c r="U250" s="79"/>
      <c r="V250" s="79"/>
      <c r="W250" s="79"/>
      <c r="X250" s="79"/>
    </row>
    <row r="251" ht="11.25" customHeight="1">
      <c r="A251" s="215" t="s">
        <v>1026</v>
      </c>
      <c r="B251" s="215" t="s">
        <v>1027</v>
      </c>
      <c r="C251" s="18" t="s">
        <v>52</v>
      </c>
      <c r="D251" s="85" t="s">
        <v>1448</v>
      </c>
      <c r="E251" s="78" t="s">
        <v>1029</v>
      </c>
      <c r="F251" s="18" t="s">
        <v>172</v>
      </c>
      <c r="G251" s="77">
        <v>3.0</v>
      </c>
      <c r="H251" s="77">
        <v>3.0</v>
      </c>
      <c r="I251" s="77">
        <v>3.0</v>
      </c>
      <c r="J251" s="77">
        <v>50.0</v>
      </c>
      <c r="K251" s="18">
        <v>16.66</v>
      </c>
      <c r="L251" s="78" t="s">
        <v>767</v>
      </c>
      <c r="M251" s="79"/>
      <c r="N251" s="79"/>
      <c r="O251" s="79"/>
      <c r="P251" s="79"/>
      <c r="Q251" s="79"/>
      <c r="R251" s="79"/>
      <c r="S251" s="79"/>
      <c r="T251" s="79"/>
      <c r="U251" s="79"/>
      <c r="V251" s="79"/>
      <c r="W251" s="79"/>
      <c r="X251" s="79"/>
    </row>
    <row r="252" ht="11.25" customHeight="1">
      <c r="A252" s="215" t="s">
        <v>1026</v>
      </c>
      <c r="B252" s="215" t="s">
        <v>1027</v>
      </c>
      <c r="C252" s="18" t="s">
        <v>52</v>
      </c>
      <c r="D252" s="85" t="s">
        <v>1030</v>
      </c>
      <c r="E252" s="78" t="s">
        <v>1031</v>
      </c>
      <c r="F252" s="18" t="s">
        <v>922</v>
      </c>
      <c r="G252" s="77">
        <v>3.0</v>
      </c>
      <c r="H252" s="77">
        <v>3.0</v>
      </c>
      <c r="I252" s="77">
        <v>3.0</v>
      </c>
      <c r="J252" s="77">
        <v>50.0</v>
      </c>
      <c r="K252" s="18">
        <v>16.66</v>
      </c>
      <c r="L252" s="78" t="s">
        <v>767</v>
      </c>
      <c r="M252" s="79"/>
      <c r="N252" s="79"/>
      <c r="O252" s="79"/>
      <c r="P252" s="79"/>
      <c r="Q252" s="79"/>
      <c r="R252" s="79"/>
      <c r="S252" s="79"/>
      <c r="T252" s="79"/>
      <c r="U252" s="79"/>
      <c r="V252" s="79"/>
      <c r="W252" s="79"/>
      <c r="X252" s="79"/>
    </row>
    <row r="253" ht="11.25" customHeight="1">
      <c r="A253" s="215" t="s">
        <v>1026</v>
      </c>
      <c r="B253" s="215" t="s">
        <v>1027</v>
      </c>
      <c r="C253" s="18" t="s">
        <v>52</v>
      </c>
      <c r="D253" s="85" t="s">
        <v>1449</v>
      </c>
      <c r="E253" s="78" t="s">
        <v>1033</v>
      </c>
      <c r="F253" s="18" t="s">
        <v>172</v>
      </c>
      <c r="G253" s="77">
        <v>3.0</v>
      </c>
      <c r="H253" s="77">
        <v>3.0</v>
      </c>
      <c r="I253" s="77">
        <v>3.0</v>
      </c>
      <c r="J253" s="77">
        <v>50.0</v>
      </c>
      <c r="K253" s="18">
        <v>16.66</v>
      </c>
      <c r="L253" s="78" t="s">
        <v>767</v>
      </c>
      <c r="M253" s="79"/>
      <c r="N253" s="79"/>
      <c r="O253" s="79"/>
      <c r="P253" s="79"/>
      <c r="Q253" s="79"/>
      <c r="R253" s="79"/>
      <c r="S253" s="79"/>
      <c r="T253" s="79"/>
      <c r="U253" s="79"/>
      <c r="V253" s="79"/>
      <c r="W253" s="79"/>
      <c r="X253" s="79"/>
    </row>
    <row r="254" ht="11.25" customHeight="1">
      <c r="A254" s="215" t="s">
        <v>1026</v>
      </c>
      <c r="B254" s="215" t="s">
        <v>1027</v>
      </c>
      <c r="C254" s="18" t="s">
        <v>52</v>
      </c>
      <c r="D254" s="85" t="s">
        <v>1450</v>
      </c>
      <c r="E254" s="78" t="s">
        <v>1035</v>
      </c>
      <c r="F254" s="18" t="s">
        <v>172</v>
      </c>
      <c r="G254" s="77">
        <v>3.0</v>
      </c>
      <c r="H254" s="77">
        <v>3.0</v>
      </c>
      <c r="I254" s="77">
        <v>3.0</v>
      </c>
      <c r="J254" s="77">
        <v>50.0</v>
      </c>
      <c r="K254" s="18">
        <v>16.66</v>
      </c>
      <c r="L254" s="78" t="s">
        <v>767</v>
      </c>
      <c r="M254" s="79"/>
      <c r="N254" s="79"/>
      <c r="O254" s="79"/>
      <c r="P254" s="79"/>
      <c r="Q254" s="79"/>
      <c r="R254" s="79"/>
      <c r="S254" s="79"/>
      <c r="T254" s="79"/>
      <c r="U254" s="79"/>
      <c r="V254" s="79"/>
      <c r="W254" s="79"/>
      <c r="X254" s="79"/>
    </row>
    <row r="255" ht="11.25" customHeight="1">
      <c r="A255" s="215" t="s">
        <v>1026</v>
      </c>
      <c r="B255" s="215" t="s">
        <v>1027</v>
      </c>
      <c r="C255" s="18" t="s">
        <v>52</v>
      </c>
      <c r="D255" s="85" t="s">
        <v>1036</v>
      </c>
      <c r="E255" s="78" t="s">
        <v>1037</v>
      </c>
      <c r="F255" s="18" t="s">
        <v>1038</v>
      </c>
      <c r="G255" s="77">
        <v>3.0</v>
      </c>
      <c r="H255" s="77">
        <v>3.0</v>
      </c>
      <c r="I255" s="77">
        <v>3.0</v>
      </c>
      <c r="J255" s="77">
        <v>50.0</v>
      </c>
      <c r="K255" s="18">
        <v>16.66</v>
      </c>
      <c r="L255" s="78" t="s">
        <v>767</v>
      </c>
      <c r="M255" s="79"/>
      <c r="N255" s="79"/>
      <c r="O255" s="79"/>
      <c r="P255" s="79"/>
      <c r="Q255" s="79"/>
      <c r="R255" s="79"/>
      <c r="S255" s="79"/>
      <c r="T255" s="79"/>
      <c r="U255" s="79"/>
      <c r="V255" s="79"/>
      <c r="W255" s="79"/>
      <c r="X255" s="79"/>
    </row>
    <row r="256" ht="11.25" customHeight="1">
      <c r="A256" s="215" t="s">
        <v>1026</v>
      </c>
      <c r="B256" s="215" t="s">
        <v>1027</v>
      </c>
      <c r="C256" s="18" t="s">
        <v>52</v>
      </c>
      <c r="D256" s="85" t="s">
        <v>1039</v>
      </c>
      <c r="E256" s="78" t="s">
        <v>1040</v>
      </c>
      <c r="F256" s="18" t="s">
        <v>1038</v>
      </c>
      <c r="G256" s="77">
        <v>3.0</v>
      </c>
      <c r="H256" s="77">
        <v>3.0</v>
      </c>
      <c r="I256" s="77">
        <v>3.0</v>
      </c>
      <c r="J256" s="77">
        <v>50.0</v>
      </c>
      <c r="K256" s="18">
        <v>16.66</v>
      </c>
      <c r="L256" s="78" t="s">
        <v>767</v>
      </c>
      <c r="M256" s="79"/>
      <c r="N256" s="79"/>
      <c r="O256" s="79"/>
      <c r="P256" s="79"/>
      <c r="Q256" s="79"/>
      <c r="R256" s="79"/>
      <c r="S256" s="79"/>
      <c r="T256" s="79"/>
      <c r="U256" s="79"/>
      <c r="V256" s="79"/>
      <c r="W256" s="79"/>
      <c r="X256" s="79"/>
    </row>
    <row r="257" ht="11.25" customHeight="1">
      <c r="A257" s="215" t="s">
        <v>1026</v>
      </c>
      <c r="B257" s="215" t="s">
        <v>1027</v>
      </c>
      <c r="C257" s="18" t="s">
        <v>52</v>
      </c>
      <c r="D257" s="85" t="s">
        <v>1041</v>
      </c>
      <c r="E257" s="78" t="s">
        <v>1042</v>
      </c>
      <c r="F257" s="18" t="s">
        <v>1038</v>
      </c>
      <c r="G257" s="77">
        <v>3.0</v>
      </c>
      <c r="H257" s="77">
        <v>3.0</v>
      </c>
      <c r="I257" s="77">
        <v>3.0</v>
      </c>
      <c r="J257" s="77">
        <v>50.0</v>
      </c>
      <c r="K257" s="18">
        <v>16.66</v>
      </c>
      <c r="L257" s="78" t="s">
        <v>767</v>
      </c>
      <c r="M257" s="79"/>
      <c r="N257" s="79"/>
      <c r="O257" s="79"/>
      <c r="P257" s="79"/>
      <c r="Q257" s="79"/>
      <c r="R257" s="79"/>
      <c r="S257" s="79"/>
      <c r="T257" s="79"/>
      <c r="U257" s="79"/>
      <c r="V257" s="79"/>
      <c r="W257" s="79"/>
      <c r="X257" s="79"/>
    </row>
    <row r="258" ht="11.25" customHeight="1">
      <c r="A258" s="215" t="s">
        <v>1026</v>
      </c>
      <c r="B258" s="215" t="s">
        <v>1027</v>
      </c>
      <c r="C258" s="18" t="s">
        <v>52</v>
      </c>
      <c r="D258" s="85" t="s">
        <v>1043</v>
      </c>
      <c r="E258" s="78" t="s">
        <v>1044</v>
      </c>
      <c r="F258" s="18" t="s">
        <v>172</v>
      </c>
      <c r="G258" s="77">
        <v>3.0</v>
      </c>
      <c r="H258" s="77">
        <v>3.0</v>
      </c>
      <c r="I258" s="77">
        <v>3.0</v>
      </c>
      <c r="J258" s="77">
        <v>50.0</v>
      </c>
      <c r="K258" s="18">
        <v>16.66</v>
      </c>
      <c r="L258" s="78" t="s">
        <v>767</v>
      </c>
      <c r="M258" s="79"/>
      <c r="N258" s="79"/>
      <c r="O258" s="79"/>
      <c r="P258" s="79"/>
      <c r="Q258" s="79"/>
      <c r="R258" s="79"/>
      <c r="S258" s="79"/>
      <c r="T258" s="79"/>
      <c r="U258" s="79"/>
      <c r="V258" s="79"/>
      <c r="W258" s="79"/>
      <c r="X258" s="79"/>
    </row>
    <row r="259" ht="11.25" customHeight="1">
      <c r="A259" s="215" t="s">
        <v>1026</v>
      </c>
      <c r="B259" s="215" t="s">
        <v>1027</v>
      </c>
      <c r="C259" s="18" t="s">
        <v>52</v>
      </c>
      <c r="D259" s="85" t="s">
        <v>1045</v>
      </c>
      <c r="E259" s="78" t="s">
        <v>1046</v>
      </c>
      <c r="F259" s="18" t="s">
        <v>172</v>
      </c>
      <c r="G259" s="77">
        <v>3.0</v>
      </c>
      <c r="H259" s="77">
        <v>3.0</v>
      </c>
      <c r="I259" s="77">
        <v>3.0</v>
      </c>
      <c r="J259" s="77">
        <v>50.0</v>
      </c>
      <c r="K259" s="18">
        <v>16.66</v>
      </c>
      <c r="L259" s="78" t="s">
        <v>767</v>
      </c>
      <c r="M259" s="79"/>
      <c r="N259" s="79"/>
      <c r="O259" s="79"/>
      <c r="P259" s="79"/>
      <c r="Q259" s="79"/>
      <c r="R259" s="79"/>
      <c r="S259" s="79"/>
      <c r="T259" s="79"/>
      <c r="U259" s="79"/>
      <c r="V259" s="79"/>
      <c r="W259" s="79"/>
      <c r="X259" s="79"/>
    </row>
    <row r="260" ht="11.25" customHeight="1">
      <c r="A260" s="215" t="s">
        <v>1026</v>
      </c>
      <c r="B260" s="215" t="s">
        <v>1027</v>
      </c>
      <c r="C260" s="18" t="s">
        <v>52</v>
      </c>
      <c r="D260" s="85" t="s">
        <v>1047</v>
      </c>
      <c r="E260" s="78" t="s">
        <v>1048</v>
      </c>
      <c r="F260" s="18" t="s">
        <v>172</v>
      </c>
      <c r="G260" s="77">
        <v>3.0</v>
      </c>
      <c r="H260" s="77">
        <v>3.0</v>
      </c>
      <c r="I260" s="77">
        <v>3.0</v>
      </c>
      <c r="J260" s="77">
        <v>50.0</v>
      </c>
      <c r="K260" s="18">
        <v>16.66</v>
      </c>
      <c r="L260" s="78" t="s">
        <v>767</v>
      </c>
      <c r="M260" s="79"/>
      <c r="N260" s="79"/>
      <c r="O260" s="79"/>
      <c r="P260" s="79"/>
      <c r="Q260" s="79"/>
      <c r="R260" s="79"/>
      <c r="S260" s="79"/>
      <c r="T260" s="79"/>
      <c r="U260" s="79"/>
      <c r="V260" s="79"/>
      <c r="W260" s="79"/>
      <c r="X260" s="79"/>
    </row>
    <row r="261" ht="11.25" customHeight="1">
      <c r="A261" s="215" t="s">
        <v>1026</v>
      </c>
      <c r="B261" s="215" t="s">
        <v>1027</v>
      </c>
      <c r="C261" s="18" t="s">
        <v>52</v>
      </c>
      <c r="D261" s="85" t="s">
        <v>1049</v>
      </c>
      <c r="E261" s="78" t="s">
        <v>1050</v>
      </c>
      <c r="F261" s="18" t="s">
        <v>172</v>
      </c>
      <c r="G261" s="77">
        <v>3.0</v>
      </c>
      <c r="H261" s="77">
        <v>3.0</v>
      </c>
      <c r="I261" s="77">
        <v>3.0</v>
      </c>
      <c r="J261" s="77">
        <v>50.0</v>
      </c>
      <c r="K261" s="18">
        <v>16.66</v>
      </c>
      <c r="L261" s="78" t="s">
        <v>767</v>
      </c>
      <c r="M261" s="79"/>
      <c r="N261" s="79"/>
      <c r="O261" s="79"/>
      <c r="P261" s="79"/>
      <c r="Q261" s="79"/>
      <c r="R261" s="79"/>
      <c r="S261" s="79"/>
      <c r="T261" s="79"/>
      <c r="U261" s="79"/>
      <c r="V261" s="79"/>
      <c r="W261" s="79"/>
      <c r="X261" s="79"/>
    </row>
    <row r="262" ht="11.25" customHeight="1">
      <c r="A262" s="215" t="s">
        <v>1451</v>
      </c>
      <c r="B262" s="215" t="s">
        <v>1452</v>
      </c>
      <c r="C262" s="18" t="s">
        <v>52</v>
      </c>
      <c r="D262" s="85" t="s">
        <v>1453</v>
      </c>
      <c r="E262" s="216" t="s">
        <v>1454</v>
      </c>
      <c r="F262" s="18" t="s">
        <v>922</v>
      </c>
      <c r="G262" s="18">
        <v>3.0</v>
      </c>
      <c r="H262" s="18">
        <v>3.0</v>
      </c>
      <c r="I262" s="18">
        <v>3.0</v>
      </c>
      <c r="J262" s="218">
        <v>50.0</v>
      </c>
      <c r="K262" s="18">
        <f t="shared" ref="K262:K291" si="4">J262/H262</f>
        <v>16.66666667</v>
      </c>
      <c r="L262" s="78" t="s">
        <v>767</v>
      </c>
      <c r="M262" s="79"/>
      <c r="N262" s="79"/>
      <c r="O262" s="79"/>
      <c r="P262" s="79"/>
      <c r="Q262" s="79"/>
      <c r="R262" s="79"/>
      <c r="S262" s="79"/>
      <c r="T262" s="79"/>
      <c r="U262" s="79"/>
      <c r="V262" s="79"/>
      <c r="W262" s="79"/>
      <c r="X262" s="79"/>
    </row>
    <row r="263" ht="11.25" customHeight="1">
      <c r="A263" s="215" t="s">
        <v>1451</v>
      </c>
      <c r="B263" s="215" t="s">
        <v>1452</v>
      </c>
      <c r="C263" s="18" t="s">
        <v>52</v>
      </c>
      <c r="D263" s="85" t="s">
        <v>1455</v>
      </c>
      <c r="E263" s="216" t="s">
        <v>1456</v>
      </c>
      <c r="F263" s="18" t="s">
        <v>922</v>
      </c>
      <c r="G263" s="18">
        <v>3.0</v>
      </c>
      <c r="H263" s="18">
        <v>3.0</v>
      </c>
      <c r="I263" s="18">
        <v>3.0</v>
      </c>
      <c r="J263" s="218">
        <v>50.0</v>
      </c>
      <c r="K263" s="18">
        <f t="shared" si="4"/>
        <v>16.66666667</v>
      </c>
      <c r="L263" s="78" t="s">
        <v>767</v>
      </c>
      <c r="M263" s="79"/>
      <c r="N263" s="79"/>
      <c r="O263" s="79"/>
      <c r="P263" s="79"/>
      <c r="Q263" s="79"/>
      <c r="R263" s="79"/>
      <c r="S263" s="79"/>
      <c r="T263" s="79"/>
      <c r="U263" s="79"/>
      <c r="V263" s="79"/>
      <c r="W263" s="79"/>
      <c r="X263" s="79"/>
    </row>
    <row r="264" ht="11.25" customHeight="1">
      <c r="A264" s="215" t="s">
        <v>1451</v>
      </c>
      <c r="B264" s="215" t="s">
        <v>1452</v>
      </c>
      <c r="C264" s="18" t="s">
        <v>52</v>
      </c>
      <c r="D264" s="85" t="s">
        <v>1457</v>
      </c>
      <c r="E264" s="216" t="s">
        <v>1458</v>
      </c>
      <c r="F264" s="18" t="s">
        <v>922</v>
      </c>
      <c r="G264" s="18">
        <v>3.0</v>
      </c>
      <c r="H264" s="18">
        <v>3.0</v>
      </c>
      <c r="I264" s="18">
        <v>3.0</v>
      </c>
      <c r="J264" s="218">
        <v>50.0</v>
      </c>
      <c r="K264" s="18">
        <f t="shared" si="4"/>
        <v>16.66666667</v>
      </c>
      <c r="L264" s="78" t="s">
        <v>767</v>
      </c>
      <c r="M264" s="79"/>
      <c r="N264" s="79"/>
      <c r="O264" s="79"/>
      <c r="P264" s="79"/>
      <c r="Q264" s="79"/>
      <c r="R264" s="79"/>
      <c r="S264" s="79"/>
      <c r="T264" s="79"/>
      <c r="U264" s="79"/>
      <c r="V264" s="79"/>
      <c r="W264" s="79"/>
      <c r="X264" s="79"/>
    </row>
    <row r="265" ht="11.25" customHeight="1">
      <c r="A265" s="215" t="s">
        <v>1451</v>
      </c>
      <c r="B265" s="215" t="s">
        <v>1452</v>
      </c>
      <c r="C265" s="18" t="s">
        <v>52</v>
      </c>
      <c r="D265" s="85" t="s">
        <v>1459</v>
      </c>
      <c r="E265" s="216" t="s">
        <v>1460</v>
      </c>
      <c r="F265" s="18" t="s">
        <v>922</v>
      </c>
      <c r="G265" s="18">
        <v>3.0</v>
      </c>
      <c r="H265" s="18">
        <v>3.0</v>
      </c>
      <c r="I265" s="18">
        <v>3.0</v>
      </c>
      <c r="J265" s="218">
        <v>50.0</v>
      </c>
      <c r="K265" s="18">
        <f t="shared" si="4"/>
        <v>16.66666667</v>
      </c>
      <c r="L265" s="78" t="s">
        <v>767</v>
      </c>
      <c r="M265" s="79"/>
      <c r="N265" s="79"/>
      <c r="O265" s="79"/>
      <c r="P265" s="79"/>
      <c r="Q265" s="79"/>
      <c r="R265" s="79"/>
      <c r="S265" s="79"/>
      <c r="T265" s="79"/>
      <c r="U265" s="79"/>
      <c r="V265" s="79"/>
      <c r="W265" s="79"/>
      <c r="X265" s="79"/>
    </row>
    <row r="266" ht="11.25" customHeight="1">
      <c r="A266" s="215" t="s">
        <v>1451</v>
      </c>
      <c r="B266" s="215" t="s">
        <v>1452</v>
      </c>
      <c r="C266" s="18" t="s">
        <v>52</v>
      </c>
      <c r="D266" s="85" t="s">
        <v>1461</v>
      </c>
      <c r="E266" s="216" t="s">
        <v>1462</v>
      </c>
      <c r="F266" s="18" t="s">
        <v>922</v>
      </c>
      <c r="G266" s="18">
        <v>3.0</v>
      </c>
      <c r="H266" s="18">
        <v>3.0</v>
      </c>
      <c r="I266" s="18">
        <v>3.0</v>
      </c>
      <c r="J266" s="218">
        <v>50.0</v>
      </c>
      <c r="K266" s="18">
        <f t="shared" si="4"/>
        <v>16.66666667</v>
      </c>
      <c r="L266" s="78" t="s">
        <v>767</v>
      </c>
      <c r="M266" s="79"/>
      <c r="N266" s="79"/>
      <c r="O266" s="79"/>
      <c r="P266" s="79"/>
      <c r="Q266" s="79"/>
      <c r="R266" s="79"/>
      <c r="S266" s="79"/>
      <c r="T266" s="79"/>
      <c r="U266" s="79"/>
      <c r="V266" s="79"/>
      <c r="W266" s="79"/>
      <c r="X266" s="79"/>
    </row>
    <row r="267" ht="11.25" customHeight="1">
      <c r="A267" s="215" t="s">
        <v>1451</v>
      </c>
      <c r="B267" s="215" t="s">
        <v>1452</v>
      </c>
      <c r="C267" s="18" t="s">
        <v>52</v>
      </c>
      <c r="D267" s="85" t="s">
        <v>1463</v>
      </c>
      <c r="E267" s="216" t="s">
        <v>1464</v>
      </c>
      <c r="F267" s="18" t="s">
        <v>922</v>
      </c>
      <c r="G267" s="18">
        <v>3.0</v>
      </c>
      <c r="H267" s="18">
        <v>3.0</v>
      </c>
      <c r="I267" s="18">
        <v>3.0</v>
      </c>
      <c r="J267" s="218">
        <v>50.0</v>
      </c>
      <c r="K267" s="18">
        <f t="shared" si="4"/>
        <v>16.66666667</v>
      </c>
      <c r="L267" s="78" t="s">
        <v>767</v>
      </c>
      <c r="M267" s="79"/>
      <c r="N267" s="79"/>
      <c r="O267" s="79"/>
      <c r="P267" s="79"/>
      <c r="Q267" s="79"/>
      <c r="R267" s="79"/>
      <c r="S267" s="79"/>
      <c r="T267" s="79"/>
      <c r="U267" s="79"/>
      <c r="V267" s="79"/>
      <c r="W267" s="79"/>
      <c r="X267" s="79"/>
    </row>
    <row r="268" ht="11.25" customHeight="1">
      <c r="A268" s="215" t="s">
        <v>1451</v>
      </c>
      <c r="B268" s="215" t="s">
        <v>1452</v>
      </c>
      <c r="C268" s="18" t="s">
        <v>52</v>
      </c>
      <c r="D268" s="85" t="s">
        <v>1465</v>
      </c>
      <c r="E268" s="216" t="s">
        <v>380</v>
      </c>
      <c r="F268" s="18" t="s">
        <v>922</v>
      </c>
      <c r="G268" s="18">
        <v>3.0</v>
      </c>
      <c r="H268" s="18">
        <v>3.0</v>
      </c>
      <c r="I268" s="18">
        <v>3.0</v>
      </c>
      <c r="J268" s="218">
        <v>50.0</v>
      </c>
      <c r="K268" s="18">
        <f t="shared" si="4"/>
        <v>16.66666667</v>
      </c>
      <c r="L268" s="78" t="s">
        <v>767</v>
      </c>
      <c r="M268" s="79"/>
      <c r="N268" s="79"/>
      <c r="O268" s="79"/>
      <c r="P268" s="79"/>
      <c r="Q268" s="79"/>
      <c r="R268" s="79"/>
      <c r="S268" s="79"/>
      <c r="T268" s="79"/>
      <c r="U268" s="79"/>
      <c r="V268" s="79"/>
      <c r="W268" s="79"/>
      <c r="X268" s="79"/>
    </row>
    <row r="269" ht="11.25" customHeight="1">
      <c r="A269" s="215" t="s">
        <v>1451</v>
      </c>
      <c r="B269" s="215" t="s">
        <v>1452</v>
      </c>
      <c r="C269" s="18" t="s">
        <v>52</v>
      </c>
      <c r="D269" s="85" t="s">
        <v>1466</v>
      </c>
      <c r="E269" s="216" t="s">
        <v>1467</v>
      </c>
      <c r="F269" s="18" t="s">
        <v>922</v>
      </c>
      <c r="G269" s="18">
        <v>3.0</v>
      </c>
      <c r="H269" s="18">
        <v>3.0</v>
      </c>
      <c r="I269" s="18">
        <v>3.0</v>
      </c>
      <c r="J269" s="218">
        <v>50.0</v>
      </c>
      <c r="K269" s="18">
        <f t="shared" si="4"/>
        <v>16.66666667</v>
      </c>
      <c r="L269" s="78" t="s">
        <v>767</v>
      </c>
      <c r="M269" s="79"/>
      <c r="N269" s="79"/>
      <c r="O269" s="79"/>
      <c r="P269" s="79"/>
      <c r="Q269" s="79"/>
      <c r="R269" s="79"/>
      <c r="S269" s="79"/>
      <c r="T269" s="79"/>
      <c r="U269" s="79"/>
      <c r="V269" s="79"/>
      <c r="W269" s="79"/>
      <c r="X269" s="79"/>
    </row>
    <row r="270" ht="11.25" customHeight="1">
      <c r="A270" s="215" t="s">
        <v>1451</v>
      </c>
      <c r="B270" s="215" t="s">
        <v>1452</v>
      </c>
      <c r="C270" s="18" t="s">
        <v>52</v>
      </c>
      <c r="D270" s="85" t="s">
        <v>1468</v>
      </c>
      <c r="E270" s="216" t="s">
        <v>1372</v>
      </c>
      <c r="F270" s="18" t="s">
        <v>922</v>
      </c>
      <c r="G270" s="18">
        <v>3.0</v>
      </c>
      <c r="H270" s="18">
        <v>3.0</v>
      </c>
      <c r="I270" s="18">
        <v>3.0</v>
      </c>
      <c r="J270" s="218">
        <v>50.0</v>
      </c>
      <c r="K270" s="18">
        <f t="shared" si="4"/>
        <v>16.66666667</v>
      </c>
      <c r="L270" s="78" t="s">
        <v>767</v>
      </c>
      <c r="M270" s="79"/>
      <c r="N270" s="79"/>
      <c r="O270" s="79"/>
      <c r="P270" s="79"/>
      <c r="Q270" s="79"/>
      <c r="R270" s="79"/>
      <c r="S270" s="79"/>
      <c r="T270" s="79"/>
      <c r="U270" s="79"/>
      <c r="V270" s="79"/>
      <c r="W270" s="79"/>
      <c r="X270" s="79"/>
    </row>
    <row r="271" ht="11.25" customHeight="1">
      <c r="A271" s="215" t="s">
        <v>1451</v>
      </c>
      <c r="B271" s="215" t="s">
        <v>1452</v>
      </c>
      <c r="C271" s="18" t="s">
        <v>52</v>
      </c>
      <c r="D271" s="85" t="s">
        <v>1466</v>
      </c>
      <c r="E271" s="216" t="s">
        <v>1469</v>
      </c>
      <c r="F271" s="18" t="s">
        <v>922</v>
      </c>
      <c r="G271" s="18">
        <v>3.0</v>
      </c>
      <c r="H271" s="18">
        <v>3.0</v>
      </c>
      <c r="I271" s="18">
        <v>3.0</v>
      </c>
      <c r="J271" s="218">
        <v>50.0</v>
      </c>
      <c r="K271" s="18">
        <f t="shared" si="4"/>
        <v>16.66666667</v>
      </c>
      <c r="L271" s="78" t="s">
        <v>767</v>
      </c>
      <c r="M271" s="79"/>
      <c r="N271" s="79"/>
      <c r="O271" s="79"/>
      <c r="P271" s="79"/>
      <c r="Q271" s="79"/>
      <c r="R271" s="79"/>
      <c r="S271" s="79"/>
      <c r="T271" s="79"/>
      <c r="U271" s="79"/>
      <c r="V271" s="79"/>
      <c r="W271" s="79"/>
      <c r="X271" s="79"/>
    </row>
    <row r="272" ht="11.25" customHeight="1">
      <c r="A272" s="215" t="s">
        <v>1470</v>
      </c>
      <c r="B272" s="215" t="s">
        <v>1471</v>
      </c>
      <c r="C272" s="18" t="s">
        <v>52</v>
      </c>
      <c r="D272" s="85" t="s">
        <v>1472</v>
      </c>
      <c r="E272" s="216" t="s">
        <v>1473</v>
      </c>
      <c r="F272" s="18" t="s">
        <v>922</v>
      </c>
      <c r="G272" s="18">
        <v>4.0</v>
      </c>
      <c r="H272" s="18">
        <v>4.0</v>
      </c>
      <c r="I272" s="18">
        <v>4.0</v>
      </c>
      <c r="J272" s="218">
        <v>50.0</v>
      </c>
      <c r="K272" s="18">
        <f t="shared" si="4"/>
        <v>12.5</v>
      </c>
      <c r="L272" s="78" t="s">
        <v>767</v>
      </c>
      <c r="M272" s="79"/>
      <c r="N272" s="79"/>
      <c r="O272" s="79"/>
      <c r="P272" s="79"/>
      <c r="Q272" s="79"/>
      <c r="R272" s="79"/>
      <c r="S272" s="79"/>
      <c r="T272" s="79"/>
      <c r="U272" s="79"/>
      <c r="V272" s="79"/>
      <c r="W272" s="79"/>
      <c r="X272" s="79"/>
    </row>
    <row r="273" ht="11.25" customHeight="1">
      <c r="A273" s="215" t="s">
        <v>1470</v>
      </c>
      <c r="B273" s="215" t="s">
        <v>1471</v>
      </c>
      <c r="C273" s="18" t="s">
        <v>52</v>
      </c>
      <c r="D273" s="85" t="s">
        <v>1474</v>
      </c>
      <c r="E273" s="216" t="s">
        <v>1475</v>
      </c>
      <c r="F273" s="18" t="s">
        <v>922</v>
      </c>
      <c r="G273" s="18">
        <v>4.0</v>
      </c>
      <c r="H273" s="18">
        <v>4.0</v>
      </c>
      <c r="I273" s="18">
        <v>4.0</v>
      </c>
      <c r="J273" s="218">
        <v>50.0</v>
      </c>
      <c r="K273" s="18">
        <f t="shared" si="4"/>
        <v>12.5</v>
      </c>
      <c r="L273" s="78" t="s">
        <v>767</v>
      </c>
      <c r="M273" s="79"/>
      <c r="N273" s="79"/>
      <c r="O273" s="79"/>
      <c r="P273" s="79"/>
      <c r="Q273" s="79"/>
      <c r="R273" s="79"/>
      <c r="S273" s="79"/>
      <c r="T273" s="79"/>
      <c r="U273" s="79"/>
      <c r="V273" s="79"/>
      <c r="W273" s="79"/>
      <c r="X273" s="79"/>
    </row>
    <row r="274" ht="11.25" customHeight="1">
      <c r="A274" s="215" t="s">
        <v>1476</v>
      </c>
      <c r="B274" s="215" t="s">
        <v>1477</v>
      </c>
      <c r="C274" s="18" t="s">
        <v>52</v>
      </c>
      <c r="D274" s="85" t="s">
        <v>1478</v>
      </c>
      <c r="E274" s="216" t="s">
        <v>851</v>
      </c>
      <c r="F274" s="18" t="s">
        <v>922</v>
      </c>
      <c r="G274" s="18">
        <v>6.0</v>
      </c>
      <c r="H274" s="18">
        <v>6.0</v>
      </c>
      <c r="I274" s="18">
        <v>6.0</v>
      </c>
      <c r="J274" s="218">
        <v>50.0</v>
      </c>
      <c r="K274" s="18">
        <f t="shared" si="4"/>
        <v>8.333333333</v>
      </c>
      <c r="L274" s="78" t="s">
        <v>767</v>
      </c>
      <c r="M274" s="79"/>
      <c r="N274" s="79"/>
      <c r="O274" s="79"/>
      <c r="P274" s="79"/>
      <c r="Q274" s="79"/>
      <c r="R274" s="79"/>
      <c r="S274" s="79"/>
      <c r="T274" s="79"/>
      <c r="U274" s="79"/>
      <c r="V274" s="79"/>
      <c r="W274" s="79"/>
      <c r="X274" s="79"/>
    </row>
    <row r="275" ht="11.25" customHeight="1">
      <c r="A275" s="215" t="s">
        <v>1476</v>
      </c>
      <c r="B275" s="215" t="s">
        <v>1477</v>
      </c>
      <c r="C275" s="18" t="s">
        <v>52</v>
      </c>
      <c r="D275" s="85" t="s">
        <v>1479</v>
      </c>
      <c r="E275" s="216" t="s">
        <v>849</v>
      </c>
      <c r="F275" s="18" t="s">
        <v>922</v>
      </c>
      <c r="G275" s="18">
        <v>6.0</v>
      </c>
      <c r="H275" s="18">
        <v>6.0</v>
      </c>
      <c r="I275" s="18">
        <v>6.0</v>
      </c>
      <c r="J275" s="218">
        <v>50.0</v>
      </c>
      <c r="K275" s="18">
        <f t="shared" si="4"/>
        <v>8.333333333</v>
      </c>
      <c r="L275" s="78" t="s">
        <v>767</v>
      </c>
      <c r="M275" s="79"/>
      <c r="N275" s="79"/>
      <c r="O275" s="79"/>
      <c r="P275" s="79"/>
      <c r="Q275" s="79"/>
      <c r="R275" s="79"/>
      <c r="S275" s="79"/>
      <c r="T275" s="79"/>
      <c r="U275" s="79"/>
      <c r="V275" s="79"/>
      <c r="W275" s="79"/>
      <c r="X275" s="79"/>
    </row>
    <row r="276" ht="11.25" customHeight="1">
      <c r="A276" s="215" t="s">
        <v>1476</v>
      </c>
      <c r="B276" s="215" t="s">
        <v>1477</v>
      </c>
      <c r="C276" s="18" t="s">
        <v>52</v>
      </c>
      <c r="D276" s="85" t="s">
        <v>1480</v>
      </c>
      <c r="E276" s="216" t="s">
        <v>847</v>
      </c>
      <c r="F276" s="18" t="s">
        <v>922</v>
      </c>
      <c r="G276" s="18">
        <v>6.0</v>
      </c>
      <c r="H276" s="18">
        <v>6.0</v>
      </c>
      <c r="I276" s="18">
        <v>6.0</v>
      </c>
      <c r="J276" s="218">
        <v>50.0</v>
      </c>
      <c r="K276" s="18">
        <f t="shared" si="4"/>
        <v>8.333333333</v>
      </c>
      <c r="L276" s="78" t="s">
        <v>767</v>
      </c>
      <c r="M276" s="79"/>
      <c r="N276" s="79"/>
      <c r="O276" s="79"/>
      <c r="P276" s="79"/>
      <c r="Q276" s="79"/>
      <c r="R276" s="79"/>
      <c r="S276" s="79"/>
      <c r="T276" s="79"/>
      <c r="U276" s="79"/>
      <c r="V276" s="79"/>
      <c r="W276" s="79"/>
      <c r="X276" s="79"/>
    </row>
    <row r="277" ht="11.25" customHeight="1">
      <c r="A277" s="215" t="s">
        <v>1476</v>
      </c>
      <c r="B277" s="215" t="s">
        <v>1477</v>
      </c>
      <c r="C277" s="18" t="s">
        <v>52</v>
      </c>
      <c r="D277" s="85" t="s">
        <v>1481</v>
      </c>
      <c r="E277" s="216" t="s">
        <v>844</v>
      </c>
      <c r="F277" s="18" t="s">
        <v>922</v>
      </c>
      <c r="G277" s="18">
        <v>6.0</v>
      </c>
      <c r="H277" s="18">
        <v>6.0</v>
      </c>
      <c r="I277" s="18">
        <v>6.0</v>
      </c>
      <c r="J277" s="218">
        <v>50.0</v>
      </c>
      <c r="K277" s="18">
        <f t="shared" si="4"/>
        <v>8.333333333</v>
      </c>
      <c r="L277" s="78" t="s">
        <v>767</v>
      </c>
      <c r="M277" s="79"/>
      <c r="N277" s="79"/>
      <c r="O277" s="79"/>
      <c r="P277" s="79"/>
      <c r="Q277" s="79"/>
      <c r="R277" s="79"/>
      <c r="S277" s="79"/>
      <c r="T277" s="79"/>
      <c r="U277" s="79"/>
      <c r="V277" s="79"/>
      <c r="W277" s="79"/>
      <c r="X277" s="79"/>
    </row>
    <row r="278" ht="11.25" customHeight="1">
      <c r="A278" s="215" t="s">
        <v>1476</v>
      </c>
      <c r="B278" s="215" t="s">
        <v>1477</v>
      </c>
      <c r="C278" s="18" t="s">
        <v>52</v>
      </c>
      <c r="D278" s="85" t="s">
        <v>1482</v>
      </c>
      <c r="E278" s="216" t="s">
        <v>1483</v>
      </c>
      <c r="F278" s="18" t="s">
        <v>922</v>
      </c>
      <c r="G278" s="18">
        <v>6.0</v>
      </c>
      <c r="H278" s="18">
        <v>6.0</v>
      </c>
      <c r="I278" s="18">
        <v>6.0</v>
      </c>
      <c r="J278" s="218">
        <v>50.0</v>
      </c>
      <c r="K278" s="18">
        <f t="shared" si="4"/>
        <v>8.333333333</v>
      </c>
      <c r="L278" s="78" t="s">
        <v>767</v>
      </c>
      <c r="M278" s="79"/>
      <c r="N278" s="79"/>
      <c r="O278" s="79"/>
      <c r="P278" s="79"/>
      <c r="Q278" s="79"/>
      <c r="R278" s="79"/>
      <c r="S278" s="79"/>
      <c r="T278" s="79"/>
      <c r="U278" s="79"/>
      <c r="V278" s="79"/>
      <c r="W278" s="79"/>
      <c r="X278" s="79"/>
    </row>
    <row r="279" ht="11.25" customHeight="1">
      <c r="A279" s="215" t="s">
        <v>1476</v>
      </c>
      <c r="B279" s="215" t="s">
        <v>1477</v>
      </c>
      <c r="C279" s="18" t="s">
        <v>52</v>
      </c>
      <c r="D279" s="85" t="s">
        <v>1484</v>
      </c>
      <c r="E279" s="216" t="s">
        <v>841</v>
      </c>
      <c r="F279" s="18" t="s">
        <v>922</v>
      </c>
      <c r="G279" s="18">
        <v>6.0</v>
      </c>
      <c r="H279" s="18">
        <v>6.0</v>
      </c>
      <c r="I279" s="18">
        <v>6.0</v>
      </c>
      <c r="J279" s="218">
        <v>50.0</v>
      </c>
      <c r="K279" s="18">
        <f t="shared" si="4"/>
        <v>8.333333333</v>
      </c>
      <c r="L279" s="78" t="s">
        <v>767</v>
      </c>
      <c r="M279" s="79"/>
      <c r="N279" s="79"/>
      <c r="O279" s="79"/>
      <c r="P279" s="79"/>
      <c r="Q279" s="79"/>
      <c r="R279" s="79"/>
      <c r="S279" s="79"/>
      <c r="T279" s="79"/>
      <c r="U279" s="79"/>
      <c r="V279" s="79"/>
      <c r="W279" s="79"/>
      <c r="X279" s="79"/>
    </row>
    <row r="280" ht="11.25" customHeight="1">
      <c r="A280" s="215" t="s">
        <v>1476</v>
      </c>
      <c r="B280" s="215" t="s">
        <v>1477</v>
      </c>
      <c r="C280" s="18" t="s">
        <v>52</v>
      </c>
      <c r="D280" s="85" t="s">
        <v>1485</v>
      </c>
      <c r="E280" s="216" t="s">
        <v>897</v>
      </c>
      <c r="F280" s="18" t="s">
        <v>922</v>
      </c>
      <c r="G280" s="18">
        <v>6.0</v>
      </c>
      <c r="H280" s="18">
        <v>6.0</v>
      </c>
      <c r="I280" s="18">
        <v>6.0</v>
      </c>
      <c r="J280" s="218">
        <v>50.0</v>
      </c>
      <c r="K280" s="18">
        <f t="shared" si="4"/>
        <v>8.333333333</v>
      </c>
      <c r="L280" s="78" t="s">
        <v>767</v>
      </c>
      <c r="M280" s="79"/>
      <c r="N280" s="79"/>
      <c r="O280" s="79"/>
      <c r="P280" s="79"/>
      <c r="Q280" s="79"/>
      <c r="R280" s="79"/>
      <c r="S280" s="79"/>
      <c r="T280" s="79"/>
      <c r="U280" s="79"/>
      <c r="V280" s="79"/>
      <c r="W280" s="79"/>
      <c r="X280" s="79"/>
    </row>
    <row r="281" ht="11.25" customHeight="1">
      <c r="A281" s="215" t="s">
        <v>1486</v>
      </c>
      <c r="B281" s="215" t="s">
        <v>1487</v>
      </c>
      <c r="C281" s="18" t="s">
        <v>52</v>
      </c>
      <c r="D281" s="85" t="s">
        <v>1488</v>
      </c>
      <c r="E281" s="216" t="s">
        <v>1489</v>
      </c>
      <c r="F281" s="18" t="s">
        <v>922</v>
      </c>
      <c r="G281" s="18">
        <v>6.0</v>
      </c>
      <c r="H281" s="18">
        <v>5.0</v>
      </c>
      <c r="I281" s="18">
        <v>6.0</v>
      </c>
      <c r="J281" s="218">
        <v>50.0</v>
      </c>
      <c r="K281" s="76">
        <f t="shared" si="4"/>
        <v>10</v>
      </c>
      <c r="L281" s="78" t="s">
        <v>767</v>
      </c>
      <c r="M281" s="79"/>
      <c r="N281" s="79"/>
      <c r="O281" s="79"/>
      <c r="P281" s="79"/>
      <c r="Q281" s="79"/>
      <c r="R281" s="79"/>
      <c r="S281" s="79"/>
      <c r="T281" s="79"/>
      <c r="U281" s="79"/>
      <c r="V281" s="79"/>
      <c r="W281" s="79"/>
      <c r="X281" s="79"/>
    </row>
    <row r="282" ht="11.25" customHeight="1">
      <c r="A282" s="215" t="s">
        <v>1486</v>
      </c>
      <c r="B282" s="215" t="s">
        <v>1487</v>
      </c>
      <c r="C282" s="18" t="s">
        <v>52</v>
      </c>
      <c r="D282" s="85" t="s">
        <v>1490</v>
      </c>
      <c r="E282" s="216" t="s">
        <v>1491</v>
      </c>
      <c r="F282" s="18" t="s">
        <v>922</v>
      </c>
      <c r="G282" s="18">
        <v>6.0</v>
      </c>
      <c r="H282" s="18">
        <v>5.0</v>
      </c>
      <c r="I282" s="18">
        <v>6.0</v>
      </c>
      <c r="J282" s="218">
        <v>50.0</v>
      </c>
      <c r="K282" s="76">
        <f t="shared" si="4"/>
        <v>10</v>
      </c>
      <c r="L282" s="78" t="s">
        <v>767</v>
      </c>
      <c r="M282" s="79"/>
      <c r="N282" s="79"/>
      <c r="O282" s="79"/>
      <c r="P282" s="79"/>
      <c r="Q282" s="79"/>
      <c r="R282" s="79"/>
      <c r="S282" s="79"/>
      <c r="T282" s="79"/>
      <c r="U282" s="79"/>
      <c r="V282" s="79"/>
      <c r="W282" s="79"/>
      <c r="X282" s="79"/>
    </row>
    <row r="283" ht="11.25" customHeight="1">
      <c r="A283" s="215" t="s">
        <v>1492</v>
      </c>
      <c r="B283" s="215" t="s">
        <v>1493</v>
      </c>
      <c r="C283" s="18" t="s">
        <v>52</v>
      </c>
      <c r="D283" s="85" t="s">
        <v>1494</v>
      </c>
      <c r="E283" s="216" t="s">
        <v>879</v>
      </c>
      <c r="F283" s="18" t="s">
        <v>922</v>
      </c>
      <c r="G283" s="18">
        <v>4.0</v>
      </c>
      <c r="H283" s="18">
        <v>4.0</v>
      </c>
      <c r="I283" s="18">
        <v>4.0</v>
      </c>
      <c r="J283" s="218">
        <v>50.0</v>
      </c>
      <c r="K283" s="76">
        <f t="shared" si="4"/>
        <v>12.5</v>
      </c>
      <c r="L283" s="78" t="s">
        <v>767</v>
      </c>
      <c r="M283" s="79"/>
      <c r="N283" s="79"/>
      <c r="O283" s="79"/>
      <c r="P283" s="79"/>
      <c r="Q283" s="79"/>
      <c r="R283" s="79"/>
      <c r="S283" s="79"/>
      <c r="T283" s="79"/>
      <c r="U283" s="79"/>
      <c r="V283" s="79"/>
      <c r="W283" s="79"/>
      <c r="X283" s="79"/>
    </row>
    <row r="284" ht="11.25" customHeight="1">
      <c r="A284" s="215" t="s">
        <v>1492</v>
      </c>
      <c r="B284" s="215" t="s">
        <v>1493</v>
      </c>
      <c r="C284" s="18" t="s">
        <v>52</v>
      </c>
      <c r="D284" s="85" t="s">
        <v>1495</v>
      </c>
      <c r="E284" s="216" t="s">
        <v>855</v>
      </c>
      <c r="F284" s="18" t="s">
        <v>922</v>
      </c>
      <c r="G284" s="18">
        <v>4.0</v>
      </c>
      <c r="H284" s="18">
        <v>4.0</v>
      </c>
      <c r="I284" s="18">
        <v>4.0</v>
      </c>
      <c r="J284" s="218">
        <v>50.0</v>
      </c>
      <c r="K284" s="76">
        <f t="shared" si="4"/>
        <v>12.5</v>
      </c>
      <c r="L284" s="78" t="s">
        <v>767</v>
      </c>
      <c r="M284" s="79"/>
      <c r="N284" s="79"/>
      <c r="O284" s="79"/>
      <c r="P284" s="79"/>
      <c r="Q284" s="79"/>
      <c r="R284" s="79"/>
      <c r="S284" s="79"/>
      <c r="T284" s="79"/>
      <c r="U284" s="79"/>
      <c r="V284" s="79"/>
      <c r="W284" s="79"/>
      <c r="X284" s="79"/>
    </row>
    <row r="285" ht="11.25" customHeight="1">
      <c r="A285" s="215" t="s">
        <v>1496</v>
      </c>
      <c r="B285" s="215" t="s">
        <v>1497</v>
      </c>
      <c r="C285" s="18" t="s">
        <v>52</v>
      </c>
      <c r="D285" s="85" t="s">
        <v>1325</v>
      </c>
      <c r="E285" s="216" t="s">
        <v>1498</v>
      </c>
      <c r="F285" s="18" t="s">
        <v>922</v>
      </c>
      <c r="G285" s="18">
        <v>5.0</v>
      </c>
      <c r="H285" s="18">
        <v>5.0</v>
      </c>
      <c r="I285" s="18">
        <v>5.0</v>
      </c>
      <c r="J285" s="218">
        <v>50.0</v>
      </c>
      <c r="K285" s="76">
        <f t="shared" si="4"/>
        <v>10</v>
      </c>
      <c r="L285" s="78" t="s">
        <v>767</v>
      </c>
      <c r="M285" s="79"/>
      <c r="N285" s="79"/>
      <c r="O285" s="79"/>
      <c r="P285" s="79"/>
      <c r="Q285" s="79"/>
      <c r="R285" s="79"/>
      <c r="S285" s="79"/>
      <c r="T285" s="79"/>
      <c r="U285" s="79"/>
      <c r="V285" s="79"/>
      <c r="W285" s="79"/>
      <c r="X285" s="79"/>
    </row>
    <row r="286" ht="11.25" customHeight="1">
      <c r="A286" s="215" t="s">
        <v>1496</v>
      </c>
      <c r="B286" s="215" t="s">
        <v>1497</v>
      </c>
      <c r="C286" s="18" t="s">
        <v>52</v>
      </c>
      <c r="D286" s="85" t="s">
        <v>1327</v>
      </c>
      <c r="E286" s="216" t="s">
        <v>1499</v>
      </c>
      <c r="F286" s="18" t="s">
        <v>922</v>
      </c>
      <c r="G286" s="18">
        <v>5.0</v>
      </c>
      <c r="H286" s="18">
        <v>5.0</v>
      </c>
      <c r="I286" s="18">
        <v>5.0</v>
      </c>
      <c r="J286" s="218">
        <v>50.0</v>
      </c>
      <c r="K286" s="76">
        <f t="shared" si="4"/>
        <v>10</v>
      </c>
      <c r="L286" s="78" t="s">
        <v>767</v>
      </c>
      <c r="M286" s="79"/>
      <c r="N286" s="79"/>
      <c r="O286" s="79"/>
      <c r="P286" s="79"/>
      <c r="Q286" s="79"/>
      <c r="R286" s="79"/>
      <c r="S286" s="79"/>
      <c r="T286" s="79"/>
      <c r="U286" s="79"/>
      <c r="V286" s="79"/>
      <c r="W286" s="79"/>
      <c r="X286" s="79"/>
    </row>
    <row r="287" ht="11.25" customHeight="1">
      <c r="A287" s="215" t="s">
        <v>1496</v>
      </c>
      <c r="B287" s="215" t="s">
        <v>1497</v>
      </c>
      <c r="C287" s="18" t="s">
        <v>52</v>
      </c>
      <c r="D287" s="85" t="s">
        <v>1330</v>
      </c>
      <c r="E287" s="216" t="s">
        <v>1500</v>
      </c>
      <c r="F287" s="18" t="s">
        <v>922</v>
      </c>
      <c r="G287" s="18">
        <v>5.0</v>
      </c>
      <c r="H287" s="18">
        <v>5.0</v>
      </c>
      <c r="I287" s="18">
        <v>5.0</v>
      </c>
      <c r="J287" s="218">
        <v>50.0</v>
      </c>
      <c r="K287" s="76">
        <f t="shared" si="4"/>
        <v>10</v>
      </c>
      <c r="L287" s="78" t="s">
        <v>767</v>
      </c>
      <c r="M287" s="79"/>
      <c r="N287" s="79"/>
      <c r="O287" s="79"/>
      <c r="P287" s="79"/>
      <c r="Q287" s="79"/>
      <c r="R287" s="79"/>
      <c r="S287" s="79"/>
      <c r="T287" s="79"/>
      <c r="U287" s="79"/>
      <c r="V287" s="79"/>
      <c r="W287" s="79"/>
      <c r="X287" s="79"/>
    </row>
    <row r="288" ht="11.25" customHeight="1">
      <c r="A288" s="215" t="s">
        <v>1501</v>
      </c>
      <c r="B288" s="215" t="s">
        <v>1502</v>
      </c>
      <c r="C288" s="18" t="s">
        <v>52</v>
      </c>
      <c r="D288" s="85" t="s">
        <v>1321</v>
      </c>
      <c r="E288" s="216" t="s">
        <v>1503</v>
      </c>
      <c r="F288" s="18" t="s">
        <v>922</v>
      </c>
      <c r="G288" s="18">
        <v>4.0</v>
      </c>
      <c r="H288" s="18">
        <v>4.0</v>
      </c>
      <c r="I288" s="18">
        <v>4.0</v>
      </c>
      <c r="J288" s="218">
        <v>50.0</v>
      </c>
      <c r="K288" s="76">
        <f t="shared" si="4"/>
        <v>12.5</v>
      </c>
      <c r="L288" s="78" t="s">
        <v>767</v>
      </c>
      <c r="M288" s="79"/>
      <c r="N288" s="79"/>
      <c r="O288" s="79"/>
      <c r="P288" s="79"/>
      <c r="Q288" s="79"/>
      <c r="R288" s="79"/>
      <c r="S288" s="79"/>
      <c r="T288" s="79"/>
      <c r="U288" s="79"/>
      <c r="V288" s="79"/>
      <c r="W288" s="79"/>
      <c r="X288" s="79"/>
    </row>
    <row r="289" ht="11.25" customHeight="1">
      <c r="A289" s="215" t="s">
        <v>1501</v>
      </c>
      <c r="B289" s="215" t="s">
        <v>1502</v>
      </c>
      <c r="C289" s="18" t="s">
        <v>52</v>
      </c>
      <c r="D289" s="85" t="s">
        <v>1504</v>
      </c>
      <c r="E289" s="216" t="s">
        <v>1505</v>
      </c>
      <c r="F289" s="18" t="s">
        <v>922</v>
      </c>
      <c r="G289" s="18">
        <v>4.0</v>
      </c>
      <c r="H289" s="18">
        <v>4.0</v>
      </c>
      <c r="I289" s="18">
        <v>4.0</v>
      </c>
      <c r="J289" s="218">
        <v>50.0</v>
      </c>
      <c r="K289" s="76">
        <f t="shared" si="4"/>
        <v>12.5</v>
      </c>
      <c r="L289" s="78" t="s">
        <v>767</v>
      </c>
      <c r="M289" s="79"/>
      <c r="N289" s="79"/>
      <c r="O289" s="79"/>
      <c r="P289" s="79"/>
      <c r="Q289" s="79"/>
      <c r="R289" s="79"/>
      <c r="S289" s="79"/>
      <c r="T289" s="79"/>
      <c r="U289" s="79"/>
      <c r="V289" s="79"/>
      <c r="W289" s="79"/>
      <c r="X289" s="79"/>
    </row>
    <row r="290" ht="11.25" customHeight="1">
      <c r="A290" s="215" t="s">
        <v>1506</v>
      </c>
      <c r="B290" s="215" t="s">
        <v>1507</v>
      </c>
      <c r="C290" s="18" t="s">
        <v>52</v>
      </c>
      <c r="D290" s="85" t="s">
        <v>1508</v>
      </c>
      <c r="E290" s="216" t="s">
        <v>964</v>
      </c>
      <c r="F290" s="18" t="s">
        <v>922</v>
      </c>
      <c r="G290" s="18">
        <v>5.0</v>
      </c>
      <c r="H290" s="18">
        <v>5.0</v>
      </c>
      <c r="I290" s="18">
        <v>5.0</v>
      </c>
      <c r="J290" s="218">
        <v>50.0</v>
      </c>
      <c r="K290" s="76">
        <f t="shared" si="4"/>
        <v>10</v>
      </c>
      <c r="L290" s="78" t="s">
        <v>767</v>
      </c>
      <c r="M290" s="79"/>
      <c r="N290" s="79"/>
      <c r="O290" s="79"/>
      <c r="P290" s="79"/>
      <c r="Q290" s="79"/>
      <c r="R290" s="79"/>
      <c r="S290" s="79"/>
      <c r="T290" s="79"/>
      <c r="U290" s="79"/>
      <c r="V290" s="79"/>
      <c r="W290" s="79"/>
      <c r="X290" s="79"/>
    </row>
    <row r="291" ht="11.25" customHeight="1">
      <c r="A291" s="215" t="s">
        <v>1506</v>
      </c>
      <c r="B291" s="215" t="s">
        <v>1507</v>
      </c>
      <c r="C291" s="18" t="s">
        <v>52</v>
      </c>
      <c r="D291" s="85" t="s">
        <v>1509</v>
      </c>
      <c r="E291" s="216" t="s">
        <v>966</v>
      </c>
      <c r="F291" s="18" t="s">
        <v>922</v>
      </c>
      <c r="G291" s="18">
        <v>5.0</v>
      </c>
      <c r="H291" s="18">
        <v>5.0</v>
      </c>
      <c r="I291" s="18">
        <v>5.0</v>
      </c>
      <c r="J291" s="218">
        <v>50.0</v>
      </c>
      <c r="K291" s="76">
        <f t="shared" si="4"/>
        <v>10</v>
      </c>
      <c r="L291" s="78" t="s">
        <v>767</v>
      </c>
      <c r="M291" s="79"/>
      <c r="N291" s="79"/>
      <c r="O291" s="79"/>
      <c r="P291" s="79"/>
      <c r="Q291" s="79"/>
      <c r="R291" s="79"/>
      <c r="S291" s="79"/>
      <c r="T291" s="79"/>
      <c r="U291" s="79"/>
      <c r="V291" s="79"/>
      <c r="W291" s="79"/>
      <c r="X291" s="79"/>
    </row>
    <row r="292" ht="11.25" customHeight="1">
      <c r="A292" s="215" t="s">
        <v>946</v>
      </c>
      <c r="B292" s="215" t="s">
        <v>947</v>
      </c>
      <c r="C292" s="18" t="s">
        <v>52</v>
      </c>
      <c r="D292" s="85" t="s">
        <v>948</v>
      </c>
      <c r="E292" s="78" t="s">
        <v>949</v>
      </c>
      <c r="F292" s="18" t="s">
        <v>922</v>
      </c>
      <c r="G292" s="77">
        <v>3.0</v>
      </c>
      <c r="H292" s="77">
        <v>3.0</v>
      </c>
      <c r="I292" s="77">
        <v>3.0</v>
      </c>
      <c r="J292" s="77">
        <v>50.0</v>
      </c>
      <c r="K292" s="221">
        <f t="shared" ref="K292:K297" si="5">J292/G292</f>
        <v>16.66666667</v>
      </c>
      <c r="L292" s="78" t="s">
        <v>767</v>
      </c>
      <c r="M292" s="79"/>
      <c r="N292" s="79"/>
      <c r="O292" s="79"/>
      <c r="P292" s="79"/>
      <c r="Q292" s="79"/>
      <c r="R292" s="79"/>
      <c r="S292" s="79"/>
      <c r="T292" s="79"/>
      <c r="U292" s="79"/>
      <c r="V292" s="79"/>
      <c r="W292" s="79"/>
      <c r="X292" s="79"/>
    </row>
    <row r="293" ht="11.25" customHeight="1">
      <c r="A293" s="215" t="s">
        <v>983</v>
      </c>
      <c r="B293" s="215" t="s">
        <v>984</v>
      </c>
      <c r="C293" s="18" t="s">
        <v>52</v>
      </c>
      <c r="D293" s="85" t="s">
        <v>985</v>
      </c>
      <c r="E293" s="78" t="s">
        <v>986</v>
      </c>
      <c r="F293" s="18" t="s">
        <v>960</v>
      </c>
      <c r="G293" s="77">
        <v>3.0</v>
      </c>
      <c r="H293" s="77">
        <v>3.0</v>
      </c>
      <c r="I293" s="77">
        <v>3.0</v>
      </c>
      <c r="J293" s="77">
        <v>50.0</v>
      </c>
      <c r="K293" s="221">
        <f t="shared" si="5"/>
        <v>16.66666667</v>
      </c>
      <c r="L293" s="78" t="s">
        <v>767</v>
      </c>
      <c r="M293" s="79"/>
      <c r="N293" s="79"/>
      <c r="O293" s="79"/>
      <c r="P293" s="79"/>
      <c r="Q293" s="79"/>
      <c r="R293" s="79"/>
      <c r="S293" s="79"/>
      <c r="T293" s="79"/>
      <c r="U293" s="79"/>
      <c r="V293" s="79"/>
      <c r="W293" s="79"/>
      <c r="X293" s="79"/>
    </row>
    <row r="294" ht="11.25" customHeight="1">
      <c r="A294" s="215" t="s">
        <v>950</v>
      </c>
      <c r="B294" s="215" t="s">
        <v>951</v>
      </c>
      <c r="C294" s="18" t="s">
        <v>52</v>
      </c>
      <c r="D294" s="85" t="s">
        <v>987</v>
      </c>
      <c r="E294" s="18" t="s">
        <v>888</v>
      </c>
      <c r="F294" s="73" t="s">
        <v>974</v>
      </c>
      <c r="G294" s="18">
        <v>6.0</v>
      </c>
      <c r="H294" s="18">
        <v>6.0</v>
      </c>
      <c r="I294" s="18">
        <v>6.0</v>
      </c>
      <c r="J294" s="77">
        <v>50.0</v>
      </c>
      <c r="K294" s="221">
        <f t="shared" si="5"/>
        <v>8.333333333</v>
      </c>
      <c r="L294" s="78" t="s">
        <v>767</v>
      </c>
      <c r="M294" s="79"/>
      <c r="N294" s="79"/>
      <c r="O294" s="79"/>
      <c r="P294" s="79"/>
      <c r="Q294" s="79"/>
      <c r="R294" s="79"/>
      <c r="S294" s="79"/>
      <c r="T294" s="79"/>
      <c r="U294" s="79"/>
      <c r="V294" s="79"/>
      <c r="W294" s="79"/>
      <c r="X294" s="79"/>
    </row>
    <row r="295" ht="11.25" customHeight="1">
      <c r="A295" s="215" t="s">
        <v>995</v>
      </c>
      <c r="B295" s="215" t="s">
        <v>996</v>
      </c>
      <c r="C295" s="18" t="s">
        <v>52</v>
      </c>
      <c r="D295" s="85" t="s">
        <v>997</v>
      </c>
      <c r="E295" s="18" t="s">
        <v>998</v>
      </c>
      <c r="F295" s="73" t="s">
        <v>999</v>
      </c>
      <c r="G295" s="18">
        <v>2.0</v>
      </c>
      <c r="H295" s="18">
        <v>2.0</v>
      </c>
      <c r="I295" s="18">
        <v>2.0</v>
      </c>
      <c r="J295" s="218">
        <v>50.0</v>
      </c>
      <c r="K295" s="221">
        <f t="shared" si="5"/>
        <v>25</v>
      </c>
      <c r="L295" s="78" t="s">
        <v>767</v>
      </c>
      <c r="M295" s="79"/>
      <c r="N295" s="79"/>
      <c r="O295" s="79"/>
      <c r="P295" s="79"/>
      <c r="Q295" s="79"/>
      <c r="R295" s="79"/>
      <c r="S295" s="79"/>
      <c r="T295" s="79"/>
      <c r="U295" s="79"/>
      <c r="V295" s="79"/>
      <c r="W295" s="79"/>
      <c r="X295" s="79"/>
    </row>
    <row r="296" ht="11.25" customHeight="1">
      <c r="A296" s="215" t="s">
        <v>1003</v>
      </c>
      <c r="B296" s="215" t="s">
        <v>1004</v>
      </c>
      <c r="C296" s="18" t="s">
        <v>52</v>
      </c>
      <c r="D296" s="85" t="s">
        <v>1005</v>
      </c>
      <c r="E296" s="216" t="s">
        <v>1006</v>
      </c>
      <c r="F296" s="73" t="s">
        <v>1007</v>
      </c>
      <c r="G296" s="18">
        <v>4.0</v>
      </c>
      <c r="H296" s="18">
        <v>4.0</v>
      </c>
      <c r="I296" s="18">
        <v>4.0</v>
      </c>
      <c r="J296" s="219">
        <v>50.0</v>
      </c>
      <c r="K296" s="221">
        <f t="shared" si="5"/>
        <v>12.5</v>
      </c>
      <c r="L296" s="78" t="s">
        <v>767</v>
      </c>
      <c r="M296" s="79"/>
      <c r="N296" s="79"/>
      <c r="O296" s="79"/>
      <c r="P296" s="79"/>
      <c r="Q296" s="79"/>
      <c r="R296" s="79"/>
      <c r="S296" s="79"/>
      <c r="T296" s="79"/>
      <c r="U296" s="79"/>
      <c r="V296" s="79"/>
      <c r="W296" s="79"/>
      <c r="X296" s="79"/>
    </row>
    <row r="297" ht="11.25" customHeight="1">
      <c r="A297" s="215" t="s">
        <v>938</v>
      </c>
      <c r="B297" s="215" t="s">
        <v>939</v>
      </c>
      <c r="C297" s="18" t="s">
        <v>52</v>
      </c>
      <c r="D297" s="222" t="s">
        <v>1510</v>
      </c>
      <c r="E297" s="18" t="s">
        <v>1009</v>
      </c>
      <c r="F297" s="73" t="s">
        <v>1007</v>
      </c>
      <c r="G297" s="18">
        <v>4.0</v>
      </c>
      <c r="H297" s="18">
        <v>4.0</v>
      </c>
      <c r="I297" s="18">
        <v>4.0</v>
      </c>
      <c r="J297" s="219">
        <v>50.0</v>
      </c>
      <c r="K297" s="221">
        <f t="shared" si="5"/>
        <v>12.5</v>
      </c>
      <c r="L297" s="78" t="s">
        <v>767</v>
      </c>
      <c r="M297" s="79"/>
      <c r="N297" s="79"/>
      <c r="O297" s="79"/>
      <c r="P297" s="79"/>
      <c r="Q297" s="79"/>
      <c r="R297" s="79"/>
      <c r="S297" s="79"/>
      <c r="T297" s="79"/>
      <c r="U297" s="79"/>
      <c r="V297" s="79"/>
      <c r="W297" s="79"/>
      <c r="X297" s="79"/>
    </row>
    <row r="298" ht="11.25" customHeight="1">
      <c r="A298" s="215" t="s">
        <v>1511</v>
      </c>
      <c r="B298" s="215" t="s">
        <v>1512</v>
      </c>
      <c r="C298" s="18" t="s">
        <v>52</v>
      </c>
      <c r="D298" s="85" t="s">
        <v>1513</v>
      </c>
      <c r="E298" s="216" t="s">
        <v>1514</v>
      </c>
      <c r="F298" s="73" t="s">
        <v>974</v>
      </c>
      <c r="G298" s="18">
        <v>1.0</v>
      </c>
      <c r="H298" s="18">
        <v>1.0</v>
      </c>
      <c r="I298" s="18">
        <v>1.0</v>
      </c>
      <c r="J298" s="218">
        <v>50.0</v>
      </c>
      <c r="K298" s="76">
        <v>50.0</v>
      </c>
      <c r="L298" s="78" t="s">
        <v>767</v>
      </c>
      <c r="M298" s="79"/>
      <c r="N298" s="79"/>
      <c r="O298" s="79"/>
      <c r="P298" s="79"/>
      <c r="Q298" s="79"/>
      <c r="R298" s="79"/>
      <c r="S298" s="79"/>
      <c r="T298" s="79"/>
      <c r="U298" s="79"/>
      <c r="V298" s="79"/>
      <c r="W298" s="79"/>
      <c r="X298" s="79"/>
    </row>
    <row r="299" ht="11.25" customHeight="1">
      <c r="A299" s="215" t="s">
        <v>1515</v>
      </c>
      <c r="B299" s="215" t="s">
        <v>1516</v>
      </c>
      <c r="C299" s="18" t="s">
        <v>52</v>
      </c>
      <c r="D299" s="85" t="s">
        <v>1517</v>
      </c>
      <c r="E299" s="216" t="s">
        <v>1518</v>
      </c>
      <c r="F299" s="73" t="s">
        <v>204</v>
      </c>
      <c r="G299" s="18">
        <v>2.0</v>
      </c>
      <c r="H299" s="18">
        <v>2.0</v>
      </c>
      <c r="I299" s="18">
        <v>2.0</v>
      </c>
      <c r="J299" s="218">
        <v>50.0</v>
      </c>
      <c r="K299" s="76">
        <v>25.0</v>
      </c>
      <c r="L299" s="78" t="s">
        <v>767</v>
      </c>
      <c r="M299" s="79"/>
      <c r="N299" s="79"/>
      <c r="O299" s="79"/>
      <c r="P299" s="79"/>
      <c r="Q299" s="79"/>
      <c r="R299" s="79"/>
      <c r="S299" s="79"/>
      <c r="T299" s="79"/>
      <c r="U299" s="79"/>
      <c r="V299" s="79"/>
      <c r="W299" s="79"/>
      <c r="X299" s="79"/>
    </row>
    <row r="300" ht="11.25" customHeight="1">
      <c r="A300" s="215" t="s">
        <v>1515</v>
      </c>
      <c r="B300" s="215" t="s">
        <v>1516</v>
      </c>
      <c r="C300" s="18" t="s">
        <v>52</v>
      </c>
      <c r="D300" s="85" t="s">
        <v>1519</v>
      </c>
      <c r="E300" s="216" t="s">
        <v>1520</v>
      </c>
      <c r="F300" s="73" t="s">
        <v>974</v>
      </c>
      <c r="G300" s="18">
        <v>2.0</v>
      </c>
      <c r="H300" s="18">
        <v>2.0</v>
      </c>
      <c r="I300" s="18">
        <v>2.0</v>
      </c>
      <c r="J300" s="218">
        <v>50.0</v>
      </c>
      <c r="K300" s="76">
        <v>25.0</v>
      </c>
      <c r="L300" s="78" t="s">
        <v>767</v>
      </c>
      <c r="M300" s="79"/>
      <c r="N300" s="79"/>
      <c r="O300" s="79"/>
      <c r="P300" s="79"/>
      <c r="Q300" s="79"/>
      <c r="R300" s="79"/>
      <c r="S300" s="79"/>
      <c r="T300" s="79"/>
      <c r="U300" s="79"/>
      <c r="V300" s="79"/>
      <c r="W300" s="79"/>
      <c r="X300" s="79"/>
    </row>
    <row r="301" ht="11.25" customHeight="1">
      <c r="A301" s="225" t="s">
        <v>1521</v>
      </c>
      <c r="B301" s="215" t="s">
        <v>1522</v>
      </c>
      <c r="C301" s="18" t="s">
        <v>52</v>
      </c>
      <c r="D301" s="85" t="s">
        <v>1523</v>
      </c>
      <c r="E301" s="216" t="s">
        <v>1524</v>
      </c>
      <c r="F301" s="73" t="s">
        <v>974</v>
      </c>
      <c r="G301" s="18">
        <v>4.0</v>
      </c>
      <c r="H301" s="18">
        <v>4.0</v>
      </c>
      <c r="I301" s="18">
        <v>4.0</v>
      </c>
      <c r="J301" s="218">
        <v>50.0</v>
      </c>
      <c r="K301" s="76">
        <v>12.5</v>
      </c>
      <c r="L301" s="78" t="s">
        <v>767</v>
      </c>
      <c r="M301" s="79"/>
      <c r="N301" s="79"/>
      <c r="O301" s="79"/>
      <c r="P301" s="79"/>
      <c r="Q301" s="79"/>
      <c r="R301" s="79"/>
      <c r="S301" s="79"/>
      <c r="T301" s="79"/>
      <c r="U301" s="79"/>
      <c r="V301" s="79"/>
      <c r="W301" s="79"/>
      <c r="X301" s="79"/>
    </row>
    <row r="302" ht="11.25" customHeight="1">
      <c r="A302" s="215" t="s">
        <v>1525</v>
      </c>
      <c r="B302" s="215" t="s">
        <v>1526</v>
      </c>
      <c r="C302" s="18" t="s">
        <v>52</v>
      </c>
      <c r="D302" s="85" t="s">
        <v>1527</v>
      </c>
      <c r="E302" s="216" t="s">
        <v>1528</v>
      </c>
      <c r="F302" s="73" t="s">
        <v>974</v>
      </c>
      <c r="G302" s="18">
        <v>1.0</v>
      </c>
      <c r="H302" s="18">
        <v>1.0</v>
      </c>
      <c r="I302" s="18">
        <v>1.0</v>
      </c>
      <c r="J302" s="218">
        <v>50.0</v>
      </c>
      <c r="K302" s="76">
        <v>50.0</v>
      </c>
      <c r="L302" s="78" t="s">
        <v>767</v>
      </c>
      <c r="M302" s="79"/>
      <c r="N302" s="79"/>
      <c r="O302" s="79"/>
      <c r="P302" s="79"/>
      <c r="Q302" s="79"/>
      <c r="R302" s="79"/>
      <c r="S302" s="79"/>
      <c r="T302" s="79"/>
      <c r="U302" s="79"/>
      <c r="V302" s="79"/>
      <c r="W302" s="79"/>
      <c r="X302" s="79"/>
    </row>
    <row r="303" ht="11.25" customHeight="1">
      <c r="A303" s="215" t="s">
        <v>1529</v>
      </c>
      <c r="B303" s="215" t="s">
        <v>1530</v>
      </c>
      <c r="C303" s="18" t="s">
        <v>52</v>
      </c>
      <c r="D303" s="85" t="s">
        <v>1531</v>
      </c>
      <c r="E303" s="78" t="s">
        <v>1532</v>
      </c>
      <c r="F303" s="18" t="s">
        <v>922</v>
      </c>
      <c r="G303" s="77">
        <v>1.0</v>
      </c>
      <c r="H303" s="77">
        <v>1.0</v>
      </c>
      <c r="I303" s="77">
        <v>1.0</v>
      </c>
      <c r="J303" s="77">
        <v>50.0</v>
      </c>
      <c r="K303" s="18">
        <v>50.0</v>
      </c>
      <c r="L303" s="78" t="s">
        <v>1533</v>
      </c>
      <c r="M303" s="79"/>
      <c r="N303" s="79"/>
      <c r="O303" s="79"/>
      <c r="P303" s="79"/>
      <c r="Q303" s="79"/>
      <c r="R303" s="79"/>
      <c r="S303" s="79"/>
      <c r="T303" s="79"/>
      <c r="U303" s="79"/>
      <c r="V303" s="79"/>
      <c r="W303" s="79"/>
      <c r="X303" s="79"/>
    </row>
    <row r="304" ht="11.25" customHeight="1">
      <c r="A304" s="225" t="s">
        <v>1534</v>
      </c>
      <c r="B304" s="225" t="s">
        <v>1535</v>
      </c>
      <c r="C304" s="77" t="s">
        <v>52</v>
      </c>
      <c r="D304" s="85" t="s">
        <v>1536</v>
      </c>
      <c r="E304" s="217" t="s">
        <v>1537</v>
      </c>
      <c r="F304" s="77" t="s">
        <v>922</v>
      </c>
      <c r="G304" s="77">
        <v>4.0</v>
      </c>
      <c r="H304" s="77">
        <v>1.0</v>
      </c>
      <c r="I304" s="77">
        <v>4.0</v>
      </c>
      <c r="J304" s="77">
        <v>50.0</v>
      </c>
      <c r="K304" s="226">
        <f t="shared" ref="K304:K378" si="6">J304/G304</f>
        <v>12.5</v>
      </c>
      <c r="L304" s="78" t="s">
        <v>329</v>
      </c>
      <c r="M304" s="79"/>
      <c r="N304" s="79"/>
      <c r="O304" s="79"/>
      <c r="P304" s="79"/>
      <c r="Q304" s="79"/>
      <c r="R304" s="79"/>
      <c r="S304" s="79"/>
      <c r="T304" s="79"/>
      <c r="U304" s="79"/>
      <c r="V304" s="79"/>
      <c r="W304" s="79"/>
      <c r="X304" s="79"/>
    </row>
    <row r="305" ht="11.25" customHeight="1">
      <c r="A305" s="225" t="s">
        <v>1534</v>
      </c>
      <c r="B305" s="215" t="s">
        <v>1535</v>
      </c>
      <c r="C305" s="77" t="s">
        <v>52</v>
      </c>
      <c r="D305" s="85" t="s">
        <v>1538</v>
      </c>
      <c r="E305" s="18" t="s">
        <v>1539</v>
      </c>
      <c r="F305" s="164" t="s">
        <v>974</v>
      </c>
      <c r="G305" s="77">
        <v>4.0</v>
      </c>
      <c r="H305" s="77">
        <v>1.0</v>
      </c>
      <c r="I305" s="77">
        <v>4.0</v>
      </c>
      <c r="J305" s="77">
        <v>50.0</v>
      </c>
      <c r="K305" s="226">
        <f t="shared" si="6"/>
        <v>12.5</v>
      </c>
      <c r="L305" s="78" t="s">
        <v>329</v>
      </c>
      <c r="M305" s="79"/>
      <c r="N305" s="79"/>
      <c r="O305" s="79"/>
      <c r="P305" s="79"/>
      <c r="Q305" s="79"/>
      <c r="R305" s="79"/>
      <c r="S305" s="79"/>
      <c r="T305" s="79"/>
      <c r="U305" s="79"/>
      <c r="V305" s="79"/>
      <c r="W305" s="79"/>
      <c r="X305" s="79"/>
    </row>
    <row r="306" ht="11.25" customHeight="1">
      <c r="A306" s="225" t="s">
        <v>1534</v>
      </c>
      <c r="B306" s="215" t="s">
        <v>1535</v>
      </c>
      <c r="C306" s="77" t="s">
        <v>52</v>
      </c>
      <c r="D306" s="85" t="s">
        <v>1540</v>
      </c>
      <c r="E306" s="18" t="s">
        <v>1541</v>
      </c>
      <c r="F306" s="164" t="s">
        <v>922</v>
      </c>
      <c r="G306" s="77">
        <v>4.0</v>
      </c>
      <c r="H306" s="77">
        <v>1.0</v>
      </c>
      <c r="I306" s="77">
        <v>4.0</v>
      </c>
      <c r="J306" s="218">
        <v>50.0</v>
      </c>
      <c r="K306" s="226">
        <f t="shared" si="6"/>
        <v>12.5</v>
      </c>
      <c r="L306" s="78" t="s">
        <v>329</v>
      </c>
      <c r="M306" s="79"/>
      <c r="N306" s="79"/>
      <c r="O306" s="79"/>
      <c r="P306" s="79"/>
      <c r="Q306" s="79"/>
      <c r="R306" s="79"/>
      <c r="S306" s="79"/>
      <c r="T306" s="79"/>
      <c r="U306" s="79"/>
      <c r="V306" s="79"/>
      <c r="W306" s="79"/>
      <c r="X306" s="79"/>
    </row>
    <row r="307" ht="11.25" customHeight="1">
      <c r="A307" s="225" t="s">
        <v>1534</v>
      </c>
      <c r="B307" s="215" t="s">
        <v>1535</v>
      </c>
      <c r="C307" s="77" t="s">
        <v>52</v>
      </c>
      <c r="D307" s="85" t="s">
        <v>1542</v>
      </c>
      <c r="E307" s="18" t="s">
        <v>1543</v>
      </c>
      <c r="F307" s="164" t="s">
        <v>1544</v>
      </c>
      <c r="G307" s="77">
        <v>4.0</v>
      </c>
      <c r="H307" s="77">
        <v>1.0</v>
      </c>
      <c r="I307" s="77">
        <v>4.0</v>
      </c>
      <c r="J307" s="218">
        <v>50.0</v>
      </c>
      <c r="K307" s="226">
        <f t="shared" si="6"/>
        <v>12.5</v>
      </c>
      <c r="L307" s="78" t="s">
        <v>329</v>
      </c>
      <c r="M307" s="79"/>
      <c r="N307" s="79"/>
      <c r="O307" s="79"/>
      <c r="P307" s="79"/>
      <c r="Q307" s="79"/>
      <c r="R307" s="79"/>
      <c r="S307" s="79"/>
      <c r="T307" s="79"/>
      <c r="U307" s="79"/>
      <c r="V307" s="79"/>
      <c r="W307" s="79"/>
      <c r="X307" s="79"/>
    </row>
    <row r="308" ht="11.25" customHeight="1">
      <c r="A308" s="215" t="s">
        <v>1534</v>
      </c>
      <c r="B308" s="215" t="s">
        <v>1535</v>
      </c>
      <c r="C308" s="18" t="s">
        <v>52</v>
      </c>
      <c r="D308" s="85" t="s">
        <v>1545</v>
      </c>
      <c r="E308" s="18" t="s">
        <v>1546</v>
      </c>
      <c r="F308" s="73" t="s">
        <v>922</v>
      </c>
      <c r="G308" s="18">
        <v>4.0</v>
      </c>
      <c r="H308" s="18">
        <v>1.0</v>
      </c>
      <c r="I308" s="18">
        <v>4.0</v>
      </c>
      <c r="J308" s="219">
        <v>50.0</v>
      </c>
      <c r="K308" s="226">
        <f t="shared" si="6"/>
        <v>12.5</v>
      </c>
      <c r="L308" s="78" t="s">
        <v>329</v>
      </c>
      <c r="M308" s="79"/>
      <c r="N308" s="79"/>
      <c r="O308" s="79"/>
      <c r="P308" s="79"/>
      <c r="Q308" s="79"/>
      <c r="R308" s="79"/>
      <c r="S308" s="79"/>
      <c r="T308" s="79"/>
      <c r="U308" s="79"/>
      <c r="V308" s="79"/>
      <c r="W308" s="79"/>
      <c r="X308" s="79"/>
    </row>
    <row r="309" ht="11.25" customHeight="1">
      <c r="A309" s="225" t="s">
        <v>1534</v>
      </c>
      <c r="B309" s="215" t="s">
        <v>1535</v>
      </c>
      <c r="C309" s="77" t="s">
        <v>52</v>
      </c>
      <c r="D309" s="85" t="s">
        <v>1547</v>
      </c>
      <c r="E309" s="216" t="s">
        <v>1548</v>
      </c>
      <c r="F309" s="164" t="s">
        <v>715</v>
      </c>
      <c r="G309" s="77">
        <v>4.0</v>
      </c>
      <c r="H309" s="77">
        <v>1.0</v>
      </c>
      <c r="I309" s="77">
        <v>4.0</v>
      </c>
      <c r="J309" s="218">
        <v>50.0</v>
      </c>
      <c r="K309" s="226">
        <f t="shared" si="6"/>
        <v>12.5</v>
      </c>
      <c r="L309" s="78" t="s">
        <v>329</v>
      </c>
      <c r="M309" s="79"/>
      <c r="N309" s="79"/>
      <c r="O309" s="79"/>
      <c r="P309" s="79"/>
      <c r="Q309" s="79"/>
      <c r="R309" s="79"/>
      <c r="S309" s="79"/>
      <c r="T309" s="79"/>
      <c r="U309" s="79"/>
      <c r="V309" s="79"/>
      <c r="W309" s="79"/>
      <c r="X309" s="79"/>
    </row>
    <row r="310" ht="11.25" customHeight="1">
      <c r="A310" s="225" t="s">
        <v>1534</v>
      </c>
      <c r="B310" s="215" t="s">
        <v>1535</v>
      </c>
      <c r="C310" s="77" t="s">
        <v>52</v>
      </c>
      <c r="D310" s="85" t="s">
        <v>1549</v>
      </c>
      <c r="E310" s="216" t="s">
        <v>1550</v>
      </c>
      <c r="F310" s="73" t="s">
        <v>922</v>
      </c>
      <c r="G310" s="18">
        <v>4.0</v>
      </c>
      <c r="H310" s="18">
        <v>1.0</v>
      </c>
      <c r="I310" s="18">
        <v>4.0</v>
      </c>
      <c r="J310" s="218">
        <v>50.0</v>
      </c>
      <c r="K310" s="226">
        <f t="shared" si="6"/>
        <v>12.5</v>
      </c>
      <c r="L310" s="78" t="s">
        <v>329</v>
      </c>
      <c r="M310" s="79"/>
      <c r="N310" s="79"/>
      <c r="O310" s="79"/>
      <c r="P310" s="79"/>
      <c r="Q310" s="79"/>
      <c r="R310" s="79"/>
      <c r="S310" s="79"/>
      <c r="T310" s="79"/>
      <c r="U310" s="79"/>
      <c r="V310" s="79"/>
      <c r="W310" s="79"/>
      <c r="X310" s="79"/>
    </row>
    <row r="311" ht="11.25" customHeight="1">
      <c r="A311" s="225" t="s">
        <v>1534</v>
      </c>
      <c r="B311" s="215" t="s">
        <v>1535</v>
      </c>
      <c r="C311" s="77" t="s">
        <v>52</v>
      </c>
      <c r="D311" s="85" t="s">
        <v>1551</v>
      </c>
      <c r="E311" s="220" t="s">
        <v>1552</v>
      </c>
      <c r="F311" s="73" t="s">
        <v>922</v>
      </c>
      <c r="G311" s="18">
        <v>4.0</v>
      </c>
      <c r="H311" s="18">
        <v>1.0</v>
      </c>
      <c r="I311" s="18">
        <v>4.0</v>
      </c>
      <c r="J311" s="218">
        <v>50.0</v>
      </c>
      <c r="K311" s="226">
        <f t="shared" si="6"/>
        <v>12.5</v>
      </c>
      <c r="L311" s="78" t="s">
        <v>329</v>
      </c>
      <c r="M311" s="79"/>
      <c r="N311" s="79"/>
      <c r="O311" s="79"/>
      <c r="P311" s="79"/>
      <c r="Q311" s="79"/>
      <c r="R311" s="79"/>
      <c r="S311" s="79"/>
      <c r="T311" s="79"/>
      <c r="U311" s="79"/>
      <c r="V311" s="79"/>
      <c r="W311" s="79"/>
      <c r="X311" s="79"/>
    </row>
    <row r="312" ht="11.25" customHeight="1">
      <c r="A312" s="225" t="s">
        <v>1534</v>
      </c>
      <c r="B312" s="215" t="s">
        <v>1535</v>
      </c>
      <c r="C312" s="77" t="s">
        <v>52</v>
      </c>
      <c r="D312" s="85" t="s">
        <v>1553</v>
      </c>
      <c r="E312" s="18" t="s">
        <v>1554</v>
      </c>
      <c r="F312" s="73" t="s">
        <v>922</v>
      </c>
      <c r="G312" s="18">
        <v>4.0</v>
      </c>
      <c r="H312" s="18">
        <v>1.0</v>
      </c>
      <c r="I312" s="18">
        <v>4.0</v>
      </c>
      <c r="J312" s="218">
        <v>50.0</v>
      </c>
      <c r="K312" s="226">
        <f t="shared" si="6"/>
        <v>12.5</v>
      </c>
      <c r="L312" s="78" t="s">
        <v>329</v>
      </c>
      <c r="M312" s="79"/>
      <c r="N312" s="79"/>
      <c r="O312" s="79"/>
      <c r="P312" s="79"/>
      <c r="Q312" s="79"/>
      <c r="R312" s="79"/>
      <c r="S312" s="79"/>
      <c r="T312" s="79"/>
      <c r="U312" s="79"/>
      <c r="V312" s="79"/>
      <c r="W312" s="79"/>
      <c r="X312" s="79"/>
    </row>
    <row r="313" ht="11.25" customHeight="1">
      <c r="A313" s="225" t="s">
        <v>1534</v>
      </c>
      <c r="B313" s="215" t="s">
        <v>1535</v>
      </c>
      <c r="C313" s="77" t="s">
        <v>52</v>
      </c>
      <c r="D313" s="85" t="s">
        <v>1555</v>
      </c>
      <c r="E313" s="18" t="s">
        <v>1556</v>
      </c>
      <c r="F313" s="73" t="s">
        <v>1557</v>
      </c>
      <c r="G313" s="18">
        <v>4.0</v>
      </c>
      <c r="H313" s="18">
        <v>1.0</v>
      </c>
      <c r="I313" s="18">
        <v>4.0</v>
      </c>
      <c r="J313" s="218">
        <v>50.0</v>
      </c>
      <c r="K313" s="226">
        <f t="shared" si="6"/>
        <v>12.5</v>
      </c>
      <c r="L313" s="78" t="s">
        <v>329</v>
      </c>
      <c r="M313" s="79"/>
      <c r="N313" s="79"/>
      <c r="O313" s="79"/>
      <c r="P313" s="79"/>
      <c r="Q313" s="79"/>
      <c r="R313" s="79"/>
      <c r="S313" s="79"/>
      <c r="T313" s="79"/>
      <c r="U313" s="79"/>
      <c r="V313" s="79"/>
      <c r="W313" s="79"/>
      <c r="X313" s="79"/>
    </row>
    <row r="314" ht="11.25" customHeight="1">
      <c r="A314" s="225" t="s">
        <v>1534</v>
      </c>
      <c r="B314" s="215" t="s">
        <v>1535</v>
      </c>
      <c r="C314" s="77" t="s">
        <v>52</v>
      </c>
      <c r="D314" s="85" t="s">
        <v>1558</v>
      </c>
      <c r="E314" s="18" t="s">
        <v>1559</v>
      </c>
      <c r="F314" s="73" t="s">
        <v>715</v>
      </c>
      <c r="G314" s="18">
        <v>4.0</v>
      </c>
      <c r="H314" s="18">
        <v>1.0</v>
      </c>
      <c r="I314" s="18">
        <v>4.0</v>
      </c>
      <c r="J314" s="218">
        <v>50.0</v>
      </c>
      <c r="K314" s="226">
        <f t="shared" si="6"/>
        <v>12.5</v>
      </c>
      <c r="L314" s="78" t="s">
        <v>329</v>
      </c>
      <c r="M314" s="79"/>
      <c r="N314" s="79"/>
      <c r="O314" s="79"/>
      <c r="P314" s="79"/>
      <c r="Q314" s="79"/>
      <c r="R314" s="79"/>
      <c r="S314" s="79"/>
      <c r="T314" s="79"/>
      <c r="U314" s="79"/>
      <c r="V314" s="79"/>
      <c r="W314" s="79"/>
      <c r="X314" s="79"/>
    </row>
    <row r="315" ht="11.25" customHeight="1">
      <c r="A315" s="225" t="s">
        <v>1534</v>
      </c>
      <c r="B315" s="215" t="s">
        <v>1535</v>
      </c>
      <c r="C315" s="77" t="s">
        <v>52</v>
      </c>
      <c r="D315" s="85" t="s">
        <v>1560</v>
      </c>
      <c r="E315" s="18" t="s">
        <v>1561</v>
      </c>
      <c r="F315" s="73" t="s">
        <v>974</v>
      </c>
      <c r="G315" s="18">
        <v>4.0</v>
      </c>
      <c r="H315" s="18">
        <v>1.0</v>
      </c>
      <c r="I315" s="18">
        <v>4.0</v>
      </c>
      <c r="J315" s="218">
        <v>50.0</v>
      </c>
      <c r="K315" s="226">
        <f t="shared" si="6"/>
        <v>12.5</v>
      </c>
      <c r="L315" s="78" t="s">
        <v>329</v>
      </c>
      <c r="M315" s="79"/>
      <c r="N315" s="79"/>
      <c r="O315" s="79"/>
      <c r="P315" s="79"/>
      <c r="Q315" s="79"/>
      <c r="R315" s="79"/>
      <c r="S315" s="79"/>
      <c r="T315" s="79"/>
      <c r="U315" s="79"/>
      <c r="V315" s="79"/>
      <c r="W315" s="79"/>
      <c r="X315" s="79"/>
    </row>
    <row r="316" ht="11.25" customHeight="1">
      <c r="A316" s="225" t="s">
        <v>1534</v>
      </c>
      <c r="B316" s="215" t="s">
        <v>1535</v>
      </c>
      <c r="C316" s="77" t="s">
        <v>52</v>
      </c>
      <c r="D316" s="85" t="s">
        <v>1562</v>
      </c>
      <c r="E316" s="18" t="s">
        <v>1563</v>
      </c>
      <c r="F316" s="73" t="s">
        <v>1544</v>
      </c>
      <c r="G316" s="18">
        <v>4.0</v>
      </c>
      <c r="H316" s="18">
        <v>1.0</v>
      </c>
      <c r="I316" s="18">
        <v>4.0</v>
      </c>
      <c r="J316" s="218">
        <v>50.0</v>
      </c>
      <c r="K316" s="226">
        <f t="shared" si="6"/>
        <v>12.5</v>
      </c>
      <c r="L316" s="78" t="s">
        <v>329</v>
      </c>
      <c r="M316" s="79"/>
      <c r="N316" s="79"/>
      <c r="O316" s="79"/>
      <c r="P316" s="79"/>
      <c r="Q316" s="79"/>
      <c r="R316" s="79"/>
      <c r="S316" s="79"/>
      <c r="T316" s="79"/>
      <c r="U316" s="79"/>
      <c r="V316" s="79"/>
      <c r="W316" s="79"/>
      <c r="X316" s="79"/>
    </row>
    <row r="317" ht="11.25" customHeight="1">
      <c r="A317" s="225" t="s">
        <v>1534</v>
      </c>
      <c r="B317" s="215" t="s">
        <v>1535</v>
      </c>
      <c r="C317" s="77" t="s">
        <v>52</v>
      </c>
      <c r="D317" s="85" t="s">
        <v>1564</v>
      </c>
      <c r="E317" s="18" t="s">
        <v>1565</v>
      </c>
      <c r="F317" s="73" t="s">
        <v>1544</v>
      </c>
      <c r="G317" s="18">
        <v>4.0</v>
      </c>
      <c r="H317" s="18">
        <v>1.0</v>
      </c>
      <c r="I317" s="18">
        <v>4.0</v>
      </c>
      <c r="J317" s="218">
        <v>50.0</v>
      </c>
      <c r="K317" s="226">
        <f t="shared" si="6"/>
        <v>12.5</v>
      </c>
      <c r="L317" s="78" t="s">
        <v>329</v>
      </c>
      <c r="M317" s="79"/>
      <c r="N317" s="79"/>
      <c r="O317" s="79"/>
      <c r="P317" s="79"/>
      <c r="Q317" s="79"/>
      <c r="R317" s="79"/>
      <c r="S317" s="79"/>
      <c r="T317" s="79"/>
      <c r="U317" s="79"/>
      <c r="V317" s="79"/>
      <c r="W317" s="79"/>
      <c r="X317" s="79"/>
    </row>
    <row r="318" ht="11.25" customHeight="1">
      <c r="A318" s="225" t="s">
        <v>1534</v>
      </c>
      <c r="B318" s="215" t="s">
        <v>1535</v>
      </c>
      <c r="C318" s="77" t="s">
        <v>52</v>
      </c>
      <c r="D318" s="85" t="s">
        <v>1566</v>
      </c>
      <c r="E318" s="18" t="s">
        <v>1567</v>
      </c>
      <c r="F318" s="73" t="s">
        <v>1544</v>
      </c>
      <c r="G318" s="18">
        <v>4.0</v>
      </c>
      <c r="H318" s="18">
        <v>1.0</v>
      </c>
      <c r="I318" s="18">
        <v>4.0</v>
      </c>
      <c r="J318" s="218">
        <v>50.0</v>
      </c>
      <c r="K318" s="226">
        <f t="shared" si="6"/>
        <v>12.5</v>
      </c>
      <c r="L318" s="78" t="s">
        <v>329</v>
      </c>
      <c r="M318" s="79"/>
      <c r="N318" s="79"/>
      <c r="O318" s="79"/>
      <c r="P318" s="79"/>
      <c r="Q318" s="79"/>
      <c r="R318" s="79"/>
      <c r="S318" s="79"/>
      <c r="T318" s="79"/>
      <c r="U318" s="79"/>
      <c r="V318" s="79"/>
      <c r="W318" s="79"/>
      <c r="X318" s="79"/>
    </row>
    <row r="319" ht="11.25" customHeight="1">
      <c r="A319" s="225" t="s">
        <v>1534</v>
      </c>
      <c r="B319" s="215" t="s">
        <v>1535</v>
      </c>
      <c r="C319" s="77" t="s">
        <v>52</v>
      </c>
      <c r="D319" s="85" t="s">
        <v>1568</v>
      </c>
      <c r="E319" s="18" t="s">
        <v>1569</v>
      </c>
      <c r="F319" s="73" t="s">
        <v>922</v>
      </c>
      <c r="G319" s="18">
        <v>4.0</v>
      </c>
      <c r="H319" s="18">
        <v>1.0</v>
      </c>
      <c r="I319" s="18">
        <v>4.0</v>
      </c>
      <c r="J319" s="218">
        <v>50.0</v>
      </c>
      <c r="K319" s="226">
        <f t="shared" si="6"/>
        <v>12.5</v>
      </c>
      <c r="L319" s="78" t="s">
        <v>329</v>
      </c>
      <c r="M319" s="79"/>
      <c r="N319" s="79"/>
      <c r="O319" s="79"/>
      <c r="P319" s="79"/>
      <c r="Q319" s="79"/>
      <c r="R319" s="79"/>
      <c r="S319" s="79"/>
      <c r="T319" s="79"/>
      <c r="U319" s="79"/>
      <c r="V319" s="79"/>
      <c r="W319" s="79"/>
      <c r="X319" s="79"/>
    </row>
    <row r="320" ht="11.25" customHeight="1">
      <c r="A320" s="225" t="s">
        <v>1534</v>
      </c>
      <c r="B320" s="215" t="s">
        <v>1535</v>
      </c>
      <c r="C320" s="77" t="s">
        <v>52</v>
      </c>
      <c r="D320" s="85" t="s">
        <v>1570</v>
      </c>
      <c r="E320" s="220" t="s">
        <v>1571</v>
      </c>
      <c r="F320" s="73" t="s">
        <v>922</v>
      </c>
      <c r="G320" s="18">
        <v>4.0</v>
      </c>
      <c r="H320" s="18">
        <v>1.0</v>
      </c>
      <c r="I320" s="18">
        <v>4.0</v>
      </c>
      <c r="J320" s="218">
        <v>50.0</v>
      </c>
      <c r="K320" s="226">
        <f t="shared" si="6"/>
        <v>12.5</v>
      </c>
      <c r="L320" s="78" t="s">
        <v>329</v>
      </c>
      <c r="M320" s="79"/>
      <c r="N320" s="79"/>
      <c r="O320" s="79"/>
      <c r="P320" s="79"/>
      <c r="Q320" s="79"/>
      <c r="R320" s="79"/>
      <c r="S320" s="79"/>
      <c r="T320" s="79"/>
      <c r="U320" s="79"/>
      <c r="V320" s="79"/>
      <c r="W320" s="79"/>
      <c r="X320" s="79"/>
    </row>
    <row r="321" ht="11.25" customHeight="1">
      <c r="A321" s="225" t="s">
        <v>1534</v>
      </c>
      <c r="B321" s="215" t="s">
        <v>1535</v>
      </c>
      <c r="C321" s="77" t="s">
        <v>52</v>
      </c>
      <c r="D321" s="85" t="s">
        <v>1572</v>
      </c>
      <c r="E321" s="18" t="s">
        <v>1573</v>
      </c>
      <c r="F321" s="73" t="s">
        <v>922</v>
      </c>
      <c r="G321" s="18">
        <v>4.0</v>
      </c>
      <c r="H321" s="18">
        <v>1.0</v>
      </c>
      <c r="I321" s="18">
        <v>4.0</v>
      </c>
      <c r="J321" s="218">
        <v>50.0</v>
      </c>
      <c r="K321" s="226">
        <f t="shared" si="6"/>
        <v>12.5</v>
      </c>
      <c r="L321" s="78" t="s">
        <v>329</v>
      </c>
      <c r="M321" s="79"/>
      <c r="N321" s="79"/>
      <c r="O321" s="79"/>
      <c r="P321" s="79"/>
      <c r="Q321" s="79"/>
      <c r="R321" s="79"/>
      <c r="S321" s="79"/>
      <c r="T321" s="79"/>
      <c r="U321" s="79"/>
      <c r="V321" s="79"/>
      <c r="W321" s="79"/>
      <c r="X321" s="79"/>
    </row>
    <row r="322" ht="11.25" customHeight="1">
      <c r="A322" s="225" t="s">
        <v>1534</v>
      </c>
      <c r="B322" s="215" t="s">
        <v>1535</v>
      </c>
      <c r="C322" s="77" t="s">
        <v>52</v>
      </c>
      <c r="D322" s="85" t="s">
        <v>1574</v>
      </c>
      <c r="E322" s="18" t="s">
        <v>1575</v>
      </c>
      <c r="F322" s="73" t="s">
        <v>922</v>
      </c>
      <c r="G322" s="18">
        <v>4.0</v>
      </c>
      <c r="H322" s="18">
        <v>1.0</v>
      </c>
      <c r="I322" s="18">
        <v>4.0</v>
      </c>
      <c r="J322" s="218">
        <v>50.0</v>
      </c>
      <c r="K322" s="226">
        <f t="shared" si="6"/>
        <v>12.5</v>
      </c>
      <c r="L322" s="78" t="s">
        <v>329</v>
      </c>
      <c r="M322" s="79"/>
      <c r="N322" s="79"/>
      <c r="O322" s="79"/>
      <c r="P322" s="79"/>
      <c r="Q322" s="79"/>
      <c r="R322" s="79"/>
      <c r="S322" s="79"/>
      <c r="T322" s="79"/>
      <c r="U322" s="79"/>
      <c r="V322" s="79"/>
      <c r="W322" s="79"/>
      <c r="X322" s="79"/>
    </row>
    <row r="323" ht="11.25" customHeight="1">
      <c r="A323" s="225" t="s">
        <v>1534</v>
      </c>
      <c r="B323" s="215" t="s">
        <v>1535</v>
      </c>
      <c r="C323" s="77" t="s">
        <v>52</v>
      </c>
      <c r="D323" s="85" t="s">
        <v>1576</v>
      </c>
      <c r="E323" s="18" t="s">
        <v>1577</v>
      </c>
      <c r="F323" s="73" t="s">
        <v>922</v>
      </c>
      <c r="G323" s="18">
        <v>4.0</v>
      </c>
      <c r="H323" s="18">
        <v>1.0</v>
      </c>
      <c r="I323" s="18">
        <v>4.0</v>
      </c>
      <c r="J323" s="218">
        <v>50.0</v>
      </c>
      <c r="K323" s="226">
        <f t="shared" si="6"/>
        <v>12.5</v>
      </c>
      <c r="L323" s="78" t="s">
        <v>329</v>
      </c>
      <c r="M323" s="79"/>
      <c r="N323" s="79"/>
      <c r="O323" s="79"/>
      <c r="P323" s="79"/>
      <c r="Q323" s="79"/>
      <c r="R323" s="79"/>
      <c r="S323" s="79"/>
      <c r="T323" s="79"/>
      <c r="U323" s="79"/>
      <c r="V323" s="79"/>
      <c r="W323" s="79"/>
      <c r="X323" s="79"/>
    </row>
    <row r="324" ht="11.25" customHeight="1">
      <c r="A324" s="225" t="s">
        <v>1534</v>
      </c>
      <c r="B324" s="215" t="s">
        <v>1535</v>
      </c>
      <c r="C324" s="77" t="s">
        <v>52</v>
      </c>
      <c r="D324" s="85" t="s">
        <v>1578</v>
      </c>
      <c r="E324" s="18" t="s">
        <v>1579</v>
      </c>
      <c r="F324" s="73" t="s">
        <v>715</v>
      </c>
      <c r="G324" s="18">
        <v>4.0</v>
      </c>
      <c r="H324" s="18">
        <v>1.0</v>
      </c>
      <c r="I324" s="18">
        <v>4.0</v>
      </c>
      <c r="J324" s="218">
        <v>50.0</v>
      </c>
      <c r="K324" s="226">
        <f t="shared" si="6"/>
        <v>12.5</v>
      </c>
      <c r="L324" s="78" t="s">
        <v>329</v>
      </c>
      <c r="M324" s="79"/>
      <c r="N324" s="79"/>
      <c r="O324" s="79"/>
      <c r="P324" s="79"/>
      <c r="Q324" s="79"/>
      <c r="R324" s="79"/>
      <c r="S324" s="79"/>
      <c r="T324" s="79"/>
      <c r="U324" s="79"/>
      <c r="V324" s="79"/>
      <c r="W324" s="79"/>
      <c r="X324" s="79"/>
    </row>
    <row r="325" ht="11.25" customHeight="1">
      <c r="A325" s="225" t="s">
        <v>1534</v>
      </c>
      <c r="B325" s="215" t="s">
        <v>1535</v>
      </c>
      <c r="C325" s="77" t="s">
        <v>52</v>
      </c>
      <c r="D325" s="85" t="s">
        <v>1580</v>
      </c>
      <c r="E325" s="18" t="s">
        <v>1581</v>
      </c>
      <c r="F325" s="73" t="s">
        <v>974</v>
      </c>
      <c r="G325" s="18">
        <v>4.0</v>
      </c>
      <c r="H325" s="18">
        <v>1.0</v>
      </c>
      <c r="I325" s="18">
        <v>4.0</v>
      </c>
      <c r="J325" s="218">
        <v>50.0</v>
      </c>
      <c r="K325" s="226">
        <f t="shared" si="6"/>
        <v>12.5</v>
      </c>
      <c r="L325" s="78" t="s">
        <v>329</v>
      </c>
      <c r="M325" s="79"/>
      <c r="N325" s="79"/>
      <c r="O325" s="79"/>
      <c r="P325" s="79"/>
      <c r="Q325" s="79"/>
      <c r="R325" s="79"/>
      <c r="S325" s="79"/>
      <c r="T325" s="79"/>
      <c r="U325" s="79"/>
      <c r="V325" s="79"/>
      <c r="W325" s="79"/>
      <c r="X325" s="79"/>
    </row>
    <row r="326" ht="11.25" customHeight="1">
      <c r="A326" s="225" t="s">
        <v>1534</v>
      </c>
      <c r="B326" s="215" t="s">
        <v>1535</v>
      </c>
      <c r="C326" s="77" t="s">
        <v>52</v>
      </c>
      <c r="D326" s="85" t="s">
        <v>1582</v>
      </c>
      <c r="E326" s="18" t="s">
        <v>1583</v>
      </c>
      <c r="F326" s="73" t="s">
        <v>1544</v>
      </c>
      <c r="G326" s="18">
        <v>4.0</v>
      </c>
      <c r="H326" s="18">
        <v>1.0</v>
      </c>
      <c r="I326" s="18">
        <v>4.0</v>
      </c>
      <c r="J326" s="218">
        <v>50.0</v>
      </c>
      <c r="K326" s="226">
        <f t="shared" si="6"/>
        <v>12.5</v>
      </c>
      <c r="L326" s="78" t="s">
        <v>329</v>
      </c>
      <c r="M326" s="79"/>
      <c r="N326" s="79"/>
      <c r="O326" s="79"/>
      <c r="P326" s="79"/>
      <c r="Q326" s="79"/>
      <c r="R326" s="79"/>
      <c r="S326" s="79"/>
      <c r="T326" s="79"/>
      <c r="U326" s="79"/>
      <c r="V326" s="79"/>
      <c r="W326" s="79"/>
      <c r="X326" s="79"/>
    </row>
    <row r="327" ht="11.25" customHeight="1">
      <c r="A327" s="225" t="s">
        <v>1534</v>
      </c>
      <c r="B327" s="215" t="s">
        <v>1535</v>
      </c>
      <c r="C327" s="77" t="s">
        <v>52</v>
      </c>
      <c r="D327" s="85" t="s">
        <v>1584</v>
      </c>
      <c r="E327" s="18" t="s">
        <v>1585</v>
      </c>
      <c r="F327" s="73" t="s">
        <v>1373</v>
      </c>
      <c r="G327" s="18">
        <v>4.0</v>
      </c>
      <c r="H327" s="18">
        <v>1.0</v>
      </c>
      <c r="I327" s="18">
        <v>4.0</v>
      </c>
      <c r="J327" s="218">
        <v>50.0</v>
      </c>
      <c r="K327" s="226">
        <f t="shared" si="6"/>
        <v>12.5</v>
      </c>
      <c r="L327" s="78" t="s">
        <v>329</v>
      </c>
      <c r="M327" s="79"/>
      <c r="N327" s="79"/>
      <c r="O327" s="79"/>
      <c r="P327" s="79"/>
      <c r="Q327" s="79"/>
      <c r="R327" s="79"/>
      <c r="S327" s="79"/>
      <c r="T327" s="79"/>
      <c r="U327" s="79"/>
      <c r="V327" s="79"/>
      <c r="W327" s="79"/>
      <c r="X327" s="79"/>
    </row>
    <row r="328" ht="11.25" customHeight="1">
      <c r="A328" s="225" t="s">
        <v>1534</v>
      </c>
      <c r="B328" s="215" t="s">
        <v>1535</v>
      </c>
      <c r="C328" s="77" t="s">
        <v>52</v>
      </c>
      <c r="D328" s="85" t="s">
        <v>1586</v>
      </c>
      <c r="E328" s="18" t="s">
        <v>1587</v>
      </c>
      <c r="F328" s="73" t="s">
        <v>1588</v>
      </c>
      <c r="G328" s="18">
        <v>4.0</v>
      </c>
      <c r="H328" s="18">
        <v>1.0</v>
      </c>
      <c r="I328" s="18">
        <v>4.0</v>
      </c>
      <c r="J328" s="218">
        <v>50.0</v>
      </c>
      <c r="K328" s="226">
        <f t="shared" si="6"/>
        <v>12.5</v>
      </c>
      <c r="L328" s="78" t="s">
        <v>329</v>
      </c>
      <c r="M328" s="79"/>
      <c r="N328" s="79"/>
      <c r="O328" s="79"/>
      <c r="P328" s="79"/>
      <c r="Q328" s="79"/>
      <c r="R328" s="79"/>
      <c r="S328" s="79"/>
      <c r="T328" s="79"/>
      <c r="U328" s="79"/>
      <c r="V328" s="79"/>
      <c r="W328" s="79"/>
      <c r="X328" s="79"/>
    </row>
    <row r="329" ht="11.25" customHeight="1">
      <c r="A329" s="225" t="s">
        <v>1534</v>
      </c>
      <c r="B329" s="215" t="s">
        <v>1535</v>
      </c>
      <c r="C329" s="77" t="s">
        <v>52</v>
      </c>
      <c r="D329" s="85" t="s">
        <v>1589</v>
      </c>
      <c r="E329" s="18" t="s">
        <v>1388</v>
      </c>
      <c r="F329" s="73" t="s">
        <v>1588</v>
      </c>
      <c r="G329" s="18">
        <v>4.0</v>
      </c>
      <c r="H329" s="18">
        <v>1.0</v>
      </c>
      <c r="I329" s="18">
        <v>4.0</v>
      </c>
      <c r="J329" s="218">
        <v>50.0</v>
      </c>
      <c r="K329" s="226">
        <f t="shared" si="6"/>
        <v>12.5</v>
      </c>
      <c r="L329" s="78" t="s">
        <v>329</v>
      </c>
      <c r="M329" s="79"/>
      <c r="N329" s="79"/>
      <c r="O329" s="79"/>
      <c r="P329" s="79"/>
      <c r="Q329" s="79"/>
      <c r="R329" s="79"/>
      <c r="S329" s="79"/>
      <c r="T329" s="79"/>
      <c r="U329" s="79"/>
      <c r="V329" s="79"/>
      <c r="W329" s="79"/>
      <c r="X329" s="79"/>
    </row>
    <row r="330" ht="11.25" customHeight="1">
      <c r="A330" s="225" t="s">
        <v>1534</v>
      </c>
      <c r="B330" s="215" t="s">
        <v>1535</v>
      </c>
      <c r="C330" s="77" t="s">
        <v>52</v>
      </c>
      <c r="D330" s="85" t="s">
        <v>1590</v>
      </c>
      <c r="E330" s="18" t="s">
        <v>1591</v>
      </c>
      <c r="F330" s="73" t="s">
        <v>1592</v>
      </c>
      <c r="G330" s="18">
        <v>4.0</v>
      </c>
      <c r="H330" s="18">
        <v>1.0</v>
      </c>
      <c r="I330" s="18">
        <v>4.0</v>
      </c>
      <c r="J330" s="218">
        <v>50.0</v>
      </c>
      <c r="K330" s="226">
        <f t="shared" si="6"/>
        <v>12.5</v>
      </c>
      <c r="L330" s="78" t="s">
        <v>329</v>
      </c>
      <c r="M330" s="79"/>
      <c r="N330" s="79"/>
      <c r="O330" s="79"/>
      <c r="P330" s="79"/>
      <c r="Q330" s="79"/>
      <c r="R330" s="79"/>
      <c r="S330" s="79"/>
      <c r="T330" s="79"/>
      <c r="U330" s="79"/>
      <c r="V330" s="79"/>
      <c r="W330" s="79"/>
      <c r="X330" s="79"/>
    </row>
    <row r="331" ht="11.25" customHeight="1">
      <c r="A331" s="225" t="s">
        <v>1534</v>
      </c>
      <c r="B331" s="215" t="s">
        <v>1535</v>
      </c>
      <c r="C331" s="77" t="s">
        <v>52</v>
      </c>
      <c r="D331" s="85" t="s">
        <v>1593</v>
      </c>
      <c r="E331" s="18" t="s">
        <v>1594</v>
      </c>
      <c r="F331" s="73" t="s">
        <v>715</v>
      </c>
      <c r="G331" s="18">
        <v>4.0</v>
      </c>
      <c r="H331" s="18">
        <v>1.0</v>
      </c>
      <c r="I331" s="18">
        <v>4.0</v>
      </c>
      <c r="J331" s="218">
        <v>50.0</v>
      </c>
      <c r="K331" s="226">
        <f t="shared" si="6"/>
        <v>12.5</v>
      </c>
      <c r="L331" s="78" t="s">
        <v>329</v>
      </c>
      <c r="M331" s="79"/>
      <c r="N331" s="79"/>
      <c r="O331" s="79"/>
      <c r="P331" s="79"/>
      <c r="Q331" s="79"/>
      <c r="R331" s="79"/>
      <c r="S331" s="79"/>
      <c r="T331" s="79"/>
      <c r="U331" s="79"/>
      <c r="V331" s="79"/>
      <c r="W331" s="79"/>
      <c r="X331" s="79"/>
    </row>
    <row r="332" ht="11.25" customHeight="1">
      <c r="A332" s="225" t="s">
        <v>1534</v>
      </c>
      <c r="B332" s="215" t="s">
        <v>1535</v>
      </c>
      <c r="C332" s="77" t="s">
        <v>52</v>
      </c>
      <c r="D332" s="85" t="s">
        <v>1595</v>
      </c>
      <c r="E332" s="18" t="s">
        <v>1596</v>
      </c>
      <c r="F332" s="73" t="s">
        <v>1588</v>
      </c>
      <c r="G332" s="18">
        <v>4.0</v>
      </c>
      <c r="H332" s="18">
        <v>1.0</v>
      </c>
      <c r="I332" s="18">
        <v>4.0</v>
      </c>
      <c r="J332" s="218">
        <v>50.0</v>
      </c>
      <c r="K332" s="226">
        <f t="shared" si="6"/>
        <v>12.5</v>
      </c>
      <c r="L332" s="78" t="s">
        <v>329</v>
      </c>
      <c r="M332" s="79"/>
      <c r="N332" s="79"/>
      <c r="O332" s="79"/>
      <c r="P332" s="79"/>
      <c r="Q332" s="79"/>
      <c r="R332" s="79"/>
      <c r="S332" s="79"/>
      <c r="T332" s="79"/>
      <c r="U332" s="79"/>
      <c r="V332" s="79"/>
      <c r="W332" s="79"/>
      <c r="X332" s="79"/>
    </row>
    <row r="333" ht="11.25" customHeight="1">
      <c r="A333" s="225" t="s">
        <v>1534</v>
      </c>
      <c r="B333" s="215" t="s">
        <v>1535</v>
      </c>
      <c r="C333" s="77" t="s">
        <v>52</v>
      </c>
      <c r="D333" s="85" t="s">
        <v>1597</v>
      </c>
      <c r="E333" s="222" t="s">
        <v>1598</v>
      </c>
      <c r="F333" s="18" t="s">
        <v>1599</v>
      </c>
      <c r="G333" s="18">
        <v>4.0</v>
      </c>
      <c r="H333" s="18">
        <v>1.0</v>
      </c>
      <c r="I333" s="18">
        <v>4.0</v>
      </c>
      <c r="J333" s="218">
        <v>50.0</v>
      </c>
      <c r="K333" s="226">
        <f t="shared" si="6"/>
        <v>12.5</v>
      </c>
      <c r="L333" s="78" t="s">
        <v>329</v>
      </c>
      <c r="M333" s="79"/>
      <c r="N333" s="79"/>
      <c r="O333" s="79"/>
      <c r="P333" s="79"/>
      <c r="Q333" s="79"/>
      <c r="R333" s="79"/>
      <c r="S333" s="79"/>
      <c r="T333" s="79"/>
      <c r="U333" s="79"/>
      <c r="V333" s="79"/>
      <c r="W333" s="79"/>
      <c r="X333" s="79"/>
    </row>
    <row r="334" ht="11.25" customHeight="1">
      <c r="A334" s="225" t="s">
        <v>1534</v>
      </c>
      <c r="B334" s="215" t="s">
        <v>1535</v>
      </c>
      <c r="C334" s="77" t="s">
        <v>52</v>
      </c>
      <c r="D334" s="85" t="s">
        <v>1600</v>
      </c>
      <c r="E334" s="85" t="s">
        <v>1601</v>
      </c>
      <c r="F334" s="18" t="s">
        <v>1602</v>
      </c>
      <c r="G334" s="18">
        <v>4.0</v>
      </c>
      <c r="H334" s="18">
        <v>1.0</v>
      </c>
      <c r="I334" s="18">
        <v>4.0</v>
      </c>
      <c r="J334" s="218">
        <v>50.0</v>
      </c>
      <c r="K334" s="226">
        <f t="shared" si="6"/>
        <v>12.5</v>
      </c>
      <c r="L334" s="78" t="s">
        <v>329</v>
      </c>
      <c r="M334" s="79"/>
      <c r="N334" s="79"/>
      <c r="O334" s="79"/>
      <c r="P334" s="79"/>
      <c r="Q334" s="79"/>
      <c r="R334" s="79"/>
      <c r="S334" s="79"/>
      <c r="T334" s="79"/>
      <c r="U334" s="79"/>
      <c r="V334" s="79"/>
      <c r="W334" s="79"/>
      <c r="X334" s="79"/>
    </row>
    <row r="335" ht="11.25" customHeight="1">
      <c r="A335" s="215" t="s">
        <v>1603</v>
      </c>
      <c r="B335" s="215" t="s">
        <v>1604</v>
      </c>
      <c r="C335" s="18" t="s">
        <v>52</v>
      </c>
      <c r="D335" s="85" t="s">
        <v>1605</v>
      </c>
      <c r="E335" s="18" t="s">
        <v>1606</v>
      </c>
      <c r="F335" s="73" t="s">
        <v>922</v>
      </c>
      <c r="G335" s="18">
        <v>1.0</v>
      </c>
      <c r="H335" s="18">
        <v>1.0</v>
      </c>
      <c r="I335" s="18">
        <v>5.0</v>
      </c>
      <c r="J335" s="218">
        <v>50.0</v>
      </c>
      <c r="K335" s="226">
        <f t="shared" si="6"/>
        <v>50</v>
      </c>
      <c r="L335" s="78" t="s">
        <v>329</v>
      </c>
      <c r="M335" s="79"/>
      <c r="N335" s="79"/>
      <c r="O335" s="79"/>
      <c r="P335" s="79"/>
      <c r="Q335" s="79"/>
      <c r="R335" s="79"/>
      <c r="S335" s="79"/>
      <c r="T335" s="79"/>
      <c r="U335" s="79"/>
      <c r="V335" s="79"/>
      <c r="W335" s="79"/>
      <c r="X335" s="79"/>
    </row>
    <row r="336" ht="11.25" customHeight="1">
      <c r="A336" s="215" t="s">
        <v>1603</v>
      </c>
      <c r="B336" s="215" t="s">
        <v>1604</v>
      </c>
      <c r="C336" s="18" t="s">
        <v>52</v>
      </c>
      <c r="D336" s="85" t="s">
        <v>1607</v>
      </c>
      <c r="E336" s="220" t="s">
        <v>1608</v>
      </c>
      <c r="F336" s="73" t="s">
        <v>1544</v>
      </c>
      <c r="G336" s="18">
        <v>1.0</v>
      </c>
      <c r="H336" s="18">
        <v>1.0</v>
      </c>
      <c r="I336" s="18">
        <v>5.0</v>
      </c>
      <c r="J336" s="218">
        <v>50.0</v>
      </c>
      <c r="K336" s="226">
        <f t="shared" si="6"/>
        <v>50</v>
      </c>
      <c r="L336" s="78" t="s">
        <v>329</v>
      </c>
      <c r="M336" s="79"/>
      <c r="N336" s="79"/>
      <c r="O336" s="79"/>
      <c r="P336" s="79"/>
      <c r="Q336" s="79"/>
      <c r="R336" s="79"/>
      <c r="S336" s="79"/>
      <c r="T336" s="79"/>
      <c r="U336" s="79"/>
      <c r="V336" s="79"/>
      <c r="W336" s="79"/>
      <c r="X336" s="79"/>
    </row>
    <row r="337" ht="11.25" customHeight="1">
      <c r="A337" s="215" t="s">
        <v>1603</v>
      </c>
      <c r="B337" s="215" t="s">
        <v>1604</v>
      </c>
      <c r="C337" s="18" t="s">
        <v>52</v>
      </c>
      <c r="D337" s="85" t="s">
        <v>1609</v>
      </c>
      <c r="E337" s="18" t="s">
        <v>1610</v>
      </c>
      <c r="F337" s="73" t="s">
        <v>1544</v>
      </c>
      <c r="G337" s="18">
        <v>1.0</v>
      </c>
      <c r="H337" s="18">
        <v>1.0</v>
      </c>
      <c r="I337" s="18">
        <v>5.0</v>
      </c>
      <c r="J337" s="218">
        <v>50.0</v>
      </c>
      <c r="K337" s="226">
        <f t="shared" si="6"/>
        <v>50</v>
      </c>
      <c r="L337" s="78" t="s">
        <v>329</v>
      </c>
      <c r="M337" s="79"/>
      <c r="N337" s="79"/>
      <c r="O337" s="79"/>
      <c r="P337" s="79"/>
      <c r="Q337" s="79"/>
      <c r="R337" s="79"/>
      <c r="S337" s="79"/>
      <c r="T337" s="79"/>
      <c r="U337" s="79"/>
      <c r="V337" s="79"/>
      <c r="W337" s="79"/>
      <c r="X337" s="79"/>
    </row>
    <row r="338" ht="11.25" customHeight="1">
      <c r="A338" s="215" t="s">
        <v>1603</v>
      </c>
      <c r="B338" s="215" t="s">
        <v>1604</v>
      </c>
      <c r="C338" s="18" t="s">
        <v>52</v>
      </c>
      <c r="D338" s="85" t="s">
        <v>1611</v>
      </c>
      <c r="E338" s="18" t="s">
        <v>1612</v>
      </c>
      <c r="F338" s="73" t="s">
        <v>1544</v>
      </c>
      <c r="G338" s="18">
        <v>1.0</v>
      </c>
      <c r="H338" s="18">
        <v>1.0</v>
      </c>
      <c r="I338" s="18">
        <v>5.0</v>
      </c>
      <c r="J338" s="218">
        <v>50.0</v>
      </c>
      <c r="K338" s="226">
        <f t="shared" si="6"/>
        <v>50</v>
      </c>
      <c r="L338" s="78" t="s">
        <v>329</v>
      </c>
      <c r="M338" s="79"/>
      <c r="N338" s="79"/>
      <c r="O338" s="79"/>
      <c r="P338" s="79"/>
      <c r="Q338" s="79"/>
      <c r="R338" s="79"/>
      <c r="S338" s="79"/>
      <c r="T338" s="79"/>
      <c r="U338" s="79"/>
      <c r="V338" s="79"/>
      <c r="W338" s="79"/>
      <c r="X338" s="79"/>
    </row>
    <row r="339" ht="11.25" customHeight="1">
      <c r="A339" s="215" t="s">
        <v>1603</v>
      </c>
      <c r="B339" s="215" t="s">
        <v>1604</v>
      </c>
      <c r="C339" s="18" t="s">
        <v>52</v>
      </c>
      <c r="D339" s="85" t="s">
        <v>1613</v>
      </c>
      <c r="E339" s="18" t="s">
        <v>1614</v>
      </c>
      <c r="F339" s="73" t="s">
        <v>1544</v>
      </c>
      <c r="G339" s="18">
        <v>1.0</v>
      </c>
      <c r="H339" s="18">
        <v>1.0</v>
      </c>
      <c r="I339" s="18">
        <v>5.0</v>
      </c>
      <c r="J339" s="218">
        <v>50.0</v>
      </c>
      <c r="K339" s="226">
        <f t="shared" si="6"/>
        <v>50</v>
      </c>
      <c r="L339" s="78" t="s">
        <v>329</v>
      </c>
      <c r="M339" s="79"/>
      <c r="N339" s="79"/>
      <c r="O339" s="79"/>
      <c r="P339" s="79"/>
      <c r="Q339" s="79"/>
      <c r="R339" s="79"/>
      <c r="S339" s="79"/>
      <c r="T339" s="79"/>
      <c r="U339" s="79"/>
      <c r="V339" s="79"/>
      <c r="W339" s="79"/>
      <c r="X339" s="79"/>
    </row>
    <row r="340" ht="11.25" customHeight="1">
      <c r="A340" s="215" t="s">
        <v>1603</v>
      </c>
      <c r="B340" s="215" t="s">
        <v>1604</v>
      </c>
      <c r="C340" s="18" t="s">
        <v>52</v>
      </c>
      <c r="D340" s="85" t="s">
        <v>1615</v>
      </c>
      <c r="E340" s="222" t="s">
        <v>1616</v>
      </c>
      <c r="F340" s="73" t="s">
        <v>1544</v>
      </c>
      <c r="G340" s="18">
        <v>1.0</v>
      </c>
      <c r="H340" s="18">
        <v>1.0</v>
      </c>
      <c r="I340" s="18">
        <v>5.0</v>
      </c>
      <c r="J340" s="218">
        <v>50.0</v>
      </c>
      <c r="K340" s="226">
        <f t="shared" si="6"/>
        <v>50</v>
      </c>
      <c r="L340" s="78" t="s">
        <v>329</v>
      </c>
      <c r="M340" s="79"/>
      <c r="N340" s="79"/>
      <c r="O340" s="79"/>
      <c r="P340" s="79"/>
      <c r="Q340" s="79"/>
      <c r="R340" s="79"/>
      <c r="S340" s="79"/>
      <c r="T340" s="79"/>
      <c r="U340" s="79"/>
      <c r="V340" s="79"/>
      <c r="W340" s="79"/>
      <c r="X340" s="79"/>
    </row>
    <row r="341" ht="11.25" customHeight="1">
      <c r="A341" s="215" t="s">
        <v>1603</v>
      </c>
      <c r="B341" s="215" t="s">
        <v>1604</v>
      </c>
      <c r="C341" s="18" t="s">
        <v>52</v>
      </c>
      <c r="D341" s="85" t="s">
        <v>1617</v>
      </c>
      <c r="E341" s="216" t="s">
        <v>1618</v>
      </c>
      <c r="F341" s="73" t="s">
        <v>1544</v>
      </c>
      <c r="G341" s="18">
        <v>1.0</v>
      </c>
      <c r="H341" s="18">
        <v>1.0</v>
      </c>
      <c r="I341" s="18">
        <v>5.0</v>
      </c>
      <c r="J341" s="218">
        <v>50.0</v>
      </c>
      <c r="K341" s="226">
        <f t="shared" si="6"/>
        <v>50</v>
      </c>
      <c r="L341" s="78" t="s">
        <v>329</v>
      </c>
      <c r="M341" s="79"/>
      <c r="N341" s="79"/>
      <c r="O341" s="79"/>
      <c r="P341" s="79"/>
      <c r="Q341" s="79"/>
      <c r="R341" s="79"/>
      <c r="S341" s="79"/>
      <c r="T341" s="79"/>
      <c r="U341" s="79"/>
      <c r="V341" s="79"/>
      <c r="W341" s="79"/>
      <c r="X341" s="79"/>
    </row>
    <row r="342" ht="11.25" customHeight="1">
      <c r="A342" s="215" t="s">
        <v>1603</v>
      </c>
      <c r="B342" s="215" t="s">
        <v>1604</v>
      </c>
      <c r="C342" s="18" t="s">
        <v>52</v>
      </c>
      <c r="D342" s="85" t="s">
        <v>1619</v>
      </c>
      <c r="E342" s="18" t="s">
        <v>1620</v>
      </c>
      <c r="F342" s="73" t="s">
        <v>1544</v>
      </c>
      <c r="G342" s="18">
        <v>1.0</v>
      </c>
      <c r="H342" s="18">
        <v>1.0</v>
      </c>
      <c r="I342" s="18">
        <v>5.0</v>
      </c>
      <c r="J342" s="218">
        <v>50.0</v>
      </c>
      <c r="K342" s="226">
        <f t="shared" si="6"/>
        <v>50</v>
      </c>
      <c r="L342" s="78" t="s">
        <v>329</v>
      </c>
      <c r="M342" s="79"/>
      <c r="N342" s="79"/>
      <c r="O342" s="79"/>
      <c r="P342" s="79"/>
      <c r="Q342" s="79"/>
      <c r="R342" s="79"/>
      <c r="S342" s="79"/>
      <c r="T342" s="79"/>
      <c r="U342" s="79"/>
      <c r="V342" s="79"/>
      <c r="W342" s="79"/>
      <c r="X342" s="79"/>
    </row>
    <row r="343" ht="11.25" customHeight="1">
      <c r="A343" s="215" t="s">
        <v>1621</v>
      </c>
      <c r="B343" s="215" t="s">
        <v>1622</v>
      </c>
      <c r="C343" s="18" t="s">
        <v>52</v>
      </c>
      <c r="D343" s="85" t="s">
        <v>1623</v>
      </c>
      <c r="E343" s="216" t="s">
        <v>1624</v>
      </c>
      <c r="F343" s="73" t="s">
        <v>974</v>
      </c>
      <c r="G343" s="18">
        <v>1.0</v>
      </c>
      <c r="H343" s="18">
        <v>1.0</v>
      </c>
      <c r="I343" s="18">
        <v>4.0</v>
      </c>
      <c r="J343" s="218">
        <v>50.0</v>
      </c>
      <c r="K343" s="226">
        <f t="shared" si="6"/>
        <v>50</v>
      </c>
      <c r="L343" s="78" t="s">
        <v>329</v>
      </c>
      <c r="M343" s="79"/>
      <c r="N343" s="79"/>
      <c r="O343" s="79"/>
      <c r="P343" s="79"/>
      <c r="Q343" s="79"/>
      <c r="R343" s="79"/>
      <c r="S343" s="79"/>
      <c r="T343" s="79"/>
      <c r="U343" s="79"/>
      <c r="V343" s="79"/>
      <c r="W343" s="79"/>
      <c r="X343" s="79"/>
    </row>
    <row r="344" ht="11.25" customHeight="1">
      <c r="A344" s="215" t="s">
        <v>1621</v>
      </c>
      <c r="B344" s="215" t="s">
        <v>1622</v>
      </c>
      <c r="C344" s="18" t="s">
        <v>52</v>
      </c>
      <c r="D344" s="85" t="s">
        <v>1625</v>
      </c>
      <c r="E344" s="18" t="s">
        <v>1626</v>
      </c>
      <c r="F344" s="73" t="s">
        <v>1544</v>
      </c>
      <c r="G344" s="18">
        <v>1.0</v>
      </c>
      <c r="H344" s="18">
        <v>1.0</v>
      </c>
      <c r="I344" s="18">
        <v>4.0</v>
      </c>
      <c r="J344" s="218">
        <v>50.0</v>
      </c>
      <c r="K344" s="226">
        <f t="shared" si="6"/>
        <v>50</v>
      </c>
      <c r="L344" s="78" t="s">
        <v>329</v>
      </c>
      <c r="M344" s="79"/>
      <c r="N344" s="79"/>
      <c r="O344" s="79"/>
      <c r="P344" s="79"/>
      <c r="Q344" s="79"/>
      <c r="R344" s="79"/>
      <c r="S344" s="79"/>
      <c r="T344" s="79"/>
      <c r="U344" s="79"/>
      <c r="V344" s="79"/>
      <c r="W344" s="79"/>
      <c r="X344" s="79"/>
    </row>
    <row r="345" ht="11.25" customHeight="1">
      <c r="A345" s="215" t="s">
        <v>1621</v>
      </c>
      <c r="B345" s="215" t="s">
        <v>1622</v>
      </c>
      <c r="C345" s="18" t="s">
        <v>52</v>
      </c>
      <c r="D345" s="85" t="s">
        <v>1627</v>
      </c>
      <c r="E345" s="18" t="s">
        <v>1628</v>
      </c>
      <c r="F345" s="73" t="s">
        <v>1544</v>
      </c>
      <c r="G345" s="18">
        <v>1.0</v>
      </c>
      <c r="H345" s="18">
        <v>1.0</v>
      </c>
      <c r="I345" s="18">
        <v>4.0</v>
      </c>
      <c r="J345" s="218">
        <v>50.0</v>
      </c>
      <c r="K345" s="226">
        <f t="shared" si="6"/>
        <v>50</v>
      </c>
      <c r="L345" s="78" t="s">
        <v>329</v>
      </c>
      <c r="M345" s="79"/>
      <c r="N345" s="79"/>
      <c r="O345" s="79"/>
      <c r="P345" s="79"/>
      <c r="Q345" s="79"/>
      <c r="R345" s="79"/>
      <c r="S345" s="79"/>
      <c r="T345" s="79"/>
      <c r="U345" s="79"/>
      <c r="V345" s="79"/>
      <c r="W345" s="79"/>
      <c r="X345" s="79"/>
    </row>
    <row r="346" ht="11.25" customHeight="1">
      <c r="A346" s="215" t="s">
        <v>1621</v>
      </c>
      <c r="B346" s="215" t="s">
        <v>1622</v>
      </c>
      <c r="C346" s="18" t="s">
        <v>52</v>
      </c>
      <c r="D346" s="85" t="s">
        <v>1629</v>
      </c>
      <c r="E346" s="18" t="s">
        <v>1630</v>
      </c>
      <c r="F346" s="73" t="s">
        <v>1544</v>
      </c>
      <c r="G346" s="18">
        <v>1.0</v>
      </c>
      <c r="H346" s="18">
        <v>1.0</v>
      </c>
      <c r="I346" s="18">
        <v>4.0</v>
      </c>
      <c r="J346" s="218">
        <v>50.0</v>
      </c>
      <c r="K346" s="226">
        <f t="shared" si="6"/>
        <v>50</v>
      </c>
      <c r="L346" s="78" t="s">
        <v>329</v>
      </c>
      <c r="M346" s="79"/>
      <c r="N346" s="79"/>
      <c r="O346" s="79"/>
      <c r="P346" s="79"/>
      <c r="Q346" s="79"/>
      <c r="R346" s="79"/>
      <c r="S346" s="79"/>
      <c r="T346" s="79"/>
      <c r="U346" s="79"/>
      <c r="V346" s="79"/>
      <c r="W346" s="79"/>
      <c r="X346" s="79"/>
    </row>
    <row r="347" ht="11.25" customHeight="1">
      <c r="A347" s="215" t="s">
        <v>1621</v>
      </c>
      <c r="B347" s="215" t="s">
        <v>1622</v>
      </c>
      <c r="C347" s="18" t="s">
        <v>52</v>
      </c>
      <c r="D347" s="85" t="s">
        <v>1631</v>
      </c>
      <c r="E347" s="18" t="s">
        <v>1632</v>
      </c>
      <c r="F347" s="73" t="s">
        <v>1544</v>
      </c>
      <c r="G347" s="18">
        <v>1.0</v>
      </c>
      <c r="H347" s="18">
        <v>1.0</v>
      </c>
      <c r="I347" s="18">
        <v>4.0</v>
      </c>
      <c r="J347" s="218">
        <v>50.0</v>
      </c>
      <c r="K347" s="226">
        <f t="shared" si="6"/>
        <v>50</v>
      </c>
      <c r="L347" s="78" t="s">
        <v>329</v>
      </c>
      <c r="M347" s="79"/>
      <c r="N347" s="79"/>
      <c r="O347" s="79"/>
      <c r="P347" s="79"/>
      <c r="Q347" s="79"/>
      <c r="R347" s="79"/>
      <c r="S347" s="79"/>
      <c r="T347" s="79"/>
      <c r="U347" s="79"/>
      <c r="V347" s="79"/>
      <c r="W347" s="79"/>
      <c r="X347" s="79"/>
    </row>
    <row r="348" ht="11.25" customHeight="1">
      <c r="A348" s="215" t="s">
        <v>1621</v>
      </c>
      <c r="B348" s="215" t="s">
        <v>1622</v>
      </c>
      <c r="C348" s="18" t="s">
        <v>52</v>
      </c>
      <c r="D348" s="85" t="s">
        <v>1633</v>
      </c>
      <c r="E348" s="18" t="s">
        <v>1634</v>
      </c>
      <c r="F348" s="73" t="s">
        <v>1544</v>
      </c>
      <c r="G348" s="18">
        <v>1.0</v>
      </c>
      <c r="H348" s="18">
        <v>1.0</v>
      </c>
      <c r="I348" s="18">
        <v>4.0</v>
      </c>
      <c r="J348" s="218">
        <v>50.0</v>
      </c>
      <c r="K348" s="226">
        <f t="shared" si="6"/>
        <v>50</v>
      </c>
      <c r="L348" s="78" t="s">
        <v>329</v>
      </c>
      <c r="M348" s="79"/>
      <c r="N348" s="79"/>
      <c r="O348" s="79"/>
      <c r="P348" s="79"/>
      <c r="Q348" s="79"/>
      <c r="R348" s="79"/>
      <c r="S348" s="79"/>
      <c r="T348" s="79"/>
      <c r="U348" s="79"/>
      <c r="V348" s="79"/>
      <c r="W348" s="79"/>
      <c r="X348" s="79"/>
    </row>
    <row r="349" ht="11.25" customHeight="1">
      <c r="A349" s="215" t="s">
        <v>1621</v>
      </c>
      <c r="B349" s="215" t="s">
        <v>1622</v>
      </c>
      <c r="C349" s="18" t="s">
        <v>52</v>
      </c>
      <c r="D349" s="85" t="s">
        <v>1635</v>
      </c>
      <c r="E349" s="18" t="s">
        <v>1636</v>
      </c>
      <c r="F349" s="73" t="s">
        <v>1544</v>
      </c>
      <c r="G349" s="18">
        <v>1.0</v>
      </c>
      <c r="H349" s="18">
        <v>1.0</v>
      </c>
      <c r="I349" s="18">
        <v>4.0</v>
      </c>
      <c r="J349" s="218">
        <v>50.0</v>
      </c>
      <c r="K349" s="226">
        <f t="shared" si="6"/>
        <v>50</v>
      </c>
      <c r="L349" s="78" t="s">
        <v>329</v>
      </c>
      <c r="M349" s="79"/>
      <c r="N349" s="79"/>
      <c r="O349" s="79"/>
      <c r="P349" s="79"/>
      <c r="Q349" s="79"/>
      <c r="R349" s="79"/>
      <c r="S349" s="79"/>
      <c r="T349" s="79"/>
      <c r="U349" s="79"/>
      <c r="V349" s="79"/>
      <c r="W349" s="79"/>
      <c r="X349" s="79"/>
    </row>
    <row r="350" ht="11.25" customHeight="1">
      <c r="A350" s="215" t="s">
        <v>1621</v>
      </c>
      <c r="B350" s="215" t="s">
        <v>1622</v>
      </c>
      <c r="C350" s="18" t="s">
        <v>52</v>
      </c>
      <c r="D350" s="85" t="s">
        <v>1637</v>
      </c>
      <c r="E350" s="18" t="s">
        <v>1638</v>
      </c>
      <c r="F350" s="73" t="s">
        <v>1544</v>
      </c>
      <c r="G350" s="18">
        <v>1.0</v>
      </c>
      <c r="H350" s="18">
        <v>1.0</v>
      </c>
      <c r="I350" s="18">
        <v>4.0</v>
      </c>
      <c r="J350" s="218">
        <v>50.0</v>
      </c>
      <c r="K350" s="226">
        <f t="shared" si="6"/>
        <v>50</v>
      </c>
      <c r="L350" s="78" t="s">
        <v>329</v>
      </c>
      <c r="M350" s="79"/>
      <c r="N350" s="79"/>
      <c r="O350" s="79"/>
      <c r="P350" s="79"/>
      <c r="Q350" s="79"/>
      <c r="R350" s="79"/>
      <c r="S350" s="79"/>
      <c r="T350" s="79"/>
      <c r="U350" s="79"/>
      <c r="V350" s="79"/>
      <c r="W350" s="79"/>
      <c r="X350" s="79"/>
    </row>
    <row r="351" ht="11.25" customHeight="1">
      <c r="A351" s="215" t="s">
        <v>1639</v>
      </c>
      <c r="B351" s="215" t="s">
        <v>1640</v>
      </c>
      <c r="C351" s="18" t="s">
        <v>52</v>
      </c>
      <c r="D351" s="85" t="s">
        <v>1641</v>
      </c>
      <c r="E351" s="18" t="s">
        <v>868</v>
      </c>
      <c r="F351" s="73" t="s">
        <v>1544</v>
      </c>
      <c r="G351" s="18">
        <v>3.0</v>
      </c>
      <c r="H351" s="18">
        <v>2.0</v>
      </c>
      <c r="I351" s="18">
        <v>3.0</v>
      </c>
      <c r="J351" s="218">
        <v>50.0</v>
      </c>
      <c r="K351" s="226">
        <f t="shared" si="6"/>
        <v>16.66666667</v>
      </c>
      <c r="L351" s="78" t="s">
        <v>329</v>
      </c>
      <c r="M351" s="79"/>
      <c r="N351" s="79"/>
      <c r="O351" s="79"/>
      <c r="P351" s="79"/>
      <c r="Q351" s="79"/>
      <c r="R351" s="79"/>
      <c r="S351" s="79"/>
      <c r="T351" s="79"/>
      <c r="U351" s="79"/>
      <c r="V351" s="79"/>
      <c r="W351" s="79"/>
      <c r="X351" s="79"/>
    </row>
    <row r="352" ht="11.25" customHeight="1">
      <c r="A352" s="215" t="s">
        <v>1639</v>
      </c>
      <c r="B352" s="215" t="s">
        <v>1640</v>
      </c>
      <c r="C352" s="18" t="s">
        <v>52</v>
      </c>
      <c r="D352" s="85" t="s">
        <v>1642</v>
      </c>
      <c r="E352" s="18" t="s">
        <v>866</v>
      </c>
      <c r="F352" s="73" t="s">
        <v>1588</v>
      </c>
      <c r="G352" s="18">
        <v>3.0</v>
      </c>
      <c r="H352" s="18">
        <v>2.0</v>
      </c>
      <c r="I352" s="18">
        <v>3.0</v>
      </c>
      <c r="J352" s="218">
        <v>50.0</v>
      </c>
      <c r="K352" s="226">
        <f t="shared" si="6"/>
        <v>16.66666667</v>
      </c>
      <c r="L352" s="78" t="s">
        <v>329</v>
      </c>
      <c r="M352" s="79"/>
      <c r="N352" s="79"/>
      <c r="O352" s="79"/>
      <c r="P352" s="79"/>
      <c r="Q352" s="79"/>
      <c r="R352" s="79"/>
      <c r="S352" s="79"/>
      <c r="T352" s="79"/>
      <c r="U352" s="79"/>
      <c r="V352" s="79"/>
      <c r="W352" s="79"/>
      <c r="X352" s="79"/>
    </row>
    <row r="353" ht="11.25" customHeight="1">
      <c r="A353" s="215" t="s">
        <v>1643</v>
      </c>
      <c r="B353" s="215" t="s">
        <v>1644</v>
      </c>
      <c r="C353" s="18" t="s">
        <v>52</v>
      </c>
      <c r="D353" s="85" t="s">
        <v>1645</v>
      </c>
      <c r="E353" s="18" t="s">
        <v>876</v>
      </c>
      <c r="F353" s="73" t="s">
        <v>1588</v>
      </c>
      <c r="G353" s="18">
        <v>5.0</v>
      </c>
      <c r="H353" s="18">
        <v>3.0</v>
      </c>
      <c r="I353" s="18">
        <v>5.0</v>
      </c>
      <c r="J353" s="218">
        <v>50.0</v>
      </c>
      <c r="K353" s="226">
        <f t="shared" si="6"/>
        <v>10</v>
      </c>
      <c r="L353" s="78" t="s">
        <v>329</v>
      </c>
      <c r="M353" s="79"/>
      <c r="N353" s="79"/>
      <c r="O353" s="79"/>
      <c r="P353" s="79"/>
      <c r="Q353" s="79"/>
      <c r="R353" s="79"/>
      <c r="S353" s="79"/>
      <c r="T353" s="79"/>
      <c r="U353" s="79"/>
      <c r="V353" s="79"/>
      <c r="W353" s="79"/>
      <c r="X353" s="79"/>
    </row>
    <row r="354" ht="11.25" customHeight="1">
      <c r="A354" s="215" t="s">
        <v>1646</v>
      </c>
      <c r="B354" s="215" t="s">
        <v>1647</v>
      </c>
      <c r="C354" s="18" t="s">
        <v>52</v>
      </c>
      <c r="D354" s="85" t="s">
        <v>1648</v>
      </c>
      <c r="E354" s="18" t="s">
        <v>1649</v>
      </c>
      <c r="F354" s="73" t="s">
        <v>1373</v>
      </c>
      <c r="G354" s="18">
        <v>1.0</v>
      </c>
      <c r="H354" s="18">
        <v>1.0</v>
      </c>
      <c r="I354" s="18">
        <v>4.0</v>
      </c>
      <c r="J354" s="218">
        <v>50.0</v>
      </c>
      <c r="K354" s="226">
        <f t="shared" si="6"/>
        <v>50</v>
      </c>
      <c r="L354" s="78" t="s">
        <v>329</v>
      </c>
      <c r="M354" s="79"/>
      <c r="N354" s="79"/>
      <c r="O354" s="79"/>
      <c r="P354" s="79"/>
      <c r="Q354" s="79"/>
      <c r="R354" s="79"/>
      <c r="S354" s="79"/>
      <c r="T354" s="79"/>
      <c r="U354" s="79"/>
      <c r="V354" s="79"/>
      <c r="W354" s="79"/>
      <c r="X354" s="79"/>
    </row>
    <row r="355" ht="11.25" customHeight="1">
      <c r="A355" s="215" t="s">
        <v>1646</v>
      </c>
      <c r="B355" s="215" t="s">
        <v>1647</v>
      </c>
      <c r="C355" s="18" t="s">
        <v>52</v>
      </c>
      <c r="D355" s="85" t="s">
        <v>1650</v>
      </c>
      <c r="E355" s="18" t="s">
        <v>1651</v>
      </c>
      <c r="F355" s="73" t="s">
        <v>1544</v>
      </c>
      <c r="G355" s="18">
        <v>1.0</v>
      </c>
      <c r="H355" s="18">
        <v>1.0</v>
      </c>
      <c r="I355" s="18">
        <v>4.0</v>
      </c>
      <c r="J355" s="218">
        <v>50.0</v>
      </c>
      <c r="K355" s="226">
        <f t="shared" si="6"/>
        <v>50</v>
      </c>
      <c r="L355" s="78" t="s">
        <v>329</v>
      </c>
      <c r="M355" s="79"/>
      <c r="N355" s="79"/>
      <c r="O355" s="79"/>
      <c r="P355" s="79"/>
      <c r="Q355" s="79"/>
      <c r="R355" s="79"/>
      <c r="S355" s="79"/>
      <c r="T355" s="79"/>
      <c r="U355" s="79"/>
      <c r="V355" s="79"/>
      <c r="W355" s="79"/>
      <c r="X355" s="79"/>
    </row>
    <row r="356" ht="11.25" customHeight="1">
      <c r="A356" s="215" t="s">
        <v>1646</v>
      </c>
      <c r="B356" s="215" t="s">
        <v>1647</v>
      </c>
      <c r="C356" s="18" t="s">
        <v>52</v>
      </c>
      <c r="D356" s="85" t="s">
        <v>1652</v>
      </c>
      <c r="E356" s="18" t="s">
        <v>1653</v>
      </c>
      <c r="F356" s="73" t="s">
        <v>1544</v>
      </c>
      <c r="G356" s="18">
        <v>1.0</v>
      </c>
      <c r="H356" s="18">
        <v>1.0</v>
      </c>
      <c r="I356" s="18">
        <v>4.0</v>
      </c>
      <c r="J356" s="218">
        <v>50.0</v>
      </c>
      <c r="K356" s="226">
        <f t="shared" si="6"/>
        <v>50</v>
      </c>
      <c r="L356" s="78" t="s">
        <v>329</v>
      </c>
      <c r="M356" s="79"/>
      <c r="N356" s="79"/>
      <c r="O356" s="79"/>
      <c r="P356" s="79"/>
      <c r="Q356" s="79"/>
      <c r="R356" s="79"/>
      <c r="S356" s="79"/>
      <c r="T356" s="79"/>
      <c r="U356" s="79"/>
      <c r="V356" s="79"/>
      <c r="W356" s="79"/>
      <c r="X356" s="79"/>
    </row>
    <row r="357" ht="11.25" customHeight="1">
      <c r="A357" s="215" t="s">
        <v>1646</v>
      </c>
      <c r="B357" s="215" t="s">
        <v>1647</v>
      </c>
      <c r="C357" s="18" t="s">
        <v>52</v>
      </c>
      <c r="D357" s="85" t="s">
        <v>1654</v>
      </c>
      <c r="E357" s="18" t="s">
        <v>1655</v>
      </c>
      <c r="F357" s="73" t="s">
        <v>1544</v>
      </c>
      <c r="G357" s="18">
        <v>1.0</v>
      </c>
      <c r="H357" s="18">
        <v>1.0</v>
      </c>
      <c r="I357" s="18">
        <v>4.0</v>
      </c>
      <c r="J357" s="218">
        <v>50.0</v>
      </c>
      <c r="K357" s="226">
        <f t="shared" si="6"/>
        <v>50</v>
      </c>
      <c r="L357" s="78" t="s">
        <v>329</v>
      </c>
      <c r="M357" s="79"/>
      <c r="N357" s="79"/>
      <c r="O357" s="79"/>
      <c r="P357" s="79"/>
      <c r="Q357" s="79"/>
      <c r="R357" s="79"/>
      <c r="S357" s="79"/>
      <c r="T357" s="79"/>
      <c r="U357" s="79"/>
      <c r="V357" s="79"/>
      <c r="W357" s="79"/>
      <c r="X357" s="79"/>
    </row>
    <row r="358" ht="11.25" customHeight="1">
      <c r="A358" s="215" t="s">
        <v>1646</v>
      </c>
      <c r="B358" s="215" t="s">
        <v>1647</v>
      </c>
      <c r="C358" s="18" t="s">
        <v>52</v>
      </c>
      <c r="D358" s="85" t="s">
        <v>1656</v>
      </c>
      <c r="E358" s="18" t="s">
        <v>1657</v>
      </c>
      <c r="F358" s="73" t="s">
        <v>1544</v>
      </c>
      <c r="G358" s="18">
        <v>1.0</v>
      </c>
      <c r="H358" s="18">
        <v>1.0</v>
      </c>
      <c r="I358" s="18">
        <v>4.0</v>
      </c>
      <c r="J358" s="218">
        <v>50.0</v>
      </c>
      <c r="K358" s="226">
        <f t="shared" si="6"/>
        <v>50</v>
      </c>
      <c r="L358" s="78" t="s">
        <v>329</v>
      </c>
      <c r="M358" s="79"/>
      <c r="N358" s="79"/>
      <c r="O358" s="79"/>
      <c r="P358" s="79"/>
      <c r="Q358" s="79"/>
      <c r="R358" s="79"/>
      <c r="S358" s="79"/>
      <c r="T358" s="79"/>
      <c r="U358" s="79"/>
      <c r="V358" s="79"/>
      <c r="W358" s="79"/>
      <c r="X358" s="79"/>
    </row>
    <row r="359" ht="11.25" customHeight="1">
      <c r="A359" s="215" t="s">
        <v>1646</v>
      </c>
      <c r="B359" s="215" t="s">
        <v>1647</v>
      </c>
      <c r="C359" s="18" t="s">
        <v>52</v>
      </c>
      <c r="D359" s="85" t="s">
        <v>1658</v>
      </c>
      <c r="E359" s="18" t="s">
        <v>1659</v>
      </c>
      <c r="F359" s="73" t="s">
        <v>1544</v>
      </c>
      <c r="G359" s="18">
        <v>1.0</v>
      </c>
      <c r="H359" s="18">
        <v>1.0</v>
      </c>
      <c r="I359" s="18">
        <v>4.0</v>
      </c>
      <c r="J359" s="218">
        <v>50.0</v>
      </c>
      <c r="K359" s="226">
        <f t="shared" si="6"/>
        <v>50</v>
      </c>
      <c r="L359" s="78" t="s">
        <v>329</v>
      </c>
      <c r="M359" s="79"/>
      <c r="N359" s="79"/>
      <c r="O359" s="79"/>
      <c r="P359" s="79"/>
      <c r="Q359" s="79"/>
      <c r="R359" s="79"/>
      <c r="S359" s="79"/>
      <c r="T359" s="79"/>
      <c r="U359" s="79"/>
      <c r="V359" s="79"/>
      <c r="W359" s="79"/>
      <c r="X359" s="79"/>
    </row>
    <row r="360" ht="11.25" customHeight="1">
      <c r="A360" s="215" t="s">
        <v>1646</v>
      </c>
      <c r="B360" s="215" t="s">
        <v>1647</v>
      </c>
      <c r="C360" s="18" t="s">
        <v>52</v>
      </c>
      <c r="D360" s="85" t="s">
        <v>1660</v>
      </c>
      <c r="E360" s="216" t="s">
        <v>1661</v>
      </c>
      <c r="F360" s="73" t="s">
        <v>1544</v>
      </c>
      <c r="G360" s="18">
        <v>1.0</v>
      </c>
      <c r="H360" s="18">
        <v>1.0</v>
      </c>
      <c r="I360" s="18">
        <v>4.0</v>
      </c>
      <c r="J360" s="218">
        <v>50.0</v>
      </c>
      <c r="K360" s="226">
        <f t="shared" si="6"/>
        <v>50</v>
      </c>
      <c r="L360" s="78" t="s">
        <v>329</v>
      </c>
      <c r="M360" s="79"/>
      <c r="N360" s="79"/>
      <c r="O360" s="79"/>
      <c r="P360" s="79"/>
      <c r="Q360" s="79"/>
      <c r="R360" s="79"/>
      <c r="S360" s="79"/>
      <c r="T360" s="79"/>
      <c r="U360" s="79"/>
      <c r="V360" s="79"/>
      <c r="W360" s="79"/>
      <c r="X360" s="79"/>
    </row>
    <row r="361" ht="11.25" customHeight="1">
      <c r="A361" s="215" t="s">
        <v>1646</v>
      </c>
      <c r="B361" s="215" t="s">
        <v>1647</v>
      </c>
      <c r="C361" s="18" t="s">
        <v>52</v>
      </c>
      <c r="D361" s="85" t="s">
        <v>1662</v>
      </c>
      <c r="E361" s="18" t="s">
        <v>1663</v>
      </c>
      <c r="F361" s="73" t="s">
        <v>1544</v>
      </c>
      <c r="G361" s="18">
        <v>1.0</v>
      </c>
      <c r="H361" s="18">
        <v>1.0</v>
      </c>
      <c r="I361" s="18">
        <v>4.0</v>
      </c>
      <c r="J361" s="218">
        <v>50.0</v>
      </c>
      <c r="K361" s="226">
        <f t="shared" si="6"/>
        <v>50</v>
      </c>
      <c r="L361" s="78" t="s">
        <v>329</v>
      </c>
      <c r="M361" s="79"/>
      <c r="N361" s="79"/>
      <c r="O361" s="79"/>
      <c r="P361" s="79"/>
      <c r="Q361" s="79"/>
      <c r="R361" s="79"/>
      <c r="S361" s="79"/>
      <c r="T361" s="79"/>
      <c r="U361" s="79"/>
      <c r="V361" s="79"/>
      <c r="W361" s="79"/>
      <c r="X361" s="79"/>
    </row>
    <row r="362" ht="11.25" customHeight="1">
      <c r="A362" s="215" t="s">
        <v>1646</v>
      </c>
      <c r="B362" s="215" t="s">
        <v>1647</v>
      </c>
      <c r="C362" s="18" t="s">
        <v>52</v>
      </c>
      <c r="D362" s="85" t="s">
        <v>1664</v>
      </c>
      <c r="E362" s="18" t="s">
        <v>1665</v>
      </c>
      <c r="F362" s="73" t="s">
        <v>1544</v>
      </c>
      <c r="G362" s="18">
        <v>1.0</v>
      </c>
      <c r="H362" s="18">
        <v>1.0</v>
      </c>
      <c r="I362" s="18">
        <v>4.0</v>
      </c>
      <c r="J362" s="218">
        <v>50.0</v>
      </c>
      <c r="K362" s="226">
        <f t="shared" si="6"/>
        <v>50</v>
      </c>
      <c r="L362" s="78" t="s">
        <v>329</v>
      </c>
      <c r="M362" s="79"/>
      <c r="N362" s="79"/>
      <c r="O362" s="79"/>
      <c r="P362" s="79"/>
      <c r="Q362" s="79"/>
      <c r="R362" s="79"/>
      <c r="S362" s="79"/>
      <c r="T362" s="79"/>
      <c r="U362" s="79"/>
      <c r="V362" s="79"/>
      <c r="W362" s="79"/>
      <c r="X362" s="79"/>
    </row>
    <row r="363" ht="11.25" customHeight="1">
      <c r="A363" s="215" t="s">
        <v>1666</v>
      </c>
      <c r="B363" s="215" t="s">
        <v>1667</v>
      </c>
      <c r="C363" s="18" t="s">
        <v>52</v>
      </c>
      <c r="D363" s="85" t="s">
        <v>1668</v>
      </c>
      <c r="E363" s="216" t="s">
        <v>1669</v>
      </c>
      <c r="F363" s="73" t="s">
        <v>1544</v>
      </c>
      <c r="G363" s="18">
        <v>2.0</v>
      </c>
      <c r="H363" s="18">
        <v>2.0</v>
      </c>
      <c r="I363" s="18">
        <v>2.0</v>
      </c>
      <c r="J363" s="218">
        <v>50.0</v>
      </c>
      <c r="K363" s="226">
        <f t="shared" si="6"/>
        <v>25</v>
      </c>
      <c r="L363" s="78" t="s">
        <v>329</v>
      </c>
      <c r="M363" s="79"/>
      <c r="N363" s="79"/>
      <c r="O363" s="79"/>
      <c r="P363" s="79"/>
      <c r="Q363" s="79"/>
      <c r="R363" s="79"/>
      <c r="S363" s="79"/>
      <c r="T363" s="79"/>
      <c r="U363" s="79"/>
      <c r="V363" s="79"/>
      <c r="W363" s="79"/>
      <c r="X363" s="79"/>
    </row>
    <row r="364" ht="11.25" customHeight="1">
      <c r="A364" s="215" t="s">
        <v>1670</v>
      </c>
      <c r="B364" s="215" t="s">
        <v>1671</v>
      </c>
      <c r="C364" s="18" t="s">
        <v>52</v>
      </c>
      <c r="D364" s="85" t="s">
        <v>1672</v>
      </c>
      <c r="E364" s="18" t="s">
        <v>1673</v>
      </c>
      <c r="F364" s="73" t="s">
        <v>1544</v>
      </c>
      <c r="G364" s="18">
        <v>5.0</v>
      </c>
      <c r="H364" s="18">
        <v>3.0</v>
      </c>
      <c r="I364" s="18">
        <v>5.0</v>
      </c>
      <c r="J364" s="218">
        <v>50.0</v>
      </c>
      <c r="K364" s="226">
        <f t="shared" si="6"/>
        <v>10</v>
      </c>
      <c r="L364" s="78" t="s">
        <v>329</v>
      </c>
      <c r="M364" s="79"/>
      <c r="N364" s="79"/>
      <c r="O364" s="79"/>
      <c r="P364" s="79"/>
      <c r="Q364" s="79"/>
      <c r="R364" s="79"/>
      <c r="S364" s="79"/>
      <c r="T364" s="79"/>
      <c r="U364" s="79"/>
      <c r="V364" s="79"/>
      <c r="W364" s="79"/>
      <c r="X364" s="79"/>
    </row>
    <row r="365" ht="11.25" customHeight="1">
      <c r="A365" s="215" t="s">
        <v>1674</v>
      </c>
      <c r="B365" s="215" t="s">
        <v>1675</v>
      </c>
      <c r="C365" s="18" t="s">
        <v>52</v>
      </c>
      <c r="D365" s="85" t="s">
        <v>1676</v>
      </c>
      <c r="E365" s="18" t="s">
        <v>1677</v>
      </c>
      <c r="F365" s="73" t="s">
        <v>1544</v>
      </c>
      <c r="G365" s="18">
        <v>3.0</v>
      </c>
      <c r="H365" s="18">
        <v>3.0</v>
      </c>
      <c r="I365" s="18">
        <v>3.0</v>
      </c>
      <c r="J365" s="218">
        <v>50.0</v>
      </c>
      <c r="K365" s="226">
        <f t="shared" si="6"/>
        <v>16.66666667</v>
      </c>
      <c r="L365" s="78" t="s">
        <v>329</v>
      </c>
      <c r="M365" s="79"/>
      <c r="N365" s="79"/>
      <c r="O365" s="79"/>
      <c r="P365" s="79"/>
      <c r="Q365" s="79"/>
      <c r="R365" s="79"/>
      <c r="S365" s="79"/>
      <c r="T365" s="79"/>
      <c r="U365" s="79"/>
      <c r="V365" s="79"/>
      <c r="W365" s="79"/>
      <c r="X365" s="79"/>
    </row>
    <row r="366" ht="11.25" customHeight="1">
      <c r="A366" s="215" t="s">
        <v>1674</v>
      </c>
      <c r="B366" s="215" t="s">
        <v>1675</v>
      </c>
      <c r="C366" s="18" t="s">
        <v>52</v>
      </c>
      <c r="D366" s="85" t="s">
        <v>1678</v>
      </c>
      <c r="E366" s="18" t="s">
        <v>1679</v>
      </c>
      <c r="F366" s="73" t="s">
        <v>1544</v>
      </c>
      <c r="G366" s="18">
        <v>3.0</v>
      </c>
      <c r="H366" s="18">
        <v>3.0</v>
      </c>
      <c r="I366" s="18">
        <v>3.0</v>
      </c>
      <c r="J366" s="218">
        <v>50.0</v>
      </c>
      <c r="K366" s="226">
        <f t="shared" si="6"/>
        <v>16.66666667</v>
      </c>
      <c r="L366" s="78" t="s">
        <v>329</v>
      </c>
      <c r="M366" s="79"/>
      <c r="N366" s="79"/>
      <c r="O366" s="79"/>
      <c r="P366" s="79"/>
      <c r="Q366" s="79"/>
      <c r="R366" s="79"/>
      <c r="S366" s="79"/>
      <c r="T366" s="79"/>
      <c r="U366" s="79"/>
      <c r="V366" s="79"/>
      <c r="W366" s="79"/>
      <c r="X366" s="79"/>
    </row>
    <row r="367" ht="11.25" customHeight="1">
      <c r="A367" s="215" t="s">
        <v>1680</v>
      </c>
      <c r="B367" s="215" t="s">
        <v>1681</v>
      </c>
      <c r="C367" s="18" t="s">
        <v>52</v>
      </c>
      <c r="D367" s="85" t="s">
        <v>1682</v>
      </c>
      <c r="E367" s="18" t="s">
        <v>1683</v>
      </c>
      <c r="F367" s="73" t="s">
        <v>1544</v>
      </c>
      <c r="G367" s="18">
        <v>1.0</v>
      </c>
      <c r="H367" s="18">
        <v>1.0</v>
      </c>
      <c r="I367" s="18">
        <v>5.0</v>
      </c>
      <c r="J367" s="218">
        <v>50.0</v>
      </c>
      <c r="K367" s="226">
        <f t="shared" si="6"/>
        <v>50</v>
      </c>
      <c r="L367" s="78" t="s">
        <v>329</v>
      </c>
      <c r="M367" s="79"/>
      <c r="N367" s="79"/>
      <c r="O367" s="79"/>
      <c r="P367" s="79"/>
      <c r="Q367" s="79"/>
      <c r="R367" s="79"/>
      <c r="S367" s="79"/>
      <c r="T367" s="79"/>
      <c r="U367" s="79"/>
      <c r="V367" s="79"/>
      <c r="W367" s="79"/>
      <c r="X367" s="79"/>
    </row>
    <row r="368" ht="11.25" customHeight="1">
      <c r="A368" s="215" t="s">
        <v>1684</v>
      </c>
      <c r="B368" s="215" t="s">
        <v>1685</v>
      </c>
      <c r="C368" s="18" t="s">
        <v>52</v>
      </c>
      <c r="D368" s="85" t="s">
        <v>1686</v>
      </c>
      <c r="E368" s="18" t="s">
        <v>1687</v>
      </c>
      <c r="F368" s="73" t="s">
        <v>1544</v>
      </c>
      <c r="G368" s="18">
        <v>3.0</v>
      </c>
      <c r="H368" s="18">
        <v>2.0</v>
      </c>
      <c r="I368" s="18">
        <v>3.0</v>
      </c>
      <c r="J368" s="218">
        <v>50.0</v>
      </c>
      <c r="K368" s="226">
        <f t="shared" si="6"/>
        <v>16.66666667</v>
      </c>
      <c r="L368" s="78" t="s">
        <v>329</v>
      </c>
      <c r="M368" s="79"/>
      <c r="N368" s="79"/>
      <c r="O368" s="79"/>
      <c r="P368" s="79"/>
      <c r="Q368" s="79"/>
      <c r="R368" s="79"/>
      <c r="S368" s="79"/>
      <c r="T368" s="79"/>
      <c r="U368" s="79"/>
      <c r="V368" s="79"/>
      <c r="W368" s="79"/>
      <c r="X368" s="79"/>
    </row>
    <row r="369" ht="11.25" customHeight="1">
      <c r="A369" s="215" t="s">
        <v>1688</v>
      </c>
      <c r="B369" s="215" t="s">
        <v>1689</v>
      </c>
      <c r="C369" s="18" t="s">
        <v>52</v>
      </c>
      <c r="D369" s="85" t="s">
        <v>1690</v>
      </c>
      <c r="E369" s="18" t="s">
        <v>1691</v>
      </c>
      <c r="F369" s="73" t="s">
        <v>1544</v>
      </c>
      <c r="G369" s="18">
        <v>1.0</v>
      </c>
      <c r="H369" s="18">
        <v>1.0</v>
      </c>
      <c r="I369" s="18">
        <v>3.0</v>
      </c>
      <c r="J369" s="218">
        <v>50.0</v>
      </c>
      <c r="K369" s="226">
        <f t="shared" si="6"/>
        <v>50</v>
      </c>
      <c r="L369" s="78" t="s">
        <v>329</v>
      </c>
      <c r="M369" s="79"/>
      <c r="N369" s="79"/>
      <c r="O369" s="79"/>
      <c r="P369" s="79"/>
      <c r="Q369" s="79"/>
      <c r="R369" s="79"/>
      <c r="S369" s="79"/>
      <c r="T369" s="79"/>
      <c r="U369" s="79"/>
      <c r="V369" s="79"/>
      <c r="W369" s="79"/>
      <c r="X369" s="79"/>
    </row>
    <row r="370" ht="11.25" customHeight="1">
      <c r="A370" s="215" t="s">
        <v>1688</v>
      </c>
      <c r="B370" s="215" t="s">
        <v>1689</v>
      </c>
      <c r="C370" s="18" t="s">
        <v>52</v>
      </c>
      <c r="D370" s="85" t="s">
        <v>1692</v>
      </c>
      <c r="E370" s="18" t="s">
        <v>1693</v>
      </c>
      <c r="F370" s="73" t="s">
        <v>1544</v>
      </c>
      <c r="G370" s="18">
        <v>1.0</v>
      </c>
      <c r="H370" s="18">
        <v>1.0</v>
      </c>
      <c r="I370" s="18">
        <v>3.0</v>
      </c>
      <c r="J370" s="218">
        <v>50.0</v>
      </c>
      <c r="K370" s="226">
        <f t="shared" si="6"/>
        <v>50</v>
      </c>
      <c r="L370" s="78" t="s">
        <v>329</v>
      </c>
      <c r="M370" s="79"/>
      <c r="N370" s="79"/>
      <c r="O370" s="79"/>
      <c r="P370" s="79"/>
      <c r="Q370" s="79"/>
      <c r="R370" s="79"/>
      <c r="S370" s="79"/>
      <c r="T370" s="79"/>
      <c r="U370" s="79"/>
      <c r="V370" s="79"/>
      <c r="W370" s="79"/>
      <c r="X370" s="79"/>
    </row>
    <row r="371" ht="11.25" customHeight="1">
      <c r="A371" s="215" t="s">
        <v>1688</v>
      </c>
      <c r="B371" s="215" t="s">
        <v>1689</v>
      </c>
      <c r="C371" s="18" t="s">
        <v>52</v>
      </c>
      <c r="D371" s="85" t="s">
        <v>1694</v>
      </c>
      <c r="E371" s="18" t="s">
        <v>1695</v>
      </c>
      <c r="F371" s="73" t="s">
        <v>1544</v>
      </c>
      <c r="G371" s="18">
        <v>1.0</v>
      </c>
      <c r="H371" s="18">
        <v>1.0</v>
      </c>
      <c r="I371" s="18">
        <v>3.0</v>
      </c>
      <c r="J371" s="218">
        <v>50.0</v>
      </c>
      <c r="K371" s="226">
        <f t="shared" si="6"/>
        <v>50</v>
      </c>
      <c r="L371" s="78" t="s">
        <v>329</v>
      </c>
      <c r="M371" s="79"/>
      <c r="N371" s="79"/>
      <c r="O371" s="79"/>
      <c r="P371" s="79"/>
      <c r="Q371" s="79"/>
      <c r="R371" s="79"/>
      <c r="S371" s="79"/>
      <c r="T371" s="79"/>
      <c r="U371" s="79"/>
      <c r="V371" s="79"/>
      <c r="W371" s="79"/>
      <c r="X371" s="79"/>
    </row>
    <row r="372" ht="11.25" customHeight="1">
      <c r="A372" s="215" t="s">
        <v>1688</v>
      </c>
      <c r="B372" s="215" t="s">
        <v>1689</v>
      </c>
      <c r="C372" s="18" t="s">
        <v>52</v>
      </c>
      <c r="D372" s="85" t="s">
        <v>1696</v>
      </c>
      <c r="E372" s="18" t="s">
        <v>1697</v>
      </c>
      <c r="F372" s="73" t="s">
        <v>974</v>
      </c>
      <c r="G372" s="18">
        <v>1.0</v>
      </c>
      <c r="H372" s="18">
        <v>1.0</v>
      </c>
      <c r="I372" s="18">
        <v>3.0</v>
      </c>
      <c r="J372" s="218">
        <v>50.0</v>
      </c>
      <c r="K372" s="226">
        <f t="shared" si="6"/>
        <v>50</v>
      </c>
      <c r="L372" s="78" t="s">
        <v>329</v>
      </c>
      <c r="M372" s="79"/>
      <c r="N372" s="79"/>
      <c r="O372" s="79"/>
      <c r="P372" s="79"/>
      <c r="Q372" s="79"/>
      <c r="R372" s="79"/>
      <c r="S372" s="79"/>
      <c r="T372" s="79"/>
      <c r="U372" s="79"/>
      <c r="V372" s="79"/>
      <c r="W372" s="79"/>
      <c r="X372" s="79"/>
    </row>
    <row r="373" ht="11.25" customHeight="1">
      <c r="A373" s="215" t="s">
        <v>1698</v>
      </c>
      <c r="B373" s="215" t="s">
        <v>1699</v>
      </c>
      <c r="C373" s="18" t="s">
        <v>52</v>
      </c>
      <c r="D373" s="85" t="s">
        <v>1700</v>
      </c>
      <c r="E373" s="18" t="s">
        <v>1443</v>
      </c>
      <c r="F373" s="73" t="s">
        <v>1544</v>
      </c>
      <c r="G373" s="18">
        <v>5.0</v>
      </c>
      <c r="H373" s="18">
        <v>4.0</v>
      </c>
      <c r="I373" s="18">
        <v>5.0</v>
      </c>
      <c r="J373" s="218">
        <v>50.0</v>
      </c>
      <c r="K373" s="226">
        <f t="shared" si="6"/>
        <v>10</v>
      </c>
      <c r="L373" s="78" t="s">
        <v>329</v>
      </c>
      <c r="M373" s="79"/>
      <c r="N373" s="79"/>
      <c r="O373" s="79"/>
      <c r="P373" s="79"/>
      <c r="Q373" s="79"/>
      <c r="R373" s="79"/>
      <c r="S373" s="79"/>
      <c r="T373" s="79"/>
      <c r="U373" s="79"/>
      <c r="V373" s="79"/>
      <c r="W373" s="79"/>
      <c r="X373" s="79"/>
    </row>
    <row r="374" ht="11.25" customHeight="1">
      <c r="A374" s="215" t="s">
        <v>1698</v>
      </c>
      <c r="B374" s="215" t="s">
        <v>1699</v>
      </c>
      <c r="C374" s="18" t="s">
        <v>52</v>
      </c>
      <c r="D374" s="85" t="s">
        <v>1701</v>
      </c>
      <c r="E374" s="18" t="s">
        <v>1702</v>
      </c>
      <c r="F374" s="73" t="s">
        <v>1544</v>
      </c>
      <c r="G374" s="18">
        <v>5.0</v>
      </c>
      <c r="H374" s="18">
        <v>4.0</v>
      </c>
      <c r="I374" s="18">
        <v>5.0</v>
      </c>
      <c r="J374" s="218">
        <v>50.0</v>
      </c>
      <c r="K374" s="226">
        <f t="shared" si="6"/>
        <v>10</v>
      </c>
      <c r="L374" s="78" t="s">
        <v>329</v>
      </c>
      <c r="M374" s="79"/>
      <c r="N374" s="79"/>
      <c r="O374" s="79"/>
      <c r="P374" s="79"/>
      <c r="Q374" s="79"/>
      <c r="R374" s="79"/>
      <c r="S374" s="79"/>
      <c r="T374" s="79"/>
      <c r="U374" s="79"/>
      <c r="V374" s="79"/>
      <c r="W374" s="79"/>
      <c r="X374" s="79"/>
    </row>
    <row r="375" ht="11.25" customHeight="1">
      <c r="A375" s="215" t="s">
        <v>1703</v>
      </c>
      <c r="B375" s="215" t="s">
        <v>1704</v>
      </c>
      <c r="C375" s="18" t="s">
        <v>52</v>
      </c>
      <c r="D375" s="85" t="s">
        <v>1705</v>
      </c>
      <c r="E375" s="18" t="s">
        <v>1706</v>
      </c>
      <c r="F375" s="73" t="s">
        <v>1544</v>
      </c>
      <c r="G375" s="18">
        <v>2.0</v>
      </c>
      <c r="H375" s="18">
        <v>2.0</v>
      </c>
      <c r="I375" s="18">
        <v>2.0</v>
      </c>
      <c r="J375" s="218">
        <v>50.0</v>
      </c>
      <c r="K375" s="226">
        <f t="shared" si="6"/>
        <v>25</v>
      </c>
      <c r="L375" s="78" t="s">
        <v>329</v>
      </c>
      <c r="M375" s="79"/>
      <c r="N375" s="79"/>
      <c r="O375" s="79"/>
      <c r="P375" s="79"/>
      <c r="Q375" s="79"/>
      <c r="R375" s="79"/>
      <c r="S375" s="79"/>
      <c r="T375" s="79"/>
      <c r="U375" s="79"/>
      <c r="V375" s="79"/>
      <c r="W375" s="79"/>
      <c r="X375" s="79"/>
    </row>
    <row r="376" ht="11.25" customHeight="1">
      <c r="A376" s="215" t="s">
        <v>1707</v>
      </c>
      <c r="B376" s="215" t="s">
        <v>1708</v>
      </c>
      <c r="C376" s="18" t="s">
        <v>52</v>
      </c>
      <c r="D376" s="85" t="s">
        <v>1709</v>
      </c>
      <c r="E376" s="18" t="s">
        <v>1710</v>
      </c>
      <c r="F376" s="73" t="s">
        <v>1544</v>
      </c>
      <c r="G376" s="18">
        <v>2.0</v>
      </c>
      <c r="H376" s="18">
        <v>2.0</v>
      </c>
      <c r="I376" s="18">
        <v>2.0</v>
      </c>
      <c r="J376" s="218">
        <v>50.0</v>
      </c>
      <c r="K376" s="226">
        <f t="shared" si="6"/>
        <v>25</v>
      </c>
      <c r="L376" s="78" t="s">
        <v>329</v>
      </c>
      <c r="M376" s="79"/>
      <c r="N376" s="79"/>
      <c r="O376" s="79"/>
      <c r="P376" s="79"/>
      <c r="Q376" s="79"/>
      <c r="R376" s="79"/>
      <c r="S376" s="79"/>
      <c r="T376" s="79"/>
      <c r="U376" s="79"/>
      <c r="V376" s="79"/>
      <c r="W376" s="79"/>
      <c r="X376" s="79"/>
    </row>
    <row r="377" ht="11.25" customHeight="1">
      <c r="A377" s="215" t="s">
        <v>1711</v>
      </c>
      <c r="B377" s="215" t="s">
        <v>1712</v>
      </c>
      <c r="C377" s="18" t="s">
        <v>52</v>
      </c>
      <c r="D377" s="85" t="s">
        <v>1686</v>
      </c>
      <c r="E377" s="18" t="s">
        <v>1687</v>
      </c>
      <c r="F377" s="73" t="s">
        <v>1544</v>
      </c>
      <c r="G377" s="18">
        <v>2.0</v>
      </c>
      <c r="H377" s="18">
        <v>2.0</v>
      </c>
      <c r="I377" s="18">
        <v>2.0</v>
      </c>
      <c r="J377" s="218">
        <v>50.0</v>
      </c>
      <c r="K377" s="226">
        <f t="shared" si="6"/>
        <v>25</v>
      </c>
      <c r="L377" s="78" t="s">
        <v>329</v>
      </c>
      <c r="M377" s="79"/>
      <c r="N377" s="79"/>
      <c r="O377" s="79"/>
      <c r="P377" s="79"/>
      <c r="Q377" s="79"/>
      <c r="R377" s="79"/>
      <c r="S377" s="79"/>
      <c r="T377" s="79"/>
      <c r="U377" s="79"/>
      <c r="V377" s="79"/>
      <c r="W377" s="79"/>
      <c r="X377" s="79"/>
    </row>
    <row r="378" ht="11.25" customHeight="1">
      <c r="A378" s="215" t="s">
        <v>1713</v>
      </c>
      <c r="B378" s="215" t="s">
        <v>1714</v>
      </c>
      <c r="C378" s="18" t="s">
        <v>52</v>
      </c>
      <c r="D378" s="85" t="s">
        <v>1715</v>
      </c>
      <c r="E378" s="18" t="s">
        <v>1716</v>
      </c>
      <c r="F378" s="73" t="s">
        <v>974</v>
      </c>
      <c r="G378" s="18">
        <v>1.0</v>
      </c>
      <c r="H378" s="18">
        <v>1.0</v>
      </c>
      <c r="I378" s="18">
        <v>5.0</v>
      </c>
      <c r="J378" s="218">
        <v>50.0</v>
      </c>
      <c r="K378" s="226">
        <f t="shared" si="6"/>
        <v>50</v>
      </c>
      <c r="L378" s="78" t="s">
        <v>329</v>
      </c>
      <c r="M378" s="79"/>
      <c r="N378" s="79"/>
      <c r="O378" s="79"/>
      <c r="P378" s="79"/>
      <c r="Q378" s="79"/>
      <c r="R378" s="79"/>
      <c r="S378" s="79"/>
      <c r="T378" s="79"/>
      <c r="U378" s="79"/>
      <c r="V378" s="79"/>
      <c r="W378" s="79"/>
      <c r="X378" s="79"/>
    </row>
    <row r="379" ht="11.25" customHeight="1">
      <c r="A379" s="215" t="s">
        <v>337</v>
      </c>
      <c r="B379" s="215" t="s">
        <v>1717</v>
      </c>
      <c r="C379" s="18" t="s">
        <v>52</v>
      </c>
      <c r="D379" s="85" t="s">
        <v>1718</v>
      </c>
      <c r="E379" s="217" t="s">
        <v>1719</v>
      </c>
      <c r="F379" s="18" t="s">
        <v>922</v>
      </c>
      <c r="G379" s="227">
        <v>3.0</v>
      </c>
      <c r="H379" s="77">
        <v>3.0</v>
      </c>
      <c r="I379" s="77">
        <v>3.0</v>
      </c>
      <c r="J379" s="77">
        <v>50.0</v>
      </c>
      <c r="K379" s="18">
        <v>16.66</v>
      </c>
      <c r="L379" s="78" t="s">
        <v>344</v>
      </c>
      <c r="M379" s="79"/>
      <c r="N379" s="79"/>
      <c r="O379" s="79"/>
      <c r="P379" s="79"/>
      <c r="Q379" s="79"/>
      <c r="R379" s="79"/>
      <c r="S379" s="79"/>
      <c r="T379" s="79"/>
      <c r="U379" s="79"/>
      <c r="V379" s="79"/>
      <c r="W379" s="79"/>
      <c r="X379" s="79"/>
    </row>
    <row r="380" ht="11.25" customHeight="1">
      <c r="A380" s="215" t="s">
        <v>337</v>
      </c>
      <c r="B380" s="215" t="s">
        <v>1717</v>
      </c>
      <c r="C380" s="18" t="s">
        <v>52</v>
      </c>
      <c r="D380" s="85" t="s">
        <v>1720</v>
      </c>
      <c r="E380" s="217" t="s">
        <v>1721</v>
      </c>
      <c r="F380" s="18" t="s">
        <v>1722</v>
      </c>
      <c r="G380" s="227">
        <v>3.0</v>
      </c>
      <c r="H380" s="77">
        <v>3.0</v>
      </c>
      <c r="I380" s="77">
        <v>3.0</v>
      </c>
      <c r="J380" s="77">
        <v>50.0</v>
      </c>
      <c r="K380" s="18">
        <v>16.66</v>
      </c>
      <c r="L380" s="78" t="s">
        <v>344</v>
      </c>
      <c r="M380" s="79"/>
      <c r="N380" s="79"/>
      <c r="O380" s="79"/>
      <c r="P380" s="79"/>
      <c r="Q380" s="79"/>
      <c r="R380" s="79"/>
      <c r="S380" s="79"/>
      <c r="T380" s="79"/>
      <c r="U380" s="79"/>
      <c r="V380" s="79"/>
      <c r="W380" s="79"/>
      <c r="X380" s="79"/>
    </row>
    <row r="381" ht="11.25" customHeight="1">
      <c r="A381" s="215" t="s">
        <v>337</v>
      </c>
      <c r="B381" s="215" t="s">
        <v>1717</v>
      </c>
      <c r="C381" s="18" t="s">
        <v>52</v>
      </c>
      <c r="D381" s="85" t="s">
        <v>1723</v>
      </c>
      <c r="E381" s="217" t="s">
        <v>1724</v>
      </c>
      <c r="F381" s="18" t="s">
        <v>1722</v>
      </c>
      <c r="G381" s="227">
        <v>3.0</v>
      </c>
      <c r="H381" s="77">
        <v>3.0</v>
      </c>
      <c r="I381" s="77">
        <v>3.0</v>
      </c>
      <c r="J381" s="77">
        <v>50.0</v>
      </c>
      <c r="K381" s="18">
        <v>16.66</v>
      </c>
      <c r="L381" s="78" t="s">
        <v>344</v>
      </c>
      <c r="M381" s="79"/>
      <c r="N381" s="79"/>
      <c r="O381" s="79"/>
      <c r="P381" s="79"/>
      <c r="Q381" s="79"/>
      <c r="R381" s="79"/>
      <c r="S381" s="79"/>
      <c r="T381" s="79"/>
      <c r="U381" s="79"/>
      <c r="V381" s="79"/>
      <c r="W381" s="79"/>
      <c r="X381" s="79"/>
    </row>
    <row r="382" ht="11.25" customHeight="1">
      <c r="A382" s="215" t="s">
        <v>337</v>
      </c>
      <c r="B382" s="215" t="s">
        <v>1717</v>
      </c>
      <c r="C382" s="18" t="s">
        <v>52</v>
      </c>
      <c r="D382" s="85" t="s">
        <v>1725</v>
      </c>
      <c r="E382" s="217" t="s">
        <v>1726</v>
      </c>
      <c r="F382" s="18" t="s">
        <v>1722</v>
      </c>
      <c r="G382" s="227">
        <v>3.0</v>
      </c>
      <c r="H382" s="77">
        <v>3.0</v>
      </c>
      <c r="I382" s="77">
        <v>3.0</v>
      </c>
      <c r="J382" s="77">
        <v>50.0</v>
      </c>
      <c r="K382" s="18">
        <v>16.66</v>
      </c>
      <c r="L382" s="78" t="s">
        <v>344</v>
      </c>
      <c r="M382" s="79"/>
      <c r="N382" s="79"/>
      <c r="O382" s="79"/>
      <c r="P382" s="79"/>
      <c r="Q382" s="79"/>
      <c r="R382" s="79"/>
      <c r="S382" s="79"/>
      <c r="T382" s="79"/>
      <c r="U382" s="79"/>
      <c r="V382" s="79"/>
      <c r="W382" s="79"/>
      <c r="X382" s="79"/>
    </row>
    <row r="383" ht="11.25" customHeight="1">
      <c r="A383" s="215" t="s">
        <v>337</v>
      </c>
      <c r="B383" s="215" t="s">
        <v>1717</v>
      </c>
      <c r="C383" s="18" t="s">
        <v>52</v>
      </c>
      <c r="D383" s="85" t="s">
        <v>1727</v>
      </c>
      <c r="E383" s="80" t="s">
        <v>1728</v>
      </c>
      <c r="F383" s="18" t="s">
        <v>1722</v>
      </c>
      <c r="G383" s="227">
        <v>3.0</v>
      </c>
      <c r="H383" s="77">
        <v>3.0</v>
      </c>
      <c r="I383" s="77">
        <v>3.0</v>
      </c>
      <c r="J383" s="77">
        <v>50.0</v>
      </c>
      <c r="K383" s="18">
        <v>16.66</v>
      </c>
      <c r="L383" s="78" t="s">
        <v>344</v>
      </c>
      <c r="M383" s="79"/>
      <c r="N383" s="79"/>
      <c r="O383" s="79"/>
      <c r="P383" s="79"/>
      <c r="Q383" s="79"/>
      <c r="R383" s="79"/>
      <c r="S383" s="79"/>
      <c r="T383" s="79"/>
      <c r="U383" s="79"/>
      <c r="V383" s="79"/>
      <c r="W383" s="79"/>
      <c r="X383" s="79"/>
    </row>
    <row r="384" ht="11.25" customHeight="1">
      <c r="A384" s="215" t="s">
        <v>337</v>
      </c>
      <c r="B384" s="215" t="s">
        <v>1717</v>
      </c>
      <c r="C384" s="18" t="s">
        <v>52</v>
      </c>
      <c r="D384" s="85" t="s">
        <v>1729</v>
      </c>
      <c r="E384" s="80" t="s">
        <v>1730</v>
      </c>
      <c r="F384" s="18" t="s">
        <v>1722</v>
      </c>
      <c r="G384" s="227">
        <v>3.0</v>
      </c>
      <c r="H384" s="77">
        <v>3.0</v>
      </c>
      <c r="I384" s="77">
        <v>3.0</v>
      </c>
      <c r="J384" s="77">
        <v>50.0</v>
      </c>
      <c r="K384" s="18">
        <v>16.66</v>
      </c>
      <c r="L384" s="78" t="s">
        <v>344</v>
      </c>
      <c r="M384" s="79"/>
      <c r="N384" s="79"/>
      <c r="O384" s="79"/>
      <c r="P384" s="79"/>
      <c r="Q384" s="79"/>
      <c r="R384" s="79"/>
      <c r="S384" s="79"/>
      <c r="T384" s="79"/>
      <c r="U384" s="79"/>
      <c r="V384" s="79"/>
      <c r="W384" s="79"/>
      <c r="X384" s="79"/>
    </row>
    <row r="385" ht="11.25" customHeight="1">
      <c r="A385" s="215" t="s">
        <v>337</v>
      </c>
      <c r="B385" s="215" t="s">
        <v>1717</v>
      </c>
      <c r="C385" s="18" t="s">
        <v>52</v>
      </c>
      <c r="D385" s="85" t="s">
        <v>1731</v>
      </c>
      <c r="E385" s="217" t="s">
        <v>1732</v>
      </c>
      <c r="F385" s="18" t="s">
        <v>172</v>
      </c>
      <c r="G385" s="227">
        <v>3.0</v>
      </c>
      <c r="H385" s="77">
        <v>3.0</v>
      </c>
      <c r="I385" s="77">
        <v>3.0</v>
      </c>
      <c r="J385" s="77">
        <v>50.0</v>
      </c>
      <c r="K385" s="18">
        <v>16.66</v>
      </c>
      <c r="L385" s="78" t="s">
        <v>344</v>
      </c>
      <c r="M385" s="79"/>
      <c r="N385" s="79"/>
      <c r="O385" s="79"/>
      <c r="P385" s="79"/>
      <c r="Q385" s="79"/>
      <c r="R385" s="79"/>
      <c r="S385" s="79"/>
      <c r="T385" s="79"/>
      <c r="U385" s="79"/>
      <c r="V385" s="79"/>
      <c r="W385" s="79"/>
      <c r="X385" s="79"/>
    </row>
    <row r="386" ht="11.25" customHeight="1">
      <c r="A386" s="215" t="s">
        <v>337</v>
      </c>
      <c r="B386" s="215" t="s">
        <v>1717</v>
      </c>
      <c r="C386" s="18" t="s">
        <v>52</v>
      </c>
      <c r="D386" s="85" t="s">
        <v>1733</v>
      </c>
      <c r="E386" s="217" t="s">
        <v>1734</v>
      </c>
      <c r="F386" s="18" t="s">
        <v>922</v>
      </c>
      <c r="G386" s="227">
        <v>3.0</v>
      </c>
      <c r="H386" s="77">
        <v>3.0</v>
      </c>
      <c r="I386" s="77">
        <v>3.0</v>
      </c>
      <c r="J386" s="77">
        <v>50.0</v>
      </c>
      <c r="K386" s="18">
        <v>16.66</v>
      </c>
      <c r="L386" s="78" t="s">
        <v>344</v>
      </c>
      <c r="M386" s="79"/>
      <c r="N386" s="79"/>
      <c r="O386" s="79"/>
      <c r="P386" s="79"/>
      <c r="Q386" s="79"/>
      <c r="R386" s="79"/>
      <c r="S386" s="79"/>
      <c r="T386" s="79"/>
      <c r="U386" s="79"/>
      <c r="V386" s="79"/>
      <c r="W386" s="79"/>
      <c r="X386" s="79"/>
    </row>
    <row r="387" ht="11.25" customHeight="1">
      <c r="A387" s="215" t="s">
        <v>1735</v>
      </c>
      <c r="B387" s="215" t="s">
        <v>1736</v>
      </c>
      <c r="C387" s="18" t="s">
        <v>52</v>
      </c>
      <c r="D387" s="85" t="s">
        <v>1737</v>
      </c>
      <c r="E387" s="217" t="s">
        <v>1738</v>
      </c>
      <c r="F387" s="18" t="s">
        <v>1722</v>
      </c>
      <c r="G387" s="227">
        <v>2.0</v>
      </c>
      <c r="H387" s="77">
        <v>2.0</v>
      </c>
      <c r="I387" s="77">
        <v>2.0</v>
      </c>
      <c r="J387" s="77">
        <v>50.0</v>
      </c>
      <c r="K387" s="18">
        <v>25.0</v>
      </c>
      <c r="L387" s="78" t="s">
        <v>344</v>
      </c>
      <c r="M387" s="79"/>
      <c r="N387" s="79"/>
      <c r="O387" s="79"/>
      <c r="P387" s="79"/>
      <c r="Q387" s="79"/>
      <c r="R387" s="79"/>
      <c r="S387" s="79"/>
      <c r="T387" s="79"/>
      <c r="U387" s="79"/>
      <c r="V387" s="79"/>
      <c r="W387" s="79"/>
      <c r="X387" s="79"/>
    </row>
    <row r="388" ht="11.25" customHeight="1">
      <c r="A388" s="215" t="s">
        <v>1739</v>
      </c>
      <c r="B388" s="215" t="s">
        <v>1740</v>
      </c>
      <c r="C388" s="18" t="s">
        <v>52</v>
      </c>
      <c r="D388" s="85" t="s">
        <v>1741</v>
      </c>
      <c r="E388" s="80" t="s">
        <v>1742</v>
      </c>
      <c r="F388" s="73" t="s">
        <v>172</v>
      </c>
      <c r="G388" s="86">
        <v>3.0</v>
      </c>
      <c r="H388" s="77">
        <v>3.0</v>
      </c>
      <c r="I388" s="77">
        <v>3.0</v>
      </c>
      <c r="J388" s="77">
        <v>50.0</v>
      </c>
      <c r="K388" s="18">
        <v>16.66</v>
      </c>
      <c r="L388" s="78" t="s">
        <v>344</v>
      </c>
      <c r="M388" s="79"/>
      <c r="N388" s="79"/>
      <c r="O388" s="79"/>
      <c r="P388" s="79"/>
      <c r="Q388" s="79"/>
      <c r="R388" s="79"/>
      <c r="S388" s="79"/>
      <c r="T388" s="79"/>
      <c r="U388" s="79"/>
      <c r="V388" s="79"/>
      <c r="W388" s="79"/>
      <c r="X388" s="79"/>
    </row>
    <row r="389" ht="11.25" customHeight="1">
      <c r="A389" s="215" t="s">
        <v>1739</v>
      </c>
      <c r="B389" s="215" t="s">
        <v>1740</v>
      </c>
      <c r="C389" s="18" t="s">
        <v>52</v>
      </c>
      <c r="D389" s="85" t="s">
        <v>1743</v>
      </c>
      <c r="E389" s="80" t="s">
        <v>1744</v>
      </c>
      <c r="F389" s="18" t="s">
        <v>1722</v>
      </c>
      <c r="G389" s="227">
        <v>3.0</v>
      </c>
      <c r="H389" s="77">
        <v>3.0</v>
      </c>
      <c r="I389" s="77">
        <v>3.0</v>
      </c>
      <c r="J389" s="77">
        <v>50.0</v>
      </c>
      <c r="K389" s="18">
        <v>16.66</v>
      </c>
      <c r="L389" s="78" t="s">
        <v>344</v>
      </c>
      <c r="M389" s="79"/>
      <c r="N389" s="79"/>
      <c r="O389" s="79"/>
      <c r="P389" s="79"/>
      <c r="Q389" s="79"/>
      <c r="R389" s="79"/>
      <c r="S389" s="79"/>
      <c r="T389" s="79"/>
      <c r="U389" s="79"/>
      <c r="V389" s="79"/>
      <c r="W389" s="79"/>
      <c r="X389" s="79"/>
    </row>
    <row r="390" ht="11.25" customHeight="1">
      <c r="A390" s="215" t="s">
        <v>1745</v>
      </c>
      <c r="B390" s="215" t="s">
        <v>1746</v>
      </c>
      <c r="C390" s="18" t="s">
        <v>52</v>
      </c>
      <c r="D390" s="85" t="s">
        <v>1747</v>
      </c>
      <c r="E390" s="216" t="s">
        <v>1748</v>
      </c>
      <c r="F390" s="18" t="s">
        <v>1722</v>
      </c>
      <c r="G390" s="227">
        <v>2.0</v>
      </c>
      <c r="H390" s="77">
        <v>2.0</v>
      </c>
      <c r="I390" s="77">
        <v>2.0</v>
      </c>
      <c r="J390" s="77">
        <v>50.0</v>
      </c>
      <c r="K390" s="18">
        <v>25.0</v>
      </c>
      <c r="L390" s="78" t="s">
        <v>344</v>
      </c>
      <c r="M390" s="79"/>
      <c r="N390" s="79"/>
      <c r="O390" s="79"/>
      <c r="P390" s="79"/>
      <c r="Q390" s="79"/>
      <c r="R390" s="79"/>
      <c r="S390" s="79"/>
      <c r="T390" s="79"/>
      <c r="U390" s="79"/>
      <c r="V390" s="79"/>
      <c r="W390" s="79"/>
      <c r="X390" s="79"/>
    </row>
    <row r="391" ht="11.25" customHeight="1">
      <c r="A391" s="215" t="s">
        <v>1745</v>
      </c>
      <c r="B391" s="215" t="s">
        <v>1746</v>
      </c>
      <c r="C391" s="18" t="s">
        <v>52</v>
      </c>
      <c r="D391" s="85" t="s">
        <v>1749</v>
      </c>
      <c r="E391" s="216" t="s">
        <v>1750</v>
      </c>
      <c r="F391" s="18" t="s">
        <v>1722</v>
      </c>
      <c r="G391" s="227">
        <v>2.0</v>
      </c>
      <c r="H391" s="77">
        <v>2.0</v>
      </c>
      <c r="I391" s="77">
        <v>2.0</v>
      </c>
      <c r="J391" s="77">
        <v>50.0</v>
      </c>
      <c r="K391" s="18">
        <v>25.0</v>
      </c>
      <c r="L391" s="78" t="s">
        <v>344</v>
      </c>
      <c r="M391" s="79"/>
      <c r="N391" s="79"/>
      <c r="O391" s="79"/>
      <c r="P391" s="79"/>
      <c r="Q391" s="79"/>
      <c r="R391" s="79"/>
      <c r="S391" s="79"/>
      <c r="T391" s="79"/>
      <c r="U391" s="79"/>
      <c r="V391" s="79"/>
      <c r="W391" s="79"/>
      <c r="X391" s="79"/>
    </row>
    <row r="392" ht="11.25" customHeight="1">
      <c r="A392" s="215" t="s">
        <v>1751</v>
      </c>
      <c r="B392" s="215" t="s">
        <v>1752</v>
      </c>
      <c r="C392" s="18" t="s">
        <v>52</v>
      </c>
      <c r="D392" s="85" t="s">
        <v>1753</v>
      </c>
      <c r="E392" s="216" t="s">
        <v>1754</v>
      </c>
      <c r="F392" s="18" t="s">
        <v>922</v>
      </c>
      <c r="G392" s="227">
        <v>3.0</v>
      </c>
      <c r="H392" s="77">
        <v>3.0</v>
      </c>
      <c r="I392" s="77">
        <v>3.0</v>
      </c>
      <c r="J392" s="77">
        <v>50.0</v>
      </c>
      <c r="K392" s="18">
        <v>16.66</v>
      </c>
      <c r="L392" s="78" t="s">
        <v>344</v>
      </c>
      <c r="M392" s="79"/>
      <c r="N392" s="79"/>
      <c r="O392" s="79"/>
      <c r="P392" s="79"/>
      <c r="Q392" s="79"/>
      <c r="R392" s="79"/>
      <c r="S392" s="79"/>
      <c r="T392" s="79"/>
      <c r="U392" s="79"/>
      <c r="V392" s="79"/>
      <c r="W392" s="79"/>
      <c r="X392" s="79"/>
    </row>
    <row r="393" ht="11.25" customHeight="1">
      <c r="A393" s="215" t="s">
        <v>1751</v>
      </c>
      <c r="B393" s="215" t="s">
        <v>1752</v>
      </c>
      <c r="C393" s="18" t="s">
        <v>52</v>
      </c>
      <c r="D393" s="85" t="s">
        <v>1755</v>
      </c>
      <c r="E393" s="216" t="s">
        <v>1756</v>
      </c>
      <c r="F393" s="18" t="s">
        <v>172</v>
      </c>
      <c r="G393" s="227">
        <v>3.0</v>
      </c>
      <c r="H393" s="77">
        <v>3.0</v>
      </c>
      <c r="I393" s="77">
        <v>3.0</v>
      </c>
      <c r="J393" s="77">
        <v>50.0</v>
      </c>
      <c r="K393" s="18">
        <v>16.66</v>
      </c>
      <c r="L393" s="78" t="s">
        <v>344</v>
      </c>
      <c r="M393" s="79"/>
      <c r="N393" s="79"/>
      <c r="O393" s="79"/>
      <c r="P393" s="79"/>
      <c r="Q393" s="79"/>
      <c r="R393" s="79"/>
      <c r="S393" s="79"/>
      <c r="T393" s="79"/>
      <c r="U393" s="79"/>
      <c r="V393" s="79"/>
      <c r="W393" s="79"/>
      <c r="X393" s="79"/>
    </row>
    <row r="394" ht="11.25" customHeight="1">
      <c r="A394" s="215" t="s">
        <v>1751</v>
      </c>
      <c r="B394" s="215" t="s">
        <v>1752</v>
      </c>
      <c r="C394" s="18" t="s">
        <v>52</v>
      </c>
      <c r="D394" s="85" t="s">
        <v>1757</v>
      </c>
      <c r="E394" s="216" t="s">
        <v>1758</v>
      </c>
      <c r="F394" s="18" t="s">
        <v>172</v>
      </c>
      <c r="G394" s="227">
        <v>3.0</v>
      </c>
      <c r="H394" s="77">
        <v>3.0</v>
      </c>
      <c r="I394" s="77">
        <v>3.0</v>
      </c>
      <c r="J394" s="77">
        <v>50.0</v>
      </c>
      <c r="K394" s="18">
        <v>16.66</v>
      </c>
      <c r="L394" s="78" t="s">
        <v>344</v>
      </c>
      <c r="M394" s="79"/>
      <c r="N394" s="79"/>
      <c r="O394" s="79"/>
      <c r="P394" s="79"/>
      <c r="Q394" s="79"/>
      <c r="R394" s="79"/>
      <c r="S394" s="79"/>
      <c r="T394" s="79"/>
      <c r="U394" s="79"/>
      <c r="V394" s="79"/>
      <c r="W394" s="79"/>
      <c r="X394" s="79"/>
    </row>
    <row r="395" ht="11.25" customHeight="1">
      <c r="A395" s="215" t="s">
        <v>1759</v>
      </c>
      <c r="B395" s="215" t="s">
        <v>1760</v>
      </c>
      <c r="C395" s="18" t="s">
        <v>52</v>
      </c>
      <c r="D395" s="85" t="s">
        <v>1761</v>
      </c>
      <c r="E395" s="216" t="s">
        <v>1762</v>
      </c>
      <c r="F395" s="18" t="s">
        <v>922</v>
      </c>
      <c r="G395" s="227">
        <v>2.0</v>
      </c>
      <c r="H395" s="77">
        <v>2.0</v>
      </c>
      <c r="I395" s="77">
        <v>2.0</v>
      </c>
      <c r="J395" s="77">
        <v>50.0</v>
      </c>
      <c r="K395" s="18">
        <v>25.0</v>
      </c>
      <c r="L395" s="78" t="s">
        <v>344</v>
      </c>
      <c r="M395" s="79"/>
      <c r="N395" s="79"/>
      <c r="O395" s="79"/>
      <c r="P395" s="79"/>
      <c r="Q395" s="79"/>
      <c r="R395" s="79"/>
      <c r="S395" s="79"/>
      <c r="T395" s="79"/>
      <c r="U395" s="79"/>
      <c r="V395" s="79"/>
      <c r="W395" s="79"/>
      <c r="X395" s="79"/>
    </row>
    <row r="396" ht="11.25" customHeight="1">
      <c r="A396" s="215" t="s">
        <v>68</v>
      </c>
      <c r="B396" s="215" t="s">
        <v>1763</v>
      </c>
      <c r="C396" s="18" t="s">
        <v>52</v>
      </c>
      <c r="D396" s="85" t="s">
        <v>1764</v>
      </c>
      <c r="E396" s="216" t="s">
        <v>1765</v>
      </c>
      <c r="F396" s="73" t="s">
        <v>922</v>
      </c>
      <c r="G396" s="86">
        <v>1.0</v>
      </c>
      <c r="H396" s="77">
        <v>1.0</v>
      </c>
      <c r="I396" s="77">
        <v>1.0</v>
      </c>
      <c r="J396" s="77">
        <v>50.0</v>
      </c>
      <c r="K396" s="18">
        <v>50.0</v>
      </c>
      <c r="L396" s="78" t="s">
        <v>344</v>
      </c>
      <c r="M396" s="79"/>
      <c r="N396" s="79"/>
      <c r="O396" s="79"/>
      <c r="P396" s="79"/>
      <c r="Q396" s="79"/>
      <c r="R396" s="79"/>
      <c r="S396" s="79"/>
      <c r="T396" s="79"/>
      <c r="U396" s="79"/>
      <c r="V396" s="79"/>
      <c r="W396" s="79"/>
      <c r="X396" s="79"/>
    </row>
    <row r="397" ht="11.25" customHeight="1">
      <c r="A397" s="215" t="s">
        <v>68</v>
      </c>
      <c r="B397" s="215" t="s">
        <v>1766</v>
      </c>
      <c r="C397" s="18" t="s">
        <v>52</v>
      </c>
      <c r="D397" s="85" t="s">
        <v>1767</v>
      </c>
      <c r="E397" s="220" t="s">
        <v>1768</v>
      </c>
      <c r="F397" s="73" t="s">
        <v>172</v>
      </c>
      <c r="G397" s="86">
        <v>1.0</v>
      </c>
      <c r="H397" s="77">
        <v>1.0</v>
      </c>
      <c r="I397" s="77">
        <v>1.0</v>
      </c>
      <c r="J397" s="77">
        <v>50.0</v>
      </c>
      <c r="K397" s="18">
        <v>50.0</v>
      </c>
      <c r="L397" s="78" t="s">
        <v>344</v>
      </c>
      <c r="M397" s="79"/>
      <c r="N397" s="79"/>
      <c r="O397" s="79"/>
      <c r="P397" s="79"/>
      <c r="Q397" s="79"/>
      <c r="R397" s="79"/>
      <c r="S397" s="79"/>
      <c r="T397" s="79"/>
      <c r="U397" s="79"/>
      <c r="V397" s="79"/>
      <c r="W397" s="79"/>
      <c r="X397" s="79"/>
    </row>
    <row r="398" ht="11.25" customHeight="1">
      <c r="A398" s="215" t="s">
        <v>1769</v>
      </c>
      <c r="B398" s="215" t="s">
        <v>1770</v>
      </c>
      <c r="C398" s="18" t="s">
        <v>52</v>
      </c>
      <c r="D398" s="85" t="s">
        <v>1771</v>
      </c>
      <c r="E398" s="18" t="s">
        <v>1772</v>
      </c>
      <c r="F398" s="74" t="s">
        <v>1773</v>
      </c>
      <c r="G398" s="74" t="s">
        <v>1774</v>
      </c>
      <c r="H398" s="74" t="s">
        <v>1775</v>
      </c>
      <c r="I398" s="74">
        <v>1.0</v>
      </c>
      <c r="J398" s="74">
        <v>50.0</v>
      </c>
      <c r="K398" s="18">
        <v>50.0</v>
      </c>
      <c r="L398" s="78" t="s">
        <v>1776</v>
      </c>
      <c r="M398" s="79"/>
      <c r="N398" s="79"/>
      <c r="O398" s="79"/>
      <c r="P398" s="79"/>
      <c r="Q398" s="79"/>
      <c r="R398" s="79"/>
      <c r="S398" s="79"/>
      <c r="T398" s="79"/>
      <c r="U398" s="79"/>
      <c r="V398" s="79"/>
      <c r="W398" s="79"/>
      <c r="X398" s="79"/>
    </row>
    <row r="399" ht="11.25" customHeight="1">
      <c r="A399" s="215" t="s">
        <v>1777</v>
      </c>
      <c r="B399" s="215" t="s">
        <v>1778</v>
      </c>
      <c r="C399" s="18" t="s">
        <v>52</v>
      </c>
      <c r="D399" s="85" t="s">
        <v>1779</v>
      </c>
      <c r="E399" s="80" t="s">
        <v>1780</v>
      </c>
      <c r="F399" s="73" t="s">
        <v>842</v>
      </c>
      <c r="G399" s="86">
        <v>1.0</v>
      </c>
      <c r="H399" s="18">
        <v>1.0</v>
      </c>
      <c r="I399" s="18">
        <v>1.0</v>
      </c>
      <c r="J399" s="218">
        <v>50.0</v>
      </c>
      <c r="K399" s="76">
        <v>50.0</v>
      </c>
      <c r="L399" s="78" t="s">
        <v>347</v>
      </c>
      <c r="M399" s="79"/>
      <c r="N399" s="79"/>
      <c r="O399" s="79"/>
      <c r="P399" s="79"/>
      <c r="Q399" s="79"/>
      <c r="R399" s="79"/>
      <c r="S399" s="79"/>
      <c r="T399" s="79"/>
      <c r="U399" s="79"/>
      <c r="V399" s="79"/>
      <c r="W399" s="79"/>
      <c r="X399" s="79"/>
    </row>
    <row r="400" ht="11.25" customHeight="1">
      <c r="A400" s="215" t="s">
        <v>1781</v>
      </c>
      <c r="B400" s="215" t="s">
        <v>1782</v>
      </c>
      <c r="C400" s="18" t="s">
        <v>52</v>
      </c>
      <c r="D400" s="85" t="s">
        <v>1783</v>
      </c>
      <c r="E400" s="80" t="s">
        <v>1784</v>
      </c>
      <c r="F400" s="73" t="s">
        <v>842</v>
      </c>
      <c r="G400" s="86">
        <v>3.0</v>
      </c>
      <c r="H400" s="18">
        <v>3.0</v>
      </c>
      <c r="I400" s="18">
        <v>3.0</v>
      </c>
      <c r="J400" s="218">
        <v>50.0</v>
      </c>
      <c r="K400" s="76">
        <v>16.66</v>
      </c>
      <c r="L400" s="78" t="s">
        <v>347</v>
      </c>
      <c r="M400" s="79"/>
      <c r="N400" s="79"/>
      <c r="O400" s="79"/>
      <c r="P400" s="79"/>
      <c r="Q400" s="79"/>
      <c r="R400" s="79"/>
      <c r="S400" s="79"/>
      <c r="T400" s="79"/>
      <c r="U400" s="79"/>
      <c r="V400" s="79"/>
      <c r="W400" s="79"/>
      <c r="X400" s="79"/>
    </row>
    <row r="401" ht="11.25" customHeight="1">
      <c r="A401" s="215" t="s">
        <v>1751</v>
      </c>
      <c r="B401" s="215" t="s">
        <v>1785</v>
      </c>
      <c r="C401" s="18" t="s">
        <v>77</v>
      </c>
      <c r="D401" s="85" t="s">
        <v>1786</v>
      </c>
      <c r="E401" s="216" t="s">
        <v>1787</v>
      </c>
      <c r="F401" s="73" t="s">
        <v>172</v>
      </c>
      <c r="G401" s="18">
        <v>3.0</v>
      </c>
      <c r="H401" s="18">
        <v>3.0</v>
      </c>
      <c r="I401" s="18">
        <v>3.0</v>
      </c>
      <c r="J401" s="218">
        <v>50.0</v>
      </c>
      <c r="K401" s="76">
        <v>16.66</v>
      </c>
      <c r="L401" s="78" t="s">
        <v>347</v>
      </c>
      <c r="M401" s="79"/>
      <c r="N401" s="79"/>
      <c r="O401" s="79"/>
      <c r="P401" s="79"/>
      <c r="Q401" s="79"/>
      <c r="R401" s="79"/>
      <c r="S401" s="79"/>
      <c r="T401" s="79"/>
      <c r="U401" s="79"/>
      <c r="V401" s="79"/>
      <c r="W401" s="79"/>
      <c r="X401" s="79"/>
    </row>
    <row r="402" ht="11.25" customHeight="1">
      <c r="A402" s="215" t="s">
        <v>1781</v>
      </c>
      <c r="B402" s="215" t="s">
        <v>1782</v>
      </c>
      <c r="C402" s="18" t="s">
        <v>52</v>
      </c>
      <c r="D402" s="85" t="s">
        <v>1788</v>
      </c>
      <c r="E402" s="216" t="s">
        <v>1789</v>
      </c>
      <c r="F402" s="73" t="s">
        <v>842</v>
      </c>
      <c r="G402" s="86">
        <v>3.0</v>
      </c>
      <c r="H402" s="18">
        <v>3.0</v>
      </c>
      <c r="I402" s="18">
        <v>3.0</v>
      </c>
      <c r="J402" s="218">
        <v>50.0</v>
      </c>
      <c r="K402" s="76">
        <v>16.66</v>
      </c>
      <c r="L402" s="78" t="s">
        <v>347</v>
      </c>
      <c r="M402" s="79"/>
      <c r="N402" s="79"/>
      <c r="O402" s="79"/>
      <c r="P402" s="79"/>
      <c r="Q402" s="79"/>
      <c r="R402" s="79"/>
      <c r="S402" s="79"/>
      <c r="T402" s="79"/>
      <c r="U402" s="79"/>
      <c r="V402" s="79"/>
      <c r="W402" s="79"/>
      <c r="X402" s="79"/>
    </row>
    <row r="403" ht="11.25" customHeight="1">
      <c r="A403" s="215" t="s">
        <v>1781</v>
      </c>
      <c r="B403" s="215" t="s">
        <v>1790</v>
      </c>
      <c r="C403" s="18" t="s">
        <v>52</v>
      </c>
      <c r="D403" s="85" t="s">
        <v>1791</v>
      </c>
      <c r="E403" s="216" t="s">
        <v>1792</v>
      </c>
      <c r="F403" s="73" t="s">
        <v>842</v>
      </c>
      <c r="G403" s="86">
        <v>3.0</v>
      </c>
      <c r="H403" s="18">
        <v>3.0</v>
      </c>
      <c r="I403" s="18">
        <v>3.0</v>
      </c>
      <c r="J403" s="219">
        <v>50.0</v>
      </c>
      <c r="K403" s="76">
        <v>16.66</v>
      </c>
      <c r="L403" s="78" t="s">
        <v>347</v>
      </c>
      <c r="M403" s="79"/>
      <c r="N403" s="79"/>
      <c r="O403" s="79"/>
      <c r="P403" s="79"/>
      <c r="Q403" s="79"/>
      <c r="R403" s="79"/>
      <c r="S403" s="79"/>
      <c r="T403" s="79"/>
      <c r="U403" s="79"/>
      <c r="V403" s="79"/>
      <c r="W403" s="79"/>
      <c r="X403" s="79"/>
    </row>
    <row r="404" ht="11.25" customHeight="1">
      <c r="A404" s="215" t="s">
        <v>1781</v>
      </c>
      <c r="B404" s="215" t="s">
        <v>1790</v>
      </c>
      <c r="C404" s="18" t="s">
        <v>52</v>
      </c>
      <c r="D404" s="85" t="s">
        <v>1793</v>
      </c>
      <c r="E404" s="18" t="s">
        <v>1794</v>
      </c>
      <c r="F404" s="73" t="s">
        <v>842</v>
      </c>
      <c r="G404" s="86">
        <v>3.0</v>
      </c>
      <c r="H404" s="18">
        <v>3.0</v>
      </c>
      <c r="I404" s="18">
        <v>3.0</v>
      </c>
      <c r="J404" s="219">
        <v>50.0</v>
      </c>
      <c r="K404" s="76">
        <v>16.66</v>
      </c>
      <c r="L404" s="78" t="s">
        <v>347</v>
      </c>
      <c r="M404" s="79"/>
      <c r="N404" s="79"/>
      <c r="O404" s="79"/>
      <c r="P404" s="79"/>
      <c r="Q404" s="79"/>
      <c r="R404" s="79"/>
      <c r="S404" s="79"/>
      <c r="T404" s="79"/>
      <c r="U404" s="79"/>
      <c r="V404" s="79"/>
      <c r="W404" s="79"/>
      <c r="X404" s="79"/>
    </row>
    <row r="405" ht="11.25" customHeight="1">
      <c r="A405" s="215" t="s">
        <v>1781</v>
      </c>
      <c r="B405" s="215" t="s">
        <v>1790</v>
      </c>
      <c r="C405" s="18" t="s">
        <v>52</v>
      </c>
      <c r="D405" s="85" t="s">
        <v>1795</v>
      </c>
      <c r="E405" s="18" t="s">
        <v>1796</v>
      </c>
      <c r="F405" s="73" t="s">
        <v>842</v>
      </c>
      <c r="G405" s="86">
        <v>3.0</v>
      </c>
      <c r="H405" s="18">
        <v>3.0</v>
      </c>
      <c r="I405" s="18">
        <v>3.0</v>
      </c>
      <c r="J405" s="219">
        <v>50.0</v>
      </c>
      <c r="K405" s="76">
        <v>16.66</v>
      </c>
      <c r="L405" s="78" t="s">
        <v>347</v>
      </c>
      <c r="M405" s="79"/>
      <c r="N405" s="79"/>
      <c r="O405" s="79"/>
      <c r="P405" s="79"/>
      <c r="Q405" s="79"/>
      <c r="R405" s="79"/>
      <c r="S405" s="79"/>
      <c r="T405" s="79"/>
      <c r="U405" s="79"/>
      <c r="V405" s="79"/>
      <c r="W405" s="79"/>
      <c r="X405" s="79"/>
    </row>
    <row r="406" ht="11.25" customHeight="1">
      <c r="A406" s="215" t="s">
        <v>337</v>
      </c>
      <c r="B406" s="215" t="s">
        <v>1717</v>
      </c>
      <c r="C406" s="18" t="s">
        <v>52</v>
      </c>
      <c r="D406" s="85" t="s">
        <v>1797</v>
      </c>
      <c r="E406" s="217" t="s">
        <v>1732</v>
      </c>
      <c r="F406" s="18" t="s">
        <v>172</v>
      </c>
      <c r="G406" s="86">
        <v>3.0</v>
      </c>
      <c r="H406" s="18">
        <v>3.0</v>
      </c>
      <c r="I406" s="18">
        <v>3.0</v>
      </c>
      <c r="J406" s="18">
        <v>50.0</v>
      </c>
      <c r="K406" s="18">
        <v>16.66</v>
      </c>
      <c r="L406" s="78" t="s">
        <v>347</v>
      </c>
      <c r="M406" s="79"/>
      <c r="N406" s="79"/>
      <c r="O406" s="79"/>
      <c r="P406" s="79"/>
      <c r="Q406" s="79"/>
      <c r="R406" s="79"/>
      <c r="S406" s="79"/>
      <c r="T406" s="79"/>
      <c r="U406" s="79"/>
      <c r="V406" s="79"/>
      <c r="W406" s="79"/>
      <c r="X406" s="79"/>
    </row>
    <row r="407" ht="11.25" customHeight="1">
      <c r="A407" s="215" t="s">
        <v>1781</v>
      </c>
      <c r="B407" s="215" t="s">
        <v>1790</v>
      </c>
      <c r="C407" s="18" t="s">
        <v>52</v>
      </c>
      <c r="D407" s="85" t="s">
        <v>1798</v>
      </c>
      <c r="E407" s="18" t="s">
        <v>1199</v>
      </c>
      <c r="F407" s="73" t="s">
        <v>842</v>
      </c>
      <c r="G407" s="86">
        <v>3.0</v>
      </c>
      <c r="H407" s="18">
        <v>3.0</v>
      </c>
      <c r="I407" s="18">
        <v>3.0</v>
      </c>
      <c r="J407" s="219">
        <v>50.0</v>
      </c>
      <c r="K407" s="76">
        <v>16.66</v>
      </c>
      <c r="L407" s="78" t="s">
        <v>347</v>
      </c>
      <c r="M407" s="79"/>
      <c r="N407" s="79"/>
      <c r="O407" s="79"/>
      <c r="P407" s="79"/>
      <c r="Q407" s="79"/>
      <c r="R407" s="79"/>
      <c r="S407" s="79"/>
      <c r="T407" s="79"/>
      <c r="U407" s="79"/>
      <c r="V407" s="79"/>
      <c r="W407" s="79"/>
      <c r="X407" s="79"/>
    </row>
    <row r="408" ht="11.25" customHeight="1">
      <c r="A408" s="215" t="s">
        <v>1781</v>
      </c>
      <c r="B408" s="215" t="s">
        <v>1790</v>
      </c>
      <c r="C408" s="18" t="s">
        <v>52</v>
      </c>
      <c r="D408" s="85" t="s">
        <v>1799</v>
      </c>
      <c r="E408" s="216" t="s">
        <v>1800</v>
      </c>
      <c r="F408" s="73" t="s">
        <v>842</v>
      </c>
      <c r="G408" s="86">
        <v>3.0</v>
      </c>
      <c r="H408" s="18">
        <v>3.0</v>
      </c>
      <c r="I408" s="18">
        <v>3.0</v>
      </c>
      <c r="J408" s="219">
        <v>50.0</v>
      </c>
      <c r="K408" s="76">
        <v>16.66</v>
      </c>
      <c r="L408" s="78" t="s">
        <v>347</v>
      </c>
      <c r="M408" s="79"/>
      <c r="N408" s="79"/>
      <c r="O408" s="79"/>
      <c r="P408" s="79"/>
      <c r="Q408" s="79"/>
      <c r="R408" s="79"/>
      <c r="S408" s="79"/>
      <c r="T408" s="79"/>
      <c r="U408" s="79"/>
      <c r="V408" s="79"/>
      <c r="W408" s="79"/>
      <c r="X408" s="79"/>
    </row>
    <row r="409" ht="11.25" customHeight="1">
      <c r="A409" s="215" t="s">
        <v>1781</v>
      </c>
      <c r="B409" s="215" t="s">
        <v>1790</v>
      </c>
      <c r="C409" s="18" t="s">
        <v>52</v>
      </c>
      <c r="D409" s="85" t="s">
        <v>1801</v>
      </c>
      <c r="E409" s="216" t="s">
        <v>1802</v>
      </c>
      <c r="F409" s="73" t="s">
        <v>842</v>
      </c>
      <c r="G409" s="86">
        <v>3.0</v>
      </c>
      <c r="H409" s="18">
        <v>3.0</v>
      </c>
      <c r="I409" s="18">
        <v>3.0</v>
      </c>
      <c r="J409" s="219">
        <v>50.0</v>
      </c>
      <c r="K409" s="76">
        <v>16.66</v>
      </c>
      <c r="L409" s="78" t="s">
        <v>347</v>
      </c>
      <c r="M409" s="79"/>
      <c r="N409" s="79"/>
      <c r="O409" s="79"/>
      <c r="P409" s="79"/>
      <c r="Q409" s="79"/>
      <c r="R409" s="79"/>
      <c r="S409" s="79"/>
      <c r="T409" s="79"/>
      <c r="U409" s="79"/>
      <c r="V409" s="79"/>
      <c r="W409" s="79"/>
      <c r="X409" s="79"/>
    </row>
    <row r="410" ht="11.25" customHeight="1">
      <c r="A410" s="225" t="s">
        <v>1803</v>
      </c>
      <c r="B410" s="215" t="s">
        <v>1804</v>
      </c>
      <c r="C410" s="18" t="s">
        <v>52</v>
      </c>
      <c r="D410" s="85" t="s">
        <v>1805</v>
      </c>
      <c r="E410" s="220" t="s">
        <v>1806</v>
      </c>
      <c r="F410" s="73" t="s">
        <v>842</v>
      </c>
      <c r="G410" s="86">
        <v>3.0</v>
      </c>
      <c r="H410" s="18">
        <v>3.0</v>
      </c>
      <c r="I410" s="18">
        <v>3.0</v>
      </c>
      <c r="J410" s="219">
        <v>50.0</v>
      </c>
      <c r="K410" s="76">
        <v>16.66</v>
      </c>
      <c r="L410" s="78" t="s">
        <v>347</v>
      </c>
      <c r="M410" s="79"/>
      <c r="N410" s="79"/>
      <c r="O410" s="79"/>
      <c r="P410" s="79"/>
      <c r="Q410" s="79"/>
      <c r="R410" s="79"/>
      <c r="S410" s="79"/>
      <c r="T410" s="79"/>
      <c r="U410" s="79"/>
      <c r="V410" s="79"/>
      <c r="W410" s="79"/>
      <c r="X410" s="79"/>
    </row>
    <row r="411" ht="11.25" customHeight="1">
      <c r="A411" s="225" t="s">
        <v>1803</v>
      </c>
      <c r="B411" s="215" t="s">
        <v>1804</v>
      </c>
      <c r="C411" s="18" t="s">
        <v>52</v>
      </c>
      <c r="D411" s="85" t="s">
        <v>1807</v>
      </c>
      <c r="E411" s="18" t="s">
        <v>1808</v>
      </c>
      <c r="F411" s="73" t="s">
        <v>842</v>
      </c>
      <c r="G411" s="86">
        <v>3.0</v>
      </c>
      <c r="H411" s="18">
        <v>3.0</v>
      </c>
      <c r="I411" s="18">
        <v>3.0</v>
      </c>
      <c r="J411" s="219">
        <v>50.0</v>
      </c>
      <c r="K411" s="76">
        <v>16.66</v>
      </c>
      <c r="L411" s="78" t="s">
        <v>347</v>
      </c>
      <c r="M411" s="79"/>
      <c r="N411" s="79"/>
      <c r="O411" s="79"/>
      <c r="P411" s="79"/>
      <c r="Q411" s="79"/>
      <c r="R411" s="79"/>
      <c r="S411" s="79"/>
      <c r="T411" s="79"/>
      <c r="U411" s="79"/>
      <c r="V411" s="79"/>
      <c r="W411" s="79"/>
      <c r="X411" s="79"/>
    </row>
    <row r="412" ht="11.25" customHeight="1">
      <c r="A412" s="215" t="s">
        <v>1739</v>
      </c>
      <c r="B412" s="215" t="s">
        <v>1740</v>
      </c>
      <c r="C412" s="18" t="s">
        <v>52</v>
      </c>
      <c r="D412" s="85" t="s">
        <v>1809</v>
      </c>
      <c r="E412" s="217" t="s">
        <v>1742</v>
      </c>
      <c r="F412" s="18" t="s">
        <v>172</v>
      </c>
      <c r="G412" s="86">
        <v>3.0</v>
      </c>
      <c r="H412" s="18">
        <v>3.0</v>
      </c>
      <c r="I412" s="18">
        <v>3.0</v>
      </c>
      <c r="J412" s="18">
        <v>50.0</v>
      </c>
      <c r="K412" s="18">
        <v>16.66</v>
      </c>
      <c r="L412" s="78" t="s">
        <v>347</v>
      </c>
      <c r="M412" s="79"/>
      <c r="N412" s="79"/>
      <c r="O412" s="79"/>
      <c r="P412" s="79"/>
      <c r="Q412" s="79"/>
      <c r="R412" s="79"/>
      <c r="S412" s="79"/>
      <c r="T412" s="79"/>
      <c r="U412" s="79"/>
      <c r="V412" s="79"/>
      <c r="W412" s="79"/>
      <c r="X412" s="79"/>
    </row>
    <row r="413" ht="11.25" customHeight="1">
      <c r="A413" s="215" t="s">
        <v>1739</v>
      </c>
      <c r="B413" s="215" t="s">
        <v>1740</v>
      </c>
      <c r="C413" s="18" t="s">
        <v>52</v>
      </c>
      <c r="D413" s="85" t="s">
        <v>1810</v>
      </c>
      <c r="E413" s="217" t="s">
        <v>1744</v>
      </c>
      <c r="F413" s="18" t="s">
        <v>1722</v>
      </c>
      <c r="G413" s="86">
        <v>3.0</v>
      </c>
      <c r="H413" s="18">
        <v>3.0</v>
      </c>
      <c r="I413" s="18">
        <v>3.0</v>
      </c>
      <c r="J413" s="18">
        <v>50.0</v>
      </c>
      <c r="K413" s="18">
        <v>16.66</v>
      </c>
      <c r="L413" s="78" t="s">
        <v>347</v>
      </c>
      <c r="M413" s="79"/>
      <c r="N413" s="79"/>
      <c r="O413" s="79"/>
      <c r="P413" s="79"/>
      <c r="Q413" s="79"/>
      <c r="R413" s="79"/>
      <c r="S413" s="79"/>
      <c r="T413" s="79"/>
      <c r="U413" s="79"/>
      <c r="V413" s="79"/>
      <c r="W413" s="79"/>
      <c r="X413" s="79"/>
    </row>
    <row r="414" ht="11.25" customHeight="1">
      <c r="A414" s="215" t="s">
        <v>1811</v>
      </c>
      <c r="B414" s="215" t="s">
        <v>1812</v>
      </c>
      <c r="C414" s="18" t="s">
        <v>52</v>
      </c>
      <c r="D414" s="85" t="s">
        <v>1813</v>
      </c>
      <c r="E414" s="78" t="s">
        <v>1814</v>
      </c>
      <c r="F414" s="18" t="s">
        <v>842</v>
      </c>
      <c r="G414" s="77">
        <v>1.0</v>
      </c>
      <c r="H414" s="77">
        <v>1.0</v>
      </c>
      <c r="I414" s="77">
        <v>1.0</v>
      </c>
      <c r="J414" s="77">
        <v>50.0</v>
      </c>
      <c r="K414" s="18">
        <v>50.0</v>
      </c>
      <c r="L414" s="78" t="s">
        <v>356</v>
      </c>
      <c r="M414" s="79"/>
      <c r="N414" s="79"/>
      <c r="O414" s="79"/>
      <c r="P414" s="79"/>
      <c r="Q414" s="79"/>
      <c r="R414" s="79"/>
      <c r="S414" s="79"/>
      <c r="T414" s="79"/>
      <c r="U414" s="79"/>
      <c r="V414" s="79"/>
      <c r="W414" s="79"/>
      <c r="X414" s="79"/>
    </row>
    <row r="415" ht="11.25" customHeight="1">
      <c r="A415" s="215" t="s">
        <v>1811</v>
      </c>
      <c r="B415" s="215" t="s">
        <v>1812</v>
      </c>
      <c r="C415" s="18" t="s">
        <v>52</v>
      </c>
      <c r="D415" s="85" t="s">
        <v>1815</v>
      </c>
      <c r="E415" s="18" t="s">
        <v>1816</v>
      </c>
      <c r="F415" s="73" t="s">
        <v>172</v>
      </c>
      <c r="G415" s="18">
        <v>1.0</v>
      </c>
      <c r="H415" s="18">
        <v>1.0</v>
      </c>
      <c r="I415" s="18">
        <v>1.0</v>
      </c>
      <c r="J415" s="218">
        <v>50.0</v>
      </c>
      <c r="K415" s="76">
        <v>50.0</v>
      </c>
      <c r="L415" s="78" t="s">
        <v>356</v>
      </c>
      <c r="M415" s="79"/>
      <c r="N415" s="79"/>
      <c r="O415" s="79"/>
      <c r="P415" s="79"/>
      <c r="Q415" s="79"/>
      <c r="R415" s="79"/>
      <c r="S415" s="79"/>
      <c r="T415" s="79"/>
      <c r="U415" s="79"/>
      <c r="V415" s="79"/>
      <c r="W415" s="79"/>
      <c r="X415" s="79"/>
    </row>
    <row r="416" ht="11.25" customHeight="1">
      <c r="A416" s="215" t="s">
        <v>1817</v>
      </c>
      <c r="B416" s="215" t="s">
        <v>1818</v>
      </c>
      <c r="C416" s="18" t="s">
        <v>52</v>
      </c>
      <c r="D416" s="85" t="s">
        <v>1819</v>
      </c>
      <c r="E416" s="217" t="s">
        <v>1820</v>
      </c>
      <c r="F416" s="18" t="s">
        <v>172</v>
      </c>
      <c r="G416" s="77">
        <v>2.0</v>
      </c>
      <c r="H416" s="77">
        <v>2.0</v>
      </c>
      <c r="I416" s="77">
        <v>2.0</v>
      </c>
      <c r="J416" s="77">
        <v>50.0</v>
      </c>
      <c r="K416" s="18">
        <v>25.0</v>
      </c>
      <c r="L416" s="78" t="s">
        <v>1821</v>
      </c>
      <c r="M416" s="79"/>
      <c r="N416" s="79"/>
      <c r="O416" s="79"/>
      <c r="P416" s="79"/>
      <c r="Q416" s="79"/>
      <c r="R416" s="79"/>
      <c r="S416" s="79"/>
      <c r="T416" s="79"/>
      <c r="U416" s="79"/>
      <c r="V416" s="79"/>
      <c r="W416" s="79"/>
      <c r="X416" s="79"/>
    </row>
    <row r="417" ht="11.25" customHeight="1">
      <c r="A417" s="215" t="s">
        <v>1822</v>
      </c>
      <c r="B417" s="215" t="s">
        <v>1823</v>
      </c>
      <c r="C417" s="18" t="s">
        <v>52</v>
      </c>
      <c r="D417" s="85" t="s">
        <v>1824</v>
      </c>
      <c r="E417" s="222" t="s">
        <v>1825</v>
      </c>
      <c r="F417" s="73" t="s">
        <v>172</v>
      </c>
      <c r="G417" s="18">
        <v>4.0</v>
      </c>
      <c r="H417" s="18">
        <v>4.0</v>
      </c>
      <c r="I417" s="18">
        <v>4.0</v>
      </c>
      <c r="J417" s="218">
        <v>50.0</v>
      </c>
      <c r="K417" s="76">
        <v>12.5</v>
      </c>
      <c r="L417" s="78" t="s">
        <v>1821</v>
      </c>
      <c r="M417" s="79"/>
      <c r="N417" s="79"/>
      <c r="O417" s="79"/>
      <c r="P417" s="79"/>
      <c r="Q417" s="79"/>
      <c r="R417" s="79"/>
      <c r="S417" s="79"/>
      <c r="T417" s="79"/>
      <c r="U417" s="79"/>
      <c r="V417" s="79"/>
      <c r="W417" s="79"/>
      <c r="X417" s="79"/>
    </row>
    <row r="418" ht="11.25" customHeight="1">
      <c r="A418" s="215" t="s">
        <v>1826</v>
      </c>
      <c r="B418" s="215" t="s">
        <v>1827</v>
      </c>
      <c r="C418" s="18" t="s">
        <v>1828</v>
      </c>
      <c r="D418" s="85" t="s">
        <v>1829</v>
      </c>
      <c r="E418" s="216" t="s">
        <v>1830</v>
      </c>
      <c r="F418" s="18" t="s">
        <v>842</v>
      </c>
      <c r="G418" s="77">
        <v>1.0</v>
      </c>
      <c r="H418" s="77">
        <v>1.0</v>
      </c>
      <c r="I418" s="77">
        <v>3.0</v>
      </c>
      <c r="J418" s="77">
        <v>50.0</v>
      </c>
      <c r="K418" s="18">
        <v>50.0</v>
      </c>
      <c r="L418" s="78" t="s">
        <v>366</v>
      </c>
      <c r="M418" s="79"/>
      <c r="N418" s="79"/>
      <c r="O418" s="79"/>
      <c r="P418" s="79"/>
      <c r="Q418" s="79"/>
      <c r="R418" s="79"/>
      <c r="S418" s="79"/>
      <c r="T418" s="79"/>
      <c r="U418" s="79"/>
      <c r="V418" s="79"/>
      <c r="W418" s="79"/>
      <c r="X418" s="79"/>
    </row>
    <row r="419" ht="11.25" customHeight="1">
      <c r="A419" s="215" t="s">
        <v>1826</v>
      </c>
      <c r="B419" s="215" t="s">
        <v>1827</v>
      </c>
      <c r="C419" s="18" t="s">
        <v>1828</v>
      </c>
      <c r="D419" s="85" t="s">
        <v>1308</v>
      </c>
      <c r="E419" s="216" t="s">
        <v>1831</v>
      </c>
      <c r="F419" s="18" t="s">
        <v>842</v>
      </c>
      <c r="G419" s="77">
        <v>1.0</v>
      </c>
      <c r="H419" s="77">
        <v>1.0</v>
      </c>
      <c r="I419" s="77">
        <v>3.0</v>
      </c>
      <c r="J419" s="77">
        <v>50.0</v>
      </c>
      <c r="K419" s="18">
        <v>50.0</v>
      </c>
      <c r="L419" s="78" t="s">
        <v>366</v>
      </c>
      <c r="M419" s="79"/>
      <c r="N419" s="79"/>
      <c r="O419" s="79"/>
      <c r="P419" s="79"/>
      <c r="Q419" s="79"/>
      <c r="R419" s="79"/>
      <c r="S419" s="79"/>
      <c r="T419" s="79"/>
      <c r="U419" s="79"/>
      <c r="V419" s="79"/>
      <c r="W419" s="79"/>
      <c r="X419" s="79"/>
    </row>
    <row r="420" ht="11.25" customHeight="1">
      <c r="A420" s="215" t="s">
        <v>1826</v>
      </c>
      <c r="B420" s="215" t="s">
        <v>1827</v>
      </c>
      <c r="C420" s="18" t="s">
        <v>1828</v>
      </c>
      <c r="D420" s="85" t="s">
        <v>1832</v>
      </c>
      <c r="E420" s="216" t="s">
        <v>1833</v>
      </c>
      <c r="F420" s="18" t="s">
        <v>842</v>
      </c>
      <c r="G420" s="77">
        <v>1.0</v>
      </c>
      <c r="H420" s="77">
        <v>1.0</v>
      </c>
      <c r="I420" s="77">
        <v>3.0</v>
      </c>
      <c r="J420" s="77">
        <v>50.0</v>
      </c>
      <c r="K420" s="18">
        <v>50.0</v>
      </c>
      <c r="L420" s="78" t="s">
        <v>366</v>
      </c>
      <c r="M420" s="79"/>
      <c r="N420" s="79"/>
      <c r="O420" s="79"/>
      <c r="P420" s="79"/>
      <c r="Q420" s="79"/>
      <c r="R420" s="79"/>
      <c r="S420" s="79"/>
      <c r="T420" s="79"/>
      <c r="U420" s="79"/>
      <c r="V420" s="79"/>
      <c r="W420" s="79"/>
      <c r="X420" s="79"/>
    </row>
    <row r="421" ht="11.25" customHeight="1">
      <c r="A421" s="215" t="s">
        <v>1826</v>
      </c>
      <c r="B421" s="215" t="s">
        <v>1827</v>
      </c>
      <c r="C421" s="18" t="s">
        <v>1828</v>
      </c>
      <c r="D421" s="85" t="s">
        <v>816</v>
      </c>
      <c r="E421" s="216" t="s">
        <v>1834</v>
      </c>
      <c r="F421" s="18" t="s">
        <v>842</v>
      </c>
      <c r="G421" s="77">
        <v>1.0</v>
      </c>
      <c r="H421" s="77">
        <v>1.0</v>
      </c>
      <c r="I421" s="77">
        <v>3.0</v>
      </c>
      <c r="J421" s="77">
        <v>50.0</v>
      </c>
      <c r="K421" s="18">
        <v>50.0</v>
      </c>
      <c r="L421" s="78" t="s">
        <v>366</v>
      </c>
      <c r="M421" s="79"/>
      <c r="N421" s="79"/>
      <c r="O421" s="79"/>
      <c r="P421" s="79"/>
      <c r="Q421" s="79"/>
      <c r="R421" s="79"/>
      <c r="S421" s="79"/>
      <c r="T421" s="79"/>
      <c r="U421" s="79"/>
      <c r="V421" s="79"/>
      <c r="W421" s="79"/>
      <c r="X421" s="79"/>
    </row>
    <row r="422" ht="11.25" customHeight="1">
      <c r="A422" s="215" t="s">
        <v>1826</v>
      </c>
      <c r="B422" s="215" t="s">
        <v>1827</v>
      </c>
      <c r="C422" s="18" t="s">
        <v>1828</v>
      </c>
      <c r="D422" s="85" t="s">
        <v>1835</v>
      </c>
      <c r="E422" s="216" t="s">
        <v>1836</v>
      </c>
      <c r="F422" s="18" t="s">
        <v>842</v>
      </c>
      <c r="G422" s="77">
        <v>1.0</v>
      </c>
      <c r="H422" s="77">
        <v>1.0</v>
      </c>
      <c r="I422" s="77">
        <v>3.0</v>
      </c>
      <c r="J422" s="77">
        <v>50.0</v>
      </c>
      <c r="K422" s="18">
        <v>50.0</v>
      </c>
      <c r="L422" s="78" t="s">
        <v>366</v>
      </c>
      <c r="M422" s="79"/>
      <c r="N422" s="79"/>
      <c r="O422" s="79"/>
      <c r="P422" s="79"/>
      <c r="Q422" s="79"/>
      <c r="R422" s="79"/>
      <c r="S422" s="79"/>
      <c r="T422" s="79"/>
      <c r="U422" s="79"/>
      <c r="V422" s="79"/>
      <c r="W422" s="79"/>
      <c r="X422" s="79"/>
    </row>
    <row r="423" ht="11.25" customHeight="1">
      <c r="A423" s="215" t="s">
        <v>1826</v>
      </c>
      <c r="B423" s="215" t="s">
        <v>1827</v>
      </c>
      <c r="C423" s="18" t="s">
        <v>1828</v>
      </c>
      <c r="D423" s="85" t="s">
        <v>1837</v>
      </c>
      <c r="E423" s="216" t="s">
        <v>1838</v>
      </c>
      <c r="F423" s="18" t="s">
        <v>842</v>
      </c>
      <c r="G423" s="77">
        <v>1.0</v>
      </c>
      <c r="H423" s="77">
        <v>1.0</v>
      </c>
      <c r="I423" s="77">
        <v>3.0</v>
      </c>
      <c r="J423" s="77">
        <v>50.0</v>
      </c>
      <c r="K423" s="18">
        <v>50.0</v>
      </c>
      <c r="L423" s="78" t="s">
        <v>366</v>
      </c>
      <c r="M423" s="79"/>
      <c r="N423" s="79"/>
      <c r="O423" s="79"/>
      <c r="P423" s="79"/>
      <c r="Q423" s="79"/>
      <c r="R423" s="79"/>
      <c r="S423" s="79"/>
      <c r="T423" s="79"/>
      <c r="U423" s="79"/>
      <c r="V423" s="79"/>
      <c r="W423" s="79"/>
      <c r="X423" s="79"/>
    </row>
    <row r="424" ht="11.25" customHeight="1">
      <c r="A424" s="215" t="s">
        <v>1826</v>
      </c>
      <c r="B424" s="215" t="s">
        <v>1827</v>
      </c>
      <c r="C424" s="18" t="s">
        <v>1828</v>
      </c>
      <c r="D424" s="85" t="s">
        <v>1839</v>
      </c>
      <c r="E424" s="216" t="s">
        <v>1840</v>
      </c>
      <c r="F424" s="18" t="s">
        <v>842</v>
      </c>
      <c r="G424" s="77">
        <v>1.0</v>
      </c>
      <c r="H424" s="77">
        <v>1.0</v>
      </c>
      <c r="I424" s="77">
        <v>3.0</v>
      </c>
      <c r="J424" s="77">
        <v>50.0</v>
      </c>
      <c r="K424" s="18">
        <v>50.0</v>
      </c>
      <c r="L424" s="78" t="s">
        <v>366</v>
      </c>
      <c r="M424" s="79"/>
      <c r="N424" s="79"/>
      <c r="O424" s="79"/>
      <c r="P424" s="79"/>
      <c r="Q424" s="79"/>
      <c r="R424" s="79"/>
      <c r="S424" s="79"/>
      <c r="T424" s="79"/>
      <c r="U424" s="79"/>
      <c r="V424" s="79"/>
      <c r="W424" s="79"/>
      <c r="X424" s="79"/>
    </row>
    <row r="425" ht="11.25" customHeight="1">
      <c r="A425" s="215" t="s">
        <v>1826</v>
      </c>
      <c r="B425" s="215" t="s">
        <v>1827</v>
      </c>
      <c r="C425" s="18" t="s">
        <v>1828</v>
      </c>
      <c r="D425" s="85" t="s">
        <v>1841</v>
      </c>
      <c r="E425" s="216" t="s">
        <v>1842</v>
      </c>
      <c r="F425" s="18" t="s">
        <v>842</v>
      </c>
      <c r="G425" s="77">
        <v>1.0</v>
      </c>
      <c r="H425" s="77">
        <v>1.0</v>
      </c>
      <c r="I425" s="77">
        <v>3.0</v>
      </c>
      <c r="J425" s="77">
        <v>50.0</v>
      </c>
      <c r="K425" s="18">
        <v>50.0</v>
      </c>
      <c r="L425" s="78" t="s">
        <v>366</v>
      </c>
      <c r="M425" s="79"/>
      <c r="N425" s="79"/>
      <c r="O425" s="79"/>
      <c r="P425" s="79"/>
      <c r="Q425" s="79"/>
      <c r="R425" s="79"/>
      <c r="S425" s="79"/>
      <c r="T425" s="79"/>
      <c r="U425" s="79"/>
      <c r="V425" s="79"/>
      <c r="W425" s="79"/>
      <c r="X425" s="79"/>
    </row>
    <row r="426" ht="11.25" customHeight="1">
      <c r="A426" s="215" t="s">
        <v>1826</v>
      </c>
      <c r="B426" s="215" t="s">
        <v>1827</v>
      </c>
      <c r="C426" s="18" t="s">
        <v>1828</v>
      </c>
      <c r="D426" s="85" t="s">
        <v>1843</v>
      </c>
      <c r="E426" s="216" t="s">
        <v>1844</v>
      </c>
      <c r="F426" s="18" t="s">
        <v>842</v>
      </c>
      <c r="G426" s="77">
        <v>1.0</v>
      </c>
      <c r="H426" s="77">
        <v>1.0</v>
      </c>
      <c r="I426" s="77">
        <v>3.0</v>
      </c>
      <c r="J426" s="77">
        <v>50.0</v>
      </c>
      <c r="K426" s="18">
        <v>50.0</v>
      </c>
      <c r="L426" s="78" t="s">
        <v>366</v>
      </c>
      <c r="M426" s="79"/>
      <c r="N426" s="79"/>
      <c r="O426" s="79"/>
      <c r="P426" s="79"/>
      <c r="Q426" s="79"/>
      <c r="R426" s="79"/>
      <c r="S426" s="79"/>
      <c r="T426" s="79"/>
      <c r="U426" s="79"/>
      <c r="V426" s="79"/>
      <c r="W426" s="79"/>
      <c r="X426" s="79"/>
    </row>
    <row r="427" ht="11.25" customHeight="1">
      <c r="A427" s="215" t="s">
        <v>1826</v>
      </c>
      <c r="B427" s="215" t="s">
        <v>1827</v>
      </c>
      <c r="C427" s="18" t="s">
        <v>1828</v>
      </c>
      <c r="D427" s="85" t="s">
        <v>1845</v>
      </c>
      <c r="E427" s="216" t="s">
        <v>1846</v>
      </c>
      <c r="F427" s="18" t="s">
        <v>842</v>
      </c>
      <c r="G427" s="77">
        <v>1.0</v>
      </c>
      <c r="H427" s="77">
        <v>1.0</v>
      </c>
      <c r="I427" s="77">
        <v>3.0</v>
      </c>
      <c r="J427" s="77">
        <v>50.0</v>
      </c>
      <c r="K427" s="18">
        <v>50.0</v>
      </c>
      <c r="L427" s="78" t="s">
        <v>366</v>
      </c>
      <c r="M427" s="79"/>
      <c r="N427" s="79"/>
      <c r="O427" s="79"/>
      <c r="P427" s="79"/>
      <c r="Q427" s="79"/>
      <c r="R427" s="79"/>
      <c r="S427" s="79"/>
      <c r="T427" s="79"/>
      <c r="U427" s="79"/>
      <c r="V427" s="79"/>
      <c r="W427" s="79"/>
      <c r="X427" s="79"/>
    </row>
    <row r="428" ht="11.25" customHeight="1">
      <c r="A428" s="215" t="s">
        <v>1826</v>
      </c>
      <c r="B428" s="215" t="s">
        <v>1827</v>
      </c>
      <c r="C428" s="18" t="s">
        <v>1828</v>
      </c>
      <c r="D428" s="85" t="s">
        <v>1847</v>
      </c>
      <c r="E428" s="216" t="s">
        <v>1848</v>
      </c>
      <c r="F428" s="18" t="s">
        <v>842</v>
      </c>
      <c r="G428" s="77">
        <v>1.0</v>
      </c>
      <c r="H428" s="77">
        <v>1.0</v>
      </c>
      <c r="I428" s="77">
        <v>3.0</v>
      </c>
      <c r="J428" s="77">
        <v>50.0</v>
      </c>
      <c r="K428" s="18">
        <v>50.0</v>
      </c>
      <c r="L428" s="78" t="s">
        <v>366</v>
      </c>
      <c r="M428" s="79"/>
      <c r="N428" s="79"/>
      <c r="O428" s="79"/>
      <c r="P428" s="79"/>
      <c r="Q428" s="79"/>
      <c r="R428" s="79"/>
      <c r="S428" s="79"/>
      <c r="T428" s="79"/>
      <c r="U428" s="79"/>
      <c r="V428" s="79"/>
      <c r="W428" s="79"/>
      <c r="X428" s="79"/>
    </row>
    <row r="429" ht="11.25" customHeight="1">
      <c r="A429" s="215" t="s">
        <v>1826</v>
      </c>
      <c r="B429" s="215" t="s">
        <v>1827</v>
      </c>
      <c r="C429" s="18" t="s">
        <v>1828</v>
      </c>
      <c r="D429" s="85" t="s">
        <v>1849</v>
      </c>
      <c r="E429" s="216" t="s">
        <v>1850</v>
      </c>
      <c r="F429" s="18" t="s">
        <v>842</v>
      </c>
      <c r="G429" s="77">
        <v>1.0</v>
      </c>
      <c r="H429" s="77">
        <v>1.0</v>
      </c>
      <c r="I429" s="77">
        <v>3.0</v>
      </c>
      <c r="J429" s="77">
        <v>50.0</v>
      </c>
      <c r="K429" s="18">
        <v>50.0</v>
      </c>
      <c r="L429" s="78" t="s">
        <v>366</v>
      </c>
      <c r="M429" s="79"/>
      <c r="N429" s="79"/>
      <c r="O429" s="79"/>
      <c r="P429" s="79"/>
      <c r="Q429" s="79"/>
      <c r="R429" s="79"/>
      <c r="S429" s="79"/>
      <c r="T429" s="79"/>
      <c r="U429" s="79"/>
      <c r="V429" s="79"/>
      <c r="W429" s="79"/>
      <c r="X429" s="79"/>
    </row>
    <row r="430" ht="11.25" customHeight="1">
      <c r="A430" s="215" t="s">
        <v>1826</v>
      </c>
      <c r="B430" s="215" t="s">
        <v>1827</v>
      </c>
      <c r="C430" s="18" t="s">
        <v>1828</v>
      </c>
      <c r="D430" s="85" t="s">
        <v>1851</v>
      </c>
      <c r="E430" s="216" t="s">
        <v>1852</v>
      </c>
      <c r="F430" s="18" t="s">
        <v>842</v>
      </c>
      <c r="G430" s="77">
        <v>1.0</v>
      </c>
      <c r="H430" s="77">
        <v>1.0</v>
      </c>
      <c r="I430" s="77">
        <v>3.0</v>
      </c>
      <c r="J430" s="77">
        <v>50.0</v>
      </c>
      <c r="K430" s="18">
        <v>50.0</v>
      </c>
      <c r="L430" s="78" t="s">
        <v>366</v>
      </c>
      <c r="M430" s="79"/>
      <c r="N430" s="79"/>
      <c r="O430" s="79"/>
      <c r="P430" s="79"/>
      <c r="Q430" s="79"/>
      <c r="R430" s="79"/>
      <c r="S430" s="79"/>
      <c r="T430" s="79"/>
      <c r="U430" s="79"/>
      <c r="V430" s="79"/>
      <c r="W430" s="79"/>
      <c r="X430" s="79"/>
    </row>
    <row r="431" ht="11.25" customHeight="1">
      <c r="A431" s="215" t="s">
        <v>1826</v>
      </c>
      <c r="B431" s="215" t="s">
        <v>1827</v>
      </c>
      <c r="C431" s="18" t="s">
        <v>1828</v>
      </c>
      <c r="D431" s="85" t="s">
        <v>1853</v>
      </c>
      <c r="E431" s="216" t="s">
        <v>1854</v>
      </c>
      <c r="F431" s="18" t="s">
        <v>842</v>
      </c>
      <c r="G431" s="77">
        <v>1.0</v>
      </c>
      <c r="H431" s="77">
        <v>1.0</v>
      </c>
      <c r="I431" s="77">
        <v>3.0</v>
      </c>
      <c r="J431" s="77">
        <v>50.0</v>
      </c>
      <c r="K431" s="18">
        <v>50.0</v>
      </c>
      <c r="L431" s="78" t="s">
        <v>366</v>
      </c>
      <c r="M431" s="79"/>
      <c r="N431" s="79"/>
      <c r="O431" s="79"/>
      <c r="P431" s="79"/>
      <c r="Q431" s="79"/>
      <c r="R431" s="79"/>
      <c r="S431" s="79"/>
      <c r="T431" s="79"/>
      <c r="U431" s="79"/>
      <c r="V431" s="79"/>
      <c r="W431" s="79"/>
      <c r="X431" s="79"/>
    </row>
    <row r="432" ht="11.25" customHeight="1">
      <c r="A432" s="215" t="s">
        <v>1826</v>
      </c>
      <c r="B432" s="215" t="s">
        <v>1827</v>
      </c>
      <c r="C432" s="18" t="s">
        <v>1828</v>
      </c>
      <c r="D432" s="85" t="s">
        <v>1855</v>
      </c>
      <c r="E432" s="216" t="s">
        <v>1856</v>
      </c>
      <c r="F432" s="18" t="s">
        <v>842</v>
      </c>
      <c r="G432" s="77">
        <v>1.0</v>
      </c>
      <c r="H432" s="77">
        <v>1.0</v>
      </c>
      <c r="I432" s="77">
        <v>3.0</v>
      </c>
      <c r="J432" s="77">
        <v>50.0</v>
      </c>
      <c r="K432" s="18">
        <v>50.0</v>
      </c>
      <c r="L432" s="78" t="s">
        <v>366</v>
      </c>
      <c r="M432" s="79"/>
      <c r="N432" s="79"/>
      <c r="O432" s="79"/>
      <c r="P432" s="79"/>
      <c r="Q432" s="79"/>
      <c r="R432" s="79"/>
      <c r="S432" s="79"/>
      <c r="T432" s="79"/>
      <c r="U432" s="79"/>
      <c r="V432" s="79"/>
      <c r="W432" s="79"/>
      <c r="X432" s="79"/>
    </row>
    <row r="433" ht="11.25" customHeight="1">
      <c r="A433" s="215" t="s">
        <v>1826</v>
      </c>
      <c r="B433" s="215" t="s">
        <v>1827</v>
      </c>
      <c r="C433" s="18" t="s">
        <v>1828</v>
      </c>
      <c r="D433" s="85" t="s">
        <v>1857</v>
      </c>
      <c r="E433" s="216" t="s">
        <v>1858</v>
      </c>
      <c r="F433" s="18" t="s">
        <v>842</v>
      </c>
      <c r="G433" s="77">
        <v>1.0</v>
      </c>
      <c r="H433" s="77">
        <v>1.0</v>
      </c>
      <c r="I433" s="77">
        <v>3.0</v>
      </c>
      <c r="J433" s="77">
        <v>50.0</v>
      </c>
      <c r="K433" s="18">
        <v>50.0</v>
      </c>
      <c r="L433" s="78" t="s">
        <v>366</v>
      </c>
      <c r="M433" s="79"/>
      <c r="N433" s="79"/>
      <c r="O433" s="79"/>
      <c r="P433" s="79"/>
      <c r="Q433" s="79"/>
      <c r="R433" s="79"/>
      <c r="S433" s="79"/>
      <c r="T433" s="79"/>
      <c r="U433" s="79"/>
      <c r="V433" s="79"/>
      <c r="W433" s="79"/>
      <c r="X433" s="79"/>
    </row>
    <row r="434" ht="11.25" customHeight="1">
      <c r="A434" s="215" t="s">
        <v>1826</v>
      </c>
      <c r="B434" s="215" t="s">
        <v>1827</v>
      </c>
      <c r="C434" s="18" t="s">
        <v>1828</v>
      </c>
      <c r="D434" s="85" t="s">
        <v>1859</v>
      </c>
      <c r="E434" s="216" t="s">
        <v>1860</v>
      </c>
      <c r="F434" s="18" t="s">
        <v>842</v>
      </c>
      <c r="G434" s="77">
        <v>1.0</v>
      </c>
      <c r="H434" s="77">
        <v>1.0</v>
      </c>
      <c r="I434" s="77">
        <v>3.0</v>
      </c>
      <c r="J434" s="77">
        <v>50.0</v>
      </c>
      <c r="K434" s="18">
        <v>50.0</v>
      </c>
      <c r="L434" s="78" t="s">
        <v>366</v>
      </c>
      <c r="M434" s="79"/>
      <c r="N434" s="79"/>
      <c r="O434" s="79"/>
      <c r="P434" s="79"/>
      <c r="Q434" s="79"/>
      <c r="R434" s="79"/>
      <c r="S434" s="79"/>
      <c r="T434" s="79"/>
      <c r="U434" s="79"/>
      <c r="V434" s="79"/>
      <c r="W434" s="79"/>
      <c r="X434" s="79"/>
    </row>
    <row r="435" ht="11.25" customHeight="1">
      <c r="A435" s="215" t="s">
        <v>1826</v>
      </c>
      <c r="B435" s="215" t="s">
        <v>1827</v>
      </c>
      <c r="C435" s="18" t="s">
        <v>1828</v>
      </c>
      <c r="D435" s="85" t="s">
        <v>1861</v>
      </c>
      <c r="E435" s="216" t="s">
        <v>1862</v>
      </c>
      <c r="F435" s="18" t="s">
        <v>842</v>
      </c>
      <c r="G435" s="77">
        <v>1.0</v>
      </c>
      <c r="H435" s="77">
        <v>1.0</v>
      </c>
      <c r="I435" s="77">
        <v>3.0</v>
      </c>
      <c r="J435" s="77">
        <v>50.0</v>
      </c>
      <c r="K435" s="18">
        <v>50.0</v>
      </c>
      <c r="L435" s="78" t="s">
        <v>366</v>
      </c>
      <c r="M435" s="79"/>
      <c r="N435" s="79"/>
      <c r="O435" s="79"/>
      <c r="P435" s="79"/>
      <c r="Q435" s="79"/>
      <c r="R435" s="79"/>
      <c r="S435" s="79"/>
      <c r="T435" s="79"/>
      <c r="U435" s="79"/>
      <c r="V435" s="79"/>
      <c r="W435" s="79"/>
      <c r="X435" s="79"/>
    </row>
    <row r="436" ht="11.25" customHeight="1">
      <c r="A436" s="215" t="s">
        <v>1826</v>
      </c>
      <c r="B436" s="215" t="s">
        <v>1827</v>
      </c>
      <c r="C436" s="18" t="s">
        <v>1828</v>
      </c>
      <c r="D436" s="85" t="s">
        <v>1863</v>
      </c>
      <c r="E436" s="18" t="s">
        <v>1864</v>
      </c>
      <c r="F436" s="18" t="s">
        <v>172</v>
      </c>
      <c r="G436" s="77">
        <v>1.0</v>
      </c>
      <c r="H436" s="77">
        <v>1.0</v>
      </c>
      <c r="I436" s="77">
        <v>3.0</v>
      </c>
      <c r="J436" s="77">
        <v>50.0</v>
      </c>
      <c r="K436" s="18">
        <v>50.0</v>
      </c>
      <c r="L436" s="78" t="s">
        <v>366</v>
      </c>
      <c r="M436" s="79"/>
      <c r="N436" s="79"/>
      <c r="O436" s="79"/>
      <c r="P436" s="79"/>
      <c r="Q436" s="79"/>
      <c r="R436" s="79"/>
      <c r="S436" s="79"/>
      <c r="T436" s="79"/>
      <c r="U436" s="79"/>
      <c r="V436" s="79"/>
      <c r="W436" s="79"/>
      <c r="X436" s="79"/>
    </row>
    <row r="437" ht="11.25" customHeight="1">
      <c r="A437" s="215" t="s">
        <v>1826</v>
      </c>
      <c r="B437" s="215" t="s">
        <v>1827</v>
      </c>
      <c r="C437" s="18" t="s">
        <v>1828</v>
      </c>
      <c r="D437" s="85" t="s">
        <v>1865</v>
      </c>
      <c r="E437" s="18" t="s">
        <v>1866</v>
      </c>
      <c r="F437" s="18" t="s">
        <v>172</v>
      </c>
      <c r="G437" s="77">
        <v>1.0</v>
      </c>
      <c r="H437" s="77">
        <v>1.0</v>
      </c>
      <c r="I437" s="77">
        <v>3.0</v>
      </c>
      <c r="J437" s="77">
        <v>50.0</v>
      </c>
      <c r="K437" s="18">
        <v>50.0</v>
      </c>
      <c r="L437" s="78" t="s">
        <v>366</v>
      </c>
      <c r="M437" s="79"/>
      <c r="N437" s="79"/>
      <c r="O437" s="79"/>
      <c r="P437" s="79"/>
      <c r="Q437" s="79"/>
      <c r="R437" s="79"/>
      <c r="S437" s="79"/>
      <c r="T437" s="79"/>
      <c r="U437" s="79"/>
      <c r="V437" s="79"/>
      <c r="W437" s="79"/>
      <c r="X437" s="79"/>
    </row>
    <row r="438" ht="11.25" customHeight="1">
      <c r="A438" s="215" t="s">
        <v>1826</v>
      </c>
      <c r="B438" s="215" t="s">
        <v>1827</v>
      </c>
      <c r="C438" s="18" t="s">
        <v>1828</v>
      </c>
      <c r="D438" s="85" t="s">
        <v>1867</v>
      </c>
      <c r="E438" s="216" t="s">
        <v>1868</v>
      </c>
      <c r="F438" s="18" t="s">
        <v>172</v>
      </c>
      <c r="G438" s="77">
        <v>1.0</v>
      </c>
      <c r="H438" s="77">
        <v>1.0</v>
      </c>
      <c r="I438" s="77">
        <v>3.0</v>
      </c>
      <c r="J438" s="77">
        <v>50.0</v>
      </c>
      <c r="K438" s="18">
        <v>50.0</v>
      </c>
      <c r="L438" s="78" t="s">
        <v>366</v>
      </c>
      <c r="M438" s="79"/>
      <c r="N438" s="79"/>
      <c r="O438" s="79"/>
      <c r="P438" s="79"/>
      <c r="Q438" s="79"/>
      <c r="R438" s="79"/>
      <c r="S438" s="79"/>
      <c r="T438" s="79"/>
      <c r="U438" s="79"/>
      <c r="V438" s="79"/>
      <c r="W438" s="79"/>
      <c r="X438" s="79"/>
    </row>
    <row r="439" ht="11.25" customHeight="1">
      <c r="A439" s="215" t="s">
        <v>1826</v>
      </c>
      <c r="B439" s="215" t="s">
        <v>1827</v>
      </c>
      <c r="C439" s="18" t="s">
        <v>1828</v>
      </c>
      <c r="D439" s="85" t="s">
        <v>1869</v>
      </c>
      <c r="E439" s="216" t="s">
        <v>1870</v>
      </c>
      <c r="F439" s="18" t="s">
        <v>172</v>
      </c>
      <c r="G439" s="77">
        <v>1.0</v>
      </c>
      <c r="H439" s="77">
        <v>1.0</v>
      </c>
      <c r="I439" s="77">
        <v>3.0</v>
      </c>
      <c r="J439" s="77">
        <v>50.0</v>
      </c>
      <c r="K439" s="18">
        <v>50.0</v>
      </c>
      <c r="L439" s="78" t="s">
        <v>366</v>
      </c>
      <c r="M439" s="79"/>
      <c r="N439" s="79"/>
      <c r="O439" s="79"/>
      <c r="P439" s="79"/>
      <c r="Q439" s="79"/>
      <c r="R439" s="79"/>
      <c r="S439" s="79"/>
      <c r="T439" s="79"/>
      <c r="U439" s="79"/>
      <c r="V439" s="79"/>
      <c r="W439" s="79"/>
      <c r="X439" s="79"/>
    </row>
    <row r="440" ht="11.25" customHeight="1">
      <c r="A440" s="215" t="s">
        <v>1826</v>
      </c>
      <c r="B440" s="215" t="s">
        <v>1827</v>
      </c>
      <c r="C440" s="18" t="s">
        <v>1828</v>
      </c>
      <c r="D440" s="85" t="s">
        <v>1871</v>
      </c>
      <c r="E440" s="216" t="s">
        <v>1872</v>
      </c>
      <c r="F440" s="18" t="s">
        <v>172</v>
      </c>
      <c r="G440" s="77">
        <v>1.0</v>
      </c>
      <c r="H440" s="77">
        <v>1.0</v>
      </c>
      <c r="I440" s="77">
        <v>3.0</v>
      </c>
      <c r="J440" s="77">
        <v>50.0</v>
      </c>
      <c r="K440" s="18">
        <v>50.0</v>
      </c>
      <c r="L440" s="78" t="s">
        <v>366</v>
      </c>
      <c r="M440" s="79"/>
      <c r="N440" s="79"/>
      <c r="O440" s="79"/>
      <c r="P440" s="79"/>
      <c r="Q440" s="79"/>
      <c r="R440" s="79"/>
      <c r="S440" s="79"/>
      <c r="T440" s="79"/>
      <c r="U440" s="79"/>
      <c r="V440" s="79"/>
      <c r="W440" s="79"/>
      <c r="X440" s="79"/>
    </row>
    <row r="441" ht="11.25" customHeight="1">
      <c r="A441" s="215" t="s">
        <v>1826</v>
      </c>
      <c r="B441" s="215" t="s">
        <v>1827</v>
      </c>
      <c r="C441" s="18" t="s">
        <v>1828</v>
      </c>
      <c r="D441" s="85" t="s">
        <v>1873</v>
      </c>
      <c r="E441" s="216" t="s">
        <v>1874</v>
      </c>
      <c r="F441" s="18" t="s">
        <v>172</v>
      </c>
      <c r="G441" s="77">
        <v>1.0</v>
      </c>
      <c r="H441" s="77">
        <v>1.0</v>
      </c>
      <c r="I441" s="77">
        <v>3.0</v>
      </c>
      <c r="J441" s="77">
        <v>50.0</v>
      </c>
      <c r="K441" s="18">
        <v>50.0</v>
      </c>
      <c r="L441" s="78" t="s">
        <v>366</v>
      </c>
      <c r="M441" s="79"/>
      <c r="N441" s="79"/>
      <c r="O441" s="79"/>
      <c r="P441" s="79"/>
      <c r="Q441" s="79"/>
      <c r="R441" s="79"/>
      <c r="S441" s="79"/>
      <c r="T441" s="79"/>
      <c r="U441" s="79"/>
      <c r="V441" s="79"/>
      <c r="W441" s="79"/>
      <c r="X441" s="79"/>
    </row>
    <row r="442" ht="11.25" customHeight="1">
      <c r="A442" s="215" t="s">
        <v>1826</v>
      </c>
      <c r="B442" s="215" t="s">
        <v>1827</v>
      </c>
      <c r="C442" s="18" t="s">
        <v>1828</v>
      </c>
      <c r="D442" s="85" t="s">
        <v>1849</v>
      </c>
      <c r="E442" s="216" t="s">
        <v>1875</v>
      </c>
      <c r="F442" s="18" t="s">
        <v>172</v>
      </c>
      <c r="G442" s="77">
        <v>1.0</v>
      </c>
      <c r="H442" s="77">
        <v>1.0</v>
      </c>
      <c r="I442" s="77">
        <v>3.0</v>
      </c>
      <c r="J442" s="77">
        <v>50.0</v>
      </c>
      <c r="K442" s="18">
        <v>50.0</v>
      </c>
      <c r="L442" s="78" t="s">
        <v>366</v>
      </c>
      <c r="M442" s="79"/>
      <c r="N442" s="79"/>
      <c r="O442" s="79"/>
      <c r="P442" s="79"/>
      <c r="Q442" s="79"/>
      <c r="R442" s="79"/>
      <c r="S442" s="79"/>
      <c r="T442" s="79"/>
      <c r="U442" s="79"/>
      <c r="V442" s="79"/>
      <c r="W442" s="79"/>
      <c r="X442" s="79"/>
    </row>
    <row r="443" ht="11.25" customHeight="1">
      <c r="A443" s="215" t="s">
        <v>1826</v>
      </c>
      <c r="B443" s="215" t="s">
        <v>1827</v>
      </c>
      <c r="C443" s="18" t="s">
        <v>1828</v>
      </c>
      <c r="D443" s="85" t="s">
        <v>1876</v>
      </c>
      <c r="E443" s="216" t="s">
        <v>1877</v>
      </c>
      <c r="F443" s="18" t="s">
        <v>172</v>
      </c>
      <c r="G443" s="77">
        <v>1.0</v>
      </c>
      <c r="H443" s="77">
        <v>1.0</v>
      </c>
      <c r="I443" s="77">
        <v>3.0</v>
      </c>
      <c r="J443" s="77">
        <v>50.0</v>
      </c>
      <c r="K443" s="18">
        <v>50.0</v>
      </c>
      <c r="L443" s="78" t="s">
        <v>366</v>
      </c>
      <c r="M443" s="79"/>
      <c r="N443" s="79"/>
      <c r="O443" s="79"/>
      <c r="P443" s="79"/>
      <c r="Q443" s="79"/>
      <c r="R443" s="79"/>
      <c r="S443" s="79"/>
      <c r="T443" s="79"/>
      <c r="U443" s="79"/>
      <c r="V443" s="79"/>
      <c r="W443" s="79"/>
      <c r="X443" s="79"/>
    </row>
    <row r="444" ht="11.25" customHeight="1">
      <c r="A444" s="215" t="s">
        <v>1826</v>
      </c>
      <c r="B444" s="215" t="s">
        <v>1827</v>
      </c>
      <c r="C444" s="18" t="s">
        <v>1828</v>
      </c>
      <c r="D444" s="85" t="s">
        <v>1878</v>
      </c>
      <c r="E444" s="216" t="s">
        <v>1879</v>
      </c>
      <c r="F444" s="18" t="s">
        <v>172</v>
      </c>
      <c r="G444" s="77">
        <v>1.0</v>
      </c>
      <c r="H444" s="77">
        <v>1.0</v>
      </c>
      <c r="I444" s="77">
        <v>3.0</v>
      </c>
      <c r="J444" s="77">
        <v>50.0</v>
      </c>
      <c r="K444" s="18">
        <v>50.0</v>
      </c>
      <c r="L444" s="78" t="s">
        <v>366</v>
      </c>
      <c r="M444" s="79"/>
      <c r="N444" s="79"/>
      <c r="O444" s="79"/>
      <c r="P444" s="79"/>
      <c r="Q444" s="79"/>
      <c r="R444" s="79"/>
      <c r="S444" s="79"/>
      <c r="T444" s="79"/>
      <c r="U444" s="79"/>
      <c r="V444" s="79"/>
      <c r="W444" s="79"/>
      <c r="X444" s="79"/>
    </row>
    <row r="445" ht="11.25" customHeight="1">
      <c r="A445" s="215" t="s">
        <v>1880</v>
      </c>
      <c r="B445" s="215" t="s">
        <v>796</v>
      </c>
      <c r="C445" s="18" t="s">
        <v>52</v>
      </c>
      <c r="D445" s="85" t="s">
        <v>797</v>
      </c>
      <c r="E445" s="216" t="s">
        <v>798</v>
      </c>
      <c r="F445" s="18" t="s">
        <v>799</v>
      </c>
      <c r="G445" s="77">
        <v>4.0</v>
      </c>
      <c r="H445" s="77">
        <v>2.0</v>
      </c>
      <c r="I445" s="77">
        <v>4.0</v>
      </c>
      <c r="J445" s="77">
        <v>50.0</v>
      </c>
      <c r="K445" s="18">
        <f t="shared" ref="K445:K452" si="7">J445/I445</f>
        <v>12.5</v>
      </c>
      <c r="L445" s="78" t="s">
        <v>366</v>
      </c>
      <c r="M445" s="79"/>
      <c r="N445" s="79"/>
      <c r="O445" s="79"/>
      <c r="P445" s="79"/>
      <c r="Q445" s="79"/>
      <c r="R445" s="79"/>
      <c r="S445" s="79"/>
      <c r="T445" s="79"/>
      <c r="U445" s="79"/>
      <c r="V445" s="79"/>
      <c r="W445" s="79"/>
      <c r="X445" s="79"/>
    </row>
    <row r="446" ht="11.25" customHeight="1">
      <c r="A446" s="215" t="s">
        <v>1880</v>
      </c>
      <c r="B446" s="215" t="s">
        <v>796</v>
      </c>
      <c r="C446" s="18" t="s">
        <v>52</v>
      </c>
      <c r="D446" s="85" t="s">
        <v>800</v>
      </c>
      <c r="E446" s="216" t="s">
        <v>801</v>
      </c>
      <c r="F446" s="73" t="s">
        <v>799</v>
      </c>
      <c r="G446" s="77">
        <v>4.0</v>
      </c>
      <c r="H446" s="77">
        <v>2.0</v>
      </c>
      <c r="I446" s="77">
        <v>4.0</v>
      </c>
      <c r="J446" s="77">
        <v>50.0</v>
      </c>
      <c r="K446" s="18">
        <f t="shared" si="7"/>
        <v>12.5</v>
      </c>
      <c r="L446" s="78" t="s">
        <v>366</v>
      </c>
      <c r="M446" s="79"/>
      <c r="N446" s="79"/>
      <c r="O446" s="79"/>
      <c r="P446" s="79"/>
      <c r="Q446" s="79"/>
      <c r="R446" s="79"/>
      <c r="S446" s="79"/>
      <c r="T446" s="79"/>
      <c r="U446" s="79"/>
      <c r="V446" s="79"/>
      <c r="W446" s="79"/>
      <c r="X446" s="79"/>
    </row>
    <row r="447" ht="11.25" customHeight="1">
      <c r="A447" s="215" t="s">
        <v>1880</v>
      </c>
      <c r="B447" s="215" t="s">
        <v>796</v>
      </c>
      <c r="C447" s="18" t="s">
        <v>52</v>
      </c>
      <c r="D447" s="85" t="s">
        <v>802</v>
      </c>
      <c r="E447" s="216" t="s">
        <v>803</v>
      </c>
      <c r="F447" s="73" t="s">
        <v>799</v>
      </c>
      <c r="G447" s="77">
        <v>4.0</v>
      </c>
      <c r="H447" s="77">
        <v>2.0</v>
      </c>
      <c r="I447" s="77">
        <v>4.0</v>
      </c>
      <c r="J447" s="77">
        <v>50.0</v>
      </c>
      <c r="K447" s="18">
        <f t="shared" si="7"/>
        <v>12.5</v>
      </c>
      <c r="L447" s="78" t="s">
        <v>366</v>
      </c>
      <c r="M447" s="79"/>
      <c r="N447" s="79"/>
      <c r="O447" s="79"/>
      <c r="P447" s="79"/>
      <c r="Q447" s="79"/>
      <c r="R447" s="79"/>
      <c r="S447" s="79"/>
      <c r="T447" s="79"/>
      <c r="U447" s="79"/>
      <c r="V447" s="79"/>
      <c r="W447" s="79"/>
      <c r="X447" s="79"/>
    </row>
    <row r="448" ht="11.25" customHeight="1">
      <c r="A448" s="215" t="s">
        <v>1880</v>
      </c>
      <c r="B448" s="215" t="s">
        <v>796</v>
      </c>
      <c r="C448" s="18" t="s">
        <v>52</v>
      </c>
      <c r="D448" s="85" t="s">
        <v>804</v>
      </c>
      <c r="E448" s="216" t="s">
        <v>805</v>
      </c>
      <c r="F448" s="73" t="s">
        <v>799</v>
      </c>
      <c r="G448" s="77">
        <v>4.0</v>
      </c>
      <c r="H448" s="77">
        <v>2.0</v>
      </c>
      <c r="I448" s="77">
        <v>4.0</v>
      </c>
      <c r="J448" s="77">
        <v>50.0</v>
      </c>
      <c r="K448" s="18">
        <f t="shared" si="7"/>
        <v>12.5</v>
      </c>
      <c r="L448" s="78" t="s">
        <v>366</v>
      </c>
      <c r="M448" s="79"/>
      <c r="N448" s="79"/>
      <c r="O448" s="79"/>
      <c r="P448" s="79"/>
      <c r="Q448" s="79"/>
      <c r="R448" s="79"/>
      <c r="S448" s="79"/>
      <c r="T448" s="79"/>
      <c r="U448" s="79"/>
      <c r="V448" s="79"/>
      <c r="W448" s="79"/>
      <c r="X448" s="79"/>
    </row>
    <row r="449" ht="11.25" customHeight="1">
      <c r="A449" s="215" t="s">
        <v>1880</v>
      </c>
      <c r="B449" s="215" t="s">
        <v>796</v>
      </c>
      <c r="C449" s="18" t="s">
        <v>52</v>
      </c>
      <c r="D449" s="85" t="s">
        <v>806</v>
      </c>
      <c r="E449" s="216" t="s">
        <v>807</v>
      </c>
      <c r="F449" s="73" t="s">
        <v>799</v>
      </c>
      <c r="G449" s="77">
        <v>4.0</v>
      </c>
      <c r="H449" s="77">
        <v>2.0</v>
      </c>
      <c r="I449" s="77">
        <v>4.0</v>
      </c>
      <c r="J449" s="77">
        <v>50.0</v>
      </c>
      <c r="K449" s="18">
        <f t="shared" si="7"/>
        <v>12.5</v>
      </c>
      <c r="L449" s="78" t="s">
        <v>366</v>
      </c>
      <c r="M449" s="79"/>
      <c r="N449" s="79"/>
      <c r="O449" s="79"/>
      <c r="P449" s="79"/>
      <c r="Q449" s="79"/>
      <c r="R449" s="79"/>
      <c r="S449" s="79"/>
      <c r="T449" s="79"/>
      <c r="U449" s="79"/>
      <c r="V449" s="79"/>
      <c r="W449" s="79"/>
      <c r="X449" s="79"/>
    </row>
    <row r="450" ht="11.25" customHeight="1">
      <c r="A450" s="215" t="s">
        <v>808</v>
      </c>
      <c r="B450" s="215" t="s">
        <v>818</v>
      </c>
      <c r="C450" s="18" t="s">
        <v>52</v>
      </c>
      <c r="D450" s="85" t="s">
        <v>812</v>
      </c>
      <c r="E450" s="216" t="s">
        <v>813</v>
      </c>
      <c r="F450" s="73" t="s">
        <v>799</v>
      </c>
      <c r="G450" s="77">
        <v>4.0</v>
      </c>
      <c r="H450" s="77">
        <v>2.0</v>
      </c>
      <c r="I450" s="77">
        <v>4.0</v>
      </c>
      <c r="J450" s="77">
        <v>50.0</v>
      </c>
      <c r="K450" s="18">
        <f t="shared" si="7"/>
        <v>12.5</v>
      </c>
      <c r="L450" s="78" t="s">
        <v>366</v>
      </c>
      <c r="M450" s="79"/>
      <c r="N450" s="79"/>
      <c r="O450" s="79"/>
      <c r="P450" s="79"/>
      <c r="Q450" s="79"/>
      <c r="R450" s="79"/>
      <c r="S450" s="79"/>
      <c r="T450" s="79"/>
      <c r="U450" s="79"/>
      <c r="V450" s="79"/>
      <c r="W450" s="79"/>
      <c r="X450" s="79"/>
    </row>
    <row r="451" ht="11.25" customHeight="1">
      <c r="A451" s="215" t="s">
        <v>808</v>
      </c>
      <c r="B451" s="215" t="s">
        <v>818</v>
      </c>
      <c r="C451" s="18" t="s">
        <v>52</v>
      </c>
      <c r="D451" s="85" t="s">
        <v>823</v>
      </c>
      <c r="E451" s="216" t="s">
        <v>824</v>
      </c>
      <c r="F451" s="73" t="s">
        <v>799</v>
      </c>
      <c r="G451" s="77">
        <v>4.0</v>
      </c>
      <c r="H451" s="77">
        <v>2.0</v>
      </c>
      <c r="I451" s="77">
        <v>4.0</v>
      </c>
      <c r="J451" s="77">
        <v>50.0</v>
      </c>
      <c r="K451" s="18">
        <f t="shared" si="7"/>
        <v>12.5</v>
      </c>
      <c r="L451" s="78" t="s">
        <v>366</v>
      </c>
      <c r="M451" s="79"/>
      <c r="N451" s="79"/>
      <c r="O451" s="79"/>
      <c r="P451" s="79"/>
      <c r="Q451" s="79"/>
      <c r="R451" s="79"/>
      <c r="S451" s="79"/>
      <c r="T451" s="79"/>
      <c r="U451" s="79"/>
      <c r="V451" s="79"/>
      <c r="W451" s="79"/>
      <c r="X451" s="79"/>
    </row>
    <row r="452" ht="11.25" customHeight="1">
      <c r="A452" s="215" t="s">
        <v>808</v>
      </c>
      <c r="B452" s="215" t="s">
        <v>796</v>
      </c>
      <c r="C452" s="18" t="s">
        <v>52</v>
      </c>
      <c r="D452" s="85" t="s">
        <v>836</v>
      </c>
      <c r="E452" s="18" t="s">
        <v>837</v>
      </c>
      <c r="F452" s="73" t="s">
        <v>172</v>
      </c>
      <c r="G452" s="77">
        <v>4.0</v>
      </c>
      <c r="H452" s="77">
        <v>2.0</v>
      </c>
      <c r="I452" s="77">
        <v>4.0</v>
      </c>
      <c r="J452" s="77">
        <v>50.0</v>
      </c>
      <c r="K452" s="18">
        <f t="shared" si="7"/>
        <v>12.5</v>
      </c>
      <c r="L452" s="78" t="s">
        <v>366</v>
      </c>
      <c r="M452" s="79"/>
      <c r="N452" s="79"/>
      <c r="O452" s="79"/>
      <c r="P452" s="79"/>
      <c r="Q452" s="79"/>
      <c r="R452" s="79"/>
      <c r="S452" s="79"/>
      <c r="T452" s="79"/>
      <c r="U452" s="79"/>
      <c r="V452" s="79"/>
      <c r="W452" s="79"/>
      <c r="X452" s="79"/>
    </row>
    <row r="453" ht="11.25" customHeight="1">
      <c r="A453" s="215" t="s">
        <v>808</v>
      </c>
      <c r="B453" s="215" t="s">
        <v>796</v>
      </c>
      <c r="C453" s="18" t="s">
        <v>52</v>
      </c>
      <c r="D453" s="85" t="s">
        <v>1881</v>
      </c>
      <c r="E453" s="216" t="s">
        <v>1882</v>
      </c>
      <c r="F453" s="73" t="s">
        <v>172</v>
      </c>
      <c r="G453" s="77">
        <v>4.0</v>
      </c>
      <c r="H453" s="77">
        <v>2.0</v>
      </c>
      <c r="I453" s="77">
        <v>4.0</v>
      </c>
      <c r="J453" s="77">
        <v>50.0</v>
      </c>
      <c r="K453" s="18">
        <v>0.0</v>
      </c>
      <c r="L453" s="78" t="s">
        <v>366</v>
      </c>
      <c r="M453" s="79"/>
      <c r="N453" s="79"/>
      <c r="O453" s="79"/>
      <c r="P453" s="79"/>
      <c r="Q453" s="79"/>
      <c r="R453" s="79"/>
      <c r="S453" s="79"/>
      <c r="T453" s="79"/>
      <c r="U453" s="79"/>
      <c r="V453" s="79"/>
      <c r="W453" s="79"/>
      <c r="X453" s="79"/>
    </row>
    <row r="454" ht="11.25" customHeight="1">
      <c r="A454" s="215" t="s">
        <v>808</v>
      </c>
      <c r="B454" s="215" t="s">
        <v>818</v>
      </c>
      <c r="C454" s="18" t="s">
        <v>52</v>
      </c>
      <c r="D454" s="85" t="s">
        <v>821</v>
      </c>
      <c r="E454" s="18" t="s">
        <v>822</v>
      </c>
      <c r="F454" s="73" t="s">
        <v>799</v>
      </c>
      <c r="G454" s="77">
        <v>4.0</v>
      </c>
      <c r="H454" s="77">
        <v>2.0</v>
      </c>
      <c r="I454" s="77">
        <v>4.0</v>
      </c>
      <c r="J454" s="77">
        <v>50.0</v>
      </c>
      <c r="K454" s="18">
        <f t="shared" ref="K454:K459" si="8">J454/I454</f>
        <v>12.5</v>
      </c>
      <c r="L454" s="78" t="s">
        <v>366</v>
      </c>
      <c r="M454" s="79"/>
      <c r="N454" s="79"/>
      <c r="O454" s="79"/>
      <c r="P454" s="79"/>
      <c r="Q454" s="79"/>
      <c r="R454" s="79"/>
      <c r="S454" s="79"/>
      <c r="T454" s="79"/>
      <c r="U454" s="79"/>
      <c r="V454" s="79"/>
      <c r="W454" s="79"/>
      <c r="X454" s="79"/>
    </row>
    <row r="455" ht="11.25" customHeight="1">
      <c r="A455" s="215" t="s">
        <v>808</v>
      </c>
      <c r="B455" s="215" t="s">
        <v>818</v>
      </c>
      <c r="C455" s="18" t="s">
        <v>52</v>
      </c>
      <c r="D455" s="85" t="s">
        <v>819</v>
      </c>
      <c r="E455" s="18" t="s">
        <v>820</v>
      </c>
      <c r="F455" s="73" t="s">
        <v>799</v>
      </c>
      <c r="G455" s="77">
        <v>4.0</v>
      </c>
      <c r="H455" s="77">
        <v>2.0</v>
      </c>
      <c r="I455" s="77">
        <v>4.0</v>
      </c>
      <c r="J455" s="77">
        <v>50.0</v>
      </c>
      <c r="K455" s="18">
        <f t="shared" si="8"/>
        <v>12.5</v>
      </c>
      <c r="L455" s="78" t="s">
        <v>366</v>
      </c>
      <c r="M455" s="79"/>
      <c r="N455" s="79"/>
      <c r="O455" s="79"/>
      <c r="P455" s="79"/>
      <c r="Q455" s="79"/>
      <c r="R455" s="79"/>
      <c r="S455" s="79"/>
      <c r="T455" s="79"/>
      <c r="U455" s="79"/>
      <c r="V455" s="79"/>
      <c r="W455" s="79"/>
      <c r="X455" s="79"/>
    </row>
    <row r="456" ht="11.25" customHeight="1">
      <c r="A456" s="215" t="s">
        <v>808</v>
      </c>
      <c r="B456" s="215" t="s">
        <v>809</v>
      </c>
      <c r="C456" s="18" t="s">
        <v>52</v>
      </c>
      <c r="D456" s="85" t="s">
        <v>810</v>
      </c>
      <c r="E456" s="216" t="s">
        <v>811</v>
      </c>
      <c r="F456" s="73" t="s">
        <v>172</v>
      </c>
      <c r="G456" s="77">
        <v>4.0</v>
      </c>
      <c r="H456" s="77">
        <v>2.0</v>
      </c>
      <c r="I456" s="77">
        <v>4.0</v>
      </c>
      <c r="J456" s="77">
        <v>50.0</v>
      </c>
      <c r="K456" s="18">
        <f t="shared" si="8"/>
        <v>12.5</v>
      </c>
      <c r="L456" s="78" t="s">
        <v>366</v>
      </c>
      <c r="M456" s="79"/>
      <c r="N456" s="79"/>
      <c r="O456" s="79"/>
      <c r="P456" s="79"/>
      <c r="Q456" s="79"/>
      <c r="R456" s="79"/>
      <c r="S456" s="79"/>
      <c r="T456" s="79"/>
      <c r="U456" s="79"/>
      <c r="V456" s="79"/>
      <c r="W456" s="79"/>
      <c r="X456" s="79"/>
    </row>
    <row r="457" ht="11.25" customHeight="1">
      <c r="A457" s="215" t="s">
        <v>808</v>
      </c>
      <c r="B457" s="215" t="s">
        <v>809</v>
      </c>
      <c r="C457" s="18" t="s">
        <v>52</v>
      </c>
      <c r="D457" s="85" t="s">
        <v>812</v>
      </c>
      <c r="E457" s="216" t="s">
        <v>813</v>
      </c>
      <c r="F457" s="73" t="s">
        <v>799</v>
      </c>
      <c r="G457" s="77">
        <v>4.0</v>
      </c>
      <c r="H457" s="77">
        <v>2.0</v>
      </c>
      <c r="I457" s="77">
        <v>4.0</v>
      </c>
      <c r="J457" s="77">
        <v>50.0</v>
      </c>
      <c r="K457" s="18">
        <f t="shared" si="8"/>
        <v>12.5</v>
      </c>
      <c r="L457" s="78" t="s">
        <v>366</v>
      </c>
      <c r="M457" s="79"/>
      <c r="N457" s="79"/>
      <c r="O457" s="79"/>
      <c r="P457" s="79"/>
      <c r="Q457" s="79"/>
      <c r="R457" s="79"/>
      <c r="S457" s="79"/>
      <c r="T457" s="79"/>
      <c r="U457" s="79"/>
      <c r="V457" s="79"/>
      <c r="W457" s="79"/>
      <c r="X457" s="79"/>
    </row>
    <row r="458" ht="11.25" customHeight="1">
      <c r="A458" s="215" t="s">
        <v>808</v>
      </c>
      <c r="B458" s="215" t="s">
        <v>809</v>
      </c>
      <c r="C458" s="18" t="s">
        <v>52</v>
      </c>
      <c r="D458" s="85" t="s">
        <v>814</v>
      </c>
      <c r="E458" s="216" t="s">
        <v>815</v>
      </c>
      <c r="F458" s="73" t="s">
        <v>172</v>
      </c>
      <c r="G458" s="77">
        <v>4.0</v>
      </c>
      <c r="H458" s="77">
        <v>2.0</v>
      </c>
      <c r="I458" s="77">
        <v>4.0</v>
      </c>
      <c r="J458" s="77">
        <v>50.0</v>
      </c>
      <c r="K458" s="18">
        <f t="shared" si="8"/>
        <v>12.5</v>
      </c>
      <c r="L458" s="78" t="s">
        <v>366</v>
      </c>
      <c r="M458" s="79"/>
      <c r="N458" s="79"/>
      <c r="O458" s="79"/>
      <c r="P458" s="79"/>
      <c r="Q458" s="79"/>
      <c r="R458" s="79"/>
      <c r="S458" s="79"/>
      <c r="T458" s="79"/>
      <c r="U458" s="79"/>
      <c r="V458" s="79"/>
      <c r="W458" s="79"/>
      <c r="X458" s="79"/>
    </row>
    <row r="459" ht="11.25" customHeight="1">
      <c r="A459" s="215" t="s">
        <v>808</v>
      </c>
      <c r="B459" s="215" t="s">
        <v>809</v>
      </c>
      <c r="C459" s="18" t="s">
        <v>52</v>
      </c>
      <c r="D459" s="85" t="s">
        <v>816</v>
      </c>
      <c r="E459" s="216" t="s">
        <v>817</v>
      </c>
      <c r="F459" s="73" t="s">
        <v>799</v>
      </c>
      <c r="G459" s="77">
        <v>4.0</v>
      </c>
      <c r="H459" s="77">
        <v>2.0</v>
      </c>
      <c r="I459" s="77">
        <v>4.0</v>
      </c>
      <c r="J459" s="77">
        <v>50.0</v>
      </c>
      <c r="K459" s="18">
        <f t="shared" si="8"/>
        <v>12.5</v>
      </c>
      <c r="L459" s="78" t="s">
        <v>366</v>
      </c>
      <c r="M459" s="79"/>
      <c r="N459" s="79"/>
      <c r="O459" s="79"/>
      <c r="P459" s="79"/>
      <c r="Q459" s="79"/>
      <c r="R459" s="79"/>
      <c r="S459" s="79"/>
      <c r="T459" s="79"/>
      <c r="U459" s="79"/>
      <c r="V459" s="79"/>
      <c r="W459" s="79"/>
      <c r="X459" s="79"/>
    </row>
    <row r="460" ht="11.25" customHeight="1">
      <c r="A460" s="215" t="s">
        <v>1883</v>
      </c>
      <c r="B460" s="215" t="s">
        <v>1884</v>
      </c>
      <c r="C460" s="18" t="s">
        <v>52</v>
      </c>
      <c r="D460" s="85" t="s">
        <v>1885</v>
      </c>
      <c r="E460" s="216" t="s">
        <v>1886</v>
      </c>
      <c r="F460" s="73" t="s">
        <v>877</v>
      </c>
      <c r="G460" s="77">
        <v>1.0</v>
      </c>
      <c r="H460" s="77">
        <v>1.0</v>
      </c>
      <c r="I460" s="77">
        <v>2.0</v>
      </c>
      <c r="J460" s="77">
        <v>50.0</v>
      </c>
      <c r="K460" s="18">
        <v>50.0</v>
      </c>
      <c r="L460" s="78" t="s">
        <v>366</v>
      </c>
      <c r="M460" s="79"/>
      <c r="N460" s="79"/>
      <c r="O460" s="79"/>
      <c r="P460" s="79"/>
      <c r="Q460" s="79"/>
      <c r="R460" s="79"/>
      <c r="S460" s="79"/>
      <c r="T460" s="79"/>
      <c r="U460" s="79"/>
      <c r="V460" s="79"/>
      <c r="W460" s="79"/>
      <c r="X460" s="79"/>
    </row>
    <row r="461" ht="11.25" customHeight="1">
      <c r="A461" s="215" t="s">
        <v>1883</v>
      </c>
      <c r="B461" s="215" t="s">
        <v>1884</v>
      </c>
      <c r="C461" s="18" t="s">
        <v>52</v>
      </c>
      <c r="D461" s="85" t="s">
        <v>1887</v>
      </c>
      <c r="E461" s="216" t="s">
        <v>1888</v>
      </c>
      <c r="F461" s="73" t="s">
        <v>172</v>
      </c>
      <c r="G461" s="77">
        <v>1.0</v>
      </c>
      <c r="H461" s="77">
        <v>1.0</v>
      </c>
      <c r="I461" s="77">
        <v>2.0</v>
      </c>
      <c r="J461" s="77">
        <v>50.0</v>
      </c>
      <c r="K461" s="18">
        <v>50.0</v>
      </c>
      <c r="L461" s="78" t="s">
        <v>366</v>
      </c>
      <c r="M461" s="79"/>
      <c r="N461" s="79"/>
      <c r="O461" s="79"/>
      <c r="P461" s="79"/>
      <c r="Q461" s="79"/>
      <c r="R461" s="79"/>
      <c r="S461" s="79"/>
      <c r="T461" s="79"/>
      <c r="U461" s="79"/>
      <c r="V461" s="79"/>
      <c r="W461" s="79"/>
      <c r="X461" s="79"/>
    </row>
    <row r="462" ht="11.25" customHeight="1">
      <c r="A462" s="215" t="s">
        <v>825</v>
      </c>
      <c r="B462" s="215" t="s">
        <v>826</v>
      </c>
      <c r="C462" s="18" t="s">
        <v>52</v>
      </c>
      <c r="D462" s="85" t="s">
        <v>812</v>
      </c>
      <c r="E462" s="216" t="s">
        <v>813</v>
      </c>
      <c r="F462" s="73" t="s">
        <v>799</v>
      </c>
      <c r="G462" s="77">
        <v>3.0</v>
      </c>
      <c r="H462" s="77">
        <v>2.0</v>
      </c>
      <c r="I462" s="77">
        <v>3.0</v>
      </c>
      <c r="J462" s="77">
        <v>50.0</v>
      </c>
      <c r="K462" s="18">
        <f t="shared" ref="K462:K465" si="9">J462/I462</f>
        <v>16.66666667</v>
      </c>
      <c r="L462" s="78" t="s">
        <v>366</v>
      </c>
      <c r="M462" s="79"/>
      <c r="N462" s="79"/>
      <c r="O462" s="79"/>
      <c r="P462" s="79"/>
      <c r="Q462" s="79"/>
      <c r="R462" s="79"/>
      <c r="S462" s="79"/>
      <c r="T462" s="79"/>
      <c r="U462" s="79"/>
      <c r="V462" s="79"/>
      <c r="W462" s="79"/>
      <c r="X462" s="79"/>
    </row>
    <row r="463" ht="11.25" customHeight="1">
      <c r="A463" s="215" t="s">
        <v>825</v>
      </c>
      <c r="B463" s="215" t="s">
        <v>826</v>
      </c>
      <c r="C463" s="18" t="s">
        <v>52</v>
      </c>
      <c r="D463" s="85" t="s">
        <v>1889</v>
      </c>
      <c r="E463" s="18" t="s">
        <v>1890</v>
      </c>
      <c r="F463" s="18" t="s">
        <v>172</v>
      </c>
      <c r="G463" s="18">
        <v>3.0</v>
      </c>
      <c r="H463" s="18">
        <v>2.0</v>
      </c>
      <c r="I463" s="18">
        <v>3.0</v>
      </c>
      <c r="J463" s="77">
        <v>50.0</v>
      </c>
      <c r="K463" s="18">
        <f t="shared" si="9"/>
        <v>16.66666667</v>
      </c>
      <c r="L463" s="78" t="s">
        <v>366</v>
      </c>
      <c r="M463" s="79"/>
      <c r="N463" s="79"/>
      <c r="O463" s="79"/>
      <c r="P463" s="79"/>
      <c r="Q463" s="79"/>
      <c r="R463" s="79"/>
      <c r="S463" s="79"/>
      <c r="T463" s="79"/>
      <c r="U463" s="79"/>
      <c r="V463" s="79"/>
      <c r="W463" s="79"/>
      <c r="X463" s="79"/>
    </row>
    <row r="464" ht="11.25" customHeight="1">
      <c r="A464" s="215" t="s">
        <v>358</v>
      </c>
      <c r="B464" s="215" t="s">
        <v>1891</v>
      </c>
      <c r="C464" s="18" t="s">
        <v>52</v>
      </c>
      <c r="D464" s="85" t="s">
        <v>1892</v>
      </c>
      <c r="E464" s="18" t="s">
        <v>1893</v>
      </c>
      <c r="F464" s="77" t="s">
        <v>842</v>
      </c>
      <c r="G464" s="77">
        <v>5.0</v>
      </c>
      <c r="H464" s="77">
        <v>1.0</v>
      </c>
      <c r="I464" s="77">
        <v>5.0</v>
      </c>
      <c r="J464" s="77">
        <v>50.0</v>
      </c>
      <c r="K464" s="18">
        <f t="shared" si="9"/>
        <v>10</v>
      </c>
      <c r="L464" s="78" t="s">
        <v>366</v>
      </c>
      <c r="M464" s="79"/>
      <c r="N464" s="79"/>
      <c r="O464" s="79"/>
      <c r="P464" s="79"/>
      <c r="Q464" s="79"/>
      <c r="R464" s="79"/>
      <c r="S464" s="79"/>
      <c r="T464" s="79"/>
      <c r="U464" s="79"/>
      <c r="V464" s="79"/>
      <c r="W464" s="79"/>
      <c r="X464" s="79"/>
    </row>
    <row r="465" ht="11.25" customHeight="1">
      <c r="A465" s="215" t="s">
        <v>1817</v>
      </c>
      <c r="B465" s="215" t="s">
        <v>1894</v>
      </c>
      <c r="C465" s="18" t="s">
        <v>52</v>
      </c>
      <c r="D465" s="85" t="s">
        <v>1895</v>
      </c>
      <c r="E465" s="216" t="s">
        <v>1896</v>
      </c>
      <c r="F465" s="73" t="s">
        <v>172</v>
      </c>
      <c r="G465" s="77">
        <v>2.0</v>
      </c>
      <c r="H465" s="77">
        <v>2.0</v>
      </c>
      <c r="I465" s="77">
        <v>2.0</v>
      </c>
      <c r="J465" s="77">
        <v>50.0</v>
      </c>
      <c r="K465" s="18">
        <f t="shared" si="9"/>
        <v>25</v>
      </c>
      <c r="L465" s="78" t="s">
        <v>366</v>
      </c>
      <c r="M465" s="79"/>
      <c r="N465" s="79"/>
      <c r="O465" s="79"/>
      <c r="P465" s="79"/>
      <c r="Q465" s="79"/>
      <c r="R465" s="79"/>
      <c r="S465" s="79"/>
      <c r="T465" s="79"/>
      <c r="U465" s="79"/>
      <c r="V465" s="79"/>
      <c r="W465" s="79"/>
      <c r="X465" s="79"/>
    </row>
    <row r="466" ht="11.25" customHeight="1">
      <c r="A466" s="215" t="s">
        <v>1897</v>
      </c>
      <c r="B466" s="228" t="s">
        <v>1898</v>
      </c>
      <c r="C466" s="18" t="s">
        <v>1899</v>
      </c>
      <c r="D466" s="85" t="s">
        <v>1900</v>
      </c>
      <c r="E466" s="217" t="s">
        <v>1901</v>
      </c>
      <c r="F466" s="18" t="s">
        <v>172</v>
      </c>
      <c r="G466" s="77">
        <v>2.0</v>
      </c>
      <c r="H466" s="77">
        <v>2.0</v>
      </c>
      <c r="I466" s="77">
        <v>2.0</v>
      </c>
      <c r="J466" s="77">
        <v>50.0</v>
      </c>
      <c r="K466" s="18">
        <v>25.0</v>
      </c>
      <c r="L466" s="78" t="s">
        <v>384</v>
      </c>
      <c r="M466" s="79"/>
      <c r="N466" s="79"/>
      <c r="O466" s="79"/>
      <c r="P466" s="79"/>
      <c r="Q466" s="79"/>
      <c r="R466" s="79"/>
      <c r="S466" s="79"/>
      <c r="T466" s="79"/>
      <c r="U466" s="79"/>
      <c r="V466" s="79"/>
      <c r="W466" s="79"/>
      <c r="X466" s="79"/>
    </row>
    <row r="467" ht="11.25" customHeight="1">
      <c r="A467" s="215" t="s">
        <v>1902</v>
      </c>
      <c r="B467" s="228" t="s">
        <v>1903</v>
      </c>
      <c r="C467" s="18" t="s">
        <v>1899</v>
      </c>
      <c r="D467" s="85" t="s">
        <v>1904</v>
      </c>
      <c r="E467" s="216" t="s">
        <v>1905</v>
      </c>
      <c r="F467" s="216" t="s">
        <v>1906</v>
      </c>
      <c r="G467" s="77">
        <v>2.0</v>
      </c>
      <c r="H467" s="77">
        <v>2.0</v>
      </c>
      <c r="I467" s="77">
        <v>2.0</v>
      </c>
      <c r="J467" s="77">
        <v>50.0</v>
      </c>
      <c r="K467" s="18">
        <v>25.0</v>
      </c>
      <c r="L467" s="78" t="s">
        <v>384</v>
      </c>
      <c r="M467" s="79"/>
      <c r="N467" s="79"/>
      <c r="O467" s="79"/>
      <c r="P467" s="79"/>
      <c r="Q467" s="79"/>
      <c r="R467" s="79"/>
      <c r="S467" s="79"/>
      <c r="T467" s="79"/>
      <c r="U467" s="79"/>
      <c r="V467" s="79"/>
      <c r="W467" s="79"/>
      <c r="X467" s="79"/>
    </row>
    <row r="468" ht="11.25" customHeight="1">
      <c r="A468" s="215" t="s">
        <v>1907</v>
      </c>
      <c r="B468" s="228" t="s">
        <v>1908</v>
      </c>
      <c r="C468" s="18" t="s">
        <v>1899</v>
      </c>
      <c r="D468" s="85" t="s">
        <v>1909</v>
      </c>
      <c r="E468" s="229" t="s">
        <v>1910</v>
      </c>
      <c r="F468" s="77" t="s">
        <v>1911</v>
      </c>
      <c r="G468" s="77">
        <v>1.0</v>
      </c>
      <c r="H468" s="77">
        <v>1.0</v>
      </c>
      <c r="I468" s="77">
        <v>1.0</v>
      </c>
      <c r="J468" s="77">
        <v>50.0</v>
      </c>
      <c r="K468" s="18">
        <v>50.0</v>
      </c>
      <c r="L468" s="78" t="s">
        <v>384</v>
      </c>
      <c r="M468" s="79"/>
      <c r="N468" s="79"/>
      <c r="O468" s="79"/>
      <c r="P468" s="79"/>
      <c r="Q468" s="79"/>
      <c r="R468" s="79"/>
      <c r="S468" s="79"/>
      <c r="T468" s="79"/>
      <c r="U468" s="79"/>
      <c r="V468" s="79"/>
      <c r="W468" s="79"/>
      <c r="X468" s="79"/>
    </row>
    <row r="469" ht="11.25" customHeight="1">
      <c r="A469" s="225" t="s">
        <v>1907</v>
      </c>
      <c r="B469" s="228" t="s">
        <v>1908</v>
      </c>
      <c r="C469" s="18" t="s">
        <v>1899</v>
      </c>
      <c r="D469" s="85" t="s">
        <v>1912</v>
      </c>
      <c r="E469" s="222" t="s">
        <v>1913</v>
      </c>
      <c r="F469" s="18" t="s">
        <v>1914</v>
      </c>
      <c r="G469" s="77">
        <v>1.0</v>
      </c>
      <c r="H469" s="77">
        <v>1.0</v>
      </c>
      <c r="I469" s="77">
        <v>1.0</v>
      </c>
      <c r="J469" s="77">
        <v>50.0</v>
      </c>
      <c r="K469" s="18">
        <v>50.0</v>
      </c>
      <c r="L469" s="78" t="s">
        <v>384</v>
      </c>
      <c r="M469" s="79"/>
      <c r="N469" s="79"/>
      <c r="O469" s="79"/>
      <c r="P469" s="79"/>
      <c r="Q469" s="79"/>
      <c r="R469" s="79"/>
      <c r="S469" s="79"/>
      <c r="T469" s="79"/>
      <c r="U469" s="79"/>
      <c r="V469" s="79"/>
      <c r="W469" s="79"/>
      <c r="X469" s="79"/>
    </row>
    <row r="470" ht="11.25" customHeight="1">
      <c r="A470" s="225" t="s">
        <v>1907</v>
      </c>
      <c r="B470" s="228" t="s">
        <v>1915</v>
      </c>
      <c r="C470" s="18" t="s">
        <v>1899</v>
      </c>
      <c r="D470" s="85" t="s">
        <v>1916</v>
      </c>
      <c r="E470" s="216" t="s">
        <v>1917</v>
      </c>
      <c r="F470" s="77" t="s">
        <v>1918</v>
      </c>
      <c r="G470" s="77">
        <v>1.0</v>
      </c>
      <c r="H470" s="77">
        <v>1.0</v>
      </c>
      <c r="I470" s="77">
        <v>1.0</v>
      </c>
      <c r="J470" s="77">
        <v>50.0</v>
      </c>
      <c r="K470" s="18">
        <v>50.0</v>
      </c>
      <c r="L470" s="78" t="s">
        <v>384</v>
      </c>
      <c r="M470" s="79"/>
      <c r="N470" s="79"/>
      <c r="O470" s="79"/>
      <c r="P470" s="79"/>
      <c r="Q470" s="79"/>
      <c r="R470" s="79"/>
      <c r="S470" s="79"/>
      <c r="T470" s="79"/>
      <c r="U470" s="79"/>
      <c r="V470" s="79"/>
      <c r="W470" s="79"/>
      <c r="X470" s="79"/>
    </row>
    <row r="471" ht="11.25" customHeight="1">
      <c r="A471" s="230" t="s">
        <v>1919</v>
      </c>
      <c r="B471" s="230" t="s">
        <v>1920</v>
      </c>
      <c r="C471" s="157" t="s">
        <v>77</v>
      </c>
      <c r="D471" s="231" t="s">
        <v>1921</v>
      </c>
      <c r="E471" s="132"/>
      <c r="F471" s="157" t="s">
        <v>922</v>
      </c>
      <c r="G471" s="157">
        <v>4.0</v>
      </c>
      <c r="H471" s="157">
        <v>3.0</v>
      </c>
      <c r="I471" s="157">
        <v>4.0</v>
      </c>
      <c r="J471" s="157">
        <v>50.0</v>
      </c>
      <c r="K471" s="157">
        <v>12.5</v>
      </c>
      <c r="L471" s="78" t="s">
        <v>394</v>
      </c>
      <c r="M471" s="79"/>
      <c r="N471" s="79"/>
      <c r="O471" s="79"/>
      <c r="P471" s="79"/>
      <c r="Q471" s="79"/>
      <c r="R471" s="79"/>
      <c r="S471" s="79"/>
      <c r="T471" s="79"/>
      <c r="U471" s="79"/>
      <c r="V471" s="79"/>
      <c r="W471" s="79"/>
      <c r="X471" s="79"/>
    </row>
    <row r="472" ht="11.25" customHeight="1">
      <c r="A472" s="230" t="s">
        <v>1919</v>
      </c>
      <c r="B472" s="230" t="s">
        <v>1920</v>
      </c>
      <c r="C472" s="157" t="s">
        <v>77</v>
      </c>
      <c r="D472" s="231" t="s">
        <v>1922</v>
      </c>
      <c r="E472" s="132"/>
      <c r="F472" s="157" t="s">
        <v>922</v>
      </c>
      <c r="G472" s="157">
        <v>4.0</v>
      </c>
      <c r="H472" s="157">
        <v>3.0</v>
      </c>
      <c r="I472" s="157">
        <v>4.0</v>
      </c>
      <c r="J472" s="157">
        <v>50.0</v>
      </c>
      <c r="K472" s="157">
        <v>12.5</v>
      </c>
      <c r="L472" s="78" t="s">
        <v>394</v>
      </c>
      <c r="M472" s="79"/>
      <c r="N472" s="79"/>
      <c r="O472" s="79"/>
      <c r="P472" s="79"/>
      <c r="Q472" s="79"/>
      <c r="R472" s="79"/>
      <c r="S472" s="79"/>
      <c r="T472" s="79"/>
      <c r="U472" s="79"/>
      <c r="V472" s="79"/>
      <c r="W472" s="79"/>
      <c r="X472" s="79"/>
    </row>
    <row r="473" ht="11.25" customHeight="1">
      <c r="A473" s="230" t="s">
        <v>1919</v>
      </c>
      <c r="B473" s="230" t="s">
        <v>1920</v>
      </c>
      <c r="C473" s="157" t="s">
        <v>77</v>
      </c>
      <c r="D473" s="231" t="s">
        <v>1923</v>
      </c>
      <c r="E473" s="132"/>
      <c r="F473" s="157" t="s">
        <v>922</v>
      </c>
      <c r="G473" s="157">
        <v>4.0</v>
      </c>
      <c r="H473" s="157">
        <v>3.0</v>
      </c>
      <c r="I473" s="157">
        <v>4.0</v>
      </c>
      <c r="J473" s="157">
        <v>50.0</v>
      </c>
      <c r="K473" s="157">
        <v>12.5</v>
      </c>
      <c r="L473" s="78" t="s">
        <v>394</v>
      </c>
      <c r="M473" s="79"/>
      <c r="N473" s="79"/>
      <c r="O473" s="79"/>
      <c r="P473" s="79"/>
      <c r="Q473" s="79"/>
      <c r="R473" s="79"/>
      <c r="S473" s="79"/>
      <c r="T473" s="79"/>
      <c r="U473" s="79"/>
      <c r="V473" s="79"/>
      <c r="W473" s="79"/>
      <c r="X473" s="79"/>
    </row>
    <row r="474" ht="11.25" customHeight="1">
      <c r="A474" s="230" t="s">
        <v>1919</v>
      </c>
      <c r="B474" s="230" t="s">
        <v>1920</v>
      </c>
      <c r="C474" s="157" t="s">
        <v>77</v>
      </c>
      <c r="D474" s="231" t="s">
        <v>1924</v>
      </c>
      <c r="E474" s="132"/>
      <c r="F474" s="157" t="s">
        <v>922</v>
      </c>
      <c r="G474" s="157">
        <v>4.0</v>
      </c>
      <c r="H474" s="157">
        <v>3.0</v>
      </c>
      <c r="I474" s="157">
        <v>4.0</v>
      </c>
      <c r="J474" s="157">
        <v>50.0</v>
      </c>
      <c r="K474" s="157">
        <v>12.5</v>
      </c>
      <c r="L474" s="78" t="s">
        <v>394</v>
      </c>
      <c r="M474" s="79"/>
      <c r="N474" s="79"/>
      <c r="O474" s="79"/>
      <c r="P474" s="79"/>
      <c r="Q474" s="79"/>
      <c r="R474" s="79"/>
      <c r="S474" s="79"/>
      <c r="T474" s="79"/>
      <c r="U474" s="79"/>
      <c r="V474" s="79"/>
      <c r="W474" s="79"/>
      <c r="X474" s="79"/>
    </row>
    <row r="475" ht="11.25" customHeight="1">
      <c r="A475" s="230" t="s">
        <v>1919</v>
      </c>
      <c r="B475" s="230" t="s">
        <v>1920</v>
      </c>
      <c r="C475" s="157" t="s">
        <v>77</v>
      </c>
      <c r="D475" s="231" t="s">
        <v>1925</v>
      </c>
      <c r="E475" s="132"/>
      <c r="F475" s="157" t="s">
        <v>922</v>
      </c>
      <c r="G475" s="157">
        <v>4.0</v>
      </c>
      <c r="H475" s="157">
        <v>3.0</v>
      </c>
      <c r="I475" s="157">
        <v>4.0</v>
      </c>
      <c r="J475" s="157">
        <v>50.0</v>
      </c>
      <c r="K475" s="157">
        <v>12.5</v>
      </c>
      <c r="L475" s="78" t="s">
        <v>394</v>
      </c>
      <c r="M475" s="79"/>
      <c r="N475" s="79"/>
      <c r="O475" s="79"/>
      <c r="P475" s="79"/>
      <c r="Q475" s="79"/>
      <c r="R475" s="79"/>
      <c r="S475" s="79"/>
      <c r="T475" s="79"/>
      <c r="U475" s="79"/>
      <c r="V475" s="79"/>
      <c r="W475" s="79"/>
      <c r="X475" s="79"/>
    </row>
    <row r="476" ht="11.25" customHeight="1">
      <c r="A476" s="230" t="s">
        <v>1919</v>
      </c>
      <c r="B476" s="230" t="s">
        <v>1920</v>
      </c>
      <c r="C476" s="157" t="s">
        <v>77</v>
      </c>
      <c r="D476" s="231" t="s">
        <v>1926</v>
      </c>
      <c r="E476" s="132"/>
      <c r="F476" s="157" t="s">
        <v>922</v>
      </c>
      <c r="G476" s="157">
        <v>4.0</v>
      </c>
      <c r="H476" s="157">
        <v>3.0</v>
      </c>
      <c r="I476" s="157">
        <v>4.0</v>
      </c>
      <c r="J476" s="157">
        <v>50.0</v>
      </c>
      <c r="K476" s="157">
        <v>12.5</v>
      </c>
      <c r="L476" s="78" t="s">
        <v>394</v>
      </c>
      <c r="M476" s="79"/>
      <c r="N476" s="79"/>
      <c r="O476" s="79"/>
      <c r="P476" s="79"/>
      <c r="Q476" s="79"/>
      <c r="R476" s="79"/>
      <c r="S476" s="79"/>
      <c r="T476" s="79"/>
      <c r="U476" s="79"/>
      <c r="V476" s="79"/>
      <c r="W476" s="79"/>
      <c r="X476" s="79"/>
    </row>
    <row r="477" ht="11.25" customHeight="1">
      <c r="A477" s="230" t="s">
        <v>1919</v>
      </c>
      <c r="B477" s="230" t="s">
        <v>1920</v>
      </c>
      <c r="C477" s="157" t="s">
        <v>77</v>
      </c>
      <c r="D477" s="231" t="s">
        <v>1927</v>
      </c>
      <c r="E477" s="132"/>
      <c r="F477" s="157" t="s">
        <v>922</v>
      </c>
      <c r="G477" s="157">
        <v>4.0</v>
      </c>
      <c r="H477" s="157">
        <v>3.0</v>
      </c>
      <c r="I477" s="157">
        <v>4.0</v>
      </c>
      <c r="J477" s="157">
        <v>50.0</v>
      </c>
      <c r="K477" s="157">
        <v>12.5</v>
      </c>
      <c r="L477" s="78" t="s">
        <v>394</v>
      </c>
      <c r="M477" s="79"/>
      <c r="N477" s="79"/>
      <c r="O477" s="79"/>
      <c r="P477" s="79"/>
      <c r="Q477" s="79"/>
      <c r="R477" s="79"/>
      <c r="S477" s="79"/>
      <c r="T477" s="79"/>
      <c r="U477" s="79"/>
      <c r="V477" s="79"/>
      <c r="W477" s="79"/>
      <c r="X477" s="79"/>
    </row>
    <row r="478" ht="11.25" customHeight="1">
      <c r="A478" s="230" t="s">
        <v>1919</v>
      </c>
      <c r="B478" s="230" t="s">
        <v>1920</v>
      </c>
      <c r="C478" s="157" t="s">
        <v>77</v>
      </c>
      <c r="D478" s="231" t="s">
        <v>1928</v>
      </c>
      <c r="E478" s="132"/>
      <c r="F478" s="157" t="s">
        <v>922</v>
      </c>
      <c r="G478" s="157">
        <v>4.0</v>
      </c>
      <c r="H478" s="157">
        <v>3.0</v>
      </c>
      <c r="I478" s="157">
        <v>4.0</v>
      </c>
      <c r="J478" s="157">
        <v>50.0</v>
      </c>
      <c r="K478" s="157">
        <v>12.5</v>
      </c>
      <c r="L478" s="78" t="s">
        <v>394</v>
      </c>
      <c r="M478" s="79"/>
      <c r="N478" s="79"/>
      <c r="O478" s="79"/>
      <c r="P478" s="79"/>
      <c r="Q478" s="79"/>
      <c r="R478" s="79"/>
      <c r="S478" s="79"/>
      <c r="T478" s="79"/>
      <c r="U478" s="79"/>
      <c r="V478" s="79"/>
      <c r="W478" s="79"/>
      <c r="X478" s="79"/>
    </row>
    <row r="479" ht="11.25" customHeight="1">
      <c r="A479" s="230" t="s">
        <v>1919</v>
      </c>
      <c r="B479" s="230" t="s">
        <v>1920</v>
      </c>
      <c r="C479" s="157" t="s">
        <v>77</v>
      </c>
      <c r="D479" s="231" t="s">
        <v>1929</v>
      </c>
      <c r="E479" s="132"/>
      <c r="F479" s="157" t="s">
        <v>922</v>
      </c>
      <c r="G479" s="157">
        <v>4.0</v>
      </c>
      <c r="H479" s="157">
        <v>3.0</v>
      </c>
      <c r="I479" s="157">
        <v>4.0</v>
      </c>
      <c r="J479" s="157">
        <v>50.0</v>
      </c>
      <c r="K479" s="157">
        <v>12.5</v>
      </c>
      <c r="L479" s="78" t="s">
        <v>394</v>
      </c>
      <c r="M479" s="79"/>
      <c r="N479" s="79"/>
      <c r="O479" s="79"/>
      <c r="P479" s="79"/>
      <c r="Q479" s="79"/>
      <c r="R479" s="79"/>
      <c r="S479" s="79"/>
      <c r="T479" s="79"/>
      <c r="U479" s="79"/>
      <c r="V479" s="79"/>
      <c r="W479" s="79"/>
      <c r="X479" s="79"/>
    </row>
    <row r="480" ht="11.25" customHeight="1">
      <c r="A480" s="230" t="s">
        <v>1919</v>
      </c>
      <c r="B480" s="230" t="s">
        <v>1920</v>
      </c>
      <c r="C480" s="157" t="s">
        <v>77</v>
      </c>
      <c r="D480" s="231" t="s">
        <v>1930</v>
      </c>
      <c r="E480" s="132"/>
      <c r="F480" s="157" t="s">
        <v>922</v>
      </c>
      <c r="G480" s="157">
        <v>4.0</v>
      </c>
      <c r="H480" s="157">
        <v>3.0</v>
      </c>
      <c r="I480" s="157">
        <v>4.0</v>
      </c>
      <c r="J480" s="157">
        <v>50.0</v>
      </c>
      <c r="K480" s="157">
        <v>12.5</v>
      </c>
      <c r="L480" s="78" t="s">
        <v>394</v>
      </c>
      <c r="M480" s="79"/>
      <c r="N480" s="79"/>
      <c r="O480" s="79"/>
      <c r="P480" s="79"/>
      <c r="Q480" s="79"/>
      <c r="R480" s="79"/>
      <c r="S480" s="79"/>
      <c r="T480" s="79"/>
      <c r="U480" s="79"/>
      <c r="V480" s="79"/>
      <c r="W480" s="79"/>
      <c r="X480" s="79"/>
    </row>
    <row r="481" ht="11.25" customHeight="1">
      <c r="A481" s="230" t="s">
        <v>1919</v>
      </c>
      <c r="B481" s="230" t="s">
        <v>1920</v>
      </c>
      <c r="C481" s="157" t="s">
        <v>77</v>
      </c>
      <c r="D481" s="231" t="s">
        <v>1931</v>
      </c>
      <c r="E481" s="132"/>
      <c r="F481" s="157" t="s">
        <v>922</v>
      </c>
      <c r="G481" s="157">
        <v>4.0</v>
      </c>
      <c r="H481" s="157">
        <v>3.0</v>
      </c>
      <c r="I481" s="157">
        <v>4.0</v>
      </c>
      <c r="J481" s="157">
        <v>50.0</v>
      </c>
      <c r="K481" s="157">
        <v>12.5</v>
      </c>
      <c r="L481" s="78" t="s">
        <v>394</v>
      </c>
      <c r="M481" s="79"/>
      <c r="N481" s="79"/>
      <c r="O481" s="79"/>
      <c r="P481" s="79"/>
      <c r="Q481" s="79"/>
      <c r="R481" s="79"/>
      <c r="S481" s="79"/>
      <c r="T481" s="79"/>
      <c r="U481" s="79"/>
      <c r="V481" s="79"/>
      <c r="W481" s="79"/>
      <c r="X481" s="79"/>
    </row>
    <row r="482" ht="11.25" customHeight="1">
      <c r="A482" s="230" t="s">
        <v>1919</v>
      </c>
      <c r="B482" s="230" t="s">
        <v>1920</v>
      </c>
      <c r="C482" s="157" t="s">
        <v>77</v>
      </c>
      <c r="D482" s="231" t="s">
        <v>1932</v>
      </c>
      <c r="E482" s="132"/>
      <c r="F482" s="157" t="s">
        <v>922</v>
      </c>
      <c r="G482" s="157">
        <v>4.0</v>
      </c>
      <c r="H482" s="157">
        <v>3.0</v>
      </c>
      <c r="I482" s="157">
        <v>4.0</v>
      </c>
      <c r="J482" s="157">
        <v>50.0</v>
      </c>
      <c r="K482" s="157">
        <v>12.5</v>
      </c>
      <c r="L482" s="78" t="s">
        <v>394</v>
      </c>
      <c r="M482" s="79"/>
      <c r="N482" s="79"/>
      <c r="O482" s="79"/>
      <c r="P482" s="79"/>
      <c r="Q482" s="79"/>
      <c r="R482" s="79"/>
      <c r="S482" s="79"/>
      <c r="T482" s="79"/>
      <c r="U482" s="79"/>
      <c r="V482" s="79"/>
      <c r="W482" s="79"/>
      <c r="X482" s="79"/>
    </row>
    <row r="483" ht="11.25" customHeight="1">
      <c r="A483" s="230" t="s">
        <v>1919</v>
      </c>
      <c r="B483" s="230" t="s">
        <v>1920</v>
      </c>
      <c r="C483" s="157" t="s">
        <v>77</v>
      </c>
      <c r="D483" s="231" t="s">
        <v>1933</v>
      </c>
      <c r="E483" s="132"/>
      <c r="F483" s="157" t="s">
        <v>922</v>
      </c>
      <c r="G483" s="157">
        <v>4.0</v>
      </c>
      <c r="H483" s="157">
        <v>3.0</v>
      </c>
      <c r="I483" s="157">
        <v>4.0</v>
      </c>
      <c r="J483" s="157">
        <v>50.0</v>
      </c>
      <c r="K483" s="157">
        <v>12.5</v>
      </c>
      <c r="L483" s="78" t="s">
        <v>394</v>
      </c>
      <c r="M483" s="79"/>
      <c r="N483" s="79"/>
      <c r="O483" s="79"/>
      <c r="P483" s="79"/>
      <c r="Q483" s="79"/>
      <c r="R483" s="79"/>
      <c r="S483" s="79"/>
      <c r="T483" s="79"/>
      <c r="U483" s="79"/>
      <c r="V483" s="79"/>
      <c r="W483" s="79"/>
      <c r="X483" s="79"/>
    </row>
    <row r="484" ht="11.25" customHeight="1">
      <c r="A484" s="230" t="s">
        <v>1919</v>
      </c>
      <c r="B484" s="230" t="s">
        <v>1920</v>
      </c>
      <c r="C484" s="157" t="s">
        <v>77</v>
      </c>
      <c r="D484" s="231" t="s">
        <v>1934</v>
      </c>
      <c r="E484" s="132"/>
      <c r="F484" s="157" t="s">
        <v>922</v>
      </c>
      <c r="G484" s="157">
        <v>4.0</v>
      </c>
      <c r="H484" s="157">
        <v>3.0</v>
      </c>
      <c r="I484" s="157">
        <v>4.0</v>
      </c>
      <c r="J484" s="157">
        <v>50.0</v>
      </c>
      <c r="K484" s="157">
        <v>12.5</v>
      </c>
      <c r="L484" s="78" t="s">
        <v>394</v>
      </c>
      <c r="M484" s="79"/>
      <c r="N484" s="79"/>
      <c r="O484" s="79"/>
      <c r="P484" s="79"/>
      <c r="Q484" s="79"/>
      <c r="R484" s="79"/>
      <c r="S484" s="79"/>
      <c r="T484" s="79"/>
      <c r="U484" s="79"/>
      <c r="V484" s="79"/>
      <c r="W484" s="79"/>
      <c r="X484" s="79"/>
    </row>
    <row r="485" ht="11.25" customHeight="1">
      <c r="A485" s="230" t="s">
        <v>1919</v>
      </c>
      <c r="B485" s="230" t="s">
        <v>1920</v>
      </c>
      <c r="C485" s="157" t="s">
        <v>77</v>
      </c>
      <c r="D485" s="231" t="s">
        <v>1935</v>
      </c>
      <c r="E485" s="132"/>
      <c r="F485" s="157" t="s">
        <v>922</v>
      </c>
      <c r="G485" s="157">
        <v>4.0</v>
      </c>
      <c r="H485" s="157">
        <v>3.0</v>
      </c>
      <c r="I485" s="157">
        <v>4.0</v>
      </c>
      <c r="J485" s="157">
        <v>50.0</v>
      </c>
      <c r="K485" s="157">
        <v>12.5</v>
      </c>
      <c r="L485" s="78" t="s">
        <v>394</v>
      </c>
      <c r="M485" s="79"/>
      <c r="N485" s="79"/>
      <c r="O485" s="79"/>
      <c r="P485" s="79"/>
      <c r="Q485" s="79"/>
      <c r="R485" s="79"/>
      <c r="S485" s="79"/>
      <c r="T485" s="79"/>
      <c r="U485" s="79"/>
      <c r="V485" s="79"/>
      <c r="W485" s="79"/>
      <c r="X485" s="79"/>
    </row>
    <row r="486" ht="11.25" customHeight="1">
      <c r="A486" s="230" t="s">
        <v>1919</v>
      </c>
      <c r="B486" s="230" t="s">
        <v>1920</v>
      </c>
      <c r="C486" s="157" t="s">
        <v>77</v>
      </c>
      <c r="D486" s="231" t="s">
        <v>1936</v>
      </c>
      <c r="E486" s="132"/>
      <c r="F486" s="157" t="s">
        <v>922</v>
      </c>
      <c r="G486" s="157">
        <v>4.0</v>
      </c>
      <c r="H486" s="157">
        <v>3.0</v>
      </c>
      <c r="I486" s="157">
        <v>4.0</v>
      </c>
      <c r="J486" s="157">
        <v>50.0</v>
      </c>
      <c r="K486" s="157">
        <v>12.5</v>
      </c>
      <c r="L486" s="78" t="s">
        <v>394</v>
      </c>
      <c r="M486" s="79"/>
      <c r="N486" s="79"/>
      <c r="O486" s="79"/>
      <c r="P486" s="79"/>
      <c r="Q486" s="79"/>
      <c r="R486" s="79"/>
      <c r="S486" s="79"/>
      <c r="T486" s="79"/>
      <c r="U486" s="79"/>
      <c r="V486" s="79"/>
      <c r="W486" s="79"/>
      <c r="X486" s="79"/>
    </row>
    <row r="487" ht="11.25" customHeight="1">
      <c r="A487" s="230" t="s">
        <v>1919</v>
      </c>
      <c r="B487" s="230" t="s">
        <v>1920</v>
      </c>
      <c r="C487" s="157" t="s">
        <v>77</v>
      </c>
      <c r="D487" s="231" t="s">
        <v>1937</v>
      </c>
      <c r="E487" s="132"/>
      <c r="F487" s="157" t="s">
        <v>922</v>
      </c>
      <c r="G487" s="157">
        <v>4.0</v>
      </c>
      <c r="H487" s="157">
        <v>3.0</v>
      </c>
      <c r="I487" s="157">
        <v>4.0</v>
      </c>
      <c r="J487" s="157">
        <v>50.0</v>
      </c>
      <c r="K487" s="157">
        <v>12.5</v>
      </c>
      <c r="L487" s="78" t="s">
        <v>394</v>
      </c>
      <c r="M487" s="79"/>
      <c r="N487" s="79"/>
      <c r="O487" s="79"/>
      <c r="P487" s="79"/>
      <c r="Q487" s="79"/>
      <c r="R487" s="79"/>
      <c r="S487" s="79"/>
      <c r="T487" s="79"/>
      <c r="U487" s="79"/>
      <c r="V487" s="79"/>
      <c r="W487" s="79"/>
      <c r="X487" s="79"/>
    </row>
    <row r="488" ht="11.25" customHeight="1">
      <c r="A488" s="230" t="s">
        <v>1919</v>
      </c>
      <c r="B488" s="230" t="s">
        <v>1920</v>
      </c>
      <c r="C488" s="157" t="s">
        <v>77</v>
      </c>
      <c r="D488" s="231" t="s">
        <v>1938</v>
      </c>
      <c r="E488" s="132"/>
      <c r="F488" s="157" t="s">
        <v>922</v>
      </c>
      <c r="G488" s="157">
        <v>4.0</v>
      </c>
      <c r="H488" s="157">
        <v>3.0</v>
      </c>
      <c r="I488" s="157">
        <v>4.0</v>
      </c>
      <c r="J488" s="157">
        <v>50.0</v>
      </c>
      <c r="K488" s="157">
        <v>12.5</v>
      </c>
      <c r="L488" s="78" t="s">
        <v>394</v>
      </c>
      <c r="M488" s="79"/>
      <c r="N488" s="79"/>
      <c r="O488" s="79"/>
      <c r="P488" s="79"/>
      <c r="Q488" s="79"/>
      <c r="R488" s="79"/>
      <c r="S488" s="79"/>
      <c r="T488" s="79"/>
      <c r="U488" s="79"/>
      <c r="V488" s="79"/>
      <c r="W488" s="79"/>
      <c r="X488" s="79"/>
    </row>
    <row r="489" ht="11.25" customHeight="1">
      <c r="A489" s="230" t="s">
        <v>1919</v>
      </c>
      <c r="B489" s="230" t="s">
        <v>1920</v>
      </c>
      <c r="C489" s="157" t="s">
        <v>77</v>
      </c>
      <c r="D489" s="231" t="s">
        <v>1939</v>
      </c>
      <c r="E489" s="132"/>
      <c r="F489" s="157" t="s">
        <v>922</v>
      </c>
      <c r="G489" s="157">
        <v>4.0</v>
      </c>
      <c r="H489" s="157">
        <v>3.0</v>
      </c>
      <c r="I489" s="157">
        <v>4.0</v>
      </c>
      <c r="J489" s="157">
        <v>50.0</v>
      </c>
      <c r="K489" s="157">
        <v>12.5</v>
      </c>
      <c r="L489" s="78" t="s">
        <v>394</v>
      </c>
      <c r="M489" s="79"/>
      <c r="N489" s="79"/>
      <c r="O489" s="79"/>
      <c r="P489" s="79"/>
      <c r="Q489" s="79"/>
      <c r="R489" s="79"/>
      <c r="S489" s="79"/>
      <c r="T489" s="79"/>
      <c r="U489" s="79"/>
      <c r="V489" s="79"/>
      <c r="W489" s="79"/>
      <c r="X489" s="79"/>
    </row>
    <row r="490" ht="11.25" customHeight="1">
      <c r="A490" s="230" t="s">
        <v>1919</v>
      </c>
      <c r="B490" s="230" t="s">
        <v>1920</v>
      </c>
      <c r="C490" s="157" t="s">
        <v>77</v>
      </c>
      <c r="D490" s="231" t="s">
        <v>1940</v>
      </c>
      <c r="E490" s="132"/>
      <c r="F490" s="157" t="s">
        <v>922</v>
      </c>
      <c r="G490" s="157">
        <v>4.0</v>
      </c>
      <c r="H490" s="157">
        <v>3.0</v>
      </c>
      <c r="I490" s="157">
        <v>4.0</v>
      </c>
      <c r="J490" s="157">
        <v>50.0</v>
      </c>
      <c r="K490" s="157">
        <v>12.5</v>
      </c>
      <c r="L490" s="78" t="s">
        <v>394</v>
      </c>
      <c r="M490" s="79"/>
      <c r="N490" s="79"/>
      <c r="O490" s="79"/>
      <c r="P490" s="79"/>
      <c r="Q490" s="79"/>
      <c r="R490" s="79"/>
      <c r="S490" s="79"/>
      <c r="T490" s="79"/>
      <c r="U490" s="79"/>
      <c r="V490" s="79"/>
      <c r="W490" s="79"/>
      <c r="X490" s="79"/>
    </row>
    <row r="491" ht="11.25" customHeight="1">
      <c r="A491" s="230" t="s">
        <v>1919</v>
      </c>
      <c r="B491" s="230" t="s">
        <v>1920</v>
      </c>
      <c r="C491" s="157" t="s">
        <v>77</v>
      </c>
      <c r="D491" s="231" t="s">
        <v>1941</v>
      </c>
      <c r="E491" s="132"/>
      <c r="F491" s="157" t="s">
        <v>922</v>
      </c>
      <c r="G491" s="157">
        <v>4.0</v>
      </c>
      <c r="H491" s="157">
        <v>3.0</v>
      </c>
      <c r="I491" s="157">
        <v>4.0</v>
      </c>
      <c r="J491" s="157">
        <v>50.0</v>
      </c>
      <c r="K491" s="157">
        <v>12.5</v>
      </c>
      <c r="L491" s="78" t="s">
        <v>394</v>
      </c>
      <c r="M491" s="79"/>
      <c r="N491" s="79"/>
      <c r="O491" s="79"/>
      <c r="P491" s="79"/>
      <c r="Q491" s="79"/>
      <c r="R491" s="79"/>
      <c r="S491" s="79"/>
      <c r="T491" s="79"/>
      <c r="U491" s="79"/>
      <c r="V491" s="79"/>
      <c r="W491" s="79"/>
      <c r="X491" s="79"/>
    </row>
    <row r="492" ht="11.25" customHeight="1">
      <c r="A492" s="230" t="s">
        <v>1919</v>
      </c>
      <c r="B492" s="230" t="s">
        <v>1920</v>
      </c>
      <c r="C492" s="157" t="s">
        <v>77</v>
      </c>
      <c r="D492" s="231" t="s">
        <v>1942</v>
      </c>
      <c r="E492" s="132"/>
      <c r="F492" s="157" t="s">
        <v>922</v>
      </c>
      <c r="G492" s="157">
        <v>4.0</v>
      </c>
      <c r="H492" s="157">
        <v>3.0</v>
      </c>
      <c r="I492" s="157">
        <v>4.0</v>
      </c>
      <c r="J492" s="157">
        <v>50.0</v>
      </c>
      <c r="K492" s="157">
        <v>12.5</v>
      </c>
      <c r="L492" s="78" t="s">
        <v>394</v>
      </c>
      <c r="M492" s="79"/>
      <c r="N492" s="79"/>
      <c r="O492" s="79"/>
      <c r="P492" s="79"/>
      <c r="Q492" s="79"/>
      <c r="R492" s="79"/>
      <c r="S492" s="79"/>
      <c r="T492" s="79"/>
      <c r="U492" s="79"/>
      <c r="V492" s="79"/>
      <c r="W492" s="79"/>
      <c r="X492" s="79"/>
    </row>
    <row r="493" ht="11.25" customHeight="1">
      <c r="A493" s="230" t="s">
        <v>1919</v>
      </c>
      <c r="B493" s="230" t="s">
        <v>1920</v>
      </c>
      <c r="C493" s="157" t="s">
        <v>77</v>
      </c>
      <c r="D493" s="231" t="s">
        <v>1943</v>
      </c>
      <c r="E493" s="132"/>
      <c r="F493" s="157" t="s">
        <v>922</v>
      </c>
      <c r="G493" s="157">
        <v>4.0</v>
      </c>
      <c r="H493" s="157">
        <v>3.0</v>
      </c>
      <c r="I493" s="157">
        <v>4.0</v>
      </c>
      <c r="J493" s="157">
        <v>50.0</v>
      </c>
      <c r="K493" s="157">
        <v>12.5</v>
      </c>
      <c r="L493" s="78" t="s">
        <v>394</v>
      </c>
      <c r="M493" s="79"/>
      <c r="N493" s="79"/>
      <c r="O493" s="79"/>
      <c r="P493" s="79"/>
      <c r="Q493" s="79"/>
      <c r="R493" s="79"/>
      <c r="S493" s="79"/>
      <c r="T493" s="79"/>
      <c r="U493" s="79"/>
      <c r="V493" s="79"/>
      <c r="W493" s="79"/>
      <c r="X493" s="79"/>
    </row>
    <row r="494" ht="11.25" customHeight="1">
      <c r="A494" s="230" t="s">
        <v>1919</v>
      </c>
      <c r="B494" s="230" t="s">
        <v>1920</v>
      </c>
      <c r="C494" s="157" t="s">
        <v>77</v>
      </c>
      <c r="D494" s="231" t="s">
        <v>1944</v>
      </c>
      <c r="E494" s="132" t="s">
        <v>1945</v>
      </c>
      <c r="F494" s="157" t="s">
        <v>922</v>
      </c>
      <c r="G494" s="157">
        <v>4.0</v>
      </c>
      <c r="H494" s="157">
        <v>3.0</v>
      </c>
      <c r="I494" s="157">
        <v>4.0</v>
      </c>
      <c r="J494" s="157">
        <v>50.0</v>
      </c>
      <c r="K494" s="157">
        <v>12.5</v>
      </c>
      <c r="L494" s="78" t="s">
        <v>394</v>
      </c>
      <c r="M494" s="79"/>
      <c r="N494" s="79"/>
      <c r="O494" s="79"/>
      <c r="P494" s="79"/>
      <c r="Q494" s="79"/>
      <c r="R494" s="79"/>
      <c r="S494" s="79"/>
      <c r="T494" s="79"/>
      <c r="U494" s="79"/>
      <c r="V494" s="79"/>
      <c r="W494" s="79"/>
      <c r="X494" s="79"/>
    </row>
    <row r="495" ht="11.25" customHeight="1">
      <c r="A495" s="230" t="s">
        <v>1919</v>
      </c>
      <c r="B495" s="230" t="s">
        <v>1920</v>
      </c>
      <c r="C495" s="157" t="s">
        <v>77</v>
      </c>
      <c r="D495" s="231" t="s">
        <v>1946</v>
      </c>
      <c r="E495" s="132" t="s">
        <v>1947</v>
      </c>
      <c r="F495" s="157" t="s">
        <v>922</v>
      </c>
      <c r="G495" s="157">
        <v>4.0</v>
      </c>
      <c r="H495" s="157">
        <v>3.0</v>
      </c>
      <c r="I495" s="157">
        <v>4.0</v>
      </c>
      <c r="J495" s="157">
        <v>50.0</v>
      </c>
      <c r="K495" s="157">
        <v>12.5</v>
      </c>
      <c r="L495" s="78" t="s">
        <v>394</v>
      </c>
      <c r="M495" s="79"/>
      <c r="N495" s="79"/>
      <c r="O495" s="79"/>
      <c r="P495" s="79"/>
      <c r="Q495" s="79"/>
      <c r="R495" s="79"/>
      <c r="S495" s="79"/>
      <c r="T495" s="79"/>
      <c r="U495" s="79"/>
      <c r="V495" s="79"/>
      <c r="W495" s="79"/>
      <c r="X495" s="79"/>
    </row>
    <row r="496" ht="11.25" customHeight="1">
      <c r="A496" s="230" t="s">
        <v>1919</v>
      </c>
      <c r="B496" s="230" t="s">
        <v>1920</v>
      </c>
      <c r="C496" s="157" t="s">
        <v>77</v>
      </c>
      <c r="D496" s="231" t="s">
        <v>1948</v>
      </c>
      <c r="E496" s="132" t="s">
        <v>1949</v>
      </c>
      <c r="F496" s="157" t="s">
        <v>974</v>
      </c>
      <c r="G496" s="157">
        <v>4.0</v>
      </c>
      <c r="H496" s="157">
        <v>3.0</v>
      </c>
      <c r="I496" s="157">
        <v>4.0</v>
      </c>
      <c r="J496" s="157">
        <v>50.0</v>
      </c>
      <c r="K496" s="157">
        <v>12.5</v>
      </c>
      <c r="L496" s="78" t="s">
        <v>394</v>
      </c>
      <c r="M496" s="79"/>
      <c r="N496" s="79"/>
      <c r="O496" s="79"/>
      <c r="P496" s="79"/>
      <c r="Q496" s="79"/>
      <c r="R496" s="79"/>
      <c r="S496" s="79"/>
      <c r="T496" s="79"/>
      <c r="U496" s="79"/>
      <c r="V496" s="79"/>
      <c r="W496" s="79"/>
      <c r="X496" s="79"/>
    </row>
    <row r="497" ht="11.25" customHeight="1">
      <c r="A497" s="230" t="s">
        <v>1919</v>
      </c>
      <c r="B497" s="230" t="s">
        <v>1920</v>
      </c>
      <c r="C497" s="157" t="s">
        <v>77</v>
      </c>
      <c r="D497" s="231" t="s">
        <v>1950</v>
      </c>
      <c r="E497" s="132" t="s">
        <v>1951</v>
      </c>
      <c r="F497" s="157" t="s">
        <v>974</v>
      </c>
      <c r="G497" s="157">
        <v>4.0</v>
      </c>
      <c r="H497" s="157">
        <v>3.0</v>
      </c>
      <c r="I497" s="157">
        <v>4.0</v>
      </c>
      <c r="J497" s="157">
        <v>50.0</v>
      </c>
      <c r="K497" s="157">
        <v>12.5</v>
      </c>
      <c r="L497" s="78" t="s">
        <v>394</v>
      </c>
      <c r="M497" s="79"/>
      <c r="N497" s="79"/>
      <c r="O497" s="79"/>
      <c r="P497" s="79"/>
      <c r="Q497" s="79"/>
      <c r="R497" s="79"/>
      <c r="S497" s="79"/>
      <c r="T497" s="79"/>
      <c r="U497" s="79"/>
      <c r="V497" s="79"/>
      <c r="W497" s="79"/>
      <c r="X497" s="79"/>
    </row>
    <row r="498" ht="11.25" customHeight="1">
      <c r="A498" s="230" t="s">
        <v>1952</v>
      </c>
      <c r="B498" s="230" t="s">
        <v>1953</v>
      </c>
      <c r="C498" s="157" t="s">
        <v>77</v>
      </c>
      <c r="D498" s="231" t="s">
        <v>1954</v>
      </c>
      <c r="E498" s="132" t="s">
        <v>1955</v>
      </c>
      <c r="F498" s="157" t="s">
        <v>922</v>
      </c>
      <c r="G498" s="157">
        <v>2.0</v>
      </c>
      <c r="H498" s="157">
        <v>2.0</v>
      </c>
      <c r="I498" s="157">
        <v>2.0</v>
      </c>
      <c r="J498" s="157">
        <v>50.0</v>
      </c>
      <c r="K498" s="157">
        <v>25.0</v>
      </c>
      <c r="L498" s="78" t="s">
        <v>394</v>
      </c>
      <c r="M498" s="79"/>
      <c r="N498" s="79"/>
      <c r="O498" s="79"/>
      <c r="P498" s="79"/>
      <c r="Q498" s="79"/>
      <c r="R498" s="79"/>
      <c r="S498" s="79"/>
      <c r="T498" s="79"/>
      <c r="U498" s="79"/>
      <c r="V498" s="79"/>
      <c r="W498" s="79"/>
      <c r="X498" s="79"/>
    </row>
    <row r="499" ht="11.25" customHeight="1">
      <c r="A499" s="230" t="s">
        <v>1956</v>
      </c>
      <c r="B499" s="230"/>
      <c r="C499" s="157" t="s">
        <v>77</v>
      </c>
      <c r="D499" s="232" t="s">
        <v>1957</v>
      </c>
      <c r="E499" s="132" t="s">
        <v>1958</v>
      </c>
      <c r="F499" s="157" t="s">
        <v>842</v>
      </c>
      <c r="G499" s="157">
        <v>5.0</v>
      </c>
      <c r="H499" s="157">
        <v>1.0</v>
      </c>
      <c r="I499" s="157">
        <v>5.0</v>
      </c>
      <c r="J499" s="157">
        <v>50.0</v>
      </c>
      <c r="K499" s="157">
        <v>10.0</v>
      </c>
      <c r="L499" s="78" t="s">
        <v>394</v>
      </c>
      <c r="M499" s="79"/>
      <c r="N499" s="79"/>
      <c r="O499" s="79"/>
      <c r="P499" s="79"/>
      <c r="Q499" s="79"/>
      <c r="R499" s="79"/>
      <c r="S499" s="79"/>
      <c r="T499" s="79"/>
      <c r="U499" s="79"/>
      <c r="V499" s="79"/>
      <c r="W499" s="79"/>
      <c r="X499" s="79"/>
    </row>
    <row r="500" ht="11.25" customHeight="1">
      <c r="A500" s="230" t="s">
        <v>1959</v>
      </c>
      <c r="B500" s="233" t="s">
        <v>1960</v>
      </c>
      <c r="C500" s="98" t="s">
        <v>77</v>
      </c>
      <c r="D500" s="231" t="s">
        <v>1961</v>
      </c>
      <c r="E500" s="98" t="s">
        <v>1962</v>
      </c>
      <c r="F500" s="234" t="s">
        <v>842</v>
      </c>
      <c r="G500" s="98">
        <v>2.0</v>
      </c>
      <c r="H500" s="98">
        <v>2.0</v>
      </c>
      <c r="I500" s="98">
        <v>2.0</v>
      </c>
      <c r="J500" s="235">
        <v>50.0</v>
      </c>
      <c r="K500" s="160">
        <v>25.0</v>
      </c>
      <c r="L500" s="78" t="s">
        <v>394</v>
      </c>
      <c r="M500" s="79"/>
      <c r="N500" s="79"/>
      <c r="O500" s="79"/>
      <c r="P500" s="79"/>
      <c r="Q500" s="79"/>
      <c r="R500" s="79"/>
      <c r="S500" s="79"/>
      <c r="T500" s="79"/>
      <c r="U500" s="79"/>
      <c r="V500" s="79"/>
      <c r="W500" s="79"/>
      <c r="X500" s="79"/>
    </row>
    <row r="501" ht="11.25" customHeight="1">
      <c r="A501" s="236" t="s">
        <v>1963</v>
      </c>
      <c r="B501" s="131" t="s">
        <v>1964</v>
      </c>
      <c r="C501" s="92" t="s">
        <v>77</v>
      </c>
      <c r="D501" s="112" t="s">
        <v>1965</v>
      </c>
      <c r="E501" s="17" t="s">
        <v>1966</v>
      </c>
      <c r="F501" s="98" t="s">
        <v>922</v>
      </c>
      <c r="G501" s="156">
        <v>1.0</v>
      </c>
      <c r="H501" s="156">
        <v>2.0</v>
      </c>
      <c r="I501" s="156">
        <v>3.0</v>
      </c>
      <c r="J501" s="156">
        <v>50.0</v>
      </c>
      <c r="K501" s="98">
        <v>16.67</v>
      </c>
      <c r="L501" s="78" t="s">
        <v>412</v>
      </c>
      <c r="M501" s="79"/>
      <c r="N501" s="79"/>
      <c r="O501" s="79"/>
      <c r="P501" s="79"/>
      <c r="Q501" s="79"/>
      <c r="R501" s="79"/>
      <c r="S501" s="79"/>
      <c r="T501" s="79"/>
      <c r="U501" s="79"/>
      <c r="V501" s="79"/>
      <c r="W501" s="79"/>
      <c r="X501" s="79"/>
    </row>
    <row r="502" ht="11.25" customHeight="1">
      <c r="A502" s="236" t="s">
        <v>1963</v>
      </c>
      <c r="B502" s="131" t="s">
        <v>1964</v>
      </c>
      <c r="C502" s="92" t="s">
        <v>77</v>
      </c>
      <c r="D502" s="112" t="s">
        <v>1967</v>
      </c>
      <c r="E502" s="98" t="s">
        <v>1968</v>
      </c>
      <c r="F502" s="98" t="s">
        <v>922</v>
      </c>
      <c r="G502" s="156">
        <v>1.0</v>
      </c>
      <c r="H502" s="156">
        <v>2.0</v>
      </c>
      <c r="I502" s="156">
        <v>3.0</v>
      </c>
      <c r="J502" s="156">
        <v>50.0</v>
      </c>
      <c r="K502" s="98">
        <v>16.67</v>
      </c>
      <c r="L502" s="78" t="s">
        <v>412</v>
      </c>
      <c r="M502" s="79"/>
      <c r="N502" s="79"/>
      <c r="O502" s="79"/>
      <c r="P502" s="79"/>
      <c r="Q502" s="79"/>
      <c r="R502" s="79"/>
      <c r="S502" s="79"/>
      <c r="T502" s="79"/>
      <c r="U502" s="79"/>
      <c r="V502" s="79"/>
      <c r="W502" s="79"/>
      <c r="X502" s="79"/>
    </row>
    <row r="503" ht="11.25" customHeight="1">
      <c r="A503" s="236" t="s">
        <v>1963</v>
      </c>
      <c r="B503" s="131" t="s">
        <v>1964</v>
      </c>
      <c r="C503" s="92" t="s">
        <v>77</v>
      </c>
      <c r="D503" s="112" t="s">
        <v>1969</v>
      </c>
      <c r="E503" s="98" t="s">
        <v>1970</v>
      </c>
      <c r="F503" s="98" t="s">
        <v>922</v>
      </c>
      <c r="G503" s="156">
        <v>1.0</v>
      </c>
      <c r="H503" s="156">
        <v>2.0</v>
      </c>
      <c r="I503" s="156">
        <v>3.0</v>
      </c>
      <c r="J503" s="156">
        <v>50.0</v>
      </c>
      <c r="K503" s="98">
        <v>16.67</v>
      </c>
      <c r="L503" s="78" t="s">
        <v>412</v>
      </c>
      <c r="M503" s="79"/>
      <c r="N503" s="79"/>
      <c r="O503" s="79"/>
      <c r="P503" s="79"/>
      <c r="Q503" s="79"/>
      <c r="R503" s="79"/>
      <c r="S503" s="79"/>
      <c r="T503" s="79"/>
      <c r="U503" s="79"/>
      <c r="V503" s="79"/>
      <c r="W503" s="79"/>
      <c r="X503" s="79"/>
    </row>
    <row r="504" ht="11.25" customHeight="1">
      <c r="A504" s="236" t="s">
        <v>1963</v>
      </c>
      <c r="B504" s="131" t="s">
        <v>1964</v>
      </c>
      <c r="C504" s="92" t="s">
        <v>77</v>
      </c>
      <c r="D504" s="112" t="s">
        <v>1971</v>
      </c>
      <c r="E504" s="98" t="s">
        <v>1970</v>
      </c>
      <c r="F504" s="98" t="s">
        <v>922</v>
      </c>
      <c r="G504" s="156">
        <v>1.0</v>
      </c>
      <c r="H504" s="156">
        <v>2.0</v>
      </c>
      <c r="I504" s="156">
        <v>3.0</v>
      </c>
      <c r="J504" s="156">
        <v>50.0</v>
      </c>
      <c r="K504" s="98">
        <v>16.67</v>
      </c>
      <c r="L504" s="78" t="s">
        <v>412</v>
      </c>
      <c r="M504" s="79"/>
      <c r="N504" s="79"/>
      <c r="O504" s="79"/>
      <c r="P504" s="79"/>
      <c r="Q504" s="79"/>
      <c r="R504" s="79"/>
      <c r="S504" s="79"/>
      <c r="T504" s="79"/>
      <c r="U504" s="79"/>
      <c r="V504" s="79"/>
      <c r="W504" s="79"/>
      <c r="X504" s="79"/>
    </row>
    <row r="505" ht="11.25" customHeight="1">
      <c r="A505" s="236" t="s">
        <v>1963</v>
      </c>
      <c r="B505" s="131" t="s">
        <v>1964</v>
      </c>
      <c r="C505" s="92" t="s">
        <v>77</v>
      </c>
      <c r="D505" s="112" t="s">
        <v>1972</v>
      </c>
      <c r="E505" s="98" t="s">
        <v>1973</v>
      </c>
      <c r="F505" s="118" t="s">
        <v>974</v>
      </c>
      <c r="G505" s="156">
        <v>1.0</v>
      </c>
      <c r="H505" s="156">
        <v>2.0</v>
      </c>
      <c r="I505" s="156">
        <v>3.0</v>
      </c>
      <c r="J505" s="156">
        <v>50.0</v>
      </c>
      <c r="K505" s="98">
        <v>16.67</v>
      </c>
      <c r="L505" s="78" t="s">
        <v>412</v>
      </c>
      <c r="M505" s="79"/>
      <c r="N505" s="79"/>
      <c r="O505" s="79"/>
      <c r="P505" s="79"/>
      <c r="Q505" s="79"/>
      <c r="R505" s="79"/>
      <c r="S505" s="79"/>
      <c r="T505" s="79"/>
      <c r="U505" s="79"/>
      <c r="V505" s="79"/>
      <c r="W505" s="79"/>
      <c r="X505" s="79"/>
    </row>
    <row r="506" ht="11.25" customHeight="1">
      <c r="A506" s="236" t="s">
        <v>1974</v>
      </c>
      <c r="B506" s="131" t="s">
        <v>1975</v>
      </c>
      <c r="C506" s="92" t="s">
        <v>77</v>
      </c>
      <c r="D506" s="112" t="s">
        <v>1976</v>
      </c>
      <c r="E506" s="98" t="s">
        <v>1977</v>
      </c>
      <c r="F506" s="98" t="s">
        <v>1007</v>
      </c>
      <c r="G506" s="98">
        <v>2.0</v>
      </c>
      <c r="H506" s="98">
        <v>2.0</v>
      </c>
      <c r="I506" s="98">
        <v>6.0</v>
      </c>
      <c r="J506" s="156">
        <v>50.0</v>
      </c>
      <c r="K506" s="98">
        <v>12.5</v>
      </c>
      <c r="L506" s="78" t="s">
        <v>412</v>
      </c>
      <c r="M506" s="79"/>
      <c r="N506" s="79"/>
      <c r="O506" s="79"/>
      <c r="P506" s="79"/>
      <c r="Q506" s="79"/>
      <c r="R506" s="79"/>
      <c r="S506" s="79"/>
      <c r="T506" s="79"/>
      <c r="U506" s="79"/>
      <c r="V506" s="79"/>
      <c r="W506" s="79"/>
      <c r="X506" s="79"/>
    </row>
    <row r="507" ht="11.25" customHeight="1">
      <c r="A507" s="236" t="s">
        <v>1978</v>
      </c>
      <c r="B507" s="236" t="s">
        <v>1979</v>
      </c>
      <c r="C507" s="92" t="s">
        <v>77</v>
      </c>
      <c r="D507" s="112" t="s">
        <v>1980</v>
      </c>
      <c r="E507" s="98" t="s">
        <v>1981</v>
      </c>
      <c r="F507" s="98" t="s">
        <v>1007</v>
      </c>
      <c r="G507" s="98">
        <v>3.0</v>
      </c>
      <c r="H507" s="98">
        <v>2.0</v>
      </c>
      <c r="I507" s="98">
        <v>5.0</v>
      </c>
      <c r="J507" s="156">
        <v>50.0</v>
      </c>
      <c r="K507" s="98">
        <v>10.0</v>
      </c>
      <c r="L507" s="78" t="s">
        <v>412</v>
      </c>
      <c r="M507" s="79"/>
      <c r="N507" s="79"/>
      <c r="O507" s="79"/>
      <c r="P507" s="79"/>
      <c r="Q507" s="79"/>
      <c r="R507" s="79"/>
      <c r="S507" s="79"/>
      <c r="T507" s="79"/>
      <c r="U507" s="79"/>
      <c r="V507" s="79"/>
      <c r="W507" s="79"/>
      <c r="X507" s="79"/>
    </row>
    <row r="508" ht="11.25" customHeight="1">
      <c r="A508" s="236" t="s">
        <v>1982</v>
      </c>
      <c r="B508" s="236" t="s">
        <v>1983</v>
      </c>
      <c r="C508" s="92" t="s">
        <v>77</v>
      </c>
      <c r="D508" s="112" t="s">
        <v>1984</v>
      </c>
      <c r="E508" s="98" t="s">
        <v>1985</v>
      </c>
      <c r="F508" s="98" t="s">
        <v>1007</v>
      </c>
      <c r="G508" s="98">
        <v>3.0</v>
      </c>
      <c r="H508" s="98">
        <v>2.0</v>
      </c>
      <c r="I508" s="98">
        <v>5.0</v>
      </c>
      <c r="J508" s="156">
        <v>50.0</v>
      </c>
      <c r="K508" s="98">
        <v>10.0</v>
      </c>
      <c r="L508" s="78" t="s">
        <v>412</v>
      </c>
      <c r="M508" s="79"/>
      <c r="N508" s="79"/>
      <c r="O508" s="79"/>
      <c r="P508" s="79"/>
      <c r="Q508" s="79"/>
      <c r="R508" s="79"/>
      <c r="S508" s="79"/>
      <c r="T508" s="79"/>
      <c r="U508" s="79"/>
      <c r="V508" s="79"/>
      <c r="W508" s="79"/>
      <c r="X508" s="79"/>
    </row>
    <row r="509" ht="11.25" customHeight="1">
      <c r="A509" s="236" t="s">
        <v>1982</v>
      </c>
      <c r="B509" s="236" t="s">
        <v>1983</v>
      </c>
      <c r="C509" s="92" t="s">
        <v>77</v>
      </c>
      <c r="D509" s="112" t="s">
        <v>1560</v>
      </c>
      <c r="E509" s="98" t="s">
        <v>1561</v>
      </c>
      <c r="F509" s="98" t="s">
        <v>1007</v>
      </c>
      <c r="G509" s="98">
        <v>3.0</v>
      </c>
      <c r="H509" s="98">
        <v>2.0</v>
      </c>
      <c r="I509" s="98">
        <v>5.0</v>
      </c>
      <c r="J509" s="156">
        <v>50.0</v>
      </c>
      <c r="K509" s="98">
        <v>10.0</v>
      </c>
      <c r="L509" s="78" t="s">
        <v>412</v>
      </c>
      <c r="M509" s="79"/>
      <c r="N509" s="79"/>
      <c r="O509" s="79"/>
      <c r="P509" s="79"/>
      <c r="Q509" s="79"/>
      <c r="R509" s="79"/>
      <c r="S509" s="79"/>
      <c r="T509" s="79"/>
      <c r="U509" s="79"/>
      <c r="V509" s="79"/>
      <c r="W509" s="79"/>
      <c r="X509" s="79"/>
    </row>
    <row r="510" ht="11.25" customHeight="1">
      <c r="A510" s="236" t="s">
        <v>1986</v>
      </c>
      <c r="B510" s="236" t="s">
        <v>1987</v>
      </c>
      <c r="C510" s="92" t="s">
        <v>77</v>
      </c>
      <c r="D510" s="112" t="s">
        <v>1988</v>
      </c>
      <c r="E510" s="112" t="s">
        <v>976</v>
      </c>
      <c r="F510" s="118" t="s">
        <v>974</v>
      </c>
      <c r="G510" s="98">
        <v>2.0</v>
      </c>
      <c r="H510" s="98">
        <v>2.0</v>
      </c>
      <c r="I510" s="98">
        <v>4.0</v>
      </c>
      <c r="J510" s="156">
        <v>50.0</v>
      </c>
      <c r="K510" s="98">
        <v>12.5</v>
      </c>
      <c r="L510" s="78" t="s">
        <v>412</v>
      </c>
      <c r="M510" s="79"/>
      <c r="N510" s="79"/>
      <c r="O510" s="79"/>
      <c r="P510" s="79"/>
      <c r="Q510" s="79"/>
      <c r="R510" s="79"/>
      <c r="S510" s="79"/>
      <c r="T510" s="79"/>
      <c r="U510" s="79"/>
      <c r="V510" s="79"/>
      <c r="W510" s="79"/>
      <c r="X510" s="79"/>
    </row>
    <row r="511" ht="11.25" customHeight="1">
      <c r="A511" s="236" t="s">
        <v>1986</v>
      </c>
      <c r="B511" s="236" t="s">
        <v>1989</v>
      </c>
      <c r="C511" s="92" t="s">
        <v>77</v>
      </c>
      <c r="D511" s="112" t="s">
        <v>1990</v>
      </c>
      <c r="E511" s="98" t="s">
        <v>1991</v>
      </c>
      <c r="F511" s="98" t="s">
        <v>1007</v>
      </c>
      <c r="G511" s="98">
        <v>2.0</v>
      </c>
      <c r="H511" s="98">
        <v>2.0</v>
      </c>
      <c r="I511" s="98">
        <v>4.0</v>
      </c>
      <c r="J511" s="156">
        <v>50.0</v>
      </c>
      <c r="K511" s="98">
        <v>12.5</v>
      </c>
      <c r="L511" s="78" t="s">
        <v>412</v>
      </c>
      <c r="M511" s="79"/>
      <c r="N511" s="79"/>
      <c r="O511" s="79"/>
      <c r="P511" s="79"/>
      <c r="Q511" s="79"/>
      <c r="R511" s="79"/>
      <c r="S511" s="79"/>
      <c r="T511" s="79"/>
      <c r="U511" s="79"/>
      <c r="V511" s="79"/>
      <c r="W511" s="79"/>
      <c r="X511" s="79"/>
    </row>
    <row r="512" ht="11.25" customHeight="1">
      <c r="A512" s="236" t="s">
        <v>1986</v>
      </c>
      <c r="B512" s="236" t="s">
        <v>1992</v>
      </c>
      <c r="C512" s="92" t="s">
        <v>77</v>
      </c>
      <c r="D512" s="112" t="s">
        <v>1993</v>
      </c>
      <c r="E512" s="98" t="s">
        <v>973</v>
      </c>
      <c r="F512" s="118" t="s">
        <v>974</v>
      </c>
      <c r="G512" s="98">
        <v>2.0</v>
      </c>
      <c r="H512" s="98">
        <v>2.0</v>
      </c>
      <c r="I512" s="98">
        <v>4.0</v>
      </c>
      <c r="J512" s="156">
        <v>50.0</v>
      </c>
      <c r="K512" s="98">
        <v>12.5</v>
      </c>
      <c r="L512" s="78" t="s">
        <v>412</v>
      </c>
      <c r="M512" s="79"/>
      <c r="N512" s="79"/>
      <c r="O512" s="79"/>
      <c r="P512" s="79"/>
      <c r="Q512" s="79"/>
      <c r="R512" s="79"/>
      <c r="S512" s="79"/>
      <c r="T512" s="79"/>
      <c r="U512" s="79"/>
      <c r="V512" s="79"/>
      <c r="W512" s="79"/>
      <c r="X512" s="79"/>
    </row>
    <row r="513" ht="11.25" customHeight="1">
      <c r="A513" s="236" t="s">
        <v>1986</v>
      </c>
      <c r="B513" s="236" t="s">
        <v>1994</v>
      </c>
      <c r="C513" s="92" t="s">
        <v>77</v>
      </c>
      <c r="D513" s="112" t="s">
        <v>1995</v>
      </c>
      <c r="E513" s="98" t="s">
        <v>1996</v>
      </c>
      <c r="F513" s="118" t="s">
        <v>974</v>
      </c>
      <c r="G513" s="98">
        <v>2.0</v>
      </c>
      <c r="H513" s="98">
        <v>2.0</v>
      </c>
      <c r="I513" s="98">
        <v>4.0</v>
      </c>
      <c r="J513" s="156">
        <v>50.0</v>
      </c>
      <c r="K513" s="98">
        <v>12.5</v>
      </c>
      <c r="L513" s="78" t="s">
        <v>412</v>
      </c>
      <c r="M513" s="79"/>
      <c r="N513" s="79"/>
      <c r="O513" s="79"/>
      <c r="P513" s="79"/>
      <c r="Q513" s="79"/>
      <c r="R513" s="79"/>
      <c r="S513" s="79"/>
      <c r="T513" s="79"/>
      <c r="U513" s="79"/>
      <c r="V513" s="79"/>
      <c r="W513" s="79"/>
      <c r="X513" s="79"/>
    </row>
    <row r="514" ht="11.25" customHeight="1">
      <c r="A514" s="236" t="s">
        <v>1997</v>
      </c>
      <c r="B514" s="236" t="s">
        <v>1998</v>
      </c>
      <c r="C514" s="92" t="s">
        <v>77</v>
      </c>
      <c r="D514" s="112" t="s">
        <v>1999</v>
      </c>
      <c r="E514" s="98" t="s">
        <v>2000</v>
      </c>
      <c r="F514" s="118" t="s">
        <v>974</v>
      </c>
      <c r="G514" s="98">
        <v>4.0</v>
      </c>
      <c r="H514" s="98">
        <v>1.0</v>
      </c>
      <c r="I514" s="98">
        <v>5.0</v>
      </c>
      <c r="J514" s="156">
        <v>50.0</v>
      </c>
      <c r="K514" s="98">
        <v>10.0</v>
      </c>
      <c r="L514" s="78" t="s">
        <v>412</v>
      </c>
      <c r="M514" s="79"/>
      <c r="N514" s="79"/>
      <c r="O514" s="79"/>
      <c r="P514" s="79"/>
      <c r="Q514" s="79"/>
      <c r="R514" s="79"/>
      <c r="S514" s="79"/>
      <c r="T514" s="79"/>
      <c r="U514" s="79"/>
      <c r="V514" s="79"/>
      <c r="W514" s="79"/>
      <c r="X514" s="79"/>
    </row>
    <row r="515" ht="11.25" customHeight="1">
      <c r="A515" s="236" t="s">
        <v>2001</v>
      </c>
      <c r="B515" s="236" t="s">
        <v>2002</v>
      </c>
      <c r="C515" s="92" t="s">
        <v>77</v>
      </c>
      <c r="D515" s="112" t="s">
        <v>2003</v>
      </c>
      <c r="E515" s="98" t="s">
        <v>2004</v>
      </c>
      <c r="F515" s="98" t="s">
        <v>1007</v>
      </c>
      <c r="G515" s="98">
        <v>0.0</v>
      </c>
      <c r="H515" s="98">
        <v>3.0</v>
      </c>
      <c r="I515" s="98">
        <v>6.0</v>
      </c>
      <c r="J515" s="156">
        <v>50.0</v>
      </c>
      <c r="K515" s="98">
        <v>16.67</v>
      </c>
      <c r="L515" s="78" t="s">
        <v>412</v>
      </c>
      <c r="M515" s="79"/>
      <c r="N515" s="79"/>
      <c r="O515" s="79"/>
      <c r="P515" s="79"/>
      <c r="Q515" s="79"/>
      <c r="R515" s="79"/>
      <c r="S515" s="79"/>
      <c r="T515" s="79"/>
      <c r="U515" s="79"/>
      <c r="V515" s="79"/>
      <c r="W515" s="79"/>
      <c r="X515" s="79"/>
    </row>
    <row r="516" ht="11.25" customHeight="1">
      <c r="A516" s="236" t="s">
        <v>2001</v>
      </c>
      <c r="B516" s="236" t="s">
        <v>2002</v>
      </c>
      <c r="C516" s="92" t="s">
        <v>77</v>
      </c>
      <c r="D516" s="112" t="s">
        <v>2005</v>
      </c>
      <c r="E516" s="98" t="s">
        <v>2006</v>
      </c>
      <c r="F516" s="98" t="s">
        <v>1007</v>
      </c>
      <c r="G516" s="98">
        <v>0.0</v>
      </c>
      <c r="H516" s="98">
        <v>3.0</v>
      </c>
      <c r="I516" s="98">
        <v>6.0</v>
      </c>
      <c r="J516" s="156">
        <v>50.0</v>
      </c>
      <c r="K516" s="98">
        <v>16.67</v>
      </c>
      <c r="L516" s="78" t="s">
        <v>412</v>
      </c>
      <c r="M516" s="79"/>
      <c r="N516" s="79"/>
      <c r="O516" s="79"/>
      <c r="P516" s="79"/>
      <c r="Q516" s="79"/>
      <c r="R516" s="79"/>
      <c r="S516" s="79"/>
      <c r="T516" s="79"/>
      <c r="U516" s="79"/>
      <c r="V516" s="79"/>
      <c r="W516" s="79"/>
      <c r="X516" s="79"/>
    </row>
    <row r="517" ht="11.25" customHeight="1">
      <c r="A517" s="236" t="s">
        <v>2001</v>
      </c>
      <c r="B517" s="236" t="s">
        <v>2002</v>
      </c>
      <c r="C517" s="92" t="s">
        <v>77</v>
      </c>
      <c r="D517" s="112" t="s">
        <v>2007</v>
      </c>
      <c r="E517" s="98" t="s">
        <v>2008</v>
      </c>
      <c r="F517" s="98" t="s">
        <v>1007</v>
      </c>
      <c r="G517" s="98">
        <v>0.0</v>
      </c>
      <c r="H517" s="98">
        <v>3.0</v>
      </c>
      <c r="I517" s="98">
        <v>6.0</v>
      </c>
      <c r="J517" s="156">
        <v>50.0</v>
      </c>
      <c r="K517" s="98">
        <v>16.67</v>
      </c>
      <c r="L517" s="78" t="s">
        <v>412</v>
      </c>
      <c r="M517" s="79"/>
      <c r="N517" s="79"/>
      <c r="O517" s="79"/>
      <c r="P517" s="79"/>
      <c r="Q517" s="79"/>
      <c r="R517" s="79"/>
      <c r="S517" s="79"/>
      <c r="T517" s="79"/>
      <c r="U517" s="79"/>
      <c r="V517" s="79"/>
      <c r="W517" s="79"/>
      <c r="X517" s="79"/>
    </row>
    <row r="518" ht="11.25" customHeight="1">
      <c r="A518" s="236" t="s">
        <v>2001</v>
      </c>
      <c r="B518" s="236" t="s">
        <v>2002</v>
      </c>
      <c r="C518" s="92" t="s">
        <v>77</v>
      </c>
      <c r="D518" s="112" t="s">
        <v>2009</v>
      </c>
      <c r="E518" s="237" t="s">
        <v>2010</v>
      </c>
      <c r="F518" s="98" t="s">
        <v>1007</v>
      </c>
      <c r="G518" s="98">
        <v>0.0</v>
      </c>
      <c r="H518" s="98">
        <v>3.0</v>
      </c>
      <c r="I518" s="98">
        <v>6.0</v>
      </c>
      <c r="J518" s="156">
        <v>50.0</v>
      </c>
      <c r="K518" s="98">
        <v>16.67</v>
      </c>
      <c r="L518" s="78" t="s">
        <v>412</v>
      </c>
      <c r="M518" s="79"/>
      <c r="N518" s="79"/>
      <c r="O518" s="79"/>
      <c r="P518" s="79"/>
      <c r="Q518" s="79"/>
      <c r="R518" s="79"/>
      <c r="S518" s="79"/>
      <c r="T518" s="79"/>
      <c r="U518" s="79"/>
      <c r="V518" s="79"/>
      <c r="W518" s="79"/>
      <c r="X518" s="79"/>
    </row>
    <row r="519" ht="11.25" customHeight="1">
      <c r="A519" s="236" t="s">
        <v>2011</v>
      </c>
      <c r="B519" s="236" t="s">
        <v>2012</v>
      </c>
      <c r="C519" s="92" t="s">
        <v>77</v>
      </c>
      <c r="D519" s="112" t="s">
        <v>2013</v>
      </c>
      <c r="E519" s="98" t="s">
        <v>2014</v>
      </c>
      <c r="F519" s="98" t="s">
        <v>1007</v>
      </c>
      <c r="G519" s="98">
        <v>3.0</v>
      </c>
      <c r="H519" s="98">
        <v>1.0</v>
      </c>
      <c r="I519" s="98">
        <v>4.0</v>
      </c>
      <c r="J519" s="156">
        <v>50.0</v>
      </c>
      <c r="K519" s="98">
        <v>12.5</v>
      </c>
      <c r="L519" s="78" t="s">
        <v>412</v>
      </c>
      <c r="M519" s="79"/>
      <c r="N519" s="79"/>
      <c r="O519" s="79"/>
      <c r="P519" s="79"/>
      <c r="Q519" s="79"/>
      <c r="R519" s="79"/>
      <c r="S519" s="79"/>
      <c r="T519" s="79"/>
      <c r="U519" s="79"/>
      <c r="V519" s="79"/>
      <c r="W519" s="79"/>
      <c r="X519" s="79"/>
    </row>
    <row r="520" ht="11.25" customHeight="1">
      <c r="A520" s="236" t="s">
        <v>2011</v>
      </c>
      <c r="B520" s="236" t="s">
        <v>2012</v>
      </c>
      <c r="C520" s="92" t="s">
        <v>77</v>
      </c>
      <c r="D520" s="112" t="s">
        <v>2015</v>
      </c>
      <c r="E520" s="98" t="s">
        <v>2016</v>
      </c>
      <c r="F520" s="98" t="s">
        <v>1007</v>
      </c>
      <c r="G520" s="98">
        <v>3.0</v>
      </c>
      <c r="H520" s="98">
        <v>1.0</v>
      </c>
      <c r="I520" s="98">
        <v>4.0</v>
      </c>
      <c r="J520" s="156">
        <v>50.0</v>
      </c>
      <c r="K520" s="98">
        <v>12.5</v>
      </c>
      <c r="L520" s="78" t="s">
        <v>412</v>
      </c>
      <c r="M520" s="79"/>
      <c r="N520" s="79"/>
      <c r="O520" s="79"/>
      <c r="P520" s="79"/>
      <c r="Q520" s="79"/>
      <c r="R520" s="79"/>
      <c r="S520" s="79"/>
      <c r="T520" s="79"/>
      <c r="U520" s="79"/>
      <c r="V520" s="79"/>
      <c r="W520" s="79"/>
      <c r="X520" s="79"/>
    </row>
    <row r="521" ht="11.25" customHeight="1">
      <c r="A521" s="236" t="s">
        <v>2011</v>
      </c>
      <c r="B521" s="236" t="s">
        <v>2012</v>
      </c>
      <c r="C521" s="92" t="s">
        <v>77</v>
      </c>
      <c r="D521" s="112" t="s">
        <v>2017</v>
      </c>
      <c r="E521" s="98" t="s">
        <v>2018</v>
      </c>
      <c r="F521" s="98" t="s">
        <v>1007</v>
      </c>
      <c r="G521" s="98">
        <v>3.0</v>
      </c>
      <c r="H521" s="98">
        <v>1.0</v>
      </c>
      <c r="I521" s="98">
        <v>4.0</v>
      </c>
      <c r="J521" s="156">
        <v>50.0</v>
      </c>
      <c r="K521" s="98">
        <v>12.5</v>
      </c>
      <c r="L521" s="78" t="s">
        <v>412</v>
      </c>
      <c r="M521" s="79"/>
      <c r="N521" s="79"/>
      <c r="O521" s="79"/>
      <c r="P521" s="79"/>
      <c r="Q521" s="79"/>
      <c r="R521" s="79"/>
      <c r="S521" s="79"/>
      <c r="T521" s="79"/>
      <c r="U521" s="79"/>
      <c r="V521" s="79"/>
      <c r="W521" s="79"/>
      <c r="X521" s="79"/>
    </row>
    <row r="522" ht="11.25" customHeight="1">
      <c r="A522" s="236" t="s">
        <v>2019</v>
      </c>
      <c r="B522" s="236" t="s">
        <v>2020</v>
      </c>
      <c r="C522" s="92" t="s">
        <v>77</v>
      </c>
      <c r="D522" s="112" t="s">
        <v>2021</v>
      </c>
      <c r="E522" s="98" t="s">
        <v>2022</v>
      </c>
      <c r="F522" s="118" t="s">
        <v>974</v>
      </c>
      <c r="G522" s="98">
        <v>3.0</v>
      </c>
      <c r="H522" s="98">
        <v>2.0</v>
      </c>
      <c r="I522" s="98">
        <v>5.0</v>
      </c>
      <c r="J522" s="156">
        <v>50.0</v>
      </c>
      <c r="K522" s="98">
        <v>10.0</v>
      </c>
      <c r="L522" s="78" t="s">
        <v>412</v>
      </c>
      <c r="M522" s="79"/>
      <c r="N522" s="79"/>
      <c r="O522" s="79"/>
      <c r="P522" s="79"/>
      <c r="Q522" s="79"/>
      <c r="R522" s="79"/>
      <c r="S522" s="79"/>
      <c r="T522" s="79"/>
      <c r="U522" s="79"/>
      <c r="V522" s="79"/>
      <c r="W522" s="79"/>
      <c r="X522" s="79"/>
    </row>
    <row r="523" ht="11.25" customHeight="1">
      <c r="A523" s="236" t="s">
        <v>2019</v>
      </c>
      <c r="B523" s="236" t="s">
        <v>2020</v>
      </c>
      <c r="C523" s="92" t="s">
        <v>77</v>
      </c>
      <c r="D523" s="112" t="s">
        <v>2023</v>
      </c>
      <c r="E523" s="98" t="s">
        <v>2024</v>
      </c>
      <c r="F523" s="98" t="s">
        <v>1007</v>
      </c>
      <c r="G523" s="98">
        <v>3.0</v>
      </c>
      <c r="H523" s="98">
        <v>2.0</v>
      </c>
      <c r="I523" s="98">
        <v>5.0</v>
      </c>
      <c r="J523" s="156">
        <v>50.0</v>
      </c>
      <c r="K523" s="98">
        <v>10.0</v>
      </c>
      <c r="L523" s="78" t="s">
        <v>412</v>
      </c>
      <c r="M523" s="79"/>
      <c r="N523" s="79"/>
      <c r="O523" s="79"/>
      <c r="P523" s="79"/>
      <c r="Q523" s="79"/>
      <c r="R523" s="79"/>
      <c r="S523" s="79"/>
      <c r="T523" s="79"/>
      <c r="U523" s="79"/>
      <c r="V523" s="79"/>
      <c r="W523" s="79"/>
      <c r="X523" s="79"/>
    </row>
    <row r="524" ht="11.25" customHeight="1">
      <c r="A524" s="236" t="s">
        <v>2025</v>
      </c>
      <c r="B524" s="236" t="s">
        <v>2026</v>
      </c>
      <c r="C524" s="92" t="s">
        <v>77</v>
      </c>
      <c r="D524" s="112" t="s">
        <v>2027</v>
      </c>
      <c r="E524" s="98" t="s">
        <v>2028</v>
      </c>
      <c r="F524" s="118" t="s">
        <v>974</v>
      </c>
      <c r="G524" s="98">
        <v>2.0</v>
      </c>
      <c r="H524" s="98">
        <v>1.0</v>
      </c>
      <c r="I524" s="98">
        <v>3.0</v>
      </c>
      <c r="J524" s="156">
        <v>50.0</v>
      </c>
      <c r="K524" s="98">
        <v>16.67</v>
      </c>
      <c r="L524" s="78" t="s">
        <v>412</v>
      </c>
      <c r="M524" s="79"/>
      <c r="N524" s="79"/>
      <c r="O524" s="79"/>
      <c r="P524" s="79"/>
      <c r="Q524" s="79"/>
      <c r="R524" s="79"/>
      <c r="S524" s="79"/>
      <c r="T524" s="79"/>
      <c r="U524" s="79"/>
      <c r="V524" s="79"/>
      <c r="W524" s="79"/>
      <c r="X524" s="79"/>
    </row>
    <row r="525" ht="11.25" customHeight="1">
      <c r="A525" s="236" t="s">
        <v>2029</v>
      </c>
      <c r="B525" s="236" t="s">
        <v>2030</v>
      </c>
      <c r="C525" s="92" t="s">
        <v>77</v>
      </c>
      <c r="D525" s="112" t="s">
        <v>2031</v>
      </c>
      <c r="E525" s="98" t="s">
        <v>2032</v>
      </c>
      <c r="F525" s="98" t="s">
        <v>1007</v>
      </c>
      <c r="G525" s="98">
        <v>3.0</v>
      </c>
      <c r="H525" s="98">
        <v>1.0</v>
      </c>
      <c r="I525" s="98">
        <v>4.0</v>
      </c>
      <c r="J525" s="156">
        <v>50.0</v>
      </c>
      <c r="K525" s="98">
        <v>12.5</v>
      </c>
      <c r="L525" s="78" t="s">
        <v>412</v>
      </c>
      <c r="M525" s="79"/>
      <c r="N525" s="79"/>
      <c r="O525" s="79"/>
      <c r="P525" s="79"/>
      <c r="Q525" s="79"/>
      <c r="R525" s="79"/>
      <c r="S525" s="79"/>
      <c r="T525" s="79"/>
      <c r="U525" s="79"/>
      <c r="V525" s="79"/>
      <c r="W525" s="79"/>
      <c r="X525" s="79"/>
    </row>
    <row r="526" ht="11.25" customHeight="1">
      <c r="A526" s="236" t="s">
        <v>2029</v>
      </c>
      <c r="B526" s="236" t="s">
        <v>2030</v>
      </c>
      <c r="C526" s="92" t="s">
        <v>77</v>
      </c>
      <c r="D526" s="112" t="s">
        <v>2033</v>
      </c>
      <c r="E526" s="98" t="s">
        <v>2034</v>
      </c>
      <c r="F526" s="98" t="s">
        <v>1007</v>
      </c>
      <c r="G526" s="98">
        <v>3.0</v>
      </c>
      <c r="H526" s="98">
        <v>1.0</v>
      </c>
      <c r="I526" s="98">
        <v>4.0</v>
      </c>
      <c r="J526" s="156">
        <v>50.0</v>
      </c>
      <c r="K526" s="98">
        <v>12.5</v>
      </c>
      <c r="L526" s="78" t="s">
        <v>412</v>
      </c>
      <c r="M526" s="79"/>
      <c r="N526" s="79"/>
      <c r="O526" s="79"/>
      <c r="P526" s="79"/>
      <c r="Q526" s="79"/>
      <c r="R526" s="79"/>
      <c r="S526" s="79"/>
      <c r="T526" s="79"/>
      <c r="U526" s="79"/>
      <c r="V526" s="79"/>
      <c r="W526" s="79"/>
      <c r="X526" s="79"/>
    </row>
    <row r="527" ht="11.25" customHeight="1">
      <c r="A527" s="236" t="s">
        <v>2029</v>
      </c>
      <c r="B527" s="236" t="s">
        <v>2030</v>
      </c>
      <c r="C527" s="92" t="s">
        <v>77</v>
      </c>
      <c r="D527" s="112" t="s">
        <v>2035</v>
      </c>
      <c r="E527" s="98" t="s">
        <v>2036</v>
      </c>
      <c r="F527" s="98" t="s">
        <v>1007</v>
      </c>
      <c r="G527" s="98">
        <v>3.0</v>
      </c>
      <c r="H527" s="98">
        <v>1.0</v>
      </c>
      <c r="I527" s="98">
        <v>4.0</v>
      </c>
      <c r="J527" s="156">
        <v>50.0</v>
      </c>
      <c r="K527" s="98">
        <v>12.5</v>
      </c>
      <c r="L527" s="78" t="s">
        <v>412</v>
      </c>
      <c r="M527" s="79"/>
      <c r="N527" s="79"/>
      <c r="O527" s="79"/>
      <c r="P527" s="79"/>
      <c r="Q527" s="79"/>
      <c r="R527" s="79"/>
      <c r="S527" s="79"/>
      <c r="T527" s="79"/>
      <c r="U527" s="79"/>
      <c r="V527" s="79"/>
      <c r="W527" s="79"/>
      <c r="X527" s="79"/>
    </row>
    <row r="528" ht="11.25" customHeight="1">
      <c r="A528" s="236" t="s">
        <v>2029</v>
      </c>
      <c r="B528" s="236" t="s">
        <v>2030</v>
      </c>
      <c r="C528" s="92" t="s">
        <v>77</v>
      </c>
      <c r="D528" s="112" t="s">
        <v>2037</v>
      </c>
      <c r="E528" s="98" t="s">
        <v>2038</v>
      </c>
      <c r="F528" s="98" t="s">
        <v>1007</v>
      </c>
      <c r="G528" s="98">
        <v>3.0</v>
      </c>
      <c r="H528" s="98">
        <v>1.0</v>
      </c>
      <c r="I528" s="98">
        <v>4.0</v>
      </c>
      <c r="J528" s="156">
        <v>50.0</v>
      </c>
      <c r="K528" s="98">
        <v>12.5</v>
      </c>
      <c r="L528" s="78" t="s">
        <v>412</v>
      </c>
      <c r="M528" s="79"/>
      <c r="N528" s="79"/>
      <c r="O528" s="79"/>
      <c r="P528" s="79"/>
      <c r="Q528" s="79"/>
      <c r="R528" s="79"/>
      <c r="S528" s="79"/>
      <c r="T528" s="79"/>
      <c r="U528" s="79"/>
      <c r="V528" s="79"/>
      <c r="W528" s="79"/>
      <c r="X528" s="79"/>
    </row>
    <row r="529" ht="11.25" customHeight="1">
      <c r="A529" s="236" t="s">
        <v>2029</v>
      </c>
      <c r="B529" s="236" t="s">
        <v>2030</v>
      </c>
      <c r="C529" s="92" t="s">
        <v>77</v>
      </c>
      <c r="D529" s="112" t="s">
        <v>2039</v>
      </c>
      <c r="E529" s="98" t="s">
        <v>2040</v>
      </c>
      <c r="F529" s="98" t="s">
        <v>1007</v>
      </c>
      <c r="G529" s="98">
        <v>3.0</v>
      </c>
      <c r="H529" s="98">
        <v>1.0</v>
      </c>
      <c r="I529" s="98">
        <v>4.0</v>
      </c>
      <c r="J529" s="156">
        <v>50.0</v>
      </c>
      <c r="K529" s="98">
        <v>12.5</v>
      </c>
      <c r="L529" s="78" t="s">
        <v>412</v>
      </c>
      <c r="M529" s="79"/>
      <c r="N529" s="79"/>
      <c r="O529" s="79"/>
      <c r="P529" s="79"/>
      <c r="Q529" s="79"/>
      <c r="R529" s="79"/>
      <c r="S529" s="79"/>
      <c r="T529" s="79"/>
      <c r="U529" s="79"/>
      <c r="V529" s="79"/>
      <c r="W529" s="79"/>
      <c r="X529" s="79"/>
    </row>
    <row r="530" ht="11.25" customHeight="1">
      <c r="A530" s="236" t="s">
        <v>2041</v>
      </c>
      <c r="B530" s="236" t="s">
        <v>2042</v>
      </c>
      <c r="C530" s="92" t="s">
        <v>77</v>
      </c>
      <c r="D530" s="112" t="s">
        <v>2043</v>
      </c>
      <c r="E530" s="98" t="s">
        <v>2044</v>
      </c>
      <c r="F530" s="98" t="s">
        <v>1007</v>
      </c>
      <c r="G530" s="98">
        <v>3.0</v>
      </c>
      <c r="H530" s="98">
        <v>1.0</v>
      </c>
      <c r="I530" s="98">
        <v>4.0</v>
      </c>
      <c r="J530" s="156">
        <v>50.0</v>
      </c>
      <c r="K530" s="98">
        <v>12.5</v>
      </c>
      <c r="L530" s="78" t="s">
        <v>412</v>
      </c>
      <c r="M530" s="79"/>
      <c r="N530" s="79"/>
      <c r="O530" s="79"/>
      <c r="P530" s="79"/>
      <c r="Q530" s="79"/>
      <c r="R530" s="79"/>
      <c r="S530" s="79"/>
      <c r="T530" s="79"/>
      <c r="U530" s="79"/>
      <c r="V530" s="79"/>
      <c r="W530" s="79"/>
      <c r="X530" s="79"/>
    </row>
    <row r="531" ht="11.25" customHeight="1">
      <c r="A531" s="236" t="s">
        <v>2041</v>
      </c>
      <c r="B531" s="236" t="s">
        <v>2042</v>
      </c>
      <c r="C531" s="92" t="s">
        <v>77</v>
      </c>
      <c r="D531" s="112" t="s">
        <v>2045</v>
      </c>
      <c r="E531" s="98" t="s">
        <v>2046</v>
      </c>
      <c r="F531" s="98" t="s">
        <v>1007</v>
      </c>
      <c r="G531" s="98">
        <v>3.0</v>
      </c>
      <c r="H531" s="98">
        <v>1.0</v>
      </c>
      <c r="I531" s="98">
        <v>4.0</v>
      </c>
      <c r="J531" s="156">
        <v>50.0</v>
      </c>
      <c r="K531" s="98">
        <v>12.5</v>
      </c>
      <c r="L531" s="78" t="s">
        <v>412</v>
      </c>
      <c r="M531" s="79"/>
      <c r="N531" s="79"/>
      <c r="O531" s="79"/>
      <c r="P531" s="79"/>
      <c r="Q531" s="79"/>
      <c r="R531" s="79"/>
      <c r="S531" s="79"/>
      <c r="T531" s="79"/>
      <c r="U531" s="79"/>
      <c r="V531" s="79"/>
      <c r="W531" s="79"/>
      <c r="X531" s="79"/>
    </row>
    <row r="532" ht="11.25" customHeight="1">
      <c r="A532" s="236" t="s">
        <v>2041</v>
      </c>
      <c r="B532" s="236" t="s">
        <v>2042</v>
      </c>
      <c r="C532" s="92" t="s">
        <v>77</v>
      </c>
      <c r="D532" s="112" t="s">
        <v>2047</v>
      </c>
      <c r="E532" s="98" t="s">
        <v>2048</v>
      </c>
      <c r="F532" s="98" t="s">
        <v>1007</v>
      </c>
      <c r="G532" s="98">
        <v>3.0</v>
      </c>
      <c r="H532" s="98">
        <v>1.0</v>
      </c>
      <c r="I532" s="98">
        <v>4.0</v>
      </c>
      <c r="J532" s="156">
        <v>50.0</v>
      </c>
      <c r="K532" s="98">
        <v>12.5</v>
      </c>
      <c r="L532" s="78" t="s">
        <v>412</v>
      </c>
      <c r="M532" s="79"/>
      <c r="N532" s="79"/>
      <c r="O532" s="79"/>
      <c r="P532" s="79"/>
      <c r="Q532" s="79"/>
      <c r="R532" s="79"/>
      <c r="S532" s="79"/>
      <c r="T532" s="79"/>
      <c r="U532" s="79"/>
      <c r="V532" s="79"/>
      <c r="W532" s="79"/>
      <c r="X532" s="79"/>
    </row>
    <row r="533" ht="11.25" customHeight="1">
      <c r="A533" s="236" t="s">
        <v>2049</v>
      </c>
      <c r="B533" s="236" t="s">
        <v>2050</v>
      </c>
      <c r="C533" s="92" t="s">
        <v>77</v>
      </c>
      <c r="D533" s="112" t="s">
        <v>2051</v>
      </c>
      <c r="E533" s="98" t="s">
        <v>2052</v>
      </c>
      <c r="F533" s="98" t="s">
        <v>1007</v>
      </c>
      <c r="G533" s="98">
        <v>4.0</v>
      </c>
      <c r="H533" s="98">
        <v>1.0</v>
      </c>
      <c r="I533" s="98">
        <v>5.0</v>
      </c>
      <c r="J533" s="156">
        <v>50.0</v>
      </c>
      <c r="K533" s="98">
        <v>10.0</v>
      </c>
      <c r="L533" s="78" t="s">
        <v>412</v>
      </c>
      <c r="M533" s="79"/>
      <c r="N533" s="79"/>
      <c r="O533" s="79"/>
      <c r="P533" s="79"/>
      <c r="Q533" s="79"/>
      <c r="R533" s="79"/>
      <c r="S533" s="79"/>
      <c r="T533" s="79"/>
      <c r="U533" s="79"/>
      <c r="V533" s="79"/>
      <c r="W533" s="79"/>
      <c r="X533" s="79"/>
    </row>
    <row r="534" ht="11.25" customHeight="1">
      <c r="A534" s="236" t="s">
        <v>2049</v>
      </c>
      <c r="B534" s="236" t="s">
        <v>2050</v>
      </c>
      <c r="C534" s="92" t="s">
        <v>77</v>
      </c>
      <c r="D534" s="112" t="s">
        <v>2053</v>
      </c>
      <c r="E534" s="98" t="s">
        <v>2054</v>
      </c>
      <c r="F534" s="98" t="s">
        <v>1007</v>
      </c>
      <c r="G534" s="98">
        <v>4.0</v>
      </c>
      <c r="H534" s="98">
        <v>1.0</v>
      </c>
      <c r="I534" s="98">
        <v>5.0</v>
      </c>
      <c r="J534" s="156">
        <v>50.0</v>
      </c>
      <c r="K534" s="98">
        <v>10.0</v>
      </c>
      <c r="L534" s="78" t="s">
        <v>412</v>
      </c>
      <c r="M534" s="79"/>
      <c r="N534" s="79"/>
      <c r="O534" s="79"/>
      <c r="P534" s="79"/>
      <c r="Q534" s="79"/>
      <c r="R534" s="79"/>
      <c r="S534" s="79"/>
      <c r="T534" s="79"/>
      <c r="U534" s="79"/>
      <c r="V534" s="79"/>
      <c r="W534" s="79"/>
      <c r="X534" s="79"/>
    </row>
    <row r="535" ht="11.25" customHeight="1">
      <c r="A535" s="236" t="s">
        <v>2049</v>
      </c>
      <c r="B535" s="236" t="s">
        <v>2050</v>
      </c>
      <c r="C535" s="92" t="s">
        <v>77</v>
      </c>
      <c r="D535" s="112" t="s">
        <v>2055</v>
      </c>
      <c r="E535" s="98" t="s">
        <v>2056</v>
      </c>
      <c r="F535" s="98" t="s">
        <v>1007</v>
      </c>
      <c r="G535" s="98">
        <v>4.0</v>
      </c>
      <c r="H535" s="98">
        <v>1.0</v>
      </c>
      <c r="I535" s="98">
        <v>5.0</v>
      </c>
      <c r="J535" s="156">
        <v>50.0</v>
      </c>
      <c r="K535" s="98">
        <v>10.0</v>
      </c>
      <c r="L535" s="78" t="s">
        <v>412</v>
      </c>
      <c r="M535" s="79"/>
      <c r="N535" s="79"/>
      <c r="O535" s="79"/>
      <c r="P535" s="79"/>
      <c r="Q535" s="79"/>
      <c r="R535" s="79"/>
      <c r="S535" s="79"/>
      <c r="T535" s="79"/>
      <c r="U535" s="79"/>
      <c r="V535" s="79"/>
      <c r="W535" s="79"/>
      <c r="X535" s="79"/>
    </row>
    <row r="536" ht="11.25" customHeight="1">
      <c r="A536" s="236" t="s">
        <v>2057</v>
      </c>
      <c r="B536" s="236" t="s">
        <v>2058</v>
      </c>
      <c r="C536" s="92" t="s">
        <v>77</v>
      </c>
      <c r="D536" s="112" t="s">
        <v>2059</v>
      </c>
      <c r="E536" s="98" t="s">
        <v>2060</v>
      </c>
      <c r="F536" s="98" t="s">
        <v>1007</v>
      </c>
      <c r="G536" s="98">
        <v>3.0</v>
      </c>
      <c r="H536" s="98">
        <v>1.0</v>
      </c>
      <c r="I536" s="98">
        <v>4.0</v>
      </c>
      <c r="J536" s="156">
        <v>50.0</v>
      </c>
      <c r="K536" s="98">
        <v>12.5</v>
      </c>
      <c r="L536" s="78" t="s">
        <v>412</v>
      </c>
      <c r="M536" s="79"/>
      <c r="N536" s="79"/>
      <c r="O536" s="79"/>
      <c r="P536" s="79"/>
      <c r="Q536" s="79"/>
      <c r="R536" s="79"/>
      <c r="S536" s="79"/>
      <c r="T536" s="79"/>
      <c r="U536" s="79"/>
      <c r="V536" s="79"/>
      <c r="W536" s="79"/>
      <c r="X536" s="79"/>
    </row>
    <row r="537" ht="11.25" customHeight="1">
      <c r="A537" s="236" t="s">
        <v>2057</v>
      </c>
      <c r="B537" s="236" t="s">
        <v>2058</v>
      </c>
      <c r="C537" s="92" t="s">
        <v>77</v>
      </c>
      <c r="D537" s="112" t="s">
        <v>2061</v>
      </c>
      <c r="E537" s="98" t="s">
        <v>2062</v>
      </c>
      <c r="F537" s="98" t="s">
        <v>1007</v>
      </c>
      <c r="G537" s="98">
        <v>3.0</v>
      </c>
      <c r="H537" s="98">
        <v>1.0</v>
      </c>
      <c r="I537" s="98">
        <v>4.0</v>
      </c>
      <c r="J537" s="156">
        <v>50.0</v>
      </c>
      <c r="K537" s="98">
        <v>12.5</v>
      </c>
      <c r="L537" s="78" t="s">
        <v>412</v>
      </c>
      <c r="M537" s="79"/>
      <c r="N537" s="79"/>
      <c r="O537" s="79"/>
      <c r="P537" s="79"/>
      <c r="Q537" s="79"/>
      <c r="R537" s="79"/>
      <c r="S537" s="79"/>
      <c r="T537" s="79"/>
      <c r="U537" s="79"/>
      <c r="V537" s="79"/>
      <c r="W537" s="79"/>
      <c r="X537" s="79"/>
    </row>
    <row r="538" ht="11.25" customHeight="1">
      <c r="A538" s="236" t="s">
        <v>2057</v>
      </c>
      <c r="B538" s="236" t="s">
        <v>2058</v>
      </c>
      <c r="C538" s="92" t="s">
        <v>77</v>
      </c>
      <c r="D538" s="112" t="s">
        <v>2063</v>
      </c>
      <c r="E538" s="98" t="s">
        <v>2064</v>
      </c>
      <c r="F538" s="98" t="s">
        <v>1007</v>
      </c>
      <c r="G538" s="98">
        <v>3.0</v>
      </c>
      <c r="H538" s="98">
        <v>1.0</v>
      </c>
      <c r="I538" s="98">
        <v>4.0</v>
      </c>
      <c r="J538" s="156">
        <v>50.0</v>
      </c>
      <c r="K538" s="98">
        <v>12.5</v>
      </c>
      <c r="L538" s="78" t="s">
        <v>412</v>
      </c>
      <c r="M538" s="79"/>
      <c r="N538" s="79"/>
      <c r="O538" s="79"/>
      <c r="P538" s="79"/>
      <c r="Q538" s="79"/>
      <c r="R538" s="79"/>
      <c r="S538" s="79"/>
      <c r="T538" s="79"/>
      <c r="U538" s="79"/>
      <c r="V538" s="79"/>
      <c r="W538" s="79"/>
      <c r="X538" s="79"/>
    </row>
    <row r="539" ht="11.25" customHeight="1">
      <c r="A539" s="236" t="s">
        <v>2065</v>
      </c>
      <c r="B539" s="236" t="s">
        <v>2066</v>
      </c>
      <c r="C539" s="92" t="s">
        <v>77</v>
      </c>
      <c r="D539" s="112" t="s">
        <v>2067</v>
      </c>
      <c r="E539" s="98" t="s">
        <v>2068</v>
      </c>
      <c r="F539" s="98" t="s">
        <v>1007</v>
      </c>
      <c r="G539" s="98">
        <v>2.0</v>
      </c>
      <c r="H539" s="98">
        <v>1.0</v>
      </c>
      <c r="I539" s="98">
        <v>3.0</v>
      </c>
      <c r="J539" s="156">
        <v>50.0</v>
      </c>
      <c r="K539" s="98">
        <v>16.67</v>
      </c>
      <c r="L539" s="78" t="s">
        <v>412</v>
      </c>
      <c r="M539" s="79"/>
      <c r="N539" s="79"/>
      <c r="O539" s="79"/>
      <c r="P539" s="79"/>
      <c r="Q539" s="79"/>
      <c r="R539" s="79"/>
      <c r="S539" s="79"/>
      <c r="T539" s="79"/>
      <c r="U539" s="79"/>
      <c r="V539" s="79"/>
      <c r="W539" s="79"/>
      <c r="X539" s="79"/>
    </row>
    <row r="540" ht="11.25" customHeight="1">
      <c r="A540" s="236" t="s">
        <v>2065</v>
      </c>
      <c r="B540" s="236" t="s">
        <v>2066</v>
      </c>
      <c r="C540" s="92" t="s">
        <v>77</v>
      </c>
      <c r="D540" s="112" t="s">
        <v>2069</v>
      </c>
      <c r="E540" s="98" t="s">
        <v>2070</v>
      </c>
      <c r="F540" s="98" t="s">
        <v>1007</v>
      </c>
      <c r="G540" s="98">
        <v>2.0</v>
      </c>
      <c r="H540" s="98">
        <v>1.0</v>
      </c>
      <c r="I540" s="98">
        <v>3.0</v>
      </c>
      <c r="J540" s="156">
        <v>50.0</v>
      </c>
      <c r="K540" s="98">
        <v>16.67</v>
      </c>
      <c r="L540" s="78" t="s">
        <v>412</v>
      </c>
      <c r="M540" s="79"/>
      <c r="N540" s="79"/>
      <c r="O540" s="79"/>
      <c r="P540" s="79"/>
      <c r="Q540" s="79"/>
      <c r="R540" s="79"/>
      <c r="S540" s="79"/>
      <c r="T540" s="79"/>
      <c r="U540" s="79"/>
      <c r="V540" s="79"/>
      <c r="W540" s="79"/>
      <c r="X540" s="79"/>
    </row>
    <row r="541" ht="11.25" customHeight="1">
      <c r="A541" s="236" t="s">
        <v>2071</v>
      </c>
      <c r="B541" s="236" t="s">
        <v>2072</v>
      </c>
      <c r="C541" s="92" t="s">
        <v>77</v>
      </c>
      <c r="D541" s="112" t="s">
        <v>2073</v>
      </c>
      <c r="E541" s="98" t="s">
        <v>2074</v>
      </c>
      <c r="F541" s="98" t="s">
        <v>1007</v>
      </c>
      <c r="G541" s="98">
        <v>3.0</v>
      </c>
      <c r="H541" s="98">
        <v>1.0</v>
      </c>
      <c r="I541" s="98">
        <v>4.0</v>
      </c>
      <c r="J541" s="156">
        <v>50.0</v>
      </c>
      <c r="K541" s="98">
        <v>12.5</v>
      </c>
      <c r="L541" s="78" t="s">
        <v>412</v>
      </c>
      <c r="M541" s="79"/>
      <c r="N541" s="79"/>
      <c r="O541" s="79"/>
      <c r="P541" s="79"/>
      <c r="Q541" s="79"/>
      <c r="R541" s="79"/>
      <c r="S541" s="79"/>
      <c r="T541" s="79"/>
      <c r="U541" s="79"/>
      <c r="V541" s="79"/>
      <c r="W541" s="79"/>
      <c r="X541" s="79"/>
    </row>
    <row r="542" ht="11.25" customHeight="1">
      <c r="A542" s="236" t="s">
        <v>2071</v>
      </c>
      <c r="B542" s="236" t="s">
        <v>2072</v>
      </c>
      <c r="C542" s="92" t="s">
        <v>77</v>
      </c>
      <c r="D542" s="112" t="s">
        <v>2075</v>
      </c>
      <c r="E542" s="98" t="s">
        <v>2076</v>
      </c>
      <c r="F542" s="98" t="s">
        <v>922</v>
      </c>
      <c r="G542" s="98">
        <v>3.0</v>
      </c>
      <c r="H542" s="98">
        <v>1.0</v>
      </c>
      <c r="I542" s="98">
        <v>4.0</v>
      </c>
      <c r="J542" s="156">
        <v>50.0</v>
      </c>
      <c r="K542" s="98">
        <v>12.5</v>
      </c>
      <c r="L542" s="78" t="s">
        <v>412</v>
      </c>
      <c r="M542" s="79"/>
      <c r="N542" s="79"/>
      <c r="O542" s="79"/>
      <c r="P542" s="79"/>
      <c r="Q542" s="79"/>
      <c r="R542" s="79"/>
      <c r="S542" s="79"/>
      <c r="T542" s="79"/>
      <c r="U542" s="79"/>
      <c r="V542" s="79"/>
      <c r="W542" s="79"/>
      <c r="X542" s="79"/>
    </row>
    <row r="543" ht="11.25" customHeight="1">
      <c r="A543" s="236" t="s">
        <v>2077</v>
      </c>
      <c r="B543" s="236" t="s">
        <v>2078</v>
      </c>
      <c r="C543" s="92" t="s">
        <v>77</v>
      </c>
      <c r="D543" s="112" t="s">
        <v>2079</v>
      </c>
      <c r="E543" s="98" t="s">
        <v>2080</v>
      </c>
      <c r="F543" s="98" t="s">
        <v>974</v>
      </c>
      <c r="G543" s="98">
        <v>4.0</v>
      </c>
      <c r="H543" s="98">
        <v>1.0</v>
      </c>
      <c r="I543" s="98">
        <v>5.0</v>
      </c>
      <c r="J543" s="156">
        <v>50.0</v>
      </c>
      <c r="K543" s="98">
        <v>10.0</v>
      </c>
      <c r="L543" s="78" t="s">
        <v>412</v>
      </c>
      <c r="M543" s="79"/>
      <c r="N543" s="79"/>
      <c r="O543" s="79"/>
      <c r="P543" s="79"/>
      <c r="Q543" s="79"/>
      <c r="R543" s="79"/>
      <c r="S543" s="79"/>
      <c r="T543" s="79"/>
      <c r="U543" s="79"/>
      <c r="V543" s="79"/>
      <c r="W543" s="79"/>
      <c r="X543" s="79"/>
    </row>
    <row r="544" ht="11.25" customHeight="1">
      <c r="A544" s="236" t="s">
        <v>2077</v>
      </c>
      <c r="B544" s="236" t="s">
        <v>2078</v>
      </c>
      <c r="C544" s="92" t="s">
        <v>77</v>
      </c>
      <c r="D544" s="112" t="s">
        <v>2081</v>
      </c>
      <c r="E544" s="98" t="s">
        <v>2082</v>
      </c>
      <c r="F544" s="98" t="s">
        <v>1007</v>
      </c>
      <c r="G544" s="98">
        <v>4.0</v>
      </c>
      <c r="H544" s="98">
        <v>1.0</v>
      </c>
      <c r="I544" s="98">
        <v>5.0</v>
      </c>
      <c r="J544" s="156">
        <v>50.0</v>
      </c>
      <c r="K544" s="98">
        <v>10.0</v>
      </c>
      <c r="L544" s="78" t="s">
        <v>412</v>
      </c>
      <c r="M544" s="79"/>
      <c r="N544" s="79"/>
      <c r="O544" s="79"/>
      <c r="P544" s="79"/>
      <c r="Q544" s="79"/>
      <c r="R544" s="79"/>
      <c r="S544" s="79"/>
      <c r="T544" s="79"/>
      <c r="U544" s="79"/>
      <c r="V544" s="79"/>
      <c r="W544" s="79"/>
      <c r="X544" s="79"/>
    </row>
    <row r="545" ht="11.25" customHeight="1">
      <c r="A545" s="236" t="s">
        <v>2083</v>
      </c>
      <c r="B545" s="236" t="s">
        <v>2078</v>
      </c>
      <c r="C545" s="92" t="s">
        <v>77</v>
      </c>
      <c r="D545" s="112" t="s">
        <v>2084</v>
      </c>
      <c r="E545" s="98" t="s">
        <v>2085</v>
      </c>
      <c r="F545" s="98" t="s">
        <v>1007</v>
      </c>
      <c r="G545" s="98">
        <v>4.0</v>
      </c>
      <c r="H545" s="98">
        <v>1.0</v>
      </c>
      <c r="I545" s="98">
        <v>5.0</v>
      </c>
      <c r="J545" s="156">
        <v>50.0</v>
      </c>
      <c r="K545" s="98">
        <v>10.0</v>
      </c>
      <c r="L545" s="78" t="s">
        <v>412</v>
      </c>
      <c r="M545" s="79"/>
      <c r="N545" s="79"/>
      <c r="O545" s="79"/>
      <c r="P545" s="79"/>
      <c r="Q545" s="79"/>
      <c r="R545" s="79"/>
      <c r="S545" s="79"/>
      <c r="T545" s="79"/>
      <c r="U545" s="79"/>
      <c r="V545" s="79"/>
      <c r="W545" s="79"/>
      <c r="X545" s="79"/>
    </row>
    <row r="546" ht="11.25" customHeight="1">
      <c r="A546" s="236" t="s">
        <v>2086</v>
      </c>
      <c r="B546" s="236" t="s">
        <v>2087</v>
      </c>
      <c r="C546" s="92" t="s">
        <v>77</v>
      </c>
      <c r="D546" s="112" t="s">
        <v>2088</v>
      </c>
      <c r="E546" s="98" t="s">
        <v>2089</v>
      </c>
      <c r="F546" s="98" t="s">
        <v>1007</v>
      </c>
      <c r="G546" s="98">
        <v>2.0</v>
      </c>
      <c r="H546" s="98">
        <v>1.0</v>
      </c>
      <c r="I546" s="98">
        <v>3.0</v>
      </c>
      <c r="J546" s="156">
        <v>50.0</v>
      </c>
      <c r="K546" s="98">
        <v>16.67</v>
      </c>
      <c r="L546" s="78" t="s">
        <v>412</v>
      </c>
      <c r="M546" s="79"/>
      <c r="N546" s="79"/>
      <c r="O546" s="79"/>
      <c r="P546" s="79"/>
      <c r="Q546" s="79"/>
      <c r="R546" s="79"/>
      <c r="S546" s="79"/>
      <c r="T546" s="79"/>
      <c r="U546" s="79"/>
      <c r="V546" s="79"/>
      <c r="W546" s="79"/>
      <c r="X546" s="79"/>
    </row>
    <row r="547" ht="11.25" customHeight="1">
      <c r="A547" s="236" t="s">
        <v>2086</v>
      </c>
      <c r="B547" s="236" t="s">
        <v>2087</v>
      </c>
      <c r="C547" s="92" t="s">
        <v>77</v>
      </c>
      <c r="D547" s="112" t="s">
        <v>2090</v>
      </c>
      <c r="E547" s="98" t="s">
        <v>2091</v>
      </c>
      <c r="F547" s="98" t="s">
        <v>2092</v>
      </c>
      <c r="G547" s="98">
        <v>2.0</v>
      </c>
      <c r="H547" s="98">
        <v>1.0</v>
      </c>
      <c r="I547" s="98">
        <v>3.0</v>
      </c>
      <c r="J547" s="156">
        <v>50.0</v>
      </c>
      <c r="K547" s="98">
        <v>16.67</v>
      </c>
      <c r="L547" s="78" t="s">
        <v>412</v>
      </c>
      <c r="M547" s="79"/>
      <c r="N547" s="79"/>
      <c r="O547" s="79"/>
      <c r="P547" s="79"/>
      <c r="Q547" s="79"/>
      <c r="R547" s="79"/>
      <c r="S547" s="79"/>
      <c r="T547" s="79"/>
      <c r="U547" s="79"/>
      <c r="V547" s="79"/>
      <c r="W547" s="79"/>
      <c r="X547" s="79"/>
    </row>
    <row r="548" ht="11.25" customHeight="1">
      <c r="A548" s="236" t="s">
        <v>2086</v>
      </c>
      <c r="B548" s="236" t="s">
        <v>2087</v>
      </c>
      <c r="C548" s="92" t="s">
        <v>77</v>
      </c>
      <c r="D548" s="112" t="s">
        <v>2093</v>
      </c>
      <c r="E548" s="98" t="s">
        <v>2094</v>
      </c>
      <c r="F548" s="98" t="s">
        <v>922</v>
      </c>
      <c r="G548" s="98">
        <v>2.0</v>
      </c>
      <c r="H548" s="98">
        <v>1.0</v>
      </c>
      <c r="I548" s="98">
        <v>3.0</v>
      </c>
      <c r="J548" s="156">
        <v>50.0</v>
      </c>
      <c r="K548" s="98">
        <v>16.67</v>
      </c>
      <c r="L548" s="78" t="s">
        <v>412</v>
      </c>
      <c r="M548" s="79"/>
      <c r="N548" s="79"/>
      <c r="O548" s="79"/>
      <c r="P548" s="79"/>
      <c r="Q548" s="79"/>
      <c r="R548" s="79"/>
      <c r="S548" s="79"/>
      <c r="T548" s="79"/>
      <c r="U548" s="79"/>
      <c r="V548" s="79"/>
      <c r="W548" s="79"/>
      <c r="X548" s="79"/>
    </row>
    <row r="549" ht="11.25" customHeight="1">
      <c r="A549" s="236" t="s">
        <v>2086</v>
      </c>
      <c r="B549" s="236" t="s">
        <v>2087</v>
      </c>
      <c r="C549" s="92" t="s">
        <v>77</v>
      </c>
      <c r="D549" s="112" t="s">
        <v>2095</v>
      </c>
      <c r="E549" s="98" t="s">
        <v>2096</v>
      </c>
      <c r="F549" s="98" t="s">
        <v>974</v>
      </c>
      <c r="G549" s="98">
        <v>2.0</v>
      </c>
      <c r="H549" s="98">
        <v>1.0</v>
      </c>
      <c r="I549" s="98">
        <v>3.0</v>
      </c>
      <c r="J549" s="156">
        <v>50.0</v>
      </c>
      <c r="K549" s="98">
        <v>16.67</v>
      </c>
      <c r="L549" s="78" t="s">
        <v>412</v>
      </c>
      <c r="M549" s="79"/>
      <c r="N549" s="79"/>
      <c r="O549" s="79"/>
      <c r="P549" s="79"/>
      <c r="Q549" s="79"/>
      <c r="R549" s="79"/>
      <c r="S549" s="79"/>
      <c r="T549" s="79"/>
      <c r="U549" s="79"/>
      <c r="V549" s="79"/>
      <c r="W549" s="79"/>
      <c r="X549" s="79"/>
    </row>
    <row r="550" ht="11.25" customHeight="1">
      <c r="A550" s="236" t="s">
        <v>2086</v>
      </c>
      <c r="B550" s="236" t="s">
        <v>2087</v>
      </c>
      <c r="C550" s="92" t="s">
        <v>77</v>
      </c>
      <c r="D550" s="112" t="s">
        <v>2097</v>
      </c>
      <c r="E550" s="237" t="s">
        <v>2098</v>
      </c>
      <c r="F550" s="98" t="s">
        <v>2099</v>
      </c>
      <c r="G550" s="98">
        <v>2.0</v>
      </c>
      <c r="H550" s="98">
        <v>1.0</v>
      </c>
      <c r="I550" s="98">
        <v>3.0</v>
      </c>
      <c r="J550" s="156">
        <v>50.0</v>
      </c>
      <c r="K550" s="98">
        <v>16.67</v>
      </c>
      <c r="L550" s="78" t="s">
        <v>412</v>
      </c>
      <c r="M550" s="79"/>
      <c r="N550" s="79"/>
      <c r="O550" s="79"/>
      <c r="P550" s="79"/>
      <c r="Q550" s="79"/>
      <c r="R550" s="79"/>
      <c r="S550" s="79"/>
      <c r="T550" s="79"/>
      <c r="U550" s="79"/>
      <c r="V550" s="79"/>
      <c r="W550" s="79"/>
      <c r="X550" s="79"/>
    </row>
    <row r="551" ht="11.25" customHeight="1">
      <c r="A551" s="236" t="s">
        <v>2100</v>
      </c>
      <c r="B551" s="236" t="s">
        <v>2101</v>
      </c>
      <c r="C551" s="92" t="s">
        <v>77</v>
      </c>
      <c r="D551" s="112" t="s">
        <v>2102</v>
      </c>
      <c r="E551" s="98" t="s">
        <v>2103</v>
      </c>
      <c r="F551" s="98" t="s">
        <v>1007</v>
      </c>
      <c r="G551" s="98">
        <v>1.0</v>
      </c>
      <c r="H551" s="98">
        <v>1.0</v>
      </c>
      <c r="I551" s="98">
        <v>2.0</v>
      </c>
      <c r="J551" s="238">
        <v>50.0</v>
      </c>
      <c r="K551" s="98">
        <v>25.0</v>
      </c>
      <c r="L551" s="78" t="s">
        <v>412</v>
      </c>
      <c r="M551" s="79"/>
      <c r="N551" s="79"/>
      <c r="O551" s="79"/>
      <c r="P551" s="79"/>
      <c r="Q551" s="79"/>
      <c r="R551" s="79"/>
      <c r="S551" s="79"/>
      <c r="T551" s="79"/>
      <c r="U551" s="79"/>
      <c r="V551" s="79"/>
      <c r="W551" s="79"/>
      <c r="X551" s="79"/>
    </row>
    <row r="552" ht="11.25" customHeight="1">
      <c r="A552" s="236" t="s">
        <v>2104</v>
      </c>
      <c r="B552" s="236" t="s">
        <v>2105</v>
      </c>
      <c r="C552" s="92" t="s">
        <v>77</v>
      </c>
      <c r="D552" s="112" t="s">
        <v>2106</v>
      </c>
      <c r="E552" s="98" t="s">
        <v>2107</v>
      </c>
      <c r="F552" s="98" t="s">
        <v>1007</v>
      </c>
      <c r="G552" s="98">
        <v>2.0</v>
      </c>
      <c r="H552" s="98">
        <v>1.0</v>
      </c>
      <c r="I552" s="98">
        <v>3.0</v>
      </c>
      <c r="J552" s="238">
        <v>50.0</v>
      </c>
      <c r="K552" s="98">
        <v>16.67</v>
      </c>
      <c r="L552" s="78" t="s">
        <v>412</v>
      </c>
      <c r="M552" s="79"/>
      <c r="N552" s="79"/>
      <c r="O552" s="79"/>
      <c r="P552" s="79"/>
      <c r="Q552" s="79"/>
      <c r="R552" s="79"/>
      <c r="S552" s="79"/>
      <c r="T552" s="79"/>
      <c r="U552" s="79"/>
      <c r="V552" s="79"/>
      <c r="W552" s="79"/>
      <c r="X552" s="79"/>
    </row>
    <row r="553" ht="11.25" customHeight="1">
      <c r="A553" s="236" t="s">
        <v>2104</v>
      </c>
      <c r="B553" s="236" t="s">
        <v>2105</v>
      </c>
      <c r="C553" s="92" t="s">
        <v>77</v>
      </c>
      <c r="D553" s="112" t="s">
        <v>2108</v>
      </c>
      <c r="E553" s="98" t="s">
        <v>2109</v>
      </c>
      <c r="F553" s="98" t="s">
        <v>2110</v>
      </c>
      <c r="G553" s="98">
        <v>2.0</v>
      </c>
      <c r="H553" s="98">
        <v>1.0</v>
      </c>
      <c r="I553" s="98">
        <v>3.0</v>
      </c>
      <c r="J553" s="238">
        <v>50.0</v>
      </c>
      <c r="K553" s="98">
        <v>16.67</v>
      </c>
      <c r="L553" s="78" t="s">
        <v>412</v>
      </c>
      <c r="M553" s="79"/>
      <c r="N553" s="79"/>
      <c r="O553" s="79"/>
      <c r="P553" s="79"/>
      <c r="Q553" s="79"/>
      <c r="R553" s="79"/>
      <c r="S553" s="79"/>
      <c r="T553" s="79"/>
      <c r="U553" s="79"/>
      <c r="V553" s="79"/>
      <c r="W553" s="79"/>
      <c r="X553" s="79"/>
    </row>
    <row r="554" ht="11.25" customHeight="1">
      <c r="A554" s="236" t="s">
        <v>2111</v>
      </c>
      <c r="B554" s="236" t="s">
        <v>2112</v>
      </c>
      <c r="C554" s="92" t="s">
        <v>77</v>
      </c>
      <c r="D554" s="112" t="s">
        <v>2113</v>
      </c>
      <c r="E554" s="98" t="s">
        <v>2114</v>
      </c>
      <c r="F554" s="98" t="s">
        <v>922</v>
      </c>
      <c r="G554" s="98">
        <v>4.0</v>
      </c>
      <c r="H554" s="98">
        <v>1.0</v>
      </c>
      <c r="I554" s="98">
        <v>5.0</v>
      </c>
      <c r="J554" s="238">
        <v>50.0</v>
      </c>
      <c r="K554" s="98">
        <v>10.0</v>
      </c>
      <c r="L554" s="78" t="s">
        <v>412</v>
      </c>
      <c r="M554" s="79"/>
      <c r="N554" s="79"/>
      <c r="O554" s="79"/>
      <c r="P554" s="79"/>
      <c r="Q554" s="79"/>
      <c r="R554" s="79"/>
      <c r="S554" s="79"/>
      <c r="T554" s="79"/>
      <c r="U554" s="79"/>
      <c r="V554" s="79"/>
      <c r="W554" s="79"/>
      <c r="X554" s="79"/>
    </row>
    <row r="555" ht="11.25" customHeight="1">
      <c r="A555" s="236" t="s">
        <v>2111</v>
      </c>
      <c r="B555" s="236" t="s">
        <v>2112</v>
      </c>
      <c r="C555" s="92" t="s">
        <v>77</v>
      </c>
      <c r="D555" s="112" t="s">
        <v>2115</v>
      </c>
      <c r="E555" s="98" t="s">
        <v>2116</v>
      </c>
      <c r="F555" s="98" t="s">
        <v>922</v>
      </c>
      <c r="G555" s="98">
        <v>4.0</v>
      </c>
      <c r="H555" s="98">
        <v>1.0</v>
      </c>
      <c r="I555" s="98">
        <v>5.0</v>
      </c>
      <c r="J555" s="238">
        <v>50.0</v>
      </c>
      <c r="K555" s="98">
        <v>10.0</v>
      </c>
      <c r="L555" s="78" t="s">
        <v>412</v>
      </c>
      <c r="M555" s="79"/>
      <c r="N555" s="79"/>
      <c r="O555" s="79"/>
      <c r="P555" s="79"/>
      <c r="Q555" s="79"/>
      <c r="R555" s="79"/>
      <c r="S555" s="79"/>
      <c r="T555" s="79"/>
      <c r="U555" s="79"/>
      <c r="V555" s="79"/>
      <c r="W555" s="79"/>
      <c r="X555" s="79"/>
    </row>
    <row r="556" ht="11.25" customHeight="1">
      <c r="A556" s="236" t="s">
        <v>2111</v>
      </c>
      <c r="B556" s="236" t="s">
        <v>2112</v>
      </c>
      <c r="C556" s="92" t="s">
        <v>77</v>
      </c>
      <c r="D556" s="112" t="s">
        <v>2117</v>
      </c>
      <c r="E556" s="98" t="s">
        <v>2118</v>
      </c>
      <c r="F556" s="98" t="s">
        <v>1007</v>
      </c>
      <c r="G556" s="98">
        <v>4.0</v>
      </c>
      <c r="H556" s="98">
        <v>1.0</v>
      </c>
      <c r="I556" s="98">
        <v>5.0</v>
      </c>
      <c r="J556" s="238">
        <v>50.0</v>
      </c>
      <c r="K556" s="98">
        <v>10.0</v>
      </c>
      <c r="L556" s="78" t="s">
        <v>412</v>
      </c>
      <c r="M556" s="79"/>
      <c r="N556" s="79"/>
      <c r="O556" s="79"/>
      <c r="P556" s="79"/>
      <c r="Q556" s="79"/>
      <c r="R556" s="79"/>
      <c r="S556" s="79"/>
      <c r="T556" s="79"/>
      <c r="U556" s="79"/>
      <c r="V556" s="79"/>
      <c r="W556" s="79"/>
      <c r="X556" s="79"/>
    </row>
    <row r="557" ht="11.25" customHeight="1">
      <c r="A557" s="236" t="s">
        <v>2119</v>
      </c>
      <c r="B557" s="236" t="s">
        <v>2120</v>
      </c>
      <c r="C557" s="92" t="s">
        <v>77</v>
      </c>
      <c r="D557" s="112" t="s">
        <v>2121</v>
      </c>
      <c r="E557" s="98" t="s">
        <v>2122</v>
      </c>
      <c r="F557" s="98" t="s">
        <v>974</v>
      </c>
      <c r="G557" s="98">
        <v>5.0</v>
      </c>
      <c r="H557" s="98">
        <v>1.0</v>
      </c>
      <c r="I557" s="98">
        <v>6.0</v>
      </c>
      <c r="J557" s="238">
        <v>50.0</v>
      </c>
      <c r="K557" s="98">
        <v>8.34</v>
      </c>
      <c r="L557" s="78" t="s">
        <v>412</v>
      </c>
      <c r="M557" s="79"/>
      <c r="N557" s="79"/>
      <c r="O557" s="79"/>
      <c r="P557" s="79"/>
      <c r="Q557" s="79"/>
      <c r="R557" s="79"/>
      <c r="S557" s="79"/>
      <c r="T557" s="79"/>
      <c r="U557" s="79"/>
      <c r="V557" s="79"/>
      <c r="W557" s="79"/>
      <c r="X557" s="79"/>
    </row>
    <row r="558" ht="11.25" customHeight="1">
      <c r="A558" s="236" t="s">
        <v>2119</v>
      </c>
      <c r="B558" s="236" t="s">
        <v>2120</v>
      </c>
      <c r="C558" s="92" t="s">
        <v>77</v>
      </c>
      <c r="D558" s="112" t="s">
        <v>2123</v>
      </c>
      <c r="E558" s="98" t="s">
        <v>2124</v>
      </c>
      <c r="F558" s="98" t="s">
        <v>974</v>
      </c>
      <c r="G558" s="98">
        <v>5.0</v>
      </c>
      <c r="H558" s="98">
        <v>1.0</v>
      </c>
      <c r="I558" s="98">
        <v>6.0</v>
      </c>
      <c r="J558" s="238">
        <v>50.0</v>
      </c>
      <c r="K558" s="98">
        <v>8.34</v>
      </c>
      <c r="L558" s="78" t="s">
        <v>412</v>
      </c>
      <c r="M558" s="79"/>
      <c r="N558" s="79"/>
      <c r="O558" s="79"/>
      <c r="P558" s="79"/>
      <c r="Q558" s="79"/>
      <c r="R558" s="79"/>
      <c r="S558" s="79"/>
      <c r="T558" s="79"/>
      <c r="U558" s="79"/>
      <c r="V558" s="79"/>
      <c r="W558" s="79"/>
      <c r="X558" s="79"/>
    </row>
    <row r="559" ht="11.25" customHeight="1">
      <c r="A559" s="236" t="s">
        <v>2119</v>
      </c>
      <c r="B559" s="236" t="s">
        <v>2120</v>
      </c>
      <c r="C559" s="92" t="s">
        <v>77</v>
      </c>
      <c r="D559" s="112" t="s">
        <v>2125</v>
      </c>
      <c r="E559" s="98" t="s">
        <v>2126</v>
      </c>
      <c r="F559" s="98" t="s">
        <v>1007</v>
      </c>
      <c r="G559" s="98">
        <v>5.0</v>
      </c>
      <c r="H559" s="98">
        <v>1.0</v>
      </c>
      <c r="I559" s="98">
        <v>6.0</v>
      </c>
      <c r="J559" s="238">
        <v>50.0</v>
      </c>
      <c r="K559" s="98">
        <v>8.34</v>
      </c>
      <c r="L559" s="78" t="s">
        <v>412</v>
      </c>
      <c r="M559" s="79"/>
      <c r="N559" s="79"/>
      <c r="O559" s="79"/>
      <c r="P559" s="79"/>
      <c r="Q559" s="79"/>
      <c r="R559" s="79"/>
      <c r="S559" s="79"/>
      <c r="T559" s="79"/>
      <c r="U559" s="79"/>
      <c r="V559" s="79"/>
      <c r="W559" s="79"/>
      <c r="X559" s="79"/>
    </row>
    <row r="560" ht="11.25" customHeight="1">
      <c r="A560" s="236" t="s">
        <v>2119</v>
      </c>
      <c r="B560" s="236" t="s">
        <v>2120</v>
      </c>
      <c r="C560" s="92" t="s">
        <v>77</v>
      </c>
      <c r="D560" s="112" t="s">
        <v>2127</v>
      </c>
      <c r="E560" s="98" t="s">
        <v>2128</v>
      </c>
      <c r="F560" s="98" t="s">
        <v>974</v>
      </c>
      <c r="G560" s="98">
        <v>5.0</v>
      </c>
      <c r="H560" s="98">
        <v>1.0</v>
      </c>
      <c r="I560" s="98">
        <v>6.0</v>
      </c>
      <c r="J560" s="238">
        <v>50.0</v>
      </c>
      <c r="K560" s="98">
        <v>8.34</v>
      </c>
      <c r="L560" s="78" t="s">
        <v>412</v>
      </c>
      <c r="M560" s="79"/>
      <c r="N560" s="79"/>
      <c r="O560" s="79"/>
      <c r="P560" s="79"/>
      <c r="Q560" s="79"/>
      <c r="R560" s="79"/>
      <c r="S560" s="79"/>
      <c r="T560" s="79"/>
      <c r="U560" s="79"/>
      <c r="V560" s="79"/>
      <c r="W560" s="79"/>
      <c r="X560" s="79"/>
    </row>
    <row r="561" ht="11.25" customHeight="1">
      <c r="A561" s="236" t="s">
        <v>2119</v>
      </c>
      <c r="B561" s="236" t="s">
        <v>2120</v>
      </c>
      <c r="C561" s="92" t="s">
        <v>77</v>
      </c>
      <c r="D561" s="112" t="s">
        <v>2129</v>
      </c>
      <c r="E561" s="98" t="s">
        <v>2130</v>
      </c>
      <c r="F561" s="98" t="s">
        <v>922</v>
      </c>
      <c r="G561" s="98">
        <v>5.0</v>
      </c>
      <c r="H561" s="98">
        <v>1.0</v>
      </c>
      <c r="I561" s="98">
        <v>6.0</v>
      </c>
      <c r="J561" s="238">
        <v>50.0</v>
      </c>
      <c r="K561" s="98">
        <v>8.34</v>
      </c>
      <c r="L561" s="78" t="s">
        <v>412</v>
      </c>
      <c r="M561" s="79"/>
      <c r="N561" s="79"/>
      <c r="O561" s="79"/>
      <c r="P561" s="79"/>
      <c r="Q561" s="79"/>
      <c r="R561" s="79"/>
      <c r="S561" s="79"/>
      <c r="T561" s="79"/>
      <c r="U561" s="79"/>
      <c r="V561" s="79"/>
      <c r="W561" s="79"/>
      <c r="X561" s="79"/>
    </row>
    <row r="562" ht="11.25" customHeight="1">
      <c r="A562" s="236" t="s">
        <v>2119</v>
      </c>
      <c r="B562" s="236" t="s">
        <v>2120</v>
      </c>
      <c r="C562" s="92" t="s">
        <v>77</v>
      </c>
      <c r="D562" s="112" t="s">
        <v>2131</v>
      </c>
      <c r="E562" s="98" t="s">
        <v>2132</v>
      </c>
      <c r="F562" s="98" t="s">
        <v>2110</v>
      </c>
      <c r="G562" s="98">
        <v>5.0</v>
      </c>
      <c r="H562" s="98">
        <v>1.0</v>
      </c>
      <c r="I562" s="98">
        <v>6.0</v>
      </c>
      <c r="J562" s="238">
        <v>50.0</v>
      </c>
      <c r="K562" s="98">
        <v>8.34</v>
      </c>
      <c r="L562" s="78" t="s">
        <v>412</v>
      </c>
      <c r="M562" s="79"/>
      <c r="N562" s="79"/>
      <c r="O562" s="79"/>
      <c r="P562" s="79"/>
      <c r="Q562" s="79"/>
      <c r="R562" s="79"/>
      <c r="S562" s="79"/>
      <c r="T562" s="79"/>
      <c r="U562" s="79"/>
      <c r="V562" s="79"/>
      <c r="W562" s="79"/>
      <c r="X562" s="79"/>
    </row>
    <row r="563" ht="11.25" customHeight="1">
      <c r="A563" s="236" t="s">
        <v>2119</v>
      </c>
      <c r="B563" s="236" t="s">
        <v>2120</v>
      </c>
      <c r="C563" s="92" t="s">
        <v>77</v>
      </c>
      <c r="D563" s="112" t="s">
        <v>2133</v>
      </c>
      <c r="E563" s="98" t="s">
        <v>2134</v>
      </c>
      <c r="F563" s="98" t="s">
        <v>974</v>
      </c>
      <c r="G563" s="98">
        <v>5.0</v>
      </c>
      <c r="H563" s="98">
        <v>1.0</v>
      </c>
      <c r="I563" s="98">
        <v>6.0</v>
      </c>
      <c r="J563" s="238">
        <v>50.0</v>
      </c>
      <c r="K563" s="98">
        <v>8.34</v>
      </c>
      <c r="L563" s="78" t="s">
        <v>412</v>
      </c>
      <c r="M563" s="79"/>
      <c r="N563" s="79"/>
      <c r="O563" s="79"/>
      <c r="P563" s="79"/>
      <c r="Q563" s="79"/>
      <c r="R563" s="79"/>
      <c r="S563" s="79"/>
      <c r="T563" s="79"/>
      <c r="U563" s="79"/>
      <c r="V563" s="79"/>
      <c r="W563" s="79"/>
      <c r="X563" s="79"/>
    </row>
    <row r="564" ht="11.25" customHeight="1">
      <c r="A564" s="236" t="s">
        <v>2135</v>
      </c>
      <c r="B564" s="236" t="s">
        <v>2136</v>
      </c>
      <c r="C564" s="92" t="s">
        <v>77</v>
      </c>
      <c r="D564" s="112" t="s">
        <v>2137</v>
      </c>
      <c r="E564" s="98" t="s">
        <v>2138</v>
      </c>
      <c r="F564" s="98" t="s">
        <v>1007</v>
      </c>
      <c r="G564" s="98">
        <v>3.0</v>
      </c>
      <c r="H564" s="98">
        <v>1.0</v>
      </c>
      <c r="I564" s="98">
        <v>4.0</v>
      </c>
      <c r="J564" s="238">
        <v>50.0</v>
      </c>
      <c r="K564" s="98">
        <v>12.5</v>
      </c>
      <c r="L564" s="78" t="s">
        <v>412</v>
      </c>
      <c r="M564" s="79"/>
      <c r="N564" s="79"/>
      <c r="O564" s="79"/>
      <c r="P564" s="79"/>
      <c r="Q564" s="79"/>
      <c r="R564" s="79"/>
      <c r="S564" s="79"/>
      <c r="T564" s="79"/>
      <c r="U564" s="79"/>
      <c r="V564" s="79"/>
      <c r="W564" s="79"/>
      <c r="X564" s="79"/>
    </row>
    <row r="565" ht="11.25" customHeight="1">
      <c r="A565" s="236" t="s">
        <v>2139</v>
      </c>
      <c r="B565" s="236" t="s">
        <v>2140</v>
      </c>
      <c r="C565" s="92" t="s">
        <v>77</v>
      </c>
      <c r="D565" s="112" t="s">
        <v>2141</v>
      </c>
      <c r="E565" s="98" t="s">
        <v>2142</v>
      </c>
      <c r="F565" s="98" t="s">
        <v>1007</v>
      </c>
      <c r="G565" s="98">
        <v>3.0</v>
      </c>
      <c r="H565" s="98">
        <v>1.0</v>
      </c>
      <c r="I565" s="98">
        <v>4.0</v>
      </c>
      <c r="J565" s="238">
        <v>50.0</v>
      </c>
      <c r="K565" s="98">
        <v>12.5</v>
      </c>
      <c r="L565" s="78" t="s">
        <v>412</v>
      </c>
      <c r="M565" s="79"/>
      <c r="N565" s="79"/>
      <c r="O565" s="79"/>
      <c r="P565" s="79"/>
      <c r="Q565" s="79"/>
      <c r="R565" s="79"/>
      <c r="S565" s="79"/>
      <c r="T565" s="79"/>
      <c r="U565" s="79"/>
      <c r="V565" s="79"/>
      <c r="W565" s="79"/>
      <c r="X565" s="79"/>
    </row>
    <row r="566" ht="11.25" customHeight="1">
      <c r="A566" s="236" t="s">
        <v>2139</v>
      </c>
      <c r="B566" s="236" t="s">
        <v>2140</v>
      </c>
      <c r="C566" s="92" t="s">
        <v>77</v>
      </c>
      <c r="D566" s="112" t="s">
        <v>2143</v>
      </c>
      <c r="E566" s="98" t="s">
        <v>2144</v>
      </c>
      <c r="F566" s="98" t="s">
        <v>1007</v>
      </c>
      <c r="G566" s="98">
        <v>3.0</v>
      </c>
      <c r="H566" s="98">
        <v>1.0</v>
      </c>
      <c r="I566" s="98">
        <v>4.0</v>
      </c>
      <c r="J566" s="238">
        <v>50.0</v>
      </c>
      <c r="K566" s="98">
        <v>12.5</v>
      </c>
      <c r="L566" s="78" t="s">
        <v>412</v>
      </c>
      <c r="M566" s="79"/>
      <c r="N566" s="79"/>
      <c r="O566" s="79"/>
      <c r="P566" s="79"/>
      <c r="Q566" s="79"/>
      <c r="R566" s="79"/>
      <c r="S566" s="79"/>
      <c r="T566" s="79"/>
      <c r="U566" s="79"/>
      <c r="V566" s="79"/>
      <c r="W566" s="79"/>
      <c r="X566" s="79"/>
    </row>
    <row r="567" ht="11.25" customHeight="1">
      <c r="A567" s="236" t="s">
        <v>2145</v>
      </c>
      <c r="B567" s="236" t="s">
        <v>2146</v>
      </c>
      <c r="C567" s="92" t="s">
        <v>77</v>
      </c>
      <c r="D567" s="112" t="s">
        <v>2147</v>
      </c>
      <c r="E567" s="237" t="s">
        <v>2148</v>
      </c>
      <c r="F567" s="98" t="s">
        <v>1007</v>
      </c>
      <c r="G567" s="98">
        <v>1.0</v>
      </c>
      <c r="H567" s="98">
        <v>3.0</v>
      </c>
      <c r="I567" s="98">
        <v>4.0</v>
      </c>
      <c r="J567" s="238">
        <v>50.0</v>
      </c>
      <c r="K567" s="98">
        <v>12.5</v>
      </c>
      <c r="L567" s="78" t="s">
        <v>412</v>
      </c>
      <c r="M567" s="79"/>
      <c r="N567" s="79"/>
      <c r="O567" s="79"/>
      <c r="P567" s="79"/>
      <c r="Q567" s="79"/>
      <c r="R567" s="79"/>
      <c r="S567" s="79"/>
      <c r="T567" s="79"/>
      <c r="U567" s="79"/>
      <c r="V567" s="79"/>
      <c r="W567" s="79"/>
      <c r="X567" s="79"/>
    </row>
    <row r="568" ht="11.25" customHeight="1">
      <c r="A568" s="236" t="s">
        <v>2145</v>
      </c>
      <c r="B568" s="236" t="s">
        <v>2146</v>
      </c>
      <c r="C568" s="92" t="s">
        <v>77</v>
      </c>
      <c r="D568" s="112" t="s">
        <v>2149</v>
      </c>
      <c r="E568" s="237" t="s">
        <v>2150</v>
      </c>
      <c r="F568" s="98" t="s">
        <v>2151</v>
      </c>
      <c r="G568" s="98">
        <v>1.0</v>
      </c>
      <c r="H568" s="98">
        <v>3.0</v>
      </c>
      <c r="I568" s="98">
        <v>4.0</v>
      </c>
      <c r="J568" s="238">
        <v>50.0</v>
      </c>
      <c r="K568" s="98">
        <v>12.5</v>
      </c>
      <c r="L568" s="78" t="s">
        <v>412</v>
      </c>
      <c r="M568" s="79"/>
      <c r="N568" s="79"/>
      <c r="O568" s="79"/>
      <c r="P568" s="79"/>
      <c r="Q568" s="79"/>
      <c r="R568" s="79"/>
      <c r="S568" s="79"/>
      <c r="T568" s="79"/>
      <c r="U568" s="79"/>
      <c r="V568" s="79"/>
      <c r="W568" s="79"/>
      <c r="X568" s="79"/>
    </row>
    <row r="569" ht="11.25" customHeight="1">
      <c r="A569" s="236" t="s">
        <v>2145</v>
      </c>
      <c r="B569" s="236" t="s">
        <v>2146</v>
      </c>
      <c r="C569" s="92" t="s">
        <v>77</v>
      </c>
      <c r="D569" s="112" t="s">
        <v>2152</v>
      </c>
      <c r="E569" s="98" t="s">
        <v>2153</v>
      </c>
      <c r="F569" s="98" t="s">
        <v>974</v>
      </c>
      <c r="G569" s="98">
        <v>1.0</v>
      </c>
      <c r="H569" s="98">
        <v>3.0</v>
      </c>
      <c r="I569" s="98">
        <v>4.0</v>
      </c>
      <c r="J569" s="238">
        <v>50.0</v>
      </c>
      <c r="K569" s="98">
        <v>12.5</v>
      </c>
      <c r="L569" s="78" t="s">
        <v>412</v>
      </c>
      <c r="M569" s="79"/>
      <c r="N569" s="79"/>
      <c r="O569" s="79"/>
      <c r="P569" s="79"/>
      <c r="Q569" s="79"/>
      <c r="R569" s="79"/>
      <c r="S569" s="79"/>
      <c r="T569" s="79"/>
      <c r="U569" s="79"/>
      <c r="V569" s="79"/>
      <c r="W569" s="79"/>
      <c r="X569" s="79"/>
    </row>
    <row r="570" ht="11.25" customHeight="1">
      <c r="A570" s="236" t="s">
        <v>2145</v>
      </c>
      <c r="B570" s="236" t="s">
        <v>2146</v>
      </c>
      <c r="C570" s="92" t="s">
        <v>77</v>
      </c>
      <c r="D570" s="112" t="s">
        <v>2154</v>
      </c>
      <c r="E570" s="112" t="s">
        <v>2155</v>
      </c>
      <c r="F570" s="98" t="s">
        <v>922</v>
      </c>
      <c r="G570" s="98">
        <v>1.0</v>
      </c>
      <c r="H570" s="98">
        <v>3.0</v>
      </c>
      <c r="I570" s="98">
        <v>4.0</v>
      </c>
      <c r="J570" s="238">
        <v>50.0</v>
      </c>
      <c r="K570" s="98">
        <v>12.5</v>
      </c>
      <c r="L570" s="78" t="s">
        <v>412</v>
      </c>
      <c r="M570" s="79"/>
      <c r="N570" s="79"/>
      <c r="O570" s="79"/>
      <c r="P570" s="79"/>
      <c r="Q570" s="79"/>
      <c r="R570" s="79"/>
      <c r="S570" s="79"/>
      <c r="T570" s="79"/>
      <c r="U570" s="79"/>
      <c r="V570" s="79"/>
      <c r="W570" s="79"/>
      <c r="X570" s="79"/>
    </row>
    <row r="571" ht="11.25" customHeight="1">
      <c r="A571" s="236" t="s">
        <v>2145</v>
      </c>
      <c r="B571" s="236" t="s">
        <v>2146</v>
      </c>
      <c r="C571" s="92" t="s">
        <v>77</v>
      </c>
      <c r="D571" s="112" t="s">
        <v>2156</v>
      </c>
      <c r="E571" s="112" t="s">
        <v>2157</v>
      </c>
      <c r="F571" s="98" t="s">
        <v>922</v>
      </c>
      <c r="G571" s="98">
        <v>1.0</v>
      </c>
      <c r="H571" s="98">
        <v>3.0</v>
      </c>
      <c r="I571" s="98">
        <v>4.0</v>
      </c>
      <c r="J571" s="238">
        <v>50.0</v>
      </c>
      <c r="K571" s="98">
        <v>12.5</v>
      </c>
      <c r="L571" s="78" t="s">
        <v>412</v>
      </c>
      <c r="M571" s="79"/>
      <c r="N571" s="79"/>
      <c r="O571" s="79"/>
      <c r="P571" s="79"/>
      <c r="Q571" s="79"/>
      <c r="R571" s="79"/>
      <c r="S571" s="79"/>
      <c r="T571" s="79"/>
      <c r="U571" s="79"/>
      <c r="V571" s="79"/>
      <c r="W571" s="79"/>
      <c r="X571" s="79"/>
    </row>
    <row r="572" ht="11.25" customHeight="1">
      <c r="A572" s="236" t="s">
        <v>2145</v>
      </c>
      <c r="B572" s="236" t="s">
        <v>2146</v>
      </c>
      <c r="C572" s="92" t="s">
        <v>77</v>
      </c>
      <c r="D572" s="112" t="s">
        <v>2158</v>
      </c>
      <c r="E572" s="98" t="s">
        <v>2159</v>
      </c>
      <c r="F572" s="98" t="s">
        <v>974</v>
      </c>
      <c r="G572" s="98">
        <v>1.0</v>
      </c>
      <c r="H572" s="98">
        <v>3.0</v>
      </c>
      <c r="I572" s="98">
        <v>4.0</v>
      </c>
      <c r="J572" s="238">
        <v>50.0</v>
      </c>
      <c r="K572" s="98">
        <v>12.5</v>
      </c>
      <c r="L572" s="78" t="s">
        <v>412</v>
      </c>
      <c r="M572" s="79"/>
      <c r="N572" s="79"/>
      <c r="O572" s="79"/>
      <c r="P572" s="79"/>
      <c r="Q572" s="79"/>
      <c r="R572" s="79"/>
      <c r="S572" s="79"/>
      <c r="T572" s="79"/>
      <c r="U572" s="79"/>
      <c r="V572" s="79"/>
      <c r="W572" s="79"/>
      <c r="X572" s="79"/>
    </row>
    <row r="573" ht="11.25" customHeight="1">
      <c r="A573" s="236" t="s">
        <v>2145</v>
      </c>
      <c r="B573" s="236" t="s">
        <v>2146</v>
      </c>
      <c r="C573" s="92" t="s">
        <v>77</v>
      </c>
      <c r="D573" s="112" t="s">
        <v>1682</v>
      </c>
      <c r="E573" s="98" t="s">
        <v>1683</v>
      </c>
      <c r="F573" s="98" t="s">
        <v>1007</v>
      </c>
      <c r="G573" s="98">
        <v>1.0</v>
      </c>
      <c r="H573" s="98">
        <v>3.0</v>
      </c>
      <c r="I573" s="98">
        <v>4.0</v>
      </c>
      <c r="J573" s="238">
        <v>50.0</v>
      </c>
      <c r="K573" s="98">
        <v>12.5</v>
      </c>
      <c r="L573" s="78" t="s">
        <v>412</v>
      </c>
      <c r="M573" s="79"/>
      <c r="N573" s="79"/>
      <c r="O573" s="79"/>
      <c r="P573" s="79"/>
      <c r="Q573" s="79"/>
      <c r="R573" s="79"/>
      <c r="S573" s="79"/>
      <c r="T573" s="79"/>
      <c r="U573" s="79"/>
      <c r="V573" s="79"/>
      <c r="W573" s="79"/>
      <c r="X573" s="79"/>
    </row>
    <row r="574" ht="11.25" customHeight="1">
      <c r="A574" s="236" t="s">
        <v>2145</v>
      </c>
      <c r="B574" s="236" t="s">
        <v>2146</v>
      </c>
      <c r="C574" s="92" t="s">
        <v>77</v>
      </c>
      <c r="D574" s="112" t="s">
        <v>2160</v>
      </c>
      <c r="E574" s="98" t="s">
        <v>2161</v>
      </c>
      <c r="F574" s="98" t="s">
        <v>1007</v>
      </c>
      <c r="G574" s="98">
        <v>1.0</v>
      </c>
      <c r="H574" s="98">
        <v>3.0</v>
      </c>
      <c r="I574" s="98">
        <v>4.0</v>
      </c>
      <c r="J574" s="238">
        <v>50.0</v>
      </c>
      <c r="K574" s="98">
        <v>12.5</v>
      </c>
      <c r="L574" s="78" t="s">
        <v>412</v>
      </c>
      <c r="M574" s="79"/>
      <c r="N574" s="79"/>
      <c r="O574" s="79"/>
      <c r="P574" s="79"/>
      <c r="Q574" s="79"/>
      <c r="R574" s="79"/>
      <c r="S574" s="79"/>
      <c r="T574" s="79"/>
      <c r="U574" s="79"/>
      <c r="V574" s="79"/>
      <c r="W574" s="79"/>
      <c r="X574" s="79"/>
    </row>
    <row r="575" ht="11.25" customHeight="1">
      <c r="A575" s="236" t="s">
        <v>2145</v>
      </c>
      <c r="B575" s="236" t="s">
        <v>2146</v>
      </c>
      <c r="C575" s="92" t="s">
        <v>77</v>
      </c>
      <c r="D575" s="112" t="s">
        <v>2162</v>
      </c>
      <c r="E575" s="237" t="s">
        <v>2163</v>
      </c>
      <c r="F575" s="98" t="s">
        <v>974</v>
      </c>
      <c r="G575" s="98">
        <v>1.0</v>
      </c>
      <c r="H575" s="98">
        <v>3.0</v>
      </c>
      <c r="I575" s="98">
        <v>4.0</v>
      </c>
      <c r="J575" s="238">
        <v>50.0</v>
      </c>
      <c r="K575" s="98">
        <v>12.5</v>
      </c>
      <c r="L575" s="78" t="s">
        <v>412</v>
      </c>
      <c r="M575" s="79"/>
      <c r="N575" s="79"/>
      <c r="O575" s="79"/>
      <c r="P575" s="79"/>
      <c r="Q575" s="79"/>
      <c r="R575" s="79"/>
      <c r="S575" s="79"/>
      <c r="T575" s="79"/>
      <c r="U575" s="79"/>
      <c r="V575" s="79"/>
      <c r="W575" s="79"/>
      <c r="X575" s="79"/>
    </row>
    <row r="576" ht="11.25" customHeight="1">
      <c r="A576" s="236" t="s">
        <v>2164</v>
      </c>
      <c r="B576" s="236" t="s">
        <v>2165</v>
      </c>
      <c r="C576" s="92" t="s">
        <v>77</v>
      </c>
      <c r="D576" s="112" t="s">
        <v>2166</v>
      </c>
      <c r="E576" s="98" t="s">
        <v>2167</v>
      </c>
      <c r="F576" s="98" t="s">
        <v>2168</v>
      </c>
      <c r="G576" s="98">
        <v>5.0</v>
      </c>
      <c r="H576" s="98">
        <v>1.0</v>
      </c>
      <c r="I576" s="98">
        <v>6.0</v>
      </c>
      <c r="J576" s="238">
        <v>50.0</v>
      </c>
      <c r="K576" s="98">
        <v>8.34</v>
      </c>
      <c r="L576" s="78" t="s">
        <v>412</v>
      </c>
      <c r="M576" s="79"/>
      <c r="N576" s="79"/>
      <c r="O576" s="79"/>
      <c r="P576" s="79"/>
      <c r="Q576" s="79"/>
      <c r="R576" s="79"/>
      <c r="S576" s="79"/>
      <c r="T576" s="79"/>
      <c r="U576" s="79"/>
      <c r="V576" s="79"/>
      <c r="W576" s="79"/>
      <c r="X576" s="79"/>
    </row>
    <row r="577" ht="11.25" customHeight="1">
      <c r="A577" s="236" t="s">
        <v>2164</v>
      </c>
      <c r="B577" s="236" t="s">
        <v>2165</v>
      </c>
      <c r="C577" s="92" t="s">
        <v>77</v>
      </c>
      <c r="D577" s="112" t="s">
        <v>2169</v>
      </c>
      <c r="E577" s="98" t="s">
        <v>2170</v>
      </c>
      <c r="F577" s="98" t="s">
        <v>922</v>
      </c>
      <c r="G577" s="98">
        <v>5.0</v>
      </c>
      <c r="H577" s="98">
        <v>1.0</v>
      </c>
      <c r="I577" s="98">
        <v>6.0</v>
      </c>
      <c r="J577" s="238">
        <v>50.0</v>
      </c>
      <c r="K577" s="98">
        <v>8.34</v>
      </c>
      <c r="L577" s="78" t="s">
        <v>412</v>
      </c>
      <c r="M577" s="79"/>
      <c r="N577" s="79"/>
      <c r="O577" s="79"/>
      <c r="P577" s="79"/>
      <c r="Q577" s="79"/>
      <c r="R577" s="79"/>
      <c r="S577" s="79"/>
      <c r="T577" s="79"/>
      <c r="U577" s="79"/>
      <c r="V577" s="79"/>
      <c r="W577" s="79"/>
      <c r="X577" s="79"/>
    </row>
    <row r="578" ht="11.25" customHeight="1">
      <c r="A578" s="236" t="s">
        <v>2164</v>
      </c>
      <c r="B578" s="236" t="s">
        <v>2165</v>
      </c>
      <c r="C578" s="92" t="s">
        <v>77</v>
      </c>
      <c r="D578" s="112" t="s">
        <v>2171</v>
      </c>
      <c r="E578" s="98" t="s">
        <v>2172</v>
      </c>
      <c r="F578" s="98" t="s">
        <v>922</v>
      </c>
      <c r="G578" s="98">
        <v>5.0</v>
      </c>
      <c r="H578" s="98">
        <v>1.0</v>
      </c>
      <c r="I578" s="98">
        <v>6.0</v>
      </c>
      <c r="J578" s="238">
        <v>50.0</v>
      </c>
      <c r="K578" s="98">
        <v>8.34</v>
      </c>
      <c r="L578" s="78" t="s">
        <v>412</v>
      </c>
      <c r="M578" s="79"/>
      <c r="N578" s="79"/>
      <c r="O578" s="79"/>
      <c r="P578" s="79"/>
      <c r="Q578" s="79"/>
      <c r="R578" s="79"/>
      <c r="S578" s="79"/>
      <c r="T578" s="79"/>
      <c r="U578" s="79"/>
      <c r="V578" s="79"/>
      <c r="W578" s="79"/>
      <c r="X578" s="79"/>
    </row>
    <row r="579" ht="11.25" customHeight="1">
      <c r="A579" s="236" t="s">
        <v>2164</v>
      </c>
      <c r="B579" s="236" t="s">
        <v>2165</v>
      </c>
      <c r="C579" s="92" t="s">
        <v>77</v>
      </c>
      <c r="D579" s="112" t="s">
        <v>2173</v>
      </c>
      <c r="E579" s="98" t="s">
        <v>2174</v>
      </c>
      <c r="F579" s="98" t="s">
        <v>922</v>
      </c>
      <c r="G579" s="98">
        <v>5.0</v>
      </c>
      <c r="H579" s="98">
        <v>1.0</v>
      </c>
      <c r="I579" s="98">
        <v>6.0</v>
      </c>
      <c r="J579" s="238">
        <v>50.0</v>
      </c>
      <c r="K579" s="98">
        <v>8.34</v>
      </c>
      <c r="L579" s="78" t="s">
        <v>412</v>
      </c>
      <c r="M579" s="79"/>
      <c r="N579" s="79"/>
      <c r="O579" s="79"/>
      <c r="P579" s="79"/>
      <c r="Q579" s="79"/>
      <c r="R579" s="79"/>
      <c r="S579" s="79"/>
      <c r="T579" s="79"/>
      <c r="U579" s="79"/>
      <c r="V579" s="79"/>
      <c r="W579" s="79"/>
      <c r="X579" s="79"/>
    </row>
    <row r="580" ht="11.25" customHeight="1">
      <c r="A580" s="236" t="s">
        <v>2164</v>
      </c>
      <c r="B580" s="236" t="s">
        <v>2165</v>
      </c>
      <c r="C580" s="92" t="s">
        <v>77</v>
      </c>
      <c r="D580" s="112" t="s">
        <v>2175</v>
      </c>
      <c r="E580" s="98" t="s">
        <v>2176</v>
      </c>
      <c r="F580" s="98" t="s">
        <v>974</v>
      </c>
      <c r="G580" s="98">
        <v>5.0</v>
      </c>
      <c r="H580" s="98">
        <v>1.0</v>
      </c>
      <c r="I580" s="98">
        <v>6.0</v>
      </c>
      <c r="J580" s="238">
        <v>50.0</v>
      </c>
      <c r="K580" s="98">
        <v>8.34</v>
      </c>
      <c r="L580" s="78" t="s">
        <v>412</v>
      </c>
      <c r="M580" s="79"/>
      <c r="N580" s="79"/>
      <c r="O580" s="79"/>
      <c r="P580" s="79"/>
      <c r="Q580" s="79"/>
      <c r="R580" s="79"/>
      <c r="S580" s="79"/>
      <c r="T580" s="79"/>
      <c r="U580" s="79"/>
      <c r="V580" s="79"/>
      <c r="W580" s="79"/>
      <c r="X580" s="79"/>
    </row>
    <row r="581" ht="11.25" customHeight="1">
      <c r="A581" s="236" t="s">
        <v>2164</v>
      </c>
      <c r="B581" s="236" t="s">
        <v>2165</v>
      </c>
      <c r="C581" s="92" t="s">
        <v>77</v>
      </c>
      <c r="D581" s="112" t="s">
        <v>2177</v>
      </c>
      <c r="E581" s="98" t="s">
        <v>2178</v>
      </c>
      <c r="F581" s="98" t="s">
        <v>974</v>
      </c>
      <c r="G581" s="98">
        <v>5.0</v>
      </c>
      <c r="H581" s="98">
        <v>1.0</v>
      </c>
      <c r="I581" s="98">
        <v>6.0</v>
      </c>
      <c r="J581" s="238">
        <v>50.0</v>
      </c>
      <c r="K581" s="98">
        <v>8.34</v>
      </c>
      <c r="L581" s="78" t="s">
        <v>412</v>
      </c>
      <c r="M581" s="79"/>
      <c r="N581" s="79"/>
      <c r="O581" s="79"/>
      <c r="P581" s="79"/>
      <c r="Q581" s="79"/>
      <c r="R581" s="79"/>
      <c r="S581" s="79"/>
      <c r="T581" s="79"/>
      <c r="U581" s="79"/>
      <c r="V581" s="79"/>
      <c r="W581" s="79"/>
      <c r="X581" s="79"/>
    </row>
    <row r="582" ht="11.25" customHeight="1">
      <c r="A582" s="236" t="s">
        <v>2139</v>
      </c>
      <c r="B582" s="236" t="s">
        <v>2140</v>
      </c>
      <c r="C582" s="92" t="s">
        <v>77</v>
      </c>
      <c r="D582" s="112" t="s">
        <v>2179</v>
      </c>
      <c r="E582" s="98" t="s">
        <v>2180</v>
      </c>
      <c r="F582" s="98" t="s">
        <v>974</v>
      </c>
      <c r="G582" s="98">
        <v>3.0</v>
      </c>
      <c r="H582" s="98">
        <v>1.0</v>
      </c>
      <c r="I582" s="98">
        <v>4.0</v>
      </c>
      <c r="J582" s="238">
        <v>50.0</v>
      </c>
      <c r="K582" s="98">
        <v>12.5</v>
      </c>
      <c r="L582" s="78" t="s">
        <v>412</v>
      </c>
      <c r="M582" s="79"/>
      <c r="N582" s="79"/>
      <c r="O582" s="79"/>
      <c r="P582" s="79"/>
      <c r="Q582" s="79"/>
      <c r="R582" s="79"/>
      <c r="S582" s="79"/>
      <c r="T582" s="79"/>
      <c r="U582" s="79"/>
      <c r="V582" s="79"/>
      <c r="W582" s="79"/>
      <c r="X582" s="79"/>
    </row>
    <row r="583" ht="11.25" customHeight="1">
      <c r="A583" s="236" t="s">
        <v>2181</v>
      </c>
      <c r="B583" s="236" t="s">
        <v>2182</v>
      </c>
      <c r="C583" s="92" t="s">
        <v>77</v>
      </c>
      <c r="D583" s="112" t="s">
        <v>2183</v>
      </c>
      <c r="E583" s="98" t="s">
        <v>2184</v>
      </c>
      <c r="F583" s="98" t="s">
        <v>1007</v>
      </c>
      <c r="G583" s="98">
        <v>3.0</v>
      </c>
      <c r="H583" s="98">
        <v>1.0</v>
      </c>
      <c r="I583" s="98">
        <v>4.0</v>
      </c>
      <c r="J583" s="238">
        <v>50.0</v>
      </c>
      <c r="K583" s="98">
        <v>12.5</v>
      </c>
      <c r="L583" s="78" t="s">
        <v>412</v>
      </c>
      <c r="M583" s="79"/>
      <c r="N583" s="79"/>
      <c r="O583" s="79"/>
      <c r="P583" s="79"/>
      <c r="Q583" s="79"/>
      <c r="R583" s="79"/>
      <c r="S583" s="79"/>
      <c r="T583" s="79"/>
      <c r="U583" s="79"/>
      <c r="V583" s="79"/>
      <c r="W583" s="79"/>
      <c r="X583" s="79"/>
    </row>
    <row r="584" ht="11.25" customHeight="1">
      <c r="A584" s="236" t="s">
        <v>2185</v>
      </c>
      <c r="B584" s="236" t="s">
        <v>2186</v>
      </c>
      <c r="C584" s="92" t="s">
        <v>77</v>
      </c>
      <c r="D584" s="112" t="s">
        <v>2187</v>
      </c>
      <c r="E584" s="98" t="s">
        <v>2188</v>
      </c>
      <c r="F584" s="98" t="s">
        <v>922</v>
      </c>
      <c r="G584" s="98">
        <v>3.0</v>
      </c>
      <c r="H584" s="98">
        <v>1.0</v>
      </c>
      <c r="I584" s="98">
        <v>4.0</v>
      </c>
      <c r="J584" s="238">
        <v>50.0</v>
      </c>
      <c r="K584" s="98">
        <v>12.5</v>
      </c>
      <c r="L584" s="78" t="s">
        <v>412</v>
      </c>
      <c r="M584" s="79"/>
      <c r="N584" s="79"/>
      <c r="O584" s="79"/>
      <c r="P584" s="79"/>
      <c r="Q584" s="79"/>
      <c r="R584" s="79"/>
      <c r="S584" s="79"/>
      <c r="T584" s="79"/>
      <c r="U584" s="79"/>
      <c r="V584" s="79"/>
      <c r="W584" s="79"/>
      <c r="X584" s="79"/>
    </row>
    <row r="585" ht="11.25" customHeight="1">
      <c r="A585" s="236" t="s">
        <v>2189</v>
      </c>
      <c r="B585" s="236" t="s">
        <v>2190</v>
      </c>
      <c r="C585" s="92" t="s">
        <v>77</v>
      </c>
      <c r="D585" s="112" t="s">
        <v>2191</v>
      </c>
      <c r="E585" s="112" t="s">
        <v>2192</v>
      </c>
      <c r="F585" s="98" t="s">
        <v>1007</v>
      </c>
      <c r="G585" s="98">
        <v>2.0</v>
      </c>
      <c r="H585" s="98">
        <v>1.0</v>
      </c>
      <c r="I585" s="98">
        <v>3.0</v>
      </c>
      <c r="J585" s="238">
        <v>50.0</v>
      </c>
      <c r="K585" s="98">
        <v>16.67</v>
      </c>
      <c r="L585" s="78" t="s">
        <v>412</v>
      </c>
      <c r="M585" s="79"/>
      <c r="N585" s="79"/>
      <c r="O585" s="79"/>
      <c r="P585" s="79"/>
      <c r="Q585" s="79"/>
      <c r="R585" s="79"/>
      <c r="S585" s="79"/>
      <c r="T585" s="79"/>
      <c r="U585" s="79"/>
      <c r="V585" s="79"/>
      <c r="W585" s="79"/>
      <c r="X585" s="79"/>
    </row>
    <row r="586" ht="11.25" customHeight="1">
      <c r="A586" s="236" t="s">
        <v>2189</v>
      </c>
      <c r="B586" s="236" t="s">
        <v>2190</v>
      </c>
      <c r="C586" s="92" t="s">
        <v>77</v>
      </c>
      <c r="D586" s="112" t="s">
        <v>2193</v>
      </c>
      <c r="E586" s="98" t="s">
        <v>2194</v>
      </c>
      <c r="F586" s="98" t="s">
        <v>922</v>
      </c>
      <c r="G586" s="98">
        <v>2.0</v>
      </c>
      <c r="H586" s="98">
        <v>1.0</v>
      </c>
      <c r="I586" s="98">
        <v>3.0</v>
      </c>
      <c r="J586" s="238">
        <v>50.0</v>
      </c>
      <c r="K586" s="98">
        <v>16.67</v>
      </c>
      <c r="L586" s="78" t="s">
        <v>412</v>
      </c>
      <c r="M586" s="79"/>
      <c r="N586" s="79"/>
      <c r="O586" s="79"/>
      <c r="P586" s="79"/>
      <c r="Q586" s="79"/>
      <c r="R586" s="79"/>
      <c r="S586" s="79"/>
      <c r="T586" s="79"/>
      <c r="U586" s="79"/>
      <c r="V586" s="79"/>
      <c r="W586" s="79"/>
      <c r="X586" s="79"/>
    </row>
    <row r="587" ht="11.25" customHeight="1">
      <c r="A587" s="236" t="s">
        <v>2195</v>
      </c>
      <c r="B587" s="236" t="s">
        <v>2196</v>
      </c>
      <c r="C587" s="92" t="s">
        <v>77</v>
      </c>
      <c r="D587" s="112" t="s">
        <v>2197</v>
      </c>
      <c r="E587" s="98" t="s">
        <v>2198</v>
      </c>
      <c r="F587" s="98" t="s">
        <v>2151</v>
      </c>
      <c r="G587" s="98">
        <v>0.0</v>
      </c>
      <c r="H587" s="98">
        <v>3.0</v>
      </c>
      <c r="I587" s="98">
        <v>3.0</v>
      </c>
      <c r="J587" s="238">
        <v>50.0</v>
      </c>
      <c r="K587" s="98">
        <v>16.67</v>
      </c>
      <c r="L587" s="78" t="s">
        <v>412</v>
      </c>
      <c r="M587" s="79"/>
      <c r="N587" s="79"/>
      <c r="O587" s="79"/>
      <c r="P587" s="79"/>
      <c r="Q587" s="79"/>
      <c r="R587" s="79"/>
      <c r="S587" s="79"/>
      <c r="T587" s="79"/>
      <c r="U587" s="79"/>
      <c r="V587" s="79"/>
      <c r="W587" s="79"/>
      <c r="X587" s="79"/>
    </row>
    <row r="588" ht="11.25" customHeight="1">
      <c r="A588" s="236" t="s">
        <v>2199</v>
      </c>
      <c r="B588" s="236" t="s">
        <v>2200</v>
      </c>
      <c r="C588" s="92" t="s">
        <v>77</v>
      </c>
      <c r="D588" s="112" t="s">
        <v>2201</v>
      </c>
      <c r="E588" s="98" t="s">
        <v>2202</v>
      </c>
      <c r="F588" s="98" t="s">
        <v>922</v>
      </c>
      <c r="G588" s="98">
        <v>2.0</v>
      </c>
      <c r="H588" s="98">
        <v>1.0</v>
      </c>
      <c r="I588" s="98">
        <v>3.0</v>
      </c>
      <c r="J588" s="238">
        <v>50.0</v>
      </c>
      <c r="K588" s="98">
        <v>16.67</v>
      </c>
      <c r="L588" s="78" t="s">
        <v>412</v>
      </c>
      <c r="M588" s="79"/>
      <c r="N588" s="79"/>
      <c r="O588" s="79"/>
      <c r="P588" s="79"/>
      <c r="Q588" s="79"/>
      <c r="R588" s="79"/>
      <c r="S588" s="79"/>
      <c r="T588" s="79"/>
      <c r="U588" s="79"/>
      <c r="V588" s="79"/>
      <c r="W588" s="79"/>
      <c r="X588" s="79"/>
    </row>
    <row r="589" ht="11.25" customHeight="1">
      <c r="A589" s="236" t="s">
        <v>2203</v>
      </c>
      <c r="B589" s="236" t="s">
        <v>2204</v>
      </c>
      <c r="C589" s="92" t="s">
        <v>77</v>
      </c>
      <c r="D589" s="112" t="s">
        <v>2205</v>
      </c>
      <c r="E589" s="98" t="s">
        <v>2206</v>
      </c>
      <c r="F589" s="98" t="s">
        <v>922</v>
      </c>
      <c r="G589" s="98">
        <v>2.0</v>
      </c>
      <c r="H589" s="98">
        <v>2.0</v>
      </c>
      <c r="I589" s="98">
        <v>4.0</v>
      </c>
      <c r="J589" s="238">
        <v>50.0</v>
      </c>
      <c r="K589" s="98">
        <v>12.5</v>
      </c>
      <c r="L589" s="78" t="s">
        <v>412</v>
      </c>
      <c r="M589" s="79"/>
      <c r="N589" s="79"/>
      <c r="O589" s="79"/>
      <c r="P589" s="79"/>
      <c r="Q589" s="79"/>
      <c r="R589" s="79"/>
      <c r="S589" s="79"/>
      <c r="T589" s="79"/>
      <c r="U589" s="79"/>
      <c r="V589" s="79"/>
      <c r="W589" s="79"/>
      <c r="X589" s="79"/>
    </row>
    <row r="590" ht="11.25" customHeight="1">
      <c r="A590" s="236" t="s">
        <v>2203</v>
      </c>
      <c r="B590" s="236" t="s">
        <v>2204</v>
      </c>
      <c r="C590" s="92" t="s">
        <v>77</v>
      </c>
      <c r="D590" s="112" t="s">
        <v>2207</v>
      </c>
      <c r="E590" s="98" t="s">
        <v>2208</v>
      </c>
      <c r="F590" s="98" t="s">
        <v>922</v>
      </c>
      <c r="G590" s="98">
        <v>2.0</v>
      </c>
      <c r="H590" s="98">
        <v>2.0</v>
      </c>
      <c r="I590" s="98">
        <v>4.0</v>
      </c>
      <c r="J590" s="238">
        <v>50.0</v>
      </c>
      <c r="K590" s="98">
        <v>12.5</v>
      </c>
      <c r="L590" s="78" t="s">
        <v>412</v>
      </c>
      <c r="M590" s="79"/>
      <c r="N590" s="79"/>
      <c r="O590" s="79"/>
      <c r="P590" s="79"/>
      <c r="Q590" s="79"/>
      <c r="R590" s="79"/>
      <c r="S590" s="79"/>
      <c r="T590" s="79"/>
      <c r="U590" s="79"/>
      <c r="V590" s="79"/>
      <c r="W590" s="79"/>
      <c r="X590" s="79"/>
    </row>
    <row r="591" ht="11.25" customHeight="1">
      <c r="A591" s="236" t="s">
        <v>2203</v>
      </c>
      <c r="B591" s="236" t="s">
        <v>2204</v>
      </c>
      <c r="C591" s="92" t="s">
        <v>77</v>
      </c>
      <c r="D591" s="112" t="s">
        <v>2209</v>
      </c>
      <c r="E591" s="98" t="s">
        <v>2210</v>
      </c>
      <c r="F591" s="98" t="s">
        <v>1007</v>
      </c>
      <c r="G591" s="98">
        <v>2.0</v>
      </c>
      <c r="H591" s="98">
        <v>2.0</v>
      </c>
      <c r="I591" s="98">
        <v>4.0</v>
      </c>
      <c r="J591" s="238">
        <v>50.0</v>
      </c>
      <c r="K591" s="98">
        <v>12.5</v>
      </c>
      <c r="L591" s="78" t="s">
        <v>412</v>
      </c>
      <c r="M591" s="79"/>
      <c r="N591" s="79"/>
      <c r="O591" s="79"/>
      <c r="P591" s="79"/>
      <c r="Q591" s="79"/>
      <c r="R591" s="79"/>
      <c r="S591" s="79"/>
      <c r="T591" s="79"/>
      <c r="U591" s="79"/>
      <c r="V591" s="79"/>
      <c r="W591" s="79"/>
      <c r="X591" s="79"/>
    </row>
    <row r="592" ht="11.25" customHeight="1">
      <c r="A592" s="236" t="s">
        <v>2211</v>
      </c>
      <c r="B592" s="236" t="s">
        <v>2212</v>
      </c>
      <c r="C592" s="92" t="s">
        <v>77</v>
      </c>
      <c r="D592" s="112" t="s">
        <v>2213</v>
      </c>
      <c r="E592" s="98" t="s">
        <v>2214</v>
      </c>
      <c r="F592" s="98" t="s">
        <v>2151</v>
      </c>
      <c r="G592" s="98">
        <v>1.0</v>
      </c>
      <c r="H592" s="98">
        <v>1.0</v>
      </c>
      <c r="I592" s="98">
        <v>4.0</v>
      </c>
      <c r="J592" s="238">
        <v>50.0</v>
      </c>
      <c r="K592" s="98">
        <v>25.0</v>
      </c>
      <c r="L592" s="78" t="s">
        <v>412</v>
      </c>
      <c r="M592" s="79"/>
      <c r="N592" s="79"/>
      <c r="O592" s="79"/>
      <c r="P592" s="79"/>
      <c r="Q592" s="79"/>
      <c r="R592" s="79"/>
      <c r="S592" s="79"/>
      <c r="T592" s="79"/>
      <c r="U592" s="79"/>
      <c r="V592" s="79"/>
      <c r="W592" s="79"/>
      <c r="X592" s="79"/>
    </row>
    <row r="593" ht="11.25" customHeight="1">
      <c r="A593" s="236" t="s">
        <v>2215</v>
      </c>
      <c r="B593" s="236" t="s">
        <v>2216</v>
      </c>
      <c r="C593" s="92" t="s">
        <v>77</v>
      </c>
      <c r="D593" s="112" t="s">
        <v>2217</v>
      </c>
      <c r="E593" s="98" t="s">
        <v>2218</v>
      </c>
      <c r="F593" s="98" t="s">
        <v>1007</v>
      </c>
      <c r="G593" s="98">
        <v>3.0</v>
      </c>
      <c r="H593" s="98">
        <v>1.0</v>
      </c>
      <c r="I593" s="98">
        <v>4.0</v>
      </c>
      <c r="J593" s="238">
        <v>50.0</v>
      </c>
      <c r="K593" s="98">
        <v>12.5</v>
      </c>
      <c r="L593" s="78" t="s">
        <v>412</v>
      </c>
      <c r="M593" s="79"/>
      <c r="N593" s="79"/>
      <c r="O593" s="79"/>
      <c r="P593" s="79"/>
      <c r="Q593" s="79"/>
      <c r="R593" s="79"/>
      <c r="S593" s="79"/>
      <c r="T593" s="79"/>
      <c r="U593" s="79"/>
      <c r="V593" s="79"/>
      <c r="W593" s="79"/>
      <c r="X593" s="79"/>
    </row>
    <row r="594" ht="11.25" customHeight="1">
      <c r="A594" s="236" t="s">
        <v>2215</v>
      </c>
      <c r="B594" s="236" t="s">
        <v>2216</v>
      </c>
      <c r="C594" s="92" t="s">
        <v>77</v>
      </c>
      <c r="D594" s="112" t="s">
        <v>2219</v>
      </c>
      <c r="E594" s="98" t="s">
        <v>2220</v>
      </c>
      <c r="F594" s="98" t="s">
        <v>1007</v>
      </c>
      <c r="G594" s="98">
        <v>3.0</v>
      </c>
      <c r="H594" s="98">
        <v>1.0</v>
      </c>
      <c r="I594" s="98">
        <v>4.0</v>
      </c>
      <c r="J594" s="238">
        <v>50.0</v>
      </c>
      <c r="K594" s="98">
        <v>12.5</v>
      </c>
      <c r="L594" s="78" t="s">
        <v>412</v>
      </c>
      <c r="M594" s="79"/>
      <c r="N594" s="79"/>
      <c r="O594" s="79"/>
      <c r="P594" s="79"/>
      <c r="Q594" s="79"/>
      <c r="R594" s="79"/>
      <c r="S594" s="79"/>
      <c r="T594" s="79"/>
      <c r="U594" s="79"/>
      <c r="V594" s="79"/>
      <c r="W594" s="79"/>
      <c r="X594" s="79"/>
    </row>
    <row r="595" ht="11.25" customHeight="1">
      <c r="A595" s="236" t="s">
        <v>2221</v>
      </c>
      <c r="B595" s="236" t="s">
        <v>2222</v>
      </c>
      <c r="C595" s="98" t="s">
        <v>77</v>
      </c>
      <c r="D595" s="112" t="s">
        <v>2223</v>
      </c>
      <c r="E595" s="17" t="s">
        <v>2224</v>
      </c>
      <c r="F595" s="98" t="s">
        <v>1007</v>
      </c>
      <c r="G595" s="98">
        <v>2.0</v>
      </c>
      <c r="H595" s="98">
        <v>1.0</v>
      </c>
      <c r="I595" s="98">
        <v>3.0</v>
      </c>
      <c r="J595" s="238">
        <v>50.0</v>
      </c>
      <c r="K595" s="98">
        <v>16.67</v>
      </c>
      <c r="L595" s="78" t="s">
        <v>412</v>
      </c>
      <c r="M595" s="79"/>
      <c r="N595" s="79"/>
      <c r="O595" s="79"/>
      <c r="P595" s="79"/>
      <c r="Q595" s="79"/>
      <c r="R595" s="79"/>
      <c r="S595" s="79"/>
      <c r="T595" s="79"/>
      <c r="U595" s="79"/>
      <c r="V595" s="79"/>
      <c r="W595" s="79"/>
      <c r="X595" s="79"/>
    </row>
    <row r="596" ht="11.25" customHeight="1">
      <c r="A596" s="236" t="s">
        <v>2225</v>
      </c>
      <c r="B596" s="236" t="s">
        <v>2226</v>
      </c>
      <c r="C596" s="92" t="s">
        <v>77</v>
      </c>
      <c r="D596" s="112" t="s">
        <v>2227</v>
      </c>
      <c r="E596" s="98" t="s">
        <v>2228</v>
      </c>
      <c r="F596" s="98" t="s">
        <v>922</v>
      </c>
      <c r="G596" s="98">
        <v>1.0</v>
      </c>
      <c r="H596" s="98">
        <v>2.0</v>
      </c>
      <c r="I596" s="98">
        <v>3.0</v>
      </c>
      <c r="J596" s="238">
        <v>50.0</v>
      </c>
      <c r="K596" s="98">
        <v>16.67</v>
      </c>
      <c r="L596" s="78" t="s">
        <v>412</v>
      </c>
      <c r="M596" s="79"/>
      <c r="N596" s="79"/>
      <c r="O596" s="79"/>
      <c r="P596" s="79"/>
      <c r="Q596" s="79"/>
      <c r="R596" s="79"/>
      <c r="S596" s="79"/>
      <c r="T596" s="79"/>
      <c r="U596" s="79"/>
      <c r="V596" s="79"/>
      <c r="W596" s="79"/>
      <c r="X596" s="79"/>
    </row>
    <row r="597" ht="11.25" customHeight="1">
      <c r="A597" s="236" t="s">
        <v>2229</v>
      </c>
      <c r="B597" s="236" t="s">
        <v>2230</v>
      </c>
      <c r="C597" s="92" t="s">
        <v>77</v>
      </c>
      <c r="D597" s="112" t="s">
        <v>2231</v>
      </c>
      <c r="E597" s="112" t="s">
        <v>2232</v>
      </c>
      <c r="F597" s="98" t="s">
        <v>1007</v>
      </c>
      <c r="G597" s="98">
        <v>0.0</v>
      </c>
      <c r="H597" s="98">
        <v>3.0</v>
      </c>
      <c r="I597" s="98">
        <v>3.0</v>
      </c>
      <c r="J597" s="238">
        <v>50.0</v>
      </c>
      <c r="K597" s="98">
        <v>16.67</v>
      </c>
      <c r="L597" s="78" t="s">
        <v>412</v>
      </c>
      <c r="M597" s="79"/>
      <c r="N597" s="79"/>
      <c r="O597" s="79"/>
      <c r="P597" s="79"/>
      <c r="Q597" s="79"/>
      <c r="R597" s="79"/>
      <c r="S597" s="79"/>
      <c r="T597" s="79"/>
      <c r="U597" s="79"/>
      <c r="V597" s="79"/>
      <c r="W597" s="79"/>
      <c r="X597" s="79"/>
    </row>
    <row r="598" ht="11.25" customHeight="1">
      <c r="A598" s="236" t="s">
        <v>2229</v>
      </c>
      <c r="B598" s="236" t="s">
        <v>2230</v>
      </c>
      <c r="C598" s="92" t="s">
        <v>77</v>
      </c>
      <c r="D598" s="112" t="s">
        <v>2233</v>
      </c>
      <c r="E598" s="98" t="s">
        <v>2234</v>
      </c>
      <c r="F598" s="98" t="s">
        <v>1007</v>
      </c>
      <c r="G598" s="98">
        <v>0.0</v>
      </c>
      <c r="H598" s="98">
        <v>3.0</v>
      </c>
      <c r="I598" s="98">
        <v>3.0</v>
      </c>
      <c r="J598" s="238">
        <v>50.0</v>
      </c>
      <c r="K598" s="98">
        <v>16.67</v>
      </c>
      <c r="L598" s="78" t="s">
        <v>412</v>
      </c>
      <c r="M598" s="79"/>
      <c r="N598" s="79"/>
      <c r="O598" s="79"/>
      <c r="P598" s="79"/>
      <c r="Q598" s="79"/>
      <c r="R598" s="79"/>
      <c r="S598" s="79"/>
      <c r="T598" s="79"/>
      <c r="U598" s="79"/>
      <c r="V598" s="79"/>
      <c r="W598" s="79"/>
      <c r="X598" s="79"/>
    </row>
    <row r="599" ht="11.25" customHeight="1">
      <c r="A599" s="236" t="s">
        <v>2235</v>
      </c>
      <c r="B599" s="236" t="s">
        <v>2236</v>
      </c>
      <c r="C599" s="150" t="s">
        <v>77</v>
      </c>
      <c r="D599" s="236" t="s">
        <v>2237</v>
      </c>
      <c r="E599" s="239" t="s">
        <v>2238</v>
      </c>
      <c r="F599" s="150" t="s">
        <v>974</v>
      </c>
      <c r="G599" s="150">
        <v>0.0</v>
      </c>
      <c r="H599" s="150">
        <v>3.0</v>
      </c>
      <c r="I599" s="150">
        <v>3.0</v>
      </c>
      <c r="J599" s="240">
        <v>50.0</v>
      </c>
      <c r="K599" s="150">
        <v>16.67</v>
      </c>
      <c r="L599" s="78" t="s">
        <v>412</v>
      </c>
      <c r="M599" s="79"/>
      <c r="N599" s="79"/>
      <c r="O599" s="79"/>
      <c r="P599" s="79"/>
      <c r="Q599" s="79"/>
      <c r="R599" s="79"/>
      <c r="S599" s="79"/>
      <c r="T599" s="79"/>
      <c r="U599" s="79"/>
      <c r="V599" s="79"/>
      <c r="W599" s="79"/>
      <c r="X599" s="79"/>
    </row>
    <row r="600" ht="11.25" customHeight="1">
      <c r="A600" s="236" t="s">
        <v>2239</v>
      </c>
      <c r="B600" s="236" t="s">
        <v>2240</v>
      </c>
      <c r="C600" s="98" t="s">
        <v>77</v>
      </c>
      <c r="D600" s="112" t="s">
        <v>2241</v>
      </c>
      <c r="E600" s="17" t="s">
        <v>2242</v>
      </c>
      <c r="F600" s="98" t="s">
        <v>922</v>
      </c>
      <c r="G600" s="98">
        <v>2.0</v>
      </c>
      <c r="H600" s="98">
        <v>1.0</v>
      </c>
      <c r="I600" s="98">
        <v>3.0</v>
      </c>
      <c r="J600" s="238">
        <v>50.0</v>
      </c>
      <c r="K600" s="98">
        <v>16.67</v>
      </c>
      <c r="L600" s="78" t="s">
        <v>412</v>
      </c>
      <c r="M600" s="79"/>
      <c r="N600" s="79"/>
      <c r="O600" s="79"/>
      <c r="P600" s="79"/>
      <c r="Q600" s="79"/>
      <c r="R600" s="79"/>
      <c r="S600" s="79"/>
      <c r="T600" s="79"/>
      <c r="U600" s="79"/>
      <c r="V600" s="79"/>
      <c r="W600" s="79"/>
      <c r="X600" s="79"/>
    </row>
    <row r="601" ht="11.25" customHeight="1">
      <c r="A601" s="236" t="s">
        <v>2243</v>
      </c>
      <c r="B601" s="236" t="s">
        <v>2120</v>
      </c>
      <c r="C601" s="92" t="s">
        <v>77</v>
      </c>
      <c r="D601" s="236" t="s">
        <v>2244</v>
      </c>
      <c r="E601" s="17" t="s">
        <v>2245</v>
      </c>
      <c r="F601" s="98" t="s">
        <v>2151</v>
      </c>
      <c r="G601" s="98">
        <v>5.0</v>
      </c>
      <c r="H601" s="98">
        <v>1.0</v>
      </c>
      <c r="I601" s="98">
        <v>6.0</v>
      </c>
      <c r="J601" s="238">
        <v>50.0</v>
      </c>
      <c r="K601" s="98">
        <v>8.34</v>
      </c>
      <c r="L601" s="78" t="s">
        <v>412</v>
      </c>
      <c r="M601" s="79"/>
      <c r="N601" s="79"/>
      <c r="O601" s="79"/>
      <c r="P601" s="79"/>
      <c r="Q601" s="79"/>
      <c r="R601" s="79"/>
      <c r="S601" s="79"/>
      <c r="T601" s="79"/>
      <c r="U601" s="79"/>
      <c r="V601" s="79"/>
      <c r="W601" s="79"/>
      <c r="X601" s="79"/>
    </row>
    <row r="602" ht="11.25" customHeight="1">
      <c r="A602" s="225" t="s">
        <v>1919</v>
      </c>
      <c r="B602" s="225" t="s">
        <v>1920</v>
      </c>
      <c r="C602" s="77" t="s">
        <v>77</v>
      </c>
      <c r="D602" s="112" t="s">
        <v>1921</v>
      </c>
      <c r="E602" s="121" t="s">
        <v>2246</v>
      </c>
      <c r="F602" s="18" t="s">
        <v>922</v>
      </c>
      <c r="G602" s="77">
        <v>4.0</v>
      </c>
      <c r="H602" s="77">
        <v>3.0</v>
      </c>
      <c r="I602" s="77">
        <v>4.0</v>
      </c>
      <c r="J602" s="77">
        <v>50.0</v>
      </c>
      <c r="K602" s="18">
        <v>12.5</v>
      </c>
      <c r="L602" s="78" t="s">
        <v>539</v>
      </c>
      <c r="M602" s="79"/>
      <c r="N602" s="79"/>
      <c r="O602" s="79"/>
      <c r="P602" s="79"/>
      <c r="Q602" s="79"/>
      <c r="R602" s="79"/>
      <c r="S602" s="79"/>
      <c r="T602" s="79"/>
      <c r="U602" s="79"/>
      <c r="V602" s="79"/>
      <c r="W602" s="79"/>
      <c r="X602" s="79"/>
    </row>
    <row r="603" ht="11.25" customHeight="1">
      <c r="A603" s="225" t="s">
        <v>1919</v>
      </c>
      <c r="B603" s="225" t="s">
        <v>1920</v>
      </c>
      <c r="C603" s="77" t="s">
        <v>77</v>
      </c>
      <c r="D603" s="241" t="s">
        <v>1922</v>
      </c>
      <c r="E603" s="121" t="s">
        <v>1945</v>
      </c>
      <c r="F603" s="18" t="s">
        <v>922</v>
      </c>
      <c r="G603" s="77">
        <v>4.0</v>
      </c>
      <c r="H603" s="77">
        <v>3.0</v>
      </c>
      <c r="I603" s="77">
        <v>4.0</v>
      </c>
      <c r="J603" s="77">
        <v>50.0</v>
      </c>
      <c r="K603" s="18">
        <v>12.5</v>
      </c>
      <c r="L603" s="78" t="s">
        <v>539</v>
      </c>
      <c r="M603" s="79"/>
      <c r="N603" s="79"/>
      <c r="O603" s="79"/>
      <c r="P603" s="79"/>
      <c r="Q603" s="79"/>
      <c r="R603" s="79"/>
      <c r="S603" s="79"/>
      <c r="T603" s="79"/>
      <c r="U603" s="79"/>
      <c r="V603" s="79"/>
      <c r="W603" s="79"/>
      <c r="X603" s="79"/>
    </row>
    <row r="604" ht="11.25" customHeight="1">
      <c r="A604" s="225" t="s">
        <v>1919</v>
      </c>
      <c r="B604" s="225" t="s">
        <v>1920</v>
      </c>
      <c r="C604" s="77" t="s">
        <v>77</v>
      </c>
      <c r="D604" s="241" t="s">
        <v>1923</v>
      </c>
      <c r="E604" s="121" t="s">
        <v>2247</v>
      </c>
      <c r="F604" s="18" t="s">
        <v>922</v>
      </c>
      <c r="G604" s="77">
        <v>4.0</v>
      </c>
      <c r="H604" s="77">
        <v>3.0</v>
      </c>
      <c r="I604" s="77">
        <v>4.0</v>
      </c>
      <c r="J604" s="77">
        <v>50.0</v>
      </c>
      <c r="K604" s="18">
        <v>12.5</v>
      </c>
      <c r="L604" s="78" t="s">
        <v>539</v>
      </c>
      <c r="M604" s="79"/>
      <c r="N604" s="79"/>
      <c r="O604" s="79"/>
      <c r="P604" s="79"/>
      <c r="Q604" s="79"/>
      <c r="R604" s="79"/>
      <c r="S604" s="79"/>
      <c r="T604" s="79"/>
      <c r="U604" s="79"/>
      <c r="V604" s="79"/>
      <c r="W604" s="79"/>
      <c r="X604" s="79"/>
    </row>
    <row r="605" ht="11.25" customHeight="1">
      <c r="A605" s="225" t="s">
        <v>1919</v>
      </c>
      <c r="B605" s="225" t="s">
        <v>1920</v>
      </c>
      <c r="C605" s="77" t="s">
        <v>77</v>
      </c>
      <c r="D605" s="241" t="s">
        <v>1924</v>
      </c>
      <c r="E605" s="121" t="s">
        <v>2248</v>
      </c>
      <c r="F605" s="18" t="s">
        <v>922</v>
      </c>
      <c r="G605" s="77">
        <v>4.0</v>
      </c>
      <c r="H605" s="77">
        <v>3.0</v>
      </c>
      <c r="I605" s="77">
        <v>4.0</v>
      </c>
      <c r="J605" s="77">
        <v>50.0</v>
      </c>
      <c r="K605" s="18">
        <v>12.5</v>
      </c>
      <c r="L605" s="78" t="s">
        <v>539</v>
      </c>
      <c r="M605" s="79"/>
      <c r="N605" s="79"/>
      <c r="O605" s="79"/>
      <c r="P605" s="79"/>
      <c r="Q605" s="79"/>
      <c r="R605" s="79"/>
      <c r="S605" s="79"/>
      <c r="T605" s="79"/>
      <c r="U605" s="79"/>
      <c r="V605" s="79"/>
      <c r="W605" s="79"/>
      <c r="X605" s="79"/>
    </row>
    <row r="606" ht="11.25" customHeight="1">
      <c r="A606" s="225" t="s">
        <v>1919</v>
      </c>
      <c r="B606" s="225" t="s">
        <v>1920</v>
      </c>
      <c r="C606" s="77" t="s">
        <v>77</v>
      </c>
      <c r="D606" s="241" t="s">
        <v>1925</v>
      </c>
      <c r="E606" s="121" t="s">
        <v>2249</v>
      </c>
      <c r="F606" s="18" t="s">
        <v>922</v>
      </c>
      <c r="G606" s="77">
        <v>4.0</v>
      </c>
      <c r="H606" s="77">
        <v>3.0</v>
      </c>
      <c r="I606" s="77">
        <v>4.0</v>
      </c>
      <c r="J606" s="77">
        <v>50.0</v>
      </c>
      <c r="K606" s="18">
        <v>12.5</v>
      </c>
      <c r="L606" s="78" t="s">
        <v>539</v>
      </c>
      <c r="M606" s="79"/>
      <c r="N606" s="79"/>
      <c r="O606" s="79"/>
      <c r="P606" s="79"/>
      <c r="Q606" s="79"/>
      <c r="R606" s="79"/>
      <c r="S606" s="79"/>
      <c r="T606" s="79"/>
      <c r="U606" s="79"/>
      <c r="V606" s="79"/>
      <c r="W606" s="79"/>
      <c r="X606" s="79"/>
    </row>
    <row r="607" ht="11.25" customHeight="1">
      <c r="A607" s="225" t="s">
        <v>1919</v>
      </c>
      <c r="B607" s="225" t="s">
        <v>1920</v>
      </c>
      <c r="C607" s="77" t="s">
        <v>77</v>
      </c>
      <c r="D607" s="241" t="s">
        <v>1926</v>
      </c>
      <c r="E607" s="121" t="s">
        <v>2250</v>
      </c>
      <c r="F607" s="18" t="s">
        <v>922</v>
      </c>
      <c r="G607" s="77">
        <v>4.0</v>
      </c>
      <c r="H607" s="77">
        <v>3.0</v>
      </c>
      <c r="I607" s="77">
        <v>4.0</v>
      </c>
      <c r="J607" s="77">
        <v>50.0</v>
      </c>
      <c r="K607" s="18">
        <v>12.5</v>
      </c>
      <c r="L607" s="78" t="s">
        <v>539</v>
      </c>
      <c r="M607" s="79"/>
      <c r="N607" s="79"/>
      <c r="O607" s="79"/>
      <c r="P607" s="79"/>
      <c r="Q607" s="79"/>
      <c r="R607" s="79"/>
      <c r="S607" s="79"/>
      <c r="T607" s="79"/>
      <c r="U607" s="79"/>
      <c r="V607" s="79"/>
      <c r="W607" s="79"/>
      <c r="X607" s="79"/>
    </row>
    <row r="608" ht="11.25" customHeight="1">
      <c r="A608" s="225" t="s">
        <v>1919</v>
      </c>
      <c r="B608" s="225" t="s">
        <v>1920</v>
      </c>
      <c r="C608" s="77" t="s">
        <v>77</v>
      </c>
      <c r="D608" s="241" t="s">
        <v>1927</v>
      </c>
      <c r="E608" s="121" t="s">
        <v>2251</v>
      </c>
      <c r="F608" s="18" t="s">
        <v>922</v>
      </c>
      <c r="G608" s="77">
        <v>4.0</v>
      </c>
      <c r="H608" s="77">
        <v>3.0</v>
      </c>
      <c r="I608" s="77">
        <v>4.0</v>
      </c>
      <c r="J608" s="77">
        <v>50.0</v>
      </c>
      <c r="K608" s="18">
        <v>12.5</v>
      </c>
      <c r="L608" s="78" t="s">
        <v>539</v>
      </c>
      <c r="M608" s="79"/>
      <c r="N608" s="79"/>
      <c r="O608" s="79"/>
      <c r="P608" s="79"/>
      <c r="Q608" s="79"/>
      <c r="R608" s="79"/>
      <c r="S608" s="79"/>
      <c r="T608" s="79"/>
      <c r="U608" s="79"/>
      <c r="V608" s="79"/>
      <c r="W608" s="79"/>
      <c r="X608" s="79"/>
    </row>
    <row r="609" ht="11.25" customHeight="1">
      <c r="A609" s="225" t="s">
        <v>1919</v>
      </c>
      <c r="B609" s="225" t="s">
        <v>1920</v>
      </c>
      <c r="C609" s="77" t="s">
        <v>77</v>
      </c>
      <c r="D609" s="241" t="s">
        <v>1928</v>
      </c>
      <c r="E609" s="121" t="s">
        <v>2252</v>
      </c>
      <c r="F609" s="18" t="s">
        <v>922</v>
      </c>
      <c r="G609" s="77">
        <v>4.0</v>
      </c>
      <c r="H609" s="77">
        <v>3.0</v>
      </c>
      <c r="I609" s="77">
        <v>4.0</v>
      </c>
      <c r="J609" s="77">
        <v>50.0</v>
      </c>
      <c r="K609" s="18">
        <v>12.5</v>
      </c>
      <c r="L609" s="78" t="s">
        <v>539</v>
      </c>
      <c r="M609" s="79"/>
      <c r="N609" s="79"/>
      <c r="O609" s="79"/>
      <c r="P609" s="79"/>
      <c r="Q609" s="79"/>
      <c r="R609" s="79"/>
      <c r="S609" s="79"/>
      <c r="T609" s="79"/>
      <c r="U609" s="79"/>
      <c r="V609" s="79"/>
      <c r="W609" s="79"/>
      <c r="X609" s="79"/>
    </row>
    <row r="610" ht="11.25" customHeight="1">
      <c r="A610" s="225" t="s">
        <v>1919</v>
      </c>
      <c r="B610" s="225" t="s">
        <v>1920</v>
      </c>
      <c r="C610" s="77" t="s">
        <v>77</v>
      </c>
      <c r="D610" s="241" t="s">
        <v>1929</v>
      </c>
      <c r="E610" s="121" t="s">
        <v>2253</v>
      </c>
      <c r="F610" s="18" t="s">
        <v>922</v>
      </c>
      <c r="G610" s="77">
        <v>4.0</v>
      </c>
      <c r="H610" s="77">
        <v>3.0</v>
      </c>
      <c r="I610" s="77">
        <v>4.0</v>
      </c>
      <c r="J610" s="77">
        <v>50.0</v>
      </c>
      <c r="K610" s="18">
        <v>12.5</v>
      </c>
      <c r="L610" s="78" t="s">
        <v>539</v>
      </c>
      <c r="M610" s="79"/>
      <c r="N610" s="79"/>
      <c r="O610" s="79"/>
      <c r="P610" s="79"/>
      <c r="Q610" s="79"/>
      <c r="R610" s="79"/>
      <c r="S610" s="79"/>
      <c r="T610" s="79"/>
      <c r="U610" s="79"/>
      <c r="V610" s="79"/>
      <c r="W610" s="79"/>
      <c r="X610" s="79"/>
    </row>
    <row r="611" ht="11.25" customHeight="1">
      <c r="A611" s="225" t="s">
        <v>1919</v>
      </c>
      <c r="B611" s="225" t="s">
        <v>1920</v>
      </c>
      <c r="C611" s="77" t="s">
        <v>77</v>
      </c>
      <c r="D611" s="241" t="s">
        <v>1930</v>
      </c>
      <c r="E611" s="121" t="s">
        <v>2254</v>
      </c>
      <c r="F611" s="18" t="s">
        <v>922</v>
      </c>
      <c r="G611" s="77">
        <v>4.0</v>
      </c>
      <c r="H611" s="77">
        <v>3.0</v>
      </c>
      <c r="I611" s="77">
        <v>4.0</v>
      </c>
      <c r="J611" s="77">
        <v>50.0</v>
      </c>
      <c r="K611" s="18">
        <v>12.5</v>
      </c>
      <c r="L611" s="78" t="s">
        <v>539</v>
      </c>
      <c r="M611" s="79"/>
      <c r="N611" s="79"/>
      <c r="O611" s="79"/>
      <c r="P611" s="79"/>
      <c r="Q611" s="79"/>
      <c r="R611" s="79"/>
      <c r="S611" s="79"/>
      <c r="T611" s="79"/>
      <c r="U611" s="79"/>
      <c r="V611" s="79"/>
      <c r="W611" s="79"/>
      <c r="X611" s="79"/>
    </row>
    <row r="612" ht="11.25" customHeight="1">
      <c r="A612" s="225" t="s">
        <v>1919</v>
      </c>
      <c r="B612" s="225" t="s">
        <v>1920</v>
      </c>
      <c r="C612" s="77" t="s">
        <v>77</v>
      </c>
      <c r="D612" s="241" t="s">
        <v>1931</v>
      </c>
      <c r="E612" s="121" t="s">
        <v>2255</v>
      </c>
      <c r="F612" s="18" t="s">
        <v>922</v>
      </c>
      <c r="G612" s="77">
        <v>4.0</v>
      </c>
      <c r="H612" s="77">
        <v>3.0</v>
      </c>
      <c r="I612" s="77">
        <v>4.0</v>
      </c>
      <c r="J612" s="77">
        <v>50.0</v>
      </c>
      <c r="K612" s="18">
        <v>12.5</v>
      </c>
      <c r="L612" s="78" t="s">
        <v>539</v>
      </c>
      <c r="M612" s="79"/>
      <c r="N612" s="79"/>
      <c r="O612" s="79"/>
      <c r="P612" s="79"/>
      <c r="Q612" s="79"/>
      <c r="R612" s="79"/>
      <c r="S612" s="79"/>
      <c r="T612" s="79"/>
      <c r="U612" s="79"/>
      <c r="V612" s="79"/>
      <c r="W612" s="79"/>
      <c r="X612" s="79"/>
    </row>
    <row r="613" ht="11.25" customHeight="1">
      <c r="A613" s="225" t="s">
        <v>1919</v>
      </c>
      <c r="B613" s="225" t="s">
        <v>1920</v>
      </c>
      <c r="C613" s="77" t="s">
        <v>77</v>
      </c>
      <c r="D613" s="241" t="s">
        <v>1932</v>
      </c>
      <c r="E613" s="121" t="s">
        <v>2256</v>
      </c>
      <c r="F613" s="18" t="s">
        <v>922</v>
      </c>
      <c r="G613" s="77">
        <v>4.0</v>
      </c>
      <c r="H613" s="77">
        <v>3.0</v>
      </c>
      <c r="I613" s="77">
        <v>4.0</v>
      </c>
      <c r="J613" s="77">
        <v>50.0</v>
      </c>
      <c r="K613" s="18">
        <v>12.5</v>
      </c>
      <c r="L613" s="78" t="s">
        <v>539</v>
      </c>
      <c r="M613" s="79"/>
      <c r="N613" s="79"/>
      <c r="O613" s="79"/>
      <c r="P613" s="79"/>
      <c r="Q613" s="79"/>
      <c r="R613" s="79"/>
      <c r="S613" s="79"/>
      <c r="T613" s="79"/>
      <c r="U613" s="79"/>
      <c r="V613" s="79"/>
      <c r="W613" s="79"/>
      <c r="X613" s="79"/>
    </row>
    <row r="614" ht="11.25" customHeight="1">
      <c r="A614" s="225" t="s">
        <v>1919</v>
      </c>
      <c r="B614" s="225" t="s">
        <v>1920</v>
      </c>
      <c r="C614" s="77" t="s">
        <v>77</v>
      </c>
      <c r="D614" s="241" t="s">
        <v>1933</v>
      </c>
      <c r="E614" s="121" t="s">
        <v>2257</v>
      </c>
      <c r="F614" s="18" t="s">
        <v>922</v>
      </c>
      <c r="G614" s="77">
        <v>4.0</v>
      </c>
      <c r="H614" s="77">
        <v>3.0</v>
      </c>
      <c r="I614" s="77">
        <v>4.0</v>
      </c>
      <c r="J614" s="77">
        <v>50.0</v>
      </c>
      <c r="K614" s="18">
        <v>12.5</v>
      </c>
      <c r="L614" s="78" t="s">
        <v>539</v>
      </c>
      <c r="M614" s="79"/>
      <c r="N614" s="79"/>
      <c r="O614" s="79"/>
      <c r="P614" s="79"/>
      <c r="Q614" s="79"/>
      <c r="R614" s="79"/>
      <c r="S614" s="79"/>
      <c r="T614" s="79"/>
      <c r="U614" s="79"/>
      <c r="V614" s="79"/>
      <c r="W614" s="79"/>
      <c r="X614" s="79"/>
    </row>
    <row r="615" ht="11.25" customHeight="1">
      <c r="A615" s="225" t="s">
        <v>1919</v>
      </c>
      <c r="B615" s="225" t="s">
        <v>1920</v>
      </c>
      <c r="C615" s="77" t="s">
        <v>77</v>
      </c>
      <c r="D615" s="241" t="s">
        <v>1934</v>
      </c>
      <c r="E615" s="121" t="s">
        <v>2258</v>
      </c>
      <c r="F615" s="18" t="s">
        <v>922</v>
      </c>
      <c r="G615" s="77">
        <v>4.0</v>
      </c>
      <c r="H615" s="77">
        <v>3.0</v>
      </c>
      <c r="I615" s="77">
        <v>4.0</v>
      </c>
      <c r="J615" s="77">
        <v>50.0</v>
      </c>
      <c r="K615" s="18">
        <v>12.5</v>
      </c>
      <c r="L615" s="78" t="s">
        <v>539</v>
      </c>
      <c r="M615" s="79"/>
      <c r="N615" s="79"/>
      <c r="O615" s="79"/>
      <c r="P615" s="79"/>
      <c r="Q615" s="79"/>
      <c r="R615" s="79"/>
      <c r="S615" s="79"/>
      <c r="T615" s="79"/>
      <c r="U615" s="79"/>
      <c r="V615" s="79"/>
      <c r="W615" s="79"/>
      <c r="X615" s="79"/>
    </row>
    <row r="616" ht="11.25" customHeight="1">
      <c r="A616" s="225" t="s">
        <v>1919</v>
      </c>
      <c r="B616" s="225" t="s">
        <v>1920</v>
      </c>
      <c r="C616" s="77" t="s">
        <v>77</v>
      </c>
      <c r="D616" s="241" t="s">
        <v>1935</v>
      </c>
      <c r="E616" s="121" t="s">
        <v>1947</v>
      </c>
      <c r="F616" s="18" t="s">
        <v>922</v>
      </c>
      <c r="G616" s="77">
        <v>4.0</v>
      </c>
      <c r="H616" s="77">
        <v>3.0</v>
      </c>
      <c r="I616" s="77">
        <v>4.0</v>
      </c>
      <c r="J616" s="77">
        <v>50.0</v>
      </c>
      <c r="K616" s="18">
        <v>12.5</v>
      </c>
      <c r="L616" s="78" t="s">
        <v>539</v>
      </c>
      <c r="M616" s="79"/>
      <c r="N616" s="79"/>
      <c r="O616" s="79"/>
      <c r="P616" s="79"/>
      <c r="Q616" s="79"/>
      <c r="R616" s="79"/>
      <c r="S616" s="79"/>
      <c r="T616" s="79"/>
      <c r="U616" s="79"/>
      <c r="V616" s="79"/>
      <c r="W616" s="79"/>
      <c r="X616" s="79"/>
    </row>
    <row r="617" ht="11.25" customHeight="1">
      <c r="A617" s="225" t="s">
        <v>1919</v>
      </c>
      <c r="B617" s="225" t="s">
        <v>1920</v>
      </c>
      <c r="C617" s="77" t="s">
        <v>77</v>
      </c>
      <c r="D617" s="241" t="s">
        <v>1936</v>
      </c>
      <c r="E617" s="104" t="s">
        <v>2259</v>
      </c>
      <c r="F617" s="18" t="s">
        <v>922</v>
      </c>
      <c r="G617" s="77">
        <v>4.0</v>
      </c>
      <c r="H617" s="77">
        <v>3.0</v>
      </c>
      <c r="I617" s="77">
        <v>4.0</v>
      </c>
      <c r="J617" s="77">
        <v>50.0</v>
      </c>
      <c r="K617" s="18">
        <v>12.5</v>
      </c>
      <c r="L617" s="78" t="s">
        <v>539</v>
      </c>
      <c r="M617" s="79"/>
      <c r="N617" s="79"/>
      <c r="O617" s="79"/>
      <c r="P617" s="79"/>
      <c r="Q617" s="79"/>
      <c r="R617" s="79"/>
      <c r="S617" s="79"/>
      <c r="T617" s="79"/>
      <c r="U617" s="79"/>
      <c r="V617" s="79"/>
      <c r="W617" s="79"/>
      <c r="X617" s="79"/>
    </row>
    <row r="618" ht="11.25" customHeight="1">
      <c r="A618" s="225" t="s">
        <v>1919</v>
      </c>
      <c r="B618" s="225" t="s">
        <v>1920</v>
      </c>
      <c r="C618" s="77" t="s">
        <v>77</v>
      </c>
      <c r="D618" s="241" t="s">
        <v>1937</v>
      </c>
      <c r="E618" s="121" t="s">
        <v>2260</v>
      </c>
      <c r="F618" s="18" t="s">
        <v>922</v>
      </c>
      <c r="G618" s="77">
        <v>4.0</v>
      </c>
      <c r="H618" s="77">
        <v>3.0</v>
      </c>
      <c r="I618" s="77">
        <v>4.0</v>
      </c>
      <c r="J618" s="77">
        <v>50.0</v>
      </c>
      <c r="K618" s="18">
        <v>12.5</v>
      </c>
      <c r="L618" s="78" t="s">
        <v>539</v>
      </c>
      <c r="M618" s="79"/>
      <c r="N618" s="79"/>
      <c r="O618" s="79"/>
      <c r="P618" s="79"/>
      <c r="Q618" s="79"/>
      <c r="R618" s="79"/>
      <c r="S618" s="79"/>
      <c r="T618" s="79"/>
      <c r="U618" s="79"/>
      <c r="V618" s="79"/>
      <c r="W618" s="79"/>
      <c r="X618" s="79"/>
    </row>
    <row r="619" ht="11.25" customHeight="1">
      <c r="A619" s="225" t="s">
        <v>1919</v>
      </c>
      <c r="B619" s="225" t="s">
        <v>1920</v>
      </c>
      <c r="C619" s="77" t="s">
        <v>77</v>
      </c>
      <c r="D619" s="241" t="s">
        <v>1938</v>
      </c>
      <c r="E619" s="121" t="s">
        <v>2261</v>
      </c>
      <c r="F619" s="18" t="s">
        <v>922</v>
      </c>
      <c r="G619" s="77">
        <v>4.0</v>
      </c>
      <c r="H619" s="77">
        <v>3.0</v>
      </c>
      <c r="I619" s="77">
        <v>4.0</v>
      </c>
      <c r="J619" s="77">
        <v>50.0</v>
      </c>
      <c r="K619" s="18">
        <v>12.5</v>
      </c>
      <c r="L619" s="78" t="s">
        <v>539</v>
      </c>
      <c r="M619" s="79"/>
      <c r="N619" s="79"/>
      <c r="O619" s="79"/>
      <c r="P619" s="79"/>
      <c r="Q619" s="79"/>
      <c r="R619" s="79"/>
      <c r="S619" s="79"/>
      <c r="T619" s="79"/>
      <c r="U619" s="79"/>
      <c r="V619" s="79"/>
      <c r="W619" s="79"/>
      <c r="X619" s="79"/>
    </row>
    <row r="620" ht="11.25" customHeight="1">
      <c r="A620" s="225" t="s">
        <v>1919</v>
      </c>
      <c r="B620" s="225" t="s">
        <v>1920</v>
      </c>
      <c r="C620" s="77" t="s">
        <v>77</v>
      </c>
      <c r="D620" s="112" t="s">
        <v>1939</v>
      </c>
      <c r="E620" s="237" t="s">
        <v>2262</v>
      </c>
      <c r="F620" s="18" t="s">
        <v>922</v>
      </c>
      <c r="G620" s="77">
        <v>4.0</v>
      </c>
      <c r="H620" s="77">
        <v>3.0</v>
      </c>
      <c r="I620" s="77">
        <v>4.0</v>
      </c>
      <c r="J620" s="77">
        <v>50.0</v>
      </c>
      <c r="K620" s="18">
        <v>12.5</v>
      </c>
      <c r="L620" s="78" t="s">
        <v>539</v>
      </c>
      <c r="M620" s="79"/>
      <c r="N620" s="79"/>
      <c r="O620" s="79"/>
      <c r="P620" s="79"/>
      <c r="Q620" s="79"/>
      <c r="R620" s="79"/>
      <c r="S620" s="79"/>
      <c r="T620" s="79"/>
      <c r="U620" s="79"/>
      <c r="V620" s="79"/>
      <c r="W620" s="79"/>
      <c r="X620" s="79"/>
    </row>
    <row r="621" ht="11.25" customHeight="1">
      <c r="A621" s="225" t="s">
        <v>1919</v>
      </c>
      <c r="B621" s="225" t="s">
        <v>1920</v>
      </c>
      <c r="C621" s="77" t="s">
        <v>77</v>
      </c>
      <c r="D621" s="112" t="s">
        <v>1940</v>
      </c>
      <c r="E621" s="237" t="s">
        <v>2263</v>
      </c>
      <c r="F621" s="18" t="s">
        <v>922</v>
      </c>
      <c r="G621" s="77">
        <v>4.0</v>
      </c>
      <c r="H621" s="77">
        <v>3.0</v>
      </c>
      <c r="I621" s="77">
        <v>4.0</v>
      </c>
      <c r="J621" s="77">
        <v>50.0</v>
      </c>
      <c r="K621" s="18">
        <v>12.5</v>
      </c>
      <c r="L621" s="78" t="s">
        <v>539</v>
      </c>
      <c r="M621" s="79"/>
      <c r="N621" s="79"/>
      <c r="O621" s="79"/>
      <c r="P621" s="79"/>
      <c r="Q621" s="79"/>
      <c r="R621" s="79"/>
      <c r="S621" s="79"/>
      <c r="T621" s="79"/>
      <c r="U621" s="79"/>
      <c r="V621" s="79"/>
      <c r="W621" s="79"/>
      <c r="X621" s="79"/>
    </row>
    <row r="622" ht="11.25" customHeight="1">
      <c r="A622" s="225" t="s">
        <v>1919</v>
      </c>
      <c r="B622" s="225" t="s">
        <v>1920</v>
      </c>
      <c r="C622" s="77" t="s">
        <v>77</v>
      </c>
      <c r="D622" s="112" t="s">
        <v>1941</v>
      </c>
      <c r="E622" s="237" t="s">
        <v>2264</v>
      </c>
      <c r="F622" s="18" t="s">
        <v>922</v>
      </c>
      <c r="G622" s="77">
        <v>4.0</v>
      </c>
      <c r="H622" s="77">
        <v>3.0</v>
      </c>
      <c r="I622" s="77">
        <v>4.0</v>
      </c>
      <c r="J622" s="77">
        <v>50.0</v>
      </c>
      <c r="K622" s="18">
        <v>12.5</v>
      </c>
      <c r="L622" s="78" t="s">
        <v>539</v>
      </c>
      <c r="M622" s="79"/>
      <c r="N622" s="79"/>
      <c r="O622" s="79"/>
      <c r="P622" s="79"/>
      <c r="Q622" s="79"/>
      <c r="R622" s="79"/>
      <c r="S622" s="79"/>
      <c r="T622" s="79"/>
      <c r="U622" s="79"/>
      <c r="V622" s="79"/>
      <c r="W622" s="79"/>
      <c r="X622" s="79"/>
    </row>
    <row r="623" ht="11.25" customHeight="1">
      <c r="A623" s="225" t="s">
        <v>1919</v>
      </c>
      <c r="B623" s="225" t="s">
        <v>1920</v>
      </c>
      <c r="C623" s="77" t="s">
        <v>77</v>
      </c>
      <c r="D623" s="112" t="s">
        <v>1942</v>
      </c>
      <c r="E623" s="242" t="s">
        <v>2265</v>
      </c>
      <c r="F623" s="18" t="s">
        <v>922</v>
      </c>
      <c r="G623" s="77">
        <v>4.0</v>
      </c>
      <c r="H623" s="77">
        <v>3.0</v>
      </c>
      <c r="I623" s="77">
        <v>4.0</v>
      </c>
      <c r="J623" s="77">
        <v>50.0</v>
      </c>
      <c r="K623" s="18">
        <v>12.5</v>
      </c>
      <c r="L623" s="78" t="s">
        <v>539</v>
      </c>
      <c r="M623" s="79"/>
      <c r="N623" s="79"/>
      <c r="O623" s="79"/>
      <c r="P623" s="79"/>
      <c r="Q623" s="79"/>
      <c r="R623" s="79"/>
      <c r="S623" s="79"/>
      <c r="T623" s="79"/>
      <c r="U623" s="79"/>
      <c r="V623" s="79"/>
      <c r="W623" s="79"/>
      <c r="X623" s="79"/>
    </row>
    <row r="624" ht="11.25" customHeight="1">
      <c r="A624" s="243" t="s">
        <v>1919</v>
      </c>
      <c r="B624" s="243" t="s">
        <v>1920</v>
      </c>
      <c r="C624" s="244" t="s">
        <v>77</v>
      </c>
      <c r="D624" s="245" t="s">
        <v>1943</v>
      </c>
      <c r="E624" s="246" t="s">
        <v>2266</v>
      </c>
      <c r="F624" s="247" t="s">
        <v>922</v>
      </c>
      <c r="G624" s="244">
        <v>4.0</v>
      </c>
      <c r="H624" s="244">
        <v>3.0</v>
      </c>
      <c r="I624" s="244">
        <v>4.0</v>
      </c>
      <c r="J624" s="244">
        <v>50.0</v>
      </c>
      <c r="K624" s="18">
        <v>12.5</v>
      </c>
      <c r="L624" s="78" t="s">
        <v>539</v>
      </c>
      <c r="M624" s="79"/>
      <c r="N624" s="79"/>
      <c r="O624" s="79"/>
      <c r="P624" s="79"/>
      <c r="Q624" s="79"/>
      <c r="R624" s="79"/>
      <c r="S624" s="79"/>
      <c r="T624" s="79"/>
      <c r="U624" s="79"/>
      <c r="V624" s="79"/>
      <c r="W624" s="79"/>
      <c r="X624" s="79"/>
    </row>
    <row r="625" ht="11.25" customHeight="1">
      <c r="A625" s="243" t="s">
        <v>1919</v>
      </c>
      <c r="B625" s="243" t="s">
        <v>1920</v>
      </c>
      <c r="C625" s="244" t="s">
        <v>77</v>
      </c>
      <c r="D625" s="112" t="s">
        <v>1944</v>
      </c>
      <c r="E625" s="248" t="s">
        <v>1945</v>
      </c>
      <c r="F625" s="18" t="s">
        <v>922</v>
      </c>
      <c r="G625" s="244">
        <v>4.0</v>
      </c>
      <c r="H625" s="244">
        <v>3.0</v>
      </c>
      <c r="I625" s="244">
        <v>4.0</v>
      </c>
      <c r="J625" s="244">
        <v>50.0</v>
      </c>
      <c r="K625" s="18">
        <v>12.5</v>
      </c>
      <c r="L625" s="78" t="s">
        <v>539</v>
      </c>
      <c r="M625" s="79"/>
      <c r="N625" s="79"/>
      <c r="O625" s="79"/>
      <c r="P625" s="79"/>
      <c r="Q625" s="79"/>
      <c r="R625" s="79"/>
      <c r="S625" s="79"/>
      <c r="T625" s="79"/>
      <c r="U625" s="79"/>
      <c r="V625" s="79"/>
      <c r="W625" s="79"/>
      <c r="X625" s="79"/>
    </row>
    <row r="626" ht="11.25" customHeight="1">
      <c r="A626" s="243" t="s">
        <v>1919</v>
      </c>
      <c r="B626" s="243" t="s">
        <v>1920</v>
      </c>
      <c r="C626" s="244" t="s">
        <v>77</v>
      </c>
      <c r="D626" s="112" t="s">
        <v>1946</v>
      </c>
      <c r="E626" s="98" t="s">
        <v>1947</v>
      </c>
      <c r="F626" s="18" t="s">
        <v>922</v>
      </c>
      <c r="G626" s="244">
        <v>4.0</v>
      </c>
      <c r="H626" s="244">
        <v>3.0</v>
      </c>
      <c r="I626" s="244">
        <v>4.0</v>
      </c>
      <c r="J626" s="244">
        <v>50.0</v>
      </c>
      <c r="K626" s="18">
        <v>12.5</v>
      </c>
      <c r="L626" s="78" t="s">
        <v>539</v>
      </c>
      <c r="M626" s="79"/>
      <c r="N626" s="79"/>
      <c r="O626" s="79"/>
      <c r="P626" s="79"/>
      <c r="Q626" s="79"/>
      <c r="R626" s="79"/>
      <c r="S626" s="79"/>
      <c r="T626" s="79"/>
      <c r="U626" s="79"/>
      <c r="V626" s="79"/>
      <c r="W626" s="79"/>
      <c r="X626" s="79"/>
    </row>
    <row r="627" ht="11.25" customHeight="1">
      <c r="A627" s="243" t="s">
        <v>1919</v>
      </c>
      <c r="B627" s="243" t="s">
        <v>1920</v>
      </c>
      <c r="C627" s="244" t="s">
        <v>77</v>
      </c>
      <c r="D627" s="112" t="s">
        <v>1948</v>
      </c>
      <c r="E627" s="98" t="s">
        <v>1949</v>
      </c>
      <c r="F627" s="18" t="s">
        <v>974</v>
      </c>
      <c r="G627" s="244">
        <v>4.0</v>
      </c>
      <c r="H627" s="244">
        <v>3.0</v>
      </c>
      <c r="I627" s="244">
        <v>4.0</v>
      </c>
      <c r="J627" s="244">
        <v>50.0</v>
      </c>
      <c r="K627" s="18">
        <v>12.5</v>
      </c>
      <c r="L627" s="78" t="s">
        <v>539</v>
      </c>
      <c r="M627" s="79"/>
      <c r="N627" s="79"/>
      <c r="O627" s="79"/>
      <c r="P627" s="79"/>
      <c r="Q627" s="79"/>
      <c r="R627" s="79"/>
      <c r="S627" s="79"/>
      <c r="T627" s="79"/>
      <c r="U627" s="79"/>
      <c r="V627" s="79"/>
      <c r="W627" s="79"/>
      <c r="X627" s="79"/>
    </row>
    <row r="628" ht="11.25" customHeight="1">
      <c r="A628" s="243" t="s">
        <v>1919</v>
      </c>
      <c r="B628" s="243" t="s">
        <v>1920</v>
      </c>
      <c r="C628" s="244" t="s">
        <v>77</v>
      </c>
      <c r="D628" s="112" t="s">
        <v>1950</v>
      </c>
      <c r="E628" s="98" t="s">
        <v>1951</v>
      </c>
      <c r="F628" s="18" t="s">
        <v>974</v>
      </c>
      <c r="G628" s="244">
        <v>4.0</v>
      </c>
      <c r="H628" s="244">
        <v>3.0</v>
      </c>
      <c r="I628" s="244">
        <v>4.0</v>
      </c>
      <c r="J628" s="244">
        <v>50.0</v>
      </c>
      <c r="K628" s="18">
        <v>12.5</v>
      </c>
      <c r="L628" s="78" t="s">
        <v>539</v>
      </c>
      <c r="M628" s="79"/>
      <c r="N628" s="79"/>
      <c r="O628" s="79"/>
      <c r="P628" s="79"/>
      <c r="Q628" s="79"/>
      <c r="R628" s="79"/>
      <c r="S628" s="79"/>
      <c r="T628" s="79"/>
      <c r="U628" s="79"/>
      <c r="V628" s="79"/>
      <c r="W628" s="79"/>
      <c r="X628" s="79"/>
    </row>
    <row r="629" ht="11.25" customHeight="1">
      <c r="A629" s="215" t="s">
        <v>2267</v>
      </c>
      <c r="B629" s="215" t="s">
        <v>532</v>
      </c>
      <c r="C629" s="77" t="s">
        <v>77</v>
      </c>
      <c r="D629" s="112" t="s">
        <v>2268</v>
      </c>
      <c r="E629" s="98" t="s">
        <v>2269</v>
      </c>
      <c r="F629" s="18" t="s">
        <v>922</v>
      </c>
      <c r="G629" s="77">
        <v>2.0</v>
      </c>
      <c r="H629" s="77">
        <v>2.0</v>
      </c>
      <c r="I629" s="77">
        <v>2.0</v>
      </c>
      <c r="J629" s="77">
        <v>50.0</v>
      </c>
      <c r="K629" s="249">
        <v>25.0</v>
      </c>
      <c r="L629" s="78" t="s">
        <v>539</v>
      </c>
      <c r="M629" s="79"/>
      <c r="N629" s="79"/>
      <c r="O629" s="79"/>
      <c r="P629" s="79"/>
      <c r="Q629" s="79"/>
      <c r="R629" s="79"/>
      <c r="S629" s="79"/>
      <c r="T629" s="79"/>
      <c r="U629" s="79"/>
      <c r="V629" s="79"/>
      <c r="W629" s="79"/>
      <c r="X629" s="79"/>
    </row>
    <row r="630" ht="11.25" customHeight="1">
      <c r="A630" s="215" t="s">
        <v>2270</v>
      </c>
      <c r="B630" s="215" t="s">
        <v>2271</v>
      </c>
      <c r="C630" s="77" t="s">
        <v>77</v>
      </c>
      <c r="D630" s="112" t="s">
        <v>2272</v>
      </c>
      <c r="E630" s="98" t="s">
        <v>2273</v>
      </c>
      <c r="F630" s="18" t="s">
        <v>974</v>
      </c>
      <c r="G630" s="77">
        <v>2.0</v>
      </c>
      <c r="H630" s="77">
        <v>2.0</v>
      </c>
      <c r="I630" s="77">
        <v>2.0</v>
      </c>
      <c r="J630" s="77">
        <v>50.0</v>
      </c>
      <c r="K630" s="249">
        <v>25.0</v>
      </c>
      <c r="L630" s="78" t="s">
        <v>539</v>
      </c>
      <c r="M630" s="79"/>
      <c r="N630" s="79"/>
      <c r="O630" s="79"/>
      <c r="P630" s="79"/>
      <c r="Q630" s="79"/>
      <c r="R630" s="79"/>
      <c r="S630" s="79"/>
      <c r="T630" s="79"/>
      <c r="U630" s="79"/>
      <c r="V630" s="79"/>
      <c r="W630" s="79"/>
      <c r="X630" s="79"/>
    </row>
    <row r="631" ht="11.25" customHeight="1">
      <c r="A631" s="225" t="s">
        <v>2274</v>
      </c>
      <c r="B631" s="215" t="s">
        <v>2275</v>
      </c>
      <c r="C631" s="77" t="s">
        <v>77</v>
      </c>
      <c r="D631" s="112" t="s">
        <v>2276</v>
      </c>
      <c r="E631" s="98" t="s">
        <v>2277</v>
      </c>
      <c r="F631" s="18" t="s">
        <v>922</v>
      </c>
      <c r="G631" s="77">
        <v>1.0</v>
      </c>
      <c r="H631" s="77">
        <v>1.0</v>
      </c>
      <c r="I631" s="77">
        <v>1.0</v>
      </c>
      <c r="J631" s="77">
        <v>50.0</v>
      </c>
      <c r="K631" s="249">
        <v>50.0</v>
      </c>
      <c r="L631" s="78" t="s">
        <v>539</v>
      </c>
      <c r="M631" s="79"/>
      <c r="N631" s="79"/>
      <c r="O631" s="79"/>
      <c r="P631" s="79"/>
      <c r="Q631" s="79"/>
      <c r="R631" s="79"/>
      <c r="S631" s="79"/>
      <c r="T631" s="79"/>
      <c r="U631" s="79"/>
      <c r="V631" s="79"/>
      <c r="W631" s="79"/>
      <c r="X631" s="79"/>
    </row>
    <row r="632" ht="11.25" customHeight="1">
      <c r="A632" s="225" t="s">
        <v>2274</v>
      </c>
      <c r="B632" s="215" t="s">
        <v>2278</v>
      </c>
      <c r="C632" s="77" t="s">
        <v>77</v>
      </c>
      <c r="D632" s="112" t="s">
        <v>2279</v>
      </c>
      <c r="E632" s="248" t="s">
        <v>2280</v>
      </c>
      <c r="F632" s="18" t="s">
        <v>922</v>
      </c>
      <c r="G632" s="77">
        <v>1.0</v>
      </c>
      <c r="H632" s="77">
        <v>1.0</v>
      </c>
      <c r="I632" s="77">
        <v>1.0</v>
      </c>
      <c r="J632" s="77">
        <v>50.0</v>
      </c>
      <c r="K632" s="249">
        <v>50.0</v>
      </c>
      <c r="L632" s="78" t="s">
        <v>539</v>
      </c>
      <c r="M632" s="79"/>
      <c r="N632" s="79"/>
      <c r="O632" s="79"/>
      <c r="P632" s="79"/>
      <c r="Q632" s="79"/>
      <c r="R632" s="79"/>
      <c r="S632" s="79"/>
      <c r="T632" s="79"/>
      <c r="U632" s="79"/>
      <c r="V632" s="79"/>
      <c r="W632" s="79"/>
      <c r="X632" s="79"/>
    </row>
    <row r="633" ht="11.25" customHeight="1">
      <c r="A633" s="225" t="s">
        <v>2274</v>
      </c>
      <c r="B633" s="215" t="s">
        <v>2278</v>
      </c>
      <c r="C633" s="77" t="s">
        <v>77</v>
      </c>
      <c r="D633" s="112" t="s">
        <v>2281</v>
      </c>
      <c r="E633" s="248" t="s">
        <v>2282</v>
      </c>
      <c r="F633" s="18" t="s">
        <v>974</v>
      </c>
      <c r="G633" s="18">
        <v>1.0</v>
      </c>
      <c r="H633" s="250">
        <v>1.0</v>
      </c>
      <c r="I633" s="49">
        <v>1.0</v>
      </c>
      <c r="J633" s="49">
        <v>50.0</v>
      </c>
      <c r="K633" s="49">
        <v>50.0</v>
      </c>
      <c r="L633" s="78" t="s">
        <v>539</v>
      </c>
      <c r="M633" s="79"/>
      <c r="N633" s="79"/>
      <c r="O633" s="79"/>
      <c r="P633" s="79"/>
      <c r="Q633" s="79"/>
      <c r="R633" s="79"/>
      <c r="S633" s="79"/>
      <c r="T633" s="79"/>
      <c r="U633" s="79"/>
      <c r="V633" s="79"/>
      <c r="W633" s="79"/>
      <c r="X633" s="79"/>
    </row>
    <row r="634" ht="11.25" customHeight="1">
      <c r="A634" s="225" t="s">
        <v>2274</v>
      </c>
      <c r="B634" s="215" t="s">
        <v>2278</v>
      </c>
      <c r="C634" s="77" t="s">
        <v>77</v>
      </c>
      <c r="D634" s="112" t="s">
        <v>2283</v>
      </c>
      <c r="E634" s="248" t="s">
        <v>2284</v>
      </c>
      <c r="F634" s="18" t="s">
        <v>922</v>
      </c>
      <c r="G634" s="18">
        <v>1.0</v>
      </c>
      <c r="H634" s="250">
        <v>1.0</v>
      </c>
      <c r="I634" s="49">
        <v>1.0</v>
      </c>
      <c r="J634" s="49">
        <v>50.0</v>
      </c>
      <c r="K634" s="49">
        <v>50.0</v>
      </c>
      <c r="L634" s="78" t="s">
        <v>539</v>
      </c>
      <c r="M634" s="79"/>
      <c r="N634" s="79"/>
      <c r="O634" s="79"/>
      <c r="P634" s="79"/>
      <c r="Q634" s="79"/>
      <c r="R634" s="79"/>
      <c r="S634" s="79"/>
      <c r="T634" s="79"/>
      <c r="U634" s="79"/>
      <c r="V634" s="79"/>
      <c r="W634" s="79"/>
      <c r="X634" s="79"/>
    </row>
    <row r="635" ht="11.25" customHeight="1">
      <c r="A635" s="225" t="s">
        <v>2274</v>
      </c>
      <c r="B635" s="215" t="s">
        <v>2278</v>
      </c>
      <c r="C635" s="77" t="s">
        <v>77</v>
      </c>
      <c r="D635" s="112" t="s">
        <v>2285</v>
      </c>
      <c r="E635" s="248" t="s">
        <v>2286</v>
      </c>
      <c r="F635" s="18" t="s">
        <v>2287</v>
      </c>
      <c r="G635" s="18">
        <v>1.0</v>
      </c>
      <c r="H635" s="250">
        <v>1.0</v>
      </c>
      <c r="I635" s="49">
        <v>1.0</v>
      </c>
      <c r="J635" s="49">
        <v>50.0</v>
      </c>
      <c r="K635" s="49">
        <v>50.0</v>
      </c>
      <c r="L635" s="78" t="s">
        <v>539</v>
      </c>
      <c r="M635" s="79"/>
      <c r="N635" s="79"/>
      <c r="O635" s="79"/>
      <c r="P635" s="79"/>
      <c r="Q635" s="79"/>
      <c r="R635" s="79"/>
      <c r="S635" s="79"/>
      <c r="T635" s="79"/>
      <c r="U635" s="79"/>
      <c r="V635" s="79"/>
      <c r="W635" s="79"/>
      <c r="X635" s="79"/>
    </row>
    <row r="636" ht="11.25" customHeight="1">
      <c r="A636" s="225" t="s">
        <v>2274</v>
      </c>
      <c r="B636" s="215" t="s">
        <v>2278</v>
      </c>
      <c r="C636" s="77" t="s">
        <v>77</v>
      </c>
      <c r="D636" s="112" t="s">
        <v>2288</v>
      </c>
      <c r="E636" s="242" t="s">
        <v>2289</v>
      </c>
      <c r="F636" s="251" t="s">
        <v>922</v>
      </c>
      <c r="G636" s="18">
        <v>1.0</v>
      </c>
      <c r="H636" s="250">
        <v>1.0</v>
      </c>
      <c r="I636" s="49">
        <v>1.0</v>
      </c>
      <c r="J636" s="49">
        <v>50.0</v>
      </c>
      <c r="K636" s="49">
        <v>50.0</v>
      </c>
      <c r="L636" s="78" t="s">
        <v>539</v>
      </c>
      <c r="M636" s="79"/>
      <c r="N636" s="79"/>
      <c r="O636" s="79"/>
      <c r="P636" s="79"/>
      <c r="Q636" s="79"/>
      <c r="R636" s="79"/>
      <c r="S636" s="79"/>
      <c r="T636" s="79"/>
      <c r="U636" s="79"/>
      <c r="V636" s="79"/>
      <c r="W636" s="79"/>
      <c r="X636" s="79"/>
    </row>
    <row r="637" ht="11.25" customHeight="1">
      <c r="A637" s="225" t="s">
        <v>2274</v>
      </c>
      <c r="B637" s="215" t="s">
        <v>2278</v>
      </c>
      <c r="C637" s="77" t="s">
        <v>77</v>
      </c>
      <c r="D637" s="112" t="s">
        <v>2290</v>
      </c>
      <c r="E637" s="242" t="s">
        <v>2291</v>
      </c>
      <c r="F637" s="18" t="s">
        <v>2287</v>
      </c>
      <c r="G637" s="18">
        <v>1.0</v>
      </c>
      <c r="H637" s="250">
        <v>1.0</v>
      </c>
      <c r="I637" s="49">
        <v>1.0</v>
      </c>
      <c r="J637" s="49">
        <v>50.0</v>
      </c>
      <c r="K637" s="49">
        <v>50.0</v>
      </c>
      <c r="L637" s="78" t="s">
        <v>539</v>
      </c>
      <c r="M637" s="79"/>
      <c r="N637" s="79"/>
      <c r="O637" s="79"/>
      <c r="P637" s="79"/>
      <c r="Q637" s="79"/>
      <c r="R637" s="79"/>
      <c r="S637" s="79"/>
      <c r="T637" s="79"/>
      <c r="U637" s="79"/>
      <c r="V637" s="79"/>
      <c r="W637" s="79"/>
      <c r="X637" s="79"/>
    </row>
    <row r="638" ht="11.25" customHeight="1">
      <c r="A638" s="225" t="s">
        <v>1952</v>
      </c>
      <c r="B638" s="215" t="s">
        <v>1953</v>
      </c>
      <c r="C638" s="77" t="s">
        <v>77</v>
      </c>
      <c r="D638" s="112" t="s">
        <v>1954</v>
      </c>
      <c r="E638" s="248" t="s">
        <v>1955</v>
      </c>
      <c r="F638" s="251" t="s">
        <v>922</v>
      </c>
      <c r="G638" s="18">
        <v>2.0</v>
      </c>
      <c r="H638" s="250">
        <v>2.0</v>
      </c>
      <c r="I638" s="49">
        <v>2.0</v>
      </c>
      <c r="J638" s="49">
        <v>50.0</v>
      </c>
      <c r="K638" s="49">
        <v>25.0</v>
      </c>
      <c r="L638" s="78" t="s">
        <v>539</v>
      </c>
      <c r="M638" s="79"/>
      <c r="N638" s="79"/>
      <c r="O638" s="79"/>
      <c r="P638" s="79"/>
      <c r="Q638" s="79"/>
      <c r="R638" s="79"/>
      <c r="S638" s="79"/>
      <c r="T638" s="79"/>
      <c r="U638" s="79"/>
      <c r="V638" s="79"/>
      <c r="W638" s="79"/>
      <c r="X638" s="79"/>
    </row>
    <row r="639" ht="11.25" customHeight="1">
      <c r="A639" s="236" t="s">
        <v>2292</v>
      </c>
      <c r="B639" s="236" t="s">
        <v>2293</v>
      </c>
      <c r="C639" s="98" t="s">
        <v>77</v>
      </c>
      <c r="D639" s="112" t="s">
        <v>2294</v>
      </c>
      <c r="E639" s="248" t="s">
        <v>2295</v>
      </c>
      <c r="F639" s="251" t="s">
        <v>974</v>
      </c>
      <c r="G639" s="18">
        <v>1.0</v>
      </c>
      <c r="H639" s="250">
        <v>1.0</v>
      </c>
      <c r="I639" s="49">
        <v>1.0</v>
      </c>
      <c r="J639" s="49">
        <v>50.0</v>
      </c>
      <c r="K639" s="49">
        <v>50.0</v>
      </c>
      <c r="L639" s="78" t="s">
        <v>539</v>
      </c>
      <c r="M639" s="79"/>
      <c r="N639" s="79"/>
      <c r="O639" s="79"/>
      <c r="P639" s="79"/>
      <c r="Q639" s="79"/>
      <c r="R639" s="79"/>
      <c r="S639" s="79"/>
      <c r="T639" s="79"/>
      <c r="U639" s="79"/>
      <c r="V639" s="79"/>
      <c r="W639" s="79"/>
      <c r="X639" s="79"/>
    </row>
    <row r="640" ht="11.25" customHeight="1">
      <c r="A640" s="236" t="s">
        <v>79</v>
      </c>
      <c r="B640" s="236" t="s">
        <v>2296</v>
      </c>
      <c r="C640" s="98" t="s">
        <v>77</v>
      </c>
      <c r="D640" s="112" t="s">
        <v>2297</v>
      </c>
      <c r="E640" s="242" t="s">
        <v>2298</v>
      </c>
      <c r="F640" s="252" t="s">
        <v>922</v>
      </c>
      <c r="G640" s="253">
        <v>1.0</v>
      </c>
      <c r="H640" s="253">
        <v>1.0</v>
      </c>
      <c r="I640" s="253">
        <v>1.0</v>
      </c>
      <c r="J640" s="254">
        <v>50.0</v>
      </c>
      <c r="K640" s="160">
        <v>50.0</v>
      </c>
      <c r="L640" s="78" t="s">
        <v>539</v>
      </c>
      <c r="M640" s="79"/>
      <c r="N640" s="79"/>
      <c r="O640" s="79"/>
      <c r="P640" s="79"/>
      <c r="Q640" s="79"/>
      <c r="R640" s="79"/>
      <c r="S640" s="79"/>
      <c r="T640" s="79"/>
      <c r="U640" s="79"/>
      <c r="V640" s="79"/>
      <c r="W640" s="79"/>
      <c r="X640" s="79"/>
    </row>
    <row r="641" ht="11.25" customHeight="1">
      <c r="A641" s="236" t="s">
        <v>2299</v>
      </c>
      <c r="B641" s="131" t="s">
        <v>2300</v>
      </c>
      <c r="C641" s="98" t="s">
        <v>77</v>
      </c>
      <c r="D641" s="112" t="s">
        <v>2301</v>
      </c>
      <c r="E641" s="105" t="s">
        <v>2302</v>
      </c>
      <c r="F641" s="98" t="s">
        <v>922</v>
      </c>
      <c r="G641" s="156">
        <v>1.0</v>
      </c>
      <c r="H641" s="156">
        <v>1.0</v>
      </c>
      <c r="I641" s="156">
        <v>1.0</v>
      </c>
      <c r="J641" s="156">
        <v>50.0</v>
      </c>
      <c r="K641" s="98">
        <v>50.0</v>
      </c>
      <c r="L641" s="78" t="s">
        <v>549</v>
      </c>
      <c r="M641" s="79"/>
      <c r="N641" s="79"/>
      <c r="O641" s="79"/>
      <c r="P641" s="79"/>
      <c r="Q641" s="79"/>
      <c r="R641" s="79"/>
      <c r="S641" s="79"/>
      <c r="T641" s="79"/>
      <c r="U641" s="79"/>
      <c r="V641" s="79"/>
      <c r="W641" s="79"/>
      <c r="X641" s="79"/>
    </row>
    <row r="642" ht="11.25" customHeight="1">
      <c r="A642" s="236" t="s">
        <v>2299</v>
      </c>
      <c r="B642" s="131" t="s">
        <v>2300</v>
      </c>
      <c r="C642" s="98" t="s">
        <v>77</v>
      </c>
      <c r="D642" s="112" t="s">
        <v>2303</v>
      </c>
      <c r="E642" s="248" t="s">
        <v>2304</v>
      </c>
      <c r="F642" s="98" t="s">
        <v>922</v>
      </c>
      <c r="G642" s="156">
        <v>1.0</v>
      </c>
      <c r="H642" s="156">
        <v>1.0</v>
      </c>
      <c r="I642" s="156">
        <v>1.0</v>
      </c>
      <c r="J642" s="156">
        <v>50.0</v>
      </c>
      <c r="K642" s="98">
        <v>50.0</v>
      </c>
      <c r="L642" s="78" t="s">
        <v>549</v>
      </c>
      <c r="M642" s="79"/>
      <c r="N642" s="79"/>
      <c r="O642" s="79"/>
      <c r="P642" s="79"/>
      <c r="Q642" s="79"/>
      <c r="R642" s="79"/>
      <c r="S642" s="79"/>
      <c r="T642" s="79"/>
      <c r="U642" s="79"/>
      <c r="V642" s="79"/>
      <c r="W642" s="79"/>
      <c r="X642" s="79"/>
    </row>
    <row r="643" ht="11.25" customHeight="1">
      <c r="A643" s="236" t="s">
        <v>2299</v>
      </c>
      <c r="B643" s="255" t="s">
        <v>2305</v>
      </c>
      <c r="C643" s="98" t="s">
        <v>77</v>
      </c>
      <c r="D643" s="112" t="s">
        <v>2306</v>
      </c>
      <c r="E643" s="248" t="s">
        <v>2307</v>
      </c>
      <c r="F643" s="98" t="s">
        <v>922</v>
      </c>
      <c r="G643" s="156">
        <v>1.0</v>
      </c>
      <c r="H643" s="156">
        <v>1.0</v>
      </c>
      <c r="I643" s="156">
        <v>1.0</v>
      </c>
      <c r="J643" s="156">
        <v>50.0</v>
      </c>
      <c r="K643" s="98">
        <v>50.0</v>
      </c>
      <c r="L643" s="78" t="s">
        <v>549</v>
      </c>
      <c r="M643" s="79"/>
      <c r="N643" s="79"/>
      <c r="O643" s="79"/>
      <c r="P643" s="79"/>
      <c r="Q643" s="79"/>
      <c r="R643" s="79"/>
      <c r="S643" s="79"/>
      <c r="T643" s="79"/>
      <c r="U643" s="79"/>
      <c r="V643" s="79"/>
      <c r="W643" s="79"/>
      <c r="X643" s="79"/>
    </row>
    <row r="644" ht="11.25" customHeight="1">
      <c r="A644" s="256" t="s">
        <v>2299</v>
      </c>
      <c r="B644" s="236" t="s">
        <v>2308</v>
      </c>
      <c r="C644" s="151" t="s">
        <v>77</v>
      </c>
      <c r="D644" s="112" t="s">
        <v>2309</v>
      </c>
      <c r="E644" s="248" t="s">
        <v>2310</v>
      </c>
      <c r="F644" s="98" t="s">
        <v>172</v>
      </c>
      <c r="G644" s="257">
        <v>1.0</v>
      </c>
      <c r="H644" s="257">
        <v>1.0</v>
      </c>
      <c r="I644" s="257">
        <v>1.0</v>
      </c>
      <c r="J644" s="156">
        <v>50.0</v>
      </c>
      <c r="K644" s="98">
        <v>50.0</v>
      </c>
      <c r="L644" s="78" t="s">
        <v>549</v>
      </c>
      <c r="M644" s="79"/>
      <c r="N644" s="79"/>
      <c r="O644" s="79"/>
      <c r="P644" s="79"/>
      <c r="Q644" s="79"/>
      <c r="R644" s="79"/>
      <c r="S644" s="79"/>
      <c r="T644" s="79"/>
      <c r="U644" s="79"/>
      <c r="V644" s="79"/>
      <c r="W644" s="79"/>
      <c r="X644" s="79"/>
    </row>
    <row r="645" ht="11.25" customHeight="1">
      <c r="A645" s="236" t="s">
        <v>2299</v>
      </c>
      <c r="B645" s="258" t="s">
        <v>2300</v>
      </c>
      <c r="C645" s="98" t="s">
        <v>77</v>
      </c>
      <c r="D645" s="112" t="s">
        <v>2311</v>
      </c>
      <c r="E645" s="248" t="s">
        <v>2312</v>
      </c>
      <c r="F645" s="98" t="s">
        <v>172</v>
      </c>
      <c r="G645" s="257">
        <v>1.0</v>
      </c>
      <c r="H645" s="257">
        <v>1.0</v>
      </c>
      <c r="I645" s="257">
        <v>1.0</v>
      </c>
      <c r="J645" s="156">
        <v>50.0</v>
      </c>
      <c r="K645" s="98">
        <v>50.0</v>
      </c>
      <c r="L645" s="78" t="s">
        <v>549</v>
      </c>
      <c r="M645" s="79"/>
      <c r="N645" s="79"/>
      <c r="O645" s="79"/>
      <c r="P645" s="79"/>
      <c r="Q645" s="79"/>
      <c r="R645" s="79"/>
      <c r="S645" s="79"/>
      <c r="T645" s="79"/>
      <c r="U645" s="79"/>
      <c r="V645" s="79"/>
      <c r="W645" s="79"/>
      <c r="X645" s="79"/>
    </row>
    <row r="646" ht="11.25" customHeight="1">
      <c r="A646" s="236" t="s">
        <v>2299</v>
      </c>
      <c r="B646" s="131" t="s">
        <v>2300</v>
      </c>
      <c r="C646" s="98" t="s">
        <v>77</v>
      </c>
      <c r="D646" s="112" t="s">
        <v>2313</v>
      </c>
      <c r="E646" s="248" t="s">
        <v>2314</v>
      </c>
      <c r="F646" s="98" t="s">
        <v>172</v>
      </c>
      <c r="G646" s="257">
        <v>1.0</v>
      </c>
      <c r="H646" s="257">
        <v>1.0</v>
      </c>
      <c r="I646" s="257">
        <v>1.0</v>
      </c>
      <c r="J646" s="156">
        <v>50.0</v>
      </c>
      <c r="K646" s="98">
        <v>50.0</v>
      </c>
      <c r="L646" s="78" t="s">
        <v>549</v>
      </c>
      <c r="M646" s="79"/>
      <c r="N646" s="79"/>
      <c r="O646" s="79"/>
      <c r="P646" s="79"/>
      <c r="Q646" s="79"/>
      <c r="R646" s="79"/>
      <c r="S646" s="79"/>
      <c r="T646" s="79"/>
      <c r="U646" s="79"/>
      <c r="V646" s="79"/>
      <c r="W646" s="79"/>
      <c r="X646" s="79"/>
    </row>
    <row r="647" ht="11.25" customHeight="1">
      <c r="A647" s="236" t="s">
        <v>2299</v>
      </c>
      <c r="B647" s="131" t="s">
        <v>2300</v>
      </c>
      <c r="C647" s="98" t="s">
        <v>77</v>
      </c>
      <c r="D647" s="245" t="s">
        <v>2315</v>
      </c>
      <c r="E647" s="248" t="s">
        <v>2316</v>
      </c>
      <c r="F647" s="98" t="s">
        <v>172</v>
      </c>
      <c r="G647" s="257">
        <v>1.0</v>
      </c>
      <c r="H647" s="257">
        <v>1.0</v>
      </c>
      <c r="I647" s="257">
        <v>1.0</v>
      </c>
      <c r="J647" s="156">
        <v>50.0</v>
      </c>
      <c r="K647" s="98">
        <v>50.0</v>
      </c>
      <c r="L647" s="78" t="s">
        <v>549</v>
      </c>
      <c r="M647" s="79"/>
      <c r="N647" s="79"/>
      <c r="O647" s="79"/>
      <c r="P647" s="79"/>
      <c r="Q647" s="79"/>
      <c r="R647" s="79"/>
      <c r="S647" s="79"/>
      <c r="T647" s="79"/>
      <c r="U647" s="79"/>
      <c r="V647" s="79"/>
      <c r="W647" s="79"/>
      <c r="X647" s="79"/>
    </row>
    <row r="648" ht="11.25" customHeight="1">
      <c r="A648" s="236" t="s">
        <v>2299</v>
      </c>
      <c r="B648" s="259" t="s">
        <v>2317</v>
      </c>
      <c r="C648" s="98" t="s">
        <v>77</v>
      </c>
      <c r="D648" s="112" t="s">
        <v>2318</v>
      </c>
      <c r="E648" s="260" t="s">
        <v>2319</v>
      </c>
      <c r="F648" s="98" t="s">
        <v>172</v>
      </c>
      <c r="G648" s="257">
        <v>1.0</v>
      </c>
      <c r="H648" s="257">
        <v>1.0</v>
      </c>
      <c r="I648" s="257">
        <v>1.0</v>
      </c>
      <c r="J648" s="156">
        <v>50.0</v>
      </c>
      <c r="K648" s="98">
        <v>50.0</v>
      </c>
      <c r="L648" s="78" t="s">
        <v>549</v>
      </c>
      <c r="M648" s="79"/>
      <c r="N648" s="79"/>
      <c r="O648" s="79"/>
      <c r="P648" s="79"/>
      <c r="Q648" s="79"/>
      <c r="R648" s="79"/>
      <c r="S648" s="79"/>
      <c r="T648" s="79"/>
      <c r="U648" s="79"/>
      <c r="V648" s="79"/>
      <c r="W648" s="79"/>
      <c r="X648" s="79"/>
    </row>
    <row r="649" ht="11.25" customHeight="1">
      <c r="A649" s="236" t="s">
        <v>2299</v>
      </c>
      <c r="B649" s="256" t="s">
        <v>2320</v>
      </c>
      <c r="C649" s="261" t="s">
        <v>77</v>
      </c>
      <c r="D649" s="181" t="s">
        <v>2321</v>
      </c>
      <c r="E649" s="260" t="s">
        <v>2322</v>
      </c>
      <c r="F649" s="98" t="s">
        <v>1588</v>
      </c>
      <c r="G649" s="257">
        <v>1.0</v>
      </c>
      <c r="H649" s="257">
        <v>1.0</v>
      </c>
      <c r="I649" s="257">
        <v>1.0</v>
      </c>
      <c r="J649" s="156">
        <v>50.0</v>
      </c>
      <c r="K649" s="98">
        <v>50.0</v>
      </c>
      <c r="L649" s="78" t="s">
        <v>549</v>
      </c>
      <c r="M649" s="79"/>
      <c r="N649" s="79"/>
      <c r="O649" s="79"/>
      <c r="P649" s="79"/>
      <c r="Q649" s="79"/>
      <c r="R649" s="79"/>
      <c r="S649" s="79"/>
      <c r="T649" s="79"/>
      <c r="U649" s="79"/>
      <c r="V649" s="79"/>
      <c r="W649" s="79"/>
      <c r="X649" s="79"/>
    </row>
    <row r="650" ht="11.25" customHeight="1">
      <c r="A650" s="236" t="s">
        <v>2299</v>
      </c>
      <c r="B650" s="256" t="s">
        <v>2320</v>
      </c>
      <c r="C650" s="261" t="s">
        <v>77</v>
      </c>
      <c r="D650" s="262" t="s">
        <v>2323</v>
      </c>
      <c r="E650" s="260" t="s">
        <v>2324</v>
      </c>
      <c r="F650" s="98" t="s">
        <v>1588</v>
      </c>
      <c r="G650" s="257">
        <v>1.0</v>
      </c>
      <c r="H650" s="257">
        <v>1.0</v>
      </c>
      <c r="I650" s="257">
        <v>1.0</v>
      </c>
      <c r="J650" s="156">
        <v>50.0</v>
      </c>
      <c r="K650" s="98">
        <v>50.0</v>
      </c>
      <c r="L650" s="78" t="s">
        <v>549</v>
      </c>
      <c r="M650" s="79"/>
      <c r="N650" s="79"/>
      <c r="O650" s="79"/>
      <c r="P650" s="79"/>
      <c r="Q650" s="79"/>
      <c r="R650" s="79"/>
      <c r="S650" s="79"/>
      <c r="T650" s="79"/>
      <c r="U650" s="79"/>
      <c r="V650" s="79"/>
      <c r="W650" s="79"/>
      <c r="X650" s="79"/>
    </row>
    <row r="651" ht="11.25" customHeight="1">
      <c r="A651" s="236" t="s">
        <v>81</v>
      </c>
      <c r="B651" s="131" t="s">
        <v>2325</v>
      </c>
      <c r="C651" s="98" t="s">
        <v>77</v>
      </c>
      <c r="D651" s="112" t="s">
        <v>2326</v>
      </c>
      <c r="E651" s="105" t="s">
        <v>2327</v>
      </c>
      <c r="F651" s="98" t="s">
        <v>922</v>
      </c>
      <c r="G651" s="156">
        <v>1.0</v>
      </c>
      <c r="H651" s="156">
        <v>1.0</v>
      </c>
      <c r="I651" s="156">
        <v>1.0</v>
      </c>
      <c r="J651" s="156">
        <v>50.0</v>
      </c>
      <c r="K651" s="98">
        <v>50.0</v>
      </c>
      <c r="L651" s="78" t="s">
        <v>2328</v>
      </c>
      <c r="M651" s="79"/>
      <c r="N651" s="79"/>
      <c r="O651" s="79"/>
      <c r="P651" s="79"/>
      <c r="Q651" s="79"/>
      <c r="R651" s="79"/>
      <c r="S651" s="79"/>
      <c r="T651" s="79"/>
      <c r="U651" s="79"/>
      <c r="V651" s="79"/>
      <c r="W651" s="79"/>
      <c r="X651" s="79"/>
    </row>
    <row r="652" ht="11.25" customHeight="1">
      <c r="A652" s="215" t="s">
        <v>2329</v>
      </c>
      <c r="B652" s="263" t="s">
        <v>2330</v>
      </c>
      <c r="C652" s="18" t="s">
        <v>77</v>
      </c>
      <c r="D652" s="85" t="s">
        <v>2331</v>
      </c>
      <c r="E652" s="18" t="s">
        <v>2332</v>
      </c>
      <c r="F652" s="18" t="s">
        <v>842</v>
      </c>
      <c r="G652" s="77">
        <v>5.0</v>
      </c>
      <c r="H652" s="77">
        <v>2.0</v>
      </c>
      <c r="I652" s="77">
        <v>5.0</v>
      </c>
      <c r="J652" s="77">
        <v>50.0</v>
      </c>
      <c r="K652" s="221">
        <v>10.0</v>
      </c>
      <c r="L652" s="78" t="s">
        <v>558</v>
      </c>
      <c r="M652" s="79"/>
      <c r="N652" s="79"/>
      <c r="O652" s="79"/>
      <c r="P652" s="79"/>
      <c r="Q652" s="79"/>
      <c r="R652" s="79"/>
      <c r="S652" s="79"/>
      <c r="T652" s="79"/>
      <c r="U652" s="79"/>
      <c r="V652" s="79"/>
      <c r="W652" s="79"/>
      <c r="X652" s="79"/>
    </row>
    <row r="653" ht="11.25" customHeight="1">
      <c r="A653" s="215" t="s">
        <v>2333</v>
      </c>
      <c r="B653" s="197" t="s">
        <v>2334</v>
      </c>
      <c r="C653" s="18" t="s">
        <v>77</v>
      </c>
      <c r="D653" s="85" t="s">
        <v>2335</v>
      </c>
      <c r="E653" s="152" t="s">
        <v>2336</v>
      </c>
      <c r="F653" s="18" t="s">
        <v>842</v>
      </c>
      <c r="G653" s="264">
        <v>2.0</v>
      </c>
      <c r="H653" s="264">
        <v>2.0</v>
      </c>
      <c r="I653" s="264">
        <v>2.0</v>
      </c>
      <c r="J653" s="218">
        <v>50.0</v>
      </c>
      <c r="K653" s="221">
        <v>25.0</v>
      </c>
      <c r="L653" s="78" t="s">
        <v>558</v>
      </c>
      <c r="M653" s="79"/>
      <c r="N653" s="79"/>
      <c r="O653" s="79"/>
      <c r="P653" s="79"/>
      <c r="Q653" s="79"/>
      <c r="R653" s="79"/>
      <c r="S653" s="79"/>
      <c r="T653" s="79"/>
      <c r="U653" s="79"/>
      <c r="V653" s="79"/>
      <c r="W653" s="79"/>
      <c r="X653" s="79"/>
    </row>
    <row r="654" ht="11.25" customHeight="1">
      <c r="A654" s="197" t="s">
        <v>2337</v>
      </c>
      <c r="B654" s="265" t="s">
        <v>2338</v>
      </c>
      <c r="C654" s="247" t="s">
        <v>77</v>
      </c>
      <c r="D654" s="85" t="s">
        <v>2339</v>
      </c>
      <c r="E654" s="152" t="s">
        <v>2340</v>
      </c>
      <c r="F654" s="73" t="s">
        <v>842</v>
      </c>
      <c r="G654" s="18">
        <v>1.0</v>
      </c>
      <c r="H654" s="18">
        <v>1.0</v>
      </c>
      <c r="I654" s="18">
        <v>1.0</v>
      </c>
      <c r="J654" s="218">
        <v>50.0</v>
      </c>
      <c r="K654" s="221">
        <v>50.0</v>
      </c>
      <c r="L654" s="78" t="s">
        <v>558</v>
      </c>
      <c r="M654" s="79"/>
      <c r="N654" s="79"/>
      <c r="O654" s="79"/>
      <c r="P654" s="79"/>
      <c r="Q654" s="79"/>
      <c r="R654" s="79"/>
      <c r="S654" s="79"/>
      <c r="T654" s="79"/>
      <c r="U654" s="79"/>
      <c r="V654" s="79"/>
      <c r="W654" s="79"/>
      <c r="X654" s="79"/>
    </row>
    <row r="655" ht="11.25" customHeight="1">
      <c r="A655" s="266"/>
      <c r="B655" s="266"/>
      <c r="C655" s="266"/>
      <c r="D655" s="85" t="s">
        <v>2341</v>
      </c>
      <c r="E655" s="152" t="s">
        <v>2342</v>
      </c>
      <c r="F655" s="73" t="s">
        <v>842</v>
      </c>
      <c r="G655" s="18">
        <v>1.0</v>
      </c>
      <c r="H655" s="18">
        <v>1.0</v>
      </c>
      <c r="I655" s="18">
        <v>1.0</v>
      </c>
      <c r="J655" s="218">
        <v>50.0</v>
      </c>
      <c r="K655" s="221">
        <v>50.0</v>
      </c>
      <c r="L655" s="78" t="s">
        <v>558</v>
      </c>
      <c r="M655" s="79"/>
      <c r="N655" s="79"/>
      <c r="O655" s="79"/>
      <c r="P655" s="79"/>
      <c r="Q655" s="79"/>
      <c r="R655" s="79"/>
      <c r="S655" s="79"/>
      <c r="T655" s="79"/>
      <c r="U655" s="79"/>
      <c r="V655" s="79"/>
      <c r="W655" s="79"/>
      <c r="X655" s="79"/>
    </row>
    <row r="656" ht="11.25" customHeight="1">
      <c r="A656" s="215" t="s">
        <v>2343</v>
      </c>
      <c r="B656" s="215" t="s">
        <v>2344</v>
      </c>
      <c r="C656" s="247" t="s">
        <v>77</v>
      </c>
      <c r="D656" s="85" t="s">
        <v>2345</v>
      </c>
      <c r="E656" s="152" t="s">
        <v>2346</v>
      </c>
      <c r="F656" s="73" t="s">
        <v>842</v>
      </c>
      <c r="G656" s="18">
        <v>2.0</v>
      </c>
      <c r="H656" s="18">
        <v>1.0</v>
      </c>
      <c r="I656" s="18">
        <v>3.0</v>
      </c>
      <c r="J656" s="218">
        <v>50.0</v>
      </c>
      <c r="K656" s="221">
        <v>25.0</v>
      </c>
      <c r="L656" s="78" t="s">
        <v>558</v>
      </c>
      <c r="M656" s="79"/>
      <c r="N656" s="79"/>
      <c r="O656" s="79"/>
      <c r="P656" s="79"/>
      <c r="Q656" s="79"/>
      <c r="R656" s="79"/>
      <c r="S656" s="79"/>
      <c r="T656" s="79"/>
      <c r="U656" s="79"/>
      <c r="V656" s="79"/>
      <c r="W656" s="79"/>
      <c r="X656" s="79"/>
    </row>
    <row r="657" ht="11.25" customHeight="1">
      <c r="A657" s="267" t="s">
        <v>2347</v>
      </c>
      <c r="B657" s="267" t="s">
        <v>2348</v>
      </c>
      <c r="C657" s="247" t="s">
        <v>77</v>
      </c>
      <c r="D657" s="85" t="s">
        <v>2349</v>
      </c>
      <c r="E657" s="152" t="s">
        <v>2350</v>
      </c>
      <c r="F657" s="73" t="s">
        <v>172</v>
      </c>
      <c r="G657" s="18">
        <v>2.0</v>
      </c>
      <c r="H657" s="18">
        <v>2.0</v>
      </c>
      <c r="I657" s="18">
        <v>3.0</v>
      </c>
      <c r="J657" s="218">
        <v>50.0</v>
      </c>
      <c r="K657" s="221">
        <v>16.66666667</v>
      </c>
      <c r="L657" s="78" t="s">
        <v>558</v>
      </c>
      <c r="M657" s="79"/>
      <c r="N657" s="79"/>
      <c r="O657" s="79"/>
      <c r="P657" s="79"/>
      <c r="Q657" s="79"/>
      <c r="R657" s="79"/>
      <c r="S657" s="79"/>
      <c r="T657" s="79"/>
      <c r="U657" s="79"/>
      <c r="V657" s="79"/>
      <c r="W657" s="79"/>
      <c r="X657" s="79"/>
    </row>
    <row r="658" ht="11.25" customHeight="1">
      <c r="A658" s="215" t="s">
        <v>2351</v>
      </c>
      <c r="B658" s="215" t="s">
        <v>2352</v>
      </c>
      <c r="C658" s="247" t="s">
        <v>77</v>
      </c>
      <c r="D658" s="85" t="s">
        <v>2353</v>
      </c>
      <c r="E658" s="18" t="s">
        <v>2354</v>
      </c>
      <c r="F658" s="18" t="s">
        <v>2355</v>
      </c>
      <c r="G658" s="18">
        <v>2.0</v>
      </c>
      <c r="H658" s="250">
        <v>2.0</v>
      </c>
      <c r="I658" s="77">
        <v>2.0</v>
      </c>
      <c r="J658" s="77">
        <v>50.0</v>
      </c>
      <c r="K658" s="226">
        <v>25.0</v>
      </c>
      <c r="L658" s="78" t="s">
        <v>558</v>
      </c>
      <c r="M658" s="79"/>
      <c r="N658" s="79"/>
      <c r="O658" s="79"/>
      <c r="P658" s="79"/>
      <c r="Q658" s="79"/>
      <c r="R658" s="79"/>
      <c r="S658" s="79"/>
      <c r="T658" s="79"/>
      <c r="U658" s="79"/>
      <c r="V658" s="79"/>
      <c r="W658" s="79"/>
      <c r="X658" s="79"/>
    </row>
    <row r="659" ht="11.25" customHeight="1">
      <c r="A659" s="215" t="s">
        <v>2351</v>
      </c>
      <c r="B659" s="215" t="s">
        <v>2352</v>
      </c>
      <c r="C659" s="247" t="s">
        <v>77</v>
      </c>
      <c r="D659" s="85" t="s">
        <v>2356</v>
      </c>
      <c r="E659" s="18" t="s">
        <v>2357</v>
      </c>
      <c r="F659" s="18" t="s">
        <v>2355</v>
      </c>
      <c r="G659" s="18">
        <v>2.0</v>
      </c>
      <c r="H659" s="250">
        <v>2.0</v>
      </c>
      <c r="I659" s="77">
        <v>2.0</v>
      </c>
      <c r="J659" s="77">
        <v>50.0</v>
      </c>
      <c r="K659" s="226">
        <v>25.0</v>
      </c>
      <c r="L659" s="78" t="s">
        <v>558</v>
      </c>
      <c r="M659" s="79"/>
      <c r="N659" s="79"/>
      <c r="O659" s="79"/>
      <c r="P659" s="79"/>
      <c r="Q659" s="79"/>
      <c r="R659" s="79"/>
      <c r="S659" s="79"/>
      <c r="T659" s="79"/>
      <c r="U659" s="79"/>
      <c r="V659" s="79"/>
      <c r="W659" s="79"/>
      <c r="X659" s="79"/>
    </row>
    <row r="660" ht="11.25" customHeight="1">
      <c r="A660" s="215" t="s">
        <v>2351</v>
      </c>
      <c r="B660" s="215" t="s">
        <v>2352</v>
      </c>
      <c r="C660" s="247" t="s">
        <v>77</v>
      </c>
      <c r="D660" s="85" t="s">
        <v>2358</v>
      </c>
      <c r="E660" s="18" t="s">
        <v>2359</v>
      </c>
      <c r="F660" s="18" t="s">
        <v>2360</v>
      </c>
      <c r="G660" s="18">
        <v>2.0</v>
      </c>
      <c r="H660" s="250">
        <v>2.0</v>
      </c>
      <c r="I660" s="77">
        <v>2.0</v>
      </c>
      <c r="J660" s="77">
        <v>50.0</v>
      </c>
      <c r="K660" s="226">
        <v>25.0</v>
      </c>
      <c r="L660" s="78" t="s">
        <v>558</v>
      </c>
      <c r="M660" s="79"/>
      <c r="N660" s="79"/>
      <c r="O660" s="79"/>
      <c r="P660" s="79"/>
      <c r="Q660" s="79"/>
      <c r="R660" s="79"/>
      <c r="S660" s="79"/>
      <c r="T660" s="79"/>
      <c r="U660" s="79"/>
      <c r="V660" s="79"/>
      <c r="W660" s="79"/>
      <c r="X660" s="79"/>
    </row>
    <row r="661" ht="11.25" customHeight="1">
      <c r="A661" s="215" t="s">
        <v>2351</v>
      </c>
      <c r="B661" s="215" t="s">
        <v>2352</v>
      </c>
      <c r="C661" s="247" t="s">
        <v>77</v>
      </c>
      <c r="D661" s="85" t="s">
        <v>2361</v>
      </c>
      <c r="E661" s="152" t="s">
        <v>2362</v>
      </c>
      <c r="F661" s="18" t="s">
        <v>2363</v>
      </c>
      <c r="G661" s="18">
        <v>2.0</v>
      </c>
      <c r="H661" s="250">
        <v>2.0</v>
      </c>
      <c r="I661" s="77">
        <v>2.0</v>
      </c>
      <c r="J661" s="77">
        <v>50.0</v>
      </c>
      <c r="K661" s="226">
        <v>25.0</v>
      </c>
      <c r="L661" s="78" t="s">
        <v>558</v>
      </c>
      <c r="M661" s="79"/>
      <c r="N661" s="79"/>
      <c r="O661" s="79"/>
      <c r="P661" s="79"/>
      <c r="Q661" s="79"/>
      <c r="R661" s="79"/>
      <c r="S661" s="79"/>
      <c r="T661" s="79"/>
      <c r="U661" s="79"/>
      <c r="V661" s="79"/>
      <c r="W661" s="79"/>
      <c r="X661" s="79"/>
    </row>
    <row r="662" ht="11.25" customHeight="1">
      <c r="A662" s="215" t="s">
        <v>2351</v>
      </c>
      <c r="B662" s="215" t="s">
        <v>2352</v>
      </c>
      <c r="C662" s="247" t="s">
        <v>77</v>
      </c>
      <c r="D662" s="85" t="s">
        <v>2364</v>
      </c>
      <c r="E662" s="18" t="s">
        <v>2365</v>
      </c>
      <c r="F662" s="18" t="s">
        <v>172</v>
      </c>
      <c r="G662" s="18">
        <v>2.0</v>
      </c>
      <c r="H662" s="250">
        <v>2.0</v>
      </c>
      <c r="I662" s="77">
        <v>2.0</v>
      </c>
      <c r="J662" s="77">
        <v>50.0</v>
      </c>
      <c r="K662" s="226">
        <v>25.0</v>
      </c>
      <c r="L662" s="78" t="s">
        <v>558</v>
      </c>
      <c r="M662" s="79"/>
      <c r="N662" s="79"/>
      <c r="O662" s="79"/>
      <c r="P662" s="79"/>
      <c r="Q662" s="79"/>
      <c r="R662" s="79"/>
      <c r="S662" s="79"/>
      <c r="T662" s="79"/>
      <c r="U662" s="79"/>
      <c r="V662" s="79"/>
      <c r="W662" s="79"/>
      <c r="X662" s="79"/>
    </row>
    <row r="663" ht="11.25" customHeight="1">
      <c r="A663" s="215" t="s">
        <v>2351</v>
      </c>
      <c r="B663" s="215" t="s">
        <v>2352</v>
      </c>
      <c r="C663" s="247" t="s">
        <v>77</v>
      </c>
      <c r="D663" s="85" t="s">
        <v>2366</v>
      </c>
      <c r="E663" s="152" t="s">
        <v>2367</v>
      </c>
      <c r="F663" s="18" t="s">
        <v>2355</v>
      </c>
      <c r="G663" s="18">
        <v>2.0</v>
      </c>
      <c r="H663" s="250">
        <v>2.0</v>
      </c>
      <c r="I663" s="77">
        <v>2.0</v>
      </c>
      <c r="J663" s="77">
        <v>50.0</v>
      </c>
      <c r="K663" s="226">
        <v>25.0</v>
      </c>
      <c r="L663" s="78" t="s">
        <v>558</v>
      </c>
      <c r="M663" s="79"/>
      <c r="N663" s="79"/>
      <c r="O663" s="79"/>
      <c r="P663" s="79"/>
      <c r="Q663" s="79"/>
      <c r="R663" s="79"/>
      <c r="S663" s="79"/>
      <c r="T663" s="79"/>
      <c r="U663" s="79"/>
      <c r="V663" s="79"/>
      <c r="W663" s="79"/>
      <c r="X663" s="79"/>
    </row>
    <row r="664" ht="11.25" customHeight="1">
      <c r="A664" s="215" t="s">
        <v>2351</v>
      </c>
      <c r="B664" s="215" t="s">
        <v>2352</v>
      </c>
      <c r="C664" s="247" t="s">
        <v>77</v>
      </c>
      <c r="D664" s="85" t="s">
        <v>2368</v>
      </c>
      <c r="E664" s="152" t="s">
        <v>2369</v>
      </c>
      <c r="F664" s="18" t="s">
        <v>2355</v>
      </c>
      <c r="G664" s="18">
        <v>2.0</v>
      </c>
      <c r="H664" s="250">
        <v>2.0</v>
      </c>
      <c r="I664" s="77">
        <v>2.0</v>
      </c>
      <c r="J664" s="77">
        <v>50.0</v>
      </c>
      <c r="K664" s="226">
        <v>25.0</v>
      </c>
      <c r="L664" s="78" t="s">
        <v>558</v>
      </c>
      <c r="M664" s="79"/>
      <c r="N664" s="79"/>
      <c r="O664" s="79"/>
      <c r="P664" s="79"/>
      <c r="Q664" s="79"/>
      <c r="R664" s="79"/>
      <c r="S664" s="79"/>
      <c r="T664" s="79"/>
      <c r="U664" s="79"/>
      <c r="V664" s="79"/>
      <c r="W664" s="79"/>
      <c r="X664" s="79"/>
    </row>
    <row r="665" ht="11.25" customHeight="1">
      <c r="A665" s="215" t="s">
        <v>2351</v>
      </c>
      <c r="B665" s="215" t="s">
        <v>2352</v>
      </c>
      <c r="C665" s="247" t="s">
        <v>77</v>
      </c>
      <c r="D665" s="85" t="s">
        <v>2370</v>
      </c>
      <c r="E665" s="152" t="s">
        <v>2371</v>
      </c>
      <c r="F665" s="18" t="s">
        <v>2372</v>
      </c>
      <c r="G665" s="18">
        <v>2.0</v>
      </c>
      <c r="H665" s="250">
        <v>2.0</v>
      </c>
      <c r="I665" s="77">
        <v>2.0</v>
      </c>
      <c r="J665" s="77">
        <v>0.0</v>
      </c>
      <c r="K665" s="226">
        <v>0.0</v>
      </c>
      <c r="L665" s="78" t="s">
        <v>558</v>
      </c>
      <c r="M665" s="79"/>
      <c r="N665" s="79"/>
      <c r="O665" s="79"/>
      <c r="P665" s="79"/>
      <c r="Q665" s="79"/>
      <c r="R665" s="79"/>
      <c r="S665" s="79"/>
      <c r="T665" s="79"/>
      <c r="U665" s="79"/>
      <c r="V665" s="79"/>
      <c r="W665" s="79"/>
      <c r="X665" s="79"/>
    </row>
    <row r="666" ht="11.25" customHeight="1">
      <c r="A666" s="215" t="s">
        <v>2351</v>
      </c>
      <c r="B666" s="215" t="s">
        <v>2352</v>
      </c>
      <c r="C666" s="247" t="s">
        <v>77</v>
      </c>
      <c r="D666" s="268" t="s">
        <v>2373</v>
      </c>
      <c r="E666" s="18" t="s">
        <v>2374</v>
      </c>
      <c r="F666" s="18" t="s">
        <v>2375</v>
      </c>
      <c r="G666" s="18">
        <v>2.0</v>
      </c>
      <c r="H666" s="250">
        <v>2.0</v>
      </c>
      <c r="I666" s="77">
        <v>2.0</v>
      </c>
      <c r="J666" s="77">
        <v>50.0</v>
      </c>
      <c r="K666" s="226">
        <v>25.0</v>
      </c>
      <c r="L666" s="78" t="s">
        <v>558</v>
      </c>
      <c r="M666" s="79"/>
      <c r="N666" s="79"/>
      <c r="O666" s="79"/>
      <c r="P666" s="79"/>
      <c r="Q666" s="79"/>
      <c r="R666" s="79"/>
      <c r="S666" s="79"/>
      <c r="T666" s="79"/>
      <c r="U666" s="79"/>
      <c r="V666" s="79"/>
      <c r="W666" s="79"/>
      <c r="X666" s="79"/>
    </row>
    <row r="667" ht="11.25" customHeight="1">
      <c r="A667" s="215" t="s">
        <v>2376</v>
      </c>
      <c r="B667" s="215" t="s">
        <v>2344</v>
      </c>
      <c r="C667" s="247" t="s">
        <v>77</v>
      </c>
      <c r="D667" s="269" t="s">
        <v>2377</v>
      </c>
      <c r="E667" s="220" t="s">
        <v>2378</v>
      </c>
      <c r="F667" s="18" t="s">
        <v>842</v>
      </c>
      <c r="G667" s="18">
        <v>3.0</v>
      </c>
      <c r="H667" s="250">
        <v>2.0</v>
      </c>
      <c r="I667" s="77">
        <v>3.0</v>
      </c>
      <c r="J667" s="77">
        <v>50.0</v>
      </c>
      <c r="K667" s="226">
        <v>25.0</v>
      </c>
      <c r="L667" s="78" t="s">
        <v>558</v>
      </c>
      <c r="M667" s="79"/>
      <c r="N667" s="79"/>
      <c r="O667" s="79"/>
      <c r="P667" s="79"/>
      <c r="Q667" s="79"/>
      <c r="R667" s="79"/>
      <c r="S667" s="79"/>
      <c r="T667" s="79"/>
      <c r="U667" s="79"/>
      <c r="V667" s="79"/>
      <c r="W667" s="79"/>
      <c r="X667" s="79"/>
    </row>
    <row r="668" ht="11.25" customHeight="1">
      <c r="A668" s="215" t="s">
        <v>2379</v>
      </c>
      <c r="B668" s="215" t="s">
        <v>2380</v>
      </c>
      <c r="C668" s="247" t="s">
        <v>77</v>
      </c>
      <c r="D668" s="269" t="s">
        <v>2381</v>
      </c>
      <c r="E668" s="152" t="s">
        <v>2382</v>
      </c>
      <c r="F668" s="18" t="s">
        <v>172</v>
      </c>
      <c r="G668" s="18">
        <v>1.0</v>
      </c>
      <c r="H668" s="250">
        <v>1.0</v>
      </c>
      <c r="I668" s="77">
        <v>1.0</v>
      </c>
      <c r="J668" s="77">
        <v>50.0</v>
      </c>
      <c r="K668" s="226">
        <v>50.0</v>
      </c>
      <c r="L668" s="78" t="s">
        <v>558</v>
      </c>
      <c r="M668" s="79"/>
      <c r="N668" s="79"/>
      <c r="O668" s="79"/>
      <c r="P668" s="79"/>
      <c r="Q668" s="79"/>
      <c r="R668" s="79"/>
      <c r="S668" s="79"/>
      <c r="T668" s="79"/>
      <c r="U668" s="79"/>
      <c r="V668" s="79"/>
      <c r="W668" s="79"/>
      <c r="X668" s="79"/>
    </row>
    <row r="669" ht="11.25" customHeight="1">
      <c r="A669" s="215" t="s">
        <v>2379</v>
      </c>
      <c r="B669" s="215" t="s">
        <v>2380</v>
      </c>
      <c r="C669" s="247" t="s">
        <v>77</v>
      </c>
      <c r="D669" s="269" t="s">
        <v>2383</v>
      </c>
      <c r="E669" s="18" t="s">
        <v>2384</v>
      </c>
      <c r="F669" s="204" t="s">
        <v>172</v>
      </c>
      <c r="G669" s="18">
        <v>1.0</v>
      </c>
      <c r="H669" s="250">
        <v>1.0</v>
      </c>
      <c r="I669" s="77">
        <v>1.0</v>
      </c>
      <c r="J669" s="77">
        <v>50.0</v>
      </c>
      <c r="K669" s="226">
        <v>50.0</v>
      </c>
      <c r="L669" s="78" t="s">
        <v>558</v>
      </c>
      <c r="M669" s="79"/>
      <c r="N669" s="79"/>
      <c r="O669" s="79"/>
      <c r="P669" s="79"/>
      <c r="Q669" s="79"/>
      <c r="R669" s="79"/>
      <c r="S669" s="79"/>
      <c r="T669" s="79"/>
      <c r="U669" s="79"/>
      <c r="V669" s="79"/>
      <c r="W669" s="79"/>
      <c r="X669" s="79"/>
    </row>
    <row r="670" ht="11.25" customHeight="1">
      <c r="A670" s="215" t="s">
        <v>2379</v>
      </c>
      <c r="B670" s="215" t="s">
        <v>2385</v>
      </c>
      <c r="C670" s="247" t="s">
        <v>77</v>
      </c>
      <c r="D670" s="269" t="s">
        <v>2386</v>
      </c>
      <c r="E670" s="18" t="s">
        <v>2387</v>
      </c>
      <c r="F670" s="18" t="s">
        <v>2355</v>
      </c>
      <c r="G670" s="18">
        <v>1.0</v>
      </c>
      <c r="H670" s="250">
        <v>1.0</v>
      </c>
      <c r="I670" s="77">
        <v>1.0</v>
      </c>
      <c r="J670" s="77">
        <v>50.0</v>
      </c>
      <c r="K670" s="226">
        <v>50.0</v>
      </c>
      <c r="L670" s="78" t="s">
        <v>558</v>
      </c>
      <c r="M670" s="79"/>
      <c r="N670" s="79"/>
      <c r="O670" s="79"/>
      <c r="P670" s="79"/>
      <c r="Q670" s="79"/>
      <c r="R670" s="79"/>
      <c r="S670" s="79"/>
      <c r="T670" s="79"/>
      <c r="U670" s="79"/>
      <c r="V670" s="79"/>
      <c r="W670" s="79"/>
      <c r="X670" s="79"/>
    </row>
    <row r="671" ht="11.25" customHeight="1">
      <c r="A671" s="215" t="s">
        <v>2379</v>
      </c>
      <c r="B671" s="215" t="s">
        <v>2385</v>
      </c>
      <c r="C671" s="247" t="s">
        <v>77</v>
      </c>
      <c r="D671" s="269" t="s">
        <v>2388</v>
      </c>
      <c r="E671" s="18" t="s">
        <v>2389</v>
      </c>
      <c r="F671" s="18" t="s">
        <v>172</v>
      </c>
      <c r="G671" s="18">
        <v>1.0</v>
      </c>
      <c r="H671" s="250">
        <v>1.0</v>
      </c>
      <c r="I671" s="77">
        <v>1.0</v>
      </c>
      <c r="J671" s="77">
        <v>50.0</v>
      </c>
      <c r="K671" s="226">
        <v>50.0</v>
      </c>
      <c r="L671" s="78" t="s">
        <v>558</v>
      </c>
      <c r="M671" s="79"/>
      <c r="N671" s="79"/>
      <c r="O671" s="79"/>
      <c r="P671" s="79"/>
      <c r="Q671" s="79"/>
      <c r="R671" s="79"/>
      <c r="S671" s="79"/>
      <c r="T671" s="79"/>
      <c r="U671" s="79"/>
      <c r="V671" s="79"/>
      <c r="W671" s="79"/>
      <c r="X671" s="79"/>
    </row>
    <row r="672" ht="11.25" customHeight="1">
      <c r="A672" s="215" t="s">
        <v>2379</v>
      </c>
      <c r="B672" s="215" t="s">
        <v>2385</v>
      </c>
      <c r="C672" s="247" t="s">
        <v>77</v>
      </c>
      <c r="D672" s="269" t="s">
        <v>2390</v>
      </c>
      <c r="E672" s="18" t="s">
        <v>2391</v>
      </c>
      <c r="F672" s="18" t="s">
        <v>172</v>
      </c>
      <c r="G672" s="18">
        <v>1.0</v>
      </c>
      <c r="H672" s="250">
        <v>1.0</v>
      </c>
      <c r="I672" s="77">
        <v>1.0</v>
      </c>
      <c r="J672" s="77">
        <v>50.0</v>
      </c>
      <c r="K672" s="226">
        <v>50.0</v>
      </c>
      <c r="L672" s="78" t="s">
        <v>558</v>
      </c>
      <c r="M672" s="79"/>
      <c r="N672" s="79"/>
      <c r="O672" s="79"/>
      <c r="P672" s="79"/>
      <c r="Q672" s="79"/>
      <c r="R672" s="79"/>
      <c r="S672" s="79"/>
      <c r="T672" s="79"/>
      <c r="U672" s="79"/>
      <c r="V672" s="79"/>
      <c r="W672" s="79"/>
      <c r="X672" s="79"/>
    </row>
    <row r="673" ht="11.25" customHeight="1">
      <c r="A673" s="215" t="s">
        <v>2392</v>
      </c>
      <c r="B673" s="215" t="s">
        <v>2348</v>
      </c>
      <c r="C673" s="247" t="s">
        <v>77</v>
      </c>
      <c r="D673" s="85" t="s">
        <v>2393</v>
      </c>
      <c r="E673" s="18" t="s">
        <v>2394</v>
      </c>
      <c r="F673" s="18" t="s">
        <v>2355</v>
      </c>
      <c r="G673" s="18">
        <v>3.0</v>
      </c>
      <c r="H673" s="250">
        <v>2.0</v>
      </c>
      <c r="I673" s="77">
        <v>3.0</v>
      </c>
      <c r="J673" s="77">
        <v>50.0</v>
      </c>
      <c r="K673" s="226">
        <v>16.66666667</v>
      </c>
      <c r="L673" s="78" t="s">
        <v>558</v>
      </c>
      <c r="M673" s="79"/>
      <c r="N673" s="79"/>
      <c r="O673" s="79"/>
      <c r="P673" s="79"/>
      <c r="Q673" s="79"/>
      <c r="R673" s="79"/>
      <c r="S673" s="79"/>
      <c r="T673" s="79"/>
      <c r="U673" s="79"/>
      <c r="V673" s="79"/>
      <c r="W673" s="79"/>
      <c r="X673" s="79"/>
    </row>
    <row r="674" ht="11.25" customHeight="1">
      <c r="A674" s="215" t="s">
        <v>2395</v>
      </c>
      <c r="B674" s="270" t="s">
        <v>2396</v>
      </c>
      <c r="C674" s="18" t="s">
        <v>563</v>
      </c>
      <c r="D674" s="269" t="s">
        <v>2397</v>
      </c>
      <c r="E674" s="18" t="s">
        <v>2398</v>
      </c>
      <c r="F674" s="18" t="s">
        <v>2399</v>
      </c>
      <c r="G674" s="18">
        <v>2.0</v>
      </c>
      <c r="H674" s="250">
        <v>2.0</v>
      </c>
      <c r="I674" s="77">
        <v>2.0</v>
      </c>
      <c r="J674" s="77">
        <v>50.0</v>
      </c>
      <c r="K674" s="226">
        <v>25.0</v>
      </c>
      <c r="L674" s="78" t="s">
        <v>558</v>
      </c>
      <c r="M674" s="79"/>
      <c r="N674" s="79"/>
      <c r="O674" s="79"/>
      <c r="P674" s="79"/>
      <c r="Q674" s="79"/>
      <c r="R674" s="79"/>
      <c r="S674" s="79"/>
      <c r="T674" s="79"/>
      <c r="U674" s="79"/>
      <c r="V674" s="79"/>
      <c r="W674" s="79"/>
      <c r="X674" s="79"/>
    </row>
    <row r="675" ht="11.25" customHeight="1">
      <c r="A675" s="215" t="s">
        <v>2400</v>
      </c>
      <c r="B675" s="215" t="s">
        <v>2401</v>
      </c>
      <c r="C675" s="18" t="s">
        <v>563</v>
      </c>
      <c r="D675" s="85" t="s">
        <v>2402</v>
      </c>
      <c r="E675" s="18" t="s">
        <v>2403</v>
      </c>
      <c r="F675" s="18" t="s">
        <v>2360</v>
      </c>
      <c r="G675" s="18">
        <v>1.0</v>
      </c>
      <c r="H675" s="250">
        <v>1.0</v>
      </c>
      <c r="I675" s="77">
        <v>1.0</v>
      </c>
      <c r="J675" s="77">
        <v>50.0</v>
      </c>
      <c r="K675" s="226">
        <v>50.0</v>
      </c>
      <c r="L675" s="78" t="s">
        <v>558</v>
      </c>
      <c r="M675" s="79"/>
      <c r="N675" s="79"/>
      <c r="O675" s="79"/>
      <c r="P675" s="79"/>
      <c r="Q675" s="79"/>
      <c r="R675" s="79"/>
      <c r="S675" s="79"/>
      <c r="T675" s="79"/>
      <c r="U675" s="79"/>
      <c r="V675" s="79"/>
      <c r="W675" s="79"/>
      <c r="X675" s="79"/>
    </row>
    <row r="676" ht="11.25" customHeight="1">
      <c r="A676" s="267" t="s">
        <v>2400</v>
      </c>
      <c r="B676" s="215" t="s">
        <v>2404</v>
      </c>
      <c r="C676" s="271" t="s">
        <v>563</v>
      </c>
      <c r="D676" s="85" t="s">
        <v>2405</v>
      </c>
      <c r="E676" s="18" t="s">
        <v>2406</v>
      </c>
      <c r="F676" s="18" t="s">
        <v>2407</v>
      </c>
      <c r="G676" s="74">
        <v>1.0</v>
      </c>
      <c r="H676" s="272">
        <v>1.0</v>
      </c>
      <c r="I676" s="18">
        <v>1.0</v>
      </c>
      <c r="J676" s="18">
        <v>50.0</v>
      </c>
      <c r="K676" s="221">
        <v>50.0</v>
      </c>
      <c r="L676" s="78" t="s">
        <v>558</v>
      </c>
      <c r="M676" s="79"/>
      <c r="N676" s="79"/>
      <c r="O676" s="79"/>
      <c r="P676" s="79"/>
      <c r="Q676" s="79"/>
      <c r="R676" s="79"/>
      <c r="S676" s="79"/>
      <c r="T676" s="79"/>
      <c r="U676" s="79"/>
      <c r="V676" s="79"/>
      <c r="W676" s="79"/>
      <c r="X676" s="79"/>
    </row>
    <row r="677" ht="11.25" customHeight="1">
      <c r="A677" s="236" t="s">
        <v>2267</v>
      </c>
      <c r="B677" s="131" t="s">
        <v>532</v>
      </c>
      <c r="C677" s="98" t="s">
        <v>77</v>
      </c>
      <c r="D677" s="112" t="s">
        <v>2268</v>
      </c>
      <c r="E677" s="17" t="s">
        <v>2269</v>
      </c>
      <c r="F677" s="98" t="s">
        <v>922</v>
      </c>
      <c r="G677" s="156">
        <v>2.0</v>
      </c>
      <c r="H677" s="156">
        <v>2.0</v>
      </c>
      <c r="I677" s="156">
        <v>2.0</v>
      </c>
      <c r="J677" s="156">
        <v>50.0</v>
      </c>
      <c r="K677" s="98">
        <v>25.0</v>
      </c>
      <c r="L677" s="78" t="s">
        <v>560</v>
      </c>
      <c r="M677" s="79"/>
      <c r="N677" s="79"/>
      <c r="O677" s="79"/>
      <c r="P677" s="79"/>
      <c r="Q677" s="79"/>
      <c r="R677" s="79"/>
      <c r="S677" s="79"/>
      <c r="T677" s="79"/>
      <c r="U677" s="79"/>
      <c r="V677" s="79"/>
      <c r="W677" s="79"/>
      <c r="X677" s="79"/>
    </row>
    <row r="678" ht="11.25" customHeight="1">
      <c r="A678" s="131" t="s">
        <v>1897</v>
      </c>
      <c r="B678" s="125" t="s">
        <v>1898</v>
      </c>
      <c r="C678" s="92" t="s">
        <v>1899</v>
      </c>
      <c r="D678" s="112" t="s">
        <v>2408</v>
      </c>
      <c r="E678" s="98" t="s">
        <v>1901</v>
      </c>
      <c r="F678" s="118" t="s">
        <v>172</v>
      </c>
      <c r="G678" s="94">
        <v>2.0</v>
      </c>
      <c r="H678" s="94">
        <v>2.0</v>
      </c>
      <c r="I678" s="94">
        <v>2.0</v>
      </c>
      <c r="J678" s="238">
        <v>50.0</v>
      </c>
      <c r="K678" s="160">
        <v>25.0</v>
      </c>
      <c r="L678" s="78" t="s">
        <v>560</v>
      </c>
      <c r="M678" s="79"/>
      <c r="N678" s="79"/>
      <c r="O678" s="79"/>
      <c r="P678" s="79"/>
      <c r="Q678" s="79"/>
      <c r="R678" s="79"/>
      <c r="S678" s="79"/>
      <c r="T678" s="79"/>
      <c r="U678" s="79"/>
      <c r="V678" s="79"/>
      <c r="W678" s="79"/>
      <c r="X678" s="79"/>
    </row>
    <row r="679" ht="11.25" customHeight="1">
      <c r="A679" s="236" t="s">
        <v>1902</v>
      </c>
      <c r="B679" s="131" t="s">
        <v>1903</v>
      </c>
      <c r="C679" s="92" t="s">
        <v>1899</v>
      </c>
      <c r="D679" s="112" t="s">
        <v>2409</v>
      </c>
      <c r="E679" s="98" t="s">
        <v>1905</v>
      </c>
      <c r="F679" s="118" t="s">
        <v>1906</v>
      </c>
      <c r="G679" s="98">
        <v>2.0</v>
      </c>
      <c r="H679" s="98">
        <v>2.0</v>
      </c>
      <c r="I679" s="98">
        <v>2.0</v>
      </c>
      <c r="J679" s="238">
        <v>50.0</v>
      </c>
      <c r="K679" s="160">
        <v>25.0</v>
      </c>
      <c r="L679" s="78" t="s">
        <v>560</v>
      </c>
      <c r="M679" s="79"/>
      <c r="N679" s="79"/>
      <c r="O679" s="79"/>
      <c r="P679" s="79"/>
      <c r="Q679" s="79"/>
      <c r="R679" s="79"/>
      <c r="S679" s="79"/>
      <c r="T679" s="79"/>
      <c r="U679" s="79"/>
      <c r="V679" s="79"/>
      <c r="W679" s="79"/>
      <c r="X679" s="79"/>
    </row>
    <row r="680" ht="11.25" customHeight="1">
      <c r="A680" s="236" t="s">
        <v>2225</v>
      </c>
      <c r="B680" s="236" t="s">
        <v>2226</v>
      </c>
      <c r="C680" s="98" t="s">
        <v>77</v>
      </c>
      <c r="D680" s="112" t="s">
        <v>2227</v>
      </c>
      <c r="E680" s="98" t="s">
        <v>2228</v>
      </c>
      <c r="F680" s="118" t="s">
        <v>922</v>
      </c>
      <c r="G680" s="98">
        <v>1.0</v>
      </c>
      <c r="H680" s="98">
        <v>2.0</v>
      </c>
      <c r="I680" s="98">
        <v>3.0</v>
      </c>
      <c r="J680" s="238">
        <v>50.0</v>
      </c>
      <c r="K680" s="160">
        <v>16.67</v>
      </c>
      <c r="L680" s="78" t="s">
        <v>560</v>
      </c>
      <c r="M680" s="79"/>
      <c r="N680" s="79"/>
      <c r="O680" s="79"/>
      <c r="P680" s="79"/>
      <c r="Q680" s="79"/>
      <c r="R680" s="79"/>
      <c r="S680" s="79"/>
      <c r="T680" s="79"/>
      <c r="U680" s="79"/>
      <c r="V680" s="79"/>
      <c r="W680" s="79"/>
      <c r="X680" s="79"/>
    </row>
    <row r="681" ht="11.25" customHeight="1">
      <c r="A681" s="236" t="s">
        <v>2410</v>
      </c>
      <c r="B681" s="236" t="s">
        <v>2411</v>
      </c>
      <c r="C681" s="98" t="s">
        <v>77</v>
      </c>
      <c r="D681" s="112" t="s">
        <v>2412</v>
      </c>
      <c r="E681" s="98" t="s">
        <v>2413</v>
      </c>
      <c r="F681" s="118" t="s">
        <v>1353</v>
      </c>
      <c r="G681" s="98">
        <v>1.0</v>
      </c>
      <c r="H681" s="98">
        <v>1.0</v>
      </c>
      <c r="I681" s="98">
        <v>1.0</v>
      </c>
      <c r="J681" s="238">
        <v>50.0</v>
      </c>
      <c r="K681" s="160">
        <v>50.0</v>
      </c>
      <c r="L681" s="78" t="s">
        <v>560</v>
      </c>
      <c r="M681" s="79"/>
      <c r="N681" s="79"/>
      <c r="O681" s="79"/>
      <c r="P681" s="79"/>
      <c r="Q681" s="79"/>
      <c r="R681" s="79"/>
      <c r="S681" s="79"/>
      <c r="T681" s="79"/>
      <c r="U681" s="79"/>
      <c r="V681" s="79"/>
      <c r="W681" s="79"/>
      <c r="X681" s="79"/>
    </row>
    <row r="682" ht="11.25" customHeight="1">
      <c r="A682" s="236" t="s">
        <v>2410</v>
      </c>
      <c r="B682" s="236" t="s">
        <v>2414</v>
      </c>
      <c r="C682" s="98" t="s">
        <v>77</v>
      </c>
      <c r="D682" s="112" t="s">
        <v>2415</v>
      </c>
      <c r="E682" s="98" t="s">
        <v>2416</v>
      </c>
      <c r="F682" s="118" t="s">
        <v>1544</v>
      </c>
      <c r="G682" s="98">
        <v>1.0</v>
      </c>
      <c r="H682" s="98">
        <v>1.0</v>
      </c>
      <c r="I682" s="98">
        <v>1.0</v>
      </c>
      <c r="J682" s="238">
        <v>50.0</v>
      </c>
      <c r="K682" s="160">
        <v>50.0</v>
      </c>
      <c r="L682" s="78" t="s">
        <v>560</v>
      </c>
      <c r="M682" s="79"/>
      <c r="N682" s="79"/>
      <c r="O682" s="79"/>
      <c r="P682" s="79"/>
      <c r="Q682" s="79"/>
      <c r="R682" s="79"/>
      <c r="S682" s="79"/>
      <c r="T682" s="79"/>
      <c r="U682" s="79"/>
      <c r="V682" s="79"/>
      <c r="W682" s="79"/>
      <c r="X682" s="79"/>
    </row>
    <row r="683" ht="11.25" customHeight="1">
      <c r="A683" s="236" t="s">
        <v>2417</v>
      </c>
      <c r="B683" s="273" t="s">
        <v>2418</v>
      </c>
      <c r="C683" s="98" t="s">
        <v>77</v>
      </c>
      <c r="D683" s="112" t="s">
        <v>2419</v>
      </c>
      <c r="E683" s="17" t="s">
        <v>2420</v>
      </c>
      <c r="F683" s="98" t="s">
        <v>172</v>
      </c>
      <c r="G683" s="156">
        <v>1.0</v>
      </c>
      <c r="H683" s="156">
        <v>1.0</v>
      </c>
      <c r="I683" s="156">
        <v>1.0</v>
      </c>
      <c r="J683" s="156">
        <v>50.0</v>
      </c>
      <c r="K683" s="98">
        <v>50.0</v>
      </c>
      <c r="L683" s="78" t="s">
        <v>568</v>
      </c>
      <c r="M683" s="79"/>
      <c r="N683" s="79"/>
      <c r="O683" s="79"/>
      <c r="P683" s="79"/>
      <c r="Q683" s="79"/>
      <c r="R683" s="79"/>
      <c r="S683" s="79"/>
      <c r="T683" s="79"/>
      <c r="U683" s="79"/>
      <c r="V683" s="79"/>
      <c r="W683" s="79"/>
      <c r="X683" s="79"/>
    </row>
    <row r="684" ht="11.25" customHeight="1">
      <c r="A684" s="236" t="s">
        <v>85</v>
      </c>
      <c r="B684" s="131" t="s">
        <v>2421</v>
      </c>
      <c r="C684" s="98" t="s">
        <v>563</v>
      </c>
      <c r="D684" s="91" t="s">
        <v>2422</v>
      </c>
      <c r="E684" s="17" t="s">
        <v>2423</v>
      </c>
      <c r="F684" s="98" t="s">
        <v>2424</v>
      </c>
      <c r="G684" s="156">
        <v>1.0</v>
      </c>
      <c r="H684" s="156">
        <v>1.0</v>
      </c>
      <c r="I684" s="156">
        <v>1.0</v>
      </c>
      <c r="J684" s="156">
        <v>50.0</v>
      </c>
      <c r="K684" s="98">
        <v>50.0</v>
      </c>
      <c r="L684" s="78" t="s">
        <v>572</v>
      </c>
      <c r="M684" s="79"/>
      <c r="N684" s="79"/>
      <c r="O684" s="79"/>
      <c r="P684" s="79"/>
      <c r="Q684" s="79"/>
      <c r="R684" s="79"/>
      <c r="S684" s="79"/>
      <c r="T684" s="79"/>
      <c r="U684" s="79"/>
      <c r="V684" s="79"/>
      <c r="W684" s="79"/>
      <c r="X684" s="79"/>
    </row>
    <row r="685" ht="11.25" customHeight="1">
      <c r="A685" s="236" t="s">
        <v>85</v>
      </c>
      <c r="B685" s="131" t="s">
        <v>2421</v>
      </c>
      <c r="C685" s="98" t="s">
        <v>563</v>
      </c>
      <c r="D685" s="91" t="s">
        <v>2425</v>
      </c>
      <c r="E685" s="98" t="s">
        <v>2426</v>
      </c>
      <c r="F685" s="118" t="s">
        <v>2424</v>
      </c>
      <c r="G685" s="94">
        <v>1.0</v>
      </c>
      <c r="H685" s="94">
        <v>1.0</v>
      </c>
      <c r="I685" s="94">
        <v>1.0</v>
      </c>
      <c r="J685" s="238">
        <v>50.0</v>
      </c>
      <c r="K685" s="160">
        <v>50.0</v>
      </c>
      <c r="L685" s="78" t="s">
        <v>572</v>
      </c>
      <c r="M685" s="79"/>
      <c r="N685" s="79"/>
      <c r="O685" s="79"/>
      <c r="P685" s="79"/>
      <c r="Q685" s="79"/>
      <c r="R685" s="79"/>
      <c r="S685" s="79"/>
      <c r="T685" s="79"/>
      <c r="U685" s="79"/>
      <c r="V685" s="79"/>
      <c r="W685" s="79"/>
      <c r="X685" s="79"/>
    </row>
    <row r="686" ht="11.25" customHeight="1">
      <c r="A686" s="236" t="s">
        <v>337</v>
      </c>
      <c r="B686" s="131" t="s">
        <v>1717</v>
      </c>
      <c r="C686" s="92" t="s">
        <v>77</v>
      </c>
      <c r="D686" s="112" t="s">
        <v>2427</v>
      </c>
      <c r="E686" s="248" t="s">
        <v>2428</v>
      </c>
      <c r="F686" s="118" t="s">
        <v>2424</v>
      </c>
      <c r="G686" s="98">
        <v>3.0</v>
      </c>
      <c r="H686" s="98">
        <v>3.0</v>
      </c>
      <c r="I686" s="98">
        <v>3.0</v>
      </c>
      <c r="J686" s="238">
        <v>50.0</v>
      </c>
      <c r="K686" s="160">
        <v>16.66</v>
      </c>
      <c r="L686" s="78" t="s">
        <v>572</v>
      </c>
      <c r="M686" s="79"/>
      <c r="N686" s="79"/>
      <c r="O686" s="79"/>
      <c r="P686" s="79"/>
      <c r="Q686" s="79"/>
      <c r="R686" s="79"/>
      <c r="S686" s="79"/>
      <c r="T686" s="79"/>
      <c r="U686" s="79"/>
      <c r="V686" s="79"/>
      <c r="W686" s="79"/>
      <c r="X686" s="79"/>
    </row>
    <row r="687" ht="11.25" customHeight="1">
      <c r="A687" s="236" t="s">
        <v>337</v>
      </c>
      <c r="B687" s="131" t="s">
        <v>1717</v>
      </c>
      <c r="C687" s="92" t="s">
        <v>77</v>
      </c>
      <c r="D687" s="112" t="s">
        <v>2429</v>
      </c>
      <c r="E687" s="248" t="s">
        <v>2430</v>
      </c>
      <c r="F687" s="118" t="s">
        <v>2424</v>
      </c>
      <c r="G687" s="98">
        <v>3.0</v>
      </c>
      <c r="H687" s="98">
        <v>3.0</v>
      </c>
      <c r="I687" s="98">
        <v>3.0</v>
      </c>
      <c r="J687" s="238">
        <v>50.0</v>
      </c>
      <c r="K687" s="160">
        <v>16.66</v>
      </c>
      <c r="L687" s="78" t="s">
        <v>572</v>
      </c>
      <c r="M687" s="79"/>
      <c r="N687" s="79"/>
      <c r="O687" s="79"/>
      <c r="P687" s="79"/>
      <c r="Q687" s="79"/>
      <c r="R687" s="79"/>
      <c r="S687" s="79"/>
      <c r="T687" s="79"/>
      <c r="U687" s="79"/>
      <c r="V687" s="79"/>
      <c r="W687" s="79"/>
      <c r="X687" s="79"/>
    </row>
    <row r="688" ht="11.25" customHeight="1">
      <c r="A688" s="236" t="s">
        <v>337</v>
      </c>
      <c r="B688" s="131" t="s">
        <v>1717</v>
      </c>
      <c r="C688" s="92" t="s">
        <v>77</v>
      </c>
      <c r="D688" s="112" t="s">
        <v>2431</v>
      </c>
      <c r="E688" s="248" t="s">
        <v>2432</v>
      </c>
      <c r="F688" s="118" t="s">
        <v>2424</v>
      </c>
      <c r="G688" s="98">
        <v>3.0</v>
      </c>
      <c r="H688" s="98">
        <v>3.0</v>
      </c>
      <c r="I688" s="98">
        <v>3.0</v>
      </c>
      <c r="J688" s="238">
        <v>50.0</v>
      </c>
      <c r="K688" s="160">
        <v>16.66</v>
      </c>
      <c r="L688" s="78" t="s">
        <v>572</v>
      </c>
      <c r="M688" s="79"/>
      <c r="N688" s="79"/>
      <c r="O688" s="79"/>
      <c r="P688" s="79"/>
      <c r="Q688" s="79"/>
      <c r="R688" s="79"/>
      <c r="S688" s="79"/>
      <c r="T688" s="79"/>
      <c r="U688" s="79"/>
      <c r="V688" s="79"/>
      <c r="W688" s="79"/>
      <c r="X688" s="79"/>
    </row>
    <row r="689" ht="11.25" customHeight="1">
      <c r="A689" s="236" t="s">
        <v>337</v>
      </c>
      <c r="B689" s="131" t="s">
        <v>1717</v>
      </c>
      <c r="C689" s="92" t="s">
        <v>77</v>
      </c>
      <c r="D689" s="112" t="s">
        <v>2433</v>
      </c>
      <c r="E689" s="248" t="s">
        <v>2434</v>
      </c>
      <c r="F689" s="118" t="s">
        <v>842</v>
      </c>
      <c r="G689" s="98">
        <v>3.0</v>
      </c>
      <c r="H689" s="98">
        <v>3.0</v>
      </c>
      <c r="I689" s="98">
        <v>3.0</v>
      </c>
      <c r="J689" s="238">
        <v>50.0</v>
      </c>
      <c r="K689" s="160">
        <v>16.66</v>
      </c>
      <c r="L689" s="78" t="s">
        <v>572</v>
      </c>
      <c r="M689" s="79"/>
      <c r="N689" s="79"/>
      <c r="O689" s="79"/>
      <c r="P689" s="79"/>
      <c r="Q689" s="79"/>
      <c r="R689" s="79"/>
      <c r="S689" s="79"/>
      <c r="T689" s="79"/>
      <c r="U689" s="79"/>
      <c r="V689" s="79"/>
      <c r="W689" s="79"/>
      <c r="X689" s="79"/>
    </row>
    <row r="690" ht="11.25" customHeight="1">
      <c r="A690" s="236" t="s">
        <v>337</v>
      </c>
      <c r="B690" s="131" t="s">
        <v>1717</v>
      </c>
      <c r="C690" s="92" t="s">
        <v>77</v>
      </c>
      <c r="D690" s="112" t="s">
        <v>2435</v>
      </c>
      <c r="E690" s="98" t="s">
        <v>570</v>
      </c>
      <c r="F690" s="118" t="s">
        <v>2424</v>
      </c>
      <c r="G690" s="98">
        <v>3.0</v>
      </c>
      <c r="H690" s="98">
        <v>3.0</v>
      </c>
      <c r="I690" s="98">
        <v>3.0</v>
      </c>
      <c r="J690" s="238">
        <v>50.0</v>
      </c>
      <c r="K690" s="160">
        <v>16.66</v>
      </c>
      <c r="L690" s="78" t="s">
        <v>572</v>
      </c>
      <c r="M690" s="79"/>
      <c r="N690" s="79"/>
      <c r="O690" s="79"/>
      <c r="P690" s="79"/>
      <c r="Q690" s="79"/>
      <c r="R690" s="79"/>
      <c r="S690" s="79"/>
      <c r="T690" s="79"/>
      <c r="U690" s="79"/>
      <c r="V690" s="79"/>
      <c r="W690" s="79"/>
      <c r="X690" s="79"/>
    </row>
    <row r="691" ht="11.25" customHeight="1">
      <c r="A691" s="236" t="s">
        <v>337</v>
      </c>
      <c r="B691" s="131" t="s">
        <v>1717</v>
      </c>
      <c r="C691" s="92" t="s">
        <v>77</v>
      </c>
      <c r="D691" s="112" t="s">
        <v>2436</v>
      </c>
      <c r="E691" s="98" t="s">
        <v>2437</v>
      </c>
      <c r="F691" s="118" t="s">
        <v>2424</v>
      </c>
      <c r="G691" s="98">
        <v>3.0</v>
      </c>
      <c r="H691" s="98">
        <v>3.0</v>
      </c>
      <c r="I691" s="98">
        <v>3.0</v>
      </c>
      <c r="J691" s="238">
        <v>50.0</v>
      </c>
      <c r="K691" s="160">
        <v>16.66</v>
      </c>
      <c r="L691" s="78" t="s">
        <v>572</v>
      </c>
      <c r="M691" s="79"/>
      <c r="N691" s="79"/>
      <c r="O691" s="79"/>
      <c r="P691" s="79"/>
      <c r="Q691" s="79"/>
      <c r="R691" s="79"/>
      <c r="S691" s="79"/>
      <c r="T691" s="79"/>
      <c r="U691" s="79"/>
      <c r="V691" s="79"/>
      <c r="W691" s="79"/>
      <c r="X691" s="79"/>
    </row>
    <row r="692" ht="11.25" customHeight="1">
      <c r="A692" s="236" t="s">
        <v>337</v>
      </c>
      <c r="B692" s="131" t="s">
        <v>1717</v>
      </c>
      <c r="C692" s="92" t="s">
        <v>77</v>
      </c>
      <c r="D692" s="112" t="s">
        <v>2438</v>
      </c>
      <c r="E692" s="248" t="s">
        <v>2439</v>
      </c>
      <c r="F692" s="118" t="s">
        <v>172</v>
      </c>
      <c r="G692" s="98">
        <v>3.0</v>
      </c>
      <c r="H692" s="98">
        <v>3.0</v>
      </c>
      <c r="I692" s="98">
        <v>3.0</v>
      </c>
      <c r="J692" s="238">
        <v>50.0</v>
      </c>
      <c r="K692" s="160">
        <v>16.66</v>
      </c>
      <c r="L692" s="78" t="s">
        <v>572</v>
      </c>
      <c r="M692" s="79"/>
      <c r="N692" s="79"/>
      <c r="O692" s="79"/>
      <c r="P692" s="79"/>
      <c r="Q692" s="79"/>
      <c r="R692" s="79"/>
      <c r="S692" s="79"/>
      <c r="T692" s="79"/>
      <c r="U692" s="79"/>
      <c r="V692" s="79"/>
      <c r="W692" s="79"/>
      <c r="X692" s="79"/>
    </row>
    <row r="693" ht="11.25" customHeight="1">
      <c r="A693" s="236" t="s">
        <v>337</v>
      </c>
      <c r="B693" s="131" t="s">
        <v>1717</v>
      </c>
      <c r="C693" s="92" t="s">
        <v>77</v>
      </c>
      <c r="D693" s="112" t="s">
        <v>2440</v>
      </c>
      <c r="E693" s="237" t="s">
        <v>2441</v>
      </c>
      <c r="F693" s="118" t="s">
        <v>2424</v>
      </c>
      <c r="G693" s="98">
        <v>3.0</v>
      </c>
      <c r="H693" s="98">
        <v>3.0</v>
      </c>
      <c r="I693" s="98">
        <v>3.0</v>
      </c>
      <c r="J693" s="238">
        <v>50.0</v>
      </c>
      <c r="K693" s="160">
        <v>16.66</v>
      </c>
      <c r="L693" s="78" t="s">
        <v>572</v>
      </c>
      <c r="M693" s="79"/>
      <c r="N693" s="79"/>
      <c r="O693" s="79"/>
      <c r="P693" s="79"/>
      <c r="Q693" s="79"/>
      <c r="R693" s="79"/>
      <c r="S693" s="79"/>
      <c r="T693" s="79"/>
      <c r="U693" s="79"/>
      <c r="V693" s="79"/>
      <c r="W693" s="79"/>
      <c r="X693" s="79"/>
    </row>
    <row r="694" ht="11.25" customHeight="1">
      <c r="A694" s="236" t="s">
        <v>2442</v>
      </c>
      <c r="B694" s="131" t="s">
        <v>2443</v>
      </c>
      <c r="C694" s="92" t="s">
        <v>77</v>
      </c>
      <c r="D694" s="112" t="s">
        <v>2444</v>
      </c>
      <c r="E694" s="248" t="s">
        <v>2445</v>
      </c>
      <c r="F694" s="118" t="s">
        <v>172</v>
      </c>
      <c r="G694" s="98">
        <v>2.0</v>
      </c>
      <c r="H694" s="98">
        <v>2.0</v>
      </c>
      <c r="I694" s="98">
        <v>2.0</v>
      </c>
      <c r="J694" s="238">
        <v>50.0</v>
      </c>
      <c r="K694" s="160">
        <v>25.0</v>
      </c>
      <c r="L694" s="78" t="s">
        <v>572</v>
      </c>
      <c r="M694" s="79"/>
      <c r="N694" s="79"/>
      <c r="O694" s="79"/>
      <c r="P694" s="79"/>
      <c r="Q694" s="79"/>
      <c r="R694" s="79"/>
      <c r="S694" s="79"/>
      <c r="T694" s="79"/>
      <c r="U694" s="79"/>
      <c r="V694" s="79"/>
      <c r="W694" s="79"/>
      <c r="X694" s="79"/>
    </row>
    <row r="695" ht="11.25" customHeight="1">
      <c r="A695" s="236" t="s">
        <v>1759</v>
      </c>
      <c r="B695" s="236" t="s">
        <v>2446</v>
      </c>
      <c r="C695" s="98" t="s">
        <v>77</v>
      </c>
      <c r="D695" s="112" t="s">
        <v>2447</v>
      </c>
      <c r="E695" s="248" t="s">
        <v>2448</v>
      </c>
      <c r="F695" s="118" t="s">
        <v>842</v>
      </c>
      <c r="G695" s="98">
        <v>2.0</v>
      </c>
      <c r="H695" s="98">
        <v>2.0</v>
      </c>
      <c r="I695" s="98">
        <v>2.0</v>
      </c>
      <c r="J695" s="238">
        <v>50.0</v>
      </c>
      <c r="K695" s="160">
        <v>25.0</v>
      </c>
      <c r="L695" s="78" t="s">
        <v>572</v>
      </c>
      <c r="M695" s="79"/>
      <c r="N695" s="79"/>
      <c r="O695" s="79"/>
      <c r="P695" s="79"/>
      <c r="Q695" s="79"/>
      <c r="R695" s="79"/>
      <c r="S695" s="79"/>
      <c r="T695" s="79"/>
      <c r="U695" s="79"/>
      <c r="V695" s="79"/>
      <c r="W695" s="79"/>
      <c r="X695" s="79"/>
    </row>
    <row r="696" ht="11.25" customHeight="1">
      <c r="A696" s="131" t="s">
        <v>1745</v>
      </c>
      <c r="B696" s="125" t="s">
        <v>2449</v>
      </c>
      <c r="C696" s="92" t="s">
        <v>77</v>
      </c>
      <c r="D696" s="112" t="s">
        <v>2450</v>
      </c>
      <c r="E696" s="248" t="s">
        <v>1748</v>
      </c>
      <c r="F696" s="118" t="s">
        <v>2451</v>
      </c>
      <c r="G696" s="98">
        <v>2.0</v>
      </c>
      <c r="H696" s="98">
        <v>2.0</v>
      </c>
      <c r="I696" s="98">
        <v>2.0</v>
      </c>
      <c r="J696" s="238">
        <v>50.0</v>
      </c>
      <c r="K696" s="160">
        <v>25.0</v>
      </c>
      <c r="L696" s="78" t="s">
        <v>572</v>
      </c>
      <c r="M696" s="79"/>
      <c r="N696" s="79"/>
      <c r="O696" s="79"/>
      <c r="P696" s="79"/>
      <c r="Q696" s="79"/>
      <c r="R696" s="79"/>
      <c r="S696" s="79"/>
      <c r="T696" s="79"/>
      <c r="U696" s="79"/>
      <c r="V696" s="79"/>
      <c r="W696" s="79"/>
      <c r="X696" s="79"/>
    </row>
    <row r="697" ht="11.25" customHeight="1">
      <c r="A697" s="131" t="s">
        <v>1745</v>
      </c>
      <c r="B697" s="125" t="s">
        <v>2449</v>
      </c>
      <c r="C697" s="92" t="s">
        <v>77</v>
      </c>
      <c r="D697" s="112" t="s">
        <v>2452</v>
      </c>
      <c r="E697" s="248" t="s">
        <v>2453</v>
      </c>
      <c r="F697" s="118" t="s">
        <v>2424</v>
      </c>
      <c r="G697" s="98">
        <v>2.0</v>
      </c>
      <c r="H697" s="98">
        <v>2.0</v>
      </c>
      <c r="I697" s="98">
        <v>2.0</v>
      </c>
      <c r="J697" s="238">
        <v>50.0</v>
      </c>
      <c r="K697" s="160">
        <v>25.0</v>
      </c>
      <c r="L697" s="78" t="s">
        <v>572</v>
      </c>
      <c r="M697" s="79"/>
      <c r="N697" s="79"/>
      <c r="O697" s="79"/>
      <c r="P697" s="79"/>
      <c r="Q697" s="79"/>
      <c r="R697" s="79"/>
      <c r="S697" s="79"/>
      <c r="T697" s="79"/>
      <c r="U697" s="79"/>
      <c r="V697" s="79"/>
      <c r="W697" s="79"/>
      <c r="X697" s="79"/>
    </row>
    <row r="698" ht="11.25" customHeight="1">
      <c r="A698" s="236" t="s">
        <v>1751</v>
      </c>
      <c r="B698" s="131" t="s">
        <v>1785</v>
      </c>
      <c r="C698" s="92" t="s">
        <v>77</v>
      </c>
      <c r="D698" s="112" t="s">
        <v>2454</v>
      </c>
      <c r="E698" s="98" t="s">
        <v>2455</v>
      </c>
      <c r="F698" s="118" t="s">
        <v>842</v>
      </c>
      <c r="G698" s="98">
        <v>3.0</v>
      </c>
      <c r="H698" s="98">
        <v>3.0</v>
      </c>
      <c r="I698" s="98">
        <v>3.0</v>
      </c>
      <c r="J698" s="238">
        <v>50.0</v>
      </c>
      <c r="K698" s="160">
        <v>16.66</v>
      </c>
      <c r="L698" s="78" t="s">
        <v>572</v>
      </c>
      <c r="M698" s="79"/>
      <c r="N698" s="79"/>
      <c r="O698" s="79"/>
      <c r="P698" s="79"/>
      <c r="Q698" s="79"/>
      <c r="R698" s="79"/>
      <c r="S698" s="79"/>
      <c r="T698" s="79"/>
      <c r="U698" s="79"/>
      <c r="V698" s="79"/>
      <c r="W698" s="79"/>
      <c r="X698" s="79"/>
    </row>
    <row r="699" ht="11.25" customHeight="1">
      <c r="A699" s="236" t="s">
        <v>1751</v>
      </c>
      <c r="B699" s="131" t="s">
        <v>1785</v>
      </c>
      <c r="C699" s="92" t="s">
        <v>77</v>
      </c>
      <c r="D699" s="112" t="s">
        <v>1786</v>
      </c>
      <c r="E699" s="248" t="s">
        <v>1787</v>
      </c>
      <c r="F699" s="118" t="s">
        <v>172</v>
      </c>
      <c r="G699" s="98">
        <v>3.0</v>
      </c>
      <c r="H699" s="98">
        <v>3.0</v>
      </c>
      <c r="I699" s="98">
        <v>3.0</v>
      </c>
      <c r="J699" s="238">
        <v>50.0</v>
      </c>
      <c r="K699" s="160">
        <v>16.66</v>
      </c>
      <c r="L699" s="78" t="s">
        <v>572</v>
      </c>
      <c r="M699" s="79"/>
      <c r="N699" s="79"/>
      <c r="O699" s="79"/>
      <c r="P699" s="79"/>
      <c r="Q699" s="79"/>
      <c r="R699" s="79"/>
      <c r="S699" s="79"/>
      <c r="T699" s="79"/>
      <c r="U699" s="79"/>
      <c r="V699" s="79"/>
      <c r="W699" s="79"/>
      <c r="X699" s="79"/>
    </row>
    <row r="700" ht="11.25" customHeight="1">
      <c r="A700" s="236" t="s">
        <v>1751</v>
      </c>
      <c r="B700" s="131" t="s">
        <v>1785</v>
      </c>
      <c r="C700" s="92" t="s">
        <v>77</v>
      </c>
      <c r="D700" s="274" t="s">
        <v>2456</v>
      </c>
      <c r="E700" s="248" t="s">
        <v>2457</v>
      </c>
      <c r="F700" s="118" t="s">
        <v>172</v>
      </c>
      <c r="G700" s="98">
        <v>3.0</v>
      </c>
      <c r="H700" s="98">
        <v>3.0</v>
      </c>
      <c r="I700" s="98">
        <v>3.0</v>
      </c>
      <c r="J700" s="238">
        <v>50.0</v>
      </c>
      <c r="K700" s="160">
        <v>16.66</v>
      </c>
      <c r="L700" s="78" t="s">
        <v>572</v>
      </c>
      <c r="M700" s="79"/>
      <c r="N700" s="79"/>
      <c r="O700" s="79"/>
      <c r="P700" s="79"/>
      <c r="Q700" s="79"/>
      <c r="R700" s="79"/>
      <c r="S700" s="79"/>
      <c r="T700" s="79"/>
      <c r="U700" s="79"/>
      <c r="V700" s="79"/>
      <c r="W700" s="79"/>
      <c r="X700" s="79"/>
    </row>
    <row r="701" ht="11.25" customHeight="1">
      <c r="A701" s="236" t="s">
        <v>1739</v>
      </c>
      <c r="B701" s="236" t="s">
        <v>2458</v>
      </c>
      <c r="C701" s="98" t="s">
        <v>77</v>
      </c>
      <c r="D701" s="112" t="s">
        <v>2459</v>
      </c>
      <c r="E701" s="248" t="s">
        <v>1742</v>
      </c>
      <c r="F701" s="118" t="s">
        <v>172</v>
      </c>
      <c r="G701" s="98">
        <v>3.0</v>
      </c>
      <c r="H701" s="98">
        <v>3.0</v>
      </c>
      <c r="I701" s="98">
        <v>3.0</v>
      </c>
      <c r="J701" s="238">
        <v>50.0</v>
      </c>
      <c r="K701" s="160">
        <v>16.66</v>
      </c>
      <c r="L701" s="78" t="s">
        <v>572</v>
      </c>
      <c r="M701" s="79"/>
      <c r="N701" s="79"/>
      <c r="O701" s="79"/>
      <c r="P701" s="79"/>
      <c r="Q701" s="79"/>
      <c r="R701" s="79"/>
      <c r="S701" s="79"/>
      <c r="T701" s="79"/>
      <c r="U701" s="79"/>
      <c r="V701" s="79"/>
      <c r="W701" s="79"/>
      <c r="X701" s="79"/>
    </row>
    <row r="702" ht="11.25" customHeight="1">
      <c r="A702" s="236" t="s">
        <v>1739</v>
      </c>
      <c r="B702" s="236" t="s">
        <v>2458</v>
      </c>
      <c r="C702" s="98" t="s">
        <v>77</v>
      </c>
      <c r="D702" s="112" t="s">
        <v>2460</v>
      </c>
      <c r="E702" s="275" t="s">
        <v>1744</v>
      </c>
      <c r="F702" s="118" t="s">
        <v>1722</v>
      </c>
      <c r="G702" s="98">
        <v>3.0</v>
      </c>
      <c r="H702" s="98">
        <v>3.0</v>
      </c>
      <c r="I702" s="98">
        <v>3.0</v>
      </c>
      <c r="J702" s="238">
        <v>50.0</v>
      </c>
      <c r="K702" s="160">
        <v>16.66</v>
      </c>
      <c r="L702" s="78" t="s">
        <v>572</v>
      </c>
      <c r="M702" s="79"/>
      <c r="N702" s="79"/>
      <c r="O702" s="79"/>
      <c r="P702" s="79"/>
      <c r="Q702" s="79"/>
      <c r="R702" s="79"/>
      <c r="S702" s="79"/>
      <c r="T702" s="79"/>
      <c r="U702" s="79"/>
      <c r="V702" s="79"/>
      <c r="W702" s="79"/>
      <c r="X702" s="79"/>
    </row>
    <row r="703" ht="11.25" customHeight="1">
      <c r="A703" s="236" t="s">
        <v>1745</v>
      </c>
      <c r="B703" s="131" t="s">
        <v>2461</v>
      </c>
      <c r="C703" s="98" t="s">
        <v>77</v>
      </c>
      <c r="D703" s="112" t="s">
        <v>2462</v>
      </c>
      <c r="E703" s="275" t="s">
        <v>2463</v>
      </c>
      <c r="F703" s="118" t="s">
        <v>1722</v>
      </c>
      <c r="G703" s="98">
        <v>2.0</v>
      </c>
      <c r="H703" s="98">
        <v>2.0</v>
      </c>
      <c r="I703" s="98">
        <v>2.0</v>
      </c>
      <c r="J703" s="238">
        <v>50.0</v>
      </c>
      <c r="K703" s="160">
        <v>25.0</v>
      </c>
      <c r="L703" s="78" t="s">
        <v>572</v>
      </c>
      <c r="M703" s="79"/>
      <c r="N703" s="79"/>
      <c r="O703" s="79"/>
      <c r="P703" s="79"/>
      <c r="Q703" s="79"/>
      <c r="R703" s="79"/>
      <c r="S703" s="79"/>
      <c r="T703" s="79"/>
      <c r="U703" s="79"/>
      <c r="V703" s="79"/>
      <c r="W703" s="79"/>
      <c r="X703" s="79"/>
    </row>
    <row r="704" ht="11.25" customHeight="1">
      <c r="A704" s="236" t="s">
        <v>2464</v>
      </c>
      <c r="B704" s="131" t="s">
        <v>2465</v>
      </c>
      <c r="C704" s="98" t="s">
        <v>77</v>
      </c>
      <c r="D704" s="112" t="s">
        <v>2466</v>
      </c>
      <c r="E704" s="105" t="s">
        <v>2467</v>
      </c>
      <c r="F704" s="98" t="s">
        <v>922</v>
      </c>
      <c r="G704" s="156">
        <v>0.0</v>
      </c>
      <c r="H704" s="156">
        <v>1.0</v>
      </c>
      <c r="I704" s="156">
        <v>1.0</v>
      </c>
      <c r="J704" s="156">
        <v>50.0</v>
      </c>
      <c r="K704" s="98">
        <v>50.0</v>
      </c>
      <c r="L704" s="78" t="s">
        <v>583</v>
      </c>
      <c r="M704" s="79"/>
      <c r="N704" s="79"/>
      <c r="O704" s="79"/>
      <c r="P704" s="79"/>
      <c r="Q704" s="79"/>
      <c r="R704" s="79"/>
      <c r="S704" s="79"/>
      <c r="T704" s="79"/>
      <c r="U704" s="79"/>
      <c r="V704" s="79"/>
      <c r="W704" s="79"/>
      <c r="X704" s="79"/>
    </row>
    <row r="705" ht="11.25" customHeight="1">
      <c r="A705" s="131" t="s">
        <v>2468</v>
      </c>
      <c r="B705" s="125" t="s">
        <v>2469</v>
      </c>
      <c r="C705" s="92" t="s">
        <v>77</v>
      </c>
      <c r="D705" s="112" t="s">
        <v>2470</v>
      </c>
      <c r="E705" s="248" t="s">
        <v>2467</v>
      </c>
      <c r="F705" s="118" t="s">
        <v>922</v>
      </c>
      <c r="G705" s="94">
        <v>0.0</v>
      </c>
      <c r="H705" s="94">
        <v>1.0</v>
      </c>
      <c r="I705" s="94">
        <v>1.0</v>
      </c>
      <c r="J705" s="238">
        <v>50.0</v>
      </c>
      <c r="K705" s="160">
        <v>50.0</v>
      </c>
      <c r="L705" s="78" t="s">
        <v>583</v>
      </c>
      <c r="M705" s="79"/>
      <c r="N705" s="79"/>
      <c r="O705" s="79"/>
      <c r="P705" s="79"/>
      <c r="Q705" s="79"/>
      <c r="R705" s="79"/>
      <c r="S705" s="79"/>
      <c r="T705" s="79"/>
      <c r="U705" s="79"/>
      <c r="V705" s="79"/>
      <c r="W705" s="79"/>
      <c r="X705" s="79"/>
    </row>
    <row r="706" ht="11.25" customHeight="1">
      <c r="A706" s="236" t="s">
        <v>2464</v>
      </c>
      <c r="B706" s="131" t="s">
        <v>2471</v>
      </c>
      <c r="C706" s="92" t="s">
        <v>77</v>
      </c>
      <c r="D706" s="112" t="s">
        <v>2470</v>
      </c>
      <c r="E706" s="248" t="s">
        <v>2467</v>
      </c>
      <c r="F706" s="118" t="s">
        <v>922</v>
      </c>
      <c r="G706" s="98">
        <v>0.0</v>
      </c>
      <c r="H706" s="98">
        <v>1.0</v>
      </c>
      <c r="I706" s="98">
        <v>1.0</v>
      </c>
      <c r="J706" s="238">
        <v>50.0</v>
      </c>
      <c r="K706" s="160">
        <v>50.0</v>
      </c>
      <c r="L706" s="78" t="s">
        <v>583</v>
      </c>
      <c r="M706" s="79"/>
      <c r="N706" s="79"/>
      <c r="O706" s="79"/>
      <c r="P706" s="79"/>
      <c r="Q706" s="79"/>
      <c r="R706" s="79"/>
      <c r="S706" s="79"/>
      <c r="T706" s="79"/>
      <c r="U706" s="79"/>
      <c r="V706" s="79"/>
      <c r="W706" s="79"/>
      <c r="X706" s="79"/>
    </row>
    <row r="707" ht="11.25" customHeight="1">
      <c r="A707" s="236" t="s">
        <v>2472</v>
      </c>
      <c r="B707" s="236" t="s">
        <v>2473</v>
      </c>
      <c r="C707" s="98" t="s">
        <v>77</v>
      </c>
      <c r="D707" s="112" t="s">
        <v>2474</v>
      </c>
      <c r="E707" s="248" t="s">
        <v>2475</v>
      </c>
      <c r="F707" s="118" t="s">
        <v>2476</v>
      </c>
      <c r="G707" s="98">
        <v>0.0</v>
      </c>
      <c r="H707" s="98">
        <v>1.0</v>
      </c>
      <c r="I707" s="98">
        <v>1.0</v>
      </c>
      <c r="J707" s="238">
        <v>50.0</v>
      </c>
      <c r="K707" s="160">
        <v>50.0</v>
      </c>
      <c r="L707" s="78" t="s">
        <v>583</v>
      </c>
      <c r="M707" s="79"/>
      <c r="N707" s="79"/>
      <c r="O707" s="79"/>
      <c r="P707" s="79"/>
      <c r="Q707" s="79"/>
      <c r="R707" s="79"/>
      <c r="S707" s="79"/>
      <c r="T707" s="79"/>
      <c r="U707" s="79"/>
      <c r="V707" s="79"/>
      <c r="W707" s="79"/>
      <c r="X707" s="79"/>
    </row>
    <row r="708" ht="11.25" customHeight="1">
      <c r="A708" s="236" t="s">
        <v>2472</v>
      </c>
      <c r="B708" s="236" t="s">
        <v>2473</v>
      </c>
      <c r="C708" s="98" t="s">
        <v>77</v>
      </c>
      <c r="D708" s="112" t="s">
        <v>2477</v>
      </c>
      <c r="E708" s="248" t="s">
        <v>2478</v>
      </c>
      <c r="F708" s="118" t="s">
        <v>922</v>
      </c>
      <c r="G708" s="98">
        <v>0.0</v>
      </c>
      <c r="H708" s="98">
        <v>1.0</v>
      </c>
      <c r="I708" s="98">
        <v>1.0</v>
      </c>
      <c r="J708" s="238">
        <v>50.0</v>
      </c>
      <c r="K708" s="160">
        <v>50.0</v>
      </c>
      <c r="L708" s="78" t="s">
        <v>583</v>
      </c>
      <c r="M708" s="79"/>
      <c r="N708" s="79"/>
      <c r="O708" s="79"/>
      <c r="P708" s="79"/>
      <c r="Q708" s="79"/>
      <c r="R708" s="79"/>
      <c r="S708" s="79"/>
      <c r="T708" s="79"/>
      <c r="U708" s="79"/>
      <c r="V708" s="79"/>
      <c r="W708" s="79"/>
      <c r="X708" s="79"/>
    </row>
    <row r="709" ht="11.25" customHeight="1">
      <c r="A709" s="236" t="s">
        <v>2472</v>
      </c>
      <c r="B709" s="236" t="s">
        <v>2473</v>
      </c>
      <c r="C709" s="98" t="s">
        <v>77</v>
      </c>
      <c r="D709" s="112" t="s">
        <v>2479</v>
      </c>
      <c r="E709" s="248" t="s">
        <v>2480</v>
      </c>
      <c r="F709" s="118" t="s">
        <v>922</v>
      </c>
      <c r="G709" s="98">
        <v>0.0</v>
      </c>
      <c r="H709" s="98">
        <v>1.0</v>
      </c>
      <c r="I709" s="98">
        <v>1.0</v>
      </c>
      <c r="J709" s="238">
        <v>50.0</v>
      </c>
      <c r="K709" s="160">
        <v>50.0</v>
      </c>
      <c r="L709" s="78" t="s">
        <v>583</v>
      </c>
      <c r="M709" s="79"/>
      <c r="N709" s="79"/>
      <c r="O709" s="79"/>
      <c r="P709" s="79"/>
      <c r="Q709" s="79"/>
      <c r="R709" s="79"/>
      <c r="S709" s="79"/>
      <c r="T709" s="79"/>
      <c r="U709" s="79"/>
      <c r="V709" s="79"/>
      <c r="W709" s="79"/>
      <c r="X709" s="79"/>
    </row>
    <row r="710" ht="11.25" customHeight="1">
      <c r="A710" s="236" t="s">
        <v>2468</v>
      </c>
      <c r="B710" s="236" t="s">
        <v>2481</v>
      </c>
      <c r="C710" s="98" t="s">
        <v>77</v>
      </c>
      <c r="D710" s="112" t="s">
        <v>2482</v>
      </c>
      <c r="E710" s="248" t="s">
        <v>2483</v>
      </c>
      <c r="F710" s="118" t="s">
        <v>2484</v>
      </c>
      <c r="G710" s="98">
        <v>0.0</v>
      </c>
      <c r="H710" s="98">
        <v>1.0</v>
      </c>
      <c r="I710" s="98">
        <v>1.0</v>
      </c>
      <c r="J710" s="238">
        <v>50.0</v>
      </c>
      <c r="K710" s="160">
        <v>50.0</v>
      </c>
      <c r="L710" s="78" t="s">
        <v>583</v>
      </c>
      <c r="M710" s="79"/>
      <c r="N710" s="79"/>
      <c r="O710" s="79"/>
      <c r="P710" s="79"/>
      <c r="Q710" s="79"/>
      <c r="R710" s="79"/>
      <c r="S710" s="79"/>
      <c r="T710" s="79"/>
      <c r="U710" s="79"/>
      <c r="V710" s="79"/>
      <c r="W710" s="79"/>
      <c r="X710" s="79"/>
    </row>
    <row r="711" ht="11.25" customHeight="1">
      <c r="A711" s="236" t="s">
        <v>2485</v>
      </c>
      <c r="B711" s="236" t="s">
        <v>2486</v>
      </c>
      <c r="C711" s="98" t="s">
        <v>77</v>
      </c>
      <c r="D711" s="112" t="s">
        <v>2487</v>
      </c>
      <c r="E711" s="248" t="s">
        <v>2488</v>
      </c>
      <c r="F711" s="118" t="s">
        <v>974</v>
      </c>
      <c r="G711" s="98">
        <v>0.0</v>
      </c>
      <c r="H711" s="98">
        <v>1.0</v>
      </c>
      <c r="I711" s="98">
        <v>1.0</v>
      </c>
      <c r="J711" s="238">
        <v>50.0</v>
      </c>
      <c r="K711" s="160">
        <v>50.0</v>
      </c>
      <c r="L711" s="78" t="s">
        <v>583</v>
      </c>
      <c r="M711" s="79"/>
      <c r="N711" s="79"/>
      <c r="O711" s="79"/>
      <c r="P711" s="79"/>
      <c r="Q711" s="79"/>
      <c r="R711" s="79"/>
      <c r="S711" s="79"/>
      <c r="T711" s="79"/>
      <c r="U711" s="79"/>
      <c r="V711" s="79"/>
      <c r="W711" s="79"/>
      <c r="X711" s="79"/>
    </row>
    <row r="712" ht="11.25" customHeight="1">
      <c r="A712" s="236" t="s">
        <v>2489</v>
      </c>
      <c r="B712" s="236" t="s">
        <v>2490</v>
      </c>
      <c r="C712" s="98" t="s">
        <v>77</v>
      </c>
      <c r="D712" s="112" t="s">
        <v>2491</v>
      </c>
      <c r="E712" s="248" t="s">
        <v>2492</v>
      </c>
      <c r="F712" s="118" t="s">
        <v>974</v>
      </c>
      <c r="G712" s="98">
        <v>0.0</v>
      </c>
      <c r="H712" s="98">
        <v>1.0</v>
      </c>
      <c r="I712" s="98">
        <v>1.0</v>
      </c>
      <c r="J712" s="238">
        <v>50.0</v>
      </c>
      <c r="K712" s="160">
        <v>50.0</v>
      </c>
      <c r="L712" s="78" t="s">
        <v>583</v>
      </c>
      <c r="M712" s="79"/>
      <c r="N712" s="79"/>
      <c r="O712" s="79"/>
      <c r="P712" s="79"/>
      <c r="Q712" s="79"/>
      <c r="R712" s="79"/>
      <c r="S712" s="79"/>
      <c r="T712" s="79"/>
      <c r="U712" s="79"/>
      <c r="V712" s="79"/>
      <c r="W712" s="79"/>
      <c r="X712" s="79"/>
    </row>
    <row r="713" ht="11.25" customHeight="1">
      <c r="A713" s="236" t="s">
        <v>2493</v>
      </c>
      <c r="B713" s="236" t="s">
        <v>2494</v>
      </c>
      <c r="C713" s="155" t="s">
        <v>77</v>
      </c>
      <c r="D713" s="112" t="s">
        <v>2495</v>
      </c>
      <c r="E713" s="248" t="s">
        <v>2496</v>
      </c>
      <c r="F713" s="118" t="s">
        <v>2497</v>
      </c>
      <c r="G713" s="98">
        <v>0.0</v>
      </c>
      <c r="H713" s="98">
        <v>1.0</v>
      </c>
      <c r="I713" s="98">
        <v>1.0</v>
      </c>
      <c r="J713" s="238">
        <v>50.0</v>
      </c>
      <c r="K713" s="160">
        <v>50.0</v>
      </c>
      <c r="L713" s="78" t="s">
        <v>583</v>
      </c>
      <c r="M713" s="79"/>
      <c r="N713" s="79"/>
      <c r="O713" s="79"/>
      <c r="P713" s="79"/>
      <c r="Q713" s="79"/>
      <c r="R713" s="79"/>
      <c r="S713" s="79"/>
      <c r="T713" s="79"/>
      <c r="U713" s="79"/>
      <c r="V713" s="79"/>
      <c r="W713" s="79"/>
      <c r="X713" s="79"/>
    </row>
    <row r="714" ht="11.25" customHeight="1">
      <c r="A714" s="236" t="s">
        <v>2498</v>
      </c>
      <c r="B714" s="236" t="s">
        <v>2499</v>
      </c>
      <c r="C714" s="98" t="s">
        <v>77</v>
      </c>
      <c r="D714" s="112" t="s">
        <v>2500</v>
      </c>
      <c r="E714" s="248" t="s">
        <v>2501</v>
      </c>
      <c r="F714" s="118" t="s">
        <v>974</v>
      </c>
      <c r="G714" s="98">
        <v>0.0</v>
      </c>
      <c r="H714" s="98">
        <v>1.0</v>
      </c>
      <c r="I714" s="98">
        <v>1.0</v>
      </c>
      <c r="J714" s="238">
        <v>50.0</v>
      </c>
      <c r="K714" s="160">
        <v>50.0</v>
      </c>
      <c r="L714" s="78" t="s">
        <v>583</v>
      </c>
      <c r="M714" s="79"/>
      <c r="N714" s="79"/>
      <c r="O714" s="79"/>
      <c r="P714" s="79"/>
      <c r="Q714" s="79"/>
      <c r="R714" s="79"/>
      <c r="S714" s="79"/>
      <c r="T714" s="79"/>
      <c r="U714" s="79"/>
      <c r="V714" s="79"/>
      <c r="W714" s="79"/>
      <c r="X714" s="79"/>
    </row>
    <row r="715" ht="11.25" customHeight="1">
      <c r="A715" s="139" t="s">
        <v>2502</v>
      </c>
      <c r="B715" s="131" t="s">
        <v>2503</v>
      </c>
      <c r="C715" s="92" t="s">
        <v>77</v>
      </c>
      <c r="D715" s="112" t="s">
        <v>2504</v>
      </c>
      <c r="E715" s="104" t="s">
        <v>2505</v>
      </c>
      <c r="F715" s="98" t="s">
        <v>172</v>
      </c>
      <c r="G715" s="156">
        <v>2.0</v>
      </c>
      <c r="H715" s="156">
        <v>1.0</v>
      </c>
      <c r="I715" s="156">
        <v>3.0</v>
      </c>
      <c r="J715" s="156">
        <v>50.0</v>
      </c>
      <c r="K715" s="160">
        <v>25.0</v>
      </c>
      <c r="L715" s="78" t="s">
        <v>594</v>
      </c>
      <c r="M715" s="79"/>
      <c r="N715" s="79"/>
      <c r="O715" s="79"/>
      <c r="P715" s="79"/>
      <c r="Q715" s="79"/>
      <c r="R715" s="79"/>
      <c r="S715" s="79"/>
      <c r="T715" s="79"/>
      <c r="U715" s="79"/>
      <c r="V715" s="79"/>
      <c r="W715" s="79"/>
      <c r="X715" s="79"/>
    </row>
    <row r="716" ht="11.25" customHeight="1">
      <c r="A716" s="139" t="s">
        <v>2506</v>
      </c>
      <c r="B716" s="125" t="s">
        <v>2503</v>
      </c>
      <c r="C716" s="92" t="s">
        <v>77</v>
      </c>
      <c r="D716" s="112" t="s">
        <v>2507</v>
      </c>
      <c r="E716" s="242" t="s">
        <v>2508</v>
      </c>
      <c r="F716" s="118" t="s">
        <v>2509</v>
      </c>
      <c r="G716" s="94">
        <v>2.0</v>
      </c>
      <c r="H716" s="94">
        <v>1.0</v>
      </c>
      <c r="I716" s="94">
        <v>3.0</v>
      </c>
      <c r="J716" s="238">
        <v>50.0</v>
      </c>
      <c r="K716" s="160">
        <v>25.0</v>
      </c>
      <c r="L716" s="78" t="s">
        <v>594</v>
      </c>
      <c r="M716" s="79"/>
      <c r="N716" s="79"/>
      <c r="O716" s="79"/>
      <c r="P716" s="79"/>
      <c r="Q716" s="79"/>
      <c r="R716" s="79"/>
      <c r="S716" s="79"/>
      <c r="T716" s="79"/>
      <c r="U716" s="79"/>
      <c r="V716" s="79"/>
      <c r="W716" s="79"/>
      <c r="X716" s="79"/>
    </row>
    <row r="717" ht="11.25" customHeight="1">
      <c r="A717" s="139" t="s">
        <v>2502</v>
      </c>
      <c r="B717" s="131" t="s">
        <v>2503</v>
      </c>
      <c r="C717" s="98" t="s">
        <v>77</v>
      </c>
      <c r="D717" s="112" t="s">
        <v>2510</v>
      </c>
      <c r="E717" s="242" t="s">
        <v>2511</v>
      </c>
      <c r="F717" s="118" t="s">
        <v>2509</v>
      </c>
      <c r="G717" s="98">
        <v>2.0</v>
      </c>
      <c r="H717" s="98">
        <v>1.0</v>
      </c>
      <c r="I717" s="98">
        <v>3.0</v>
      </c>
      <c r="J717" s="238">
        <v>50.0</v>
      </c>
      <c r="K717" s="160">
        <v>25.0</v>
      </c>
      <c r="L717" s="78" t="s">
        <v>594</v>
      </c>
      <c r="M717" s="79"/>
      <c r="N717" s="79"/>
      <c r="O717" s="79"/>
      <c r="P717" s="79"/>
      <c r="Q717" s="79"/>
      <c r="R717" s="79"/>
      <c r="S717" s="79"/>
      <c r="T717" s="79"/>
      <c r="U717" s="79"/>
      <c r="V717" s="79"/>
      <c r="W717" s="79"/>
      <c r="X717" s="79"/>
    </row>
    <row r="718" ht="11.25" customHeight="1">
      <c r="A718" s="139" t="s">
        <v>2512</v>
      </c>
      <c r="B718" s="236" t="s">
        <v>2503</v>
      </c>
      <c r="C718" s="98" t="s">
        <v>77</v>
      </c>
      <c r="D718" s="112" t="s">
        <v>2513</v>
      </c>
      <c r="E718" s="242" t="s">
        <v>2514</v>
      </c>
      <c r="F718" s="118" t="s">
        <v>2515</v>
      </c>
      <c r="G718" s="98">
        <v>2.0</v>
      </c>
      <c r="H718" s="98">
        <v>1.0</v>
      </c>
      <c r="I718" s="98">
        <v>3.0</v>
      </c>
      <c r="J718" s="238">
        <v>50.0</v>
      </c>
      <c r="K718" s="160">
        <v>25.0</v>
      </c>
      <c r="L718" s="78" t="s">
        <v>594</v>
      </c>
      <c r="M718" s="79"/>
      <c r="N718" s="79"/>
      <c r="O718" s="79"/>
      <c r="P718" s="79"/>
      <c r="Q718" s="79"/>
      <c r="R718" s="79"/>
      <c r="S718" s="79"/>
      <c r="T718" s="79"/>
      <c r="U718" s="79"/>
      <c r="V718" s="79"/>
      <c r="W718" s="79"/>
      <c r="X718" s="79"/>
    </row>
    <row r="719" ht="11.25" customHeight="1">
      <c r="A719" s="139" t="s">
        <v>2502</v>
      </c>
      <c r="B719" s="236" t="s">
        <v>2503</v>
      </c>
      <c r="C719" s="98" t="s">
        <v>77</v>
      </c>
      <c r="D719" s="112" t="s">
        <v>2516</v>
      </c>
      <c r="E719" s="242" t="s">
        <v>2517</v>
      </c>
      <c r="F719" s="118" t="s">
        <v>2515</v>
      </c>
      <c r="G719" s="98">
        <v>2.0</v>
      </c>
      <c r="H719" s="98">
        <v>1.0</v>
      </c>
      <c r="I719" s="98">
        <v>3.0</v>
      </c>
      <c r="J719" s="238">
        <v>50.0</v>
      </c>
      <c r="K719" s="160">
        <v>25.0</v>
      </c>
      <c r="L719" s="78" t="s">
        <v>594</v>
      </c>
      <c r="M719" s="79"/>
      <c r="N719" s="79"/>
      <c r="O719" s="79"/>
      <c r="P719" s="79"/>
      <c r="Q719" s="79"/>
      <c r="R719" s="79"/>
      <c r="S719" s="79"/>
      <c r="T719" s="79"/>
      <c r="U719" s="79"/>
      <c r="V719" s="79"/>
      <c r="W719" s="79"/>
      <c r="X719" s="79"/>
    </row>
    <row r="720" ht="11.25" customHeight="1">
      <c r="A720" s="139" t="s">
        <v>2506</v>
      </c>
      <c r="B720" s="236" t="s">
        <v>2518</v>
      </c>
      <c r="C720" s="98" t="s">
        <v>77</v>
      </c>
      <c r="D720" s="112" t="s">
        <v>2519</v>
      </c>
      <c r="E720" s="98"/>
      <c r="F720" s="118" t="s">
        <v>2520</v>
      </c>
      <c r="G720" s="98">
        <v>2.0</v>
      </c>
      <c r="H720" s="98">
        <v>1.0</v>
      </c>
      <c r="I720" s="98">
        <v>3.0</v>
      </c>
      <c r="J720" s="238">
        <v>50.0</v>
      </c>
      <c r="K720" s="160">
        <v>25.0</v>
      </c>
      <c r="L720" s="78" t="s">
        <v>594</v>
      </c>
      <c r="M720" s="79"/>
      <c r="N720" s="79"/>
      <c r="O720" s="79"/>
      <c r="P720" s="79"/>
      <c r="Q720" s="79"/>
      <c r="R720" s="79"/>
      <c r="S720" s="79"/>
      <c r="T720" s="79"/>
      <c r="U720" s="79"/>
      <c r="V720" s="79"/>
      <c r="W720" s="79"/>
      <c r="X720" s="79"/>
    </row>
    <row r="721" ht="11.25" customHeight="1">
      <c r="A721" s="139" t="s">
        <v>2502</v>
      </c>
      <c r="B721" s="236" t="s">
        <v>2518</v>
      </c>
      <c r="C721" s="98" t="s">
        <v>77</v>
      </c>
      <c r="D721" s="112" t="s">
        <v>2521</v>
      </c>
      <c r="E721" s="242" t="s">
        <v>2522</v>
      </c>
      <c r="F721" s="118" t="s">
        <v>2509</v>
      </c>
      <c r="G721" s="98">
        <v>2.0</v>
      </c>
      <c r="H721" s="98">
        <v>1.0</v>
      </c>
      <c r="I721" s="98">
        <v>3.0</v>
      </c>
      <c r="J721" s="238">
        <v>50.0</v>
      </c>
      <c r="K721" s="160">
        <v>25.0</v>
      </c>
      <c r="L721" s="78" t="s">
        <v>594</v>
      </c>
      <c r="M721" s="79"/>
      <c r="N721" s="79"/>
      <c r="O721" s="79"/>
      <c r="P721" s="79"/>
      <c r="Q721" s="79"/>
      <c r="R721" s="79"/>
      <c r="S721" s="79"/>
      <c r="T721" s="79"/>
      <c r="U721" s="79"/>
      <c r="V721" s="79"/>
      <c r="W721" s="79"/>
      <c r="X721" s="79"/>
    </row>
    <row r="722" ht="11.25" customHeight="1">
      <c r="A722" s="276" t="s">
        <v>2506</v>
      </c>
      <c r="B722" s="125" t="s">
        <v>2518</v>
      </c>
      <c r="C722" s="98" t="s">
        <v>77</v>
      </c>
      <c r="D722" s="245" t="s">
        <v>2523</v>
      </c>
      <c r="E722" s="246" t="s">
        <v>2524</v>
      </c>
      <c r="F722" s="277" t="s">
        <v>2509</v>
      </c>
      <c r="G722" s="261">
        <v>2.0</v>
      </c>
      <c r="H722" s="261">
        <v>1.0</v>
      </c>
      <c r="I722" s="261">
        <v>3.0</v>
      </c>
      <c r="J722" s="278">
        <v>50.0</v>
      </c>
      <c r="K722" s="279">
        <v>25.0</v>
      </c>
      <c r="L722" s="78" t="s">
        <v>594</v>
      </c>
      <c r="M722" s="79"/>
      <c r="N722" s="79"/>
      <c r="O722" s="79"/>
      <c r="P722" s="79"/>
      <c r="Q722" s="79"/>
      <c r="R722" s="79"/>
      <c r="S722" s="79"/>
      <c r="T722" s="79"/>
      <c r="U722" s="79"/>
      <c r="V722" s="79"/>
      <c r="W722" s="79"/>
      <c r="X722" s="79"/>
    </row>
    <row r="723" ht="11.25" customHeight="1">
      <c r="A723" s="139" t="s">
        <v>2502</v>
      </c>
      <c r="B723" s="236" t="s">
        <v>2518</v>
      </c>
      <c r="C723" s="155" t="s">
        <v>77</v>
      </c>
      <c r="D723" s="112" t="s">
        <v>2525</v>
      </c>
      <c r="E723" s="242" t="s">
        <v>2526</v>
      </c>
      <c r="F723" s="118" t="s">
        <v>2509</v>
      </c>
      <c r="G723" s="98">
        <v>2.0</v>
      </c>
      <c r="H723" s="98">
        <v>1.0</v>
      </c>
      <c r="I723" s="98">
        <v>3.0</v>
      </c>
      <c r="J723" s="235">
        <v>50.0</v>
      </c>
      <c r="K723" s="160">
        <v>25.0</v>
      </c>
      <c r="L723" s="78" t="s">
        <v>594</v>
      </c>
      <c r="M723" s="79"/>
      <c r="N723" s="79"/>
      <c r="O723" s="79"/>
      <c r="P723" s="79"/>
      <c r="Q723" s="79"/>
      <c r="R723" s="79"/>
      <c r="S723" s="79"/>
      <c r="T723" s="79"/>
      <c r="U723" s="79"/>
      <c r="V723" s="79"/>
      <c r="W723" s="79"/>
      <c r="X723" s="79"/>
    </row>
    <row r="724" ht="11.25" customHeight="1">
      <c r="A724" s="139" t="s">
        <v>2527</v>
      </c>
      <c r="B724" s="236" t="s">
        <v>2528</v>
      </c>
      <c r="C724" s="98" t="s">
        <v>77</v>
      </c>
      <c r="D724" s="112" t="s">
        <v>2529</v>
      </c>
      <c r="E724" s="242" t="s">
        <v>2530</v>
      </c>
      <c r="F724" s="118" t="s">
        <v>2509</v>
      </c>
      <c r="G724" s="98">
        <v>6.0</v>
      </c>
      <c r="H724" s="98">
        <v>1.0</v>
      </c>
      <c r="I724" s="98">
        <v>6.0</v>
      </c>
      <c r="J724" s="235">
        <v>50.0</v>
      </c>
      <c r="K724" s="160">
        <v>8.33</v>
      </c>
      <c r="L724" s="78" t="s">
        <v>594</v>
      </c>
      <c r="M724" s="79"/>
      <c r="N724" s="79"/>
      <c r="O724" s="79"/>
      <c r="P724" s="79"/>
      <c r="Q724" s="79"/>
      <c r="R724" s="79"/>
      <c r="S724" s="79"/>
      <c r="T724" s="79"/>
      <c r="U724" s="79"/>
      <c r="V724" s="79"/>
      <c r="W724" s="79"/>
      <c r="X724" s="79"/>
    </row>
    <row r="725" ht="11.25" customHeight="1">
      <c r="A725" s="139" t="s">
        <v>2527</v>
      </c>
      <c r="B725" s="236" t="s">
        <v>2531</v>
      </c>
      <c r="C725" s="92" t="s">
        <v>77</v>
      </c>
      <c r="D725" s="112" t="s">
        <v>2532</v>
      </c>
      <c r="E725" s="242" t="s">
        <v>2533</v>
      </c>
      <c r="F725" s="118" t="s">
        <v>2509</v>
      </c>
      <c r="G725" s="98">
        <v>6.0</v>
      </c>
      <c r="H725" s="98">
        <v>1.0</v>
      </c>
      <c r="I725" s="98">
        <v>6.0</v>
      </c>
      <c r="J725" s="235">
        <v>50.0</v>
      </c>
      <c r="K725" s="160">
        <v>8.33</v>
      </c>
      <c r="L725" s="78" t="s">
        <v>594</v>
      </c>
      <c r="M725" s="79"/>
      <c r="N725" s="79"/>
      <c r="O725" s="79"/>
      <c r="P725" s="79"/>
      <c r="Q725" s="79"/>
      <c r="R725" s="79"/>
      <c r="S725" s="79"/>
      <c r="T725" s="79"/>
      <c r="U725" s="79"/>
      <c r="V725" s="79"/>
      <c r="W725" s="79"/>
      <c r="X725" s="79"/>
    </row>
    <row r="726" ht="11.25" customHeight="1">
      <c r="A726" s="139" t="s">
        <v>2527</v>
      </c>
      <c r="B726" s="236" t="s">
        <v>2531</v>
      </c>
      <c r="C726" s="92" t="s">
        <v>77</v>
      </c>
      <c r="D726" s="112" t="s">
        <v>2534</v>
      </c>
      <c r="E726" s="242" t="s">
        <v>1947</v>
      </c>
      <c r="F726" s="118" t="s">
        <v>2509</v>
      </c>
      <c r="G726" s="98">
        <v>6.0</v>
      </c>
      <c r="H726" s="98">
        <v>1.0</v>
      </c>
      <c r="I726" s="98">
        <v>6.0</v>
      </c>
      <c r="J726" s="235">
        <v>50.0</v>
      </c>
      <c r="K726" s="160">
        <v>8.33</v>
      </c>
      <c r="L726" s="78" t="s">
        <v>594</v>
      </c>
      <c r="M726" s="79"/>
      <c r="N726" s="79"/>
      <c r="O726" s="79"/>
      <c r="P726" s="79"/>
      <c r="Q726" s="79"/>
      <c r="R726" s="79"/>
      <c r="S726" s="79"/>
      <c r="T726" s="79"/>
      <c r="U726" s="79"/>
      <c r="V726" s="79"/>
      <c r="W726" s="79"/>
      <c r="X726" s="79"/>
    </row>
    <row r="727" ht="11.25" customHeight="1">
      <c r="A727" s="139" t="s">
        <v>2527</v>
      </c>
      <c r="B727" s="236" t="s">
        <v>2531</v>
      </c>
      <c r="C727" s="98" t="s">
        <v>77</v>
      </c>
      <c r="D727" s="112" t="s">
        <v>2535</v>
      </c>
      <c r="E727" s="242" t="s">
        <v>2536</v>
      </c>
      <c r="F727" s="118" t="s">
        <v>2537</v>
      </c>
      <c r="G727" s="98">
        <v>6.0</v>
      </c>
      <c r="H727" s="98">
        <v>1.0</v>
      </c>
      <c r="I727" s="98">
        <v>6.0</v>
      </c>
      <c r="J727" s="235">
        <v>50.0</v>
      </c>
      <c r="K727" s="160">
        <v>8.33</v>
      </c>
      <c r="L727" s="78" t="s">
        <v>594</v>
      </c>
      <c r="M727" s="79"/>
      <c r="N727" s="79"/>
      <c r="O727" s="79"/>
      <c r="P727" s="79"/>
      <c r="Q727" s="79"/>
      <c r="R727" s="79"/>
      <c r="S727" s="79"/>
      <c r="T727" s="79"/>
      <c r="U727" s="79"/>
      <c r="V727" s="79"/>
      <c r="W727" s="79"/>
      <c r="X727" s="79"/>
    </row>
    <row r="728" ht="11.25" customHeight="1">
      <c r="A728" s="139" t="s">
        <v>2527</v>
      </c>
      <c r="B728" s="236" t="s">
        <v>2531</v>
      </c>
      <c r="C728" s="98" t="s">
        <v>77</v>
      </c>
      <c r="D728" s="112" t="s">
        <v>2538</v>
      </c>
      <c r="E728" s="237" t="s">
        <v>2539</v>
      </c>
      <c r="F728" s="118" t="s">
        <v>172</v>
      </c>
      <c r="G728" s="98">
        <v>6.0</v>
      </c>
      <c r="H728" s="98">
        <v>1.0</v>
      </c>
      <c r="I728" s="98">
        <v>6.0</v>
      </c>
      <c r="J728" s="235">
        <v>50.0</v>
      </c>
      <c r="K728" s="160">
        <v>0.0</v>
      </c>
      <c r="L728" s="78" t="s">
        <v>594</v>
      </c>
      <c r="M728" s="79"/>
      <c r="N728" s="79"/>
      <c r="O728" s="79"/>
      <c r="P728" s="79"/>
      <c r="Q728" s="79"/>
      <c r="R728" s="79"/>
      <c r="S728" s="79"/>
      <c r="T728" s="79"/>
      <c r="U728" s="79"/>
      <c r="V728" s="79"/>
      <c r="W728" s="79"/>
      <c r="X728" s="79"/>
    </row>
    <row r="729" ht="11.25" customHeight="1">
      <c r="A729" s="139" t="s">
        <v>2527</v>
      </c>
      <c r="B729" s="236" t="s">
        <v>2531</v>
      </c>
      <c r="C729" s="98" t="s">
        <v>77</v>
      </c>
      <c r="D729" s="112" t="s">
        <v>2540</v>
      </c>
      <c r="E729" s="237" t="s">
        <v>2541</v>
      </c>
      <c r="F729" s="118" t="s">
        <v>2509</v>
      </c>
      <c r="G729" s="98">
        <v>6.0</v>
      </c>
      <c r="H729" s="98">
        <v>1.0</v>
      </c>
      <c r="I729" s="98">
        <v>6.0</v>
      </c>
      <c r="J729" s="235">
        <v>50.0</v>
      </c>
      <c r="K729" s="160">
        <v>8.33</v>
      </c>
      <c r="L729" s="78" t="s">
        <v>594</v>
      </c>
      <c r="M729" s="79"/>
      <c r="N729" s="79"/>
      <c r="O729" s="79"/>
      <c r="P729" s="79"/>
      <c r="Q729" s="79"/>
      <c r="R729" s="79"/>
      <c r="S729" s="79"/>
      <c r="T729" s="79"/>
      <c r="U729" s="79"/>
      <c r="V729" s="79"/>
      <c r="W729" s="79"/>
      <c r="X729" s="79"/>
    </row>
    <row r="730" ht="11.25" customHeight="1">
      <c r="A730" s="139" t="s">
        <v>2542</v>
      </c>
      <c r="B730" s="236" t="s">
        <v>2543</v>
      </c>
      <c r="C730" s="98" t="s">
        <v>77</v>
      </c>
      <c r="D730" s="112" t="s">
        <v>2544</v>
      </c>
      <c r="E730" s="242" t="s">
        <v>2545</v>
      </c>
      <c r="F730" s="118" t="s">
        <v>715</v>
      </c>
      <c r="G730" s="98">
        <v>2.0</v>
      </c>
      <c r="H730" s="98">
        <v>1.0</v>
      </c>
      <c r="I730" s="98">
        <v>2.0</v>
      </c>
      <c r="J730" s="235">
        <v>50.0</v>
      </c>
      <c r="K730" s="160">
        <v>25.0</v>
      </c>
      <c r="L730" s="78" t="s">
        <v>594</v>
      </c>
      <c r="M730" s="79"/>
      <c r="N730" s="79"/>
      <c r="O730" s="79"/>
      <c r="P730" s="79"/>
      <c r="Q730" s="79"/>
      <c r="R730" s="79"/>
      <c r="S730" s="79"/>
      <c r="T730" s="79"/>
      <c r="U730" s="79"/>
      <c r="V730" s="79"/>
      <c r="W730" s="79"/>
      <c r="X730" s="79"/>
    </row>
    <row r="731" ht="11.25" customHeight="1">
      <c r="A731" s="139" t="s">
        <v>2546</v>
      </c>
      <c r="B731" s="236" t="s">
        <v>2543</v>
      </c>
      <c r="C731" s="98" t="s">
        <v>77</v>
      </c>
      <c r="D731" s="112" t="s">
        <v>2547</v>
      </c>
      <c r="E731" s="242" t="s">
        <v>2548</v>
      </c>
      <c r="F731" s="118" t="s">
        <v>2515</v>
      </c>
      <c r="G731" s="98">
        <v>2.0</v>
      </c>
      <c r="H731" s="98">
        <v>1.0</v>
      </c>
      <c r="I731" s="98">
        <v>2.0</v>
      </c>
      <c r="J731" s="235">
        <v>50.0</v>
      </c>
      <c r="K731" s="160">
        <v>25.0</v>
      </c>
      <c r="L731" s="78" t="s">
        <v>594</v>
      </c>
      <c r="M731" s="79"/>
      <c r="N731" s="79"/>
      <c r="O731" s="79"/>
      <c r="P731" s="79"/>
      <c r="Q731" s="79"/>
      <c r="R731" s="79"/>
      <c r="S731" s="79"/>
      <c r="T731" s="79"/>
      <c r="U731" s="79"/>
      <c r="V731" s="79"/>
      <c r="W731" s="79"/>
      <c r="X731" s="79"/>
    </row>
    <row r="732" ht="11.25" customHeight="1">
      <c r="A732" s="139" t="s">
        <v>2546</v>
      </c>
      <c r="B732" s="236" t="s">
        <v>2543</v>
      </c>
      <c r="C732" s="98" t="s">
        <v>77</v>
      </c>
      <c r="D732" s="112" t="s">
        <v>2549</v>
      </c>
      <c r="E732" s="242" t="s">
        <v>2545</v>
      </c>
      <c r="F732" s="118" t="s">
        <v>715</v>
      </c>
      <c r="G732" s="98">
        <v>2.0</v>
      </c>
      <c r="H732" s="98">
        <v>1.0</v>
      </c>
      <c r="I732" s="98">
        <v>2.0</v>
      </c>
      <c r="J732" s="235">
        <v>50.0</v>
      </c>
      <c r="K732" s="160">
        <v>0.0</v>
      </c>
      <c r="L732" s="78" t="s">
        <v>594</v>
      </c>
      <c r="M732" s="79"/>
      <c r="N732" s="79"/>
      <c r="O732" s="79"/>
      <c r="P732" s="79"/>
      <c r="Q732" s="79"/>
      <c r="R732" s="79"/>
      <c r="S732" s="79"/>
      <c r="T732" s="79"/>
      <c r="U732" s="79"/>
      <c r="V732" s="79"/>
      <c r="W732" s="79"/>
      <c r="X732" s="79"/>
    </row>
    <row r="733" ht="11.25" customHeight="1">
      <c r="A733" s="280" t="s">
        <v>2546</v>
      </c>
      <c r="B733" s="236" t="s">
        <v>2543</v>
      </c>
      <c r="C733" s="155" t="s">
        <v>77</v>
      </c>
      <c r="D733" s="112" t="s">
        <v>2550</v>
      </c>
      <c r="E733" s="237" t="s">
        <v>2551</v>
      </c>
      <c r="F733" s="118" t="s">
        <v>715</v>
      </c>
      <c r="G733" s="98">
        <v>2.0</v>
      </c>
      <c r="H733" s="98">
        <v>1.0</v>
      </c>
      <c r="I733" s="98">
        <v>2.0</v>
      </c>
      <c r="J733" s="235">
        <v>50.0</v>
      </c>
      <c r="K733" s="160">
        <v>25.0</v>
      </c>
      <c r="L733" s="78" t="s">
        <v>594</v>
      </c>
      <c r="M733" s="79"/>
      <c r="N733" s="79"/>
      <c r="O733" s="79"/>
      <c r="P733" s="79"/>
      <c r="Q733" s="79"/>
      <c r="R733" s="79"/>
      <c r="S733" s="79"/>
      <c r="T733" s="79"/>
      <c r="U733" s="79"/>
      <c r="V733" s="79"/>
      <c r="W733" s="79"/>
      <c r="X733" s="79"/>
    </row>
    <row r="734" ht="11.25" customHeight="1">
      <c r="A734" s="139" t="s">
        <v>2552</v>
      </c>
      <c r="B734" s="236" t="s">
        <v>2553</v>
      </c>
      <c r="C734" s="98" t="s">
        <v>77</v>
      </c>
      <c r="D734" s="112" t="s">
        <v>2554</v>
      </c>
      <c r="E734" s="242" t="s">
        <v>2555</v>
      </c>
      <c r="F734" s="118" t="s">
        <v>2556</v>
      </c>
      <c r="G734" s="98">
        <v>2.0</v>
      </c>
      <c r="H734" s="98">
        <v>2.0</v>
      </c>
      <c r="I734" s="98">
        <v>2.0</v>
      </c>
      <c r="J734" s="235">
        <v>50.0</v>
      </c>
      <c r="K734" s="160">
        <v>25.0</v>
      </c>
      <c r="L734" s="78" t="s">
        <v>594</v>
      </c>
      <c r="M734" s="79"/>
      <c r="N734" s="79"/>
      <c r="O734" s="79"/>
      <c r="P734" s="79"/>
      <c r="Q734" s="79"/>
      <c r="R734" s="79"/>
      <c r="S734" s="79"/>
      <c r="T734" s="79"/>
      <c r="U734" s="79"/>
      <c r="V734" s="79"/>
      <c r="W734" s="79"/>
      <c r="X734" s="79"/>
    </row>
    <row r="735" ht="11.25" customHeight="1">
      <c r="A735" s="139" t="s">
        <v>2557</v>
      </c>
      <c r="B735" s="236" t="s">
        <v>2558</v>
      </c>
      <c r="C735" s="92" t="s">
        <v>77</v>
      </c>
      <c r="D735" s="112" t="s">
        <v>2559</v>
      </c>
      <c r="E735" s="237" t="s">
        <v>2560</v>
      </c>
      <c r="F735" s="118" t="s">
        <v>172</v>
      </c>
      <c r="G735" s="98">
        <v>2.0</v>
      </c>
      <c r="H735" s="98">
        <v>2.0</v>
      </c>
      <c r="I735" s="98">
        <v>2.0</v>
      </c>
      <c r="J735" s="235">
        <v>50.0</v>
      </c>
      <c r="K735" s="160">
        <v>25.0</v>
      </c>
      <c r="L735" s="78" t="s">
        <v>594</v>
      </c>
      <c r="M735" s="79"/>
      <c r="N735" s="79"/>
      <c r="O735" s="79"/>
      <c r="P735" s="79"/>
      <c r="Q735" s="79"/>
      <c r="R735" s="79"/>
      <c r="S735" s="79"/>
      <c r="T735" s="79"/>
      <c r="U735" s="79"/>
      <c r="V735" s="79"/>
      <c r="W735" s="79"/>
      <c r="X735" s="79"/>
    </row>
    <row r="736" ht="11.25" customHeight="1">
      <c r="A736" s="139" t="s">
        <v>2561</v>
      </c>
      <c r="B736" s="236" t="s">
        <v>2562</v>
      </c>
      <c r="C736" s="92" t="s">
        <v>77</v>
      </c>
      <c r="D736" s="112" t="s">
        <v>2563</v>
      </c>
      <c r="E736" s="242" t="s">
        <v>2564</v>
      </c>
      <c r="F736" s="118" t="s">
        <v>715</v>
      </c>
      <c r="G736" s="98">
        <v>2.0</v>
      </c>
      <c r="H736" s="98">
        <v>2.0</v>
      </c>
      <c r="I736" s="98">
        <v>2.0</v>
      </c>
      <c r="J736" s="235">
        <v>50.0</v>
      </c>
      <c r="K736" s="160">
        <v>25.0</v>
      </c>
      <c r="L736" s="78" t="s">
        <v>594</v>
      </c>
      <c r="M736" s="79"/>
      <c r="N736" s="79"/>
      <c r="O736" s="79"/>
      <c r="P736" s="79"/>
      <c r="Q736" s="79"/>
      <c r="R736" s="79"/>
      <c r="S736" s="79"/>
      <c r="T736" s="79"/>
      <c r="U736" s="79"/>
      <c r="V736" s="79"/>
      <c r="W736" s="79"/>
      <c r="X736" s="79"/>
    </row>
    <row r="737" ht="11.25" customHeight="1">
      <c r="A737" s="139" t="s">
        <v>2546</v>
      </c>
      <c r="B737" s="236" t="s">
        <v>2565</v>
      </c>
      <c r="C737" s="98" t="s">
        <v>77</v>
      </c>
      <c r="D737" s="112" t="s">
        <v>2566</v>
      </c>
      <c r="E737" s="242" t="s">
        <v>2567</v>
      </c>
      <c r="F737" s="118" t="s">
        <v>2509</v>
      </c>
      <c r="G737" s="98">
        <v>2.0</v>
      </c>
      <c r="H737" s="98">
        <v>2.0</v>
      </c>
      <c r="I737" s="98">
        <v>2.0</v>
      </c>
      <c r="J737" s="235">
        <v>50.0</v>
      </c>
      <c r="K737" s="160">
        <v>25.0</v>
      </c>
      <c r="L737" s="78" t="s">
        <v>594</v>
      </c>
      <c r="M737" s="79"/>
      <c r="N737" s="79"/>
      <c r="O737" s="79"/>
      <c r="P737" s="79"/>
      <c r="Q737" s="79"/>
      <c r="R737" s="79"/>
      <c r="S737" s="79"/>
      <c r="T737" s="79"/>
      <c r="U737" s="79"/>
      <c r="V737" s="79"/>
      <c r="W737" s="79"/>
      <c r="X737" s="79"/>
    </row>
    <row r="738" ht="11.25" customHeight="1">
      <c r="A738" s="139" t="s">
        <v>2568</v>
      </c>
      <c r="B738" s="236" t="s">
        <v>2569</v>
      </c>
      <c r="C738" s="98" t="s">
        <v>77</v>
      </c>
      <c r="D738" s="112" t="s">
        <v>2570</v>
      </c>
      <c r="E738" s="237" t="s">
        <v>2515</v>
      </c>
      <c r="F738" s="118" t="s">
        <v>2515</v>
      </c>
      <c r="G738" s="98">
        <v>3.0</v>
      </c>
      <c r="H738" s="98">
        <v>2.0</v>
      </c>
      <c r="I738" s="98">
        <v>3.0</v>
      </c>
      <c r="J738" s="235">
        <v>50.0</v>
      </c>
      <c r="K738" s="160">
        <v>25.0</v>
      </c>
      <c r="L738" s="78" t="s">
        <v>594</v>
      </c>
      <c r="M738" s="79"/>
      <c r="N738" s="79"/>
      <c r="O738" s="79"/>
      <c r="P738" s="79"/>
      <c r="Q738" s="79"/>
      <c r="R738" s="79"/>
      <c r="S738" s="79"/>
      <c r="T738" s="79"/>
      <c r="U738" s="79"/>
      <c r="V738" s="79"/>
      <c r="W738" s="79"/>
      <c r="X738" s="79"/>
    </row>
    <row r="739" ht="11.25" customHeight="1">
      <c r="A739" s="139" t="s">
        <v>2571</v>
      </c>
      <c r="B739" s="139" t="s">
        <v>2518</v>
      </c>
      <c r="C739" s="98" t="s">
        <v>77</v>
      </c>
      <c r="D739" s="137" t="s">
        <v>2572</v>
      </c>
      <c r="E739" s="137" t="s">
        <v>2573</v>
      </c>
      <c r="F739" s="138" t="s">
        <v>172</v>
      </c>
      <c r="G739" s="144">
        <v>2.0</v>
      </c>
      <c r="H739" s="281">
        <v>1.0</v>
      </c>
      <c r="I739" s="282">
        <v>3.0</v>
      </c>
      <c r="J739" s="107">
        <v>50.0</v>
      </c>
      <c r="K739" s="283">
        <v>25.0</v>
      </c>
      <c r="L739" s="78" t="s">
        <v>594</v>
      </c>
      <c r="M739" s="79"/>
      <c r="N739" s="79"/>
      <c r="O739" s="79"/>
      <c r="P739" s="79"/>
      <c r="Q739" s="79"/>
      <c r="R739" s="79"/>
      <c r="S739" s="79"/>
      <c r="T739" s="79"/>
      <c r="U739" s="79"/>
      <c r="V739" s="79"/>
      <c r="W739" s="79"/>
      <c r="X739" s="79"/>
    </row>
    <row r="740" ht="11.25" customHeight="1">
      <c r="A740" s="139" t="s">
        <v>2571</v>
      </c>
      <c r="B740" s="139" t="s">
        <v>2518</v>
      </c>
      <c r="C740" s="98" t="s">
        <v>77</v>
      </c>
      <c r="D740" s="137" t="s">
        <v>2574</v>
      </c>
      <c r="E740" s="141" t="s">
        <v>2575</v>
      </c>
      <c r="F740" s="138" t="s">
        <v>842</v>
      </c>
      <c r="G740" s="144">
        <v>2.0</v>
      </c>
      <c r="H740" s="281">
        <v>1.0</v>
      </c>
      <c r="I740" s="282">
        <v>3.0</v>
      </c>
      <c r="J740" s="107">
        <v>50.0</v>
      </c>
      <c r="K740" s="283">
        <v>25.0</v>
      </c>
      <c r="L740" s="78" t="s">
        <v>594</v>
      </c>
      <c r="M740" s="79"/>
      <c r="N740" s="79"/>
      <c r="O740" s="79"/>
      <c r="P740" s="79"/>
      <c r="Q740" s="79"/>
      <c r="R740" s="79"/>
      <c r="S740" s="79"/>
      <c r="T740" s="79"/>
      <c r="U740" s="79"/>
      <c r="V740" s="79"/>
      <c r="W740" s="79"/>
      <c r="X740" s="79"/>
    </row>
    <row r="741" ht="11.25" customHeight="1">
      <c r="A741" s="139" t="s">
        <v>2527</v>
      </c>
      <c r="B741" s="139" t="s">
        <v>2531</v>
      </c>
      <c r="C741" s="98" t="s">
        <v>77</v>
      </c>
      <c r="D741" s="137" t="s">
        <v>2576</v>
      </c>
      <c r="E741" s="141" t="s">
        <v>2577</v>
      </c>
      <c r="F741" s="138" t="s">
        <v>172</v>
      </c>
      <c r="G741" s="144">
        <v>6.0</v>
      </c>
      <c r="H741" s="281">
        <v>1.0</v>
      </c>
      <c r="I741" s="282">
        <v>6.0</v>
      </c>
      <c r="J741" s="107">
        <v>50.0</v>
      </c>
      <c r="K741" s="283">
        <v>8.333333333333334</v>
      </c>
      <c r="L741" s="78" t="s">
        <v>594</v>
      </c>
      <c r="M741" s="79"/>
      <c r="N741" s="79"/>
      <c r="O741" s="79"/>
      <c r="P741" s="79"/>
      <c r="Q741" s="79"/>
      <c r="R741" s="79"/>
      <c r="S741" s="79"/>
      <c r="T741" s="79"/>
      <c r="U741" s="79"/>
      <c r="V741" s="79"/>
      <c r="W741" s="79"/>
      <c r="X741" s="79"/>
    </row>
    <row r="742" ht="11.25" customHeight="1">
      <c r="A742" s="139" t="s">
        <v>2527</v>
      </c>
      <c r="B742" s="139" t="s">
        <v>2531</v>
      </c>
      <c r="C742" s="98" t="s">
        <v>77</v>
      </c>
      <c r="D742" s="137" t="s">
        <v>2578</v>
      </c>
      <c r="E742" s="284" t="s">
        <v>2579</v>
      </c>
      <c r="F742" s="138" t="s">
        <v>172</v>
      </c>
      <c r="G742" s="144">
        <v>6.0</v>
      </c>
      <c r="H742" s="281">
        <v>1.0</v>
      </c>
      <c r="I742" s="282">
        <v>6.0</v>
      </c>
      <c r="J742" s="107">
        <v>0.0</v>
      </c>
      <c r="K742" s="283">
        <v>0.0</v>
      </c>
      <c r="L742" s="78" t="s">
        <v>594</v>
      </c>
      <c r="M742" s="79"/>
      <c r="N742" s="79"/>
      <c r="O742" s="79"/>
      <c r="P742" s="79"/>
      <c r="Q742" s="79"/>
      <c r="R742" s="79"/>
      <c r="S742" s="79"/>
      <c r="T742" s="79"/>
      <c r="U742" s="79"/>
      <c r="V742" s="79"/>
      <c r="W742" s="79"/>
      <c r="X742" s="79"/>
    </row>
    <row r="743" ht="11.25" customHeight="1">
      <c r="A743" s="139" t="s">
        <v>2527</v>
      </c>
      <c r="B743" s="139" t="s">
        <v>2531</v>
      </c>
      <c r="C743" s="155" t="s">
        <v>77</v>
      </c>
      <c r="D743" s="137" t="s">
        <v>2580</v>
      </c>
      <c r="E743" s="141" t="s">
        <v>2581</v>
      </c>
      <c r="F743" s="138" t="s">
        <v>172</v>
      </c>
      <c r="G743" s="144">
        <v>6.0</v>
      </c>
      <c r="H743" s="281">
        <v>1.0</v>
      </c>
      <c r="I743" s="282">
        <v>6.0</v>
      </c>
      <c r="J743" s="107">
        <v>50.0</v>
      </c>
      <c r="K743" s="283">
        <v>8.333333333333334</v>
      </c>
      <c r="L743" s="78" t="s">
        <v>594</v>
      </c>
      <c r="M743" s="79"/>
      <c r="N743" s="79"/>
      <c r="O743" s="79"/>
      <c r="P743" s="79"/>
      <c r="Q743" s="79"/>
      <c r="R743" s="79"/>
      <c r="S743" s="79"/>
      <c r="T743" s="79"/>
      <c r="U743" s="79"/>
      <c r="V743" s="79"/>
      <c r="W743" s="79"/>
      <c r="X743" s="79"/>
    </row>
    <row r="744" ht="11.25" customHeight="1">
      <c r="A744" s="139" t="s">
        <v>2542</v>
      </c>
      <c r="B744" s="139" t="s">
        <v>2565</v>
      </c>
      <c r="C744" s="98" t="s">
        <v>77</v>
      </c>
      <c r="D744" s="137" t="s">
        <v>2582</v>
      </c>
      <c r="E744" s="141" t="s">
        <v>2583</v>
      </c>
      <c r="F744" s="138" t="s">
        <v>172</v>
      </c>
      <c r="G744" s="144">
        <v>2.0</v>
      </c>
      <c r="H744" s="281">
        <v>2.0</v>
      </c>
      <c r="I744" s="282">
        <v>2.0</v>
      </c>
      <c r="J744" s="107">
        <v>50.0</v>
      </c>
      <c r="K744" s="283">
        <v>25.0</v>
      </c>
      <c r="L744" s="78" t="s">
        <v>594</v>
      </c>
      <c r="M744" s="79"/>
      <c r="N744" s="79"/>
      <c r="O744" s="79"/>
      <c r="P744" s="79"/>
      <c r="Q744" s="79"/>
      <c r="R744" s="79"/>
      <c r="S744" s="79"/>
      <c r="T744" s="79"/>
      <c r="U744" s="79"/>
      <c r="V744" s="79"/>
      <c r="W744" s="79"/>
      <c r="X744" s="79"/>
    </row>
    <row r="745" ht="11.25" customHeight="1">
      <c r="A745" s="139" t="s">
        <v>2546</v>
      </c>
      <c r="B745" s="139" t="s">
        <v>2565</v>
      </c>
      <c r="C745" s="92" t="s">
        <v>77</v>
      </c>
      <c r="D745" s="137" t="s">
        <v>2584</v>
      </c>
      <c r="E745" s="141" t="s">
        <v>2585</v>
      </c>
      <c r="F745" s="138" t="s">
        <v>172</v>
      </c>
      <c r="G745" s="144">
        <v>2.0</v>
      </c>
      <c r="H745" s="281">
        <v>2.0</v>
      </c>
      <c r="I745" s="282">
        <v>2.0</v>
      </c>
      <c r="J745" s="107">
        <v>0.0</v>
      </c>
      <c r="K745" s="283">
        <v>0.0</v>
      </c>
      <c r="L745" s="78" t="s">
        <v>594</v>
      </c>
      <c r="M745" s="79"/>
      <c r="N745" s="79"/>
      <c r="O745" s="79"/>
      <c r="P745" s="79"/>
      <c r="Q745" s="79"/>
      <c r="R745" s="79"/>
      <c r="S745" s="79"/>
      <c r="T745" s="79"/>
      <c r="U745" s="79"/>
      <c r="V745" s="79"/>
      <c r="W745" s="79"/>
      <c r="X745" s="79"/>
    </row>
    <row r="746" ht="11.25" customHeight="1">
      <c r="A746" s="139" t="s">
        <v>2527</v>
      </c>
      <c r="B746" s="139" t="s">
        <v>2531</v>
      </c>
      <c r="C746" s="92" t="s">
        <v>77</v>
      </c>
      <c r="D746" s="137" t="s">
        <v>2586</v>
      </c>
      <c r="E746" s="141" t="s">
        <v>2587</v>
      </c>
      <c r="F746" s="138" t="s">
        <v>172</v>
      </c>
      <c r="G746" s="144">
        <v>6.0</v>
      </c>
      <c r="H746" s="281">
        <v>1.0</v>
      </c>
      <c r="I746" s="282">
        <v>6.0</v>
      </c>
      <c r="J746" s="107">
        <v>50.0</v>
      </c>
      <c r="K746" s="283">
        <v>8.333333333333334</v>
      </c>
      <c r="L746" s="78" t="s">
        <v>594</v>
      </c>
      <c r="M746" s="79"/>
      <c r="N746" s="79"/>
      <c r="O746" s="79"/>
      <c r="P746" s="79"/>
      <c r="Q746" s="79"/>
      <c r="R746" s="79"/>
      <c r="S746" s="79"/>
      <c r="T746" s="79"/>
      <c r="U746" s="79"/>
      <c r="V746" s="79"/>
      <c r="W746" s="79"/>
      <c r="X746" s="79"/>
    </row>
    <row r="747" ht="11.25" customHeight="1">
      <c r="A747" s="139" t="s">
        <v>2527</v>
      </c>
      <c r="B747" s="139" t="s">
        <v>2531</v>
      </c>
      <c r="C747" s="98" t="s">
        <v>77</v>
      </c>
      <c r="D747" s="137" t="s">
        <v>2588</v>
      </c>
      <c r="E747" s="141" t="s">
        <v>2589</v>
      </c>
      <c r="F747" s="138" t="s">
        <v>172</v>
      </c>
      <c r="G747" s="144">
        <v>6.0</v>
      </c>
      <c r="H747" s="281">
        <v>1.0</v>
      </c>
      <c r="I747" s="282">
        <v>6.0</v>
      </c>
      <c r="J747" s="107">
        <v>50.0</v>
      </c>
      <c r="K747" s="283">
        <v>8.333333333333334</v>
      </c>
      <c r="L747" s="78" t="s">
        <v>594</v>
      </c>
      <c r="M747" s="79"/>
      <c r="N747" s="79"/>
      <c r="O747" s="79"/>
      <c r="P747" s="79"/>
      <c r="Q747" s="79"/>
      <c r="R747" s="79"/>
      <c r="S747" s="79"/>
      <c r="T747" s="79"/>
      <c r="U747" s="79"/>
      <c r="V747" s="79"/>
      <c r="W747" s="79"/>
      <c r="X747" s="79"/>
    </row>
    <row r="748" ht="11.25" customHeight="1">
      <c r="A748" s="233" t="s">
        <v>2590</v>
      </c>
      <c r="B748" s="233" t="s">
        <v>2591</v>
      </c>
      <c r="C748" s="98" t="s">
        <v>77</v>
      </c>
      <c r="D748" s="285" t="s">
        <v>2592</v>
      </c>
      <c r="E748" s="286" t="s">
        <v>1212</v>
      </c>
      <c r="F748" s="156" t="s">
        <v>842</v>
      </c>
      <c r="G748" s="156">
        <v>2.0</v>
      </c>
      <c r="H748" s="156">
        <v>2.0</v>
      </c>
      <c r="I748" s="156">
        <v>2.0</v>
      </c>
      <c r="J748" s="156">
        <v>50.0</v>
      </c>
      <c r="K748" s="156">
        <v>25.0</v>
      </c>
      <c r="L748" s="78" t="s">
        <v>598</v>
      </c>
      <c r="M748" s="79"/>
      <c r="N748" s="79"/>
      <c r="O748" s="79"/>
      <c r="P748" s="79"/>
      <c r="Q748" s="79"/>
      <c r="R748" s="79"/>
      <c r="S748" s="79"/>
      <c r="T748" s="79"/>
      <c r="U748" s="79"/>
      <c r="V748" s="79"/>
      <c r="W748" s="79"/>
      <c r="X748" s="79"/>
    </row>
    <row r="749" ht="11.25" customHeight="1">
      <c r="A749" s="233" t="s">
        <v>2590</v>
      </c>
      <c r="B749" s="233" t="s">
        <v>2593</v>
      </c>
      <c r="C749" s="98" t="s">
        <v>77</v>
      </c>
      <c r="D749" s="285" t="s">
        <v>2594</v>
      </c>
      <c r="E749" s="286" t="s">
        <v>1214</v>
      </c>
      <c r="F749" s="234" t="s">
        <v>842</v>
      </c>
      <c r="G749" s="156">
        <v>2.0</v>
      </c>
      <c r="H749" s="156">
        <v>2.0</v>
      </c>
      <c r="I749" s="156">
        <v>2.0</v>
      </c>
      <c r="J749" s="238">
        <v>50.0</v>
      </c>
      <c r="K749" s="156">
        <v>25.0</v>
      </c>
      <c r="L749" s="78" t="s">
        <v>598</v>
      </c>
      <c r="M749" s="79"/>
      <c r="N749" s="79"/>
      <c r="O749" s="79"/>
      <c r="P749" s="79"/>
      <c r="Q749" s="79"/>
      <c r="R749" s="79"/>
      <c r="S749" s="79"/>
      <c r="T749" s="79"/>
      <c r="U749" s="79"/>
      <c r="V749" s="79"/>
      <c r="W749" s="79"/>
      <c r="X749" s="79"/>
    </row>
    <row r="750" ht="11.25" customHeight="1">
      <c r="A750" s="233" t="s">
        <v>2590</v>
      </c>
      <c r="B750" s="233" t="s">
        <v>2595</v>
      </c>
      <c r="C750" s="98" t="s">
        <v>77</v>
      </c>
      <c r="D750" s="285" t="s">
        <v>2596</v>
      </c>
      <c r="E750" s="286" t="s">
        <v>1218</v>
      </c>
      <c r="F750" s="234" t="s">
        <v>842</v>
      </c>
      <c r="G750" s="156">
        <v>2.0</v>
      </c>
      <c r="H750" s="156">
        <v>2.0</v>
      </c>
      <c r="I750" s="156">
        <v>2.0</v>
      </c>
      <c r="J750" s="238">
        <v>50.0</v>
      </c>
      <c r="K750" s="156">
        <v>25.0</v>
      </c>
      <c r="L750" s="78" t="s">
        <v>598</v>
      </c>
      <c r="M750" s="79"/>
      <c r="N750" s="79"/>
      <c r="O750" s="79"/>
      <c r="P750" s="79"/>
      <c r="Q750" s="79"/>
      <c r="R750" s="79"/>
      <c r="S750" s="79"/>
      <c r="T750" s="79"/>
      <c r="U750" s="79"/>
      <c r="V750" s="79"/>
      <c r="W750" s="79"/>
      <c r="X750" s="79"/>
    </row>
    <row r="751" ht="11.25" customHeight="1">
      <c r="A751" s="233" t="s">
        <v>2590</v>
      </c>
      <c r="B751" s="233" t="s">
        <v>2597</v>
      </c>
      <c r="C751" s="98" t="s">
        <v>77</v>
      </c>
      <c r="D751" s="285" t="s">
        <v>2598</v>
      </c>
      <c r="E751" s="286" t="s">
        <v>2599</v>
      </c>
      <c r="F751" s="234" t="s">
        <v>172</v>
      </c>
      <c r="G751" s="156">
        <v>2.0</v>
      </c>
      <c r="H751" s="156">
        <v>2.0</v>
      </c>
      <c r="I751" s="156">
        <v>2.0</v>
      </c>
      <c r="J751" s="238">
        <v>50.0</v>
      </c>
      <c r="K751" s="156">
        <v>25.0</v>
      </c>
      <c r="L751" s="78" t="s">
        <v>598</v>
      </c>
      <c r="M751" s="79"/>
      <c r="N751" s="79"/>
      <c r="O751" s="79"/>
      <c r="P751" s="79"/>
      <c r="Q751" s="79"/>
      <c r="R751" s="79"/>
      <c r="S751" s="79"/>
      <c r="T751" s="79"/>
      <c r="U751" s="79"/>
      <c r="V751" s="79"/>
      <c r="W751" s="79"/>
      <c r="X751" s="79"/>
    </row>
    <row r="752" ht="11.25" customHeight="1">
      <c r="A752" s="233" t="s">
        <v>2590</v>
      </c>
      <c r="B752" s="233" t="s">
        <v>2600</v>
      </c>
      <c r="C752" s="98" t="s">
        <v>77</v>
      </c>
      <c r="D752" s="285" t="s">
        <v>2601</v>
      </c>
      <c r="E752" s="286" t="s">
        <v>2602</v>
      </c>
      <c r="F752" s="234" t="s">
        <v>172</v>
      </c>
      <c r="G752" s="156">
        <v>2.0</v>
      </c>
      <c r="H752" s="156">
        <v>2.0</v>
      </c>
      <c r="I752" s="287">
        <v>2.0</v>
      </c>
      <c r="J752" s="238">
        <v>50.0</v>
      </c>
      <c r="K752" s="156">
        <v>25.0</v>
      </c>
      <c r="L752" s="78" t="s">
        <v>598</v>
      </c>
      <c r="M752" s="79"/>
      <c r="N752" s="79"/>
      <c r="O752" s="79"/>
      <c r="P752" s="79"/>
      <c r="Q752" s="79"/>
      <c r="R752" s="79"/>
      <c r="S752" s="79"/>
      <c r="T752" s="79"/>
      <c r="U752" s="79"/>
      <c r="V752" s="79"/>
      <c r="W752" s="79"/>
      <c r="X752" s="79"/>
    </row>
    <row r="753" ht="11.25" customHeight="1">
      <c r="A753" s="233" t="s">
        <v>2603</v>
      </c>
      <c r="B753" s="233" t="s">
        <v>2604</v>
      </c>
      <c r="C753" s="155" t="s">
        <v>77</v>
      </c>
      <c r="D753" s="285" t="s">
        <v>2605</v>
      </c>
      <c r="E753" s="286" t="s">
        <v>1221</v>
      </c>
      <c r="F753" s="234" t="s">
        <v>842</v>
      </c>
      <c r="G753" s="156">
        <v>2.0</v>
      </c>
      <c r="H753" s="156">
        <v>2.0</v>
      </c>
      <c r="I753" s="156">
        <v>2.0</v>
      </c>
      <c r="J753" s="238">
        <v>50.0</v>
      </c>
      <c r="K753" s="156">
        <v>25.0</v>
      </c>
      <c r="L753" s="78" t="s">
        <v>598</v>
      </c>
      <c r="M753" s="79"/>
      <c r="N753" s="79"/>
      <c r="O753" s="79"/>
      <c r="P753" s="79"/>
      <c r="Q753" s="79"/>
      <c r="R753" s="79"/>
      <c r="S753" s="79"/>
      <c r="T753" s="79"/>
      <c r="U753" s="79"/>
      <c r="V753" s="79"/>
      <c r="W753" s="79"/>
      <c r="X753" s="79"/>
    </row>
    <row r="754" ht="11.25" customHeight="1">
      <c r="A754" s="233" t="s">
        <v>2603</v>
      </c>
      <c r="B754" s="233" t="s">
        <v>2606</v>
      </c>
      <c r="C754" s="98" t="s">
        <v>77</v>
      </c>
      <c r="D754" s="285" t="s">
        <v>2607</v>
      </c>
      <c r="E754" s="286" t="s">
        <v>1223</v>
      </c>
      <c r="F754" s="234" t="s">
        <v>842</v>
      </c>
      <c r="G754" s="156">
        <v>2.0</v>
      </c>
      <c r="H754" s="156">
        <v>2.0</v>
      </c>
      <c r="I754" s="156">
        <v>2.0</v>
      </c>
      <c r="J754" s="238">
        <v>50.0</v>
      </c>
      <c r="K754" s="156">
        <v>25.0</v>
      </c>
      <c r="L754" s="78" t="s">
        <v>598</v>
      </c>
      <c r="M754" s="79"/>
      <c r="N754" s="79"/>
      <c r="O754" s="79"/>
      <c r="P754" s="79"/>
      <c r="Q754" s="79"/>
      <c r="R754" s="79"/>
      <c r="S754" s="79"/>
      <c r="T754" s="79"/>
      <c r="U754" s="79"/>
      <c r="V754" s="79"/>
      <c r="W754" s="79"/>
      <c r="X754" s="79"/>
    </row>
    <row r="755" ht="11.25" customHeight="1">
      <c r="A755" s="233" t="s">
        <v>2603</v>
      </c>
      <c r="B755" s="233" t="s">
        <v>2608</v>
      </c>
      <c r="C755" s="156" t="s">
        <v>77</v>
      </c>
      <c r="D755" s="285" t="s">
        <v>2609</v>
      </c>
      <c r="E755" s="286" t="s">
        <v>1237</v>
      </c>
      <c r="F755" s="234" t="s">
        <v>842</v>
      </c>
      <c r="G755" s="156">
        <v>2.0</v>
      </c>
      <c r="H755" s="156">
        <v>2.0</v>
      </c>
      <c r="I755" s="156">
        <v>2.0</v>
      </c>
      <c r="J755" s="238">
        <v>50.0</v>
      </c>
      <c r="K755" s="156">
        <v>25.0</v>
      </c>
      <c r="L755" s="78" t="s">
        <v>598</v>
      </c>
      <c r="M755" s="79"/>
      <c r="N755" s="79"/>
      <c r="O755" s="79"/>
      <c r="P755" s="79"/>
      <c r="Q755" s="79"/>
      <c r="R755" s="79"/>
      <c r="S755" s="79"/>
      <c r="T755" s="79"/>
      <c r="U755" s="79"/>
      <c r="V755" s="79"/>
      <c r="W755" s="79"/>
      <c r="X755" s="79"/>
    </row>
    <row r="756" ht="11.25" customHeight="1">
      <c r="A756" s="233" t="s">
        <v>2603</v>
      </c>
      <c r="B756" s="233" t="s">
        <v>2610</v>
      </c>
      <c r="C756" s="156" t="s">
        <v>77</v>
      </c>
      <c r="D756" s="285" t="s">
        <v>2611</v>
      </c>
      <c r="E756" s="286" t="s">
        <v>1239</v>
      </c>
      <c r="F756" s="234" t="s">
        <v>842</v>
      </c>
      <c r="G756" s="156">
        <v>2.0</v>
      </c>
      <c r="H756" s="156">
        <v>2.0</v>
      </c>
      <c r="I756" s="156">
        <v>2.0</v>
      </c>
      <c r="J756" s="238">
        <v>50.0</v>
      </c>
      <c r="K756" s="156">
        <v>25.0</v>
      </c>
      <c r="L756" s="78" t="s">
        <v>598</v>
      </c>
      <c r="M756" s="79"/>
      <c r="N756" s="79"/>
      <c r="O756" s="79"/>
      <c r="P756" s="79"/>
      <c r="Q756" s="79"/>
      <c r="R756" s="79"/>
      <c r="S756" s="79"/>
      <c r="T756" s="79"/>
      <c r="U756" s="79"/>
      <c r="V756" s="79"/>
      <c r="W756" s="79"/>
      <c r="X756" s="79"/>
    </row>
    <row r="757" ht="11.25" customHeight="1">
      <c r="A757" s="233" t="s">
        <v>2603</v>
      </c>
      <c r="B757" s="233" t="s">
        <v>2612</v>
      </c>
      <c r="C757" s="156" t="s">
        <v>77</v>
      </c>
      <c r="D757" s="285" t="s">
        <v>2613</v>
      </c>
      <c r="E757" s="286" t="s">
        <v>1225</v>
      </c>
      <c r="F757" s="234" t="s">
        <v>842</v>
      </c>
      <c r="G757" s="156">
        <v>2.0</v>
      </c>
      <c r="H757" s="156">
        <v>2.0</v>
      </c>
      <c r="I757" s="156">
        <v>2.0</v>
      </c>
      <c r="J757" s="238">
        <v>50.0</v>
      </c>
      <c r="K757" s="156">
        <v>25.0</v>
      </c>
      <c r="L757" s="78" t="s">
        <v>598</v>
      </c>
      <c r="M757" s="79"/>
      <c r="N757" s="79"/>
      <c r="O757" s="79"/>
      <c r="P757" s="79"/>
      <c r="Q757" s="79"/>
      <c r="R757" s="79"/>
      <c r="S757" s="79"/>
      <c r="T757" s="79"/>
      <c r="U757" s="79"/>
      <c r="V757" s="79"/>
      <c r="W757" s="79"/>
      <c r="X757" s="79"/>
    </row>
    <row r="758" ht="11.25" customHeight="1">
      <c r="A758" s="233" t="s">
        <v>2603</v>
      </c>
      <c r="B758" s="233" t="s">
        <v>2614</v>
      </c>
      <c r="C758" s="156" t="s">
        <v>77</v>
      </c>
      <c r="D758" s="285" t="s">
        <v>2615</v>
      </c>
      <c r="E758" s="286" t="s">
        <v>1229</v>
      </c>
      <c r="F758" s="234" t="s">
        <v>842</v>
      </c>
      <c r="G758" s="156">
        <v>2.0</v>
      </c>
      <c r="H758" s="156">
        <v>2.0</v>
      </c>
      <c r="I758" s="156">
        <v>2.0</v>
      </c>
      <c r="J758" s="238">
        <v>50.0</v>
      </c>
      <c r="K758" s="156">
        <v>25.0</v>
      </c>
      <c r="L758" s="78" t="s">
        <v>598</v>
      </c>
      <c r="M758" s="79"/>
      <c r="N758" s="79"/>
      <c r="O758" s="79"/>
      <c r="P758" s="79"/>
      <c r="Q758" s="79"/>
      <c r="R758" s="79"/>
      <c r="S758" s="79"/>
      <c r="T758" s="79"/>
      <c r="U758" s="79"/>
      <c r="V758" s="79"/>
      <c r="W758" s="79"/>
      <c r="X758" s="79"/>
    </row>
    <row r="759" ht="11.25" customHeight="1">
      <c r="A759" s="233" t="s">
        <v>2603</v>
      </c>
      <c r="B759" s="233" t="s">
        <v>2616</v>
      </c>
      <c r="C759" s="156" t="s">
        <v>77</v>
      </c>
      <c r="D759" s="285" t="s">
        <v>2617</v>
      </c>
      <c r="E759" s="286" t="s">
        <v>2618</v>
      </c>
      <c r="F759" s="234" t="s">
        <v>842</v>
      </c>
      <c r="G759" s="156">
        <v>2.0</v>
      </c>
      <c r="H759" s="156">
        <v>2.0</v>
      </c>
      <c r="I759" s="156">
        <v>2.0</v>
      </c>
      <c r="J759" s="238">
        <v>50.0</v>
      </c>
      <c r="K759" s="156">
        <v>25.0</v>
      </c>
      <c r="L759" s="78" t="s">
        <v>598</v>
      </c>
      <c r="M759" s="79"/>
      <c r="N759" s="79"/>
      <c r="O759" s="79"/>
      <c r="P759" s="79"/>
      <c r="Q759" s="79"/>
      <c r="R759" s="79"/>
      <c r="S759" s="79"/>
      <c r="T759" s="79"/>
      <c r="U759" s="79"/>
      <c r="V759" s="79"/>
      <c r="W759" s="79"/>
      <c r="X759" s="79"/>
    </row>
    <row r="760" ht="11.25" customHeight="1">
      <c r="A760" s="233" t="s">
        <v>2603</v>
      </c>
      <c r="B760" s="233" t="s">
        <v>2619</v>
      </c>
      <c r="C760" s="156" t="s">
        <v>77</v>
      </c>
      <c r="D760" s="285" t="s">
        <v>2620</v>
      </c>
      <c r="E760" s="286" t="s">
        <v>1227</v>
      </c>
      <c r="F760" s="234" t="s">
        <v>842</v>
      </c>
      <c r="G760" s="156">
        <v>2.0</v>
      </c>
      <c r="H760" s="156">
        <v>2.0</v>
      </c>
      <c r="I760" s="156">
        <v>2.0</v>
      </c>
      <c r="J760" s="238">
        <v>50.0</v>
      </c>
      <c r="K760" s="156">
        <v>25.0</v>
      </c>
      <c r="L760" s="78" t="s">
        <v>598</v>
      </c>
      <c r="M760" s="79"/>
      <c r="N760" s="79"/>
      <c r="O760" s="79"/>
      <c r="P760" s="79"/>
      <c r="Q760" s="79"/>
      <c r="R760" s="79"/>
      <c r="S760" s="79"/>
      <c r="T760" s="79"/>
      <c r="U760" s="79"/>
      <c r="V760" s="79"/>
      <c r="W760" s="79"/>
      <c r="X760" s="79"/>
    </row>
    <row r="761" ht="11.25" customHeight="1">
      <c r="A761" s="233" t="s">
        <v>2603</v>
      </c>
      <c r="B761" s="233" t="s">
        <v>2621</v>
      </c>
      <c r="C761" s="156" t="s">
        <v>77</v>
      </c>
      <c r="D761" s="285" t="s">
        <v>1242</v>
      </c>
      <c r="E761" s="286" t="s">
        <v>1243</v>
      </c>
      <c r="F761" s="234" t="s">
        <v>172</v>
      </c>
      <c r="G761" s="156">
        <v>2.0</v>
      </c>
      <c r="H761" s="156">
        <v>2.0</v>
      </c>
      <c r="I761" s="156">
        <v>2.0</v>
      </c>
      <c r="J761" s="238">
        <v>50.0</v>
      </c>
      <c r="K761" s="156">
        <v>25.0</v>
      </c>
      <c r="L761" s="78" t="s">
        <v>598</v>
      </c>
      <c r="M761" s="79"/>
      <c r="N761" s="79"/>
      <c r="O761" s="79"/>
      <c r="P761" s="79"/>
      <c r="Q761" s="79"/>
      <c r="R761" s="79"/>
      <c r="S761" s="79"/>
      <c r="T761" s="79"/>
      <c r="U761" s="79"/>
      <c r="V761" s="79"/>
      <c r="W761" s="79"/>
      <c r="X761" s="79"/>
    </row>
    <row r="762" ht="11.25" customHeight="1">
      <c r="A762" s="233" t="s">
        <v>2603</v>
      </c>
      <c r="B762" s="233" t="s">
        <v>2622</v>
      </c>
      <c r="C762" s="156" t="s">
        <v>77</v>
      </c>
      <c r="D762" s="285" t="s">
        <v>2623</v>
      </c>
      <c r="E762" s="286" t="s">
        <v>2624</v>
      </c>
      <c r="F762" s="234" t="s">
        <v>172</v>
      </c>
      <c r="G762" s="156">
        <v>2.0</v>
      </c>
      <c r="H762" s="156">
        <v>2.0</v>
      </c>
      <c r="I762" s="156">
        <v>2.0</v>
      </c>
      <c r="J762" s="238">
        <v>50.0</v>
      </c>
      <c r="K762" s="156">
        <v>25.0</v>
      </c>
      <c r="L762" s="78" t="s">
        <v>598</v>
      </c>
      <c r="M762" s="79"/>
      <c r="N762" s="79"/>
      <c r="O762" s="79"/>
      <c r="P762" s="79"/>
      <c r="Q762" s="79"/>
      <c r="R762" s="79"/>
      <c r="S762" s="79"/>
      <c r="T762" s="79"/>
      <c r="U762" s="79"/>
      <c r="V762" s="79"/>
      <c r="W762" s="79"/>
      <c r="X762" s="79"/>
    </row>
    <row r="763" ht="11.25" customHeight="1">
      <c r="A763" s="233" t="s">
        <v>2603</v>
      </c>
      <c r="B763" s="233" t="s">
        <v>2625</v>
      </c>
      <c r="C763" s="156" t="s">
        <v>77</v>
      </c>
      <c r="D763" s="285" t="s">
        <v>2626</v>
      </c>
      <c r="E763" s="286" t="s">
        <v>1245</v>
      </c>
      <c r="F763" s="234" t="s">
        <v>172</v>
      </c>
      <c r="G763" s="156">
        <v>2.0</v>
      </c>
      <c r="H763" s="156">
        <v>2.0</v>
      </c>
      <c r="I763" s="156">
        <v>2.0</v>
      </c>
      <c r="J763" s="238">
        <v>50.0</v>
      </c>
      <c r="K763" s="156">
        <v>25.0</v>
      </c>
      <c r="L763" s="78" t="s">
        <v>598</v>
      </c>
      <c r="M763" s="79"/>
      <c r="N763" s="79"/>
      <c r="O763" s="79"/>
      <c r="P763" s="79"/>
      <c r="Q763" s="79"/>
      <c r="R763" s="79"/>
      <c r="S763" s="79"/>
      <c r="T763" s="79"/>
      <c r="U763" s="79"/>
      <c r="V763" s="79"/>
      <c r="W763" s="79"/>
      <c r="X763" s="79"/>
    </row>
    <row r="764" ht="11.25" customHeight="1">
      <c r="A764" s="233" t="s">
        <v>2603</v>
      </c>
      <c r="B764" s="233" t="s">
        <v>2627</v>
      </c>
      <c r="C764" s="156" t="s">
        <v>77</v>
      </c>
      <c r="D764" s="286" t="s">
        <v>2628</v>
      </c>
      <c r="E764" s="286" t="s">
        <v>2629</v>
      </c>
      <c r="F764" s="156" t="s">
        <v>1206</v>
      </c>
      <c r="G764" s="156">
        <v>2.0</v>
      </c>
      <c r="H764" s="156">
        <v>2.0</v>
      </c>
      <c r="I764" s="156">
        <v>2.0</v>
      </c>
      <c r="J764" s="238">
        <v>50.0</v>
      </c>
      <c r="K764" s="156">
        <v>25.0</v>
      </c>
      <c r="L764" s="78" t="s">
        <v>598</v>
      </c>
      <c r="M764" s="79"/>
      <c r="N764" s="79"/>
      <c r="O764" s="79"/>
      <c r="P764" s="79"/>
      <c r="Q764" s="79"/>
      <c r="R764" s="79"/>
      <c r="S764" s="79"/>
      <c r="T764" s="79"/>
      <c r="U764" s="79"/>
      <c r="V764" s="79"/>
      <c r="W764" s="79"/>
      <c r="X764" s="79"/>
    </row>
    <row r="765" ht="11.25" customHeight="1">
      <c r="A765" s="233" t="s">
        <v>2603</v>
      </c>
      <c r="B765" s="233" t="s">
        <v>2630</v>
      </c>
      <c r="C765" s="156" t="s">
        <v>77</v>
      </c>
      <c r="D765" s="286" t="s">
        <v>1234</v>
      </c>
      <c r="E765" s="286" t="s">
        <v>2631</v>
      </c>
      <c r="F765" s="156" t="s">
        <v>2632</v>
      </c>
      <c r="G765" s="156">
        <v>2.0</v>
      </c>
      <c r="H765" s="156">
        <v>2.0</v>
      </c>
      <c r="I765" s="156">
        <v>2.0</v>
      </c>
      <c r="J765" s="238">
        <v>50.0</v>
      </c>
      <c r="K765" s="156">
        <v>25.0</v>
      </c>
      <c r="L765" s="78" t="s">
        <v>598</v>
      </c>
      <c r="M765" s="79"/>
      <c r="N765" s="79"/>
      <c r="O765" s="79"/>
      <c r="P765" s="79"/>
      <c r="Q765" s="79"/>
      <c r="R765" s="79"/>
      <c r="S765" s="79"/>
      <c r="T765" s="79"/>
      <c r="U765" s="79"/>
      <c r="V765" s="79"/>
      <c r="W765" s="79"/>
      <c r="X765" s="79"/>
    </row>
    <row r="766" ht="11.25" customHeight="1">
      <c r="A766" s="233" t="s">
        <v>2633</v>
      </c>
      <c r="B766" s="233" t="s">
        <v>2634</v>
      </c>
      <c r="C766" s="156" t="s">
        <v>77</v>
      </c>
      <c r="D766" s="286" t="s">
        <v>2635</v>
      </c>
      <c r="E766" s="286" t="s">
        <v>2636</v>
      </c>
      <c r="F766" s="234" t="s">
        <v>842</v>
      </c>
      <c r="G766" s="156">
        <v>1.0</v>
      </c>
      <c r="H766" s="156">
        <v>1.0</v>
      </c>
      <c r="I766" s="156">
        <v>3.0</v>
      </c>
      <c r="J766" s="238">
        <v>50.0</v>
      </c>
      <c r="K766" s="156">
        <v>50.0</v>
      </c>
      <c r="L766" s="78" t="s">
        <v>598</v>
      </c>
      <c r="M766" s="79"/>
      <c r="N766" s="79"/>
      <c r="O766" s="79"/>
      <c r="P766" s="79"/>
      <c r="Q766" s="79"/>
      <c r="R766" s="79"/>
      <c r="S766" s="79"/>
      <c r="T766" s="79"/>
      <c r="U766" s="79"/>
      <c r="V766" s="79"/>
      <c r="W766" s="79"/>
      <c r="X766" s="79"/>
    </row>
    <row r="767" ht="11.25" customHeight="1">
      <c r="A767" s="233" t="s">
        <v>2633</v>
      </c>
      <c r="B767" s="233" t="s">
        <v>2637</v>
      </c>
      <c r="C767" s="156" t="s">
        <v>77</v>
      </c>
      <c r="D767" s="285" t="s">
        <v>2638</v>
      </c>
      <c r="E767" s="286" t="s">
        <v>2639</v>
      </c>
      <c r="F767" s="234" t="s">
        <v>842</v>
      </c>
      <c r="G767" s="156">
        <v>1.0</v>
      </c>
      <c r="H767" s="156">
        <v>1.0</v>
      </c>
      <c r="I767" s="156">
        <v>3.0</v>
      </c>
      <c r="J767" s="238">
        <v>50.0</v>
      </c>
      <c r="K767" s="156">
        <v>50.0</v>
      </c>
      <c r="L767" s="78" t="s">
        <v>598</v>
      </c>
      <c r="M767" s="79"/>
      <c r="N767" s="79"/>
      <c r="O767" s="79"/>
      <c r="P767" s="79"/>
      <c r="Q767" s="79"/>
      <c r="R767" s="79"/>
      <c r="S767" s="79"/>
      <c r="T767" s="79"/>
      <c r="U767" s="79"/>
      <c r="V767" s="79"/>
      <c r="W767" s="79"/>
      <c r="X767" s="79"/>
    </row>
    <row r="768" ht="11.25" customHeight="1">
      <c r="A768" s="233" t="s">
        <v>2633</v>
      </c>
      <c r="B768" s="233" t="s">
        <v>2640</v>
      </c>
      <c r="C768" s="156" t="s">
        <v>77</v>
      </c>
      <c r="D768" s="285" t="s">
        <v>2641</v>
      </c>
      <c r="E768" s="286" t="s">
        <v>2642</v>
      </c>
      <c r="F768" s="234" t="s">
        <v>172</v>
      </c>
      <c r="G768" s="156">
        <v>1.0</v>
      </c>
      <c r="H768" s="156">
        <v>1.0</v>
      </c>
      <c r="I768" s="156">
        <v>3.0</v>
      </c>
      <c r="J768" s="238">
        <v>50.0</v>
      </c>
      <c r="K768" s="156">
        <v>50.0</v>
      </c>
      <c r="L768" s="78" t="s">
        <v>598</v>
      </c>
      <c r="M768" s="79"/>
      <c r="N768" s="79"/>
      <c r="O768" s="79"/>
      <c r="P768" s="79"/>
      <c r="Q768" s="79"/>
      <c r="R768" s="79"/>
      <c r="S768" s="79"/>
      <c r="T768" s="79"/>
      <c r="U768" s="79"/>
      <c r="V768" s="79"/>
      <c r="W768" s="79"/>
      <c r="X768" s="79"/>
    </row>
    <row r="769" ht="11.25" customHeight="1">
      <c r="A769" s="288" t="s">
        <v>2590</v>
      </c>
      <c r="B769" s="288" t="s">
        <v>2643</v>
      </c>
      <c r="C769" s="289" t="s">
        <v>77</v>
      </c>
      <c r="D769" s="290" t="s">
        <v>2644</v>
      </c>
      <c r="E769" s="291" t="s">
        <v>1257</v>
      </c>
      <c r="F769" s="292" t="s">
        <v>842</v>
      </c>
      <c r="G769" s="289">
        <v>2.0</v>
      </c>
      <c r="H769" s="289">
        <v>2.0</v>
      </c>
      <c r="I769" s="289">
        <v>2.0</v>
      </c>
      <c r="J769" s="293">
        <v>50.0</v>
      </c>
      <c r="K769" s="294">
        <v>25.0</v>
      </c>
      <c r="L769" s="78" t="s">
        <v>598</v>
      </c>
      <c r="M769" s="79"/>
      <c r="N769" s="79"/>
      <c r="O769" s="79"/>
      <c r="P769" s="79"/>
      <c r="Q769" s="79"/>
      <c r="R769" s="79"/>
      <c r="S769" s="79"/>
      <c r="T769" s="79"/>
      <c r="U769" s="79"/>
      <c r="V769" s="79"/>
      <c r="W769" s="79"/>
      <c r="X769" s="79"/>
    </row>
    <row r="770" ht="11.25" customHeight="1">
      <c r="A770" s="233" t="s">
        <v>2590</v>
      </c>
      <c r="B770" s="233" t="s">
        <v>2645</v>
      </c>
      <c r="C770" s="156" t="s">
        <v>77</v>
      </c>
      <c r="D770" s="286" t="s">
        <v>2646</v>
      </c>
      <c r="E770" s="286" t="s">
        <v>1260</v>
      </c>
      <c r="F770" s="156" t="s">
        <v>2647</v>
      </c>
      <c r="G770" s="156">
        <v>2.0</v>
      </c>
      <c r="H770" s="156">
        <v>2.0</v>
      </c>
      <c r="I770" s="156">
        <v>2.0</v>
      </c>
      <c r="J770" s="238">
        <v>50.0</v>
      </c>
      <c r="K770" s="295">
        <v>25.0</v>
      </c>
      <c r="L770" s="78" t="s">
        <v>598</v>
      </c>
      <c r="M770" s="79"/>
      <c r="N770" s="79"/>
      <c r="O770" s="79"/>
      <c r="P770" s="79"/>
      <c r="Q770" s="79"/>
      <c r="R770" s="79"/>
      <c r="S770" s="79"/>
      <c r="T770" s="79"/>
      <c r="U770" s="79"/>
      <c r="V770" s="79"/>
      <c r="W770" s="79"/>
      <c r="X770" s="79"/>
    </row>
    <row r="771" ht="11.25" customHeight="1">
      <c r="A771" s="233" t="s">
        <v>2590</v>
      </c>
      <c r="B771" s="233" t="s">
        <v>2648</v>
      </c>
      <c r="C771" s="156" t="s">
        <v>77</v>
      </c>
      <c r="D771" s="286" t="s">
        <v>1262</v>
      </c>
      <c r="E771" s="286" t="s">
        <v>1263</v>
      </c>
      <c r="F771" s="156" t="s">
        <v>1206</v>
      </c>
      <c r="G771" s="156">
        <v>2.0</v>
      </c>
      <c r="H771" s="156">
        <v>2.0</v>
      </c>
      <c r="I771" s="156">
        <v>2.0</v>
      </c>
      <c r="J771" s="238">
        <v>50.0</v>
      </c>
      <c r="K771" s="295">
        <v>25.0</v>
      </c>
      <c r="L771" s="78" t="s">
        <v>598</v>
      </c>
      <c r="M771" s="79"/>
      <c r="N771" s="79"/>
      <c r="O771" s="79"/>
      <c r="P771" s="79"/>
      <c r="Q771" s="79"/>
      <c r="R771" s="79"/>
      <c r="S771" s="79"/>
      <c r="T771" s="79"/>
      <c r="U771" s="79"/>
      <c r="V771" s="79"/>
      <c r="W771" s="79"/>
      <c r="X771" s="79"/>
    </row>
    <row r="772" ht="11.25" customHeight="1">
      <c r="A772" s="233" t="s">
        <v>2590</v>
      </c>
      <c r="B772" s="233" t="s">
        <v>2649</v>
      </c>
      <c r="C772" s="156" t="s">
        <v>77</v>
      </c>
      <c r="D772" s="285" t="s">
        <v>2650</v>
      </c>
      <c r="E772" s="286" t="s">
        <v>1266</v>
      </c>
      <c r="F772" s="234" t="s">
        <v>842</v>
      </c>
      <c r="G772" s="156">
        <v>2.0</v>
      </c>
      <c r="H772" s="156">
        <v>2.0</v>
      </c>
      <c r="I772" s="156">
        <v>2.0</v>
      </c>
      <c r="J772" s="238">
        <v>50.0</v>
      </c>
      <c r="K772" s="295">
        <v>25.0</v>
      </c>
      <c r="L772" s="78" t="s">
        <v>598</v>
      </c>
      <c r="M772" s="79"/>
      <c r="N772" s="79"/>
      <c r="O772" s="79"/>
      <c r="P772" s="79"/>
      <c r="Q772" s="79"/>
      <c r="R772" s="79"/>
      <c r="S772" s="79"/>
      <c r="T772" s="79"/>
      <c r="U772" s="79"/>
      <c r="V772" s="79"/>
      <c r="W772" s="79"/>
      <c r="X772" s="79"/>
    </row>
    <row r="773" ht="11.25" customHeight="1">
      <c r="A773" s="233" t="s">
        <v>2651</v>
      </c>
      <c r="B773" s="233" t="s">
        <v>2652</v>
      </c>
      <c r="C773" s="156" t="s">
        <v>77</v>
      </c>
      <c r="D773" s="285" t="s">
        <v>2653</v>
      </c>
      <c r="E773" s="286" t="s">
        <v>399</v>
      </c>
      <c r="F773" s="234" t="s">
        <v>842</v>
      </c>
      <c r="G773" s="156">
        <v>2.0</v>
      </c>
      <c r="H773" s="156">
        <v>2.0</v>
      </c>
      <c r="I773" s="156">
        <v>2.0</v>
      </c>
      <c r="J773" s="238">
        <v>50.0</v>
      </c>
      <c r="K773" s="295">
        <v>25.0</v>
      </c>
      <c r="L773" s="78" t="s">
        <v>598</v>
      </c>
      <c r="M773" s="79"/>
      <c r="N773" s="79"/>
      <c r="O773" s="79"/>
      <c r="P773" s="79"/>
      <c r="Q773" s="79"/>
      <c r="R773" s="79"/>
      <c r="S773" s="79"/>
      <c r="T773" s="79"/>
      <c r="U773" s="79"/>
      <c r="V773" s="79"/>
      <c r="W773" s="79"/>
      <c r="X773" s="79"/>
    </row>
    <row r="774" ht="11.25" customHeight="1">
      <c r="A774" s="233" t="s">
        <v>2651</v>
      </c>
      <c r="B774" s="233" t="s">
        <v>2654</v>
      </c>
      <c r="C774" s="156" t="s">
        <v>77</v>
      </c>
      <c r="D774" s="285" t="s">
        <v>2655</v>
      </c>
      <c r="E774" s="286" t="s">
        <v>1197</v>
      </c>
      <c r="F774" s="234" t="s">
        <v>842</v>
      </c>
      <c r="G774" s="156">
        <v>2.0</v>
      </c>
      <c r="H774" s="156">
        <v>2.0</v>
      </c>
      <c r="I774" s="156">
        <v>2.0</v>
      </c>
      <c r="J774" s="238">
        <v>50.0</v>
      </c>
      <c r="K774" s="295">
        <v>25.0</v>
      </c>
      <c r="L774" s="78" t="s">
        <v>598</v>
      </c>
      <c r="M774" s="79"/>
      <c r="N774" s="79"/>
      <c r="O774" s="79"/>
      <c r="P774" s="79"/>
      <c r="Q774" s="79"/>
      <c r="R774" s="79"/>
      <c r="S774" s="79"/>
      <c r="T774" s="79"/>
      <c r="U774" s="79"/>
      <c r="V774" s="79"/>
      <c r="W774" s="79"/>
      <c r="X774" s="79"/>
    </row>
    <row r="775" ht="11.25" customHeight="1">
      <c r="A775" s="233" t="s">
        <v>2651</v>
      </c>
      <c r="B775" s="233" t="s">
        <v>2656</v>
      </c>
      <c r="C775" s="156" t="s">
        <v>77</v>
      </c>
      <c r="D775" s="285" t="s">
        <v>2657</v>
      </c>
      <c r="E775" s="286" t="s">
        <v>1199</v>
      </c>
      <c r="F775" s="234" t="s">
        <v>842</v>
      </c>
      <c r="G775" s="156">
        <v>2.0</v>
      </c>
      <c r="H775" s="156">
        <v>2.0</v>
      </c>
      <c r="I775" s="156">
        <v>2.0</v>
      </c>
      <c r="J775" s="238">
        <v>50.0</v>
      </c>
      <c r="K775" s="295">
        <v>25.0</v>
      </c>
      <c r="L775" s="78" t="s">
        <v>598</v>
      </c>
      <c r="M775" s="79"/>
      <c r="N775" s="79"/>
      <c r="O775" s="79"/>
      <c r="P775" s="79"/>
      <c r="Q775" s="79"/>
      <c r="R775" s="79"/>
      <c r="S775" s="79"/>
      <c r="T775" s="79"/>
      <c r="U775" s="79"/>
      <c r="V775" s="79"/>
      <c r="W775" s="79"/>
      <c r="X775" s="79"/>
    </row>
    <row r="776" ht="11.25" customHeight="1">
      <c r="A776" s="233" t="s">
        <v>2651</v>
      </c>
      <c r="B776" s="233" t="s">
        <v>2658</v>
      </c>
      <c r="C776" s="156" t="s">
        <v>77</v>
      </c>
      <c r="D776" s="285" t="s">
        <v>2659</v>
      </c>
      <c r="E776" s="286" t="s">
        <v>1201</v>
      </c>
      <c r="F776" s="234" t="s">
        <v>842</v>
      </c>
      <c r="G776" s="156">
        <v>2.0</v>
      </c>
      <c r="H776" s="156">
        <v>2.0</v>
      </c>
      <c r="I776" s="156">
        <v>2.0</v>
      </c>
      <c r="J776" s="238">
        <v>50.0</v>
      </c>
      <c r="K776" s="295">
        <v>25.0</v>
      </c>
      <c r="L776" s="78" t="s">
        <v>598</v>
      </c>
      <c r="M776" s="79"/>
      <c r="N776" s="79"/>
      <c r="O776" s="79"/>
      <c r="P776" s="79"/>
      <c r="Q776" s="79"/>
      <c r="R776" s="79"/>
      <c r="S776" s="79"/>
      <c r="T776" s="79"/>
      <c r="U776" s="79"/>
      <c r="V776" s="79"/>
      <c r="W776" s="79"/>
      <c r="X776" s="79"/>
    </row>
    <row r="777" ht="11.25" customHeight="1">
      <c r="A777" s="233" t="s">
        <v>2651</v>
      </c>
      <c r="B777" s="233" t="s">
        <v>2660</v>
      </c>
      <c r="C777" s="156" t="s">
        <v>77</v>
      </c>
      <c r="D777" s="285" t="s">
        <v>2661</v>
      </c>
      <c r="E777" s="286" t="s">
        <v>2662</v>
      </c>
      <c r="F777" s="234" t="s">
        <v>172</v>
      </c>
      <c r="G777" s="156">
        <v>2.0</v>
      </c>
      <c r="H777" s="156">
        <v>2.0</v>
      </c>
      <c r="I777" s="156">
        <v>2.0</v>
      </c>
      <c r="J777" s="238">
        <v>50.0</v>
      </c>
      <c r="K777" s="295">
        <v>25.0</v>
      </c>
      <c r="L777" s="78" t="s">
        <v>598</v>
      </c>
      <c r="M777" s="79"/>
      <c r="N777" s="79"/>
      <c r="O777" s="79"/>
      <c r="P777" s="79"/>
      <c r="Q777" s="79"/>
      <c r="R777" s="79"/>
      <c r="S777" s="79"/>
      <c r="T777" s="79"/>
      <c r="U777" s="79"/>
      <c r="V777" s="79"/>
      <c r="W777" s="79"/>
      <c r="X777" s="79"/>
    </row>
    <row r="778" ht="11.25" customHeight="1">
      <c r="A778" s="233" t="s">
        <v>2651</v>
      </c>
      <c r="B778" s="233" t="s">
        <v>2663</v>
      </c>
      <c r="C778" s="156" t="s">
        <v>77</v>
      </c>
      <c r="D778" s="285" t="s">
        <v>2664</v>
      </c>
      <c r="E778" s="286" t="s">
        <v>2665</v>
      </c>
      <c r="F778" s="234" t="s">
        <v>172</v>
      </c>
      <c r="G778" s="156">
        <v>2.0</v>
      </c>
      <c r="H778" s="156">
        <v>2.0</v>
      </c>
      <c r="I778" s="156">
        <v>2.0</v>
      </c>
      <c r="J778" s="238">
        <v>50.0</v>
      </c>
      <c r="K778" s="295">
        <v>25.0</v>
      </c>
      <c r="L778" s="78" t="s">
        <v>598</v>
      </c>
      <c r="M778" s="79"/>
      <c r="N778" s="79"/>
      <c r="O778" s="79"/>
      <c r="P778" s="79"/>
      <c r="Q778" s="79"/>
      <c r="R778" s="79"/>
      <c r="S778" s="79"/>
      <c r="T778" s="79"/>
      <c r="U778" s="79"/>
      <c r="V778" s="79"/>
      <c r="W778" s="79"/>
      <c r="X778" s="79"/>
    </row>
    <row r="779" ht="11.25" customHeight="1">
      <c r="A779" s="233" t="s">
        <v>2651</v>
      </c>
      <c r="B779" s="233" t="s">
        <v>2666</v>
      </c>
      <c r="C779" s="156" t="s">
        <v>77</v>
      </c>
      <c r="D779" s="286" t="s">
        <v>2667</v>
      </c>
      <c r="E779" s="286" t="s">
        <v>1205</v>
      </c>
      <c r="F779" s="156" t="s">
        <v>1206</v>
      </c>
      <c r="G779" s="156">
        <v>2.0</v>
      </c>
      <c r="H779" s="156">
        <v>2.0</v>
      </c>
      <c r="I779" s="156">
        <v>2.0</v>
      </c>
      <c r="J779" s="238">
        <v>50.0</v>
      </c>
      <c r="K779" s="295">
        <v>25.0</v>
      </c>
      <c r="L779" s="78" t="s">
        <v>598</v>
      </c>
      <c r="M779" s="79"/>
      <c r="N779" s="79"/>
      <c r="O779" s="79"/>
      <c r="P779" s="79"/>
      <c r="Q779" s="79"/>
      <c r="R779" s="79"/>
      <c r="S779" s="79"/>
      <c r="T779" s="79"/>
      <c r="U779" s="79"/>
      <c r="V779" s="79"/>
      <c r="W779" s="79"/>
      <c r="X779" s="79"/>
    </row>
    <row r="780" ht="11.25" customHeight="1">
      <c r="A780" s="233" t="s">
        <v>2651</v>
      </c>
      <c r="B780" s="233" t="s">
        <v>2668</v>
      </c>
      <c r="C780" s="156" t="s">
        <v>77</v>
      </c>
      <c r="D780" s="285" t="s">
        <v>2669</v>
      </c>
      <c r="E780" s="286" t="s">
        <v>1279</v>
      </c>
      <c r="F780" s="234" t="s">
        <v>842</v>
      </c>
      <c r="G780" s="156">
        <v>2.0</v>
      </c>
      <c r="H780" s="156">
        <v>2.0</v>
      </c>
      <c r="I780" s="156">
        <v>2.0</v>
      </c>
      <c r="J780" s="238">
        <v>50.0</v>
      </c>
      <c r="K780" s="295">
        <v>25.0</v>
      </c>
      <c r="L780" s="78" t="s">
        <v>598</v>
      </c>
      <c r="M780" s="79"/>
      <c r="N780" s="79"/>
      <c r="O780" s="79"/>
      <c r="P780" s="79"/>
      <c r="Q780" s="79"/>
      <c r="R780" s="79"/>
      <c r="S780" s="79"/>
      <c r="T780" s="79"/>
      <c r="U780" s="79"/>
      <c r="V780" s="79"/>
      <c r="W780" s="79"/>
      <c r="X780" s="79"/>
    </row>
    <row r="781" ht="11.25" customHeight="1">
      <c r="A781" s="233" t="s">
        <v>2651</v>
      </c>
      <c r="B781" s="233" t="s">
        <v>2670</v>
      </c>
      <c r="C781" s="156" t="s">
        <v>77</v>
      </c>
      <c r="D781" s="285" t="s">
        <v>2671</v>
      </c>
      <c r="E781" s="286" t="s">
        <v>1199</v>
      </c>
      <c r="F781" s="234" t="s">
        <v>842</v>
      </c>
      <c r="G781" s="156">
        <v>2.0</v>
      </c>
      <c r="H781" s="156">
        <v>2.0</v>
      </c>
      <c r="I781" s="156">
        <v>2.0</v>
      </c>
      <c r="J781" s="238">
        <v>50.0</v>
      </c>
      <c r="K781" s="295">
        <v>25.0</v>
      </c>
      <c r="L781" s="78" t="s">
        <v>598</v>
      </c>
      <c r="M781" s="79"/>
      <c r="N781" s="79"/>
      <c r="O781" s="79"/>
      <c r="P781" s="79"/>
      <c r="Q781" s="79"/>
      <c r="R781" s="79"/>
      <c r="S781" s="79"/>
      <c r="T781" s="79"/>
      <c r="U781" s="79"/>
      <c r="V781" s="79"/>
      <c r="W781" s="79"/>
      <c r="X781" s="79"/>
    </row>
    <row r="782" ht="11.25" customHeight="1">
      <c r="A782" s="233" t="s">
        <v>2651</v>
      </c>
      <c r="B782" s="233" t="s">
        <v>2672</v>
      </c>
      <c r="C782" s="156" t="s">
        <v>77</v>
      </c>
      <c r="D782" s="285" t="s">
        <v>2673</v>
      </c>
      <c r="E782" s="286" t="s">
        <v>2674</v>
      </c>
      <c r="F782" s="234" t="s">
        <v>172</v>
      </c>
      <c r="G782" s="156">
        <v>2.0</v>
      </c>
      <c r="H782" s="156">
        <v>2.0</v>
      </c>
      <c r="I782" s="156">
        <v>2.0</v>
      </c>
      <c r="J782" s="238">
        <v>50.0</v>
      </c>
      <c r="K782" s="295">
        <v>25.0</v>
      </c>
      <c r="L782" s="78" t="s">
        <v>598</v>
      </c>
      <c r="M782" s="79"/>
      <c r="N782" s="79"/>
      <c r="O782" s="79"/>
      <c r="P782" s="79"/>
      <c r="Q782" s="79"/>
      <c r="R782" s="79"/>
      <c r="S782" s="79"/>
      <c r="T782" s="79"/>
      <c r="U782" s="79"/>
      <c r="V782" s="79"/>
      <c r="W782" s="79"/>
      <c r="X782" s="79"/>
    </row>
    <row r="783" ht="11.25" customHeight="1">
      <c r="A783" s="233" t="s">
        <v>2651</v>
      </c>
      <c r="B783" s="233" t="s">
        <v>2675</v>
      </c>
      <c r="C783" s="156" t="s">
        <v>77</v>
      </c>
      <c r="D783" s="285" t="s">
        <v>2676</v>
      </c>
      <c r="E783" s="286" t="s">
        <v>2677</v>
      </c>
      <c r="F783" s="234" t="s">
        <v>172</v>
      </c>
      <c r="G783" s="156">
        <v>2.0</v>
      </c>
      <c r="H783" s="156">
        <v>2.0</v>
      </c>
      <c r="I783" s="156">
        <v>2.0</v>
      </c>
      <c r="J783" s="238">
        <v>50.0</v>
      </c>
      <c r="K783" s="295">
        <v>25.0</v>
      </c>
      <c r="L783" s="78" t="s">
        <v>598</v>
      </c>
      <c r="M783" s="79"/>
      <c r="N783" s="79"/>
      <c r="O783" s="79"/>
      <c r="P783" s="79"/>
      <c r="Q783" s="79"/>
      <c r="R783" s="79"/>
      <c r="S783" s="79"/>
      <c r="T783" s="79"/>
      <c r="U783" s="79"/>
      <c r="V783" s="79"/>
      <c r="W783" s="79"/>
      <c r="X783" s="79"/>
    </row>
    <row r="784" ht="11.25" customHeight="1">
      <c r="A784" s="233" t="s">
        <v>2651</v>
      </c>
      <c r="B784" s="233" t="s">
        <v>2678</v>
      </c>
      <c r="C784" s="156" t="s">
        <v>77</v>
      </c>
      <c r="D784" s="285" t="s">
        <v>2679</v>
      </c>
      <c r="E784" s="286" t="s">
        <v>2680</v>
      </c>
      <c r="F784" s="234" t="s">
        <v>172</v>
      </c>
      <c r="G784" s="156">
        <v>2.0</v>
      </c>
      <c r="H784" s="156">
        <v>2.0</v>
      </c>
      <c r="I784" s="156">
        <v>2.0</v>
      </c>
      <c r="J784" s="238">
        <v>50.0</v>
      </c>
      <c r="K784" s="295">
        <v>25.0</v>
      </c>
      <c r="L784" s="78" t="s">
        <v>598</v>
      </c>
      <c r="M784" s="79"/>
      <c r="N784" s="79"/>
      <c r="O784" s="79"/>
      <c r="P784" s="79"/>
      <c r="Q784" s="79"/>
      <c r="R784" s="79"/>
      <c r="S784" s="79"/>
      <c r="T784" s="79"/>
      <c r="U784" s="79"/>
      <c r="V784" s="79"/>
      <c r="W784" s="79"/>
      <c r="X784" s="79"/>
    </row>
    <row r="785" ht="11.25" customHeight="1">
      <c r="A785" s="233" t="s">
        <v>2651</v>
      </c>
      <c r="B785" s="233" t="s">
        <v>2681</v>
      </c>
      <c r="C785" s="156" t="s">
        <v>77</v>
      </c>
      <c r="D785" s="285" t="s">
        <v>2682</v>
      </c>
      <c r="E785" s="286" t="s">
        <v>2683</v>
      </c>
      <c r="F785" s="234" t="s">
        <v>172</v>
      </c>
      <c r="G785" s="156">
        <v>2.0</v>
      </c>
      <c r="H785" s="156">
        <v>2.0</v>
      </c>
      <c r="I785" s="156">
        <v>2.0</v>
      </c>
      <c r="J785" s="238">
        <v>50.0</v>
      </c>
      <c r="K785" s="295">
        <v>25.0</v>
      </c>
      <c r="L785" s="78" t="s">
        <v>598</v>
      </c>
      <c r="M785" s="79"/>
      <c r="N785" s="79"/>
      <c r="O785" s="79"/>
      <c r="P785" s="79"/>
      <c r="Q785" s="79"/>
      <c r="R785" s="79"/>
      <c r="S785" s="79"/>
      <c r="T785" s="79"/>
      <c r="U785" s="79"/>
      <c r="V785" s="79"/>
      <c r="W785" s="79"/>
      <c r="X785" s="79"/>
    </row>
    <row r="786" ht="11.25" customHeight="1">
      <c r="A786" s="233" t="s">
        <v>2651</v>
      </c>
      <c r="B786" s="233" t="s">
        <v>2684</v>
      </c>
      <c r="C786" s="156" t="s">
        <v>77</v>
      </c>
      <c r="D786" s="285" t="s">
        <v>2685</v>
      </c>
      <c r="E786" s="286" t="s">
        <v>2686</v>
      </c>
      <c r="F786" s="234" t="s">
        <v>172</v>
      </c>
      <c r="G786" s="156">
        <v>2.0</v>
      </c>
      <c r="H786" s="156">
        <v>2.0</v>
      </c>
      <c r="I786" s="156">
        <v>2.0</v>
      </c>
      <c r="J786" s="238">
        <v>50.0</v>
      </c>
      <c r="K786" s="295">
        <v>25.0</v>
      </c>
      <c r="L786" s="78" t="s">
        <v>598</v>
      </c>
      <c r="M786" s="79"/>
      <c r="N786" s="79"/>
      <c r="O786" s="79"/>
      <c r="P786" s="79"/>
      <c r="Q786" s="79"/>
      <c r="R786" s="79"/>
      <c r="S786" s="79"/>
      <c r="T786" s="79"/>
      <c r="U786" s="79"/>
      <c r="V786" s="79"/>
      <c r="W786" s="79"/>
      <c r="X786" s="79"/>
    </row>
    <row r="787" ht="11.25" customHeight="1">
      <c r="A787" s="233" t="s">
        <v>2590</v>
      </c>
      <c r="B787" s="233" t="s">
        <v>2687</v>
      </c>
      <c r="C787" s="156" t="s">
        <v>77</v>
      </c>
      <c r="D787" s="285" t="s">
        <v>2688</v>
      </c>
      <c r="E787" s="286" t="s">
        <v>1306</v>
      </c>
      <c r="F787" s="234" t="s">
        <v>842</v>
      </c>
      <c r="G787" s="156">
        <v>2.0</v>
      </c>
      <c r="H787" s="156">
        <v>2.0</v>
      </c>
      <c r="I787" s="156">
        <v>2.0</v>
      </c>
      <c r="J787" s="238">
        <v>50.0</v>
      </c>
      <c r="K787" s="295">
        <v>25.0</v>
      </c>
      <c r="L787" s="78" t="s">
        <v>598</v>
      </c>
      <c r="M787" s="79"/>
      <c r="N787" s="79"/>
      <c r="O787" s="79"/>
      <c r="P787" s="79"/>
      <c r="Q787" s="79"/>
      <c r="R787" s="79"/>
      <c r="S787" s="79"/>
      <c r="T787" s="79"/>
      <c r="U787" s="79"/>
      <c r="V787" s="79"/>
      <c r="W787" s="79"/>
      <c r="X787" s="79"/>
    </row>
    <row r="788" ht="11.25" customHeight="1">
      <c r="A788" s="233" t="s">
        <v>2590</v>
      </c>
      <c r="B788" s="233" t="s">
        <v>2689</v>
      </c>
      <c r="C788" s="156" t="s">
        <v>77</v>
      </c>
      <c r="D788" s="285" t="s">
        <v>2690</v>
      </c>
      <c r="E788" s="286" t="s">
        <v>1304</v>
      </c>
      <c r="F788" s="234" t="s">
        <v>842</v>
      </c>
      <c r="G788" s="156">
        <v>2.0</v>
      </c>
      <c r="H788" s="156">
        <v>2.0</v>
      </c>
      <c r="I788" s="156">
        <v>2.0</v>
      </c>
      <c r="J788" s="238">
        <v>50.0</v>
      </c>
      <c r="K788" s="295">
        <v>25.0</v>
      </c>
      <c r="L788" s="78" t="s">
        <v>598</v>
      </c>
      <c r="M788" s="79"/>
      <c r="N788" s="79"/>
      <c r="O788" s="79"/>
      <c r="P788" s="79"/>
      <c r="Q788" s="79"/>
      <c r="R788" s="79"/>
      <c r="S788" s="79"/>
      <c r="T788" s="79"/>
      <c r="U788" s="79"/>
      <c r="V788" s="79"/>
      <c r="W788" s="79"/>
      <c r="X788" s="79"/>
    </row>
    <row r="789" ht="11.25" customHeight="1">
      <c r="A789" s="233" t="s">
        <v>2590</v>
      </c>
      <c r="B789" s="233" t="s">
        <v>2691</v>
      </c>
      <c r="C789" s="156" t="s">
        <v>77</v>
      </c>
      <c r="D789" s="285" t="s">
        <v>2692</v>
      </c>
      <c r="E789" s="286" t="s">
        <v>1301</v>
      </c>
      <c r="F789" s="234" t="s">
        <v>842</v>
      </c>
      <c r="G789" s="156">
        <v>2.0</v>
      </c>
      <c r="H789" s="156">
        <v>2.0</v>
      </c>
      <c r="I789" s="156">
        <v>2.0</v>
      </c>
      <c r="J789" s="238">
        <v>50.0</v>
      </c>
      <c r="K789" s="295">
        <v>25.0</v>
      </c>
      <c r="L789" s="78" t="s">
        <v>598</v>
      </c>
      <c r="M789" s="79"/>
      <c r="N789" s="79"/>
      <c r="O789" s="79"/>
      <c r="P789" s="79"/>
      <c r="Q789" s="79"/>
      <c r="R789" s="79"/>
      <c r="S789" s="79"/>
      <c r="T789" s="79"/>
      <c r="U789" s="79"/>
      <c r="V789" s="79"/>
      <c r="W789" s="79"/>
      <c r="X789" s="79"/>
    </row>
    <row r="790" ht="11.25" customHeight="1">
      <c r="A790" s="233" t="s">
        <v>2693</v>
      </c>
      <c r="B790" s="233" t="s">
        <v>2694</v>
      </c>
      <c r="C790" s="156" t="s">
        <v>77</v>
      </c>
      <c r="D790" s="285" t="s">
        <v>2695</v>
      </c>
      <c r="E790" s="286" t="s">
        <v>1212</v>
      </c>
      <c r="F790" s="234" t="s">
        <v>842</v>
      </c>
      <c r="G790" s="156">
        <v>3.0</v>
      </c>
      <c r="H790" s="156">
        <v>3.0</v>
      </c>
      <c r="I790" s="156">
        <v>3.0</v>
      </c>
      <c r="J790" s="238">
        <v>50.0</v>
      </c>
      <c r="K790" s="295">
        <v>16.666666666666668</v>
      </c>
      <c r="L790" s="78" t="s">
        <v>598</v>
      </c>
      <c r="M790" s="79"/>
      <c r="N790" s="79"/>
      <c r="O790" s="79"/>
      <c r="P790" s="79"/>
      <c r="Q790" s="79"/>
      <c r="R790" s="79"/>
      <c r="S790" s="79"/>
      <c r="T790" s="79"/>
      <c r="U790" s="79"/>
      <c r="V790" s="79"/>
      <c r="W790" s="79"/>
      <c r="X790" s="79"/>
    </row>
    <row r="791" ht="11.25" customHeight="1">
      <c r="A791" s="233" t="s">
        <v>2693</v>
      </c>
      <c r="B791" s="233" t="s">
        <v>2696</v>
      </c>
      <c r="C791" s="156" t="s">
        <v>77</v>
      </c>
      <c r="D791" s="285" t="s">
        <v>2697</v>
      </c>
      <c r="E791" s="286" t="s">
        <v>1304</v>
      </c>
      <c r="F791" s="234" t="s">
        <v>842</v>
      </c>
      <c r="G791" s="156">
        <v>3.0</v>
      </c>
      <c r="H791" s="156">
        <v>3.0</v>
      </c>
      <c r="I791" s="156">
        <v>3.0</v>
      </c>
      <c r="J791" s="238">
        <v>50.0</v>
      </c>
      <c r="K791" s="295">
        <v>16.666666666666668</v>
      </c>
      <c r="L791" s="78" t="s">
        <v>598</v>
      </c>
      <c r="M791" s="79"/>
      <c r="N791" s="79"/>
      <c r="O791" s="79"/>
      <c r="P791" s="79"/>
      <c r="Q791" s="79"/>
      <c r="R791" s="79"/>
      <c r="S791" s="79"/>
      <c r="T791" s="79"/>
      <c r="U791" s="79"/>
      <c r="V791" s="79"/>
      <c r="W791" s="79"/>
      <c r="X791" s="79"/>
    </row>
    <row r="792" ht="11.25" customHeight="1">
      <c r="A792" s="233" t="s">
        <v>2698</v>
      </c>
      <c r="B792" s="233" t="s">
        <v>2699</v>
      </c>
      <c r="C792" s="156" t="s">
        <v>77</v>
      </c>
      <c r="D792" s="285" t="s">
        <v>2700</v>
      </c>
      <c r="E792" s="286" t="s">
        <v>2701</v>
      </c>
      <c r="F792" s="234" t="s">
        <v>842</v>
      </c>
      <c r="G792" s="156">
        <v>1.0</v>
      </c>
      <c r="H792" s="156">
        <v>1.0</v>
      </c>
      <c r="I792" s="156">
        <v>1.0</v>
      </c>
      <c r="J792" s="238">
        <v>50.0</v>
      </c>
      <c r="K792" s="295">
        <v>50.0</v>
      </c>
      <c r="L792" s="78" t="s">
        <v>598</v>
      </c>
      <c r="M792" s="79"/>
      <c r="N792" s="79"/>
      <c r="O792" s="79"/>
      <c r="P792" s="79"/>
      <c r="Q792" s="79"/>
      <c r="R792" s="79"/>
      <c r="S792" s="79"/>
      <c r="T792" s="79"/>
      <c r="U792" s="79"/>
      <c r="V792" s="79"/>
      <c r="W792" s="79"/>
      <c r="X792" s="79"/>
    </row>
    <row r="793" ht="11.25" customHeight="1">
      <c r="A793" s="233" t="s">
        <v>2698</v>
      </c>
      <c r="B793" s="233" t="s">
        <v>2702</v>
      </c>
      <c r="C793" s="156" t="s">
        <v>77</v>
      </c>
      <c r="D793" s="285" t="s">
        <v>2703</v>
      </c>
      <c r="E793" s="286" t="s">
        <v>2704</v>
      </c>
      <c r="F793" s="234" t="s">
        <v>842</v>
      </c>
      <c r="G793" s="156">
        <v>1.0</v>
      </c>
      <c r="H793" s="156">
        <v>1.0</v>
      </c>
      <c r="I793" s="156">
        <v>1.0</v>
      </c>
      <c r="J793" s="238">
        <v>50.0</v>
      </c>
      <c r="K793" s="295">
        <v>50.0</v>
      </c>
      <c r="L793" s="78" t="s">
        <v>598</v>
      </c>
      <c r="M793" s="79"/>
      <c r="N793" s="79"/>
      <c r="O793" s="79"/>
      <c r="P793" s="79"/>
      <c r="Q793" s="79"/>
      <c r="R793" s="79"/>
      <c r="S793" s="79"/>
      <c r="T793" s="79"/>
      <c r="U793" s="79"/>
      <c r="V793" s="79"/>
      <c r="W793" s="79"/>
      <c r="X793" s="79"/>
    </row>
    <row r="794" ht="11.25" customHeight="1">
      <c r="A794" s="233" t="s">
        <v>2698</v>
      </c>
      <c r="B794" s="233" t="s">
        <v>2705</v>
      </c>
      <c r="C794" s="156" t="s">
        <v>77</v>
      </c>
      <c r="D794" s="285" t="s">
        <v>2706</v>
      </c>
      <c r="E794" s="286" t="s">
        <v>2707</v>
      </c>
      <c r="F794" s="234" t="s">
        <v>842</v>
      </c>
      <c r="G794" s="156">
        <v>1.0</v>
      </c>
      <c r="H794" s="156">
        <v>1.0</v>
      </c>
      <c r="I794" s="156">
        <v>1.0</v>
      </c>
      <c r="J794" s="238">
        <v>50.0</v>
      </c>
      <c r="K794" s="295">
        <v>50.0</v>
      </c>
      <c r="L794" s="78" t="s">
        <v>598</v>
      </c>
      <c r="M794" s="79"/>
      <c r="N794" s="79"/>
      <c r="O794" s="79"/>
      <c r="P794" s="79"/>
      <c r="Q794" s="79"/>
      <c r="R794" s="79"/>
      <c r="S794" s="79"/>
      <c r="T794" s="79"/>
      <c r="U794" s="79"/>
      <c r="V794" s="79"/>
      <c r="W794" s="79"/>
      <c r="X794" s="79"/>
    </row>
    <row r="795" ht="11.25" customHeight="1">
      <c r="A795" s="233" t="s">
        <v>2698</v>
      </c>
      <c r="B795" s="233" t="s">
        <v>2708</v>
      </c>
      <c r="C795" s="156" t="s">
        <v>77</v>
      </c>
      <c r="D795" s="285" t="s">
        <v>2709</v>
      </c>
      <c r="E795" s="286" t="s">
        <v>2710</v>
      </c>
      <c r="F795" s="234" t="s">
        <v>172</v>
      </c>
      <c r="G795" s="156">
        <v>1.0</v>
      </c>
      <c r="H795" s="156">
        <v>1.0</v>
      </c>
      <c r="I795" s="156">
        <v>1.0</v>
      </c>
      <c r="J795" s="238">
        <v>50.0</v>
      </c>
      <c r="K795" s="295">
        <v>50.0</v>
      </c>
      <c r="L795" s="78" t="s">
        <v>598</v>
      </c>
      <c r="M795" s="79"/>
      <c r="N795" s="79"/>
      <c r="O795" s="79"/>
      <c r="P795" s="79"/>
      <c r="Q795" s="79"/>
      <c r="R795" s="79"/>
      <c r="S795" s="79"/>
      <c r="T795" s="79"/>
      <c r="U795" s="79"/>
      <c r="V795" s="79"/>
      <c r="W795" s="79"/>
      <c r="X795" s="79"/>
    </row>
    <row r="796" ht="11.25" customHeight="1">
      <c r="A796" s="233" t="s">
        <v>2698</v>
      </c>
      <c r="B796" s="233" t="s">
        <v>2711</v>
      </c>
      <c r="C796" s="156" t="s">
        <v>77</v>
      </c>
      <c r="D796" s="285" t="s">
        <v>2712</v>
      </c>
      <c r="E796" s="286" t="s">
        <v>2713</v>
      </c>
      <c r="F796" s="234" t="s">
        <v>842</v>
      </c>
      <c r="G796" s="156">
        <v>1.0</v>
      </c>
      <c r="H796" s="156">
        <v>1.0</v>
      </c>
      <c r="I796" s="156">
        <v>1.0</v>
      </c>
      <c r="J796" s="238">
        <v>50.0</v>
      </c>
      <c r="K796" s="295">
        <v>50.0</v>
      </c>
      <c r="L796" s="78" t="s">
        <v>598</v>
      </c>
      <c r="M796" s="79"/>
      <c r="N796" s="79"/>
      <c r="O796" s="79"/>
      <c r="P796" s="79"/>
      <c r="Q796" s="79"/>
      <c r="R796" s="79"/>
      <c r="S796" s="79"/>
      <c r="T796" s="79"/>
      <c r="U796" s="79"/>
      <c r="V796" s="79"/>
      <c r="W796" s="79"/>
      <c r="X796" s="79"/>
    </row>
    <row r="797" ht="11.25" customHeight="1">
      <c r="A797" s="233" t="s">
        <v>2698</v>
      </c>
      <c r="B797" s="233" t="s">
        <v>2714</v>
      </c>
      <c r="C797" s="156" t="s">
        <v>77</v>
      </c>
      <c r="D797" s="285" t="s">
        <v>2715</v>
      </c>
      <c r="E797" s="286" t="s">
        <v>2716</v>
      </c>
      <c r="F797" s="234" t="s">
        <v>842</v>
      </c>
      <c r="G797" s="156">
        <v>1.0</v>
      </c>
      <c r="H797" s="156">
        <v>1.0</v>
      </c>
      <c r="I797" s="156">
        <v>1.0</v>
      </c>
      <c r="J797" s="238">
        <v>50.0</v>
      </c>
      <c r="K797" s="295">
        <v>50.0</v>
      </c>
      <c r="L797" s="78" t="s">
        <v>598</v>
      </c>
      <c r="M797" s="79"/>
      <c r="N797" s="79"/>
      <c r="O797" s="79"/>
      <c r="P797" s="79"/>
      <c r="Q797" s="79"/>
      <c r="R797" s="79"/>
      <c r="S797" s="79"/>
      <c r="T797" s="79"/>
      <c r="U797" s="79"/>
      <c r="V797" s="79"/>
      <c r="W797" s="79"/>
      <c r="X797" s="79"/>
    </row>
    <row r="798" ht="11.25" customHeight="1">
      <c r="A798" s="233" t="s">
        <v>2698</v>
      </c>
      <c r="B798" s="233" t="s">
        <v>2717</v>
      </c>
      <c r="C798" s="156" t="s">
        <v>77</v>
      </c>
      <c r="D798" s="285" t="s">
        <v>2718</v>
      </c>
      <c r="E798" s="286" t="s">
        <v>1199</v>
      </c>
      <c r="F798" s="234" t="s">
        <v>842</v>
      </c>
      <c r="G798" s="156">
        <v>1.0</v>
      </c>
      <c r="H798" s="156">
        <v>1.0</v>
      </c>
      <c r="I798" s="156">
        <v>1.0</v>
      </c>
      <c r="J798" s="238">
        <v>50.0</v>
      </c>
      <c r="K798" s="295">
        <v>50.0</v>
      </c>
      <c r="L798" s="78" t="s">
        <v>598</v>
      </c>
      <c r="M798" s="79"/>
      <c r="N798" s="79"/>
      <c r="O798" s="79"/>
      <c r="P798" s="79"/>
      <c r="Q798" s="79"/>
      <c r="R798" s="79"/>
      <c r="S798" s="79"/>
      <c r="T798" s="79"/>
      <c r="U798" s="79"/>
      <c r="V798" s="79"/>
      <c r="W798" s="79"/>
      <c r="X798" s="79"/>
    </row>
    <row r="799" ht="11.25" customHeight="1">
      <c r="A799" s="233" t="s">
        <v>2698</v>
      </c>
      <c r="B799" s="233" t="s">
        <v>2719</v>
      </c>
      <c r="C799" s="156" t="s">
        <v>77</v>
      </c>
      <c r="D799" s="285" t="s">
        <v>2720</v>
      </c>
      <c r="E799" s="286" t="s">
        <v>2721</v>
      </c>
      <c r="F799" s="234" t="s">
        <v>842</v>
      </c>
      <c r="G799" s="156">
        <v>1.0</v>
      </c>
      <c r="H799" s="156">
        <v>1.0</v>
      </c>
      <c r="I799" s="156">
        <v>1.0</v>
      </c>
      <c r="J799" s="238">
        <v>50.0</v>
      </c>
      <c r="K799" s="295">
        <v>50.0</v>
      </c>
      <c r="L799" s="78" t="s">
        <v>598</v>
      </c>
      <c r="M799" s="79"/>
      <c r="N799" s="79"/>
      <c r="O799" s="79"/>
      <c r="P799" s="79"/>
      <c r="Q799" s="79"/>
      <c r="R799" s="79"/>
      <c r="S799" s="79"/>
      <c r="T799" s="79"/>
      <c r="U799" s="79"/>
      <c r="V799" s="79"/>
      <c r="W799" s="79"/>
      <c r="X799" s="79"/>
    </row>
    <row r="800" ht="11.25" customHeight="1">
      <c r="A800" s="233" t="s">
        <v>2698</v>
      </c>
      <c r="B800" s="233" t="s">
        <v>2722</v>
      </c>
      <c r="C800" s="156" t="s">
        <v>77</v>
      </c>
      <c r="D800" s="285" t="s">
        <v>2723</v>
      </c>
      <c r="E800" s="286" t="s">
        <v>2724</v>
      </c>
      <c r="F800" s="234" t="s">
        <v>172</v>
      </c>
      <c r="G800" s="156">
        <v>1.0</v>
      </c>
      <c r="H800" s="156">
        <v>1.0</v>
      </c>
      <c r="I800" s="156">
        <v>1.0</v>
      </c>
      <c r="J800" s="238">
        <v>50.0</v>
      </c>
      <c r="K800" s="295">
        <v>50.0</v>
      </c>
      <c r="L800" s="78" t="s">
        <v>598</v>
      </c>
      <c r="M800" s="79"/>
      <c r="N800" s="79"/>
      <c r="O800" s="79"/>
      <c r="P800" s="79"/>
      <c r="Q800" s="79"/>
      <c r="R800" s="79"/>
      <c r="S800" s="79"/>
      <c r="T800" s="79"/>
      <c r="U800" s="79"/>
      <c r="V800" s="79"/>
      <c r="W800" s="79"/>
      <c r="X800" s="79"/>
    </row>
    <row r="801" ht="11.25" customHeight="1">
      <c r="A801" s="233" t="s">
        <v>2698</v>
      </c>
      <c r="B801" s="233" t="s">
        <v>2725</v>
      </c>
      <c r="C801" s="156" t="s">
        <v>77</v>
      </c>
      <c r="D801" s="286" t="s">
        <v>2726</v>
      </c>
      <c r="E801" s="286" t="s">
        <v>2727</v>
      </c>
      <c r="F801" s="156" t="s">
        <v>1206</v>
      </c>
      <c r="G801" s="156">
        <v>1.0</v>
      </c>
      <c r="H801" s="156">
        <v>1.0</v>
      </c>
      <c r="I801" s="156">
        <v>1.0</v>
      </c>
      <c r="J801" s="238">
        <v>50.0</v>
      </c>
      <c r="K801" s="295">
        <v>50.0</v>
      </c>
      <c r="L801" s="78" t="s">
        <v>598</v>
      </c>
      <c r="M801" s="79"/>
      <c r="N801" s="79"/>
      <c r="O801" s="79"/>
      <c r="P801" s="79"/>
      <c r="Q801" s="79"/>
      <c r="R801" s="79"/>
      <c r="S801" s="79"/>
      <c r="T801" s="79"/>
      <c r="U801" s="79"/>
      <c r="V801" s="79"/>
      <c r="W801" s="79"/>
      <c r="X801" s="79"/>
    </row>
    <row r="802" ht="11.25" customHeight="1">
      <c r="A802" s="233" t="s">
        <v>2698</v>
      </c>
      <c r="B802" s="233" t="s">
        <v>2728</v>
      </c>
      <c r="C802" s="156" t="s">
        <v>77</v>
      </c>
      <c r="D802" s="286" t="s">
        <v>2729</v>
      </c>
      <c r="E802" s="286" t="s">
        <v>2730</v>
      </c>
      <c r="F802" s="156" t="s">
        <v>1206</v>
      </c>
      <c r="G802" s="156">
        <v>1.0</v>
      </c>
      <c r="H802" s="156">
        <v>1.0</v>
      </c>
      <c r="I802" s="156">
        <v>1.0</v>
      </c>
      <c r="J802" s="238">
        <v>50.0</v>
      </c>
      <c r="K802" s="295">
        <v>50.0</v>
      </c>
      <c r="L802" s="78" t="s">
        <v>598</v>
      </c>
      <c r="M802" s="79"/>
      <c r="N802" s="79"/>
      <c r="O802" s="79"/>
      <c r="P802" s="79"/>
      <c r="Q802" s="79"/>
      <c r="R802" s="79"/>
      <c r="S802" s="79"/>
      <c r="T802" s="79"/>
      <c r="U802" s="79"/>
      <c r="V802" s="79"/>
      <c r="W802" s="79"/>
      <c r="X802" s="79"/>
    </row>
    <row r="803" ht="11.25" customHeight="1">
      <c r="A803" s="233" t="s">
        <v>2698</v>
      </c>
      <c r="B803" s="233" t="s">
        <v>2731</v>
      </c>
      <c r="C803" s="156" t="s">
        <v>77</v>
      </c>
      <c r="D803" s="285" t="s">
        <v>2732</v>
      </c>
      <c r="E803" s="286" t="s">
        <v>2733</v>
      </c>
      <c r="F803" s="234" t="s">
        <v>842</v>
      </c>
      <c r="G803" s="156">
        <v>1.0</v>
      </c>
      <c r="H803" s="156">
        <v>1.0</v>
      </c>
      <c r="I803" s="156">
        <v>1.0</v>
      </c>
      <c r="J803" s="238">
        <v>50.0</v>
      </c>
      <c r="K803" s="295">
        <v>50.0</v>
      </c>
      <c r="L803" s="78" t="s">
        <v>598</v>
      </c>
      <c r="M803" s="79"/>
      <c r="N803" s="79"/>
      <c r="O803" s="79"/>
      <c r="P803" s="79"/>
      <c r="Q803" s="79"/>
      <c r="R803" s="79"/>
      <c r="S803" s="79"/>
      <c r="T803" s="79"/>
      <c r="U803" s="79"/>
      <c r="V803" s="79"/>
      <c r="W803" s="79"/>
      <c r="X803" s="79"/>
    </row>
    <row r="804" ht="11.25" customHeight="1">
      <c r="A804" s="233" t="s">
        <v>1319</v>
      </c>
      <c r="B804" s="233" t="s">
        <v>2734</v>
      </c>
      <c r="C804" s="156" t="s">
        <v>77</v>
      </c>
      <c r="D804" s="285" t="s">
        <v>2735</v>
      </c>
      <c r="E804" s="286" t="s">
        <v>1322</v>
      </c>
      <c r="F804" s="234" t="s">
        <v>842</v>
      </c>
      <c r="G804" s="156">
        <v>4.0</v>
      </c>
      <c r="H804" s="156">
        <v>4.0</v>
      </c>
      <c r="I804" s="156">
        <v>4.0</v>
      </c>
      <c r="J804" s="238">
        <v>50.0</v>
      </c>
      <c r="K804" s="295">
        <v>12.5</v>
      </c>
      <c r="L804" s="78" t="s">
        <v>598</v>
      </c>
      <c r="M804" s="79"/>
      <c r="N804" s="79"/>
      <c r="O804" s="79"/>
      <c r="P804" s="79"/>
      <c r="Q804" s="79"/>
      <c r="R804" s="79"/>
      <c r="S804" s="79"/>
      <c r="T804" s="79"/>
      <c r="U804" s="79"/>
      <c r="V804" s="79"/>
      <c r="W804" s="79"/>
      <c r="X804" s="79"/>
    </row>
    <row r="805" ht="11.25" customHeight="1">
      <c r="A805" s="233" t="s">
        <v>2736</v>
      </c>
      <c r="B805" s="233" t="s">
        <v>2737</v>
      </c>
      <c r="C805" s="156" t="s">
        <v>77</v>
      </c>
      <c r="D805" s="285" t="s">
        <v>2738</v>
      </c>
      <c r="E805" s="286" t="s">
        <v>1318</v>
      </c>
      <c r="F805" s="234" t="s">
        <v>842</v>
      </c>
      <c r="G805" s="156">
        <v>6.0</v>
      </c>
      <c r="H805" s="156">
        <v>5.0</v>
      </c>
      <c r="I805" s="156">
        <v>6.0</v>
      </c>
      <c r="J805" s="238">
        <v>50.0</v>
      </c>
      <c r="K805" s="295">
        <v>8.333333333333334</v>
      </c>
      <c r="L805" s="78" t="s">
        <v>598</v>
      </c>
      <c r="M805" s="79"/>
      <c r="N805" s="79"/>
      <c r="O805" s="79"/>
      <c r="P805" s="79"/>
      <c r="Q805" s="79"/>
      <c r="R805" s="79"/>
      <c r="S805" s="79"/>
      <c r="T805" s="79"/>
      <c r="U805" s="79"/>
      <c r="V805" s="79"/>
      <c r="W805" s="79"/>
      <c r="X805" s="79"/>
    </row>
    <row r="806" ht="11.25" customHeight="1">
      <c r="A806" s="233" t="s">
        <v>2739</v>
      </c>
      <c r="B806" s="233" t="s">
        <v>2740</v>
      </c>
      <c r="C806" s="156" t="s">
        <v>77</v>
      </c>
      <c r="D806" s="285" t="s">
        <v>2741</v>
      </c>
      <c r="E806" s="286" t="s">
        <v>1326</v>
      </c>
      <c r="F806" s="234" t="s">
        <v>842</v>
      </c>
      <c r="G806" s="156">
        <v>5.0</v>
      </c>
      <c r="H806" s="156">
        <v>5.0</v>
      </c>
      <c r="I806" s="156">
        <v>5.0</v>
      </c>
      <c r="J806" s="238">
        <v>50.0</v>
      </c>
      <c r="K806" s="295">
        <v>10.0</v>
      </c>
      <c r="L806" s="78" t="s">
        <v>598</v>
      </c>
      <c r="M806" s="79"/>
      <c r="N806" s="79"/>
      <c r="O806" s="79"/>
      <c r="P806" s="79"/>
      <c r="Q806" s="79"/>
      <c r="R806" s="79"/>
      <c r="S806" s="79"/>
      <c r="T806" s="79"/>
      <c r="U806" s="79"/>
      <c r="V806" s="79"/>
      <c r="W806" s="79"/>
      <c r="X806" s="79"/>
    </row>
    <row r="807" ht="11.25" customHeight="1">
      <c r="A807" s="233" t="s">
        <v>2739</v>
      </c>
      <c r="B807" s="233" t="s">
        <v>2742</v>
      </c>
      <c r="C807" s="156" t="s">
        <v>77</v>
      </c>
      <c r="D807" s="285" t="s">
        <v>2743</v>
      </c>
      <c r="E807" s="286" t="s">
        <v>2744</v>
      </c>
      <c r="F807" s="234" t="s">
        <v>172</v>
      </c>
      <c r="G807" s="156">
        <v>5.0</v>
      </c>
      <c r="H807" s="156">
        <v>5.0</v>
      </c>
      <c r="I807" s="156">
        <v>5.0</v>
      </c>
      <c r="J807" s="238">
        <v>50.0</v>
      </c>
      <c r="K807" s="295">
        <v>10.0</v>
      </c>
      <c r="L807" s="78" t="s">
        <v>598</v>
      </c>
      <c r="M807" s="79"/>
      <c r="N807" s="79"/>
      <c r="O807" s="79"/>
      <c r="P807" s="79"/>
      <c r="Q807" s="79"/>
      <c r="R807" s="79"/>
      <c r="S807" s="79"/>
      <c r="T807" s="79"/>
      <c r="U807" s="79"/>
      <c r="V807" s="79"/>
      <c r="W807" s="79"/>
      <c r="X807" s="79"/>
    </row>
    <row r="808" ht="11.25" customHeight="1">
      <c r="A808" s="233" t="s">
        <v>2739</v>
      </c>
      <c r="B808" s="233" t="s">
        <v>2745</v>
      </c>
      <c r="C808" s="156" t="s">
        <v>77</v>
      </c>
      <c r="D808" s="285" t="s">
        <v>2746</v>
      </c>
      <c r="E808" s="286" t="s">
        <v>2747</v>
      </c>
      <c r="F808" s="234" t="s">
        <v>172</v>
      </c>
      <c r="G808" s="156">
        <v>5.0</v>
      </c>
      <c r="H808" s="156">
        <v>5.0</v>
      </c>
      <c r="I808" s="156">
        <v>5.0</v>
      </c>
      <c r="J808" s="238">
        <v>50.0</v>
      </c>
      <c r="K808" s="295">
        <v>10.0</v>
      </c>
      <c r="L808" s="78" t="s">
        <v>598</v>
      </c>
      <c r="M808" s="79"/>
      <c r="N808" s="79"/>
      <c r="O808" s="79"/>
      <c r="P808" s="79"/>
      <c r="Q808" s="79"/>
      <c r="R808" s="79"/>
      <c r="S808" s="79"/>
      <c r="T808" s="79"/>
      <c r="U808" s="79"/>
      <c r="V808" s="79"/>
      <c r="W808" s="79"/>
      <c r="X808" s="79"/>
    </row>
    <row r="809" ht="11.25" customHeight="1">
      <c r="A809" s="233" t="s">
        <v>2739</v>
      </c>
      <c r="B809" s="233" t="s">
        <v>2748</v>
      </c>
      <c r="C809" s="156" t="s">
        <v>77</v>
      </c>
      <c r="D809" s="285" t="s">
        <v>2749</v>
      </c>
      <c r="E809" s="286" t="s">
        <v>1333</v>
      </c>
      <c r="F809" s="234" t="s">
        <v>842</v>
      </c>
      <c r="G809" s="156">
        <v>5.0</v>
      </c>
      <c r="H809" s="156">
        <v>5.0</v>
      </c>
      <c r="I809" s="156">
        <v>5.0</v>
      </c>
      <c r="J809" s="238">
        <v>50.0</v>
      </c>
      <c r="K809" s="295">
        <v>10.0</v>
      </c>
      <c r="L809" s="78" t="s">
        <v>598</v>
      </c>
      <c r="M809" s="79"/>
      <c r="N809" s="79"/>
      <c r="O809" s="79"/>
      <c r="P809" s="79"/>
      <c r="Q809" s="79"/>
      <c r="R809" s="79"/>
      <c r="S809" s="79"/>
      <c r="T809" s="79"/>
      <c r="U809" s="79"/>
      <c r="V809" s="79"/>
      <c r="W809" s="79"/>
      <c r="X809" s="79"/>
    </row>
    <row r="810" ht="11.25" customHeight="1">
      <c r="A810" s="233" t="s">
        <v>2651</v>
      </c>
      <c r="B810" s="233" t="s">
        <v>2750</v>
      </c>
      <c r="C810" s="156" t="s">
        <v>77</v>
      </c>
      <c r="D810" s="285" t="s">
        <v>2751</v>
      </c>
      <c r="E810" s="286" t="s">
        <v>1309</v>
      </c>
      <c r="F810" s="234" t="s">
        <v>842</v>
      </c>
      <c r="G810" s="156">
        <v>2.0</v>
      </c>
      <c r="H810" s="156">
        <v>2.0</v>
      </c>
      <c r="I810" s="156">
        <v>2.0</v>
      </c>
      <c r="J810" s="238">
        <v>50.0</v>
      </c>
      <c r="K810" s="295">
        <v>25.0</v>
      </c>
      <c r="L810" s="78" t="s">
        <v>598</v>
      </c>
      <c r="M810" s="79"/>
      <c r="N810" s="79"/>
      <c r="O810" s="79"/>
      <c r="P810" s="79"/>
      <c r="Q810" s="79"/>
      <c r="R810" s="79"/>
      <c r="S810" s="79"/>
      <c r="T810" s="79"/>
      <c r="U810" s="79"/>
      <c r="V810" s="79"/>
      <c r="W810" s="79"/>
      <c r="X810" s="79"/>
    </row>
    <row r="811" ht="11.25" customHeight="1">
      <c r="A811" s="233" t="s">
        <v>2651</v>
      </c>
      <c r="B811" s="233" t="s">
        <v>2752</v>
      </c>
      <c r="C811" s="156" t="s">
        <v>77</v>
      </c>
      <c r="D811" s="285" t="s">
        <v>2753</v>
      </c>
      <c r="E811" s="286" t="s">
        <v>2754</v>
      </c>
      <c r="F811" s="234" t="s">
        <v>172</v>
      </c>
      <c r="G811" s="156">
        <v>2.0</v>
      </c>
      <c r="H811" s="156">
        <v>2.0</v>
      </c>
      <c r="I811" s="156">
        <v>2.0</v>
      </c>
      <c r="J811" s="238">
        <v>50.0</v>
      </c>
      <c r="K811" s="295">
        <v>25.0</v>
      </c>
      <c r="L811" s="78" t="s">
        <v>598</v>
      </c>
      <c r="M811" s="79"/>
      <c r="N811" s="79"/>
      <c r="O811" s="79"/>
      <c r="P811" s="79"/>
      <c r="Q811" s="79"/>
      <c r="R811" s="79"/>
      <c r="S811" s="79"/>
      <c r="T811" s="79"/>
      <c r="U811" s="79"/>
      <c r="V811" s="79"/>
      <c r="W811" s="79"/>
      <c r="X811" s="79"/>
    </row>
    <row r="812" ht="11.25" customHeight="1">
      <c r="A812" s="233" t="s">
        <v>2651</v>
      </c>
      <c r="B812" s="233" t="s">
        <v>2755</v>
      </c>
      <c r="C812" s="156" t="s">
        <v>77</v>
      </c>
      <c r="D812" s="285" t="s">
        <v>2756</v>
      </c>
      <c r="E812" s="286" t="s">
        <v>1340</v>
      </c>
      <c r="F812" s="234" t="s">
        <v>842</v>
      </c>
      <c r="G812" s="156">
        <v>2.0</v>
      </c>
      <c r="H812" s="156">
        <v>2.0</v>
      </c>
      <c r="I812" s="156">
        <v>2.0</v>
      </c>
      <c r="J812" s="238">
        <v>50.0</v>
      </c>
      <c r="K812" s="295">
        <v>25.0</v>
      </c>
      <c r="L812" s="78" t="s">
        <v>598</v>
      </c>
      <c r="M812" s="79"/>
      <c r="N812" s="79"/>
      <c r="O812" s="79"/>
      <c r="P812" s="79"/>
      <c r="Q812" s="79"/>
      <c r="R812" s="79"/>
      <c r="S812" s="79"/>
      <c r="T812" s="79"/>
      <c r="U812" s="79"/>
      <c r="V812" s="79"/>
      <c r="W812" s="79"/>
      <c r="X812" s="79"/>
    </row>
    <row r="813" ht="11.25" customHeight="1">
      <c r="A813" s="233" t="s">
        <v>2651</v>
      </c>
      <c r="B813" s="233" t="s">
        <v>2757</v>
      </c>
      <c r="C813" s="156" t="s">
        <v>77</v>
      </c>
      <c r="D813" s="286" t="s">
        <v>2758</v>
      </c>
      <c r="E813" s="286" t="s">
        <v>1361</v>
      </c>
      <c r="F813" s="234" t="s">
        <v>842</v>
      </c>
      <c r="G813" s="156">
        <v>2.0</v>
      </c>
      <c r="H813" s="156">
        <v>2.0</v>
      </c>
      <c r="I813" s="156">
        <v>2.0</v>
      </c>
      <c r="J813" s="238">
        <v>50.0</v>
      </c>
      <c r="K813" s="295">
        <v>25.0</v>
      </c>
      <c r="L813" s="78" t="s">
        <v>598</v>
      </c>
      <c r="M813" s="79"/>
      <c r="N813" s="79"/>
      <c r="O813" s="79"/>
      <c r="P813" s="79"/>
      <c r="Q813" s="79"/>
      <c r="R813" s="79"/>
      <c r="S813" s="79"/>
      <c r="T813" s="79"/>
      <c r="U813" s="79"/>
      <c r="V813" s="79"/>
      <c r="W813" s="79"/>
      <c r="X813" s="79"/>
    </row>
    <row r="814" ht="11.25" customHeight="1">
      <c r="A814" s="233" t="s">
        <v>2651</v>
      </c>
      <c r="B814" s="233" t="s">
        <v>2759</v>
      </c>
      <c r="C814" s="156" t="s">
        <v>77</v>
      </c>
      <c r="D814" s="285" t="s">
        <v>2760</v>
      </c>
      <c r="E814" s="286" t="s">
        <v>2761</v>
      </c>
      <c r="F814" s="234" t="s">
        <v>172</v>
      </c>
      <c r="G814" s="156">
        <v>2.0</v>
      </c>
      <c r="H814" s="156">
        <v>2.0</v>
      </c>
      <c r="I814" s="156">
        <v>2.0</v>
      </c>
      <c r="J814" s="238">
        <v>50.0</v>
      </c>
      <c r="K814" s="295">
        <v>25.0</v>
      </c>
      <c r="L814" s="78" t="s">
        <v>598</v>
      </c>
      <c r="M814" s="79"/>
      <c r="N814" s="79"/>
      <c r="O814" s="79"/>
      <c r="P814" s="79"/>
      <c r="Q814" s="79"/>
      <c r="R814" s="79"/>
      <c r="S814" s="79"/>
      <c r="T814" s="79"/>
      <c r="U814" s="79"/>
      <c r="V814" s="79"/>
      <c r="W814" s="79"/>
      <c r="X814" s="79"/>
    </row>
    <row r="815" ht="11.25" customHeight="1">
      <c r="A815" s="233" t="s">
        <v>2762</v>
      </c>
      <c r="B815" s="233" t="s">
        <v>2763</v>
      </c>
      <c r="C815" s="156" t="s">
        <v>77</v>
      </c>
      <c r="D815" s="285" t="s">
        <v>2764</v>
      </c>
      <c r="E815" s="286" t="s">
        <v>1344</v>
      </c>
      <c r="F815" s="234" t="s">
        <v>842</v>
      </c>
      <c r="G815" s="156">
        <v>3.0</v>
      </c>
      <c r="H815" s="156">
        <v>3.0</v>
      </c>
      <c r="I815" s="156">
        <v>3.0</v>
      </c>
      <c r="J815" s="238">
        <v>50.0</v>
      </c>
      <c r="K815" s="295">
        <v>16.666666666666668</v>
      </c>
      <c r="L815" s="78" t="s">
        <v>598</v>
      </c>
      <c r="M815" s="79"/>
      <c r="N815" s="79"/>
      <c r="O815" s="79"/>
      <c r="P815" s="79"/>
      <c r="Q815" s="79"/>
      <c r="R815" s="79"/>
      <c r="S815" s="79"/>
      <c r="T815" s="79"/>
      <c r="U815" s="79"/>
      <c r="V815" s="79"/>
      <c r="W815" s="79"/>
      <c r="X815" s="79"/>
    </row>
    <row r="816" ht="11.25" customHeight="1">
      <c r="A816" s="233" t="s">
        <v>2651</v>
      </c>
      <c r="B816" s="233" t="s">
        <v>2765</v>
      </c>
      <c r="C816" s="156" t="s">
        <v>77</v>
      </c>
      <c r="D816" s="296" t="s">
        <v>1347</v>
      </c>
      <c r="E816" s="285" t="s">
        <v>2766</v>
      </c>
      <c r="F816" s="234" t="s">
        <v>172</v>
      </c>
      <c r="G816" s="156">
        <v>2.0</v>
      </c>
      <c r="H816" s="156">
        <v>2.0</v>
      </c>
      <c r="I816" s="156">
        <v>2.0</v>
      </c>
      <c r="J816" s="238">
        <v>50.0</v>
      </c>
      <c r="K816" s="295">
        <v>25.0</v>
      </c>
      <c r="L816" s="78" t="s">
        <v>598</v>
      </c>
      <c r="M816" s="79"/>
      <c r="N816" s="79"/>
      <c r="O816" s="79"/>
      <c r="P816" s="79"/>
      <c r="Q816" s="79"/>
      <c r="R816" s="79"/>
      <c r="S816" s="79"/>
      <c r="T816" s="79"/>
      <c r="U816" s="79"/>
      <c r="V816" s="79"/>
      <c r="W816" s="79"/>
      <c r="X816" s="79"/>
    </row>
    <row r="817" ht="11.25" customHeight="1">
      <c r="A817" s="233" t="s">
        <v>2698</v>
      </c>
      <c r="B817" s="233" t="s">
        <v>2767</v>
      </c>
      <c r="C817" s="156" t="s">
        <v>77</v>
      </c>
      <c r="D817" s="285" t="s">
        <v>2768</v>
      </c>
      <c r="E817" s="286" t="s">
        <v>2769</v>
      </c>
      <c r="F817" s="234" t="s">
        <v>172</v>
      </c>
      <c r="G817" s="156">
        <v>1.0</v>
      </c>
      <c r="H817" s="156">
        <v>1.0</v>
      </c>
      <c r="I817" s="156">
        <v>1.0</v>
      </c>
      <c r="J817" s="238">
        <v>50.0</v>
      </c>
      <c r="K817" s="295">
        <v>50.0</v>
      </c>
      <c r="L817" s="78" t="s">
        <v>598</v>
      </c>
      <c r="M817" s="79"/>
      <c r="N817" s="79"/>
      <c r="O817" s="79"/>
      <c r="P817" s="79"/>
      <c r="Q817" s="79"/>
      <c r="R817" s="79"/>
      <c r="S817" s="79"/>
      <c r="T817" s="79"/>
      <c r="U817" s="79"/>
      <c r="V817" s="79"/>
      <c r="W817" s="79"/>
      <c r="X817" s="79"/>
    </row>
    <row r="818" ht="11.25" customHeight="1">
      <c r="A818" s="233" t="s">
        <v>2651</v>
      </c>
      <c r="B818" s="233" t="s">
        <v>2770</v>
      </c>
      <c r="C818" s="156" t="s">
        <v>77</v>
      </c>
      <c r="D818" s="285" t="s">
        <v>2771</v>
      </c>
      <c r="E818" s="286" t="s">
        <v>1379</v>
      </c>
      <c r="F818" s="234" t="s">
        <v>172</v>
      </c>
      <c r="G818" s="156">
        <v>2.0</v>
      </c>
      <c r="H818" s="156">
        <v>2.0</v>
      </c>
      <c r="I818" s="156">
        <v>2.0</v>
      </c>
      <c r="J818" s="238">
        <v>50.0</v>
      </c>
      <c r="K818" s="295">
        <v>25.0</v>
      </c>
      <c r="L818" s="78" t="s">
        <v>598</v>
      </c>
      <c r="M818" s="79"/>
      <c r="N818" s="79"/>
      <c r="O818" s="79"/>
      <c r="P818" s="79"/>
      <c r="Q818" s="79"/>
      <c r="R818" s="79"/>
      <c r="S818" s="79"/>
      <c r="T818" s="79"/>
      <c r="U818" s="79"/>
      <c r="V818" s="79"/>
      <c r="W818" s="79"/>
      <c r="X818" s="79"/>
    </row>
    <row r="819" ht="11.25" customHeight="1">
      <c r="A819" s="233" t="s">
        <v>2651</v>
      </c>
      <c r="B819" s="233" t="s">
        <v>2772</v>
      </c>
      <c r="C819" s="156" t="s">
        <v>77</v>
      </c>
      <c r="D819" s="285" t="s">
        <v>2773</v>
      </c>
      <c r="E819" s="286" t="s">
        <v>1245</v>
      </c>
      <c r="F819" s="234" t="s">
        <v>172</v>
      </c>
      <c r="G819" s="156">
        <v>2.0</v>
      </c>
      <c r="H819" s="156">
        <v>2.0</v>
      </c>
      <c r="I819" s="156">
        <v>2.0</v>
      </c>
      <c r="J819" s="238">
        <v>50.0</v>
      </c>
      <c r="K819" s="295">
        <v>25.0</v>
      </c>
      <c r="L819" s="78" t="s">
        <v>598</v>
      </c>
      <c r="M819" s="79"/>
      <c r="N819" s="79"/>
      <c r="O819" s="79"/>
      <c r="P819" s="79"/>
      <c r="Q819" s="79"/>
      <c r="R819" s="79"/>
      <c r="S819" s="79"/>
      <c r="T819" s="79"/>
      <c r="U819" s="79"/>
      <c r="V819" s="79"/>
      <c r="W819" s="79"/>
      <c r="X819" s="79"/>
    </row>
    <row r="820" ht="11.25" customHeight="1">
      <c r="A820" s="233" t="s">
        <v>2651</v>
      </c>
      <c r="B820" s="233" t="s">
        <v>2774</v>
      </c>
      <c r="C820" s="156" t="s">
        <v>77</v>
      </c>
      <c r="D820" s="286" t="s">
        <v>2775</v>
      </c>
      <c r="E820" s="286" t="s">
        <v>1364</v>
      </c>
      <c r="F820" s="234" t="s">
        <v>2632</v>
      </c>
      <c r="G820" s="156">
        <v>2.0</v>
      </c>
      <c r="H820" s="156">
        <v>2.0</v>
      </c>
      <c r="I820" s="156">
        <v>2.0</v>
      </c>
      <c r="J820" s="238">
        <v>50.0</v>
      </c>
      <c r="K820" s="295">
        <v>25.0</v>
      </c>
      <c r="L820" s="78" t="s">
        <v>598</v>
      </c>
      <c r="M820" s="79"/>
      <c r="N820" s="79"/>
      <c r="O820" s="79"/>
      <c r="P820" s="79"/>
      <c r="Q820" s="79"/>
      <c r="R820" s="79"/>
      <c r="S820" s="79"/>
      <c r="T820" s="79"/>
      <c r="U820" s="79"/>
      <c r="V820" s="79"/>
      <c r="W820" s="79"/>
      <c r="X820" s="79"/>
    </row>
    <row r="821" ht="11.25" customHeight="1">
      <c r="A821" s="233" t="s">
        <v>2698</v>
      </c>
      <c r="B821" s="233" t="s">
        <v>2776</v>
      </c>
      <c r="C821" s="156" t="s">
        <v>77</v>
      </c>
      <c r="D821" s="286" t="s">
        <v>2777</v>
      </c>
      <c r="E821" s="297" t="s">
        <v>2778</v>
      </c>
      <c r="F821" s="156" t="s">
        <v>1206</v>
      </c>
      <c r="G821" s="156">
        <v>1.0</v>
      </c>
      <c r="H821" s="156">
        <v>1.0</v>
      </c>
      <c r="I821" s="156">
        <v>1.0</v>
      </c>
      <c r="J821" s="238">
        <v>50.0</v>
      </c>
      <c r="K821" s="295">
        <v>50.0</v>
      </c>
      <c r="L821" s="78" t="s">
        <v>598</v>
      </c>
      <c r="M821" s="79"/>
      <c r="N821" s="79"/>
      <c r="O821" s="79"/>
      <c r="P821" s="79"/>
      <c r="Q821" s="79"/>
      <c r="R821" s="79"/>
      <c r="S821" s="79"/>
      <c r="T821" s="79"/>
      <c r="U821" s="79"/>
      <c r="V821" s="79"/>
      <c r="W821" s="79"/>
      <c r="X821" s="79"/>
    </row>
    <row r="822" ht="11.25" customHeight="1">
      <c r="A822" s="233" t="s">
        <v>2698</v>
      </c>
      <c r="B822" s="233" t="s">
        <v>2779</v>
      </c>
      <c r="C822" s="156" t="s">
        <v>77</v>
      </c>
      <c r="D822" s="286" t="s">
        <v>2780</v>
      </c>
      <c r="E822" s="286" t="s">
        <v>2781</v>
      </c>
      <c r="F822" s="156" t="s">
        <v>2782</v>
      </c>
      <c r="G822" s="156">
        <v>1.0</v>
      </c>
      <c r="H822" s="156">
        <v>1.0</v>
      </c>
      <c r="I822" s="156">
        <v>1.0</v>
      </c>
      <c r="J822" s="238">
        <v>50.0</v>
      </c>
      <c r="K822" s="295">
        <v>50.0</v>
      </c>
      <c r="L822" s="78" t="s">
        <v>598</v>
      </c>
      <c r="M822" s="79"/>
      <c r="N822" s="79"/>
      <c r="O822" s="79"/>
      <c r="P822" s="79"/>
      <c r="Q822" s="79"/>
      <c r="R822" s="79"/>
      <c r="S822" s="79"/>
      <c r="T822" s="79"/>
      <c r="U822" s="79"/>
      <c r="V822" s="79"/>
      <c r="W822" s="79"/>
      <c r="X822" s="79"/>
    </row>
    <row r="823" ht="11.25" customHeight="1">
      <c r="A823" s="233" t="s">
        <v>2698</v>
      </c>
      <c r="B823" s="233" t="s">
        <v>2783</v>
      </c>
      <c r="C823" s="156" t="s">
        <v>77</v>
      </c>
      <c r="D823" s="286" t="s">
        <v>2784</v>
      </c>
      <c r="E823" s="286" t="s">
        <v>2785</v>
      </c>
      <c r="F823" s="156" t="s">
        <v>2782</v>
      </c>
      <c r="G823" s="156">
        <v>1.0</v>
      </c>
      <c r="H823" s="156">
        <v>1.0</v>
      </c>
      <c r="I823" s="156">
        <v>1.0</v>
      </c>
      <c r="J823" s="238">
        <v>50.0</v>
      </c>
      <c r="K823" s="295">
        <v>50.0</v>
      </c>
      <c r="L823" s="78" t="s">
        <v>598</v>
      </c>
      <c r="M823" s="79"/>
      <c r="N823" s="79"/>
      <c r="O823" s="79"/>
      <c r="P823" s="79"/>
      <c r="Q823" s="79"/>
      <c r="R823" s="79"/>
      <c r="S823" s="79"/>
      <c r="T823" s="79"/>
      <c r="U823" s="79"/>
      <c r="V823" s="79"/>
      <c r="W823" s="79"/>
      <c r="X823" s="79"/>
    </row>
    <row r="824" ht="11.25" customHeight="1">
      <c r="A824" s="288" t="s">
        <v>1312</v>
      </c>
      <c r="B824" s="288" t="s">
        <v>2786</v>
      </c>
      <c r="C824" s="289" t="s">
        <v>77</v>
      </c>
      <c r="D824" s="291" t="s">
        <v>2787</v>
      </c>
      <c r="E824" s="298" t="s">
        <v>1263</v>
      </c>
      <c r="F824" s="289" t="s">
        <v>1206</v>
      </c>
      <c r="G824" s="289">
        <v>3.0</v>
      </c>
      <c r="H824" s="289">
        <v>3.0</v>
      </c>
      <c r="I824" s="289">
        <v>3.0</v>
      </c>
      <c r="J824" s="293">
        <v>50.0</v>
      </c>
      <c r="K824" s="294">
        <v>16.666666666666668</v>
      </c>
      <c r="L824" s="78" t="s">
        <v>598</v>
      </c>
      <c r="M824" s="79"/>
      <c r="N824" s="79"/>
      <c r="O824" s="79"/>
      <c r="P824" s="79"/>
      <c r="Q824" s="79"/>
      <c r="R824" s="79"/>
      <c r="S824" s="79"/>
      <c r="T824" s="79"/>
      <c r="U824" s="79"/>
      <c r="V824" s="79"/>
      <c r="W824" s="79"/>
      <c r="X824" s="79"/>
    </row>
    <row r="825" ht="11.25" customHeight="1">
      <c r="A825" s="233" t="s">
        <v>2651</v>
      </c>
      <c r="B825" s="233" t="s">
        <v>2788</v>
      </c>
      <c r="C825" s="156" t="s">
        <v>77</v>
      </c>
      <c r="D825" s="286" t="s">
        <v>2789</v>
      </c>
      <c r="E825" s="299" t="s">
        <v>2790</v>
      </c>
      <c r="F825" s="156" t="s">
        <v>842</v>
      </c>
      <c r="G825" s="156">
        <v>2.0</v>
      </c>
      <c r="H825" s="156">
        <v>2.0</v>
      </c>
      <c r="I825" s="156">
        <v>2.0</v>
      </c>
      <c r="J825" s="238">
        <v>50.0</v>
      </c>
      <c r="K825" s="295">
        <v>25.0</v>
      </c>
      <c r="L825" s="78" t="s">
        <v>598</v>
      </c>
      <c r="M825" s="79"/>
      <c r="N825" s="79"/>
      <c r="O825" s="79"/>
      <c r="P825" s="79"/>
      <c r="Q825" s="79"/>
      <c r="R825" s="79"/>
      <c r="S825" s="79"/>
      <c r="T825" s="79"/>
      <c r="U825" s="79"/>
      <c r="V825" s="79"/>
      <c r="W825" s="79"/>
      <c r="X825" s="79"/>
    </row>
    <row r="826" ht="11.25" customHeight="1">
      <c r="A826" s="236" t="s">
        <v>2791</v>
      </c>
      <c r="B826" s="236" t="s">
        <v>2792</v>
      </c>
      <c r="C826" s="98" t="s">
        <v>77</v>
      </c>
      <c r="D826" s="112" t="s">
        <v>2793</v>
      </c>
      <c r="E826" s="17" t="s">
        <v>2794</v>
      </c>
      <c r="F826" s="98" t="s">
        <v>974</v>
      </c>
      <c r="G826" s="156">
        <v>2.0</v>
      </c>
      <c r="H826" s="156">
        <v>2.0</v>
      </c>
      <c r="I826" s="156">
        <v>2.0</v>
      </c>
      <c r="J826" s="156">
        <v>50.0</v>
      </c>
      <c r="K826" s="98">
        <v>25.0</v>
      </c>
      <c r="L826" s="78" t="s">
        <v>775</v>
      </c>
      <c r="M826" s="79"/>
      <c r="N826" s="79"/>
      <c r="O826" s="79"/>
      <c r="P826" s="79"/>
      <c r="Q826" s="79"/>
      <c r="R826" s="79"/>
      <c r="S826" s="79"/>
      <c r="T826" s="79"/>
      <c r="U826" s="79"/>
      <c r="V826" s="79"/>
      <c r="W826" s="79"/>
      <c r="X826" s="79"/>
    </row>
    <row r="827" ht="11.25" customHeight="1">
      <c r="A827" s="236" t="s">
        <v>2791</v>
      </c>
      <c r="B827" s="125" t="s">
        <v>2795</v>
      </c>
      <c r="C827" s="98" t="s">
        <v>77</v>
      </c>
      <c r="D827" s="112" t="s">
        <v>2796</v>
      </c>
      <c r="E827" s="17" t="s">
        <v>2797</v>
      </c>
      <c r="F827" s="98" t="s">
        <v>1602</v>
      </c>
      <c r="G827" s="257">
        <v>2.0</v>
      </c>
      <c r="H827" s="257">
        <v>2.0</v>
      </c>
      <c r="I827" s="257">
        <v>2.0</v>
      </c>
      <c r="J827" s="156">
        <v>50.0</v>
      </c>
      <c r="K827" s="98">
        <v>25.0</v>
      </c>
      <c r="L827" s="78" t="s">
        <v>775</v>
      </c>
      <c r="M827" s="79"/>
      <c r="N827" s="79"/>
      <c r="O827" s="79"/>
      <c r="P827" s="79"/>
      <c r="Q827" s="79"/>
      <c r="R827" s="79"/>
      <c r="S827" s="79"/>
      <c r="T827" s="79"/>
      <c r="U827" s="79"/>
      <c r="V827" s="79"/>
      <c r="W827" s="79"/>
      <c r="X827" s="79"/>
    </row>
    <row r="828" ht="11.25" customHeight="1">
      <c r="A828" s="236" t="s">
        <v>2798</v>
      </c>
      <c r="B828" s="125" t="s">
        <v>2799</v>
      </c>
      <c r="C828" s="98" t="s">
        <v>77</v>
      </c>
      <c r="D828" s="112" t="s">
        <v>2800</v>
      </c>
      <c r="E828" s="17" t="s">
        <v>2801</v>
      </c>
      <c r="F828" s="98" t="s">
        <v>1393</v>
      </c>
      <c r="G828" s="257">
        <v>2.0</v>
      </c>
      <c r="H828" s="257">
        <v>2.0</v>
      </c>
      <c r="I828" s="257">
        <v>2.0</v>
      </c>
      <c r="J828" s="156">
        <v>50.0</v>
      </c>
      <c r="K828" s="98">
        <v>25.0</v>
      </c>
      <c r="L828" s="78" t="s">
        <v>775</v>
      </c>
      <c r="M828" s="79"/>
      <c r="N828" s="79"/>
      <c r="O828" s="79"/>
      <c r="P828" s="79"/>
      <c r="Q828" s="79"/>
      <c r="R828" s="79"/>
      <c r="S828" s="79"/>
      <c r="T828" s="79"/>
      <c r="U828" s="79"/>
      <c r="V828" s="79"/>
      <c r="W828" s="79"/>
      <c r="X828" s="79"/>
    </row>
    <row r="829" ht="11.25" customHeight="1">
      <c r="A829" s="236" t="s">
        <v>2798</v>
      </c>
      <c r="B829" s="125" t="s">
        <v>2802</v>
      </c>
      <c r="C829" s="98" t="s">
        <v>77</v>
      </c>
      <c r="D829" s="112" t="s">
        <v>2803</v>
      </c>
      <c r="E829" s="17" t="s">
        <v>2804</v>
      </c>
      <c r="F829" s="98" t="s">
        <v>1393</v>
      </c>
      <c r="G829" s="257">
        <v>2.0</v>
      </c>
      <c r="H829" s="257">
        <v>2.0</v>
      </c>
      <c r="I829" s="257">
        <v>2.0</v>
      </c>
      <c r="J829" s="156">
        <v>50.0</v>
      </c>
      <c r="K829" s="98">
        <v>25.0</v>
      </c>
      <c r="L829" s="78" t="s">
        <v>775</v>
      </c>
      <c r="M829" s="79"/>
      <c r="N829" s="79"/>
      <c r="O829" s="79"/>
      <c r="P829" s="79"/>
      <c r="Q829" s="79"/>
      <c r="R829" s="79"/>
      <c r="S829" s="79"/>
      <c r="T829" s="79"/>
      <c r="U829" s="79"/>
      <c r="V829" s="79"/>
      <c r="W829" s="79"/>
      <c r="X829" s="79"/>
    </row>
    <row r="830" ht="11.25" customHeight="1">
      <c r="A830" s="236" t="s">
        <v>2798</v>
      </c>
      <c r="B830" s="125" t="s">
        <v>2805</v>
      </c>
      <c r="C830" s="98" t="s">
        <v>77</v>
      </c>
      <c r="D830" s="112" t="s">
        <v>2806</v>
      </c>
      <c r="E830" s="17" t="s">
        <v>2807</v>
      </c>
      <c r="F830" s="98" t="s">
        <v>1393</v>
      </c>
      <c r="G830" s="257">
        <v>2.0</v>
      </c>
      <c r="H830" s="257">
        <v>2.0</v>
      </c>
      <c r="I830" s="257">
        <v>2.0</v>
      </c>
      <c r="J830" s="156">
        <v>50.0</v>
      </c>
      <c r="K830" s="98">
        <v>25.0</v>
      </c>
      <c r="L830" s="78" t="s">
        <v>775</v>
      </c>
      <c r="M830" s="79"/>
      <c r="N830" s="79"/>
      <c r="O830" s="79"/>
      <c r="P830" s="79"/>
      <c r="Q830" s="79"/>
      <c r="R830" s="79"/>
      <c r="S830" s="79"/>
      <c r="T830" s="79"/>
      <c r="U830" s="79"/>
      <c r="V830" s="79"/>
      <c r="W830" s="79"/>
      <c r="X830" s="79"/>
    </row>
    <row r="831" ht="11.25" customHeight="1">
      <c r="A831" s="236" t="s">
        <v>2798</v>
      </c>
      <c r="B831" s="125" t="s">
        <v>2808</v>
      </c>
      <c r="C831" s="98" t="s">
        <v>77</v>
      </c>
      <c r="D831" s="112" t="s">
        <v>2809</v>
      </c>
      <c r="E831" s="17" t="s">
        <v>2810</v>
      </c>
      <c r="F831" s="98" t="s">
        <v>2811</v>
      </c>
      <c r="G831" s="257">
        <v>2.0</v>
      </c>
      <c r="H831" s="257">
        <v>2.0</v>
      </c>
      <c r="I831" s="257">
        <v>2.0</v>
      </c>
      <c r="J831" s="156">
        <v>50.0</v>
      </c>
      <c r="K831" s="98">
        <v>25.0</v>
      </c>
      <c r="L831" s="78" t="s">
        <v>775</v>
      </c>
      <c r="M831" s="79"/>
      <c r="N831" s="79"/>
      <c r="O831" s="79"/>
      <c r="P831" s="79"/>
      <c r="Q831" s="79"/>
      <c r="R831" s="79"/>
      <c r="S831" s="79"/>
      <c r="T831" s="79"/>
      <c r="U831" s="79"/>
      <c r="V831" s="79"/>
      <c r="W831" s="79"/>
      <c r="X831" s="79"/>
    </row>
    <row r="832" ht="11.25" customHeight="1">
      <c r="A832" s="236" t="s">
        <v>2798</v>
      </c>
      <c r="B832" s="125" t="s">
        <v>2812</v>
      </c>
      <c r="C832" s="98" t="s">
        <v>77</v>
      </c>
      <c r="D832" s="112" t="s">
        <v>2813</v>
      </c>
      <c r="E832" s="17" t="s">
        <v>2814</v>
      </c>
      <c r="F832" s="98" t="s">
        <v>974</v>
      </c>
      <c r="G832" s="257">
        <v>2.0</v>
      </c>
      <c r="H832" s="257">
        <v>2.0</v>
      </c>
      <c r="I832" s="257">
        <v>2.0</v>
      </c>
      <c r="J832" s="156">
        <v>50.0</v>
      </c>
      <c r="K832" s="98">
        <v>25.0</v>
      </c>
      <c r="L832" s="78" t="s">
        <v>775</v>
      </c>
      <c r="M832" s="79"/>
      <c r="N832" s="79"/>
      <c r="O832" s="79"/>
      <c r="P832" s="79"/>
      <c r="Q832" s="79"/>
      <c r="R832" s="79"/>
      <c r="S832" s="79"/>
      <c r="T832" s="79"/>
      <c r="U832" s="79"/>
      <c r="V832" s="79"/>
      <c r="W832" s="79"/>
      <c r="X832" s="79"/>
    </row>
    <row r="833" ht="11.25" customHeight="1">
      <c r="A833" s="236" t="s">
        <v>2798</v>
      </c>
      <c r="B833" s="125" t="s">
        <v>2815</v>
      </c>
      <c r="C833" s="98" t="s">
        <v>77</v>
      </c>
      <c r="D833" s="112" t="s">
        <v>2816</v>
      </c>
      <c r="E833" s="17" t="s">
        <v>2817</v>
      </c>
      <c r="F833" s="98" t="s">
        <v>842</v>
      </c>
      <c r="G833" s="257">
        <v>2.0</v>
      </c>
      <c r="H833" s="257">
        <v>2.0</v>
      </c>
      <c r="I833" s="257">
        <v>2.0</v>
      </c>
      <c r="J833" s="156">
        <v>50.0</v>
      </c>
      <c r="K833" s="98">
        <v>25.0</v>
      </c>
      <c r="L833" s="78" t="s">
        <v>775</v>
      </c>
      <c r="M833" s="79"/>
      <c r="N833" s="79"/>
      <c r="O833" s="79"/>
      <c r="P833" s="79"/>
      <c r="Q833" s="79"/>
      <c r="R833" s="79"/>
      <c r="S833" s="79"/>
      <c r="T833" s="79"/>
      <c r="U833" s="79"/>
      <c r="V833" s="79"/>
      <c r="W833" s="79"/>
      <c r="X833" s="79"/>
    </row>
    <row r="834" ht="11.25" customHeight="1">
      <c r="A834" s="236" t="s">
        <v>2798</v>
      </c>
      <c r="B834" s="125" t="s">
        <v>2818</v>
      </c>
      <c r="C834" s="98" t="s">
        <v>77</v>
      </c>
      <c r="D834" s="112" t="s">
        <v>2819</v>
      </c>
      <c r="E834" s="17" t="s">
        <v>2820</v>
      </c>
      <c r="F834" s="98" t="s">
        <v>842</v>
      </c>
      <c r="G834" s="257">
        <v>2.0</v>
      </c>
      <c r="H834" s="257">
        <v>2.0</v>
      </c>
      <c r="I834" s="257">
        <v>2.0</v>
      </c>
      <c r="J834" s="156">
        <v>50.0</v>
      </c>
      <c r="K834" s="98">
        <v>25.0</v>
      </c>
      <c r="L834" s="78" t="s">
        <v>775</v>
      </c>
      <c r="M834" s="79"/>
      <c r="N834" s="79"/>
      <c r="O834" s="79"/>
      <c r="P834" s="79"/>
      <c r="Q834" s="79"/>
      <c r="R834" s="79"/>
      <c r="S834" s="79"/>
      <c r="T834" s="79"/>
      <c r="U834" s="79"/>
      <c r="V834" s="79"/>
      <c r="W834" s="79"/>
      <c r="X834" s="79"/>
    </row>
    <row r="835" ht="11.25" customHeight="1">
      <c r="A835" s="236" t="s">
        <v>2798</v>
      </c>
      <c r="B835" s="125" t="s">
        <v>2821</v>
      </c>
      <c r="C835" s="98" t="s">
        <v>77</v>
      </c>
      <c r="D835" s="112" t="s">
        <v>2822</v>
      </c>
      <c r="E835" s="17" t="s">
        <v>2823</v>
      </c>
      <c r="F835" s="98" t="s">
        <v>1602</v>
      </c>
      <c r="G835" s="257">
        <v>2.0</v>
      </c>
      <c r="H835" s="257">
        <v>2.0</v>
      </c>
      <c r="I835" s="257">
        <v>2.0</v>
      </c>
      <c r="J835" s="156">
        <v>50.0</v>
      </c>
      <c r="K835" s="98">
        <v>25.0</v>
      </c>
      <c r="L835" s="78" t="s">
        <v>775</v>
      </c>
      <c r="M835" s="79"/>
      <c r="N835" s="79"/>
      <c r="O835" s="79"/>
      <c r="P835" s="79"/>
      <c r="Q835" s="79"/>
      <c r="R835" s="79"/>
      <c r="S835" s="79"/>
      <c r="T835" s="79"/>
      <c r="U835" s="79"/>
      <c r="V835" s="79"/>
      <c r="W835" s="79"/>
      <c r="X835" s="79"/>
    </row>
    <row r="836" ht="11.25" customHeight="1">
      <c r="A836" s="236" t="s">
        <v>2798</v>
      </c>
      <c r="B836" s="125" t="s">
        <v>2824</v>
      </c>
      <c r="C836" s="98" t="s">
        <v>77</v>
      </c>
      <c r="D836" s="112" t="s">
        <v>2825</v>
      </c>
      <c r="E836" s="17" t="s">
        <v>2826</v>
      </c>
      <c r="F836" s="98" t="s">
        <v>974</v>
      </c>
      <c r="G836" s="257">
        <v>2.0</v>
      </c>
      <c r="H836" s="257">
        <v>2.0</v>
      </c>
      <c r="I836" s="257">
        <v>2.0</v>
      </c>
      <c r="J836" s="156">
        <v>50.0</v>
      </c>
      <c r="K836" s="98">
        <v>25.0</v>
      </c>
      <c r="L836" s="78" t="s">
        <v>775</v>
      </c>
      <c r="M836" s="79"/>
      <c r="N836" s="79"/>
      <c r="O836" s="79"/>
      <c r="P836" s="79"/>
      <c r="Q836" s="79"/>
      <c r="R836" s="79"/>
      <c r="S836" s="79"/>
      <c r="T836" s="79"/>
      <c r="U836" s="79"/>
      <c r="V836" s="79"/>
      <c r="W836" s="79"/>
      <c r="X836" s="79"/>
    </row>
    <row r="837" ht="11.25" customHeight="1">
      <c r="A837" s="236" t="s">
        <v>2798</v>
      </c>
      <c r="B837" s="125" t="s">
        <v>2827</v>
      </c>
      <c r="C837" s="98" t="s">
        <v>77</v>
      </c>
      <c r="D837" s="112" t="s">
        <v>2828</v>
      </c>
      <c r="E837" s="17" t="s">
        <v>2829</v>
      </c>
      <c r="F837" s="98" t="s">
        <v>974</v>
      </c>
      <c r="G837" s="257">
        <v>2.0</v>
      </c>
      <c r="H837" s="257">
        <v>2.0</v>
      </c>
      <c r="I837" s="257">
        <v>2.0</v>
      </c>
      <c r="J837" s="156">
        <v>50.0</v>
      </c>
      <c r="K837" s="98">
        <v>25.0</v>
      </c>
      <c r="L837" s="78" t="s">
        <v>775</v>
      </c>
      <c r="M837" s="79"/>
      <c r="N837" s="79"/>
      <c r="O837" s="79"/>
      <c r="P837" s="79"/>
      <c r="Q837" s="79"/>
      <c r="R837" s="79"/>
      <c r="S837" s="79"/>
      <c r="T837" s="79"/>
      <c r="U837" s="79"/>
      <c r="V837" s="79"/>
      <c r="W837" s="79"/>
      <c r="X837" s="79"/>
    </row>
    <row r="838" ht="11.25" customHeight="1">
      <c r="A838" s="236" t="s">
        <v>2798</v>
      </c>
      <c r="B838" s="125" t="s">
        <v>2830</v>
      </c>
      <c r="C838" s="98" t="s">
        <v>77</v>
      </c>
      <c r="D838" s="112" t="s">
        <v>2831</v>
      </c>
      <c r="E838" s="17" t="s">
        <v>2832</v>
      </c>
      <c r="F838" s="98" t="s">
        <v>842</v>
      </c>
      <c r="G838" s="257">
        <v>2.0</v>
      </c>
      <c r="H838" s="257">
        <v>2.0</v>
      </c>
      <c r="I838" s="257">
        <v>2.0</v>
      </c>
      <c r="J838" s="156">
        <v>50.0</v>
      </c>
      <c r="K838" s="98">
        <v>25.0</v>
      </c>
      <c r="L838" s="78" t="s">
        <v>775</v>
      </c>
      <c r="M838" s="79"/>
      <c r="N838" s="79"/>
      <c r="O838" s="79"/>
      <c r="P838" s="79"/>
      <c r="Q838" s="79"/>
      <c r="R838" s="79"/>
      <c r="S838" s="79"/>
      <c r="T838" s="79"/>
      <c r="U838" s="79"/>
      <c r="V838" s="79"/>
      <c r="W838" s="79"/>
      <c r="X838" s="79"/>
    </row>
    <row r="839" ht="11.25" customHeight="1">
      <c r="A839" s="236" t="s">
        <v>2798</v>
      </c>
      <c r="B839" s="125" t="s">
        <v>2833</v>
      </c>
      <c r="C839" s="98" t="s">
        <v>77</v>
      </c>
      <c r="D839" s="112" t="s">
        <v>2834</v>
      </c>
      <c r="E839" s="17" t="s">
        <v>2835</v>
      </c>
      <c r="F839" s="98" t="s">
        <v>974</v>
      </c>
      <c r="G839" s="257">
        <v>2.0</v>
      </c>
      <c r="H839" s="257">
        <v>2.0</v>
      </c>
      <c r="I839" s="257">
        <v>2.0</v>
      </c>
      <c r="J839" s="156">
        <v>50.0</v>
      </c>
      <c r="K839" s="98">
        <v>25.0</v>
      </c>
      <c r="L839" s="78" t="s">
        <v>775</v>
      </c>
      <c r="M839" s="79"/>
      <c r="N839" s="79"/>
      <c r="O839" s="79"/>
      <c r="P839" s="79"/>
      <c r="Q839" s="79"/>
      <c r="R839" s="79"/>
      <c r="S839" s="79"/>
      <c r="T839" s="79"/>
      <c r="U839" s="79"/>
      <c r="V839" s="79"/>
      <c r="W839" s="79"/>
      <c r="X839" s="79"/>
    </row>
    <row r="840" ht="11.25" customHeight="1">
      <c r="A840" s="236" t="s">
        <v>2798</v>
      </c>
      <c r="B840" s="125" t="s">
        <v>2836</v>
      </c>
      <c r="C840" s="98" t="s">
        <v>77</v>
      </c>
      <c r="D840" s="112" t="s">
        <v>2837</v>
      </c>
      <c r="E840" s="17" t="s">
        <v>2838</v>
      </c>
      <c r="F840" s="98" t="s">
        <v>974</v>
      </c>
      <c r="G840" s="257">
        <v>2.0</v>
      </c>
      <c r="H840" s="257">
        <v>2.0</v>
      </c>
      <c r="I840" s="257">
        <v>2.0</v>
      </c>
      <c r="J840" s="156">
        <v>50.0</v>
      </c>
      <c r="K840" s="98">
        <v>25.0</v>
      </c>
      <c r="L840" s="78" t="s">
        <v>775</v>
      </c>
      <c r="M840" s="79"/>
      <c r="N840" s="79"/>
      <c r="O840" s="79"/>
      <c r="P840" s="79"/>
      <c r="Q840" s="79"/>
      <c r="R840" s="79"/>
      <c r="S840" s="79"/>
      <c r="T840" s="79"/>
      <c r="U840" s="79"/>
      <c r="V840" s="79"/>
      <c r="W840" s="79"/>
      <c r="X840" s="79"/>
    </row>
    <row r="841" ht="11.25" customHeight="1">
      <c r="A841" s="236" t="s">
        <v>2798</v>
      </c>
      <c r="B841" s="125" t="s">
        <v>2839</v>
      </c>
      <c r="C841" s="98" t="s">
        <v>77</v>
      </c>
      <c r="D841" s="112" t="s">
        <v>2840</v>
      </c>
      <c r="E841" s="17" t="s">
        <v>2841</v>
      </c>
      <c r="F841" s="98" t="s">
        <v>2842</v>
      </c>
      <c r="G841" s="257">
        <v>2.0</v>
      </c>
      <c r="H841" s="257">
        <v>2.0</v>
      </c>
      <c r="I841" s="257">
        <v>2.0</v>
      </c>
      <c r="J841" s="156">
        <v>50.0</v>
      </c>
      <c r="K841" s="98">
        <v>25.0</v>
      </c>
      <c r="L841" s="78" t="s">
        <v>775</v>
      </c>
      <c r="M841" s="79"/>
      <c r="N841" s="79"/>
      <c r="O841" s="79"/>
      <c r="P841" s="79"/>
      <c r="Q841" s="79"/>
      <c r="R841" s="79"/>
      <c r="S841" s="79"/>
      <c r="T841" s="79"/>
      <c r="U841" s="79"/>
      <c r="V841" s="79"/>
      <c r="W841" s="79"/>
      <c r="X841" s="79"/>
    </row>
    <row r="842" ht="11.25" customHeight="1">
      <c r="A842" s="236" t="s">
        <v>2843</v>
      </c>
      <c r="B842" s="125" t="s">
        <v>2844</v>
      </c>
      <c r="C842" s="98" t="s">
        <v>77</v>
      </c>
      <c r="D842" s="112" t="s">
        <v>2845</v>
      </c>
      <c r="E842" s="17" t="s">
        <v>2846</v>
      </c>
      <c r="F842" s="98" t="s">
        <v>974</v>
      </c>
      <c r="G842" s="257">
        <v>2.0</v>
      </c>
      <c r="H842" s="257">
        <v>2.0</v>
      </c>
      <c r="I842" s="257">
        <v>2.0</v>
      </c>
      <c r="J842" s="156">
        <v>50.0</v>
      </c>
      <c r="K842" s="98">
        <v>25.0</v>
      </c>
      <c r="L842" s="78" t="s">
        <v>775</v>
      </c>
      <c r="M842" s="79"/>
      <c r="N842" s="79"/>
      <c r="O842" s="79"/>
      <c r="P842" s="79"/>
      <c r="Q842" s="79"/>
      <c r="R842" s="79"/>
      <c r="S842" s="79"/>
      <c r="T842" s="79"/>
      <c r="U842" s="79"/>
      <c r="V842" s="79"/>
      <c r="W842" s="79"/>
      <c r="X842" s="79"/>
    </row>
    <row r="843" ht="11.25" customHeight="1">
      <c r="A843" s="236" t="s">
        <v>2843</v>
      </c>
      <c r="B843" s="125" t="s">
        <v>2847</v>
      </c>
      <c r="C843" s="98" t="s">
        <v>77</v>
      </c>
      <c r="D843" s="112" t="s">
        <v>2848</v>
      </c>
      <c r="E843" s="17" t="s">
        <v>2849</v>
      </c>
      <c r="F843" s="98" t="s">
        <v>2842</v>
      </c>
      <c r="G843" s="257">
        <v>2.0</v>
      </c>
      <c r="H843" s="257">
        <v>2.0</v>
      </c>
      <c r="I843" s="257">
        <v>2.0</v>
      </c>
      <c r="J843" s="156">
        <v>50.0</v>
      </c>
      <c r="K843" s="98">
        <v>25.0</v>
      </c>
      <c r="L843" s="78" t="s">
        <v>775</v>
      </c>
      <c r="M843" s="79"/>
      <c r="N843" s="79"/>
      <c r="O843" s="79"/>
      <c r="P843" s="79"/>
      <c r="Q843" s="79"/>
      <c r="R843" s="79"/>
      <c r="S843" s="79"/>
      <c r="T843" s="79"/>
      <c r="U843" s="79"/>
      <c r="V843" s="79"/>
      <c r="W843" s="79"/>
      <c r="X843" s="79"/>
    </row>
    <row r="844" ht="11.25" customHeight="1">
      <c r="A844" s="236" t="s">
        <v>2843</v>
      </c>
      <c r="B844" s="125" t="s">
        <v>2850</v>
      </c>
      <c r="C844" s="98" t="s">
        <v>77</v>
      </c>
      <c r="D844" s="112" t="s">
        <v>2851</v>
      </c>
      <c r="E844" s="17" t="s">
        <v>2852</v>
      </c>
      <c r="F844" s="98" t="s">
        <v>2842</v>
      </c>
      <c r="G844" s="257">
        <v>2.0</v>
      </c>
      <c r="H844" s="257">
        <v>2.0</v>
      </c>
      <c r="I844" s="257">
        <v>2.0</v>
      </c>
      <c r="J844" s="156">
        <v>50.0</v>
      </c>
      <c r="K844" s="98">
        <v>25.0</v>
      </c>
      <c r="L844" s="78" t="s">
        <v>775</v>
      </c>
      <c r="M844" s="79"/>
      <c r="N844" s="79"/>
      <c r="O844" s="79"/>
      <c r="P844" s="79"/>
      <c r="Q844" s="79"/>
      <c r="R844" s="79"/>
      <c r="S844" s="79"/>
      <c r="T844" s="79"/>
      <c r="U844" s="79"/>
      <c r="V844" s="79"/>
      <c r="W844" s="79"/>
      <c r="X844" s="79"/>
    </row>
    <row r="845" ht="11.25" customHeight="1">
      <c r="A845" s="236" t="s">
        <v>2798</v>
      </c>
      <c r="B845" s="125" t="s">
        <v>2853</v>
      </c>
      <c r="C845" s="98" t="s">
        <v>77</v>
      </c>
      <c r="D845" s="112" t="s">
        <v>2854</v>
      </c>
      <c r="E845" s="17" t="s">
        <v>2855</v>
      </c>
      <c r="F845" s="98" t="s">
        <v>842</v>
      </c>
      <c r="G845" s="257">
        <v>2.0</v>
      </c>
      <c r="H845" s="257">
        <v>2.0</v>
      </c>
      <c r="I845" s="257">
        <v>2.0</v>
      </c>
      <c r="J845" s="156">
        <v>50.0</v>
      </c>
      <c r="K845" s="98">
        <v>25.0</v>
      </c>
      <c r="L845" s="78" t="s">
        <v>775</v>
      </c>
      <c r="M845" s="79"/>
      <c r="N845" s="79"/>
      <c r="O845" s="79"/>
      <c r="P845" s="79"/>
      <c r="Q845" s="79"/>
      <c r="R845" s="79"/>
      <c r="S845" s="79"/>
      <c r="T845" s="79"/>
      <c r="U845" s="79"/>
      <c r="V845" s="79"/>
      <c r="W845" s="79"/>
      <c r="X845" s="79"/>
    </row>
    <row r="846" ht="11.25" customHeight="1">
      <c r="A846" s="236" t="s">
        <v>2856</v>
      </c>
      <c r="B846" s="125" t="s">
        <v>2857</v>
      </c>
      <c r="C846" s="98" t="s">
        <v>77</v>
      </c>
      <c r="D846" s="112" t="s">
        <v>2858</v>
      </c>
      <c r="E846" s="17" t="s">
        <v>2859</v>
      </c>
      <c r="F846" s="98" t="s">
        <v>842</v>
      </c>
      <c r="G846" s="257">
        <v>4.0</v>
      </c>
      <c r="H846" s="257">
        <v>3.0</v>
      </c>
      <c r="I846" s="257">
        <v>4.0</v>
      </c>
      <c r="J846" s="156">
        <v>50.0</v>
      </c>
      <c r="K846" s="98">
        <v>12.5</v>
      </c>
      <c r="L846" s="78" t="s">
        <v>775</v>
      </c>
      <c r="M846" s="79"/>
      <c r="N846" s="79"/>
      <c r="O846" s="79"/>
      <c r="P846" s="79"/>
      <c r="Q846" s="79"/>
      <c r="R846" s="79"/>
      <c r="S846" s="79"/>
      <c r="T846" s="79"/>
      <c r="U846" s="79"/>
      <c r="V846" s="79"/>
      <c r="W846" s="79"/>
      <c r="X846" s="79"/>
    </row>
    <row r="847" ht="11.25" customHeight="1">
      <c r="A847" s="236" t="s">
        <v>2860</v>
      </c>
      <c r="B847" s="125" t="s">
        <v>2861</v>
      </c>
      <c r="C847" s="98" t="s">
        <v>77</v>
      </c>
      <c r="D847" s="112" t="s">
        <v>2862</v>
      </c>
      <c r="E847" s="17" t="s">
        <v>2863</v>
      </c>
      <c r="F847" s="98" t="s">
        <v>842</v>
      </c>
      <c r="G847" s="257">
        <v>5.0</v>
      </c>
      <c r="H847" s="257">
        <v>2.0</v>
      </c>
      <c r="I847" s="257">
        <v>5.0</v>
      </c>
      <c r="J847" s="156">
        <v>50.0</v>
      </c>
      <c r="K847" s="98">
        <v>10.0</v>
      </c>
      <c r="L847" s="78" t="s">
        <v>775</v>
      </c>
      <c r="M847" s="79"/>
      <c r="N847" s="79"/>
      <c r="O847" s="79"/>
      <c r="P847" s="79"/>
      <c r="Q847" s="79"/>
      <c r="R847" s="79"/>
      <c r="S847" s="79"/>
      <c r="T847" s="79"/>
      <c r="U847" s="79"/>
      <c r="V847" s="79"/>
      <c r="W847" s="79"/>
      <c r="X847" s="79"/>
    </row>
    <row r="848" ht="11.25" customHeight="1">
      <c r="A848" s="236" t="s">
        <v>2864</v>
      </c>
      <c r="B848" s="125" t="s">
        <v>2865</v>
      </c>
      <c r="C848" s="98" t="s">
        <v>77</v>
      </c>
      <c r="D848" s="112" t="s">
        <v>2866</v>
      </c>
      <c r="E848" s="17" t="s">
        <v>2867</v>
      </c>
      <c r="F848" s="98" t="s">
        <v>842</v>
      </c>
      <c r="G848" s="257">
        <v>4.0</v>
      </c>
      <c r="H848" s="257">
        <v>4.0</v>
      </c>
      <c r="I848" s="257">
        <v>4.0</v>
      </c>
      <c r="J848" s="156">
        <v>50.0</v>
      </c>
      <c r="K848" s="98">
        <v>12.5</v>
      </c>
      <c r="L848" s="78" t="s">
        <v>775</v>
      </c>
      <c r="M848" s="79"/>
      <c r="N848" s="79"/>
      <c r="O848" s="79"/>
      <c r="P848" s="79"/>
      <c r="Q848" s="79"/>
      <c r="R848" s="79"/>
      <c r="S848" s="79"/>
      <c r="T848" s="79"/>
      <c r="U848" s="79"/>
      <c r="V848" s="79"/>
      <c r="W848" s="79"/>
      <c r="X848" s="79"/>
    </row>
    <row r="849" ht="11.25" customHeight="1">
      <c r="A849" s="236" t="s">
        <v>2864</v>
      </c>
      <c r="B849" s="125" t="s">
        <v>2865</v>
      </c>
      <c r="C849" s="98" t="s">
        <v>77</v>
      </c>
      <c r="D849" s="112" t="s">
        <v>2868</v>
      </c>
      <c r="E849" s="17" t="s">
        <v>2869</v>
      </c>
      <c r="F849" s="98" t="s">
        <v>842</v>
      </c>
      <c r="G849" s="257">
        <v>4.0</v>
      </c>
      <c r="H849" s="257">
        <v>4.0</v>
      </c>
      <c r="I849" s="257">
        <v>4.0</v>
      </c>
      <c r="J849" s="156">
        <v>50.0</v>
      </c>
      <c r="K849" s="98">
        <v>12.5</v>
      </c>
      <c r="L849" s="78" t="s">
        <v>775</v>
      </c>
      <c r="M849" s="79"/>
      <c r="N849" s="79"/>
      <c r="O849" s="79"/>
      <c r="P849" s="79"/>
      <c r="Q849" s="79"/>
      <c r="R849" s="79"/>
      <c r="S849" s="79"/>
      <c r="T849" s="79"/>
      <c r="U849" s="79"/>
      <c r="V849" s="79"/>
      <c r="W849" s="79"/>
      <c r="X849" s="79"/>
    </row>
    <row r="850" ht="11.25" customHeight="1">
      <c r="A850" s="236" t="s">
        <v>2864</v>
      </c>
      <c r="B850" s="125" t="s">
        <v>2865</v>
      </c>
      <c r="C850" s="98" t="s">
        <v>77</v>
      </c>
      <c r="D850" s="112" t="s">
        <v>2870</v>
      </c>
      <c r="E850" s="17" t="s">
        <v>2871</v>
      </c>
      <c r="F850" s="98" t="s">
        <v>842</v>
      </c>
      <c r="G850" s="257">
        <v>4.0</v>
      </c>
      <c r="H850" s="257">
        <v>4.0</v>
      </c>
      <c r="I850" s="257">
        <v>4.0</v>
      </c>
      <c r="J850" s="156">
        <v>50.0</v>
      </c>
      <c r="K850" s="98">
        <v>12.5</v>
      </c>
      <c r="L850" s="78" t="s">
        <v>775</v>
      </c>
      <c r="M850" s="79"/>
      <c r="N850" s="79"/>
      <c r="O850" s="79"/>
      <c r="P850" s="79"/>
      <c r="Q850" s="79"/>
      <c r="R850" s="79"/>
      <c r="S850" s="79"/>
      <c r="T850" s="79"/>
      <c r="U850" s="79"/>
      <c r="V850" s="79"/>
      <c r="W850" s="79"/>
      <c r="X850" s="79"/>
    </row>
    <row r="851" ht="11.25" customHeight="1">
      <c r="A851" s="236" t="s">
        <v>2864</v>
      </c>
      <c r="B851" s="125" t="s">
        <v>2865</v>
      </c>
      <c r="C851" s="98" t="s">
        <v>77</v>
      </c>
      <c r="D851" s="112" t="s">
        <v>2872</v>
      </c>
      <c r="E851" s="17" t="s">
        <v>2873</v>
      </c>
      <c r="F851" s="98" t="s">
        <v>974</v>
      </c>
      <c r="G851" s="257">
        <v>4.0</v>
      </c>
      <c r="H851" s="257">
        <v>4.0</v>
      </c>
      <c r="I851" s="257">
        <v>4.0</v>
      </c>
      <c r="J851" s="156">
        <v>50.0</v>
      </c>
      <c r="K851" s="98">
        <v>12.5</v>
      </c>
      <c r="L851" s="78" t="s">
        <v>775</v>
      </c>
      <c r="M851" s="79"/>
      <c r="N851" s="79"/>
      <c r="O851" s="79"/>
      <c r="P851" s="79"/>
      <c r="Q851" s="79"/>
      <c r="R851" s="79"/>
      <c r="S851" s="79"/>
      <c r="T851" s="79"/>
      <c r="U851" s="79"/>
      <c r="V851" s="79"/>
      <c r="W851" s="79"/>
      <c r="X851" s="79"/>
    </row>
    <row r="852" ht="11.25" customHeight="1">
      <c r="A852" s="236" t="s">
        <v>2864</v>
      </c>
      <c r="B852" s="125" t="s">
        <v>2865</v>
      </c>
      <c r="C852" s="98" t="s">
        <v>77</v>
      </c>
      <c r="D852" s="112" t="s">
        <v>2874</v>
      </c>
      <c r="E852" s="17" t="s">
        <v>2875</v>
      </c>
      <c r="F852" s="98" t="s">
        <v>974</v>
      </c>
      <c r="G852" s="257">
        <v>4.0</v>
      </c>
      <c r="H852" s="257">
        <v>4.0</v>
      </c>
      <c r="I852" s="257">
        <v>4.0</v>
      </c>
      <c r="J852" s="156">
        <v>50.0</v>
      </c>
      <c r="K852" s="98">
        <v>12.5</v>
      </c>
      <c r="L852" s="78" t="s">
        <v>775</v>
      </c>
      <c r="M852" s="79"/>
      <c r="N852" s="79"/>
      <c r="O852" s="79"/>
      <c r="P852" s="79"/>
      <c r="Q852" s="79"/>
      <c r="R852" s="79"/>
      <c r="S852" s="79"/>
      <c r="T852" s="79"/>
      <c r="U852" s="79"/>
      <c r="V852" s="79"/>
      <c r="W852" s="79"/>
      <c r="X852" s="79"/>
    </row>
    <row r="853" ht="11.25" customHeight="1">
      <c r="A853" s="236" t="s">
        <v>2864</v>
      </c>
      <c r="B853" s="125" t="s">
        <v>2865</v>
      </c>
      <c r="C853" s="98" t="s">
        <v>77</v>
      </c>
      <c r="D853" s="112" t="s">
        <v>2876</v>
      </c>
      <c r="E853" s="17" t="s">
        <v>2877</v>
      </c>
      <c r="F853" s="98" t="s">
        <v>842</v>
      </c>
      <c r="G853" s="257">
        <v>4.0</v>
      </c>
      <c r="H853" s="257">
        <v>4.0</v>
      </c>
      <c r="I853" s="257">
        <v>4.0</v>
      </c>
      <c r="J853" s="156">
        <v>50.0</v>
      </c>
      <c r="K853" s="98">
        <v>12.5</v>
      </c>
      <c r="L853" s="78" t="s">
        <v>775</v>
      </c>
      <c r="M853" s="79"/>
      <c r="N853" s="79"/>
      <c r="O853" s="79"/>
      <c r="P853" s="79"/>
      <c r="Q853" s="79"/>
      <c r="R853" s="79"/>
      <c r="S853" s="79"/>
      <c r="T853" s="79"/>
      <c r="U853" s="79"/>
      <c r="V853" s="79"/>
      <c r="W853" s="79"/>
      <c r="X853" s="79"/>
    </row>
    <row r="854" ht="11.25" customHeight="1">
      <c r="A854" s="236" t="s">
        <v>2864</v>
      </c>
      <c r="B854" s="125" t="s">
        <v>2865</v>
      </c>
      <c r="C854" s="98" t="s">
        <v>77</v>
      </c>
      <c r="D854" s="112" t="s">
        <v>2878</v>
      </c>
      <c r="E854" s="17" t="s">
        <v>2879</v>
      </c>
      <c r="F854" s="98" t="s">
        <v>974</v>
      </c>
      <c r="G854" s="257">
        <v>4.0</v>
      </c>
      <c r="H854" s="257">
        <v>4.0</v>
      </c>
      <c r="I854" s="257">
        <v>4.0</v>
      </c>
      <c r="J854" s="156">
        <v>50.0</v>
      </c>
      <c r="K854" s="98">
        <v>12.5</v>
      </c>
      <c r="L854" s="78" t="s">
        <v>775</v>
      </c>
      <c r="M854" s="79"/>
      <c r="N854" s="79"/>
      <c r="O854" s="79"/>
      <c r="P854" s="79"/>
      <c r="Q854" s="79"/>
      <c r="R854" s="79"/>
      <c r="S854" s="79"/>
      <c r="T854" s="79"/>
      <c r="U854" s="79"/>
      <c r="V854" s="79"/>
      <c r="W854" s="79"/>
      <c r="X854" s="79"/>
    </row>
    <row r="855" ht="11.25" customHeight="1">
      <c r="A855" s="236" t="s">
        <v>2864</v>
      </c>
      <c r="B855" s="125" t="s">
        <v>2865</v>
      </c>
      <c r="C855" s="98" t="s">
        <v>77</v>
      </c>
      <c r="D855" s="112" t="s">
        <v>2880</v>
      </c>
      <c r="E855" s="17" t="s">
        <v>2881</v>
      </c>
      <c r="F855" s="98" t="s">
        <v>2882</v>
      </c>
      <c r="G855" s="257">
        <v>4.0</v>
      </c>
      <c r="H855" s="257">
        <v>4.0</v>
      </c>
      <c r="I855" s="257">
        <v>4.0</v>
      </c>
      <c r="J855" s="156">
        <v>50.0</v>
      </c>
      <c r="K855" s="98">
        <v>12.5</v>
      </c>
      <c r="L855" s="78" t="s">
        <v>775</v>
      </c>
      <c r="M855" s="79"/>
      <c r="N855" s="79"/>
      <c r="O855" s="79"/>
      <c r="P855" s="79"/>
      <c r="Q855" s="79"/>
      <c r="R855" s="79"/>
      <c r="S855" s="79"/>
      <c r="T855" s="79"/>
      <c r="U855" s="79"/>
      <c r="V855" s="79"/>
      <c r="W855" s="79"/>
      <c r="X855" s="79"/>
    </row>
    <row r="856" ht="11.25" customHeight="1">
      <c r="A856" s="236" t="s">
        <v>2883</v>
      </c>
      <c r="B856" s="125" t="s">
        <v>2884</v>
      </c>
      <c r="C856" s="98" t="s">
        <v>77</v>
      </c>
      <c r="D856" s="112" t="s">
        <v>1508</v>
      </c>
      <c r="E856" s="17" t="s">
        <v>964</v>
      </c>
      <c r="F856" s="98" t="s">
        <v>842</v>
      </c>
      <c r="G856" s="257">
        <v>5.0</v>
      </c>
      <c r="H856" s="257">
        <v>5.0</v>
      </c>
      <c r="I856" s="257">
        <v>5.0</v>
      </c>
      <c r="J856" s="156">
        <v>50.0</v>
      </c>
      <c r="K856" s="98">
        <v>10.0</v>
      </c>
      <c r="L856" s="78" t="s">
        <v>775</v>
      </c>
      <c r="M856" s="79"/>
      <c r="N856" s="79"/>
      <c r="O856" s="79"/>
      <c r="P856" s="79"/>
      <c r="Q856" s="79"/>
      <c r="R856" s="79"/>
      <c r="S856" s="79"/>
      <c r="T856" s="79"/>
      <c r="U856" s="79"/>
      <c r="V856" s="79"/>
      <c r="W856" s="79"/>
      <c r="X856" s="79"/>
    </row>
    <row r="857" ht="11.25" customHeight="1">
      <c r="A857" s="236" t="s">
        <v>2885</v>
      </c>
      <c r="B857" s="125" t="s">
        <v>2886</v>
      </c>
      <c r="C857" s="98" t="s">
        <v>77</v>
      </c>
      <c r="D857" s="112" t="s">
        <v>2887</v>
      </c>
      <c r="E857" s="17" t="s">
        <v>2888</v>
      </c>
      <c r="F857" s="98" t="s">
        <v>974</v>
      </c>
      <c r="G857" s="257">
        <v>3.0</v>
      </c>
      <c r="H857" s="257">
        <v>3.0</v>
      </c>
      <c r="I857" s="257">
        <v>3.0</v>
      </c>
      <c r="J857" s="156">
        <v>50.0</v>
      </c>
      <c r="K857" s="98">
        <v>16.666666666666668</v>
      </c>
      <c r="L857" s="78" t="s">
        <v>775</v>
      </c>
      <c r="M857" s="79"/>
      <c r="N857" s="79"/>
      <c r="O857" s="79"/>
      <c r="P857" s="79"/>
      <c r="Q857" s="79"/>
      <c r="R857" s="79"/>
      <c r="S857" s="79"/>
      <c r="T857" s="79"/>
      <c r="U857" s="79"/>
      <c r="V857" s="79"/>
      <c r="W857" s="79"/>
      <c r="X857" s="79"/>
    </row>
    <row r="858" ht="11.25" customHeight="1">
      <c r="A858" s="236" t="s">
        <v>1026</v>
      </c>
      <c r="B858" s="125" t="s">
        <v>1027</v>
      </c>
      <c r="C858" s="98" t="s">
        <v>77</v>
      </c>
      <c r="D858" s="112" t="s">
        <v>2889</v>
      </c>
      <c r="E858" s="17" t="s">
        <v>1029</v>
      </c>
      <c r="F858" s="98" t="s">
        <v>172</v>
      </c>
      <c r="G858" s="257">
        <v>3.0</v>
      </c>
      <c r="H858" s="257">
        <v>3.0</v>
      </c>
      <c r="I858" s="257">
        <v>3.0</v>
      </c>
      <c r="J858" s="156">
        <v>50.0</v>
      </c>
      <c r="K858" s="98">
        <v>16.66</v>
      </c>
      <c r="L858" s="78" t="s">
        <v>775</v>
      </c>
      <c r="M858" s="79"/>
      <c r="N858" s="79"/>
      <c r="O858" s="79"/>
      <c r="P858" s="79"/>
      <c r="Q858" s="79"/>
      <c r="R858" s="79"/>
      <c r="S858" s="79"/>
      <c r="T858" s="79"/>
      <c r="U858" s="79"/>
      <c r="V858" s="79"/>
      <c r="W858" s="79"/>
      <c r="X858" s="79"/>
    </row>
    <row r="859" ht="11.25" customHeight="1">
      <c r="A859" s="236" t="s">
        <v>1026</v>
      </c>
      <c r="B859" s="125" t="s">
        <v>1027</v>
      </c>
      <c r="C859" s="98" t="s">
        <v>77</v>
      </c>
      <c r="D859" s="112" t="s">
        <v>1030</v>
      </c>
      <c r="E859" s="17" t="s">
        <v>1031</v>
      </c>
      <c r="F859" s="98" t="s">
        <v>922</v>
      </c>
      <c r="G859" s="257">
        <v>3.0</v>
      </c>
      <c r="H859" s="257">
        <v>3.0</v>
      </c>
      <c r="I859" s="257">
        <v>3.0</v>
      </c>
      <c r="J859" s="156">
        <v>50.0</v>
      </c>
      <c r="K859" s="98">
        <v>16.66</v>
      </c>
      <c r="L859" s="78" t="s">
        <v>775</v>
      </c>
      <c r="M859" s="79"/>
      <c r="N859" s="79"/>
      <c r="O859" s="79"/>
      <c r="P859" s="79"/>
      <c r="Q859" s="79"/>
      <c r="R859" s="79"/>
      <c r="S859" s="79"/>
      <c r="T859" s="79"/>
      <c r="U859" s="79"/>
      <c r="V859" s="79"/>
      <c r="W859" s="79"/>
      <c r="X859" s="79"/>
    </row>
    <row r="860" ht="11.25" customHeight="1">
      <c r="A860" s="236" t="s">
        <v>1026</v>
      </c>
      <c r="B860" s="125" t="s">
        <v>1027</v>
      </c>
      <c r="C860" s="98" t="s">
        <v>77</v>
      </c>
      <c r="D860" s="112" t="s">
        <v>2890</v>
      </c>
      <c r="E860" s="17" t="s">
        <v>1033</v>
      </c>
      <c r="F860" s="98" t="s">
        <v>172</v>
      </c>
      <c r="G860" s="257">
        <v>3.0</v>
      </c>
      <c r="H860" s="257">
        <v>3.0</v>
      </c>
      <c r="I860" s="257">
        <v>3.0</v>
      </c>
      <c r="J860" s="156">
        <v>50.0</v>
      </c>
      <c r="K860" s="98">
        <v>16.66</v>
      </c>
      <c r="L860" s="78" t="s">
        <v>775</v>
      </c>
      <c r="M860" s="79"/>
      <c r="N860" s="79"/>
      <c r="O860" s="79"/>
      <c r="P860" s="79"/>
      <c r="Q860" s="79"/>
      <c r="R860" s="79"/>
      <c r="S860" s="79"/>
      <c r="T860" s="79"/>
      <c r="U860" s="79"/>
      <c r="V860" s="79"/>
      <c r="W860" s="79"/>
      <c r="X860" s="79"/>
    </row>
    <row r="861" ht="11.25" customHeight="1">
      <c r="A861" s="236" t="s">
        <v>1026</v>
      </c>
      <c r="B861" s="125" t="s">
        <v>1027</v>
      </c>
      <c r="C861" s="98" t="s">
        <v>77</v>
      </c>
      <c r="D861" s="112" t="s">
        <v>2891</v>
      </c>
      <c r="E861" s="17" t="s">
        <v>1035</v>
      </c>
      <c r="F861" s="98" t="s">
        <v>172</v>
      </c>
      <c r="G861" s="257">
        <v>3.0</v>
      </c>
      <c r="H861" s="257">
        <v>3.0</v>
      </c>
      <c r="I861" s="257">
        <v>3.0</v>
      </c>
      <c r="J861" s="156">
        <v>50.0</v>
      </c>
      <c r="K861" s="98">
        <v>16.66</v>
      </c>
      <c r="L861" s="78" t="s">
        <v>775</v>
      </c>
      <c r="M861" s="79"/>
      <c r="N861" s="79"/>
      <c r="O861" s="79"/>
      <c r="P861" s="79"/>
      <c r="Q861" s="79"/>
      <c r="R861" s="79"/>
      <c r="S861" s="79"/>
      <c r="T861" s="79"/>
      <c r="U861" s="79"/>
      <c r="V861" s="79"/>
      <c r="W861" s="79"/>
      <c r="X861" s="79"/>
    </row>
    <row r="862" ht="11.25" customHeight="1">
      <c r="A862" s="236" t="s">
        <v>1026</v>
      </c>
      <c r="B862" s="125" t="s">
        <v>1027</v>
      </c>
      <c r="C862" s="98" t="s">
        <v>77</v>
      </c>
      <c r="D862" s="112" t="s">
        <v>1036</v>
      </c>
      <c r="E862" s="17" t="s">
        <v>1037</v>
      </c>
      <c r="F862" s="98" t="s">
        <v>1038</v>
      </c>
      <c r="G862" s="257">
        <v>3.0</v>
      </c>
      <c r="H862" s="257">
        <v>3.0</v>
      </c>
      <c r="I862" s="257">
        <v>3.0</v>
      </c>
      <c r="J862" s="156">
        <v>50.0</v>
      </c>
      <c r="K862" s="98">
        <v>16.66</v>
      </c>
      <c r="L862" s="78" t="s">
        <v>775</v>
      </c>
      <c r="M862" s="79"/>
      <c r="N862" s="79"/>
      <c r="O862" s="79"/>
      <c r="P862" s="79"/>
      <c r="Q862" s="79"/>
      <c r="R862" s="79"/>
      <c r="S862" s="79"/>
      <c r="T862" s="79"/>
      <c r="U862" s="79"/>
      <c r="V862" s="79"/>
      <c r="W862" s="79"/>
      <c r="X862" s="79"/>
    </row>
    <row r="863" ht="11.25" customHeight="1">
      <c r="A863" s="236" t="s">
        <v>1026</v>
      </c>
      <c r="B863" s="125" t="s">
        <v>1027</v>
      </c>
      <c r="C863" s="98" t="s">
        <v>77</v>
      </c>
      <c r="D863" s="112" t="s">
        <v>1039</v>
      </c>
      <c r="E863" s="17" t="s">
        <v>1040</v>
      </c>
      <c r="F863" s="98" t="s">
        <v>1038</v>
      </c>
      <c r="G863" s="257">
        <v>3.0</v>
      </c>
      <c r="H863" s="257">
        <v>3.0</v>
      </c>
      <c r="I863" s="257">
        <v>3.0</v>
      </c>
      <c r="J863" s="156">
        <v>50.0</v>
      </c>
      <c r="K863" s="98">
        <v>16.66</v>
      </c>
      <c r="L863" s="78" t="s">
        <v>775</v>
      </c>
      <c r="M863" s="79"/>
      <c r="N863" s="79"/>
      <c r="O863" s="79"/>
      <c r="P863" s="79"/>
      <c r="Q863" s="79"/>
      <c r="R863" s="79"/>
      <c r="S863" s="79"/>
      <c r="T863" s="79"/>
      <c r="U863" s="79"/>
      <c r="V863" s="79"/>
      <c r="W863" s="79"/>
      <c r="X863" s="79"/>
    </row>
    <row r="864" ht="11.25" customHeight="1">
      <c r="A864" s="236" t="s">
        <v>1026</v>
      </c>
      <c r="B864" s="125" t="s">
        <v>1027</v>
      </c>
      <c r="C864" s="98" t="s">
        <v>77</v>
      </c>
      <c r="D864" s="112" t="s">
        <v>1041</v>
      </c>
      <c r="E864" s="17" t="s">
        <v>1042</v>
      </c>
      <c r="F864" s="98" t="s">
        <v>1038</v>
      </c>
      <c r="G864" s="257">
        <v>3.0</v>
      </c>
      <c r="H864" s="257">
        <v>3.0</v>
      </c>
      <c r="I864" s="257">
        <v>3.0</v>
      </c>
      <c r="J864" s="156">
        <v>50.0</v>
      </c>
      <c r="K864" s="98">
        <v>16.66</v>
      </c>
      <c r="L864" s="78" t="s">
        <v>775</v>
      </c>
      <c r="M864" s="79"/>
      <c r="N864" s="79"/>
      <c r="O864" s="79"/>
      <c r="P864" s="79"/>
      <c r="Q864" s="79"/>
      <c r="R864" s="79"/>
      <c r="S864" s="79"/>
      <c r="T864" s="79"/>
      <c r="U864" s="79"/>
      <c r="V864" s="79"/>
      <c r="W864" s="79"/>
      <c r="X864" s="79"/>
    </row>
    <row r="865" ht="11.25" customHeight="1">
      <c r="A865" s="236" t="s">
        <v>1026</v>
      </c>
      <c r="B865" s="125" t="s">
        <v>1027</v>
      </c>
      <c r="C865" s="98" t="s">
        <v>77</v>
      </c>
      <c r="D865" s="112" t="s">
        <v>1043</v>
      </c>
      <c r="E865" s="17" t="s">
        <v>1044</v>
      </c>
      <c r="F865" s="98" t="s">
        <v>172</v>
      </c>
      <c r="G865" s="257">
        <v>3.0</v>
      </c>
      <c r="H865" s="257">
        <v>3.0</v>
      </c>
      <c r="I865" s="257">
        <v>3.0</v>
      </c>
      <c r="J865" s="156">
        <v>50.0</v>
      </c>
      <c r="K865" s="98">
        <v>16.66</v>
      </c>
      <c r="L865" s="78" t="s">
        <v>775</v>
      </c>
      <c r="M865" s="79"/>
      <c r="N865" s="79"/>
      <c r="O865" s="79"/>
      <c r="P865" s="79"/>
      <c r="Q865" s="79"/>
      <c r="R865" s="79"/>
      <c r="S865" s="79"/>
      <c r="T865" s="79"/>
      <c r="U865" s="79"/>
      <c r="V865" s="79"/>
      <c r="W865" s="79"/>
      <c r="X865" s="79"/>
    </row>
    <row r="866" ht="11.25" customHeight="1">
      <c r="A866" s="236" t="s">
        <v>1026</v>
      </c>
      <c r="B866" s="125" t="s">
        <v>1027</v>
      </c>
      <c r="C866" s="98" t="s">
        <v>77</v>
      </c>
      <c r="D866" s="112" t="s">
        <v>1045</v>
      </c>
      <c r="E866" s="17" t="s">
        <v>1046</v>
      </c>
      <c r="F866" s="98" t="s">
        <v>172</v>
      </c>
      <c r="G866" s="257">
        <v>3.0</v>
      </c>
      <c r="H866" s="257">
        <v>3.0</v>
      </c>
      <c r="I866" s="257">
        <v>3.0</v>
      </c>
      <c r="J866" s="156">
        <v>50.0</v>
      </c>
      <c r="K866" s="98">
        <v>16.66</v>
      </c>
      <c r="L866" s="78" t="s">
        <v>775</v>
      </c>
      <c r="M866" s="79"/>
      <c r="N866" s="79"/>
      <c r="O866" s="79"/>
      <c r="P866" s="79"/>
      <c r="Q866" s="79"/>
      <c r="R866" s="79"/>
      <c r="S866" s="79"/>
      <c r="T866" s="79"/>
      <c r="U866" s="79"/>
      <c r="V866" s="79"/>
      <c r="W866" s="79"/>
      <c r="X866" s="79"/>
    </row>
    <row r="867" ht="11.25" customHeight="1">
      <c r="A867" s="236" t="s">
        <v>1026</v>
      </c>
      <c r="B867" s="125" t="s">
        <v>1027</v>
      </c>
      <c r="C867" s="98" t="s">
        <v>77</v>
      </c>
      <c r="D867" s="112" t="s">
        <v>1047</v>
      </c>
      <c r="E867" s="17" t="s">
        <v>1048</v>
      </c>
      <c r="F867" s="98" t="s">
        <v>172</v>
      </c>
      <c r="G867" s="257">
        <v>3.0</v>
      </c>
      <c r="H867" s="257">
        <v>3.0</v>
      </c>
      <c r="I867" s="257">
        <v>3.0</v>
      </c>
      <c r="J867" s="156">
        <v>50.0</v>
      </c>
      <c r="K867" s="98">
        <v>16.66</v>
      </c>
      <c r="L867" s="78" t="s">
        <v>775</v>
      </c>
      <c r="M867" s="79"/>
      <c r="N867" s="79"/>
      <c r="O867" s="79"/>
      <c r="P867" s="79"/>
      <c r="Q867" s="79"/>
      <c r="R867" s="79"/>
      <c r="S867" s="79"/>
      <c r="T867" s="79"/>
      <c r="U867" s="79"/>
      <c r="V867" s="79"/>
      <c r="W867" s="79"/>
      <c r="X867" s="79"/>
    </row>
    <row r="868" ht="11.25" customHeight="1">
      <c r="A868" s="236" t="s">
        <v>1026</v>
      </c>
      <c r="B868" s="125" t="s">
        <v>1027</v>
      </c>
      <c r="C868" s="98" t="s">
        <v>77</v>
      </c>
      <c r="D868" s="112" t="s">
        <v>1049</v>
      </c>
      <c r="E868" s="17" t="s">
        <v>1050</v>
      </c>
      <c r="F868" s="98" t="s">
        <v>172</v>
      </c>
      <c r="G868" s="257">
        <v>3.0</v>
      </c>
      <c r="H868" s="257">
        <v>3.0</v>
      </c>
      <c r="I868" s="257">
        <v>3.0</v>
      </c>
      <c r="J868" s="156">
        <v>50.0</v>
      </c>
      <c r="K868" s="98">
        <v>16.66</v>
      </c>
      <c r="L868" s="78" t="s">
        <v>775</v>
      </c>
      <c r="M868" s="79"/>
      <c r="N868" s="79"/>
      <c r="O868" s="79"/>
      <c r="P868" s="79"/>
      <c r="Q868" s="79"/>
      <c r="R868" s="79"/>
      <c r="S868" s="79"/>
      <c r="T868" s="79"/>
      <c r="U868" s="79"/>
      <c r="V868" s="79"/>
      <c r="W868" s="79"/>
      <c r="X868" s="79"/>
    </row>
    <row r="869" ht="11.25" customHeight="1">
      <c r="A869" s="236" t="s">
        <v>1026</v>
      </c>
      <c r="B869" s="125" t="s">
        <v>1027</v>
      </c>
      <c r="C869" s="98" t="s">
        <v>77</v>
      </c>
      <c r="D869" s="112" t="s">
        <v>1051</v>
      </c>
      <c r="E869" s="17" t="s">
        <v>1052</v>
      </c>
      <c r="F869" s="98" t="s">
        <v>922</v>
      </c>
      <c r="G869" s="257">
        <v>3.0</v>
      </c>
      <c r="H869" s="257">
        <v>3.0</v>
      </c>
      <c r="I869" s="257">
        <v>3.0</v>
      </c>
      <c r="J869" s="156">
        <v>50.0</v>
      </c>
      <c r="K869" s="98">
        <v>16.66</v>
      </c>
      <c r="L869" s="78" t="s">
        <v>775</v>
      </c>
      <c r="M869" s="79"/>
      <c r="N869" s="79"/>
      <c r="O869" s="79"/>
      <c r="P869" s="79"/>
      <c r="Q869" s="79"/>
      <c r="R869" s="79"/>
      <c r="S869" s="79"/>
      <c r="T869" s="79"/>
      <c r="U869" s="79"/>
      <c r="V869" s="79"/>
      <c r="W869" s="79"/>
      <c r="X869" s="79"/>
    </row>
    <row r="870" ht="11.25" customHeight="1">
      <c r="A870" s="215" t="s">
        <v>1515</v>
      </c>
      <c r="B870" s="215" t="s">
        <v>1516</v>
      </c>
      <c r="C870" s="98" t="s">
        <v>77</v>
      </c>
      <c r="D870" s="85" t="s">
        <v>1517</v>
      </c>
      <c r="E870" s="216" t="s">
        <v>1518</v>
      </c>
      <c r="F870" s="73" t="s">
        <v>204</v>
      </c>
      <c r="G870" s="18">
        <v>2.0</v>
      </c>
      <c r="H870" s="18">
        <v>2.0</v>
      </c>
      <c r="I870" s="18">
        <v>2.0</v>
      </c>
      <c r="J870" s="218">
        <v>50.0</v>
      </c>
      <c r="K870" s="76">
        <v>25.0</v>
      </c>
      <c r="L870" s="78" t="s">
        <v>775</v>
      </c>
      <c r="M870" s="79"/>
      <c r="N870" s="79"/>
      <c r="O870" s="79"/>
      <c r="P870" s="79"/>
      <c r="Q870" s="79"/>
      <c r="R870" s="79"/>
      <c r="S870" s="79"/>
      <c r="T870" s="79"/>
      <c r="U870" s="79"/>
      <c r="V870" s="79"/>
      <c r="W870" s="79"/>
      <c r="X870" s="79"/>
    </row>
    <row r="871" ht="11.25" customHeight="1">
      <c r="A871" s="215" t="s">
        <v>1515</v>
      </c>
      <c r="B871" s="215" t="s">
        <v>1516</v>
      </c>
      <c r="C871" s="98" t="s">
        <v>77</v>
      </c>
      <c r="D871" s="85" t="s">
        <v>1519</v>
      </c>
      <c r="E871" s="216" t="s">
        <v>1520</v>
      </c>
      <c r="F871" s="73" t="s">
        <v>974</v>
      </c>
      <c r="G871" s="18">
        <v>2.0</v>
      </c>
      <c r="H871" s="18">
        <v>2.0</v>
      </c>
      <c r="I871" s="18">
        <v>2.0</v>
      </c>
      <c r="J871" s="218">
        <v>50.0</v>
      </c>
      <c r="K871" s="76">
        <v>25.0</v>
      </c>
      <c r="L871" s="78" t="s">
        <v>775</v>
      </c>
      <c r="M871" s="79"/>
      <c r="N871" s="79"/>
      <c r="O871" s="79"/>
      <c r="P871" s="79"/>
      <c r="Q871" s="79"/>
      <c r="R871" s="79"/>
      <c r="S871" s="79"/>
      <c r="T871" s="79"/>
      <c r="U871" s="79"/>
      <c r="V871" s="79"/>
      <c r="W871" s="79"/>
      <c r="X871" s="79"/>
    </row>
    <row r="872" ht="11.25" customHeight="1">
      <c r="A872" s="215" t="s">
        <v>1470</v>
      </c>
      <c r="B872" s="215" t="s">
        <v>1471</v>
      </c>
      <c r="C872" s="98" t="s">
        <v>77</v>
      </c>
      <c r="D872" s="85" t="s">
        <v>1472</v>
      </c>
      <c r="E872" s="216" t="s">
        <v>1473</v>
      </c>
      <c r="F872" s="18" t="s">
        <v>922</v>
      </c>
      <c r="G872" s="18">
        <v>4.0</v>
      </c>
      <c r="H872" s="18">
        <v>4.0</v>
      </c>
      <c r="I872" s="18">
        <v>4.0</v>
      </c>
      <c r="J872" s="218">
        <v>50.0</v>
      </c>
      <c r="K872" s="18">
        <v>12.5</v>
      </c>
      <c r="L872" s="78" t="s">
        <v>775</v>
      </c>
      <c r="M872" s="79"/>
      <c r="N872" s="79"/>
      <c r="O872" s="79"/>
      <c r="P872" s="79"/>
      <c r="Q872" s="79"/>
      <c r="R872" s="79"/>
      <c r="S872" s="79"/>
      <c r="T872" s="79"/>
      <c r="U872" s="79"/>
      <c r="V872" s="79"/>
      <c r="W872" s="79"/>
      <c r="X872" s="79"/>
    </row>
    <row r="873" ht="11.25" customHeight="1">
      <c r="A873" s="215" t="s">
        <v>1470</v>
      </c>
      <c r="B873" s="215" t="s">
        <v>1471</v>
      </c>
      <c r="C873" s="98" t="s">
        <v>77</v>
      </c>
      <c r="D873" s="85" t="s">
        <v>1474</v>
      </c>
      <c r="E873" s="216" t="s">
        <v>1475</v>
      </c>
      <c r="F873" s="18" t="s">
        <v>922</v>
      </c>
      <c r="G873" s="18">
        <v>4.0</v>
      </c>
      <c r="H873" s="18">
        <v>4.0</v>
      </c>
      <c r="I873" s="18">
        <v>4.0</v>
      </c>
      <c r="J873" s="218">
        <v>50.0</v>
      </c>
      <c r="K873" s="18">
        <v>12.5</v>
      </c>
      <c r="L873" s="78" t="s">
        <v>775</v>
      </c>
      <c r="M873" s="79"/>
      <c r="N873" s="79"/>
      <c r="O873" s="79"/>
      <c r="P873" s="79"/>
      <c r="Q873" s="79"/>
      <c r="R873" s="79"/>
      <c r="S873" s="79"/>
      <c r="T873" s="79"/>
      <c r="U873" s="79"/>
      <c r="V873" s="79"/>
      <c r="W873" s="79"/>
      <c r="X873" s="79"/>
    </row>
    <row r="874" ht="11.25" customHeight="1">
      <c r="A874" s="236" t="s">
        <v>1003</v>
      </c>
      <c r="B874" s="236" t="s">
        <v>1004</v>
      </c>
      <c r="C874" s="98" t="s">
        <v>77</v>
      </c>
      <c r="D874" s="112" t="s">
        <v>1005</v>
      </c>
      <c r="E874" s="242" t="s">
        <v>1006</v>
      </c>
      <c r="F874" s="73" t="s">
        <v>1007</v>
      </c>
      <c r="G874" s="18">
        <v>4.0</v>
      </c>
      <c r="H874" s="18">
        <v>4.0</v>
      </c>
      <c r="I874" s="18">
        <v>4.0</v>
      </c>
      <c r="J874" s="219">
        <v>50.0</v>
      </c>
      <c r="K874" s="221">
        <v>12.5</v>
      </c>
      <c r="L874" s="78" t="s">
        <v>775</v>
      </c>
      <c r="M874" s="79"/>
      <c r="N874" s="79"/>
      <c r="O874" s="79"/>
      <c r="P874" s="79"/>
      <c r="Q874" s="79"/>
      <c r="R874" s="79"/>
      <c r="S874" s="79"/>
      <c r="T874" s="79"/>
      <c r="U874" s="79"/>
      <c r="V874" s="79"/>
      <c r="W874" s="79"/>
      <c r="X874" s="79"/>
    </row>
    <row r="875" ht="11.25" customHeight="1">
      <c r="A875" s="236" t="s">
        <v>938</v>
      </c>
      <c r="B875" s="236" t="s">
        <v>939</v>
      </c>
      <c r="C875" s="98" t="s">
        <v>77</v>
      </c>
      <c r="D875" s="300" t="s">
        <v>2892</v>
      </c>
      <c r="E875" s="98" t="s">
        <v>1009</v>
      </c>
      <c r="F875" s="73" t="s">
        <v>1007</v>
      </c>
      <c r="G875" s="18">
        <v>4.0</v>
      </c>
      <c r="H875" s="18">
        <v>4.0</v>
      </c>
      <c r="I875" s="18">
        <v>4.0</v>
      </c>
      <c r="J875" s="219">
        <v>50.0</v>
      </c>
      <c r="K875" s="221">
        <v>12.5</v>
      </c>
      <c r="L875" s="78" t="s">
        <v>775</v>
      </c>
      <c r="M875" s="79"/>
      <c r="N875" s="79"/>
      <c r="O875" s="79"/>
      <c r="P875" s="79"/>
      <c r="Q875" s="79"/>
      <c r="R875" s="79"/>
      <c r="S875" s="79"/>
      <c r="T875" s="79"/>
      <c r="U875" s="79"/>
      <c r="V875" s="79"/>
      <c r="W875" s="79"/>
      <c r="X875" s="79"/>
    </row>
    <row r="876" ht="11.25" customHeight="1">
      <c r="A876" s="215" t="s">
        <v>2893</v>
      </c>
      <c r="B876" s="215" t="s">
        <v>2894</v>
      </c>
      <c r="C876" s="98" t="s">
        <v>77</v>
      </c>
      <c r="D876" s="85" t="s">
        <v>2895</v>
      </c>
      <c r="E876" s="85" t="s">
        <v>2896</v>
      </c>
      <c r="F876" s="18" t="s">
        <v>2897</v>
      </c>
      <c r="G876" s="18">
        <v>4.0</v>
      </c>
      <c r="H876" s="18">
        <v>4.0</v>
      </c>
      <c r="I876" s="18">
        <v>4.0</v>
      </c>
      <c r="J876" s="77">
        <v>20.0</v>
      </c>
      <c r="K876" s="226">
        <v>5.0</v>
      </c>
      <c r="L876" s="78" t="s">
        <v>775</v>
      </c>
      <c r="M876" s="79"/>
      <c r="N876" s="79"/>
      <c r="O876" s="79"/>
      <c r="P876" s="79"/>
      <c r="Q876" s="79"/>
      <c r="R876" s="79"/>
      <c r="S876" s="79"/>
      <c r="T876" s="79"/>
      <c r="U876" s="79"/>
      <c r="V876" s="79"/>
      <c r="W876" s="79"/>
      <c r="X876" s="79"/>
    </row>
    <row r="877" ht="11.25" customHeight="1">
      <c r="A877" s="215" t="s">
        <v>938</v>
      </c>
      <c r="B877" s="215" t="s">
        <v>2898</v>
      </c>
      <c r="C877" s="98" t="s">
        <v>77</v>
      </c>
      <c r="D877" s="85" t="s">
        <v>2899</v>
      </c>
      <c r="E877" s="85" t="s">
        <v>2900</v>
      </c>
      <c r="F877" s="18" t="s">
        <v>2901</v>
      </c>
      <c r="G877" s="18">
        <v>4.0</v>
      </c>
      <c r="H877" s="18">
        <v>4.0</v>
      </c>
      <c r="I877" s="18">
        <v>4.0</v>
      </c>
      <c r="J877" s="77">
        <v>10.0</v>
      </c>
      <c r="K877" s="226">
        <v>2.5</v>
      </c>
      <c r="L877" s="78" t="s">
        <v>775</v>
      </c>
      <c r="M877" s="79"/>
      <c r="N877" s="79"/>
      <c r="O877" s="79"/>
      <c r="P877" s="79"/>
      <c r="Q877" s="79"/>
      <c r="R877" s="79"/>
      <c r="S877" s="79"/>
      <c r="T877" s="79"/>
      <c r="U877" s="79"/>
      <c r="V877" s="79"/>
      <c r="W877" s="79"/>
      <c r="X877" s="79"/>
    </row>
    <row r="878" ht="11.25" customHeight="1">
      <c r="A878" s="215" t="s">
        <v>1470</v>
      </c>
      <c r="B878" s="215" t="s">
        <v>1471</v>
      </c>
      <c r="C878" s="98" t="s">
        <v>77</v>
      </c>
      <c r="D878" s="85" t="s">
        <v>2902</v>
      </c>
      <c r="E878" s="216" t="s">
        <v>2903</v>
      </c>
      <c r="F878" s="18" t="s">
        <v>2904</v>
      </c>
      <c r="G878" s="18">
        <v>4.0</v>
      </c>
      <c r="H878" s="250">
        <v>4.0</v>
      </c>
      <c r="I878" s="77">
        <v>4.0</v>
      </c>
      <c r="J878" s="77">
        <v>10.0</v>
      </c>
      <c r="K878" s="77">
        <v>2.5</v>
      </c>
      <c r="L878" s="78" t="s">
        <v>775</v>
      </c>
      <c r="M878" s="79"/>
      <c r="N878" s="79"/>
      <c r="O878" s="79"/>
      <c r="P878" s="79"/>
      <c r="Q878" s="79"/>
      <c r="R878" s="79"/>
      <c r="S878" s="79"/>
      <c r="T878" s="79"/>
      <c r="U878" s="79"/>
      <c r="V878" s="79"/>
      <c r="W878" s="79"/>
      <c r="X878" s="79"/>
    </row>
    <row r="879" ht="11.25" customHeight="1">
      <c r="A879" s="215" t="s">
        <v>1470</v>
      </c>
      <c r="B879" s="215" t="s">
        <v>1471</v>
      </c>
      <c r="C879" s="98" t="s">
        <v>77</v>
      </c>
      <c r="D879" s="85" t="s">
        <v>2905</v>
      </c>
      <c r="E879" s="216" t="s">
        <v>2906</v>
      </c>
      <c r="F879" s="18" t="s">
        <v>2904</v>
      </c>
      <c r="G879" s="18">
        <v>4.0</v>
      </c>
      <c r="H879" s="250">
        <v>4.0</v>
      </c>
      <c r="I879" s="77">
        <v>4.0</v>
      </c>
      <c r="J879" s="77">
        <v>10.0</v>
      </c>
      <c r="K879" s="77">
        <v>2.5</v>
      </c>
      <c r="L879" s="78" t="s">
        <v>775</v>
      </c>
      <c r="M879" s="79"/>
      <c r="N879" s="79"/>
      <c r="O879" s="79"/>
      <c r="P879" s="79"/>
      <c r="Q879" s="79"/>
      <c r="R879" s="79"/>
      <c r="S879" s="79"/>
      <c r="T879" s="79"/>
      <c r="U879" s="79"/>
      <c r="V879" s="79"/>
      <c r="W879" s="79"/>
      <c r="X879" s="79"/>
    </row>
    <row r="880" ht="11.25" customHeight="1">
      <c r="A880" s="215" t="s">
        <v>1470</v>
      </c>
      <c r="B880" s="215" t="s">
        <v>1471</v>
      </c>
      <c r="C880" s="98" t="s">
        <v>77</v>
      </c>
      <c r="D880" s="85" t="s">
        <v>2907</v>
      </c>
      <c r="E880" s="216" t="s">
        <v>2908</v>
      </c>
      <c r="F880" s="18" t="s">
        <v>2904</v>
      </c>
      <c r="G880" s="18">
        <v>4.0</v>
      </c>
      <c r="H880" s="250">
        <v>4.0</v>
      </c>
      <c r="I880" s="77">
        <v>4.0</v>
      </c>
      <c r="J880" s="77">
        <v>10.0</v>
      </c>
      <c r="K880" s="77">
        <v>2.5</v>
      </c>
      <c r="L880" s="78" t="s">
        <v>775</v>
      </c>
      <c r="M880" s="79"/>
      <c r="N880" s="79"/>
      <c r="O880" s="79"/>
      <c r="P880" s="79"/>
      <c r="Q880" s="79"/>
      <c r="R880" s="79"/>
      <c r="S880" s="79"/>
      <c r="T880" s="79"/>
      <c r="U880" s="79"/>
      <c r="V880" s="79"/>
      <c r="W880" s="79"/>
      <c r="X880" s="79"/>
    </row>
    <row r="881" ht="11.25" customHeight="1">
      <c r="A881" s="215" t="s">
        <v>1470</v>
      </c>
      <c r="B881" s="215" t="s">
        <v>1471</v>
      </c>
      <c r="C881" s="98" t="s">
        <v>77</v>
      </c>
      <c r="D881" s="85" t="s">
        <v>2909</v>
      </c>
      <c r="E881" s="216" t="s">
        <v>2910</v>
      </c>
      <c r="F881" s="18" t="s">
        <v>2904</v>
      </c>
      <c r="G881" s="18">
        <v>4.0</v>
      </c>
      <c r="H881" s="250">
        <v>4.0</v>
      </c>
      <c r="I881" s="77">
        <v>4.0</v>
      </c>
      <c r="J881" s="77">
        <v>10.0</v>
      </c>
      <c r="K881" s="77">
        <v>2.5</v>
      </c>
      <c r="L881" s="78" t="s">
        <v>775</v>
      </c>
      <c r="M881" s="79"/>
      <c r="N881" s="79"/>
      <c r="O881" s="79"/>
      <c r="P881" s="79"/>
      <c r="Q881" s="79"/>
      <c r="R881" s="79"/>
      <c r="S881" s="79"/>
      <c r="T881" s="79"/>
      <c r="U881" s="79"/>
      <c r="V881" s="79"/>
      <c r="W881" s="79"/>
      <c r="X881" s="79"/>
    </row>
    <row r="882" ht="11.25" customHeight="1">
      <c r="A882" s="215" t="s">
        <v>1476</v>
      </c>
      <c r="B882" s="215" t="s">
        <v>1477</v>
      </c>
      <c r="C882" s="98" t="s">
        <v>77</v>
      </c>
      <c r="D882" s="85" t="s">
        <v>1478</v>
      </c>
      <c r="E882" s="216" t="s">
        <v>851</v>
      </c>
      <c r="F882" s="18" t="s">
        <v>922</v>
      </c>
      <c r="G882" s="18">
        <v>6.0</v>
      </c>
      <c r="H882" s="18">
        <v>6.0</v>
      </c>
      <c r="I882" s="18">
        <v>6.0</v>
      </c>
      <c r="J882" s="218">
        <v>50.0</v>
      </c>
      <c r="K882" s="18">
        <v>8.333333333333334</v>
      </c>
      <c r="L882" s="78" t="s">
        <v>775</v>
      </c>
      <c r="M882" s="79"/>
      <c r="N882" s="79"/>
      <c r="O882" s="79"/>
      <c r="P882" s="79"/>
      <c r="Q882" s="79"/>
      <c r="R882" s="79"/>
      <c r="S882" s="79"/>
      <c r="T882" s="79"/>
      <c r="U882" s="79"/>
      <c r="V882" s="79"/>
      <c r="W882" s="79"/>
      <c r="X882" s="79"/>
    </row>
    <row r="883" ht="11.25" customHeight="1">
      <c r="A883" s="215" t="s">
        <v>1476</v>
      </c>
      <c r="B883" s="215" t="s">
        <v>1477</v>
      </c>
      <c r="C883" s="98" t="s">
        <v>77</v>
      </c>
      <c r="D883" s="85" t="s">
        <v>1479</v>
      </c>
      <c r="E883" s="216" t="s">
        <v>849</v>
      </c>
      <c r="F883" s="18" t="s">
        <v>922</v>
      </c>
      <c r="G883" s="18">
        <v>6.0</v>
      </c>
      <c r="H883" s="18">
        <v>6.0</v>
      </c>
      <c r="I883" s="18">
        <v>6.0</v>
      </c>
      <c r="J883" s="218">
        <v>50.0</v>
      </c>
      <c r="K883" s="18">
        <v>8.333333333333334</v>
      </c>
      <c r="L883" s="78" t="s">
        <v>775</v>
      </c>
      <c r="M883" s="79"/>
      <c r="N883" s="79"/>
      <c r="O883" s="79"/>
      <c r="P883" s="79"/>
      <c r="Q883" s="79"/>
      <c r="R883" s="79"/>
      <c r="S883" s="79"/>
      <c r="T883" s="79"/>
      <c r="U883" s="79"/>
      <c r="V883" s="79"/>
      <c r="W883" s="79"/>
      <c r="X883" s="79"/>
    </row>
    <row r="884" ht="11.25" customHeight="1">
      <c r="A884" s="215" t="s">
        <v>1476</v>
      </c>
      <c r="B884" s="215" t="s">
        <v>1477</v>
      </c>
      <c r="C884" s="98" t="s">
        <v>77</v>
      </c>
      <c r="D884" s="85" t="s">
        <v>1480</v>
      </c>
      <c r="E884" s="216" t="s">
        <v>847</v>
      </c>
      <c r="F884" s="18" t="s">
        <v>922</v>
      </c>
      <c r="G884" s="18">
        <v>6.0</v>
      </c>
      <c r="H884" s="18">
        <v>6.0</v>
      </c>
      <c r="I884" s="18">
        <v>6.0</v>
      </c>
      <c r="J884" s="218">
        <v>50.0</v>
      </c>
      <c r="K884" s="18">
        <v>8.333333333333334</v>
      </c>
      <c r="L884" s="78" t="s">
        <v>775</v>
      </c>
      <c r="M884" s="79"/>
      <c r="N884" s="79"/>
      <c r="O884" s="79"/>
      <c r="P884" s="79"/>
      <c r="Q884" s="79"/>
      <c r="R884" s="79"/>
      <c r="S884" s="79"/>
      <c r="T884" s="79"/>
      <c r="U884" s="79"/>
      <c r="V884" s="79"/>
      <c r="W884" s="79"/>
      <c r="X884" s="79"/>
    </row>
    <row r="885" ht="11.25" customHeight="1">
      <c r="A885" s="215" t="s">
        <v>1476</v>
      </c>
      <c r="B885" s="215" t="s">
        <v>1477</v>
      </c>
      <c r="C885" s="98" t="s">
        <v>77</v>
      </c>
      <c r="D885" s="85" t="s">
        <v>1481</v>
      </c>
      <c r="E885" s="216" t="s">
        <v>844</v>
      </c>
      <c r="F885" s="18" t="s">
        <v>922</v>
      </c>
      <c r="G885" s="18">
        <v>6.0</v>
      </c>
      <c r="H885" s="18">
        <v>6.0</v>
      </c>
      <c r="I885" s="18">
        <v>6.0</v>
      </c>
      <c r="J885" s="218">
        <v>50.0</v>
      </c>
      <c r="K885" s="18">
        <v>8.333333333333334</v>
      </c>
      <c r="L885" s="78" t="s">
        <v>775</v>
      </c>
      <c r="M885" s="79"/>
      <c r="N885" s="79"/>
      <c r="O885" s="79"/>
      <c r="P885" s="79"/>
      <c r="Q885" s="79"/>
      <c r="R885" s="79"/>
      <c r="S885" s="79"/>
      <c r="T885" s="79"/>
      <c r="U885" s="79"/>
      <c r="V885" s="79"/>
      <c r="W885" s="79"/>
      <c r="X885" s="79"/>
    </row>
    <row r="886" ht="11.25" customHeight="1">
      <c r="A886" s="215" t="s">
        <v>1476</v>
      </c>
      <c r="B886" s="215" t="s">
        <v>1477</v>
      </c>
      <c r="C886" s="98" t="s">
        <v>77</v>
      </c>
      <c r="D886" s="85" t="s">
        <v>1482</v>
      </c>
      <c r="E886" s="216" t="s">
        <v>1483</v>
      </c>
      <c r="F886" s="18" t="s">
        <v>922</v>
      </c>
      <c r="G886" s="18">
        <v>6.0</v>
      </c>
      <c r="H886" s="18">
        <v>6.0</v>
      </c>
      <c r="I886" s="18">
        <v>6.0</v>
      </c>
      <c r="J886" s="218">
        <v>50.0</v>
      </c>
      <c r="K886" s="18">
        <v>8.333333333333334</v>
      </c>
      <c r="L886" s="78" t="s">
        <v>775</v>
      </c>
      <c r="M886" s="79"/>
      <c r="N886" s="79"/>
      <c r="O886" s="79"/>
      <c r="P886" s="79"/>
      <c r="Q886" s="79"/>
      <c r="R886" s="79"/>
      <c r="S886" s="79"/>
      <c r="T886" s="79"/>
      <c r="U886" s="79"/>
      <c r="V886" s="79"/>
      <c r="W886" s="79"/>
      <c r="X886" s="79"/>
    </row>
    <row r="887" ht="11.25" customHeight="1">
      <c r="A887" s="215" t="s">
        <v>1476</v>
      </c>
      <c r="B887" s="215" t="s">
        <v>1477</v>
      </c>
      <c r="C887" s="98" t="s">
        <v>77</v>
      </c>
      <c r="D887" s="85" t="s">
        <v>1484</v>
      </c>
      <c r="E887" s="216" t="s">
        <v>841</v>
      </c>
      <c r="F887" s="18" t="s">
        <v>922</v>
      </c>
      <c r="G887" s="18">
        <v>6.0</v>
      </c>
      <c r="H887" s="18">
        <v>6.0</v>
      </c>
      <c r="I887" s="18">
        <v>6.0</v>
      </c>
      <c r="J887" s="218">
        <v>50.0</v>
      </c>
      <c r="K887" s="18">
        <v>8.333333333333334</v>
      </c>
      <c r="L887" s="78" t="s">
        <v>775</v>
      </c>
      <c r="M887" s="79"/>
      <c r="N887" s="79"/>
      <c r="O887" s="79"/>
      <c r="P887" s="79"/>
      <c r="Q887" s="79"/>
      <c r="R887" s="79"/>
      <c r="S887" s="79"/>
      <c r="T887" s="79"/>
      <c r="U887" s="79"/>
      <c r="V887" s="79"/>
      <c r="W887" s="79"/>
      <c r="X887" s="79"/>
    </row>
    <row r="888" ht="11.25" customHeight="1">
      <c r="A888" s="215" t="s">
        <v>1476</v>
      </c>
      <c r="B888" s="215" t="s">
        <v>1477</v>
      </c>
      <c r="C888" s="98" t="s">
        <v>77</v>
      </c>
      <c r="D888" s="85" t="s">
        <v>1485</v>
      </c>
      <c r="E888" s="216" t="s">
        <v>897</v>
      </c>
      <c r="F888" s="18" t="s">
        <v>922</v>
      </c>
      <c r="G888" s="18">
        <v>6.0</v>
      </c>
      <c r="H888" s="18">
        <v>6.0</v>
      </c>
      <c r="I888" s="18">
        <v>6.0</v>
      </c>
      <c r="J888" s="218">
        <v>50.0</v>
      </c>
      <c r="K888" s="18">
        <v>8.333333333333334</v>
      </c>
      <c r="L888" s="78" t="s">
        <v>775</v>
      </c>
      <c r="M888" s="79"/>
      <c r="N888" s="79"/>
      <c r="O888" s="79"/>
      <c r="P888" s="79"/>
      <c r="Q888" s="79"/>
      <c r="R888" s="79"/>
      <c r="S888" s="79"/>
      <c r="T888" s="79"/>
      <c r="U888" s="79"/>
      <c r="V888" s="79"/>
      <c r="W888" s="79"/>
      <c r="X888" s="79"/>
    </row>
    <row r="889" ht="11.25" customHeight="1">
      <c r="A889" s="215" t="s">
        <v>950</v>
      </c>
      <c r="B889" s="197" t="s">
        <v>951</v>
      </c>
      <c r="C889" s="98" t="s">
        <v>77</v>
      </c>
      <c r="D889" s="85" t="s">
        <v>987</v>
      </c>
      <c r="E889" s="18" t="s">
        <v>888</v>
      </c>
      <c r="F889" s="73" t="s">
        <v>974</v>
      </c>
      <c r="G889" s="264">
        <v>6.0</v>
      </c>
      <c r="H889" s="264">
        <v>6.0</v>
      </c>
      <c r="I889" s="264">
        <v>6.0</v>
      </c>
      <c r="J889" s="77">
        <v>50.0</v>
      </c>
      <c r="K889" s="221">
        <v>8.333333333333334</v>
      </c>
      <c r="L889" s="78" t="s">
        <v>775</v>
      </c>
      <c r="M889" s="79"/>
      <c r="N889" s="79"/>
      <c r="O889" s="79"/>
      <c r="P889" s="79"/>
      <c r="Q889" s="79"/>
      <c r="R889" s="79"/>
      <c r="S889" s="79"/>
      <c r="T889" s="79"/>
      <c r="U889" s="79"/>
      <c r="V889" s="79"/>
      <c r="W889" s="79"/>
      <c r="X889" s="79"/>
    </row>
    <row r="890" ht="11.25" customHeight="1">
      <c r="A890" s="236" t="s">
        <v>2911</v>
      </c>
      <c r="B890" s="125" t="s">
        <v>2912</v>
      </c>
      <c r="C890" s="98" t="s">
        <v>77</v>
      </c>
      <c r="D890" s="112" t="s">
        <v>2913</v>
      </c>
      <c r="E890" s="104" t="s">
        <v>2914</v>
      </c>
      <c r="F890" s="98" t="s">
        <v>922</v>
      </c>
      <c r="G890" s="257">
        <v>1.0</v>
      </c>
      <c r="H890" s="257">
        <v>1.0</v>
      </c>
      <c r="I890" s="257">
        <v>1.0</v>
      </c>
      <c r="J890" s="156">
        <v>50.0</v>
      </c>
      <c r="K890" s="98">
        <v>50.0</v>
      </c>
      <c r="L890" s="78" t="s">
        <v>775</v>
      </c>
      <c r="M890" s="79"/>
      <c r="N890" s="79"/>
      <c r="O890" s="79"/>
      <c r="P890" s="79"/>
      <c r="Q890" s="79"/>
      <c r="R890" s="79"/>
      <c r="S890" s="79"/>
      <c r="T890" s="79"/>
      <c r="U890" s="79"/>
      <c r="V890" s="79"/>
      <c r="W890" s="79"/>
      <c r="X890" s="79"/>
    </row>
    <row r="891" ht="11.25" customHeight="1">
      <c r="A891" s="236" t="s">
        <v>2883</v>
      </c>
      <c r="B891" s="236" t="s">
        <v>2884</v>
      </c>
      <c r="C891" s="98" t="s">
        <v>77</v>
      </c>
      <c r="D891" s="112" t="s">
        <v>1509</v>
      </c>
      <c r="E891" s="112" t="s">
        <v>966</v>
      </c>
      <c r="F891" s="98" t="s">
        <v>922</v>
      </c>
      <c r="G891" s="98">
        <v>5.0</v>
      </c>
      <c r="H891" s="301">
        <v>5.0</v>
      </c>
      <c r="I891" s="156">
        <v>5.0</v>
      </c>
      <c r="J891" s="156">
        <v>50.0</v>
      </c>
      <c r="K891" s="156">
        <v>10.0</v>
      </c>
      <c r="L891" s="78" t="s">
        <v>775</v>
      </c>
      <c r="M891" s="79"/>
      <c r="N891" s="79"/>
      <c r="O891" s="79"/>
      <c r="P891" s="79"/>
      <c r="Q891" s="79"/>
      <c r="R891" s="79"/>
      <c r="S891" s="79"/>
      <c r="T891" s="79"/>
      <c r="U891" s="79"/>
      <c r="V891" s="79"/>
      <c r="W891" s="79"/>
      <c r="X891" s="79"/>
    </row>
    <row r="892" ht="11.25" customHeight="1">
      <c r="A892" s="302" t="s">
        <v>1521</v>
      </c>
      <c r="B892" s="215" t="s">
        <v>1522</v>
      </c>
      <c r="C892" s="98" t="s">
        <v>77</v>
      </c>
      <c r="D892" s="85" t="s">
        <v>1523</v>
      </c>
      <c r="E892" s="216" t="s">
        <v>1524</v>
      </c>
      <c r="F892" s="73" t="s">
        <v>974</v>
      </c>
      <c r="G892" s="18">
        <v>4.0</v>
      </c>
      <c r="H892" s="18">
        <v>4.0</v>
      </c>
      <c r="I892" s="18">
        <v>4.0</v>
      </c>
      <c r="J892" s="218">
        <v>50.0</v>
      </c>
      <c r="K892" s="76">
        <v>12.5</v>
      </c>
      <c r="L892" s="78" t="s">
        <v>775</v>
      </c>
      <c r="M892" s="79"/>
      <c r="N892" s="79"/>
      <c r="O892" s="79"/>
      <c r="P892" s="79"/>
      <c r="Q892" s="79"/>
      <c r="R892" s="79"/>
      <c r="S892" s="79"/>
      <c r="T892" s="79"/>
      <c r="U892" s="79"/>
      <c r="V892" s="79"/>
      <c r="W892" s="79"/>
      <c r="X892" s="79"/>
    </row>
    <row r="893" ht="11.25" customHeight="1">
      <c r="A893" s="236" t="s">
        <v>2915</v>
      </c>
      <c r="B893" s="131" t="s">
        <v>2916</v>
      </c>
      <c r="C893" s="98" t="s">
        <v>77</v>
      </c>
      <c r="D893" s="112" t="s">
        <v>2917</v>
      </c>
      <c r="E893" s="248" t="s">
        <v>2918</v>
      </c>
      <c r="F893" s="98" t="s">
        <v>842</v>
      </c>
      <c r="G893" s="156">
        <v>2.0</v>
      </c>
      <c r="H893" s="156">
        <v>2.0</v>
      </c>
      <c r="I893" s="156">
        <v>2.0</v>
      </c>
      <c r="J893" s="156">
        <v>50.0</v>
      </c>
      <c r="K893" s="303">
        <v>25.0</v>
      </c>
      <c r="L893" s="78" t="s">
        <v>607</v>
      </c>
      <c r="M893" s="79"/>
      <c r="N893" s="79"/>
      <c r="O893" s="79"/>
      <c r="P893" s="79"/>
      <c r="Q893" s="79"/>
      <c r="R893" s="79"/>
      <c r="S893" s="79"/>
      <c r="T893" s="79"/>
      <c r="U893" s="79"/>
      <c r="V893" s="79"/>
      <c r="W893" s="79"/>
      <c r="X893" s="79"/>
    </row>
    <row r="894" ht="11.25" customHeight="1">
      <c r="A894" s="131" t="s">
        <v>2915</v>
      </c>
      <c r="B894" s="131" t="s">
        <v>2916</v>
      </c>
      <c r="C894" s="92" t="s">
        <v>77</v>
      </c>
      <c r="D894" s="112" t="s">
        <v>2919</v>
      </c>
      <c r="E894" s="248" t="s">
        <v>2920</v>
      </c>
      <c r="F894" s="118" t="s">
        <v>172</v>
      </c>
      <c r="G894" s="94">
        <v>2.0</v>
      </c>
      <c r="H894" s="94">
        <v>2.0</v>
      </c>
      <c r="I894" s="94">
        <v>2.0</v>
      </c>
      <c r="J894" s="238">
        <v>50.0</v>
      </c>
      <c r="K894" s="160">
        <v>25.0</v>
      </c>
      <c r="L894" s="78" t="s">
        <v>607</v>
      </c>
      <c r="M894" s="79"/>
      <c r="N894" s="79"/>
      <c r="O894" s="79"/>
      <c r="P894" s="79"/>
      <c r="Q894" s="79"/>
      <c r="R894" s="79"/>
      <c r="S894" s="79"/>
      <c r="T894" s="79"/>
      <c r="U894" s="79"/>
      <c r="V894" s="79"/>
      <c r="W894" s="79"/>
      <c r="X894" s="79"/>
    </row>
    <row r="895" ht="11.25" customHeight="1">
      <c r="A895" s="236" t="s">
        <v>2915</v>
      </c>
      <c r="B895" s="131" t="s">
        <v>2916</v>
      </c>
      <c r="C895" s="92" t="s">
        <v>77</v>
      </c>
      <c r="D895" s="112" t="s">
        <v>2921</v>
      </c>
      <c r="E895" s="248" t="s">
        <v>2922</v>
      </c>
      <c r="F895" s="118" t="s">
        <v>842</v>
      </c>
      <c r="G895" s="98">
        <v>2.0</v>
      </c>
      <c r="H895" s="98">
        <v>2.0</v>
      </c>
      <c r="I895" s="98">
        <v>2.0</v>
      </c>
      <c r="J895" s="238">
        <v>50.0</v>
      </c>
      <c r="K895" s="160">
        <v>25.0</v>
      </c>
      <c r="L895" s="78" t="s">
        <v>607</v>
      </c>
      <c r="M895" s="79"/>
      <c r="N895" s="79"/>
      <c r="O895" s="79"/>
      <c r="P895" s="79"/>
      <c r="Q895" s="79"/>
      <c r="R895" s="79"/>
      <c r="S895" s="79"/>
      <c r="T895" s="79"/>
      <c r="U895" s="79"/>
      <c r="V895" s="79"/>
      <c r="W895" s="79"/>
      <c r="X895" s="79"/>
    </row>
    <row r="896" ht="11.25" customHeight="1">
      <c r="A896" s="215" t="s">
        <v>2923</v>
      </c>
      <c r="B896" s="215" t="s">
        <v>2924</v>
      </c>
      <c r="C896" s="18" t="s">
        <v>77</v>
      </c>
      <c r="D896" s="112" t="s">
        <v>2925</v>
      </c>
      <c r="E896" s="304" t="s">
        <v>2926</v>
      </c>
      <c r="F896" s="305" t="s">
        <v>922</v>
      </c>
      <c r="G896" s="264">
        <v>3.0</v>
      </c>
      <c r="H896" s="264">
        <v>1.0</v>
      </c>
      <c r="I896" s="264">
        <v>3.0</v>
      </c>
      <c r="J896" s="247">
        <v>50.0</v>
      </c>
      <c r="K896" s="306">
        <v>16.666666666666668</v>
      </c>
      <c r="L896" s="78" t="s">
        <v>615</v>
      </c>
      <c r="M896" s="79"/>
      <c r="N896" s="79"/>
      <c r="O896" s="79"/>
      <c r="P896" s="79"/>
      <c r="Q896" s="79"/>
      <c r="R896" s="79"/>
      <c r="S896" s="79"/>
      <c r="T896" s="79"/>
      <c r="U896" s="79"/>
      <c r="V896" s="79"/>
      <c r="W896" s="79"/>
      <c r="X896" s="79"/>
    </row>
    <row r="897" ht="11.25" customHeight="1">
      <c r="A897" s="215" t="s">
        <v>2927</v>
      </c>
      <c r="B897" s="215" t="s">
        <v>2924</v>
      </c>
      <c r="C897" s="18" t="s">
        <v>77</v>
      </c>
      <c r="D897" s="269" t="s">
        <v>2928</v>
      </c>
      <c r="E897" s="152" t="s">
        <v>2929</v>
      </c>
      <c r="F897" s="305" t="s">
        <v>922</v>
      </c>
      <c r="G897" s="264">
        <v>3.0</v>
      </c>
      <c r="H897" s="264">
        <v>1.0</v>
      </c>
      <c r="I897" s="264">
        <v>3.0</v>
      </c>
      <c r="J897" s="247">
        <v>50.0</v>
      </c>
      <c r="K897" s="306">
        <v>16.666666666666668</v>
      </c>
      <c r="L897" s="78" t="s">
        <v>615</v>
      </c>
      <c r="M897" s="79"/>
      <c r="N897" s="79"/>
      <c r="O897" s="79"/>
      <c r="P897" s="79"/>
      <c r="Q897" s="79"/>
      <c r="R897" s="79"/>
      <c r="S897" s="79"/>
      <c r="T897" s="79"/>
      <c r="U897" s="79"/>
      <c r="V897" s="79"/>
      <c r="W897" s="79"/>
      <c r="X897" s="79"/>
    </row>
    <row r="898" ht="11.25" customHeight="1">
      <c r="A898" s="215" t="s">
        <v>2930</v>
      </c>
      <c r="B898" s="215" t="s">
        <v>2924</v>
      </c>
      <c r="C898" s="18" t="s">
        <v>77</v>
      </c>
      <c r="D898" s="307" t="s">
        <v>2931</v>
      </c>
      <c r="E898" s="202" t="s">
        <v>2932</v>
      </c>
      <c r="F898" s="305" t="s">
        <v>922</v>
      </c>
      <c r="G898" s="264">
        <v>3.0</v>
      </c>
      <c r="H898" s="264">
        <v>1.0</v>
      </c>
      <c r="I898" s="264">
        <v>3.0</v>
      </c>
      <c r="J898" s="247">
        <v>50.0</v>
      </c>
      <c r="K898" s="306">
        <v>16.666666666666668</v>
      </c>
      <c r="L898" s="78" t="s">
        <v>615</v>
      </c>
      <c r="M898" s="79"/>
      <c r="N898" s="79"/>
      <c r="O898" s="79"/>
      <c r="P898" s="79"/>
      <c r="Q898" s="79"/>
      <c r="R898" s="79"/>
      <c r="S898" s="79"/>
      <c r="T898" s="79"/>
      <c r="U898" s="79"/>
      <c r="V898" s="79"/>
      <c r="W898" s="79"/>
      <c r="X898" s="79"/>
    </row>
    <row r="899" ht="11.25" customHeight="1">
      <c r="A899" s="197" t="s">
        <v>2933</v>
      </c>
      <c r="B899" s="125" t="s">
        <v>2934</v>
      </c>
      <c r="C899" s="247" t="s">
        <v>77</v>
      </c>
      <c r="D899" s="307" t="s">
        <v>2935</v>
      </c>
      <c r="E899" s="202" t="s">
        <v>2936</v>
      </c>
      <c r="F899" s="201" t="s">
        <v>922</v>
      </c>
      <c r="G899" s="264">
        <v>4.0</v>
      </c>
      <c r="H899" s="264">
        <v>1.0</v>
      </c>
      <c r="I899" s="264">
        <v>4.0</v>
      </c>
      <c r="J899" s="247">
        <v>50.0</v>
      </c>
      <c r="K899" s="306">
        <v>12.5</v>
      </c>
      <c r="L899" s="78" t="s">
        <v>615</v>
      </c>
      <c r="M899" s="79"/>
      <c r="N899" s="79"/>
      <c r="O899" s="79"/>
      <c r="P899" s="79"/>
      <c r="Q899" s="79"/>
      <c r="R899" s="79"/>
      <c r="S899" s="79"/>
      <c r="T899" s="79"/>
      <c r="U899" s="79"/>
      <c r="V899" s="79"/>
      <c r="W899" s="79"/>
      <c r="X899" s="79"/>
    </row>
    <row r="900" ht="11.25" customHeight="1">
      <c r="A900" s="197" t="s">
        <v>2937</v>
      </c>
      <c r="B900" s="125" t="s">
        <v>2934</v>
      </c>
      <c r="C900" s="247" t="s">
        <v>77</v>
      </c>
      <c r="D900" s="307" t="s">
        <v>2938</v>
      </c>
      <c r="E900" s="202" t="s">
        <v>2939</v>
      </c>
      <c r="F900" s="201" t="s">
        <v>922</v>
      </c>
      <c r="G900" s="264">
        <v>4.0</v>
      </c>
      <c r="H900" s="264">
        <v>1.0</v>
      </c>
      <c r="I900" s="264">
        <v>4.0</v>
      </c>
      <c r="J900" s="247">
        <v>50.0</v>
      </c>
      <c r="K900" s="306">
        <v>12.5</v>
      </c>
      <c r="L900" s="78" t="s">
        <v>615</v>
      </c>
      <c r="M900" s="79"/>
      <c r="N900" s="79"/>
      <c r="O900" s="79"/>
      <c r="P900" s="79"/>
      <c r="Q900" s="79"/>
      <c r="R900" s="79"/>
      <c r="S900" s="79"/>
      <c r="T900" s="79"/>
      <c r="U900" s="79"/>
      <c r="V900" s="79"/>
      <c r="W900" s="79"/>
      <c r="X900" s="79"/>
    </row>
    <row r="901" ht="11.25" customHeight="1">
      <c r="A901" s="197" t="s">
        <v>2940</v>
      </c>
      <c r="B901" s="125" t="s">
        <v>2934</v>
      </c>
      <c r="C901" s="247" t="s">
        <v>77</v>
      </c>
      <c r="D901" s="127" t="s">
        <v>2941</v>
      </c>
      <c r="E901" s="202" t="s">
        <v>2942</v>
      </c>
      <c r="F901" s="201" t="s">
        <v>922</v>
      </c>
      <c r="G901" s="264">
        <v>4.0</v>
      </c>
      <c r="H901" s="264">
        <v>1.0</v>
      </c>
      <c r="I901" s="264">
        <v>4.0</v>
      </c>
      <c r="J901" s="247">
        <v>50.0</v>
      </c>
      <c r="K901" s="306">
        <v>12.5</v>
      </c>
      <c r="L901" s="78" t="s">
        <v>615</v>
      </c>
      <c r="M901" s="79"/>
      <c r="N901" s="79"/>
      <c r="O901" s="79"/>
      <c r="P901" s="79"/>
      <c r="Q901" s="79"/>
      <c r="R901" s="79"/>
      <c r="S901" s="79"/>
      <c r="T901" s="79"/>
      <c r="U901" s="79"/>
      <c r="V901" s="79"/>
      <c r="W901" s="79"/>
      <c r="X901" s="79"/>
    </row>
    <row r="902" ht="11.25" customHeight="1">
      <c r="A902" s="215" t="s">
        <v>2943</v>
      </c>
      <c r="B902" s="236" t="s">
        <v>2934</v>
      </c>
      <c r="C902" s="18" t="s">
        <v>77</v>
      </c>
      <c r="D902" s="236" t="s">
        <v>2944</v>
      </c>
      <c r="E902" s="152" t="s">
        <v>2945</v>
      </c>
      <c r="F902" s="204" t="s">
        <v>922</v>
      </c>
      <c r="G902" s="18">
        <v>4.0</v>
      </c>
      <c r="H902" s="18">
        <v>1.0</v>
      </c>
      <c r="I902" s="18">
        <v>4.0</v>
      </c>
      <c r="J902" s="18">
        <v>50.0</v>
      </c>
      <c r="K902" s="308">
        <v>12.5</v>
      </c>
      <c r="L902" s="78" t="s">
        <v>615</v>
      </c>
      <c r="M902" s="79"/>
      <c r="N902" s="79"/>
      <c r="O902" s="79"/>
      <c r="P902" s="79"/>
      <c r="Q902" s="79"/>
      <c r="R902" s="79"/>
      <c r="S902" s="79"/>
      <c r="T902" s="79"/>
      <c r="U902" s="79"/>
      <c r="V902" s="79"/>
      <c r="W902" s="79"/>
      <c r="X902" s="79"/>
    </row>
    <row r="903" ht="11.25" customHeight="1">
      <c r="A903" s="215" t="s">
        <v>2946</v>
      </c>
      <c r="B903" s="236" t="s">
        <v>2934</v>
      </c>
      <c r="C903" s="18" t="s">
        <v>77</v>
      </c>
      <c r="D903" s="125" t="s">
        <v>2947</v>
      </c>
      <c r="E903" s="202" t="s">
        <v>2948</v>
      </c>
      <c r="F903" s="204" t="s">
        <v>922</v>
      </c>
      <c r="G903" s="18">
        <v>4.0</v>
      </c>
      <c r="H903" s="18">
        <v>1.0</v>
      </c>
      <c r="I903" s="18">
        <v>4.0</v>
      </c>
      <c r="J903" s="18">
        <v>50.0</v>
      </c>
      <c r="K903" s="308">
        <v>12.5</v>
      </c>
      <c r="L903" s="78" t="s">
        <v>615</v>
      </c>
      <c r="M903" s="79"/>
      <c r="N903" s="79"/>
      <c r="O903" s="79"/>
      <c r="P903" s="79"/>
      <c r="Q903" s="79"/>
      <c r="R903" s="79"/>
      <c r="S903" s="79"/>
      <c r="T903" s="79"/>
      <c r="U903" s="79"/>
      <c r="V903" s="79"/>
      <c r="W903" s="79"/>
      <c r="X903" s="79"/>
    </row>
    <row r="904" ht="11.25" customHeight="1">
      <c r="A904" s="197" t="s">
        <v>2949</v>
      </c>
      <c r="B904" s="125" t="s">
        <v>2950</v>
      </c>
      <c r="C904" s="247" t="s">
        <v>77</v>
      </c>
      <c r="D904" s="125" t="s">
        <v>2951</v>
      </c>
      <c r="E904" s="202" t="s">
        <v>2952</v>
      </c>
      <c r="F904" s="198" t="s">
        <v>974</v>
      </c>
      <c r="G904" s="247">
        <v>2.0</v>
      </c>
      <c r="H904" s="247">
        <v>1.0</v>
      </c>
      <c r="I904" s="247">
        <v>3.0</v>
      </c>
      <c r="J904" s="247">
        <v>50.0</v>
      </c>
      <c r="K904" s="306">
        <v>25.0</v>
      </c>
      <c r="L904" s="78" t="s">
        <v>615</v>
      </c>
      <c r="M904" s="79"/>
      <c r="N904" s="79"/>
      <c r="O904" s="79"/>
      <c r="P904" s="79"/>
      <c r="Q904" s="79"/>
      <c r="R904" s="79"/>
      <c r="S904" s="79"/>
      <c r="T904" s="79"/>
      <c r="U904" s="79"/>
      <c r="V904" s="79"/>
      <c r="W904" s="79"/>
      <c r="X904" s="79"/>
    </row>
    <row r="905" ht="11.25" customHeight="1">
      <c r="A905" s="197" t="s">
        <v>2953</v>
      </c>
      <c r="B905" s="236" t="s">
        <v>2954</v>
      </c>
      <c r="C905" s="247" t="s">
        <v>77</v>
      </c>
      <c r="D905" s="125" t="s">
        <v>2951</v>
      </c>
      <c r="E905" s="202" t="s">
        <v>2952</v>
      </c>
      <c r="F905" s="198" t="s">
        <v>974</v>
      </c>
      <c r="G905" s="247">
        <v>3.0</v>
      </c>
      <c r="H905" s="247">
        <v>3.0</v>
      </c>
      <c r="I905" s="247">
        <v>5.0</v>
      </c>
      <c r="J905" s="247">
        <v>50.0</v>
      </c>
      <c r="K905" s="306">
        <v>16.666666666666668</v>
      </c>
      <c r="L905" s="78" t="s">
        <v>615</v>
      </c>
      <c r="M905" s="79"/>
      <c r="N905" s="79"/>
      <c r="O905" s="79"/>
      <c r="P905" s="79"/>
      <c r="Q905" s="79"/>
      <c r="R905" s="79"/>
      <c r="S905" s="79"/>
      <c r="T905" s="79"/>
      <c r="U905" s="79"/>
      <c r="V905" s="79"/>
      <c r="W905" s="79"/>
      <c r="X905" s="79"/>
    </row>
    <row r="906" ht="11.25" customHeight="1">
      <c r="A906" s="197" t="s">
        <v>2955</v>
      </c>
      <c r="B906" s="125" t="s">
        <v>2954</v>
      </c>
      <c r="C906" s="247" t="s">
        <v>77</v>
      </c>
      <c r="D906" s="197" t="s">
        <v>2956</v>
      </c>
      <c r="E906" s="202" t="s">
        <v>2957</v>
      </c>
      <c r="F906" s="198" t="s">
        <v>974</v>
      </c>
      <c r="G906" s="247">
        <v>3.0</v>
      </c>
      <c r="H906" s="247">
        <v>3.0</v>
      </c>
      <c r="I906" s="247">
        <v>5.0</v>
      </c>
      <c r="J906" s="247">
        <v>50.0</v>
      </c>
      <c r="K906" s="306">
        <v>16.666666666666668</v>
      </c>
      <c r="L906" s="78" t="s">
        <v>615</v>
      </c>
      <c r="M906" s="79"/>
      <c r="N906" s="79"/>
      <c r="O906" s="79"/>
      <c r="P906" s="79"/>
      <c r="Q906" s="79"/>
      <c r="R906" s="79"/>
      <c r="S906" s="79"/>
      <c r="T906" s="79"/>
      <c r="U906" s="79"/>
      <c r="V906" s="79"/>
      <c r="W906" s="79"/>
      <c r="X906" s="79"/>
    </row>
    <row r="907" ht="11.25" customHeight="1">
      <c r="A907" s="215" t="s">
        <v>2958</v>
      </c>
      <c r="B907" s="215" t="s">
        <v>2959</v>
      </c>
      <c r="C907" s="18" t="s">
        <v>77</v>
      </c>
      <c r="D907" s="236" t="s">
        <v>2960</v>
      </c>
      <c r="E907" s="152" t="s">
        <v>2961</v>
      </c>
      <c r="F907" s="204" t="s">
        <v>922</v>
      </c>
      <c r="G907" s="18">
        <v>5.0</v>
      </c>
      <c r="H907" s="18">
        <v>2.0</v>
      </c>
      <c r="I907" s="18">
        <v>5.0</v>
      </c>
      <c r="J907" s="18">
        <v>50.0</v>
      </c>
      <c r="K907" s="308">
        <v>10.0</v>
      </c>
      <c r="L907" s="78" t="s">
        <v>615</v>
      </c>
      <c r="M907" s="79"/>
      <c r="N907" s="79"/>
      <c r="O907" s="79"/>
      <c r="P907" s="79"/>
      <c r="Q907" s="79"/>
      <c r="R907" s="79"/>
      <c r="S907" s="79"/>
      <c r="T907" s="79"/>
      <c r="U907" s="79"/>
      <c r="V907" s="79"/>
      <c r="W907" s="79"/>
      <c r="X907" s="79"/>
    </row>
    <row r="908" ht="11.25" customHeight="1">
      <c r="A908" s="215" t="s">
        <v>2962</v>
      </c>
      <c r="B908" s="236" t="s">
        <v>2963</v>
      </c>
      <c r="C908" s="18" t="s">
        <v>77</v>
      </c>
      <c r="D908" s="236" t="s">
        <v>2964</v>
      </c>
      <c r="E908" s="152" t="s">
        <v>2965</v>
      </c>
      <c r="F908" s="204" t="s">
        <v>922</v>
      </c>
      <c r="G908" s="18">
        <v>1.0</v>
      </c>
      <c r="H908" s="18">
        <v>1.0</v>
      </c>
      <c r="I908" s="18">
        <v>1.0</v>
      </c>
      <c r="J908" s="18">
        <v>50.0</v>
      </c>
      <c r="K908" s="308">
        <v>50.0</v>
      </c>
      <c r="L908" s="78" t="s">
        <v>615</v>
      </c>
      <c r="M908" s="79"/>
      <c r="N908" s="79"/>
      <c r="O908" s="79"/>
      <c r="P908" s="79"/>
      <c r="Q908" s="79"/>
      <c r="R908" s="79"/>
      <c r="S908" s="79"/>
      <c r="T908" s="79"/>
      <c r="U908" s="79"/>
      <c r="V908" s="79"/>
      <c r="W908" s="79"/>
      <c r="X908" s="79"/>
    </row>
    <row r="909" ht="11.25" customHeight="1">
      <c r="A909" s="215" t="s">
        <v>2962</v>
      </c>
      <c r="B909" s="236" t="s">
        <v>2963</v>
      </c>
      <c r="C909" s="18" t="s">
        <v>77</v>
      </c>
      <c r="D909" s="236" t="s">
        <v>2966</v>
      </c>
      <c r="E909" s="152" t="s">
        <v>2967</v>
      </c>
      <c r="F909" s="204" t="s">
        <v>922</v>
      </c>
      <c r="G909" s="18">
        <v>1.0</v>
      </c>
      <c r="H909" s="18">
        <v>1.0</v>
      </c>
      <c r="I909" s="18">
        <v>1.0</v>
      </c>
      <c r="J909" s="18">
        <v>50.0</v>
      </c>
      <c r="K909" s="308">
        <v>50.0</v>
      </c>
      <c r="L909" s="78" t="s">
        <v>615</v>
      </c>
      <c r="M909" s="79"/>
      <c r="N909" s="79"/>
      <c r="O909" s="79"/>
      <c r="P909" s="79"/>
      <c r="Q909" s="79"/>
      <c r="R909" s="79"/>
      <c r="S909" s="79"/>
      <c r="T909" s="79"/>
      <c r="U909" s="79"/>
      <c r="V909" s="79"/>
      <c r="W909" s="79"/>
      <c r="X909" s="79"/>
    </row>
    <row r="910" ht="11.25" customHeight="1">
      <c r="A910" s="215" t="s">
        <v>2968</v>
      </c>
      <c r="B910" s="215" t="s">
        <v>2969</v>
      </c>
      <c r="C910" s="18" t="s">
        <v>77</v>
      </c>
      <c r="D910" s="236" t="s">
        <v>2970</v>
      </c>
      <c r="E910" s="152" t="s">
        <v>2971</v>
      </c>
      <c r="F910" s="204" t="s">
        <v>922</v>
      </c>
      <c r="G910" s="18">
        <v>4.0</v>
      </c>
      <c r="H910" s="18">
        <v>2.0</v>
      </c>
      <c r="I910" s="18">
        <v>4.0</v>
      </c>
      <c r="J910" s="18">
        <v>50.0</v>
      </c>
      <c r="K910" s="308">
        <v>12.5</v>
      </c>
      <c r="L910" s="78" t="s">
        <v>615</v>
      </c>
      <c r="M910" s="79"/>
      <c r="N910" s="79"/>
      <c r="O910" s="79"/>
      <c r="P910" s="79"/>
      <c r="Q910" s="79"/>
      <c r="R910" s="79"/>
      <c r="S910" s="79"/>
      <c r="T910" s="79"/>
      <c r="U910" s="79"/>
      <c r="V910" s="79"/>
      <c r="W910" s="79"/>
      <c r="X910" s="79"/>
    </row>
    <row r="911" ht="11.25" customHeight="1">
      <c r="A911" s="215" t="s">
        <v>2972</v>
      </c>
      <c r="B911" s="215" t="s">
        <v>2969</v>
      </c>
      <c r="C911" s="18" t="s">
        <v>77</v>
      </c>
      <c r="D911" s="236" t="s">
        <v>2973</v>
      </c>
      <c r="E911" s="152" t="s">
        <v>2974</v>
      </c>
      <c r="F911" s="204" t="s">
        <v>922</v>
      </c>
      <c r="G911" s="18">
        <v>4.0</v>
      </c>
      <c r="H911" s="18">
        <v>2.0</v>
      </c>
      <c r="I911" s="18">
        <v>4.0</v>
      </c>
      <c r="J911" s="18">
        <v>50.0</v>
      </c>
      <c r="K911" s="308">
        <v>12.5</v>
      </c>
      <c r="L911" s="78" t="s">
        <v>615</v>
      </c>
      <c r="M911" s="79"/>
      <c r="N911" s="79"/>
      <c r="O911" s="79"/>
      <c r="P911" s="79"/>
      <c r="Q911" s="79"/>
      <c r="R911" s="79"/>
      <c r="S911" s="79"/>
      <c r="T911" s="79"/>
      <c r="U911" s="79"/>
      <c r="V911" s="79"/>
      <c r="W911" s="79"/>
      <c r="X911" s="79"/>
    </row>
    <row r="912" ht="11.25" customHeight="1">
      <c r="A912" s="215" t="s">
        <v>2962</v>
      </c>
      <c r="B912" s="236" t="s">
        <v>2975</v>
      </c>
      <c r="C912" s="18" t="s">
        <v>77</v>
      </c>
      <c r="D912" s="236" t="s">
        <v>2976</v>
      </c>
      <c r="E912" s="152" t="s">
        <v>2977</v>
      </c>
      <c r="F912" s="204" t="s">
        <v>922</v>
      </c>
      <c r="G912" s="18">
        <v>1.0</v>
      </c>
      <c r="H912" s="18">
        <v>1.0</v>
      </c>
      <c r="I912" s="18">
        <v>1.0</v>
      </c>
      <c r="J912" s="18">
        <v>50.0</v>
      </c>
      <c r="K912" s="308">
        <v>50.0</v>
      </c>
      <c r="L912" s="78" t="s">
        <v>615</v>
      </c>
      <c r="M912" s="79"/>
      <c r="N912" s="79"/>
      <c r="O912" s="79"/>
      <c r="P912" s="79"/>
      <c r="Q912" s="79"/>
      <c r="R912" s="79"/>
      <c r="S912" s="79"/>
      <c r="T912" s="79"/>
      <c r="U912" s="79"/>
      <c r="V912" s="79"/>
      <c r="W912" s="79"/>
      <c r="X912" s="79"/>
    </row>
    <row r="913" ht="11.25" customHeight="1">
      <c r="A913" s="236" t="s">
        <v>2978</v>
      </c>
      <c r="B913" s="233" t="s">
        <v>2979</v>
      </c>
      <c r="C913" s="98" t="s">
        <v>77</v>
      </c>
      <c r="D913" s="112" t="s">
        <v>2980</v>
      </c>
      <c r="E913" s="309" t="s">
        <v>2981</v>
      </c>
      <c r="F913" s="98" t="s">
        <v>715</v>
      </c>
      <c r="G913" s="98">
        <v>1.0</v>
      </c>
      <c r="H913" s="98">
        <v>1.0</v>
      </c>
      <c r="I913" s="98">
        <v>1.0</v>
      </c>
      <c r="J913" s="98">
        <v>50.0</v>
      </c>
      <c r="K913" s="98">
        <v>50.0</v>
      </c>
      <c r="L913" s="78" t="s">
        <v>2982</v>
      </c>
      <c r="M913" s="79"/>
      <c r="N913" s="79"/>
      <c r="O913" s="79"/>
      <c r="P913" s="79"/>
      <c r="Q913" s="79"/>
      <c r="R913" s="79"/>
      <c r="S913" s="79"/>
      <c r="T913" s="79"/>
      <c r="U913" s="79"/>
      <c r="V913" s="79"/>
      <c r="W913" s="79"/>
      <c r="X913" s="79"/>
    </row>
    <row r="914" ht="11.25" customHeight="1">
      <c r="A914" s="125" t="s">
        <v>2978</v>
      </c>
      <c r="B914" s="125" t="s">
        <v>2983</v>
      </c>
      <c r="C914" s="261" t="s">
        <v>77</v>
      </c>
      <c r="D914" s="245" t="s">
        <v>2984</v>
      </c>
      <c r="E914" s="310" t="s">
        <v>2985</v>
      </c>
      <c r="F914" s="261" t="s">
        <v>2986</v>
      </c>
      <c r="G914" s="94">
        <v>1.0</v>
      </c>
      <c r="H914" s="94">
        <v>1.0</v>
      </c>
      <c r="I914" s="94">
        <v>1.0</v>
      </c>
      <c r="J914" s="238">
        <v>50.0</v>
      </c>
      <c r="K914" s="160">
        <v>50.0</v>
      </c>
      <c r="L914" s="78" t="s">
        <v>2982</v>
      </c>
      <c r="M914" s="79"/>
      <c r="N914" s="79"/>
      <c r="O914" s="79"/>
      <c r="P914" s="79"/>
      <c r="Q914" s="79"/>
      <c r="R914" s="79"/>
      <c r="S914" s="79"/>
      <c r="T914" s="79"/>
      <c r="U914" s="79"/>
      <c r="V914" s="79"/>
      <c r="W914" s="79"/>
      <c r="X914" s="79"/>
    </row>
    <row r="915" ht="11.25" customHeight="1">
      <c r="A915" s="236" t="s">
        <v>2978</v>
      </c>
      <c r="B915" s="236" t="s">
        <v>2983</v>
      </c>
      <c r="C915" s="98" t="s">
        <v>77</v>
      </c>
      <c r="D915" s="112" t="s">
        <v>2987</v>
      </c>
      <c r="E915" s="104" t="s">
        <v>2988</v>
      </c>
      <c r="F915" s="98" t="s">
        <v>974</v>
      </c>
      <c r="G915" s="94">
        <v>1.0</v>
      </c>
      <c r="H915" s="94">
        <v>1.0</v>
      </c>
      <c r="I915" s="94">
        <v>1.0</v>
      </c>
      <c r="J915" s="238">
        <v>50.0</v>
      </c>
      <c r="K915" s="160">
        <v>50.0</v>
      </c>
      <c r="L915" s="78" t="s">
        <v>2982</v>
      </c>
      <c r="M915" s="79"/>
      <c r="N915" s="79"/>
      <c r="O915" s="79"/>
      <c r="P915" s="79"/>
      <c r="Q915" s="79"/>
      <c r="R915" s="79"/>
      <c r="S915" s="79"/>
      <c r="T915" s="79"/>
      <c r="U915" s="79"/>
      <c r="V915" s="79"/>
      <c r="W915" s="79"/>
      <c r="X915" s="79"/>
    </row>
    <row r="916" ht="11.25" customHeight="1">
      <c r="A916" s="236" t="s">
        <v>2978</v>
      </c>
      <c r="B916" s="225" t="s">
        <v>2979</v>
      </c>
      <c r="C916" s="98" t="s">
        <v>77</v>
      </c>
      <c r="D916" s="112" t="s">
        <v>2989</v>
      </c>
      <c r="E916" s="309" t="s">
        <v>2990</v>
      </c>
      <c r="F916" s="98" t="s">
        <v>842</v>
      </c>
      <c r="G916" s="98">
        <v>1.0</v>
      </c>
      <c r="H916" s="98">
        <v>1.0</v>
      </c>
      <c r="I916" s="98">
        <v>1.0</v>
      </c>
      <c r="J916" s="98">
        <v>50.0</v>
      </c>
      <c r="K916" s="160">
        <v>50.0</v>
      </c>
      <c r="L916" s="78" t="s">
        <v>2982</v>
      </c>
      <c r="M916" s="79"/>
      <c r="N916" s="79"/>
      <c r="O916" s="79"/>
      <c r="P916" s="79"/>
      <c r="Q916" s="79"/>
      <c r="R916" s="79"/>
      <c r="S916" s="79"/>
      <c r="T916" s="79"/>
      <c r="U916" s="79"/>
      <c r="V916" s="79"/>
      <c r="W916" s="79"/>
      <c r="X916" s="79"/>
    </row>
    <row r="917" ht="11.25" customHeight="1">
      <c r="A917" s="236" t="s">
        <v>2991</v>
      </c>
      <c r="B917" s="131" t="s">
        <v>2992</v>
      </c>
      <c r="C917" s="98" t="s">
        <v>77</v>
      </c>
      <c r="D917" s="112" t="s">
        <v>2993</v>
      </c>
      <c r="E917" s="17" t="s">
        <v>2994</v>
      </c>
      <c r="F917" s="98" t="s">
        <v>2995</v>
      </c>
      <c r="G917" s="156">
        <v>1.0</v>
      </c>
      <c r="H917" s="156">
        <v>1.0</v>
      </c>
      <c r="I917" s="156">
        <v>1.0</v>
      </c>
      <c r="J917" s="156">
        <v>50.0</v>
      </c>
      <c r="K917" s="160">
        <v>50.0</v>
      </c>
      <c r="L917" s="78" t="s">
        <v>2996</v>
      </c>
      <c r="M917" s="79"/>
      <c r="N917" s="79"/>
      <c r="O917" s="79"/>
      <c r="P917" s="79"/>
      <c r="Q917" s="79"/>
      <c r="R917" s="79"/>
      <c r="S917" s="79"/>
      <c r="T917" s="79"/>
      <c r="U917" s="79"/>
      <c r="V917" s="79"/>
      <c r="W917" s="79"/>
      <c r="X917" s="79"/>
    </row>
    <row r="918" ht="11.25" customHeight="1">
      <c r="A918" s="131" t="s">
        <v>2997</v>
      </c>
      <c r="B918" s="236" t="s">
        <v>2998</v>
      </c>
      <c r="C918" s="98" t="s">
        <v>77</v>
      </c>
      <c r="D918" s="112" t="s">
        <v>2999</v>
      </c>
      <c r="E918" s="248" t="s">
        <v>3000</v>
      </c>
      <c r="F918" s="118" t="s">
        <v>3001</v>
      </c>
      <c r="G918" s="98">
        <v>2.0</v>
      </c>
      <c r="H918" s="98">
        <v>2.0</v>
      </c>
      <c r="I918" s="98">
        <v>2.0</v>
      </c>
      <c r="J918" s="238">
        <v>50.0</v>
      </c>
      <c r="K918" s="160">
        <v>25.0</v>
      </c>
      <c r="L918" s="78" t="s">
        <v>2996</v>
      </c>
      <c r="M918" s="79"/>
      <c r="N918" s="79"/>
      <c r="O918" s="79"/>
      <c r="P918" s="79"/>
      <c r="Q918" s="79"/>
      <c r="R918" s="79"/>
      <c r="S918" s="79"/>
      <c r="T918" s="79"/>
      <c r="U918" s="79"/>
      <c r="V918" s="79"/>
      <c r="W918" s="79"/>
      <c r="X918" s="79"/>
    </row>
    <row r="919" ht="11.25" customHeight="1">
      <c r="A919" s="131" t="s">
        <v>2997</v>
      </c>
      <c r="B919" s="236" t="s">
        <v>2998</v>
      </c>
      <c r="C919" s="98" t="s">
        <v>77</v>
      </c>
      <c r="D919" s="311" t="s">
        <v>3002</v>
      </c>
      <c r="E919" s="98" t="s">
        <v>3003</v>
      </c>
      <c r="F919" s="118" t="s">
        <v>3004</v>
      </c>
      <c r="G919" s="98">
        <v>2.0</v>
      </c>
      <c r="H919" s="98">
        <v>2.0</v>
      </c>
      <c r="I919" s="98">
        <v>2.0</v>
      </c>
      <c r="J919" s="238">
        <v>50.0</v>
      </c>
      <c r="K919" s="160">
        <v>25.0</v>
      </c>
      <c r="L919" s="78" t="s">
        <v>2996</v>
      </c>
      <c r="M919" s="79"/>
      <c r="N919" s="79"/>
      <c r="O919" s="79"/>
      <c r="P919" s="79"/>
      <c r="Q919" s="79"/>
      <c r="R919" s="79"/>
      <c r="S919" s="79"/>
      <c r="T919" s="79"/>
      <c r="U919" s="79"/>
      <c r="V919" s="79"/>
      <c r="W919" s="79"/>
      <c r="X919" s="79"/>
    </row>
    <row r="920" ht="11.25" customHeight="1">
      <c r="A920" s="131" t="s">
        <v>2997</v>
      </c>
      <c r="B920" s="236" t="s">
        <v>2998</v>
      </c>
      <c r="C920" s="98" t="s">
        <v>77</v>
      </c>
      <c r="D920" s="181" t="s">
        <v>3005</v>
      </c>
      <c r="E920" s="98" t="s">
        <v>400</v>
      </c>
      <c r="F920" s="118" t="s">
        <v>3006</v>
      </c>
      <c r="G920" s="98">
        <v>2.0</v>
      </c>
      <c r="H920" s="98">
        <v>2.0</v>
      </c>
      <c r="I920" s="98">
        <v>2.0</v>
      </c>
      <c r="J920" s="238">
        <v>50.0</v>
      </c>
      <c r="K920" s="160">
        <v>25.0</v>
      </c>
      <c r="L920" s="78" t="s">
        <v>2996</v>
      </c>
      <c r="M920" s="79"/>
      <c r="N920" s="79"/>
      <c r="O920" s="79"/>
      <c r="P920" s="79"/>
      <c r="Q920" s="79"/>
      <c r="R920" s="79"/>
      <c r="S920" s="79"/>
      <c r="T920" s="79"/>
      <c r="U920" s="79"/>
      <c r="V920" s="79"/>
      <c r="W920" s="79"/>
      <c r="X920" s="79"/>
    </row>
    <row r="921" ht="11.25" customHeight="1">
      <c r="A921" s="131" t="s">
        <v>2997</v>
      </c>
      <c r="B921" s="236" t="s">
        <v>2998</v>
      </c>
      <c r="C921" s="98" t="s">
        <v>77</v>
      </c>
      <c r="D921" s="311" t="s">
        <v>3007</v>
      </c>
      <c r="E921" s="98" t="s">
        <v>3008</v>
      </c>
      <c r="F921" s="118" t="s">
        <v>3009</v>
      </c>
      <c r="G921" s="98">
        <v>2.0</v>
      </c>
      <c r="H921" s="98">
        <v>2.0</v>
      </c>
      <c r="I921" s="98">
        <v>2.0</v>
      </c>
      <c r="J921" s="238">
        <v>50.0</v>
      </c>
      <c r="K921" s="160">
        <v>25.0</v>
      </c>
      <c r="L921" s="78" t="s">
        <v>2996</v>
      </c>
      <c r="M921" s="79"/>
      <c r="N921" s="79"/>
      <c r="O921" s="79"/>
      <c r="P921" s="79"/>
      <c r="Q921" s="79"/>
      <c r="R921" s="79"/>
      <c r="S921" s="79"/>
      <c r="T921" s="79"/>
      <c r="U921" s="79"/>
      <c r="V921" s="79"/>
      <c r="W921" s="79"/>
      <c r="X921" s="79"/>
    </row>
    <row r="922" ht="11.25" customHeight="1">
      <c r="A922" s="131" t="s">
        <v>2997</v>
      </c>
      <c r="B922" s="236" t="s">
        <v>2998</v>
      </c>
      <c r="C922" s="98" t="s">
        <v>77</v>
      </c>
      <c r="D922" s="181" t="s">
        <v>3010</v>
      </c>
      <c r="E922" s="248" t="s">
        <v>3011</v>
      </c>
      <c r="F922" s="118" t="s">
        <v>3012</v>
      </c>
      <c r="G922" s="98">
        <v>2.0</v>
      </c>
      <c r="H922" s="98">
        <v>2.0</v>
      </c>
      <c r="I922" s="98">
        <v>2.0</v>
      </c>
      <c r="J922" s="238">
        <v>50.0</v>
      </c>
      <c r="K922" s="160">
        <v>25.0</v>
      </c>
      <c r="L922" s="78" t="s">
        <v>2996</v>
      </c>
      <c r="M922" s="79"/>
      <c r="N922" s="79"/>
      <c r="O922" s="79"/>
      <c r="P922" s="79"/>
      <c r="Q922" s="79"/>
      <c r="R922" s="79"/>
      <c r="S922" s="79"/>
      <c r="T922" s="79"/>
      <c r="U922" s="79"/>
      <c r="V922" s="79"/>
      <c r="W922" s="79"/>
      <c r="X922" s="79"/>
    </row>
    <row r="923" ht="11.25" customHeight="1">
      <c r="A923" s="236" t="s">
        <v>3013</v>
      </c>
      <c r="B923" s="236" t="s">
        <v>2553</v>
      </c>
      <c r="C923" s="98" t="s">
        <v>77</v>
      </c>
      <c r="D923" s="112" t="s">
        <v>2554</v>
      </c>
      <c r="E923" s="312" t="s">
        <v>2555</v>
      </c>
      <c r="F923" s="118" t="s">
        <v>2556</v>
      </c>
      <c r="G923" s="155">
        <v>2.0</v>
      </c>
      <c r="H923" s="98">
        <v>2.0</v>
      </c>
      <c r="I923" s="98">
        <v>2.0</v>
      </c>
      <c r="J923" s="238">
        <v>50.0</v>
      </c>
      <c r="K923" s="160">
        <v>25.0</v>
      </c>
      <c r="L923" s="78" t="s">
        <v>623</v>
      </c>
      <c r="M923" s="79"/>
      <c r="N923" s="79"/>
      <c r="O923" s="79"/>
      <c r="P923" s="79"/>
      <c r="Q923" s="79"/>
      <c r="R923" s="79"/>
      <c r="S923" s="79"/>
      <c r="T923" s="79"/>
      <c r="U923" s="79"/>
      <c r="V923" s="79"/>
      <c r="W923" s="79"/>
      <c r="X923" s="79"/>
    </row>
    <row r="924" ht="11.25" customHeight="1">
      <c r="A924" s="236" t="s">
        <v>3014</v>
      </c>
      <c r="B924" s="236" t="s">
        <v>2553</v>
      </c>
      <c r="C924" s="98" t="s">
        <v>77</v>
      </c>
      <c r="D924" s="112" t="s">
        <v>3015</v>
      </c>
      <c r="E924" s="121" t="s">
        <v>2560</v>
      </c>
      <c r="F924" s="115" t="s">
        <v>172</v>
      </c>
      <c r="G924" s="155">
        <v>2.0</v>
      </c>
      <c r="H924" s="98">
        <v>2.0</v>
      </c>
      <c r="I924" s="98">
        <v>2.0</v>
      </c>
      <c r="J924" s="238">
        <v>50.0</v>
      </c>
      <c r="K924" s="160">
        <v>25.0</v>
      </c>
      <c r="L924" s="78" t="s">
        <v>623</v>
      </c>
      <c r="M924" s="79"/>
      <c r="N924" s="79"/>
      <c r="O924" s="79"/>
      <c r="P924" s="79"/>
      <c r="Q924" s="79"/>
      <c r="R924" s="79"/>
      <c r="S924" s="79"/>
      <c r="T924" s="79"/>
      <c r="U924" s="79"/>
      <c r="V924" s="79"/>
      <c r="W924" s="79"/>
      <c r="X924" s="79"/>
    </row>
    <row r="925" ht="11.25" customHeight="1">
      <c r="A925" s="236" t="s">
        <v>3016</v>
      </c>
      <c r="B925" s="236" t="s">
        <v>3017</v>
      </c>
      <c r="C925" s="98" t="s">
        <v>77</v>
      </c>
      <c r="D925" s="112" t="s">
        <v>3018</v>
      </c>
      <c r="E925" s="112" t="s">
        <v>2867</v>
      </c>
      <c r="F925" s="118" t="s">
        <v>3019</v>
      </c>
      <c r="G925" s="155">
        <v>4.0</v>
      </c>
      <c r="H925" s="98">
        <v>4.0</v>
      </c>
      <c r="I925" s="98">
        <v>4.0</v>
      </c>
      <c r="J925" s="238">
        <v>50.0</v>
      </c>
      <c r="K925" s="160">
        <v>12.5</v>
      </c>
      <c r="L925" s="78" t="s">
        <v>623</v>
      </c>
      <c r="M925" s="79"/>
      <c r="N925" s="79"/>
      <c r="O925" s="79"/>
      <c r="P925" s="79"/>
      <c r="Q925" s="79"/>
      <c r="R925" s="79"/>
      <c r="S925" s="79"/>
      <c r="T925" s="79"/>
      <c r="U925" s="79"/>
      <c r="V925" s="79"/>
      <c r="W925" s="79"/>
      <c r="X925" s="79"/>
    </row>
    <row r="926" ht="11.25" customHeight="1">
      <c r="A926" s="236" t="s">
        <v>3020</v>
      </c>
      <c r="B926" s="236" t="s">
        <v>3017</v>
      </c>
      <c r="C926" s="98" t="s">
        <v>77</v>
      </c>
      <c r="D926" s="112" t="s">
        <v>3021</v>
      </c>
      <c r="E926" s="313" t="s">
        <v>2873</v>
      </c>
      <c r="F926" s="118" t="s">
        <v>3022</v>
      </c>
      <c r="G926" s="155">
        <v>4.0</v>
      </c>
      <c r="H926" s="98">
        <v>4.0</v>
      </c>
      <c r="I926" s="98">
        <v>4.0</v>
      </c>
      <c r="J926" s="238">
        <v>50.0</v>
      </c>
      <c r="K926" s="160">
        <v>12.5</v>
      </c>
      <c r="L926" s="78" t="s">
        <v>623</v>
      </c>
      <c r="M926" s="79"/>
      <c r="N926" s="79"/>
      <c r="O926" s="79"/>
      <c r="P926" s="79"/>
      <c r="Q926" s="79"/>
      <c r="R926" s="79"/>
      <c r="S926" s="79"/>
      <c r="T926" s="79"/>
      <c r="U926" s="79"/>
      <c r="V926" s="79"/>
      <c r="W926" s="79"/>
      <c r="X926" s="79"/>
    </row>
    <row r="927" ht="11.25" customHeight="1">
      <c r="A927" s="236" t="s">
        <v>3023</v>
      </c>
      <c r="B927" s="236" t="s">
        <v>3017</v>
      </c>
      <c r="C927" s="98" t="s">
        <v>77</v>
      </c>
      <c r="D927" s="112" t="s">
        <v>3024</v>
      </c>
      <c r="E927" s="312" t="s">
        <v>2875</v>
      </c>
      <c r="F927" s="118" t="s">
        <v>3025</v>
      </c>
      <c r="G927" s="155">
        <v>4.0</v>
      </c>
      <c r="H927" s="98">
        <v>4.0</v>
      </c>
      <c r="I927" s="98">
        <v>4.0</v>
      </c>
      <c r="J927" s="238">
        <v>50.0</v>
      </c>
      <c r="K927" s="160">
        <v>12.5</v>
      </c>
      <c r="L927" s="78" t="s">
        <v>623</v>
      </c>
      <c r="M927" s="79"/>
      <c r="N927" s="79"/>
      <c r="O927" s="79"/>
      <c r="P927" s="79"/>
      <c r="Q927" s="79"/>
      <c r="R927" s="79"/>
      <c r="S927" s="79"/>
      <c r="T927" s="79"/>
      <c r="U927" s="79"/>
      <c r="V927" s="79"/>
      <c r="W927" s="79"/>
      <c r="X927" s="79"/>
    </row>
    <row r="928" ht="11.25" customHeight="1">
      <c r="A928" s="236" t="s">
        <v>3026</v>
      </c>
      <c r="B928" s="236" t="s">
        <v>3017</v>
      </c>
      <c r="C928" s="98" t="s">
        <v>77</v>
      </c>
      <c r="D928" s="112" t="s">
        <v>3027</v>
      </c>
      <c r="E928" s="312" t="s">
        <v>3028</v>
      </c>
      <c r="F928" s="118" t="s">
        <v>3029</v>
      </c>
      <c r="G928" s="155">
        <v>4.0</v>
      </c>
      <c r="H928" s="98">
        <v>4.0</v>
      </c>
      <c r="I928" s="98">
        <v>4.0</v>
      </c>
      <c r="J928" s="238">
        <v>50.0</v>
      </c>
      <c r="K928" s="160">
        <v>12.5</v>
      </c>
      <c r="L928" s="78" t="s">
        <v>623</v>
      </c>
      <c r="M928" s="79"/>
      <c r="N928" s="79"/>
      <c r="O928" s="79"/>
      <c r="P928" s="79"/>
      <c r="Q928" s="79"/>
      <c r="R928" s="79"/>
      <c r="S928" s="79"/>
      <c r="T928" s="79"/>
      <c r="U928" s="79"/>
      <c r="V928" s="79"/>
      <c r="W928" s="79"/>
      <c r="X928" s="79"/>
    </row>
    <row r="929" ht="11.25" customHeight="1">
      <c r="A929" s="236" t="s">
        <v>3030</v>
      </c>
      <c r="B929" s="236" t="s">
        <v>3017</v>
      </c>
      <c r="C929" s="98" t="s">
        <v>77</v>
      </c>
      <c r="D929" s="274" t="s">
        <v>3031</v>
      </c>
      <c r="E929" s="248" t="s">
        <v>3032</v>
      </c>
      <c r="F929" s="118" t="s">
        <v>715</v>
      </c>
      <c r="G929" s="155">
        <v>4.0</v>
      </c>
      <c r="H929" s="98">
        <v>4.0</v>
      </c>
      <c r="I929" s="98">
        <v>4.0</v>
      </c>
      <c r="J929" s="238">
        <v>50.0</v>
      </c>
      <c r="K929" s="160">
        <v>12.5</v>
      </c>
      <c r="L929" s="78" t="s">
        <v>623</v>
      </c>
      <c r="M929" s="79"/>
      <c r="N929" s="79"/>
      <c r="O929" s="79"/>
      <c r="P929" s="79"/>
      <c r="Q929" s="79"/>
      <c r="R929" s="79"/>
      <c r="S929" s="79"/>
      <c r="T929" s="79"/>
      <c r="U929" s="79"/>
      <c r="V929" s="79"/>
      <c r="W929" s="79"/>
      <c r="X929" s="79"/>
    </row>
    <row r="930" ht="11.25" customHeight="1">
      <c r="A930" s="236" t="s">
        <v>3033</v>
      </c>
      <c r="B930" s="236" t="s">
        <v>3017</v>
      </c>
      <c r="C930" s="98" t="s">
        <v>77</v>
      </c>
      <c r="D930" s="112" t="s">
        <v>3034</v>
      </c>
      <c r="E930" s="248" t="s">
        <v>3035</v>
      </c>
      <c r="F930" s="118" t="s">
        <v>3036</v>
      </c>
      <c r="G930" s="155">
        <v>4.0</v>
      </c>
      <c r="H930" s="98">
        <v>4.0</v>
      </c>
      <c r="I930" s="98">
        <v>4.0</v>
      </c>
      <c r="J930" s="238">
        <v>50.0</v>
      </c>
      <c r="K930" s="160">
        <v>12.5</v>
      </c>
      <c r="L930" s="78" t="s">
        <v>623</v>
      </c>
      <c r="M930" s="79"/>
      <c r="N930" s="79"/>
      <c r="O930" s="79"/>
      <c r="P930" s="79"/>
      <c r="Q930" s="79"/>
      <c r="R930" s="79"/>
      <c r="S930" s="79"/>
      <c r="T930" s="79"/>
      <c r="U930" s="79"/>
      <c r="V930" s="79"/>
      <c r="W930" s="79"/>
      <c r="X930" s="79"/>
    </row>
    <row r="931" ht="11.25" customHeight="1">
      <c r="A931" s="236" t="s">
        <v>3037</v>
      </c>
      <c r="B931" s="236" t="s">
        <v>3017</v>
      </c>
      <c r="C931" s="98" t="s">
        <v>77</v>
      </c>
      <c r="D931" s="274" t="s">
        <v>3038</v>
      </c>
      <c r="E931" s="237" t="s">
        <v>3039</v>
      </c>
      <c r="F931" s="314" t="s">
        <v>172</v>
      </c>
      <c r="G931" s="155">
        <v>4.0</v>
      </c>
      <c r="H931" s="98">
        <v>4.0</v>
      </c>
      <c r="I931" s="98">
        <v>4.0</v>
      </c>
      <c r="J931" s="238">
        <v>50.0</v>
      </c>
      <c r="K931" s="160">
        <v>12.5</v>
      </c>
      <c r="L931" s="78" t="s">
        <v>623</v>
      </c>
      <c r="M931" s="79"/>
      <c r="N931" s="79"/>
      <c r="O931" s="79"/>
      <c r="P931" s="79"/>
      <c r="Q931" s="79"/>
      <c r="R931" s="79"/>
      <c r="S931" s="79"/>
      <c r="T931" s="79"/>
      <c r="U931" s="79"/>
      <c r="V931" s="79"/>
      <c r="W931" s="79"/>
      <c r="X931" s="79"/>
    </row>
    <row r="932" ht="11.25" customHeight="1">
      <c r="A932" s="236" t="s">
        <v>3040</v>
      </c>
      <c r="B932" s="236" t="s">
        <v>3041</v>
      </c>
      <c r="C932" s="98" t="s">
        <v>77</v>
      </c>
      <c r="D932" s="112" t="s">
        <v>3042</v>
      </c>
      <c r="E932" s="248" t="s">
        <v>3043</v>
      </c>
      <c r="F932" s="18" t="s">
        <v>715</v>
      </c>
      <c r="G932" s="155">
        <v>1.0</v>
      </c>
      <c r="H932" s="98">
        <v>1.0</v>
      </c>
      <c r="I932" s="98">
        <v>1.0</v>
      </c>
      <c r="J932" s="238">
        <v>50.0</v>
      </c>
      <c r="K932" s="160">
        <v>50.0</v>
      </c>
      <c r="L932" s="78" t="s">
        <v>623</v>
      </c>
      <c r="M932" s="79"/>
      <c r="N932" s="79"/>
      <c r="O932" s="79"/>
      <c r="P932" s="79"/>
      <c r="Q932" s="79"/>
      <c r="R932" s="79"/>
      <c r="S932" s="79"/>
      <c r="T932" s="79"/>
      <c r="U932" s="79"/>
      <c r="V932" s="79"/>
      <c r="W932" s="79"/>
      <c r="X932" s="79"/>
    </row>
    <row r="933" ht="11.25" customHeight="1">
      <c r="A933" s="236" t="s">
        <v>3040</v>
      </c>
      <c r="B933" s="236" t="s">
        <v>3041</v>
      </c>
      <c r="C933" s="98" t="s">
        <v>77</v>
      </c>
      <c r="D933" s="112" t="s">
        <v>3044</v>
      </c>
      <c r="E933" s="17" t="s">
        <v>3045</v>
      </c>
      <c r="F933" s="18" t="s">
        <v>172</v>
      </c>
      <c r="G933" s="155">
        <v>1.0</v>
      </c>
      <c r="H933" s="98">
        <v>1.0</v>
      </c>
      <c r="I933" s="98">
        <v>1.0</v>
      </c>
      <c r="J933" s="238">
        <v>50.0</v>
      </c>
      <c r="K933" s="160">
        <v>50.0</v>
      </c>
      <c r="L933" s="78" t="s">
        <v>623</v>
      </c>
      <c r="M933" s="79"/>
      <c r="N933" s="79"/>
      <c r="O933" s="79"/>
      <c r="P933" s="79"/>
      <c r="Q933" s="79"/>
      <c r="R933" s="79"/>
      <c r="S933" s="79"/>
      <c r="T933" s="79"/>
      <c r="U933" s="79"/>
      <c r="V933" s="79"/>
      <c r="W933" s="79"/>
      <c r="X933" s="79"/>
    </row>
    <row r="934" ht="11.25" customHeight="1">
      <c r="A934" s="236" t="s">
        <v>3040</v>
      </c>
      <c r="B934" s="236" t="s">
        <v>3046</v>
      </c>
      <c r="C934" s="98" t="s">
        <v>77</v>
      </c>
      <c r="D934" s="112" t="s">
        <v>3047</v>
      </c>
      <c r="E934" s="121" t="s">
        <v>3048</v>
      </c>
      <c r="F934" s="118" t="s">
        <v>172</v>
      </c>
      <c r="G934" s="155">
        <v>1.0</v>
      </c>
      <c r="H934" s="98">
        <v>1.0</v>
      </c>
      <c r="I934" s="98">
        <v>1.0</v>
      </c>
      <c r="J934" s="238">
        <v>50.0</v>
      </c>
      <c r="K934" s="160">
        <v>50.0</v>
      </c>
      <c r="L934" s="78" t="s">
        <v>623</v>
      </c>
      <c r="M934" s="79"/>
      <c r="N934" s="79"/>
      <c r="O934" s="79"/>
      <c r="P934" s="79"/>
      <c r="Q934" s="79"/>
      <c r="R934" s="79"/>
      <c r="S934" s="79"/>
      <c r="T934" s="79"/>
      <c r="U934" s="79"/>
      <c r="V934" s="79"/>
      <c r="W934" s="79"/>
      <c r="X934" s="79"/>
    </row>
    <row r="935" ht="11.25" customHeight="1">
      <c r="A935" s="236" t="s">
        <v>3040</v>
      </c>
      <c r="B935" s="236" t="s">
        <v>3049</v>
      </c>
      <c r="C935" s="98" t="s">
        <v>77</v>
      </c>
      <c r="D935" s="112" t="s">
        <v>3050</v>
      </c>
      <c r="E935" s="121" t="s">
        <v>3051</v>
      </c>
      <c r="F935" s="118" t="s">
        <v>172</v>
      </c>
      <c r="G935" s="155">
        <v>1.0</v>
      </c>
      <c r="H935" s="98">
        <v>1.0</v>
      </c>
      <c r="I935" s="98">
        <v>1.0</v>
      </c>
      <c r="J935" s="238">
        <v>50.0</v>
      </c>
      <c r="K935" s="160">
        <v>50.0</v>
      </c>
      <c r="L935" s="78" t="s">
        <v>623</v>
      </c>
      <c r="M935" s="79"/>
      <c r="N935" s="79"/>
      <c r="O935" s="79"/>
      <c r="P935" s="79"/>
      <c r="Q935" s="79"/>
      <c r="R935" s="79"/>
      <c r="S935" s="79"/>
      <c r="T935" s="79"/>
      <c r="U935" s="79"/>
      <c r="V935" s="79"/>
      <c r="W935" s="79"/>
      <c r="X935" s="79"/>
    </row>
    <row r="936" ht="11.25" customHeight="1">
      <c r="A936" s="236" t="s">
        <v>3040</v>
      </c>
      <c r="B936" s="236" t="s">
        <v>3052</v>
      </c>
      <c r="C936" s="98" t="s">
        <v>77</v>
      </c>
      <c r="D936" s="112" t="s">
        <v>3053</v>
      </c>
      <c r="E936" s="121" t="s">
        <v>3054</v>
      </c>
      <c r="F936" s="150" t="s">
        <v>3055</v>
      </c>
      <c r="G936" s="155">
        <v>1.0</v>
      </c>
      <c r="H936" s="98">
        <v>1.0</v>
      </c>
      <c r="I936" s="98">
        <v>1.0</v>
      </c>
      <c r="J936" s="238">
        <v>50.0</v>
      </c>
      <c r="K936" s="160">
        <v>50.0</v>
      </c>
      <c r="L936" s="78" t="s">
        <v>623</v>
      </c>
      <c r="M936" s="79"/>
      <c r="N936" s="79"/>
      <c r="O936" s="79"/>
      <c r="P936" s="79"/>
      <c r="Q936" s="79"/>
      <c r="R936" s="79"/>
      <c r="S936" s="79"/>
      <c r="T936" s="79"/>
      <c r="U936" s="79"/>
      <c r="V936" s="79"/>
      <c r="W936" s="79"/>
      <c r="X936" s="79"/>
    </row>
    <row r="937" ht="11.25" customHeight="1">
      <c r="A937" s="236" t="s">
        <v>1415</v>
      </c>
      <c r="B937" s="131" t="s">
        <v>1416</v>
      </c>
      <c r="C937" s="98" t="s">
        <v>77</v>
      </c>
      <c r="D937" s="112" t="s">
        <v>1417</v>
      </c>
      <c r="E937" s="104" t="s">
        <v>1418</v>
      </c>
      <c r="F937" s="98" t="s">
        <v>1393</v>
      </c>
      <c r="G937" s="156">
        <v>3.0</v>
      </c>
      <c r="H937" s="156">
        <v>3.0</v>
      </c>
      <c r="I937" s="156">
        <v>3.0</v>
      </c>
      <c r="J937" s="156">
        <v>50.0</v>
      </c>
      <c r="K937" s="98">
        <v>16.67</v>
      </c>
      <c r="L937" s="78" t="s">
        <v>625</v>
      </c>
      <c r="M937" s="79"/>
      <c r="N937" s="79"/>
      <c r="O937" s="79"/>
      <c r="P937" s="79"/>
      <c r="Q937" s="79"/>
      <c r="R937" s="79"/>
      <c r="S937" s="79"/>
      <c r="T937" s="79"/>
      <c r="U937" s="79"/>
      <c r="V937" s="79"/>
      <c r="W937" s="79"/>
      <c r="X937" s="79"/>
    </row>
    <row r="938" ht="11.25" customHeight="1">
      <c r="A938" s="236" t="s">
        <v>1419</v>
      </c>
      <c r="B938" s="131" t="s">
        <v>1420</v>
      </c>
      <c r="C938" s="98" t="s">
        <v>77</v>
      </c>
      <c r="D938" s="112" t="s">
        <v>1421</v>
      </c>
      <c r="E938" s="104" t="s">
        <v>1422</v>
      </c>
      <c r="F938" s="98" t="s">
        <v>1393</v>
      </c>
      <c r="G938" s="156">
        <v>4.0</v>
      </c>
      <c r="H938" s="156">
        <v>4.0</v>
      </c>
      <c r="I938" s="156">
        <v>4.0</v>
      </c>
      <c r="J938" s="156">
        <v>50.0</v>
      </c>
      <c r="K938" s="98">
        <v>12.5</v>
      </c>
      <c r="L938" s="78" t="s">
        <v>625</v>
      </c>
      <c r="M938" s="79"/>
      <c r="N938" s="79"/>
      <c r="O938" s="79"/>
      <c r="P938" s="79"/>
      <c r="Q938" s="79"/>
      <c r="R938" s="79"/>
      <c r="S938" s="79"/>
      <c r="T938" s="79"/>
      <c r="U938" s="79"/>
      <c r="V938" s="79"/>
      <c r="W938" s="79"/>
      <c r="X938" s="79"/>
    </row>
    <row r="939" ht="11.25" customHeight="1">
      <c r="A939" s="236" t="s">
        <v>1440</v>
      </c>
      <c r="B939" s="131" t="s">
        <v>1441</v>
      </c>
      <c r="C939" s="98" t="s">
        <v>77</v>
      </c>
      <c r="D939" s="112" t="s">
        <v>1442</v>
      </c>
      <c r="E939" s="104" t="s">
        <v>1443</v>
      </c>
      <c r="F939" s="98" t="s">
        <v>1396</v>
      </c>
      <c r="G939" s="156">
        <v>5.0</v>
      </c>
      <c r="H939" s="156">
        <v>4.0</v>
      </c>
      <c r="I939" s="156">
        <v>5.0</v>
      </c>
      <c r="J939" s="156">
        <v>50.0</v>
      </c>
      <c r="K939" s="98">
        <v>10.0</v>
      </c>
      <c r="L939" s="78" t="s">
        <v>625</v>
      </c>
      <c r="M939" s="79"/>
      <c r="N939" s="79"/>
      <c r="O939" s="79"/>
      <c r="P939" s="79"/>
      <c r="Q939" s="79"/>
      <c r="R939" s="79"/>
      <c r="S939" s="79"/>
      <c r="T939" s="79"/>
      <c r="U939" s="79"/>
      <c r="V939" s="79"/>
      <c r="W939" s="79"/>
      <c r="X939" s="79"/>
    </row>
    <row r="940" ht="11.25" customHeight="1">
      <c r="A940" s="236" t="s">
        <v>1440</v>
      </c>
      <c r="B940" s="131" t="s">
        <v>1441</v>
      </c>
      <c r="C940" s="98" t="s">
        <v>77</v>
      </c>
      <c r="D940" s="112" t="s">
        <v>1444</v>
      </c>
      <c r="E940" s="104" t="s">
        <v>1445</v>
      </c>
      <c r="F940" s="98" t="s">
        <v>1393</v>
      </c>
      <c r="G940" s="156">
        <v>5.0</v>
      </c>
      <c r="H940" s="156">
        <v>4.0</v>
      </c>
      <c r="I940" s="156">
        <v>5.0</v>
      </c>
      <c r="J940" s="156">
        <v>50.0</v>
      </c>
      <c r="K940" s="98">
        <v>10.0</v>
      </c>
      <c r="L940" s="78" t="s">
        <v>625</v>
      </c>
      <c r="M940" s="79"/>
      <c r="N940" s="79"/>
      <c r="O940" s="79"/>
      <c r="P940" s="79"/>
      <c r="Q940" s="79"/>
      <c r="R940" s="79"/>
      <c r="S940" s="79"/>
      <c r="T940" s="79"/>
      <c r="U940" s="79"/>
      <c r="V940" s="79"/>
      <c r="W940" s="79"/>
      <c r="X940" s="79"/>
    </row>
    <row r="941" ht="11.25" customHeight="1">
      <c r="A941" s="236" t="s">
        <v>1440</v>
      </c>
      <c r="B941" s="131" t="s">
        <v>1441</v>
      </c>
      <c r="C941" s="98" t="s">
        <v>77</v>
      </c>
      <c r="D941" s="112" t="s">
        <v>1446</v>
      </c>
      <c r="E941" s="300" t="s">
        <v>1447</v>
      </c>
      <c r="F941" s="98" t="s">
        <v>842</v>
      </c>
      <c r="G941" s="156">
        <v>5.0</v>
      </c>
      <c r="H941" s="156">
        <v>4.0</v>
      </c>
      <c r="I941" s="156">
        <v>5.0</v>
      </c>
      <c r="J941" s="156">
        <v>50.0</v>
      </c>
      <c r="K941" s="98">
        <v>10.0</v>
      </c>
      <c r="L941" s="78" t="s">
        <v>625</v>
      </c>
      <c r="M941" s="79"/>
      <c r="N941" s="79"/>
      <c r="O941" s="79"/>
      <c r="P941" s="79"/>
      <c r="Q941" s="79"/>
      <c r="R941" s="79"/>
      <c r="S941" s="79"/>
      <c r="T941" s="79"/>
      <c r="U941" s="79"/>
      <c r="V941" s="79"/>
      <c r="W941" s="79"/>
      <c r="X941" s="79"/>
    </row>
    <row r="942" ht="11.25" customHeight="1">
      <c r="A942" s="236" t="s">
        <v>3056</v>
      </c>
      <c r="B942" s="236" t="s">
        <v>3057</v>
      </c>
      <c r="C942" s="98" t="s">
        <v>77</v>
      </c>
      <c r="D942" s="112" t="s">
        <v>3058</v>
      </c>
      <c r="E942" s="98" t="s">
        <v>3059</v>
      </c>
      <c r="F942" s="118" t="s">
        <v>842</v>
      </c>
      <c r="G942" s="98">
        <v>1.0</v>
      </c>
      <c r="H942" s="98">
        <v>1.0</v>
      </c>
      <c r="I942" s="98">
        <v>1.0</v>
      </c>
      <c r="J942" s="238">
        <v>50.0</v>
      </c>
      <c r="K942" s="160">
        <v>50.0</v>
      </c>
      <c r="L942" s="78" t="s">
        <v>625</v>
      </c>
      <c r="M942" s="79"/>
      <c r="N942" s="79"/>
      <c r="O942" s="79"/>
      <c r="P942" s="79"/>
      <c r="Q942" s="79"/>
      <c r="R942" s="79"/>
      <c r="S942" s="79"/>
      <c r="T942" s="79"/>
      <c r="U942" s="79"/>
      <c r="V942" s="79"/>
      <c r="W942" s="79"/>
      <c r="X942" s="79"/>
    </row>
    <row r="943" ht="11.25" customHeight="1">
      <c r="A943" s="236" t="s">
        <v>3060</v>
      </c>
      <c r="B943" s="236" t="s">
        <v>3061</v>
      </c>
      <c r="C943" s="98" t="s">
        <v>77</v>
      </c>
      <c r="D943" s="112" t="s">
        <v>3062</v>
      </c>
      <c r="E943" s="98" t="s">
        <v>3063</v>
      </c>
      <c r="F943" s="118" t="s">
        <v>842</v>
      </c>
      <c r="G943" s="98">
        <v>2.0</v>
      </c>
      <c r="H943" s="98">
        <v>2.0</v>
      </c>
      <c r="I943" s="98">
        <v>2.0</v>
      </c>
      <c r="J943" s="238">
        <v>50.0</v>
      </c>
      <c r="K943" s="160">
        <v>25.0</v>
      </c>
      <c r="L943" s="78" t="s">
        <v>625</v>
      </c>
      <c r="M943" s="79"/>
      <c r="N943" s="79"/>
      <c r="O943" s="79"/>
      <c r="P943" s="79"/>
      <c r="Q943" s="79"/>
      <c r="R943" s="79"/>
      <c r="S943" s="79"/>
      <c r="T943" s="79"/>
      <c r="U943" s="79"/>
      <c r="V943" s="79"/>
      <c r="W943" s="79"/>
      <c r="X943" s="79"/>
    </row>
    <row r="944" ht="11.25" customHeight="1">
      <c r="A944" s="236" t="s">
        <v>3064</v>
      </c>
      <c r="B944" s="236" t="s">
        <v>3065</v>
      </c>
      <c r="C944" s="98" t="s">
        <v>77</v>
      </c>
      <c r="D944" s="112" t="s">
        <v>3066</v>
      </c>
      <c r="E944" s="98" t="s">
        <v>3067</v>
      </c>
      <c r="F944" s="118" t="s">
        <v>842</v>
      </c>
      <c r="G944" s="98">
        <v>3.0</v>
      </c>
      <c r="H944" s="98">
        <v>1.0</v>
      </c>
      <c r="I944" s="98">
        <v>3.0</v>
      </c>
      <c r="J944" s="238">
        <v>50.0</v>
      </c>
      <c r="K944" s="160">
        <v>16.67</v>
      </c>
      <c r="L944" s="78" t="s">
        <v>625</v>
      </c>
      <c r="M944" s="79"/>
      <c r="N944" s="79"/>
      <c r="O944" s="79"/>
      <c r="P944" s="79"/>
      <c r="Q944" s="79"/>
      <c r="R944" s="79"/>
      <c r="S944" s="79"/>
      <c r="T944" s="79"/>
      <c r="U944" s="79"/>
      <c r="V944" s="79"/>
      <c r="W944" s="79"/>
      <c r="X944" s="79"/>
    </row>
    <row r="945" ht="11.25" customHeight="1">
      <c r="A945" s="236" t="s">
        <v>3064</v>
      </c>
      <c r="B945" s="236" t="s">
        <v>3065</v>
      </c>
      <c r="C945" s="98" t="s">
        <v>77</v>
      </c>
      <c r="D945" s="112" t="s">
        <v>3068</v>
      </c>
      <c r="E945" s="98" t="s">
        <v>3069</v>
      </c>
      <c r="F945" s="98" t="s">
        <v>1396</v>
      </c>
      <c r="G945" s="98">
        <v>3.0</v>
      </c>
      <c r="H945" s="98">
        <v>1.0</v>
      </c>
      <c r="I945" s="98">
        <v>3.0</v>
      </c>
      <c r="J945" s="238">
        <v>50.0</v>
      </c>
      <c r="K945" s="160">
        <v>16.67</v>
      </c>
      <c r="L945" s="78" t="s">
        <v>625</v>
      </c>
      <c r="M945" s="79"/>
      <c r="N945" s="79"/>
      <c r="O945" s="79"/>
      <c r="P945" s="79"/>
      <c r="Q945" s="79"/>
      <c r="R945" s="79"/>
      <c r="S945" s="79"/>
      <c r="T945" s="79"/>
      <c r="U945" s="79"/>
      <c r="V945" s="79"/>
      <c r="W945" s="79"/>
      <c r="X945" s="79"/>
    </row>
    <row r="946" ht="11.25" customHeight="1">
      <c r="A946" s="236" t="s">
        <v>3070</v>
      </c>
      <c r="B946" s="236" t="s">
        <v>3071</v>
      </c>
      <c r="C946" s="98" t="s">
        <v>77</v>
      </c>
      <c r="D946" s="112" t="s">
        <v>3072</v>
      </c>
      <c r="E946" s="98" t="s">
        <v>3073</v>
      </c>
      <c r="F946" s="98" t="s">
        <v>842</v>
      </c>
      <c r="G946" s="98">
        <v>3.0</v>
      </c>
      <c r="H946" s="98">
        <v>3.0</v>
      </c>
      <c r="I946" s="98">
        <v>6.0</v>
      </c>
      <c r="J946" s="238">
        <v>50.0</v>
      </c>
      <c r="K946" s="160">
        <v>16.67</v>
      </c>
      <c r="L946" s="78" t="s">
        <v>625</v>
      </c>
      <c r="M946" s="79"/>
      <c r="N946" s="79"/>
      <c r="O946" s="79"/>
      <c r="P946" s="79"/>
      <c r="Q946" s="79"/>
      <c r="R946" s="79"/>
      <c r="S946" s="79"/>
      <c r="T946" s="79"/>
      <c r="U946" s="79"/>
      <c r="V946" s="79"/>
      <c r="W946" s="79"/>
      <c r="X946" s="79"/>
    </row>
    <row r="947" ht="11.25" customHeight="1">
      <c r="A947" s="236" t="s">
        <v>3070</v>
      </c>
      <c r="B947" s="236" t="s">
        <v>3071</v>
      </c>
      <c r="C947" s="98" t="s">
        <v>77</v>
      </c>
      <c r="D947" s="112" t="s">
        <v>3074</v>
      </c>
      <c r="E947" s="98" t="s">
        <v>2008</v>
      </c>
      <c r="F947" s="98" t="s">
        <v>842</v>
      </c>
      <c r="G947" s="98">
        <v>3.0</v>
      </c>
      <c r="H947" s="98">
        <v>3.0</v>
      </c>
      <c r="I947" s="98">
        <v>6.0</v>
      </c>
      <c r="J947" s="238">
        <v>50.0</v>
      </c>
      <c r="K947" s="160">
        <v>16.67</v>
      </c>
      <c r="L947" s="78" t="s">
        <v>625</v>
      </c>
      <c r="M947" s="79"/>
      <c r="N947" s="79"/>
      <c r="O947" s="79"/>
      <c r="P947" s="79"/>
      <c r="Q947" s="79"/>
      <c r="R947" s="79"/>
      <c r="S947" s="79"/>
      <c r="T947" s="79"/>
      <c r="U947" s="79"/>
      <c r="V947" s="79"/>
      <c r="W947" s="79"/>
      <c r="X947" s="79"/>
    </row>
    <row r="948" ht="11.25" customHeight="1">
      <c r="A948" s="236" t="s">
        <v>3070</v>
      </c>
      <c r="B948" s="236" t="s">
        <v>3071</v>
      </c>
      <c r="C948" s="98" t="s">
        <v>77</v>
      </c>
      <c r="D948" s="112" t="s">
        <v>3075</v>
      </c>
      <c r="E948" s="98" t="s">
        <v>3076</v>
      </c>
      <c r="F948" s="118" t="s">
        <v>842</v>
      </c>
      <c r="G948" s="98">
        <v>3.0</v>
      </c>
      <c r="H948" s="98">
        <v>3.0</v>
      </c>
      <c r="I948" s="98">
        <v>6.0</v>
      </c>
      <c r="J948" s="238">
        <v>50.0</v>
      </c>
      <c r="K948" s="160">
        <v>16.67</v>
      </c>
      <c r="L948" s="78" t="s">
        <v>625</v>
      </c>
      <c r="M948" s="79"/>
      <c r="N948" s="79"/>
      <c r="O948" s="79"/>
      <c r="P948" s="79"/>
      <c r="Q948" s="79"/>
      <c r="R948" s="79"/>
      <c r="S948" s="79"/>
      <c r="T948" s="79"/>
      <c r="U948" s="79"/>
      <c r="V948" s="79"/>
      <c r="W948" s="79"/>
      <c r="X948" s="79"/>
    </row>
    <row r="949" ht="11.25" customHeight="1">
      <c r="A949" s="236" t="s">
        <v>3070</v>
      </c>
      <c r="B949" s="236" t="s">
        <v>3071</v>
      </c>
      <c r="C949" s="98" t="s">
        <v>77</v>
      </c>
      <c r="D949" s="315" t="s">
        <v>3077</v>
      </c>
      <c r="E949" s="17" t="s">
        <v>3078</v>
      </c>
      <c r="F949" s="118" t="s">
        <v>842</v>
      </c>
      <c r="G949" s="98">
        <v>3.0</v>
      </c>
      <c r="H949" s="98">
        <v>3.0</v>
      </c>
      <c r="I949" s="98">
        <v>6.0</v>
      </c>
      <c r="J949" s="238">
        <v>50.0</v>
      </c>
      <c r="K949" s="160">
        <v>16.67</v>
      </c>
      <c r="L949" s="78" t="s">
        <v>625</v>
      </c>
      <c r="M949" s="79"/>
      <c r="N949" s="79"/>
      <c r="O949" s="79"/>
      <c r="P949" s="79"/>
      <c r="Q949" s="79"/>
      <c r="R949" s="79"/>
      <c r="S949" s="79"/>
      <c r="T949" s="79"/>
      <c r="U949" s="79"/>
      <c r="V949" s="79"/>
      <c r="W949" s="79"/>
      <c r="X949" s="79"/>
    </row>
    <row r="950" ht="11.25" customHeight="1">
      <c r="A950" s="236" t="s">
        <v>3079</v>
      </c>
      <c r="B950" s="236" t="s">
        <v>626</v>
      </c>
      <c r="C950" s="98" t="s">
        <v>77</v>
      </c>
      <c r="D950" s="112" t="s">
        <v>3080</v>
      </c>
      <c r="E950" s="98" t="s">
        <v>3081</v>
      </c>
      <c r="F950" s="118" t="s">
        <v>842</v>
      </c>
      <c r="G950" s="98">
        <v>4.0</v>
      </c>
      <c r="H950" s="98">
        <v>2.0</v>
      </c>
      <c r="I950" s="98">
        <v>6.0</v>
      </c>
      <c r="J950" s="238">
        <v>50.0</v>
      </c>
      <c r="K950" s="160">
        <v>12.5</v>
      </c>
      <c r="L950" s="78" t="s">
        <v>625</v>
      </c>
      <c r="M950" s="79"/>
      <c r="N950" s="79"/>
      <c r="O950" s="79"/>
      <c r="P950" s="79"/>
      <c r="Q950" s="79"/>
      <c r="R950" s="79"/>
      <c r="S950" s="79"/>
      <c r="T950" s="79"/>
      <c r="U950" s="79"/>
      <c r="V950" s="79"/>
      <c r="W950" s="79"/>
      <c r="X950" s="79"/>
    </row>
    <row r="951" ht="11.25" customHeight="1">
      <c r="A951" s="236" t="s">
        <v>3079</v>
      </c>
      <c r="B951" s="236" t="s">
        <v>626</v>
      </c>
      <c r="C951" s="98" t="s">
        <v>77</v>
      </c>
      <c r="D951" s="112" t="s">
        <v>3082</v>
      </c>
      <c r="E951" s="98" t="s">
        <v>3083</v>
      </c>
      <c r="F951" s="118" t="s">
        <v>842</v>
      </c>
      <c r="G951" s="98">
        <v>4.0</v>
      </c>
      <c r="H951" s="98">
        <v>2.0</v>
      </c>
      <c r="I951" s="98">
        <v>6.0</v>
      </c>
      <c r="J951" s="238">
        <v>50.0</v>
      </c>
      <c r="K951" s="160">
        <v>12.5</v>
      </c>
      <c r="L951" s="78" t="s">
        <v>625</v>
      </c>
      <c r="M951" s="79"/>
      <c r="N951" s="79"/>
      <c r="O951" s="79"/>
      <c r="P951" s="79"/>
      <c r="Q951" s="79"/>
      <c r="R951" s="79"/>
      <c r="S951" s="79"/>
      <c r="T951" s="79"/>
      <c r="U951" s="79"/>
      <c r="V951" s="79"/>
      <c r="W951" s="79"/>
      <c r="X951" s="79"/>
    </row>
    <row r="952" ht="11.25" customHeight="1">
      <c r="A952" s="236" t="s">
        <v>3079</v>
      </c>
      <c r="B952" s="236" t="s">
        <v>626</v>
      </c>
      <c r="C952" s="98" t="s">
        <v>77</v>
      </c>
      <c r="D952" s="112" t="s">
        <v>3084</v>
      </c>
      <c r="E952" s="98" t="s">
        <v>3085</v>
      </c>
      <c r="F952" s="118" t="s">
        <v>842</v>
      </c>
      <c r="G952" s="98">
        <v>4.0</v>
      </c>
      <c r="H952" s="98">
        <v>2.0</v>
      </c>
      <c r="I952" s="98">
        <v>6.0</v>
      </c>
      <c r="J952" s="238">
        <v>50.0</v>
      </c>
      <c r="K952" s="160">
        <v>12.5</v>
      </c>
      <c r="L952" s="78" t="s">
        <v>625</v>
      </c>
      <c r="M952" s="79"/>
      <c r="N952" s="79"/>
      <c r="O952" s="79"/>
      <c r="P952" s="79"/>
      <c r="Q952" s="79"/>
      <c r="R952" s="79"/>
      <c r="S952" s="79"/>
      <c r="T952" s="79"/>
      <c r="U952" s="79"/>
      <c r="V952" s="79"/>
      <c r="W952" s="79"/>
      <c r="X952" s="79"/>
    </row>
    <row r="953" ht="11.25" customHeight="1">
      <c r="A953" s="236" t="s">
        <v>3079</v>
      </c>
      <c r="B953" s="236" t="s">
        <v>626</v>
      </c>
      <c r="C953" s="98" t="s">
        <v>77</v>
      </c>
      <c r="D953" s="112" t="s">
        <v>3086</v>
      </c>
      <c r="E953" s="98" t="s">
        <v>3087</v>
      </c>
      <c r="F953" s="118" t="s">
        <v>842</v>
      </c>
      <c r="G953" s="98">
        <v>4.0</v>
      </c>
      <c r="H953" s="98">
        <v>2.0</v>
      </c>
      <c r="I953" s="98">
        <v>6.0</v>
      </c>
      <c r="J953" s="238">
        <v>50.0</v>
      </c>
      <c r="K953" s="160">
        <v>12.5</v>
      </c>
      <c r="L953" s="78" t="s">
        <v>625</v>
      </c>
      <c r="M953" s="79"/>
      <c r="N953" s="79"/>
      <c r="O953" s="79"/>
      <c r="P953" s="79"/>
      <c r="Q953" s="79"/>
      <c r="R953" s="79"/>
      <c r="S953" s="79"/>
      <c r="T953" s="79"/>
      <c r="U953" s="79"/>
      <c r="V953" s="79"/>
      <c r="W953" s="79"/>
      <c r="X953" s="79"/>
    </row>
    <row r="954" ht="11.25" customHeight="1">
      <c r="A954" s="236" t="s">
        <v>3079</v>
      </c>
      <c r="B954" s="236" t="s">
        <v>626</v>
      </c>
      <c r="C954" s="98" t="s">
        <v>77</v>
      </c>
      <c r="D954" s="112" t="s">
        <v>3088</v>
      </c>
      <c r="E954" s="98" t="s">
        <v>3089</v>
      </c>
      <c r="F954" s="118" t="s">
        <v>842</v>
      </c>
      <c r="G954" s="98">
        <v>4.0</v>
      </c>
      <c r="H954" s="98">
        <v>2.0</v>
      </c>
      <c r="I954" s="98">
        <v>6.0</v>
      </c>
      <c r="J954" s="238">
        <v>50.0</v>
      </c>
      <c r="K954" s="160">
        <v>12.5</v>
      </c>
      <c r="L954" s="78" t="s">
        <v>625</v>
      </c>
      <c r="M954" s="79"/>
      <c r="N954" s="79"/>
      <c r="O954" s="79"/>
      <c r="P954" s="79"/>
      <c r="Q954" s="79"/>
      <c r="R954" s="79"/>
      <c r="S954" s="79"/>
      <c r="T954" s="79"/>
      <c r="U954" s="79"/>
      <c r="V954" s="79"/>
      <c r="W954" s="79"/>
      <c r="X954" s="79"/>
    </row>
    <row r="955" ht="11.25" customHeight="1">
      <c r="A955" s="236" t="s">
        <v>3079</v>
      </c>
      <c r="B955" s="236" t="s">
        <v>626</v>
      </c>
      <c r="C955" s="98" t="s">
        <v>77</v>
      </c>
      <c r="D955" s="112" t="s">
        <v>3090</v>
      </c>
      <c r="E955" s="98" t="s">
        <v>3091</v>
      </c>
      <c r="F955" s="118" t="s">
        <v>842</v>
      </c>
      <c r="G955" s="98">
        <v>4.0</v>
      </c>
      <c r="H955" s="98">
        <v>2.0</v>
      </c>
      <c r="I955" s="98">
        <v>6.0</v>
      </c>
      <c r="J955" s="238">
        <v>50.0</v>
      </c>
      <c r="K955" s="160">
        <v>12.5</v>
      </c>
      <c r="L955" s="78" t="s">
        <v>625</v>
      </c>
      <c r="M955" s="79"/>
      <c r="N955" s="79"/>
      <c r="O955" s="79"/>
      <c r="P955" s="79"/>
      <c r="Q955" s="79"/>
      <c r="R955" s="79"/>
      <c r="S955" s="79"/>
      <c r="T955" s="79"/>
      <c r="U955" s="79"/>
      <c r="V955" s="79"/>
      <c r="W955" s="79"/>
      <c r="X955" s="79"/>
    </row>
    <row r="956" ht="11.25" customHeight="1">
      <c r="A956" s="236" t="s">
        <v>3079</v>
      </c>
      <c r="B956" s="236" t="s">
        <v>626</v>
      </c>
      <c r="C956" s="98" t="s">
        <v>77</v>
      </c>
      <c r="D956" s="112" t="s">
        <v>3092</v>
      </c>
      <c r="E956" s="98" t="s">
        <v>3093</v>
      </c>
      <c r="F956" s="118" t="s">
        <v>842</v>
      </c>
      <c r="G956" s="98">
        <v>4.0</v>
      </c>
      <c r="H956" s="98">
        <v>2.0</v>
      </c>
      <c r="I956" s="98">
        <v>6.0</v>
      </c>
      <c r="J956" s="238">
        <v>50.0</v>
      </c>
      <c r="K956" s="160">
        <v>12.5</v>
      </c>
      <c r="L956" s="78" t="s">
        <v>625</v>
      </c>
      <c r="M956" s="79"/>
      <c r="N956" s="79"/>
      <c r="O956" s="79"/>
      <c r="P956" s="79"/>
      <c r="Q956" s="79"/>
      <c r="R956" s="79"/>
      <c r="S956" s="79"/>
      <c r="T956" s="79"/>
      <c r="U956" s="79"/>
      <c r="V956" s="79"/>
      <c r="W956" s="79"/>
      <c r="X956" s="79"/>
    </row>
    <row r="957" ht="11.25" customHeight="1">
      <c r="A957" s="236" t="s">
        <v>3079</v>
      </c>
      <c r="B957" s="236" t="s">
        <v>626</v>
      </c>
      <c r="C957" s="98" t="s">
        <v>77</v>
      </c>
      <c r="D957" s="112" t="s">
        <v>3094</v>
      </c>
      <c r="E957" s="98" t="s">
        <v>3095</v>
      </c>
      <c r="F957" s="118" t="s">
        <v>1396</v>
      </c>
      <c r="G957" s="98">
        <v>4.0</v>
      </c>
      <c r="H957" s="98">
        <v>2.0</v>
      </c>
      <c r="I957" s="98">
        <v>6.0</v>
      </c>
      <c r="J957" s="238">
        <v>50.0</v>
      </c>
      <c r="K957" s="160">
        <v>12.5</v>
      </c>
      <c r="L957" s="78" t="s">
        <v>625</v>
      </c>
      <c r="M957" s="79"/>
      <c r="N957" s="79"/>
      <c r="O957" s="79"/>
      <c r="P957" s="79"/>
      <c r="Q957" s="79"/>
      <c r="R957" s="79"/>
      <c r="S957" s="79"/>
      <c r="T957" s="79"/>
      <c r="U957" s="79"/>
      <c r="V957" s="79"/>
      <c r="W957" s="79"/>
      <c r="X957" s="79"/>
    </row>
    <row r="958" ht="11.25" customHeight="1">
      <c r="A958" s="236" t="s">
        <v>3096</v>
      </c>
      <c r="B958" s="131" t="s">
        <v>3097</v>
      </c>
      <c r="C958" s="98" t="s">
        <v>77</v>
      </c>
      <c r="D958" s="112" t="s">
        <v>3098</v>
      </c>
      <c r="E958" s="104" t="s">
        <v>3099</v>
      </c>
      <c r="F958" s="98" t="s">
        <v>922</v>
      </c>
      <c r="G958" s="156">
        <v>4.0</v>
      </c>
      <c r="H958" s="156">
        <v>1.0</v>
      </c>
      <c r="I958" s="156">
        <v>4.0</v>
      </c>
      <c r="J958" s="156">
        <v>50.0</v>
      </c>
      <c r="K958" s="98">
        <v>12.5</v>
      </c>
      <c r="L958" s="78" t="s">
        <v>641</v>
      </c>
      <c r="M958" s="79"/>
      <c r="N958" s="79"/>
      <c r="O958" s="79"/>
      <c r="P958" s="79"/>
      <c r="Q958" s="79"/>
      <c r="R958" s="79"/>
      <c r="S958" s="79"/>
      <c r="T958" s="79"/>
      <c r="U958" s="79"/>
      <c r="V958" s="79"/>
      <c r="W958" s="79"/>
      <c r="X958" s="79"/>
    </row>
    <row r="959" ht="11.25" customHeight="1">
      <c r="A959" s="236" t="s">
        <v>3096</v>
      </c>
      <c r="B959" s="131" t="s">
        <v>3097</v>
      </c>
      <c r="C959" s="92" t="s">
        <v>77</v>
      </c>
      <c r="D959" s="112" t="s">
        <v>3100</v>
      </c>
      <c r="E959" s="242" t="s">
        <v>3101</v>
      </c>
      <c r="F959" s="98" t="s">
        <v>922</v>
      </c>
      <c r="G959" s="94">
        <v>4.0</v>
      </c>
      <c r="H959" s="94">
        <v>1.0</v>
      </c>
      <c r="I959" s="94">
        <v>4.0</v>
      </c>
      <c r="J959" s="238">
        <v>50.0</v>
      </c>
      <c r="K959" s="98">
        <v>12.5</v>
      </c>
      <c r="L959" s="78" t="s">
        <v>641</v>
      </c>
      <c r="M959" s="79"/>
      <c r="N959" s="79"/>
      <c r="O959" s="79"/>
      <c r="P959" s="79"/>
      <c r="Q959" s="79"/>
      <c r="R959" s="79"/>
      <c r="S959" s="79"/>
      <c r="T959" s="79"/>
      <c r="U959" s="79"/>
      <c r="V959" s="79"/>
      <c r="W959" s="79"/>
      <c r="X959" s="79"/>
    </row>
    <row r="960" ht="11.25" customHeight="1">
      <c r="A960" s="236" t="s">
        <v>3102</v>
      </c>
      <c r="B960" s="131" t="s">
        <v>3103</v>
      </c>
      <c r="C960" s="92" t="s">
        <v>77</v>
      </c>
      <c r="D960" s="112" t="s">
        <v>3104</v>
      </c>
      <c r="E960" s="242" t="s">
        <v>3105</v>
      </c>
      <c r="F960" s="98" t="s">
        <v>922</v>
      </c>
      <c r="G960" s="98">
        <v>2.0</v>
      </c>
      <c r="H960" s="98">
        <v>2.0</v>
      </c>
      <c r="I960" s="98">
        <v>2.0</v>
      </c>
      <c r="J960" s="238">
        <v>50.0</v>
      </c>
      <c r="K960" s="160">
        <v>25.0</v>
      </c>
      <c r="L960" s="78" t="s">
        <v>641</v>
      </c>
      <c r="M960" s="79"/>
      <c r="N960" s="79"/>
      <c r="O960" s="79"/>
      <c r="P960" s="79"/>
      <c r="Q960" s="79"/>
      <c r="R960" s="79"/>
      <c r="S960" s="79"/>
      <c r="T960" s="79"/>
      <c r="U960" s="79"/>
      <c r="V960" s="79"/>
      <c r="W960" s="79"/>
      <c r="X960" s="79"/>
    </row>
    <row r="961" ht="11.25" customHeight="1">
      <c r="A961" s="236" t="s">
        <v>3106</v>
      </c>
      <c r="B961" s="236" t="s">
        <v>3107</v>
      </c>
      <c r="C961" s="98" t="s">
        <v>77</v>
      </c>
      <c r="D961" s="112" t="s">
        <v>3108</v>
      </c>
      <c r="E961" s="242" t="s">
        <v>3109</v>
      </c>
      <c r="F961" s="98" t="s">
        <v>922</v>
      </c>
      <c r="G961" s="98">
        <v>2.0</v>
      </c>
      <c r="H961" s="98">
        <v>2.0</v>
      </c>
      <c r="I961" s="98">
        <v>2.0</v>
      </c>
      <c r="J961" s="238">
        <v>50.0</v>
      </c>
      <c r="K961" s="160">
        <v>25.0</v>
      </c>
      <c r="L961" s="78" t="s">
        <v>641</v>
      </c>
      <c r="M961" s="79"/>
      <c r="N961" s="79"/>
      <c r="O961" s="79"/>
      <c r="P961" s="79"/>
      <c r="Q961" s="79"/>
      <c r="R961" s="79"/>
      <c r="S961" s="79"/>
      <c r="T961" s="79"/>
      <c r="U961" s="79"/>
      <c r="V961" s="79"/>
      <c r="W961" s="79"/>
      <c r="X961" s="79"/>
    </row>
    <row r="962" ht="11.25" customHeight="1">
      <c r="A962" s="236" t="s">
        <v>3110</v>
      </c>
      <c r="B962" s="236" t="s">
        <v>3111</v>
      </c>
      <c r="C962" s="98" t="s">
        <v>77</v>
      </c>
      <c r="D962" s="112" t="s">
        <v>3112</v>
      </c>
      <c r="E962" s="242" t="s">
        <v>3113</v>
      </c>
      <c r="F962" s="98" t="s">
        <v>922</v>
      </c>
      <c r="G962" s="98">
        <v>2.0</v>
      </c>
      <c r="H962" s="98">
        <v>2.0</v>
      </c>
      <c r="I962" s="98">
        <v>2.0</v>
      </c>
      <c r="J962" s="238">
        <v>50.0</v>
      </c>
      <c r="K962" s="160">
        <v>25.0</v>
      </c>
      <c r="L962" s="78" t="s">
        <v>641</v>
      </c>
      <c r="M962" s="79"/>
      <c r="N962" s="79"/>
      <c r="O962" s="79"/>
      <c r="P962" s="79"/>
      <c r="Q962" s="79"/>
      <c r="R962" s="79"/>
      <c r="S962" s="79"/>
      <c r="T962" s="79"/>
      <c r="U962" s="79"/>
      <c r="V962" s="79"/>
      <c r="W962" s="79"/>
      <c r="X962" s="79"/>
    </row>
    <row r="963" ht="11.25" customHeight="1">
      <c r="A963" s="125" t="s">
        <v>3106</v>
      </c>
      <c r="B963" s="125" t="s">
        <v>3114</v>
      </c>
      <c r="C963" s="247" t="s">
        <v>77</v>
      </c>
      <c r="D963" s="245" t="s">
        <v>3115</v>
      </c>
      <c r="E963" s="316" t="s">
        <v>3116</v>
      </c>
      <c r="F963" s="261" t="s">
        <v>974</v>
      </c>
      <c r="G963" s="261">
        <v>2.0</v>
      </c>
      <c r="H963" s="261">
        <v>2.0</v>
      </c>
      <c r="I963" s="261">
        <v>2.0</v>
      </c>
      <c r="J963" s="317">
        <v>50.0</v>
      </c>
      <c r="K963" s="279">
        <v>25.0</v>
      </c>
      <c r="L963" s="78" t="s">
        <v>641</v>
      </c>
      <c r="M963" s="79"/>
      <c r="N963" s="79"/>
      <c r="O963" s="79"/>
      <c r="P963" s="79"/>
      <c r="Q963" s="79"/>
      <c r="R963" s="79"/>
      <c r="S963" s="79"/>
      <c r="T963" s="79"/>
      <c r="U963" s="79"/>
      <c r="V963" s="79"/>
      <c r="W963" s="79"/>
      <c r="X963" s="79"/>
    </row>
    <row r="964" ht="11.25" customHeight="1">
      <c r="A964" s="236" t="s">
        <v>3096</v>
      </c>
      <c r="B964" s="131" t="s">
        <v>3097</v>
      </c>
      <c r="C964" s="98" t="s">
        <v>77</v>
      </c>
      <c r="D964" s="232" t="s">
        <v>3117</v>
      </c>
      <c r="E964" s="318" t="s">
        <v>3118</v>
      </c>
      <c r="F964" s="157" t="s">
        <v>974</v>
      </c>
      <c r="G964" s="98">
        <v>4.0</v>
      </c>
      <c r="H964" s="98">
        <v>1.0</v>
      </c>
      <c r="I964" s="98">
        <v>4.0</v>
      </c>
      <c r="J964" s="238">
        <v>50.0</v>
      </c>
      <c r="K964" s="160">
        <v>12.5</v>
      </c>
      <c r="L964" s="78" t="s">
        <v>641</v>
      </c>
      <c r="M964" s="79"/>
      <c r="N964" s="79"/>
      <c r="O964" s="79"/>
      <c r="P964" s="79"/>
      <c r="Q964" s="79"/>
      <c r="R964" s="79"/>
      <c r="S964" s="79"/>
      <c r="T964" s="79"/>
      <c r="U964" s="79"/>
      <c r="V964" s="79"/>
      <c r="W964" s="79"/>
      <c r="X964" s="79"/>
    </row>
    <row r="965" ht="11.25" customHeight="1">
      <c r="A965" s="236" t="s">
        <v>3119</v>
      </c>
      <c r="B965" s="236" t="s">
        <v>3120</v>
      </c>
      <c r="C965" s="18" t="s">
        <v>77</v>
      </c>
      <c r="D965" s="91" t="s">
        <v>3121</v>
      </c>
      <c r="E965" s="319" t="s">
        <v>3122</v>
      </c>
      <c r="F965" s="98" t="s">
        <v>1588</v>
      </c>
      <c r="G965" s="320">
        <v>2.0</v>
      </c>
      <c r="H965" s="321">
        <v>2.0</v>
      </c>
      <c r="I965" s="107">
        <v>2.0</v>
      </c>
      <c r="J965" s="107">
        <v>50.0</v>
      </c>
      <c r="K965" s="107">
        <v>25.0</v>
      </c>
      <c r="L965" s="78" t="s">
        <v>641</v>
      </c>
      <c r="M965" s="79"/>
      <c r="N965" s="79"/>
      <c r="O965" s="79"/>
      <c r="P965" s="79"/>
      <c r="Q965" s="79"/>
      <c r="R965" s="79"/>
      <c r="S965" s="79"/>
      <c r="T965" s="79"/>
      <c r="U965" s="79"/>
      <c r="V965" s="79"/>
      <c r="W965" s="79"/>
      <c r="X965" s="79"/>
    </row>
    <row r="966" ht="11.25" customHeight="1">
      <c r="A966" s="125" t="s">
        <v>3119</v>
      </c>
      <c r="B966" s="125" t="s">
        <v>3120</v>
      </c>
      <c r="C966" s="247" t="s">
        <v>77</v>
      </c>
      <c r="D966" s="245" t="s">
        <v>3123</v>
      </c>
      <c r="E966" s="316" t="s">
        <v>3124</v>
      </c>
      <c r="F966" s="261" t="s">
        <v>3125</v>
      </c>
      <c r="G966" s="322">
        <v>2.0</v>
      </c>
      <c r="H966" s="323">
        <v>2.0</v>
      </c>
      <c r="I966" s="107">
        <v>2.0</v>
      </c>
      <c r="J966" s="107">
        <v>50.0</v>
      </c>
      <c r="K966" s="107">
        <v>25.0</v>
      </c>
      <c r="L966" s="78" t="s">
        <v>641</v>
      </c>
      <c r="M966" s="79"/>
      <c r="N966" s="79"/>
      <c r="O966" s="79"/>
      <c r="P966" s="79"/>
      <c r="Q966" s="79"/>
      <c r="R966" s="79"/>
      <c r="S966" s="79"/>
      <c r="T966" s="79"/>
      <c r="U966" s="79"/>
      <c r="V966" s="79"/>
      <c r="W966" s="79"/>
      <c r="X966" s="79"/>
    </row>
    <row r="967" ht="11.25" customHeight="1">
      <c r="A967" s="236" t="s">
        <v>3106</v>
      </c>
      <c r="B967" s="324" t="s">
        <v>3114</v>
      </c>
      <c r="C967" s="227" t="s">
        <v>77</v>
      </c>
      <c r="D967" s="232" t="s">
        <v>3126</v>
      </c>
      <c r="E967" s="318" t="s">
        <v>3127</v>
      </c>
      <c r="F967" s="157" t="s">
        <v>3128</v>
      </c>
      <c r="G967" s="99">
        <v>2.0</v>
      </c>
      <c r="H967" s="303">
        <v>2.0</v>
      </c>
      <c r="I967" s="325">
        <v>2.0</v>
      </c>
      <c r="J967" s="107">
        <v>50.0</v>
      </c>
      <c r="K967" s="107">
        <v>25.0</v>
      </c>
      <c r="L967" s="78" t="s">
        <v>641</v>
      </c>
      <c r="M967" s="79"/>
      <c r="N967" s="79"/>
      <c r="O967" s="79"/>
      <c r="P967" s="79"/>
      <c r="Q967" s="79"/>
      <c r="R967" s="79"/>
      <c r="S967" s="79"/>
      <c r="T967" s="79"/>
      <c r="U967" s="79"/>
      <c r="V967" s="79"/>
      <c r="W967" s="79"/>
      <c r="X967" s="79"/>
    </row>
    <row r="968" ht="11.25" customHeight="1">
      <c r="A968" s="215" t="s">
        <v>3129</v>
      </c>
      <c r="B968" s="263" t="s">
        <v>3130</v>
      </c>
      <c r="C968" s="71" t="s">
        <v>77</v>
      </c>
      <c r="D968" s="85" t="s">
        <v>3131</v>
      </c>
      <c r="E968" s="216" t="s">
        <v>3132</v>
      </c>
      <c r="F968" s="18" t="s">
        <v>922</v>
      </c>
      <c r="G968" s="77">
        <v>1.0</v>
      </c>
      <c r="H968" s="77">
        <v>1.0</v>
      </c>
      <c r="I968" s="77">
        <v>1.0</v>
      </c>
      <c r="J968" s="77">
        <v>50.0</v>
      </c>
      <c r="K968" s="18">
        <v>50.0</v>
      </c>
      <c r="L968" s="78" t="s">
        <v>3133</v>
      </c>
      <c r="M968" s="79"/>
      <c r="N968" s="79"/>
      <c r="O968" s="79"/>
      <c r="P968" s="79"/>
      <c r="Q968" s="79"/>
      <c r="R968" s="79"/>
      <c r="S968" s="79"/>
      <c r="T968" s="79"/>
      <c r="U968" s="79"/>
      <c r="V968" s="79"/>
      <c r="W968" s="79"/>
      <c r="X968" s="79"/>
    </row>
    <row r="969" ht="11.25" customHeight="1">
      <c r="A969" s="215" t="s">
        <v>3129</v>
      </c>
      <c r="B969" s="263" t="s">
        <v>3130</v>
      </c>
      <c r="C969" s="71" t="s">
        <v>77</v>
      </c>
      <c r="D969" s="85" t="s">
        <v>3134</v>
      </c>
      <c r="E969" s="216" t="s">
        <v>3135</v>
      </c>
      <c r="F969" s="73" t="s">
        <v>172</v>
      </c>
      <c r="G969" s="264">
        <v>1.0</v>
      </c>
      <c r="H969" s="264">
        <v>1.0</v>
      </c>
      <c r="I969" s="264">
        <v>1.0</v>
      </c>
      <c r="J969" s="218">
        <v>50.0</v>
      </c>
      <c r="K969" s="18">
        <v>50.0</v>
      </c>
      <c r="L969" s="78" t="s">
        <v>3133</v>
      </c>
      <c r="M969" s="79"/>
      <c r="N969" s="79"/>
      <c r="O969" s="79"/>
      <c r="P969" s="79"/>
      <c r="Q969" s="79"/>
      <c r="R969" s="79"/>
      <c r="S969" s="79"/>
      <c r="T969" s="79"/>
      <c r="U969" s="79"/>
      <c r="V969" s="79"/>
      <c r="W969" s="79"/>
      <c r="X969" s="79"/>
    </row>
    <row r="970" ht="11.25" customHeight="1">
      <c r="A970" s="215" t="s">
        <v>1451</v>
      </c>
      <c r="B970" s="263" t="s">
        <v>1452</v>
      </c>
      <c r="C970" s="71" t="s">
        <v>77</v>
      </c>
      <c r="D970" s="85" t="s">
        <v>1453</v>
      </c>
      <c r="E970" s="216" t="s">
        <v>1454</v>
      </c>
      <c r="F970" s="18" t="s">
        <v>922</v>
      </c>
      <c r="G970" s="18">
        <v>3.0</v>
      </c>
      <c r="H970" s="18">
        <v>3.0</v>
      </c>
      <c r="I970" s="18">
        <v>3.0</v>
      </c>
      <c r="J970" s="218">
        <v>50.0</v>
      </c>
      <c r="K970" s="18">
        <v>16.666666666666668</v>
      </c>
      <c r="L970" s="78" t="s">
        <v>3133</v>
      </c>
      <c r="M970" s="79"/>
      <c r="N970" s="79"/>
      <c r="O970" s="79"/>
      <c r="P970" s="79"/>
      <c r="Q970" s="79"/>
      <c r="R970" s="79"/>
      <c r="S970" s="79"/>
      <c r="T970" s="79"/>
      <c r="U970" s="79"/>
      <c r="V970" s="79"/>
      <c r="W970" s="79"/>
      <c r="X970" s="79"/>
    </row>
    <row r="971" ht="11.25" customHeight="1">
      <c r="A971" s="215" t="s">
        <v>1451</v>
      </c>
      <c r="B971" s="263" t="s">
        <v>1452</v>
      </c>
      <c r="C971" s="71" t="s">
        <v>77</v>
      </c>
      <c r="D971" s="85" t="s">
        <v>1455</v>
      </c>
      <c r="E971" s="216" t="s">
        <v>1456</v>
      </c>
      <c r="F971" s="18" t="s">
        <v>922</v>
      </c>
      <c r="G971" s="18">
        <v>3.0</v>
      </c>
      <c r="H971" s="18">
        <v>3.0</v>
      </c>
      <c r="I971" s="18">
        <v>3.0</v>
      </c>
      <c r="J971" s="218">
        <v>50.0</v>
      </c>
      <c r="K971" s="18">
        <v>16.666666666666668</v>
      </c>
      <c r="L971" s="78" t="s">
        <v>3133</v>
      </c>
      <c r="M971" s="79"/>
      <c r="N971" s="79"/>
      <c r="O971" s="79"/>
      <c r="P971" s="79"/>
      <c r="Q971" s="79"/>
      <c r="R971" s="79"/>
      <c r="S971" s="79"/>
      <c r="T971" s="79"/>
      <c r="U971" s="79"/>
      <c r="V971" s="79"/>
      <c r="W971" s="79"/>
      <c r="X971" s="79"/>
    </row>
    <row r="972" ht="11.25" customHeight="1">
      <c r="A972" s="215" t="s">
        <v>1451</v>
      </c>
      <c r="B972" s="263" t="s">
        <v>1452</v>
      </c>
      <c r="C972" s="71" t="s">
        <v>77</v>
      </c>
      <c r="D972" s="85" t="s">
        <v>1457</v>
      </c>
      <c r="E972" s="216" t="s">
        <v>1458</v>
      </c>
      <c r="F972" s="18" t="s">
        <v>922</v>
      </c>
      <c r="G972" s="18">
        <v>3.0</v>
      </c>
      <c r="H972" s="18">
        <v>3.0</v>
      </c>
      <c r="I972" s="18">
        <v>3.0</v>
      </c>
      <c r="J972" s="218">
        <v>50.0</v>
      </c>
      <c r="K972" s="18">
        <v>16.666666666666668</v>
      </c>
      <c r="L972" s="78" t="s">
        <v>3133</v>
      </c>
      <c r="M972" s="79"/>
      <c r="N972" s="79"/>
      <c r="O972" s="79"/>
      <c r="P972" s="79"/>
      <c r="Q972" s="79"/>
      <c r="R972" s="79"/>
      <c r="S972" s="79"/>
      <c r="T972" s="79"/>
      <c r="U972" s="79"/>
      <c r="V972" s="79"/>
      <c r="W972" s="79"/>
      <c r="X972" s="79"/>
    </row>
    <row r="973" ht="11.25" customHeight="1">
      <c r="A973" s="215" t="s">
        <v>1451</v>
      </c>
      <c r="B973" s="263" t="s">
        <v>1452</v>
      </c>
      <c r="C973" s="71" t="s">
        <v>77</v>
      </c>
      <c r="D973" s="85" t="s">
        <v>1459</v>
      </c>
      <c r="E973" s="216" t="s">
        <v>1460</v>
      </c>
      <c r="F973" s="18" t="s">
        <v>922</v>
      </c>
      <c r="G973" s="18">
        <v>3.0</v>
      </c>
      <c r="H973" s="18">
        <v>3.0</v>
      </c>
      <c r="I973" s="18">
        <v>3.0</v>
      </c>
      <c r="J973" s="218">
        <v>50.0</v>
      </c>
      <c r="K973" s="18"/>
      <c r="L973" s="78" t="s">
        <v>3133</v>
      </c>
      <c r="M973" s="79"/>
      <c r="N973" s="79"/>
      <c r="O973" s="79"/>
      <c r="P973" s="79"/>
      <c r="Q973" s="79"/>
      <c r="R973" s="79"/>
      <c r="S973" s="79"/>
      <c r="T973" s="79"/>
      <c r="U973" s="79"/>
      <c r="V973" s="79"/>
      <c r="W973" s="79"/>
      <c r="X973" s="79"/>
    </row>
    <row r="974" ht="11.25" customHeight="1">
      <c r="A974" s="215" t="s">
        <v>1451</v>
      </c>
      <c r="B974" s="263" t="s">
        <v>1452</v>
      </c>
      <c r="C974" s="71" t="s">
        <v>77</v>
      </c>
      <c r="D974" s="85" t="s">
        <v>1461</v>
      </c>
      <c r="E974" s="216" t="s">
        <v>1462</v>
      </c>
      <c r="F974" s="18" t="s">
        <v>922</v>
      </c>
      <c r="G974" s="18">
        <v>3.0</v>
      </c>
      <c r="H974" s="18">
        <v>3.0</v>
      </c>
      <c r="I974" s="18">
        <v>3.0</v>
      </c>
      <c r="J974" s="218">
        <v>50.0</v>
      </c>
      <c r="K974" s="18">
        <v>16.666666666666668</v>
      </c>
      <c r="L974" s="78" t="s">
        <v>3133</v>
      </c>
      <c r="M974" s="79"/>
      <c r="N974" s="79"/>
      <c r="O974" s="79"/>
      <c r="P974" s="79"/>
      <c r="Q974" s="79"/>
      <c r="R974" s="79"/>
      <c r="S974" s="79"/>
      <c r="T974" s="79"/>
      <c r="U974" s="79"/>
      <c r="V974" s="79"/>
      <c r="W974" s="79"/>
      <c r="X974" s="79"/>
    </row>
    <row r="975" ht="11.25" customHeight="1">
      <c r="A975" s="215" t="s">
        <v>1451</v>
      </c>
      <c r="B975" s="263" t="s">
        <v>1452</v>
      </c>
      <c r="C975" s="71" t="s">
        <v>77</v>
      </c>
      <c r="D975" s="85" t="s">
        <v>1463</v>
      </c>
      <c r="E975" s="216" t="s">
        <v>1464</v>
      </c>
      <c r="F975" s="18" t="s">
        <v>922</v>
      </c>
      <c r="G975" s="18">
        <v>3.0</v>
      </c>
      <c r="H975" s="18">
        <v>3.0</v>
      </c>
      <c r="I975" s="18">
        <v>3.0</v>
      </c>
      <c r="J975" s="218">
        <v>50.0</v>
      </c>
      <c r="K975" s="18">
        <v>16.666666666666668</v>
      </c>
      <c r="L975" s="78" t="s">
        <v>3133</v>
      </c>
      <c r="M975" s="79"/>
      <c r="N975" s="79"/>
      <c r="O975" s="79"/>
      <c r="P975" s="79"/>
      <c r="Q975" s="79"/>
      <c r="R975" s="79"/>
      <c r="S975" s="79"/>
      <c r="T975" s="79"/>
      <c r="U975" s="79"/>
      <c r="V975" s="79"/>
      <c r="W975" s="79"/>
      <c r="X975" s="79"/>
    </row>
    <row r="976" ht="11.25" customHeight="1">
      <c r="A976" s="215" t="s">
        <v>1451</v>
      </c>
      <c r="B976" s="263" t="s">
        <v>1452</v>
      </c>
      <c r="C976" s="71" t="s">
        <v>77</v>
      </c>
      <c r="D976" s="85" t="s">
        <v>1465</v>
      </c>
      <c r="E976" s="216" t="s">
        <v>380</v>
      </c>
      <c r="F976" s="18" t="s">
        <v>922</v>
      </c>
      <c r="G976" s="18">
        <v>3.0</v>
      </c>
      <c r="H976" s="18">
        <v>3.0</v>
      </c>
      <c r="I976" s="18">
        <v>3.0</v>
      </c>
      <c r="J976" s="218">
        <v>50.0</v>
      </c>
      <c r="K976" s="18">
        <v>16.666666666666668</v>
      </c>
      <c r="L976" s="78" t="s">
        <v>3133</v>
      </c>
      <c r="M976" s="79"/>
      <c r="N976" s="79"/>
      <c r="O976" s="79"/>
      <c r="P976" s="79"/>
      <c r="Q976" s="79"/>
      <c r="R976" s="79"/>
      <c r="S976" s="79"/>
      <c r="T976" s="79"/>
      <c r="U976" s="79"/>
      <c r="V976" s="79"/>
      <c r="W976" s="79"/>
      <c r="X976" s="79"/>
    </row>
    <row r="977" ht="11.25" customHeight="1">
      <c r="A977" s="215" t="s">
        <v>1451</v>
      </c>
      <c r="B977" s="263" t="s">
        <v>1452</v>
      </c>
      <c r="C977" s="71" t="s">
        <v>77</v>
      </c>
      <c r="D977" s="85" t="s">
        <v>1466</v>
      </c>
      <c r="E977" s="216" t="s">
        <v>1467</v>
      </c>
      <c r="F977" s="18" t="s">
        <v>922</v>
      </c>
      <c r="G977" s="18">
        <v>3.0</v>
      </c>
      <c r="H977" s="18">
        <v>3.0</v>
      </c>
      <c r="I977" s="18">
        <v>3.0</v>
      </c>
      <c r="J977" s="218">
        <v>50.0</v>
      </c>
      <c r="K977" s="18">
        <v>16.666666666666668</v>
      </c>
      <c r="L977" s="78" t="s">
        <v>3133</v>
      </c>
      <c r="M977" s="79"/>
      <c r="N977" s="79"/>
      <c r="O977" s="79"/>
      <c r="P977" s="79"/>
      <c r="Q977" s="79"/>
      <c r="R977" s="79"/>
      <c r="S977" s="79"/>
      <c r="T977" s="79"/>
      <c r="U977" s="79"/>
      <c r="V977" s="79"/>
      <c r="W977" s="79"/>
      <c r="X977" s="79"/>
    </row>
    <row r="978" ht="11.25" customHeight="1">
      <c r="A978" s="215" t="s">
        <v>1451</v>
      </c>
      <c r="B978" s="263" t="s">
        <v>1452</v>
      </c>
      <c r="C978" s="71" t="s">
        <v>77</v>
      </c>
      <c r="D978" s="85" t="s">
        <v>1468</v>
      </c>
      <c r="E978" s="216" t="s">
        <v>1372</v>
      </c>
      <c r="F978" s="18" t="s">
        <v>922</v>
      </c>
      <c r="G978" s="18">
        <v>3.0</v>
      </c>
      <c r="H978" s="18">
        <v>3.0</v>
      </c>
      <c r="I978" s="18">
        <v>3.0</v>
      </c>
      <c r="J978" s="218">
        <v>50.0</v>
      </c>
      <c r="K978" s="18">
        <v>16.666666666666668</v>
      </c>
      <c r="L978" s="78" t="s">
        <v>3133</v>
      </c>
      <c r="M978" s="79"/>
      <c r="N978" s="79"/>
      <c r="O978" s="79"/>
      <c r="P978" s="79"/>
      <c r="Q978" s="79"/>
      <c r="R978" s="79"/>
      <c r="S978" s="79"/>
      <c r="T978" s="79"/>
      <c r="U978" s="79"/>
      <c r="V978" s="79"/>
      <c r="W978" s="79"/>
      <c r="X978" s="79"/>
    </row>
    <row r="979" ht="11.25" customHeight="1">
      <c r="A979" s="215" t="s">
        <v>1451</v>
      </c>
      <c r="B979" s="263" t="s">
        <v>1452</v>
      </c>
      <c r="C979" s="71" t="s">
        <v>77</v>
      </c>
      <c r="D979" s="85" t="s">
        <v>1466</v>
      </c>
      <c r="E979" s="216" t="s">
        <v>1469</v>
      </c>
      <c r="F979" s="18" t="s">
        <v>922</v>
      </c>
      <c r="G979" s="18">
        <v>3.0</v>
      </c>
      <c r="H979" s="18">
        <v>3.0</v>
      </c>
      <c r="I979" s="18">
        <v>3.0</v>
      </c>
      <c r="J979" s="218">
        <v>50.0</v>
      </c>
      <c r="K979" s="18"/>
      <c r="L979" s="78" t="s">
        <v>3133</v>
      </c>
      <c r="M979" s="79"/>
      <c r="N979" s="79"/>
      <c r="O979" s="79"/>
      <c r="P979" s="79"/>
      <c r="Q979" s="79"/>
      <c r="R979" s="79"/>
      <c r="S979" s="79"/>
      <c r="T979" s="79"/>
      <c r="U979" s="79"/>
      <c r="V979" s="79"/>
      <c r="W979" s="79"/>
      <c r="X979" s="79"/>
    </row>
    <row r="980" ht="11.25" customHeight="1">
      <c r="A980" s="215" t="s">
        <v>1470</v>
      </c>
      <c r="B980" s="263" t="s">
        <v>1471</v>
      </c>
      <c r="C980" s="71" t="s">
        <v>77</v>
      </c>
      <c r="D980" s="85" t="s">
        <v>1472</v>
      </c>
      <c r="E980" s="216" t="s">
        <v>1473</v>
      </c>
      <c r="F980" s="18" t="s">
        <v>922</v>
      </c>
      <c r="G980" s="18">
        <v>4.0</v>
      </c>
      <c r="H980" s="18">
        <v>4.0</v>
      </c>
      <c r="I980" s="18">
        <v>4.0</v>
      </c>
      <c r="J980" s="218">
        <v>50.0</v>
      </c>
      <c r="K980" s="18">
        <v>12.5</v>
      </c>
      <c r="L980" s="78" t="s">
        <v>3133</v>
      </c>
      <c r="M980" s="79"/>
      <c r="N980" s="79"/>
      <c r="O980" s="79"/>
      <c r="P980" s="79"/>
      <c r="Q980" s="79"/>
      <c r="R980" s="79"/>
      <c r="S980" s="79"/>
      <c r="T980" s="79"/>
      <c r="U980" s="79"/>
      <c r="V980" s="79"/>
      <c r="W980" s="79"/>
      <c r="X980" s="79"/>
    </row>
    <row r="981" ht="11.25" customHeight="1">
      <c r="A981" s="215" t="s">
        <v>1470</v>
      </c>
      <c r="B981" s="263" t="s">
        <v>1471</v>
      </c>
      <c r="C981" s="71" t="s">
        <v>77</v>
      </c>
      <c r="D981" s="85" t="s">
        <v>1474</v>
      </c>
      <c r="E981" s="216" t="s">
        <v>1475</v>
      </c>
      <c r="F981" s="18" t="s">
        <v>922</v>
      </c>
      <c r="G981" s="18">
        <v>4.0</v>
      </c>
      <c r="H981" s="18">
        <v>4.0</v>
      </c>
      <c r="I981" s="18">
        <v>4.0</v>
      </c>
      <c r="J981" s="218">
        <v>50.0</v>
      </c>
      <c r="K981" s="18">
        <v>12.5</v>
      </c>
      <c r="L981" s="78" t="s">
        <v>3133</v>
      </c>
      <c r="M981" s="79"/>
      <c r="N981" s="79"/>
      <c r="O981" s="79"/>
      <c r="P981" s="79"/>
      <c r="Q981" s="79"/>
      <c r="R981" s="79"/>
      <c r="S981" s="79"/>
      <c r="T981" s="79"/>
      <c r="U981" s="79"/>
      <c r="V981" s="79"/>
      <c r="W981" s="79"/>
      <c r="X981" s="79"/>
    </row>
    <row r="982" ht="11.25" customHeight="1">
      <c r="A982" s="215" t="s">
        <v>1476</v>
      </c>
      <c r="B982" s="263" t="s">
        <v>1477</v>
      </c>
      <c r="C982" s="71" t="s">
        <v>77</v>
      </c>
      <c r="D982" s="85" t="s">
        <v>1478</v>
      </c>
      <c r="E982" s="216" t="s">
        <v>851</v>
      </c>
      <c r="F982" s="18" t="s">
        <v>922</v>
      </c>
      <c r="G982" s="18">
        <v>6.0</v>
      </c>
      <c r="H982" s="18">
        <v>6.0</v>
      </c>
      <c r="I982" s="18">
        <v>6.0</v>
      </c>
      <c r="J982" s="218">
        <v>50.0</v>
      </c>
      <c r="K982" s="18">
        <v>8.333333333333334</v>
      </c>
      <c r="L982" s="78" t="s">
        <v>3133</v>
      </c>
      <c r="M982" s="79"/>
      <c r="N982" s="79"/>
      <c r="O982" s="79"/>
      <c r="P982" s="79"/>
      <c r="Q982" s="79"/>
      <c r="R982" s="79"/>
      <c r="S982" s="79"/>
      <c r="T982" s="79"/>
      <c r="U982" s="79"/>
      <c r="V982" s="79"/>
      <c r="W982" s="79"/>
      <c r="X982" s="79"/>
    </row>
    <row r="983" ht="11.25" customHeight="1">
      <c r="A983" s="215" t="s">
        <v>1476</v>
      </c>
      <c r="B983" s="263" t="s">
        <v>1477</v>
      </c>
      <c r="C983" s="71" t="s">
        <v>77</v>
      </c>
      <c r="D983" s="85" t="s">
        <v>1479</v>
      </c>
      <c r="E983" s="216" t="s">
        <v>849</v>
      </c>
      <c r="F983" s="18" t="s">
        <v>922</v>
      </c>
      <c r="G983" s="18">
        <v>6.0</v>
      </c>
      <c r="H983" s="18">
        <v>6.0</v>
      </c>
      <c r="I983" s="18">
        <v>6.0</v>
      </c>
      <c r="J983" s="218">
        <v>50.0</v>
      </c>
      <c r="K983" s="18">
        <v>8.333333333333334</v>
      </c>
      <c r="L983" s="78" t="s">
        <v>3133</v>
      </c>
      <c r="M983" s="79"/>
      <c r="N983" s="79"/>
      <c r="O983" s="79"/>
      <c r="P983" s="79"/>
      <c r="Q983" s="79"/>
      <c r="R983" s="79"/>
      <c r="S983" s="79"/>
      <c r="T983" s="79"/>
      <c r="U983" s="79"/>
      <c r="V983" s="79"/>
      <c r="W983" s="79"/>
      <c r="X983" s="79"/>
    </row>
    <row r="984" ht="11.25" customHeight="1">
      <c r="A984" s="215" t="s">
        <v>1476</v>
      </c>
      <c r="B984" s="263" t="s">
        <v>1477</v>
      </c>
      <c r="C984" s="71" t="s">
        <v>77</v>
      </c>
      <c r="D984" s="85" t="s">
        <v>1480</v>
      </c>
      <c r="E984" s="216" t="s">
        <v>847</v>
      </c>
      <c r="F984" s="18" t="s">
        <v>922</v>
      </c>
      <c r="G984" s="18">
        <v>6.0</v>
      </c>
      <c r="H984" s="18">
        <v>6.0</v>
      </c>
      <c r="I984" s="18">
        <v>6.0</v>
      </c>
      <c r="J984" s="218">
        <v>50.0</v>
      </c>
      <c r="K984" s="18">
        <v>8.333333333333334</v>
      </c>
      <c r="L984" s="78" t="s">
        <v>3133</v>
      </c>
      <c r="M984" s="79"/>
      <c r="N984" s="79"/>
      <c r="O984" s="79"/>
      <c r="P984" s="79"/>
      <c r="Q984" s="79"/>
      <c r="R984" s="79"/>
      <c r="S984" s="79"/>
      <c r="T984" s="79"/>
      <c r="U984" s="79"/>
      <c r="V984" s="79"/>
      <c r="W984" s="79"/>
      <c r="X984" s="79"/>
    </row>
    <row r="985" ht="11.25" customHeight="1">
      <c r="A985" s="215" t="s">
        <v>1476</v>
      </c>
      <c r="B985" s="263" t="s">
        <v>1477</v>
      </c>
      <c r="C985" s="71" t="s">
        <v>77</v>
      </c>
      <c r="D985" s="85" t="s">
        <v>1481</v>
      </c>
      <c r="E985" s="216" t="s">
        <v>844</v>
      </c>
      <c r="F985" s="18" t="s">
        <v>922</v>
      </c>
      <c r="G985" s="18">
        <v>6.0</v>
      </c>
      <c r="H985" s="18">
        <v>6.0</v>
      </c>
      <c r="I985" s="18">
        <v>6.0</v>
      </c>
      <c r="J985" s="218">
        <v>50.0</v>
      </c>
      <c r="K985" s="18">
        <v>8.333333333333334</v>
      </c>
      <c r="L985" s="78" t="s">
        <v>3133</v>
      </c>
      <c r="M985" s="79"/>
      <c r="N985" s="79"/>
      <c r="O985" s="79"/>
      <c r="P985" s="79"/>
      <c r="Q985" s="79"/>
      <c r="R985" s="79"/>
      <c r="S985" s="79"/>
      <c r="T985" s="79"/>
      <c r="U985" s="79"/>
      <c r="V985" s="79"/>
      <c r="W985" s="79"/>
      <c r="X985" s="79"/>
    </row>
    <row r="986" ht="11.25" customHeight="1">
      <c r="A986" s="215" t="s">
        <v>1476</v>
      </c>
      <c r="B986" s="263" t="s">
        <v>1477</v>
      </c>
      <c r="C986" s="71" t="s">
        <v>77</v>
      </c>
      <c r="D986" s="85" t="s">
        <v>1482</v>
      </c>
      <c r="E986" s="216" t="s">
        <v>1483</v>
      </c>
      <c r="F986" s="18" t="s">
        <v>922</v>
      </c>
      <c r="G986" s="18">
        <v>6.0</v>
      </c>
      <c r="H986" s="18">
        <v>6.0</v>
      </c>
      <c r="I986" s="18">
        <v>6.0</v>
      </c>
      <c r="J986" s="218">
        <v>50.0</v>
      </c>
      <c r="K986" s="18">
        <v>8.333333333333334</v>
      </c>
      <c r="L986" s="78" t="s">
        <v>3133</v>
      </c>
      <c r="M986" s="79"/>
      <c r="N986" s="79"/>
      <c r="O986" s="79"/>
      <c r="P986" s="79"/>
      <c r="Q986" s="79"/>
      <c r="R986" s="79"/>
      <c r="S986" s="79"/>
      <c r="T986" s="79"/>
      <c r="U986" s="79"/>
      <c r="V986" s="79"/>
      <c r="W986" s="79"/>
      <c r="X986" s="79"/>
    </row>
    <row r="987" ht="11.25" customHeight="1">
      <c r="A987" s="215" t="s">
        <v>1476</v>
      </c>
      <c r="B987" s="263" t="s">
        <v>1477</v>
      </c>
      <c r="C987" s="71" t="s">
        <v>77</v>
      </c>
      <c r="D987" s="85" t="s">
        <v>1484</v>
      </c>
      <c r="E987" s="216" t="s">
        <v>841</v>
      </c>
      <c r="F987" s="18" t="s">
        <v>922</v>
      </c>
      <c r="G987" s="18">
        <v>6.0</v>
      </c>
      <c r="H987" s="18">
        <v>6.0</v>
      </c>
      <c r="I987" s="18">
        <v>6.0</v>
      </c>
      <c r="J987" s="218">
        <v>50.0</v>
      </c>
      <c r="K987" s="18">
        <v>8.333333333333334</v>
      </c>
      <c r="L987" s="78" t="s">
        <v>3133</v>
      </c>
      <c r="M987" s="79"/>
      <c r="N987" s="79"/>
      <c r="O987" s="79"/>
      <c r="P987" s="79"/>
      <c r="Q987" s="79"/>
      <c r="R987" s="79"/>
      <c r="S987" s="79"/>
      <c r="T987" s="79"/>
      <c r="U987" s="79"/>
      <c r="V987" s="79"/>
      <c r="W987" s="79"/>
      <c r="X987" s="79"/>
    </row>
    <row r="988" ht="11.25" customHeight="1">
      <c r="A988" s="215" t="s">
        <v>1476</v>
      </c>
      <c r="B988" s="263" t="s">
        <v>1477</v>
      </c>
      <c r="C988" s="71" t="s">
        <v>77</v>
      </c>
      <c r="D988" s="85" t="s">
        <v>1485</v>
      </c>
      <c r="E988" s="216" t="s">
        <v>897</v>
      </c>
      <c r="F988" s="18" t="s">
        <v>922</v>
      </c>
      <c r="G988" s="18">
        <v>6.0</v>
      </c>
      <c r="H988" s="18">
        <v>6.0</v>
      </c>
      <c r="I988" s="18">
        <v>6.0</v>
      </c>
      <c r="J988" s="218">
        <v>50.0</v>
      </c>
      <c r="K988" s="18">
        <v>8.333333333333334</v>
      </c>
      <c r="L988" s="78" t="s">
        <v>3133</v>
      </c>
      <c r="M988" s="79"/>
      <c r="N988" s="79"/>
      <c r="O988" s="79"/>
      <c r="P988" s="79"/>
      <c r="Q988" s="79"/>
      <c r="R988" s="79"/>
      <c r="S988" s="79"/>
      <c r="T988" s="79"/>
      <c r="U988" s="79"/>
      <c r="V988" s="79"/>
      <c r="W988" s="79"/>
      <c r="X988" s="79"/>
    </row>
    <row r="989" ht="11.25" customHeight="1">
      <c r="A989" s="215" t="s">
        <v>1486</v>
      </c>
      <c r="B989" s="263" t="s">
        <v>1487</v>
      </c>
      <c r="C989" s="71" t="s">
        <v>77</v>
      </c>
      <c r="D989" s="85" t="s">
        <v>1488</v>
      </c>
      <c r="E989" s="216" t="s">
        <v>1489</v>
      </c>
      <c r="F989" s="18" t="s">
        <v>922</v>
      </c>
      <c r="G989" s="18">
        <v>6.0</v>
      </c>
      <c r="H989" s="18">
        <v>5.0</v>
      </c>
      <c r="I989" s="18">
        <v>6.0</v>
      </c>
      <c r="J989" s="218">
        <v>50.0</v>
      </c>
      <c r="K989" s="76">
        <v>10.0</v>
      </c>
      <c r="L989" s="78" t="s">
        <v>3133</v>
      </c>
      <c r="M989" s="79"/>
      <c r="N989" s="79"/>
      <c r="O989" s="79"/>
      <c r="P989" s="79"/>
      <c r="Q989" s="79"/>
      <c r="R989" s="79"/>
      <c r="S989" s="79"/>
      <c r="T989" s="79"/>
      <c r="U989" s="79"/>
      <c r="V989" s="79"/>
      <c r="W989" s="79"/>
      <c r="X989" s="79"/>
    </row>
    <row r="990" ht="11.25" customHeight="1">
      <c r="A990" s="215" t="s">
        <v>1486</v>
      </c>
      <c r="B990" s="263" t="s">
        <v>1487</v>
      </c>
      <c r="C990" s="71" t="s">
        <v>77</v>
      </c>
      <c r="D990" s="85" t="s">
        <v>1490</v>
      </c>
      <c r="E990" s="216" t="s">
        <v>1491</v>
      </c>
      <c r="F990" s="18" t="s">
        <v>922</v>
      </c>
      <c r="G990" s="18">
        <v>6.0</v>
      </c>
      <c r="H990" s="18">
        <v>5.0</v>
      </c>
      <c r="I990" s="18">
        <v>6.0</v>
      </c>
      <c r="J990" s="218">
        <v>50.0</v>
      </c>
      <c r="K990" s="76">
        <v>10.0</v>
      </c>
      <c r="L990" s="78" t="s">
        <v>3133</v>
      </c>
      <c r="M990" s="79"/>
      <c r="N990" s="79"/>
      <c r="O990" s="79"/>
      <c r="P990" s="79"/>
      <c r="Q990" s="79"/>
      <c r="R990" s="79"/>
      <c r="S990" s="79"/>
      <c r="T990" s="79"/>
      <c r="U990" s="79"/>
      <c r="V990" s="79"/>
      <c r="W990" s="79"/>
      <c r="X990" s="79"/>
    </row>
    <row r="991" ht="11.25" customHeight="1">
      <c r="A991" s="215" t="s">
        <v>1492</v>
      </c>
      <c r="B991" s="263" t="s">
        <v>1493</v>
      </c>
      <c r="C991" s="71" t="s">
        <v>77</v>
      </c>
      <c r="D991" s="85" t="s">
        <v>1494</v>
      </c>
      <c r="E991" s="216" t="s">
        <v>879</v>
      </c>
      <c r="F991" s="18" t="s">
        <v>922</v>
      </c>
      <c r="G991" s="18">
        <v>4.0</v>
      </c>
      <c r="H991" s="18">
        <v>4.0</v>
      </c>
      <c r="I991" s="18">
        <v>4.0</v>
      </c>
      <c r="J991" s="218">
        <v>50.0</v>
      </c>
      <c r="K991" s="76">
        <v>12.5</v>
      </c>
      <c r="L991" s="78" t="s">
        <v>3133</v>
      </c>
      <c r="M991" s="79"/>
      <c r="N991" s="79"/>
      <c r="O991" s="79"/>
      <c r="P991" s="79"/>
      <c r="Q991" s="79"/>
      <c r="R991" s="79"/>
      <c r="S991" s="79"/>
      <c r="T991" s="79"/>
      <c r="U991" s="79"/>
      <c r="V991" s="79"/>
      <c r="W991" s="79"/>
      <c r="X991" s="79"/>
    </row>
    <row r="992" ht="11.25" customHeight="1">
      <c r="A992" s="215" t="s">
        <v>1492</v>
      </c>
      <c r="B992" s="263" t="s">
        <v>1493</v>
      </c>
      <c r="C992" s="71" t="s">
        <v>77</v>
      </c>
      <c r="D992" s="85" t="s">
        <v>1495</v>
      </c>
      <c r="E992" s="216" t="s">
        <v>855</v>
      </c>
      <c r="F992" s="18" t="s">
        <v>922</v>
      </c>
      <c r="G992" s="18">
        <v>4.0</v>
      </c>
      <c r="H992" s="18">
        <v>4.0</v>
      </c>
      <c r="I992" s="18">
        <v>4.0</v>
      </c>
      <c r="J992" s="218">
        <v>50.0</v>
      </c>
      <c r="K992" s="76">
        <v>12.5</v>
      </c>
      <c r="L992" s="78" t="s">
        <v>3133</v>
      </c>
      <c r="M992" s="79"/>
      <c r="N992" s="79"/>
      <c r="O992" s="79"/>
      <c r="P992" s="79"/>
      <c r="Q992" s="79"/>
      <c r="R992" s="79"/>
      <c r="S992" s="79"/>
      <c r="T992" s="79"/>
      <c r="U992" s="79"/>
      <c r="V992" s="79"/>
      <c r="W992" s="79"/>
      <c r="X992" s="79"/>
    </row>
    <row r="993" ht="11.25" customHeight="1">
      <c r="A993" s="215" t="s">
        <v>1496</v>
      </c>
      <c r="B993" s="263" t="s">
        <v>1497</v>
      </c>
      <c r="C993" s="71" t="s">
        <v>77</v>
      </c>
      <c r="D993" s="85" t="s">
        <v>1325</v>
      </c>
      <c r="E993" s="216" t="s">
        <v>1498</v>
      </c>
      <c r="F993" s="18" t="s">
        <v>922</v>
      </c>
      <c r="G993" s="18">
        <v>5.0</v>
      </c>
      <c r="H993" s="18">
        <v>5.0</v>
      </c>
      <c r="I993" s="18">
        <v>5.0</v>
      </c>
      <c r="J993" s="218">
        <v>50.0</v>
      </c>
      <c r="K993" s="76">
        <v>10.0</v>
      </c>
      <c r="L993" s="78" t="s">
        <v>3133</v>
      </c>
      <c r="M993" s="79"/>
      <c r="N993" s="79"/>
      <c r="O993" s="79"/>
      <c r="P993" s="79"/>
      <c r="Q993" s="79"/>
      <c r="R993" s="79"/>
      <c r="S993" s="79"/>
      <c r="T993" s="79"/>
      <c r="U993" s="79"/>
      <c r="V993" s="79"/>
      <c r="W993" s="79"/>
      <c r="X993" s="79"/>
    </row>
    <row r="994" ht="11.25" customHeight="1">
      <c r="A994" s="215" t="s">
        <v>1496</v>
      </c>
      <c r="B994" s="263" t="s">
        <v>1497</v>
      </c>
      <c r="C994" s="71" t="s">
        <v>77</v>
      </c>
      <c r="D994" s="85" t="s">
        <v>1327</v>
      </c>
      <c r="E994" s="216" t="s">
        <v>1499</v>
      </c>
      <c r="F994" s="18" t="s">
        <v>922</v>
      </c>
      <c r="G994" s="18">
        <v>5.0</v>
      </c>
      <c r="H994" s="18">
        <v>5.0</v>
      </c>
      <c r="I994" s="18">
        <v>5.0</v>
      </c>
      <c r="J994" s="218">
        <v>50.0</v>
      </c>
      <c r="K994" s="76">
        <v>10.0</v>
      </c>
      <c r="L994" s="78" t="s">
        <v>3133</v>
      </c>
      <c r="M994" s="79"/>
      <c r="N994" s="79"/>
      <c r="O994" s="79"/>
      <c r="P994" s="79"/>
      <c r="Q994" s="79"/>
      <c r="R994" s="79"/>
      <c r="S994" s="79"/>
      <c r="T994" s="79"/>
      <c r="U994" s="79"/>
      <c r="V994" s="79"/>
      <c r="W994" s="79"/>
      <c r="X994" s="79"/>
    </row>
    <row r="995" ht="11.25" customHeight="1">
      <c r="A995" s="215" t="s">
        <v>1496</v>
      </c>
      <c r="B995" s="263" t="s">
        <v>1497</v>
      </c>
      <c r="C995" s="71" t="s">
        <v>77</v>
      </c>
      <c r="D995" s="85" t="s">
        <v>1330</v>
      </c>
      <c r="E995" s="216" t="s">
        <v>1500</v>
      </c>
      <c r="F995" s="18" t="s">
        <v>922</v>
      </c>
      <c r="G995" s="18">
        <v>5.0</v>
      </c>
      <c r="H995" s="18">
        <v>5.0</v>
      </c>
      <c r="I995" s="18">
        <v>5.0</v>
      </c>
      <c r="J995" s="218">
        <v>50.0</v>
      </c>
      <c r="K995" s="76">
        <v>10.0</v>
      </c>
      <c r="L995" s="78" t="s">
        <v>3133</v>
      </c>
      <c r="M995" s="79"/>
      <c r="N995" s="79"/>
      <c r="O995" s="79"/>
      <c r="P995" s="79"/>
      <c r="Q995" s="79"/>
      <c r="R995" s="79"/>
      <c r="S995" s="79"/>
      <c r="T995" s="79"/>
      <c r="U995" s="79"/>
      <c r="V995" s="79"/>
      <c r="W995" s="79"/>
      <c r="X995" s="79"/>
    </row>
    <row r="996" ht="11.25" customHeight="1">
      <c r="A996" s="215" t="s">
        <v>1501</v>
      </c>
      <c r="B996" s="263" t="s">
        <v>1502</v>
      </c>
      <c r="C996" s="71" t="s">
        <v>77</v>
      </c>
      <c r="D996" s="85" t="s">
        <v>1321</v>
      </c>
      <c r="E996" s="216" t="s">
        <v>1503</v>
      </c>
      <c r="F996" s="18" t="s">
        <v>922</v>
      </c>
      <c r="G996" s="18">
        <v>4.0</v>
      </c>
      <c r="H996" s="18">
        <v>4.0</v>
      </c>
      <c r="I996" s="18">
        <v>4.0</v>
      </c>
      <c r="J996" s="218">
        <v>50.0</v>
      </c>
      <c r="K996" s="76">
        <v>12.5</v>
      </c>
      <c r="L996" s="78" t="s">
        <v>3133</v>
      </c>
      <c r="M996" s="79"/>
      <c r="N996" s="79"/>
      <c r="O996" s="79"/>
      <c r="P996" s="79"/>
      <c r="Q996" s="79"/>
      <c r="R996" s="79"/>
      <c r="S996" s="79"/>
      <c r="T996" s="79"/>
      <c r="U996" s="79"/>
      <c r="V996" s="79"/>
      <c r="W996" s="79"/>
      <c r="X996" s="79"/>
    </row>
    <row r="997" ht="11.25" customHeight="1">
      <c r="A997" s="215" t="s">
        <v>1501</v>
      </c>
      <c r="B997" s="263" t="s">
        <v>1502</v>
      </c>
      <c r="C997" s="71" t="s">
        <v>77</v>
      </c>
      <c r="D997" s="85" t="s">
        <v>1504</v>
      </c>
      <c r="E997" s="216" t="s">
        <v>1505</v>
      </c>
      <c r="F997" s="18" t="s">
        <v>922</v>
      </c>
      <c r="G997" s="18">
        <v>4.0</v>
      </c>
      <c r="H997" s="18">
        <v>4.0</v>
      </c>
      <c r="I997" s="18">
        <v>4.0</v>
      </c>
      <c r="J997" s="218">
        <v>50.0</v>
      </c>
      <c r="K997" s="76">
        <v>12.5</v>
      </c>
      <c r="L997" s="78" t="s">
        <v>3133</v>
      </c>
      <c r="M997" s="79"/>
      <c r="N997" s="79"/>
      <c r="O997" s="79"/>
      <c r="P997" s="79"/>
      <c r="Q997" s="79"/>
      <c r="R997" s="79"/>
      <c r="S997" s="79"/>
      <c r="T997" s="79"/>
      <c r="U997" s="79"/>
      <c r="V997" s="79"/>
      <c r="W997" s="79"/>
      <c r="X997" s="79"/>
    </row>
    <row r="998" ht="11.25" customHeight="1">
      <c r="A998" s="215" t="s">
        <v>1506</v>
      </c>
      <c r="B998" s="263" t="s">
        <v>1507</v>
      </c>
      <c r="C998" s="71" t="s">
        <v>77</v>
      </c>
      <c r="D998" s="85" t="s">
        <v>1508</v>
      </c>
      <c r="E998" s="216" t="s">
        <v>964</v>
      </c>
      <c r="F998" s="18" t="s">
        <v>922</v>
      </c>
      <c r="G998" s="18">
        <v>5.0</v>
      </c>
      <c r="H998" s="18">
        <v>5.0</v>
      </c>
      <c r="I998" s="18">
        <v>5.0</v>
      </c>
      <c r="J998" s="218">
        <v>50.0</v>
      </c>
      <c r="K998" s="76">
        <v>10.0</v>
      </c>
      <c r="L998" s="78" t="s">
        <v>3133</v>
      </c>
      <c r="M998" s="79"/>
      <c r="N998" s="79"/>
      <c r="O998" s="79"/>
      <c r="P998" s="79"/>
      <c r="Q998" s="79"/>
      <c r="R998" s="79"/>
      <c r="S998" s="79"/>
      <c r="T998" s="79"/>
      <c r="U998" s="79"/>
      <c r="V998" s="79"/>
      <c r="W998" s="79"/>
      <c r="X998" s="79"/>
    </row>
    <row r="999" ht="11.25" customHeight="1">
      <c r="A999" s="215" t="s">
        <v>1506</v>
      </c>
      <c r="B999" s="263" t="s">
        <v>1507</v>
      </c>
      <c r="C999" s="71" t="s">
        <v>77</v>
      </c>
      <c r="D999" s="85" t="s">
        <v>1509</v>
      </c>
      <c r="E999" s="216" t="s">
        <v>966</v>
      </c>
      <c r="F999" s="18" t="s">
        <v>922</v>
      </c>
      <c r="G999" s="18">
        <v>5.0</v>
      </c>
      <c r="H999" s="18">
        <v>5.0</v>
      </c>
      <c r="I999" s="18">
        <v>5.0</v>
      </c>
      <c r="J999" s="218">
        <v>50.0</v>
      </c>
      <c r="K999" s="76">
        <v>10.0</v>
      </c>
      <c r="L999" s="78" t="s">
        <v>3133</v>
      </c>
      <c r="M999" s="79"/>
      <c r="N999" s="79"/>
      <c r="O999" s="79"/>
      <c r="P999" s="79"/>
      <c r="Q999" s="79"/>
      <c r="R999" s="79"/>
      <c r="S999" s="79"/>
      <c r="T999" s="79"/>
      <c r="U999" s="79"/>
      <c r="V999" s="79"/>
      <c r="W999" s="79"/>
      <c r="X999" s="79"/>
    </row>
    <row r="1000" ht="11.25" customHeight="1">
      <c r="A1000" s="302" t="s">
        <v>651</v>
      </c>
      <c r="B1000" s="131" t="s">
        <v>650</v>
      </c>
      <c r="C1000" s="98" t="s">
        <v>77</v>
      </c>
      <c r="D1000" s="112" t="s">
        <v>3136</v>
      </c>
      <c r="E1000" s="105" t="s">
        <v>3137</v>
      </c>
      <c r="F1000" s="98" t="s">
        <v>922</v>
      </c>
      <c r="G1000" s="156">
        <v>3.0</v>
      </c>
      <c r="H1000" s="156">
        <v>2.0</v>
      </c>
      <c r="I1000" s="156">
        <v>3.0</v>
      </c>
      <c r="J1000" s="156">
        <v>50.0</v>
      </c>
      <c r="K1000" s="98">
        <v>16.6</v>
      </c>
      <c r="L1000" s="78" t="s">
        <v>649</v>
      </c>
      <c r="M1000" s="79"/>
      <c r="N1000" s="79"/>
      <c r="O1000" s="79"/>
      <c r="P1000" s="79"/>
      <c r="Q1000" s="79"/>
      <c r="R1000" s="79"/>
      <c r="S1000" s="79"/>
      <c r="T1000" s="79"/>
      <c r="U1000" s="79"/>
      <c r="V1000" s="79"/>
      <c r="W1000" s="79"/>
      <c r="X1000" s="79"/>
    </row>
    <row r="1001" ht="11.25" customHeight="1">
      <c r="A1001" s="302" t="s">
        <v>651</v>
      </c>
      <c r="B1001" s="131" t="s">
        <v>650</v>
      </c>
      <c r="C1001" s="98" t="s">
        <v>77</v>
      </c>
      <c r="D1001" s="112" t="s">
        <v>3138</v>
      </c>
      <c r="E1001" s="105" t="s">
        <v>3139</v>
      </c>
      <c r="F1001" s="98" t="s">
        <v>922</v>
      </c>
      <c r="G1001" s="156">
        <v>3.0</v>
      </c>
      <c r="H1001" s="156">
        <v>2.0</v>
      </c>
      <c r="I1001" s="156">
        <v>3.0</v>
      </c>
      <c r="J1001" s="156">
        <v>50.0</v>
      </c>
      <c r="K1001" s="98">
        <v>16.6</v>
      </c>
      <c r="L1001" s="78" t="s">
        <v>649</v>
      </c>
      <c r="M1001" s="79"/>
      <c r="N1001" s="79"/>
      <c r="O1001" s="79"/>
      <c r="P1001" s="79"/>
      <c r="Q1001" s="79"/>
      <c r="R1001" s="79"/>
      <c r="S1001" s="79"/>
      <c r="T1001" s="79"/>
      <c r="U1001" s="79"/>
      <c r="V1001" s="79"/>
      <c r="W1001" s="79"/>
      <c r="X1001" s="79"/>
    </row>
    <row r="1002" ht="11.25" customHeight="1">
      <c r="A1002" s="131" t="s">
        <v>3140</v>
      </c>
      <c r="B1002" s="125" t="s">
        <v>3141</v>
      </c>
      <c r="C1002" s="92" t="s">
        <v>77</v>
      </c>
      <c r="D1002" s="112" t="s">
        <v>3142</v>
      </c>
      <c r="E1002" s="248" t="s">
        <v>3143</v>
      </c>
      <c r="F1002" s="98" t="s">
        <v>922</v>
      </c>
      <c r="G1002" s="94">
        <v>1.0</v>
      </c>
      <c r="H1002" s="94">
        <v>1.0</v>
      </c>
      <c r="I1002" s="94">
        <v>5.0</v>
      </c>
      <c r="J1002" s="238">
        <v>50.0</v>
      </c>
      <c r="K1002" s="160">
        <v>50.0</v>
      </c>
      <c r="L1002" s="78" t="s">
        <v>649</v>
      </c>
      <c r="M1002" s="79"/>
      <c r="N1002" s="79"/>
      <c r="O1002" s="79"/>
      <c r="P1002" s="79"/>
      <c r="Q1002" s="79"/>
      <c r="R1002" s="79"/>
      <c r="S1002" s="79"/>
      <c r="T1002" s="79"/>
      <c r="U1002" s="79"/>
      <c r="V1002" s="79"/>
      <c r="W1002" s="79"/>
      <c r="X1002" s="79"/>
    </row>
    <row r="1003" ht="11.25" customHeight="1">
      <c r="A1003" s="131" t="s">
        <v>3140</v>
      </c>
      <c r="B1003" s="125" t="s">
        <v>3141</v>
      </c>
      <c r="C1003" s="92" t="s">
        <v>77</v>
      </c>
      <c r="D1003" s="112" t="s">
        <v>3144</v>
      </c>
      <c r="E1003" s="248" t="s">
        <v>3145</v>
      </c>
      <c r="F1003" s="98" t="s">
        <v>922</v>
      </c>
      <c r="G1003" s="94">
        <v>1.0</v>
      </c>
      <c r="H1003" s="94">
        <v>1.0</v>
      </c>
      <c r="I1003" s="94">
        <v>5.0</v>
      </c>
      <c r="J1003" s="238">
        <v>50.0</v>
      </c>
      <c r="K1003" s="160">
        <v>50.0</v>
      </c>
      <c r="L1003" s="78" t="s">
        <v>649</v>
      </c>
      <c r="M1003" s="79"/>
      <c r="N1003" s="79"/>
      <c r="O1003" s="79"/>
      <c r="P1003" s="79"/>
      <c r="Q1003" s="79"/>
      <c r="R1003" s="79"/>
      <c r="S1003" s="79"/>
      <c r="T1003" s="79"/>
      <c r="U1003" s="79"/>
      <c r="V1003" s="79"/>
      <c r="W1003" s="79"/>
      <c r="X1003" s="79"/>
    </row>
    <row r="1004" ht="11.25" customHeight="1">
      <c r="A1004" s="131" t="s">
        <v>3140</v>
      </c>
      <c r="B1004" s="125" t="s">
        <v>3141</v>
      </c>
      <c r="C1004" s="92" t="s">
        <v>77</v>
      </c>
      <c r="D1004" s="112" t="s">
        <v>3146</v>
      </c>
      <c r="E1004" s="248" t="s">
        <v>3147</v>
      </c>
      <c r="F1004" s="98" t="s">
        <v>922</v>
      </c>
      <c r="G1004" s="94">
        <v>1.0</v>
      </c>
      <c r="H1004" s="94">
        <v>1.0</v>
      </c>
      <c r="I1004" s="94">
        <v>5.0</v>
      </c>
      <c r="J1004" s="238">
        <v>50.0</v>
      </c>
      <c r="K1004" s="160">
        <v>50.0</v>
      </c>
      <c r="L1004" s="78" t="s">
        <v>649</v>
      </c>
      <c r="M1004" s="79"/>
      <c r="N1004" s="79"/>
      <c r="O1004" s="79"/>
      <c r="P1004" s="79"/>
      <c r="Q1004" s="79"/>
      <c r="R1004" s="79"/>
      <c r="S1004" s="79"/>
      <c r="T1004" s="79"/>
      <c r="U1004" s="79"/>
      <c r="V1004" s="79"/>
      <c r="W1004" s="79"/>
      <c r="X1004" s="79"/>
    </row>
    <row r="1005" ht="11.25" customHeight="1">
      <c r="A1005" s="131" t="s">
        <v>3140</v>
      </c>
      <c r="B1005" s="125" t="s">
        <v>3141</v>
      </c>
      <c r="C1005" s="92" t="s">
        <v>77</v>
      </c>
      <c r="D1005" s="112" t="s">
        <v>3148</v>
      </c>
      <c r="E1005" s="248" t="s">
        <v>3149</v>
      </c>
      <c r="F1005" s="98" t="s">
        <v>922</v>
      </c>
      <c r="G1005" s="94">
        <v>1.0</v>
      </c>
      <c r="H1005" s="94">
        <v>1.0</v>
      </c>
      <c r="I1005" s="94">
        <v>5.0</v>
      </c>
      <c r="J1005" s="238">
        <v>50.0</v>
      </c>
      <c r="K1005" s="160">
        <v>50.0</v>
      </c>
      <c r="L1005" s="78" t="s">
        <v>649</v>
      </c>
      <c r="M1005" s="79"/>
      <c r="N1005" s="79"/>
      <c r="O1005" s="79"/>
      <c r="P1005" s="79"/>
      <c r="Q1005" s="79"/>
      <c r="R1005" s="79"/>
      <c r="S1005" s="79"/>
      <c r="T1005" s="79"/>
      <c r="U1005" s="79"/>
      <c r="V1005" s="79"/>
      <c r="W1005" s="79"/>
      <c r="X1005" s="79"/>
    </row>
    <row r="1006" ht="11.25" customHeight="1">
      <c r="A1006" s="131" t="s">
        <v>3140</v>
      </c>
      <c r="B1006" s="125" t="s">
        <v>3141</v>
      </c>
      <c r="C1006" s="92" t="s">
        <v>77</v>
      </c>
      <c r="D1006" s="112" t="s">
        <v>3150</v>
      </c>
      <c r="E1006" s="248" t="s">
        <v>3151</v>
      </c>
      <c r="F1006" s="98" t="s">
        <v>922</v>
      </c>
      <c r="G1006" s="94">
        <v>1.0</v>
      </c>
      <c r="H1006" s="94">
        <v>1.0</v>
      </c>
      <c r="I1006" s="94">
        <v>5.0</v>
      </c>
      <c r="J1006" s="238">
        <v>50.0</v>
      </c>
      <c r="K1006" s="160">
        <v>50.0</v>
      </c>
      <c r="L1006" s="78" t="s">
        <v>649</v>
      </c>
      <c r="M1006" s="79"/>
      <c r="N1006" s="79"/>
      <c r="O1006" s="79"/>
      <c r="P1006" s="79"/>
      <c r="Q1006" s="79"/>
      <c r="R1006" s="79"/>
      <c r="S1006" s="79"/>
      <c r="T1006" s="79"/>
      <c r="U1006" s="79"/>
      <c r="V1006" s="79"/>
      <c r="W1006" s="79"/>
      <c r="X1006" s="79"/>
    </row>
    <row r="1007" ht="11.25" customHeight="1">
      <c r="A1007" s="131" t="s">
        <v>3140</v>
      </c>
      <c r="B1007" s="125" t="s">
        <v>3141</v>
      </c>
      <c r="C1007" s="92" t="s">
        <v>77</v>
      </c>
      <c r="D1007" s="112" t="s">
        <v>3152</v>
      </c>
      <c r="E1007" s="248" t="s">
        <v>3153</v>
      </c>
      <c r="F1007" s="98" t="s">
        <v>922</v>
      </c>
      <c r="G1007" s="94">
        <v>1.0</v>
      </c>
      <c r="H1007" s="94">
        <v>1.0</v>
      </c>
      <c r="I1007" s="94">
        <v>5.0</v>
      </c>
      <c r="J1007" s="238">
        <v>50.0</v>
      </c>
      <c r="K1007" s="160">
        <v>50.0</v>
      </c>
      <c r="L1007" s="78" t="s">
        <v>649</v>
      </c>
      <c r="M1007" s="79"/>
      <c r="N1007" s="79"/>
      <c r="O1007" s="79"/>
      <c r="P1007" s="79"/>
      <c r="Q1007" s="79"/>
      <c r="R1007" s="79"/>
      <c r="S1007" s="79"/>
      <c r="T1007" s="79"/>
      <c r="U1007" s="79"/>
      <c r="V1007" s="79"/>
      <c r="W1007" s="79"/>
      <c r="X1007" s="79"/>
    </row>
    <row r="1008" ht="11.25" customHeight="1">
      <c r="A1008" s="131" t="s">
        <v>3140</v>
      </c>
      <c r="B1008" s="125" t="s">
        <v>3141</v>
      </c>
      <c r="C1008" s="92" t="s">
        <v>77</v>
      </c>
      <c r="D1008" s="112" t="s">
        <v>3154</v>
      </c>
      <c r="E1008" s="248" t="s">
        <v>3155</v>
      </c>
      <c r="F1008" s="98" t="s">
        <v>922</v>
      </c>
      <c r="G1008" s="94">
        <v>1.0</v>
      </c>
      <c r="H1008" s="94">
        <v>1.0</v>
      </c>
      <c r="I1008" s="94">
        <v>5.0</v>
      </c>
      <c r="J1008" s="238">
        <v>50.0</v>
      </c>
      <c r="K1008" s="160">
        <v>50.0</v>
      </c>
      <c r="L1008" s="78" t="s">
        <v>649</v>
      </c>
      <c r="M1008" s="79"/>
      <c r="N1008" s="79"/>
      <c r="O1008" s="79"/>
      <c r="P1008" s="79"/>
      <c r="Q1008" s="79"/>
      <c r="R1008" s="79"/>
      <c r="S1008" s="79"/>
      <c r="T1008" s="79"/>
      <c r="U1008" s="79"/>
      <c r="V1008" s="79"/>
      <c r="W1008" s="79"/>
      <c r="X1008" s="79"/>
    </row>
    <row r="1009" ht="11.25" customHeight="1">
      <c r="A1009" s="131" t="s">
        <v>3140</v>
      </c>
      <c r="B1009" s="125" t="s">
        <v>3141</v>
      </c>
      <c r="C1009" s="92" t="s">
        <v>77</v>
      </c>
      <c r="D1009" s="112" t="s">
        <v>3156</v>
      </c>
      <c r="E1009" s="248" t="s">
        <v>3157</v>
      </c>
      <c r="F1009" s="98" t="s">
        <v>922</v>
      </c>
      <c r="G1009" s="94">
        <v>1.0</v>
      </c>
      <c r="H1009" s="94">
        <v>1.0</v>
      </c>
      <c r="I1009" s="94">
        <v>5.0</v>
      </c>
      <c r="J1009" s="238">
        <v>50.0</v>
      </c>
      <c r="K1009" s="160">
        <v>50.0</v>
      </c>
      <c r="L1009" s="78" t="s">
        <v>649</v>
      </c>
      <c r="M1009" s="79"/>
      <c r="N1009" s="79"/>
      <c r="O1009" s="79"/>
      <c r="P1009" s="79"/>
      <c r="Q1009" s="79"/>
      <c r="R1009" s="79"/>
      <c r="S1009" s="79"/>
      <c r="T1009" s="79"/>
      <c r="U1009" s="79"/>
      <c r="V1009" s="79"/>
      <c r="W1009" s="79"/>
      <c r="X1009" s="79"/>
    </row>
    <row r="1010" ht="11.25" customHeight="1">
      <c r="A1010" s="131" t="s">
        <v>3140</v>
      </c>
      <c r="B1010" s="125" t="s">
        <v>3141</v>
      </c>
      <c r="C1010" s="92" t="s">
        <v>77</v>
      </c>
      <c r="D1010" s="112" t="s">
        <v>3158</v>
      </c>
      <c r="E1010" s="248" t="s">
        <v>3159</v>
      </c>
      <c r="F1010" s="98" t="s">
        <v>922</v>
      </c>
      <c r="G1010" s="94">
        <v>1.0</v>
      </c>
      <c r="H1010" s="94">
        <v>1.0</v>
      </c>
      <c r="I1010" s="94">
        <v>5.0</v>
      </c>
      <c r="J1010" s="238">
        <v>50.0</v>
      </c>
      <c r="K1010" s="160">
        <v>50.0</v>
      </c>
      <c r="L1010" s="78" t="s">
        <v>649</v>
      </c>
      <c r="M1010" s="79"/>
      <c r="N1010" s="79"/>
      <c r="O1010" s="79"/>
      <c r="P1010" s="79"/>
      <c r="Q1010" s="79"/>
      <c r="R1010" s="79"/>
      <c r="S1010" s="79"/>
      <c r="T1010" s="79"/>
      <c r="U1010" s="79"/>
      <c r="V1010" s="79"/>
      <c r="W1010" s="79"/>
      <c r="X1010" s="79"/>
    </row>
    <row r="1011" ht="11.25" customHeight="1">
      <c r="A1011" s="131" t="s">
        <v>3140</v>
      </c>
      <c r="B1011" s="125" t="s">
        <v>3141</v>
      </c>
      <c r="C1011" s="92" t="s">
        <v>77</v>
      </c>
      <c r="D1011" s="112" t="s">
        <v>3160</v>
      </c>
      <c r="E1011" s="248" t="s">
        <v>3161</v>
      </c>
      <c r="F1011" s="98" t="s">
        <v>922</v>
      </c>
      <c r="G1011" s="94">
        <v>1.0</v>
      </c>
      <c r="H1011" s="94">
        <v>1.0</v>
      </c>
      <c r="I1011" s="94">
        <v>5.0</v>
      </c>
      <c r="J1011" s="238">
        <v>50.0</v>
      </c>
      <c r="K1011" s="160">
        <v>50.0</v>
      </c>
      <c r="L1011" s="78" t="s">
        <v>649</v>
      </c>
      <c r="M1011" s="79"/>
      <c r="N1011" s="79"/>
      <c r="O1011" s="79"/>
      <c r="P1011" s="79"/>
      <c r="Q1011" s="79"/>
      <c r="R1011" s="79"/>
      <c r="S1011" s="79"/>
      <c r="T1011" s="79"/>
      <c r="U1011" s="79"/>
      <c r="V1011" s="79"/>
      <c r="W1011" s="79"/>
      <c r="X1011" s="79"/>
    </row>
    <row r="1012" ht="11.25" customHeight="1">
      <c r="A1012" s="131" t="s">
        <v>3140</v>
      </c>
      <c r="B1012" s="125" t="s">
        <v>3141</v>
      </c>
      <c r="C1012" s="92" t="s">
        <v>77</v>
      </c>
      <c r="D1012" s="112" t="s">
        <v>3162</v>
      </c>
      <c r="E1012" s="248" t="s">
        <v>3163</v>
      </c>
      <c r="F1012" s="98" t="s">
        <v>922</v>
      </c>
      <c r="G1012" s="94">
        <v>1.0</v>
      </c>
      <c r="H1012" s="94">
        <v>1.0</v>
      </c>
      <c r="I1012" s="94">
        <v>5.0</v>
      </c>
      <c r="J1012" s="238">
        <v>50.0</v>
      </c>
      <c r="K1012" s="160">
        <v>50.0</v>
      </c>
      <c r="L1012" s="78" t="s">
        <v>649</v>
      </c>
      <c r="M1012" s="79"/>
      <c r="N1012" s="79"/>
      <c r="O1012" s="79"/>
      <c r="P1012" s="79"/>
      <c r="Q1012" s="79"/>
      <c r="R1012" s="79"/>
      <c r="S1012" s="79"/>
      <c r="T1012" s="79"/>
      <c r="U1012" s="79"/>
      <c r="V1012" s="79"/>
      <c r="W1012" s="79"/>
      <c r="X1012" s="79"/>
    </row>
    <row r="1013" ht="11.25" customHeight="1">
      <c r="A1013" s="131" t="s">
        <v>3140</v>
      </c>
      <c r="B1013" s="125" t="s">
        <v>3141</v>
      </c>
      <c r="C1013" s="92" t="s">
        <v>77</v>
      </c>
      <c r="D1013" s="112" t="s">
        <v>3164</v>
      </c>
      <c r="E1013" s="248" t="s">
        <v>3165</v>
      </c>
      <c r="F1013" s="98" t="s">
        <v>922</v>
      </c>
      <c r="G1013" s="94">
        <v>1.0</v>
      </c>
      <c r="H1013" s="94">
        <v>1.0</v>
      </c>
      <c r="I1013" s="94">
        <v>5.0</v>
      </c>
      <c r="J1013" s="238">
        <v>50.0</v>
      </c>
      <c r="K1013" s="160">
        <v>50.0</v>
      </c>
      <c r="L1013" s="78" t="s">
        <v>649</v>
      </c>
      <c r="M1013" s="79"/>
      <c r="N1013" s="79"/>
      <c r="O1013" s="79"/>
      <c r="P1013" s="79"/>
      <c r="Q1013" s="79"/>
      <c r="R1013" s="79"/>
      <c r="S1013" s="79"/>
      <c r="T1013" s="79"/>
      <c r="U1013" s="79"/>
      <c r="V1013" s="79"/>
      <c r="W1013" s="79"/>
      <c r="X1013" s="79"/>
    </row>
    <row r="1014" ht="11.25" customHeight="1">
      <c r="A1014" s="131" t="s">
        <v>3140</v>
      </c>
      <c r="B1014" s="125" t="s">
        <v>3141</v>
      </c>
      <c r="C1014" s="92" t="s">
        <v>77</v>
      </c>
      <c r="D1014" s="112" t="s">
        <v>3166</v>
      </c>
      <c r="E1014" s="248" t="s">
        <v>3167</v>
      </c>
      <c r="F1014" s="98" t="s">
        <v>922</v>
      </c>
      <c r="G1014" s="94">
        <v>1.0</v>
      </c>
      <c r="H1014" s="94">
        <v>1.0</v>
      </c>
      <c r="I1014" s="94">
        <v>5.0</v>
      </c>
      <c r="J1014" s="238">
        <v>50.0</v>
      </c>
      <c r="K1014" s="160">
        <v>50.0</v>
      </c>
      <c r="L1014" s="78" t="s">
        <v>649</v>
      </c>
      <c r="M1014" s="79"/>
      <c r="N1014" s="79"/>
      <c r="O1014" s="79"/>
      <c r="P1014" s="79"/>
      <c r="Q1014" s="79"/>
      <c r="R1014" s="79"/>
      <c r="S1014" s="79"/>
      <c r="T1014" s="79"/>
      <c r="U1014" s="79"/>
      <c r="V1014" s="79"/>
      <c r="W1014" s="79"/>
      <c r="X1014" s="79"/>
    </row>
    <row r="1015" ht="11.25" customHeight="1">
      <c r="A1015" s="131" t="s">
        <v>3140</v>
      </c>
      <c r="B1015" s="125" t="s">
        <v>3141</v>
      </c>
      <c r="C1015" s="92" t="s">
        <v>77</v>
      </c>
      <c r="D1015" s="112" t="s">
        <v>3168</v>
      </c>
      <c r="E1015" s="248" t="s">
        <v>3169</v>
      </c>
      <c r="F1015" s="98" t="s">
        <v>922</v>
      </c>
      <c r="G1015" s="94">
        <v>1.0</v>
      </c>
      <c r="H1015" s="94">
        <v>1.0</v>
      </c>
      <c r="I1015" s="94">
        <v>5.0</v>
      </c>
      <c r="J1015" s="238">
        <v>50.0</v>
      </c>
      <c r="K1015" s="160">
        <v>50.0</v>
      </c>
      <c r="L1015" s="78" t="s">
        <v>649</v>
      </c>
      <c r="M1015" s="79"/>
      <c r="N1015" s="79"/>
      <c r="O1015" s="79"/>
      <c r="P1015" s="79"/>
      <c r="Q1015" s="79"/>
      <c r="R1015" s="79"/>
      <c r="S1015" s="79"/>
      <c r="T1015" s="79"/>
      <c r="U1015" s="79"/>
      <c r="V1015" s="79"/>
      <c r="W1015" s="79"/>
      <c r="X1015" s="79"/>
    </row>
    <row r="1016" ht="11.25" customHeight="1">
      <c r="A1016" s="131" t="s">
        <v>3140</v>
      </c>
      <c r="B1016" s="125" t="s">
        <v>3141</v>
      </c>
      <c r="C1016" s="92" t="s">
        <v>77</v>
      </c>
      <c r="D1016" s="112" t="s">
        <v>3170</v>
      </c>
      <c r="E1016" s="248" t="s">
        <v>3171</v>
      </c>
      <c r="F1016" s="98" t="s">
        <v>922</v>
      </c>
      <c r="G1016" s="94">
        <v>1.0</v>
      </c>
      <c r="H1016" s="94">
        <v>1.0</v>
      </c>
      <c r="I1016" s="94">
        <v>5.0</v>
      </c>
      <c r="J1016" s="238">
        <v>50.0</v>
      </c>
      <c r="K1016" s="160">
        <v>50.0</v>
      </c>
      <c r="L1016" s="78" t="s">
        <v>649</v>
      </c>
      <c r="M1016" s="79"/>
      <c r="N1016" s="79"/>
      <c r="O1016" s="79"/>
      <c r="P1016" s="79"/>
      <c r="Q1016" s="79"/>
      <c r="R1016" s="79"/>
      <c r="S1016" s="79"/>
      <c r="T1016" s="79"/>
      <c r="U1016" s="79"/>
      <c r="V1016" s="79"/>
      <c r="W1016" s="79"/>
      <c r="X1016" s="79"/>
    </row>
    <row r="1017" ht="11.25" customHeight="1">
      <c r="A1017" s="131" t="s">
        <v>3140</v>
      </c>
      <c r="B1017" s="125" t="s">
        <v>3141</v>
      </c>
      <c r="C1017" s="92" t="s">
        <v>77</v>
      </c>
      <c r="D1017" s="112" t="s">
        <v>3172</v>
      </c>
      <c r="E1017" s="248" t="s">
        <v>3173</v>
      </c>
      <c r="F1017" s="98" t="s">
        <v>922</v>
      </c>
      <c r="G1017" s="94">
        <v>1.0</v>
      </c>
      <c r="H1017" s="94">
        <v>1.0</v>
      </c>
      <c r="I1017" s="94">
        <v>5.0</v>
      </c>
      <c r="J1017" s="238">
        <v>50.0</v>
      </c>
      <c r="K1017" s="160">
        <v>50.0</v>
      </c>
      <c r="L1017" s="78" t="s">
        <v>649</v>
      </c>
      <c r="M1017" s="79"/>
      <c r="N1017" s="79"/>
      <c r="O1017" s="79"/>
      <c r="P1017" s="79"/>
      <c r="Q1017" s="79"/>
      <c r="R1017" s="79"/>
      <c r="S1017" s="79"/>
      <c r="T1017" s="79"/>
      <c r="U1017" s="79"/>
      <c r="V1017" s="79"/>
      <c r="W1017" s="79"/>
      <c r="X1017" s="79"/>
    </row>
    <row r="1018" ht="11.25" customHeight="1">
      <c r="A1018" s="131" t="s">
        <v>3140</v>
      </c>
      <c r="B1018" s="125" t="s">
        <v>3141</v>
      </c>
      <c r="C1018" s="92" t="s">
        <v>77</v>
      </c>
      <c r="D1018" s="112" t="s">
        <v>3174</v>
      </c>
      <c r="E1018" s="248" t="s">
        <v>3175</v>
      </c>
      <c r="F1018" s="98" t="s">
        <v>922</v>
      </c>
      <c r="G1018" s="94">
        <v>1.0</v>
      </c>
      <c r="H1018" s="94">
        <v>1.0</v>
      </c>
      <c r="I1018" s="94">
        <v>5.0</v>
      </c>
      <c r="J1018" s="238">
        <v>50.0</v>
      </c>
      <c r="K1018" s="160">
        <v>50.0</v>
      </c>
      <c r="L1018" s="78" t="s">
        <v>649</v>
      </c>
      <c r="M1018" s="79"/>
      <c r="N1018" s="79"/>
      <c r="O1018" s="79"/>
      <c r="P1018" s="79"/>
      <c r="Q1018" s="79"/>
      <c r="R1018" s="79"/>
      <c r="S1018" s="79"/>
      <c r="T1018" s="79"/>
      <c r="U1018" s="79"/>
      <c r="V1018" s="79"/>
      <c r="W1018" s="79"/>
      <c r="X1018" s="79"/>
    </row>
    <row r="1019" ht="11.25" customHeight="1">
      <c r="A1019" s="131" t="s">
        <v>3140</v>
      </c>
      <c r="B1019" s="125" t="s">
        <v>3141</v>
      </c>
      <c r="C1019" s="92" t="s">
        <v>77</v>
      </c>
      <c r="D1019" s="112" t="s">
        <v>3176</v>
      </c>
      <c r="E1019" s="248" t="s">
        <v>3177</v>
      </c>
      <c r="F1019" s="98" t="s">
        <v>922</v>
      </c>
      <c r="G1019" s="94">
        <v>1.0</v>
      </c>
      <c r="H1019" s="94">
        <v>1.0</v>
      </c>
      <c r="I1019" s="94">
        <v>5.0</v>
      </c>
      <c r="J1019" s="238">
        <v>50.0</v>
      </c>
      <c r="K1019" s="160">
        <v>50.0</v>
      </c>
      <c r="L1019" s="78" t="s">
        <v>649</v>
      </c>
      <c r="M1019" s="79"/>
      <c r="N1019" s="79"/>
      <c r="O1019" s="79"/>
      <c r="P1019" s="79"/>
      <c r="Q1019" s="79"/>
      <c r="R1019" s="79"/>
      <c r="S1019" s="79"/>
      <c r="T1019" s="79"/>
      <c r="U1019" s="79"/>
      <c r="V1019" s="79"/>
      <c r="W1019" s="79"/>
      <c r="X1019" s="79"/>
    </row>
    <row r="1020" ht="11.25" customHeight="1">
      <c r="A1020" s="131" t="s">
        <v>3140</v>
      </c>
      <c r="B1020" s="125" t="s">
        <v>3141</v>
      </c>
      <c r="C1020" s="92" t="s">
        <v>77</v>
      </c>
      <c r="D1020" s="112" t="s">
        <v>3178</v>
      </c>
      <c r="E1020" s="248" t="s">
        <v>3179</v>
      </c>
      <c r="F1020" s="98" t="s">
        <v>922</v>
      </c>
      <c r="G1020" s="94">
        <v>1.0</v>
      </c>
      <c r="H1020" s="94">
        <v>1.0</v>
      </c>
      <c r="I1020" s="94">
        <v>5.0</v>
      </c>
      <c r="J1020" s="238">
        <v>50.0</v>
      </c>
      <c r="K1020" s="160">
        <v>50.0</v>
      </c>
      <c r="L1020" s="78" t="s">
        <v>649</v>
      </c>
      <c r="M1020" s="79"/>
      <c r="N1020" s="79"/>
      <c r="O1020" s="79"/>
      <c r="P1020" s="79"/>
      <c r="Q1020" s="79"/>
      <c r="R1020" s="79"/>
      <c r="S1020" s="79"/>
      <c r="T1020" s="79"/>
      <c r="U1020" s="79"/>
      <c r="V1020" s="79"/>
      <c r="W1020" s="79"/>
      <c r="X1020" s="79"/>
    </row>
    <row r="1021" ht="11.25" customHeight="1">
      <c r="A1021" s="131" t="s">
        <v>3140</v>
      </c>
      <c r="B1021" s="125" t="s">
        <v>3141</v>
      </c>
      <c r="C1021" s="92" t="s">
        <v>77</v>
      </c>
      <c r="D1021" s="112" t="s">
        <v>3180</v>
      </c>
      <c r="E1021" s="248"/>
      <c r="F1021" s="98" t="s">
        <v>922</v>
      </c>
      <c r="G1021" s="94">
        <v>1.0</v>
      </c>
      <c r="H1021" s="94">
        <v>1.0</v>
      </c>
      <c r="I1021" s="94">
        <v>5.0</v>
      </c>
      <c r="J1021" s="238">
        <v>50.0</v>
      </c>
      <c r="K1021" s="160">
        <v>50.0</v>
      </c>
      <c r="L1021" s="78" t="s">
        <v>649</v>
      </c>
      <c r="M1021" s="79"/>
      <c r="N1021" s="79"/>
      <c r="O1021" s="79"/>
      <c r="P1021" s="79"/>
      <c r="Q1021" s="79"/>
      <c r="R1021" s="79"/>
      <c r="S1021" s="79"/>
      <c r="T1021" s="79"/>
      <c r="U1021" s="79"/>
      <c r="V1021" s="79"/>
      <c r="W1021" s="79"/>
      <c r="X1021" s="79"/>
    </row>
    <row r="1022" ht="11.25" customHeight="1">
      <c r="A1022" s="131" t="s">
        <v>3140</v>
      </c>
      <c r="B1022" s="125" t="s">
        <v>3141</v>
      </c>
      <c r="C1022" s="92" t="s">
        <v>77</v>
      </c>
      <c r="D1022" s="112" t="s">
        <v>3181</v>
      </c>
      <c r="E1022" s="248" t="s">
        <v>3182</v>
      </c>
      <c r="F1022" s="98" t="s">
        <v>922</v>
      </c>
      <c r="G1022" s="94">
        <v>1.0</v>
      </c>
      <c r="H1022" s="94">
        <v>1.0</v>
      </c>
      <c r="I1022" s="94">
        <v>5.0</v>
      </c>
      <c r="J1022" s="238">
        <v>50.0</v>
      </c>
      <c r="K1022" s="160">
        <v>50.0</v>
      </c>
      <c r="L1022" s="78" t="s">
        <v>649</v>
      </c>
      <c r="M1022" s="79"/>
      <c r="N1022" s="79"/>
      <c r="O1022" s="79"/>
      <c r="P1022" s="79"/>
      <c r="Q1022" s="79"/>
      <c r="R1022" s="79"/>
      <c r="S1022" s="79"/>
      <c r="T1022" s="79"/>
      <c r="U1022" s="79"/>
      <c r="V1022" s="79"/>
      <c r="W1022" s="79"/>
      <c r="X1022" s="79"/>
    </row>
    <row r="1023" ht="11.25" customHeight="1">
      <c r="A1023" s="131" t="s">
        <v>3140</v>
      </c>
      <c r="B1023" s="125" t="s">
        <v>3141</v>
      </c>
      <c r="C1023" s="92" t="s">
        <v>77</v>
      </c>
      <c r="D1023" s="112" t="s">
        <v>3183</v>
      </c>
      <c r="E1023" s="248" t="s">
        <v>3184</v>
      </c>
      <c r="F1023" s="98" t="s">
        <v>922</v>
      </c>
      <c r="G1023" s="94">
        <v>1.0</v>
      </c>
      <c r="H1023" s="94">
        <v>1.0</v>
      </c>
      <c r="I1023" s="94">
        <v>5.0</v>
      </c>
      <c r="J1023" s="238">
        <v>50.0</v>
      </c>
      <c r="K1023" s="160">
        <v>50.0</v>
      </c>
      <c r="L1023" s="78" t="s">
        <v>649</v>
      </c>
      <c r="M1023" s="79"/>
      <c r="N1023" s="79"/>
      <c r="O1023" s="79"/>
      <c r="P1023" s="79"/>
      <c r="Q1023" s="79"/>
      <c r="R1023" s="79"/>
      <c r="S1023" s="79"/>
      <c r="T1023" s="79"/>
      <c r="U1023" s="79"/>
      <c r="V1023" s="79"/>
      <c r="W1023" s="79"/>
      <c r="X1023" s="79"/>
    </row>
    <row r="1024" ht="11.25" customHeight="1">
      <c r="A1024" s="131" t="s">
        <v>3140</v>
      </c>
      <c r="B1024" s="125" t="s">
        <v>3141</v>
      </c>
      <c r="C1024" s="92" t="s">
        <v>77</v>
      </c>
      <c r="D1024" s="112" t="s">
        <v>3185</v>
      </c>
      <c r="E1024" s="248" t="s">
        <v>3186</v>
      </c>
      <c r="F1024" s="98" t="s">
        <v>922</v>
      </c>
      <c r="G1024" s="94">
        <v>1.0</v>
      </c>
      <c r="H1024" s="94">
        <v>1.0</v>
      </c>
      <c r="I1024" s="94">
        <v>5.0</v>
      </c>
      <c r="J1024" s="238">
        <v>50.0</v>
      </c>
      <c r="K1024" s="160">
        <v>50.0</v>
      </c>
      <c r="L1024" s="78" t="s">
        <v>649</v>
      </c>
      <c r="M1024" s="79"/>
      <c r="N1024" s="79"/>
      <c r="O1024" s="79"/>
      <c r="P1024" s="79"/>
      <c r="Q1024" s="79"/>
      <c r="R1024" s="79"/>
      <c r="S1024" s="79"/>
      <c r="T1024" s="79"/>
      <c r="U1024" s="79"/>
      <c r="V1024" s="79"/>
      <c r="W1024" s="79"/>
      <c r="X1024" s="79"/>
    </row>
    <row r="1025" ht="11.25" customHeight="1">
      <c r="A1025" s="131" t="s">
        <v>3140</v>
      </c>
      <c r="B1025" s="125" t="s">
        <v>3141</v>
      </c>
      <c r="C1025" s="92" t="s">
        <v>77</v>
      </c>
      <c r="D1025" s="112" t="s">
        <v>3187</v>
      </c>
      <c r="E1025" s="248" t="s">
        <v>3188</v>
      </c>
      <c r="F1025" s="98" t="s">
        <v>922</v>
      </c>
      <c r="G1025" s="94">
        <v>1.0</v>
      </c>
      <c r="H1025" s="94">
        <v>1.0</v>
      </c>
      <c r="I1025" s="94">
        <v>5.0</v>
      </c>
      <c r="J1025" s="238">
        <v>50.0</v>
      </c>
      <c r="K1025" s="160">
        <v>50.0</v>
      </c>
      <c r="L1025" s="78" t="s">
        <v>649</v>
      </c>
      <c r="M1025" s="79"/>
      <c r="N1025" s="79"/>
      <c r="O1025" s="79"/>
      <c r="P1025" s="79"/>
      <c r="Q1025" s="79"/>
      <c r="R1025" s="79"/>
      <c r="S1025" s="79"/>
      <c r="T1025" s="79"/>
      <c r="U1025" s="79"/>
      <c r="V1025" s="79"/>
      <c r="W1025" s="79"/>
      <c r="X1025" s="79"/>
    </row>
    <row r="1026" ht="11.25" customHeight="1">
      <c r="A1026" s="131" t="s">
        <v>3140</v>
      </c>
      <c r="B1026" s="125" t="s">
        <v>3141</v>
      </c>
      <c r="C1026" s="92" t="s">
        <v>77</v>
      </c>
      <c r="D1026" s="112" t="s">
        <v>3189</v>
      </c>
      <c r="E1026" s="248" t="s">
        <v>3190</v>
      </c>
      <c r="F1026" s="98" t="s">
        <v>922</v>
      </c>
      <c r="G1026" s="94">
        <v>1.0</v>
      </c>
      <c r="H1026" s="94">
        <v>1.0</v>
      </c>
      <c r="I1026" s="94">
        <v>5.0</v>
      </c>
      <c r="J1026" s="238">
        <v>50.0</v>
      </c>
      <c r="K1026" s="160">
        <v>50.0</v>
      </c>
      <c r="L1026" s="78" t="s">
        <v>649</v>
      </c>
      <c r="M1026" s="79"/>
      <c r="N1026" s="79"/>
      <c r="O1026" s="79"/>
      <c r="P1026" s="79"/>
      <c r="Q1026" s="79"/>
      <c r="R1026" s="79"/>
      <c r="S1026" s="79"/>
      <c r="T1026" s="79"/>
      <c r="U1026" s="79"/>
      <c r="V1026" s="79"/>
      <c r="W1026" s="79"/>
      <c r="X1026" s="79"/>
    </row>
    <row r="1027" ht="11.25" customHeight="1">
      <c r="A1027" s="131" t="s">
        <v>3140</v>
      </c>
      <c r="B1027" s="125" t="s">
        <v>3141</v>
      </c>
      <c r="C1027" s="92" t="s">
        <v>77</v>
      </c>
      <c r="D1027" s="112" t="s">
        <v>3191</v>
      </c>
      <c r="E1027" s="248" t="s">
        <v>3192</v>
      </c>
      <c r="F1027" s="98" t="s">
        <v>922</v>
      </c>
      <c r="G1027" s="94">
        <v>1.0</v>
      </c>
      <c r="H1027" s="94">
        <v>1.0</v>
      </c>
      <c r="I1027" s="94">
        <v>5.0</v>
      </c>
      <c r="J1027" s="238">
        <v>50.0</v>
      </c>
      <c r="K1027" s="160">
        <v>50.0</v>
      </c>
      <c r="L1027" s="78" t="s">
        <v>649</v>
      </c>
      <c r="M1027" s="79"/>
      <c r="N1027" s="79"/>
      <c r="O1027" s="79"/>
      <c r="P1027" s="79"/>
      <c r="Q1027" s="79"/>
      <c r="R1027" s="79"/>
      <c r="S1027" s="79"/>
      <c r="T1027" s="79"/>
      <c r="U1027" s="79"/>
      <c r="V1027" s="79"/>
      <c r="W1027" s="79"/>
      <c r="X1027" s="79"/>
    </row>
    <row r="1028" ht="11.25" customHeight="1">
      <c r="A1028" s="131" t="s">
        <v>3140</v>
      </c>
      <c r="B1028" s="125" t="s">
        <v>3141</v>
      </c>
      <c r="C1028" s="92" t="s">
        <v>77</v>
      </c>
      <c r="D1028" s="112" t="s">
        <v>3193</v>
      </c>
      <c r="E1028" s="248" t="s">
        <v>3194</v>
      </c>
      <c r="F1028" s="98" t="s">
        <v>922</v>
      </c>
      <c r="G1028" s="94">
        <v>1.0</v>
      </c>
      <c r="H1028" s="94">
        <v>1.0</v>
      </c>
      <c r="I1028" s="94">
        <v>5.0</v>
      </c>
      <c r="J1028" s="238">
        <v>50.0</v>
      </c>
      <c r="K1028" s="160">
        <v>50.0</v>
      </c>
      <c r="L1028" s="78" t="s">
        <v>649</v>
      </c>
      <c r="M1028" s="79"/>
      <c r="N1028" s="79"/>
      <c r="O1028" s="79"/>
      <c r="P1028" s="79"/>
      <c r="Q1028" s="79"/>
      <c r="R1028" s="79"/>
      <c r="S1028" s="79"/>
      <c r="T1028" s="79"/>
      <c r="U1028" s="79"/>
      <c r="V1028" s="79"/>
      <c r="W1028" s="79"/>
      <c r="X1028" s="79"/>
    </row>
    <row r="1029" ht="11.25" customHeight="1">
      <c r="A1029" s="131" t="s">
        <v>3140</v>
      </c>
      <c r="B1029" s="125" t="s">
        <v>3141</v>
      </c>
      <c r="C1029" s="92" t="s">
        <v>77</v>
      </c>
      <c r="D1029" s="112" t="s">
        <v>3195</v>
      </c>
      <c r="E1029" s="248" t="s">
        <v>3196</v>
      </c>
      <c r="F1029" s="98" t="s">
        <v>922</v>
      </c>
      <c r="G1029" s="94">
        <v>1.0</v>
      </c>
      <c r="H1029" s="94">
        <v>1.0</v>
      </c>
      <c r="I1029" s="94">
        <v>5.0</v>
      </c>
      <c r="J1029" s="238">
        <v>50.0</v>
      </c>
      <c r="K1029" s="160">
        <v>50.0</v>
      </c>
      <c r="L1029" s="78" t="s">
        <v>649</v>
      </c>
      <c r="M1029" s="79"/>
      <c r="N1029" s="79"/>
      <c r="O1029" s="79"/>
      <c r="P1029" s="79"/>
      <c r="Q1029" s="79"/>
      <c r="R1029" s="79"/>
      <c r="S1029" s="79"/>
      <c r="T1029" s="79"/>
      <c r="U1029" s="79"/>
      <c r="V1029" s="79"/>
      <c r="W1029" s="79"/>
      <c r="X1029" s="79"/>
    </row>
    <row r="1030" ht="11.25" customHeight="1">
      <c r="A1030" s="131" t="s">
        <v>3140</v>
      </c>
      <c r="B1030" s="125" t="s">
        <v>3141</v>
      </c>
      <c r="C1030" s="92" t="s">
        <v>77</v>
      </c>
      <c r="D1030" s="112" t="s">
        <v>3197</v>
      </c>
      <c r="E1030" s="248" t="s">
        <v>3198</v>
      </c>
      <c r="F1030" s="98" t="s">
        <v>922</v>
      </c>
      <c r="G1030" s="94">
        <v>1.0</v>
      </c>
      <c r="H1030" s="94">
        <v>1.0</v>
      </c>
      <c r="I1030" s="94">
        <v>5.0</v>
      </c>
      <c r="J1030" s="238">
        <v>50.0</v>
      </c>
      <c r="K1030" s="160">
        <v>50.0</v>
      </c>
      <c r="L1030" s="78" t="s">
        <v>649</v>
      </c>
      <c r="M1030" s="79"/>
      <c r="N1030" s="79"/>
      <c r="O1030" s="79"/>
      <c r="P1030" s="79"/>
      <c r="Q1030" s="79"/>
      <c r="R1030" s="79"/>
      <c r="S1030" s="79"/>
      <c r="T1030" s="79"/>
      <c r="U1030" s="79"/>
      <c r="V1030" s="79"/>
      <c r="W1030" s="79"/>
      <c r="X1030" s="79"/>
    </row>
    <row r="1031" ht="11.25" customHeight="1">
      <c r="A1031" s="131" t="s">
        <v>3140</v>
      </c>
      <c r="B1031" s="125" t="s">
        <v>3141</v>
      </c>
      <c r="C1031" s="92" t="s">
        <v>77</v>
      </c>
      <c r="D1031" s="112" t="s">
        <v>3199</v>
      </c>
      <c r="E1031" s="248" t="s">
        <v>3200</v>
      </c>
      <c r="F1031" s="98" t="s">
        <v>922</v>
      </c>
      <c r="G1031" s="94">
        <v>1.0</v>
      </c>
      <c r="H1031" s="94">
        <v>1.0</v>
      </c>
      <c r="I1031" s="94">
        <v>5.0</v>
      </c>
      <c r="J1031" s="238">
        <v>50.0</v>
      </c>
      <c r="K1031" s="160">
        <v>50.0</v>
      </c>
      <c r="L1031" s="78" t="s">
        <v>649</v>
      </c>
      <c r="M1031" s="79"/>
      <c r="N1031" s="79"/>
      <c r="O1031" s="79"/>
      <c r="P1031" s="79"/>
      <c r="Q1031" s="79"/>
      <c r="R1031" s="79"/>
      <c r="S1031" s="79"/>
      <c r="T1031" s="79"/>
      <c r="U1031" s="79"/>
      <c r="V1031" s="79"/>
      <c r="W1031" s="79"/>
      <c r="X1031" s="79"/>
    </row>
    <row r="1032" ht="11.25" customHeight="1">
      <c r="A1032" s="131" t="s">
        <v>3140</v>
      </c>
      <c r="B1032" s="125" t="s">
        <v>3141</v>
      </c>
      <c r="C1032" s="92" t="s">
        <v>77</v>
      </c>
      <c r="D1032" s="112" t="s">
        <v>3201</v>
      </c>
      <c r="E1032" s="248" t="s">
        <v>3202</v>
      </c>
      <c r="F1032" s="98" t="s">
        <v>922</v>
      </c>
      <c r="G1032" s="94">
        <v>1.0</v>
      </c>
      <c r="H1032" s="94">
        <v>1.0</v>
      </c>
      <c r="I1032" s="94">
        <v>5.0</v>
      </c>
      <c r="J1032" s="238">
        <v>50.0</v>
      </c>
      <c r="K1032" s="160">
        <v>50.0</v>
      </c>
      <c r="L1032" s="78" t="s">
        <v>649</v>
      </c>
      <c r="M1032" s="79"/>
      <c r="N1032" s="79"/>
      <c r="O1032" s="79"/>
      <c r="P1032" s="79"/>
      <c r="Q1032" s="79"/>
      <c r="R1032" s="79"/>
      <c r="S1032" s="79"/>
      <c r="T1032" s="79"/>
      <c r="U1032" s="79"/>
      <c r="V1032" s="79"/>
      <c r="W1032" s="79"/>
      <c r="X1032" s="79"/>
    </row>
    <row r="1033" ht="11.25" customHeight="1">
      <c r="A1033" s="131" t="s">
        <v>3140</v>
      </c>
      <c r="B1033" s="125" t="s">
        <v>3141</v>
      </c>
      <c r="C1033" s="92" t="s">
        <v>77</v>
      </c>
      <c r="D1033" s="112" t="s">
        <v>3203</v>
      </c>
      <c r="E1033" s="248" t="s">
        <v>3204</v>
      </c>
      <c r="F1033" s="98" t="s">
        <v>922</v>
      </c>
      <c r="G1033" s="94">
        <v>1.0</v>
      </c>
      <c r="H1033" s="94">
        <v>1.0</v>
      </c>
      <c r="I1033" s="94">
        <v>5.0</v>
      </c>
      <c r="J1033" s="238">
        <v>50.0</v>
      </c>
      <c r="K1033" s="160">
        <v>50.0</v>
      </c>
      <c r="L1033" s="78" t="s">
        <v>649</v>
      </c>
      <c r="M1033" s="79"/>
      <c r="N1033" s="79"/>
      <c r="O1033" s="79"/>
      <c r="P1033" s="79"/>
      <c r="Q1033" s="79"/>
      <c r="R1033" s="79"/>
      <c r="S1033" s="79"/>
      <c r="T1033" s="79"/>
      <c r="U1033" s="79"/>
      <c r="V1033" s="79"/>
      <c r="W1033" s="79"/>
      <c r="X1033" s="79"/>
    </row>
    <row r="1034" ht="11.25" customHeight="1">
      <c r="A1034" s="131" t="s">
        <v>3140</v>
      </c>
      <c r="B1034" s="125" t="s">
        <v>3141</v>
      </c>
      <c r="C1034" s="92" t="s">
        <v>77</v>
      </c>
      <c r="D1034" s="112" t="s">
        <v>3205</v>
      </c>
      <c r="E1034" s="248" t="s">
        <v>3206</v>
      </c>
      <c r="F1034" s="98" t="s">
        <v>922</v>
      </c>
      <c r="G1034" s="94">
        <v>1.0</v>
      </c>
      <c r="H1034" s="94">
        <v>1.0</v>
      </c>
      <c r="I1034" s="94">
        <v>5.0</v>
      </c>
      <c r="J1034" s="238">
        <v>50.0</v>
      </c>
      <c r="K1034" s="160">
        <v>50.0</v>
      </c>
      <c r="L1034" s="78" t="s">
        <v>649</v>
      </c>
      <c r="M1034" s="79"/>
      <c r="N1034" s="79"/>
      <c r="O1034" s="79"/>
      <c r="P1034" s="79"/>
      <c r="Q1034" s="79"/>
      <c r="R1034" s="79"/>
      <c r="S1034" s="79"/>
      <c r="T1034" s="79"/>
      <c r="U1034" s="79"/>
      <c r="V1034" s="79"/>
      <c r="W1034" s="79"/>
      <c r="X1034" s="79"/>
    </row>
    <row r="1035" ht="11.25" customHeight="1">
      <c r="A1035" s="131" t="s">
        <v>3140</v>
      </c>
      <c r="B1035" s="125" t="s">
        <v>3141</v>
      </c>
      <c r="C1035" s="92" t="s">
        <v>77</v>
      </c>
      <c r="D1035" s="112" t="s">
        <v>3207</v>
      </c>
      <c r="E1035" s="248" t="s">
        <v>3208</v>
      </c>
      <c r="F1035" s="98" t="s">
        <v>922</v>
      </c>
      <c r="G1035" s="94">
        <v>1.0</v>
      </c>
      <c r="H1035" s="94">
        <v>1.0</v>
      </c>
      <c r="I1035" s="94">
        <v>5.0</v>
      </c>
      <c r="J1035" s="238">
        <v>50.0</v>
      </c>
      <c r="K1035" s="160">
        <v>50.0</v>
      </c>
      <c r="L1035" s="78" t="s">
        <v>649</v>
      </c>
      <c r="M1035" s="79"/>
      <c r="N1035" s="79"/>
      <c r="O1035" s="79"/>
      <c r="P1035" s="79"/>
      <c r="Q1035" s="79"/>
      <c r="R1035" s="79"/>
      <c r="S1035" s="79"/>
      <c r="T1035" s="79"/>
      <c r="U1035" s="79"/>
      <c r="V1035" s="79"/>
      <c r="W1035" s="79"/>
      <c r="X1035" s="79"/>
    </row>
    <row r="1036" ht="11.25" customHeight="1">
      <c r="A1036" s="131" t="s">
        <v>3209</v>
      </c>
      <c r="B1036" s="125" t="s">
        <v>3210</v>
      </c>
      <c r="C1036" s="92" t="s">
        <v>77</v>
      </c>
      <c r="D1036" s="112" t="s">
        <v>3211</v>
      </c>
      <c r="E1036" s="248" t="s">
        <v>3212</v>
      </c>
      <c r="F1036" s="98" t="s">
        <v>922</v>
      </c>
      <c r="G1036" s="94">
        <v>1.0</v>
      </c>
      <c r="H1036" s="94">
        <v>1.0</v>
      </c>
      <c r="I1036" s="94">
        <v>4.0</v>
      </c>
      <c r="J1036" s="238">
        <v>50.0</v>
      </c>
      <c r="K1036" s="160">
        <v>50.0</v>
      </c>
      <c r="L1036" s="78" t="s">
        <v>649</v>
      </c>
      <c r="M1036" s="79"/>
      <c r="N1036" s="79"/>
      <c r="O1036" s="79"/>
      <c r="P1036" s="79"/>
      <c r="Q1036" s="79"/>
      <c r="R1036" s="79"/>
      <c r="S1036" s="79"/>
      <c r="T1036" s="79"/>
      <c r="U1036" s="79"/>
      <c r="V1036" s="79"/>
      <c r="W1036" s="79"/>
      <c r="X1036" s="79"/>
    </row>
    <row r="1037" ht="11.25" customHeight="1">
      <c r="A1037" s="131" t="s">
        <v>3213</v>
      </c>
      <c r="B1037" s="125" t="s">
        <v>642</v>
      </c>
      <c r="C1037" s="92" t="s">
        <v>77</v>
      </c>
      <c r="D1037" s="112" t="s">
        <v>3214</v>
      </c>
      <c r="E1037" s="248" t="s">
        <v>3215</v>
      </c>
      <c r="F1037" s="98" t="s">
        <v>922</v>
      </c>
      <c r="G1037" s="94"/>
      <c r="H1037" s="94"/>
      <c r="I1037" s="94"/>
      <c r="J1037" s="238"/>
      <c r="K1037" s="160"/>
      <c r="L1037" s="78" t="s">
        <v>649</v>
      </c>
      <c r="M1037" s="79"/>
      <c r="N1037" s="79"/>
      <c r="O1037" s="79"/>
      <c r="P1037" s="79"/>
      <c r="Q1037" s="79"/>
      <c r="R1037" s="79"/>
      <c r="S1037" s="79"/>
      <c r="T1037" s="79"/>
      <c r="U1037" s="79"/>
      <c r="V1037" s="79"/>
      <c r="W1037" s="79"/>
      <c r="X1037" s="79"/>
    </row>
    <row r="1038" ht="11.25" customHeight="1">
      <c r="A1038" s="131" t="s">
        <v>3216</v>
      </c>
      <c r="B1038" s="125" t="s">
        <v>3217</v>
      </c>
      <c r="C1038" s="92" t="s">
        <v>77</v>
      </c>
      <c r="D1038" s="112" t="s">
        <v>3218</v>
      </c>
      <c r="E1038" s="248" t="s">
        <v>3219</v>
      </c>
      <c r="F1038" s="98" t="s">
        <v>922</v>
      </c>
      <c r="G1038" s="94">
        <v>1.0</v>
      </c>
      <c r="H1038" s="94">
        <v>1.0</v>
      </c>
      <c r="I1038" s="94">
        <v>4.0</v>
      </c>
      <c r="J1038" s="238">
        <v>50.0</v>
      </c>
      <c r="K1038" s="160">
        <v>50.0</v>
      </c>
      <c r="L1038" s="78" t="s">
        <v>649</v>
      </c>
      <c r="M1038" s="79"/>
      <c r="N1038" s="79"/>
      <c r="O1038" s="79"/>
      <c r="P1038" s="79"/>
      <c r="Q1038" s="79"/>
      <c r="R1038" s="79"/>
      <c r="S1038" s="79"/>
      <c r="T1038" s="79"/>
      <c r="U1038" s="79"/>
      <c r="V1038" s="79"/>
      <c r="W1038" s="79"/>
      <c r="X1038" s="79"/>
    </row>
    <row r="1039" ht="11.25" customHeight="1">
      <c r="A1039" s="131" t="s">
        <v>3216</v>
      </c>
      <c r="B1039" s="125" t="s">
        <v>3217</v>
      </c>
      <c r="C1039" s="92" t="s">
        <v>77</v>
      </c>
      <c r="D1039" s="112" t="s">
        <v>3220</v>
      </c>
      <c r="E1039" s="248" t="s">
        <v>3221</v>
      </c>
      <c r="F1039" s="98" t="s">
        <v>974</v>
      </c>
      <c r="G1039" s="94">
        <v>1.0</v>
      </c>
      <c r="H1039" s="94">
        <v>1.0</v>
      </c>
      <c r="I1039" s="94">
        <v>4.0</v>
      </c>
      <c r="J1039" s="238">
        <v>50.0</v>
      </c>
      <c r="K1039" s="160">
        <v>50.0</v>
      </c>
      <c r="L1039" s="78" t="s">
        <v>649</v>
      </c>
      <c r="M1039" s="79"/>
      <c r="N1039" s="79"/>
      <c r="O1039" s="79"/>
      <c r="P1039" s="79"/>
      <c r="Q1039" s="79"/>
      <c r="R1039" s="79"/>
      <c r="S1039" s="79"/>
      <c r="T1039" s="79"/>
      <c r="U1039" s="79"/>
      <c r="V1039" s="79"/>
      <c r="W1039" s="79"/>
      <c r="X1039" s="79"/>
    </row>
    <row r="1040" ht="11.25" customHeight="1">
      <c r="A1040" s="131" t="s">
        <v>3216</v>
      </c>
      <c r="B1040" s="125" t="s">
        <v>3217</v>
      </c>
      <c r="C1040" s="92" t="s">
        <v>77</v>
      </c>
      <c r="D1040" s="112" t="s">
        <v>3222</v>
      </c>
      <c r="E1040" s="248" t="s">
        <v>3223</v>
      </c>
      <c r="F1040" s="98" t="s">
        <v>922</v>
      </c>
      <c r="G1040" s="94">
        <v>1.0</v>
      </c>
      <c r="H1040" s="94">
        <v>1.0</v>
      </c>
      <c r="I1040" s="94">
        <v>4.0</v>
      </c>
      <c r="J1040" s="238">
        <v>50.0</v>
      </c>
      <c r="K1040" s="160">
        <v>50.0</v>
      </c>
      <c r="L1040" s="78" t="s">
        <v>649</v>
      </c>
      <c r="M1040" s="79"/>
      <c r="N1040" s="79"/>
      <c r="O1040" s="79"/>
      <c r="P1040" s="79"/>
      <c r="Q1040" s="79"/>
      <c r="R1040" s="79"/>
      <c r="S1040" s="79"/>
      <c r="T1040" s="79"/>
      <c r="U1040" s="79"/>
      <c r="V1040" s="79"/>
      <c r="W1040" s="79"/>
      <c r="X1040" s="79"/>
    </row>
    <row r="1041" ht="11.25" customHeight="1">
      <c r="A1041" s="131" t="s">
        <v>3224</v>
      </c>
      <c r="B1041" s="125" t="s">
        <v>3225</v>
      </c>
      <c r="C1041" s="92" t="s">
        <v>77</v>
      </c>
      <c r="D1041" s="112" t="s">
        <v>3226</v>
      </c>
      <c r="E1041" s="248" t="s">
        <v>3227</v>
      </c>
      <c r="F1041" s="98" t="s">
        <v>922</v>
      </c>
      <c r="G1041" s="94">
        <v>2.0</v>
      </c>
      <c r="H1041" s="94">
        <v>2.0</v>
      </c>
      <c r="I1041" s="94">
        <v>2.0</v>
      </c>
      <c r="J1041" s="238">
        <v>50.0</v>
      </c>
      <c r="K1041" s="160">
        <v>25.0</v>
      </c>
      <c r="L1041" s="78" t="s">
        <v>649</v>
      </c>
      <c r="M1041" s="79"/>
      <c r="N1041" s="79"/>
      <c r="O1041" s="79"/>
      <c r="P1041" s="79"/>
      <c r="Q1041" s="79"/>
      <c r="R1041" s="79"/>
      <c r="S1041" s="79"/>
      <c r="T1041" s="79"/>
      <c r="U1041" s="79"/>
      <c r="V1041" s="79"/>
      <c r="W1041" s="79"/>
      <c r="X1041" s="79"/>
    </row>
    <row r="1042" ht="11.25" customHeight="1">
      <c r="A1042" s="131" t="s">
        <v>3228</v>
      </c>
      <c r="B1042" s="125" t="s">
        <v>3229</v>
      </c>
      <c r="C1042" s="92" t="s">
        <v>77</v>
      </c>
      <c r="D1042" s="112" t="s">
        <v>3230</v>
      </c>
      <c r="E1042" s="248" t="s">
        <v>3231</v>
      </c>
      <c r="F1042" s="98" t="s">
        <v>922</v>
      </c>
      <c r="G1042" s="94">
        <v>3.0</v>
      </c>
      <c r="H1042" s="94">
        <v>3.0</v>
      </c>
      <c r="I1042" s="94">
        <v>3.0</v>
      </c>
      <c r="J1042" s="238">
        <v>50.0</v>
      </c>
      <c r="K1042" s="160">
        <v>16.6</v>
      </c>
      <c r="L1042" s="78" t="s">
        <v>649</v>
      </c>
      <c r="M1042" s="79"/>
      <c r="N1042" s="79"/>
      <c r="O1042" s="79"/>
      <c r="P1042" s="79"/>
      <c r="Q1042" s="79"/>
      <c r="R1042" s="79"/>
      <c r="S1042" s="79"/>
      <c r="T1042" s="79"/>
      <c r="U1042" s="79"/>
      <c r="V1042" s="79"/>
      <c r="W1042" s="79"/>
      <c r="X1042" s="79"/>
    </row>
    <row r="1043" ht="11.25" customHeight="1">
      <c r="A1043" s="131" t="s">
        <v>3232</v>
      </c>
      <c r="B1043" s="125" t="s">
        <v>3233</v>
      </c>
      <c r="C1043" s="92" t="s">
        <v>77</v>
      </c>
      <c r="D1043" s="112" t="s">
        <v>3234</v>
      </c>
      <c r="E1043" s="248" t="s">
        <v>3235</v>
      </c>
      <c r="F1043" s="98" t="s">
        <v>922</v>
      </c>
      <c r="G1043" s="94">
        <v>3.0</v>
      </c>
      <c r="H1043" s="94">
        <v>3.0</v>
      </c>
      <c r="I1043" s="94">
        <v>3.0</v>
      </c>
      <c r="J1043" s="238">
        <v>50.0</v>
      </c>
      <c r="K1043" s="160">
        <v>16.6</v>
      </c>
      <c r="L1043" s="78" t="s">
        <v>649</v>
      </c>
      <c r="M1043" s="79"/>
      <c r="N1043" s="79"/>
      <c r="O1043" s="79"/>
      <c r="P1043" s="79"/>
      <c r="Q1043" s="79"/>
      <c r="R1043" s="79"/>
      <c r="S1043" s="79"/>
      <c r="T1043" s="79"/>
      <c r="U1043" s="79"/>
      <c r="V1043" s="79"/>
      <c r="W1043" s="79"/>
      <c r="X1043" s="79"/>
    </row>
    <row r="1044" ht="11.25" customHeight="1">
      <c r="A1044" s="131" t="s">
        <v>3232</v>
      </c>
      <c r="B1044" s="125" t="s">
        <v>3233</v>
      </c>
      <c r="C1044" s="92" t="s">
        <v>77</v>
      </c>
      <c r="D1044" s="112" t="s">
        <v>3236</v>
      </c>
      <c r="E1044" s="248" t="s">
        <v>3237</v>
      </c>
      <c r="F1044" s="98" t="s">
        <v>922</v>
      </c>
      <c r="G1044" s="94">
        <v>3.0</v>
      </c>
      <c r="H1044" s="94">
        <v>3.0</v>
      </c>
      <c r="I1044" s="94">
        <v>3.0</v>
      </c>
      <c r="J1044" s="238">
        <v>50.0</v>
      </c>
      <c r="K1044" s="160">
        <v>16.6</v>
      </c>
      <c r="L1044" s="78" t="s">
        <v>649</v>
      </c>
      <c r="M1044" s="79"/>
      <c r="N1044" s="79"/>
      <c r="O1044" s="79"/>
      <c r="P1044" s="79"/>
      <c r="Q1044" s="79"/>
      <c r="R1044" s="79"/>
      <c r="S1044" s="79"/>
      <c r="T1044" s="79"/>
      <c r="U1044" s="79"/>
      <c r="V1044" s="79"/>
      <c r="W1044" s="79"/>
      <c r="X1044" s="79"/>
    </row>
    <row r="1045" ht="11.25" customHeight="1">
      <c r="A1045" s="131" t="s">
        <v>3232</v>
      </c>
      <c r="B1045" s="125" t="s">
        <v>3233</v>
      </c>
      <c r="C1045" s="92" t="s">
        <v>77</v>
      </c>
      <c r="D1045" s="112" t="s">
        <v>3238</v>
      </c>
      <c r="E1045" s="248" t="s">
        <v>3239</v>
      </c>
      <c r="F1045" s="98" t="s">
        <v>922</v>
      </c>
      <c r="G1045" s="94">
        <v>3.0</v>
      </c>
      <c r="H1045" s="94">
        <v>3.0</v>
      </c>
      <c r="I1045" s="94">
        <v>3.0</v>
      </c>
      <c r="J1045" s="238">
        <v>50.0</v>
      </c>
      <c r="K1045" s="160">
        <v>16.6</v>
      </c>
      <c r="L1045" s="78" t="s">
        <v>649</v>
      </c>
      <c r="M1045" s="79"/>
      <c r="N1045" s="79"/>
      <c r="O1045" s="79"/>
      <c r="P1045" s="79"/>
      <c r="Q1045" s="79"/>
      <c r="R1045" s="79"/>
      <c r="S1045" s="79"/>
      <c r="T1045" s="79"/>
      <c r="U1045" s="79"/>
      <c r="V1045" s="79"/>
      <c r="W1045" s="79"/>
      <c r="X1045" s="79"/>
    </row>
    <row r="1046" ht="11.25" customHeight="1">
      <c r="A1046" s="131" t="s">
        <v>3232</v>
      </c>
      <c r="B1046" s="125" t="s">
        <v>3233</v>
      </c>
      <c r="C1046" s="92" t="s">
        <v>77</v>
      </c>
      <c r="D1046" s="112" t="s">
        <v>3240</v>
      </c>
      <c r="E1046" s="248" t="s">
        <v>3241</v>
      </c>
      <c r="F1046" s="118" t="s">
        <v>1353</v>
      </c>
      <c r="G1046" s="94">
        <v>3.0</v>
      </c>
      <c r="H1046" s="94">
        <v>3.0</v>
      </c>
      <c r="I1046" s="94">
        <v>3.0</v>
      </c>
      <c r="J1046" s="238">
        <v>50.0</v>
      </c>
      <c r="K1046" s="160">
        <v>16.6</v>
      </c>
      <c r="L1046" s="78" t="s">
        <v>649</v>
      </c>
      <c r="M1046" s="79"/>
      <c r="N1046" s="79"/>
      <c r="O1046" s="79"/>
      <c r="P1046" s="79"/>
      <c r="Q1046" s="79"/>
      <c r="R1046" s="79"/>
      <c r="S1046" s="79"/>
      <c r="T1046" s="79"/>
      <c r="U1046" s="79"/>
      <c r="V1046" s="79"/>
      <c r="W1046" s="79"/>
      <c r="X1046" s="79"/>
    </row>
    <row r="1047" ht="11.25" customHeight="1">
      <c r="A1047" s="131" t="s">
        <v>3242</v>
      </c>
      <c r="B1047" s="125" t="s">
        <v>3243</v>
      </c>
      <c r="C1047" s="92" t="s">
        <v>77</v>
      </c>
      <c r="D1047" s="112" t="s">
        <v>3244</v>
      </c>
      <c r="E1047" s="248" t="s">
        <v>876</v>
      </c>
      <c r="F1047" s="118" t="s">
        <v>1353</v>
      </c>
      <c r="G1047" s="98">
        <v>5.0</v>
      </c>
      <c r="H1047" s="98">
        <v>3.0</v>
      </c>
      <c r="I1047" s="98">
        <v>5.0</v>
      </c>
      <c r="J1047" s="238">
        <v>50.0</v>
      </c>
      <c r="K1047" s="160">
        <v>10.0</v>
      </c>
      <c r="L1047" s="78" t="s">
        <v>649</v>
      </c>
      <c r="M1047" s="79"/>
      <c r="N1047" s="79"/>
      <c r="O1047" s="79"/>
      <c r="P1047" s="79"/>
      <c r="Q1047" s="79"/>
      <c r="R1047" s="79"/>
      <c r="S1047" s="79"/>
      <c r="T1047" s="79"/>
      <c r="U1047" s="79"/>
      <c r="V1047" s="79"/>
      <c r="W1047" s="79"/>
      <c r="X1047" s="79"/>
    </row>
    <row r="1048" ht="11.25" customHeight="1">
      <c r="A1048" s="236" t="s">
        <v>3245</v>
      </c>
      <c r="B1048" s="131" t="s">
        <v>3246</v>
      </c>
      <c r="C1048" s="98" t="s">
        <v>77</v>
      </c>
      <c r="D1048" s="112" t="s">
        <v>3247</v>
      </c>
      <c r="E1048" s="248" t="s">
        <v>3248</v>
      </c>
      <c r="F1048" s="118" t="s">
        <v>974</v>
      </c>
      <c r="G1048" s="98">
        <v>3.0</v>
      </c>
      <c r="H1048" s="98">
        <v>1.0</v>
      </c>
      <c r="I1048" s="98">
        <v>3.0</v>
      </c>
      <c r="J1048" s="238">
        <v>50.0</v>
      </c>
      <c r="K1048" s="160">
        <v>16.666666666666668</v>
      </c>
      <c r="L1048" s="78" t="s">
        <v>3249</v>
      </c>
      <c r="M1048" s="79"/>
      <c r="N1048" s="79"/>
      <c r="O1048" s="79"/>
      <c r="P1048" s="79"/>
      <c r="Q1048" s="79"/>
      <c r="R1048" s="79"/>
      <c r="S1048" s="79"/>
      <c r="T1048" s="79"/>
      <c r="U1048" s="79"/>
      <c r="V1048" s="79"/>
      <c r="W1048" s="79"/>
      <c r="X1048" s="79"/>
    </row>
    <row r="1049" ht="11.25" customHeight="1">
      <c r="A1049" s="236" t="s">
        <v>3245</v>
      </c>
      <c r="B1049" s="131" t="s">
        <v>3246</v>
      </c>
      <c r="C1049" s="98" t="s">
        <v>77</v>
      </c>
      <c r="D1049" s="112" t="s">
        <v>3250</v>
      </c>
      <c r="E1049" s="248" t="s">
        <v>3251</v>
      </c>
      <c r="F1049" s="118" t="s">
        <v>974</v>
      </c>
      <c r="G1049" s="98">
        <v>3.0</v>
      </c>
      <c r="H1049" s="98">
        <v>1.0</v>
      </c>
      <c r="I1049" s="98">
        <v>3.0</v>
      </c>
      <c r="J1049" s="238">
        <v>50.0</v>
      </c>
      <c r="K1049" s="160">
        <v>16.666666666666668</v>
      </c>
      <c r="L1049" s="78" t="s">
        <v>3249</v>
      </c>
      <c r="M1049" s="79"/>
      <c r="N1049" s="79"/>
      <c r="O1049" s="79"/>
      <c r="P1049" s="79"/>
      <c r="Q1049" s="79"/>
      <c r="R1049" s="79"/>
      <c r="S1049" s="79"/>
      <c r="T1049" s="79"/>
      <c r="U1049" s="79"/>
      <c r="V1049" s="79"/>
      <c r="W1049" s="79"/>
      <c r="X1049" s="79"/>
    </row>
    <row r="1050" ht="11.25" customHeight="1">
      <c r="A1050" s="236" t="s">
        <v>3245</v>
      </c>
      <c r="B1050" s="131" t="s">
        <v>3246</v>
      </c>
      <c r="C1050" s="98" t="s">
        <v>77</v>
      </c>
      <c r="D1050" s="112" t="s">
        <v>3252</v>
      </c>
      <c r="E1050" s="248" t="s">
        <v>3253</v>
      </c>
      <c r="F1050" s="118" t="s">
        <v>126</v>
      </c>
      <c r="G1050" s="98">
        <v>3.0</v>
      </c>
      <c r="H1050" s="98">
        <v>1.0</v>
      </c>
      <c r="I1050" s="98">
        <v>3.0</v>
      </c>
      <c r="J1050" s="238">
        <v>50.0</v>
      </c>
      <c r="K1050" s="160">
        <v>16.666666666666668</v>
      </c>
      <c r="L1050" s="78" t="s">
        <v>3249</v>
      </c>
      <c r="M1050" s="79"/>
      <c r="N1050" s="79"/>
      <c r="O1050" s="79"/>
      <c r="P1050" s="79"/>
      <c r="Q1050" s="79"/>
      <c r="R1050" s="79"/>
      <c r="S1050" s="79"/>
      <c r="T1050" s="79"/>
      <c r="U1050" s="79"/>
      <c r="V1050" s="79"/>
      <c r="W1050" s="79"/>
      <c r="X1050" s="79"/>
    </row>
    <row r="1051" ht="11.25" customHeight="1">
      <c r="A1051" s="236" t="s">
        <v>3254</v>
      </c>
      <c r="B1051" s="131" t="s">
        <v>3255</v>
      </c>
      <c r="C1051" s="98" t="s">
        <v>77</v>
      </c>
      <c r="D1051" s="112" t="s">
        <v>2880</v>
      </c>
      <c r="E1051" s="248" t="s">
        <v>3035</v>
      </c>
      <c r="F1051" s="118" t="s">
        <v>126</v>
      </c>
      <c r="G1051" s="98">
        <v>4.0</v>
      </c>
      <c r="H1051" s="98">
        <v>4.0</v>
      </c>
      <c r="I1051" s="98">
        <v>4.0</v>
      </c>
      <c r="J1051" s="238">
        <v>50.0</v>
      </c>
      <c r="K1051" s="160">
        <v>12.5</v>
      </c>
      <c r="L1051" s="78" t="s">
        <v>3249</v>
      </c>
      <c r="M1051" s="79"/>
      <c r="N1051" s="79"/>
      <c r="O1051" s="79"/>
      <c r="P1051" s="79"/>
      <c r="Q1051" s="79"/>
      <c r="R1051" s="79"/>
      <c r="S1051" s="79"/>
      <c r="T1051" s="79"/>
      <c r="U1051" s="79"/>
      <c r="V1051" s="79"/>
      <c r="W1051" s="79"/>
      <c r="X1051" s="79"/>
    </row>
    <row r="1052" ht="11.25" customHeight="1">
      <c r="A1052" s="236" t="s">
        <v>3256</v>
      </c>
      <c r="B1052" s="131" t="s">
        <v>3257</v>
      </c>
      <c r="C1052" s="98" t="s">
        <v>77</v>
      </c>
      <c r="D1052" s="112" t="s">
        <v>3258</v>
      </c>
      <c r="E1052" s="248" t="s">
        <v>3259</v>
      </c>
      <c r="F1052" s="98" t="s">
        <v>922</v>
      </c>
      <c r="G1052" s="156">
        <v>2.0</v>
      </c>
      <c r="H1052" s="156">
        <v>1.0</v>
      </c>
      <c r="I1052" s="156">
        <v>2.0</v>
      </c>
      <c r="J1052" s="156">
        <v>50.0</v>
      </c>
      <c r="K1052" s="160">
        <v>25.0</v>
      </c>
      <c r="L1052" s="78" t="s">
        <v>3249</v>
      </c>
      <c r="M1052" s="79"/>
      <c r="N1052" s="79"/>
      <c r="O1052" s="79"/>
      <c r="P1052" s="79"/>
      <c r="Q1052" s="79"/>
      <c r="R1052" s="79"/>
      <c r="S1052" s="79"/>
      <c r="T1052" s="79"/>
      <c r="U1052" s="79"/>
      <c r="V1052" s="79"/>
      <c r="W1052" s="79"/>
      <c r="X1052" s="79"/>
    </row>
    <row r="1053" ht="11.25" customHeight="1">
      <c r="A1053" s="236" t="s">
        <v>3260</v>
      </c>
      <c r="B1053" s="131" t="s">
        <v>3261</v>
      </c>
      <c r="C1053" s="98" t="s">
        <v>77</v>
      </c>
      <c r="D1053" s="112" t="s">
        <v>3262</v>
      </c>
      <c r="E1053" s="248" t="s">
        <v>3263</v>
      </c>
      <c r="F1053" s="118" t="s">
        <v>922</v>
      </c>
      <c r="G1053" s="98">
        <v>3.0</v>
      </c>
      <c r="H1053" s="98">
        <v>1.0</v>
      </c>
      <c r="I1053" s="98">
        <v>3.0</v>
      </c>
      <c r="J1053" s="238">
        <v>50.0</v>
      </c>
      <c r="K1053" s="160">
        <v>16.666666666666668</v>
      </c>
      <c r="L1053" s="78" t="s">
        <v>3249</v>
      </c>
      <c r="M1053" s="79"/>
      <c r="N1053" s="79"/>
      <c r="O1053" s="79"/>
      <c r="P1053" s="79"/>
      <c r="Q1053" s="79"/>
      <c r="R1053" s="79"/>
      <c r="S1053" s="79"/>
      <c r="T1053" s="79"/>
      <c r="U1053" s="79"/>
      <c r="V1053" s="79"/>
      <c r="W1053" s="79"/>
      <c r="X1053" s="79"/>
    </row>
    <row r="1054" ht="11.25" customHeight="1">
      <c r="A1054" s="236" t="s">
        <v>3264</v>
      </c>
      <c r="B1054" s="131" t="s">
        <v>3265</v>
      </c>
      <c r="C1054" s="98" t="s">
        <v>77</v>
      </c>
      <c r="D1054" s="112" t="s">
        <v>3266</v>
      </c>
      <c r="E1054" s="248" t="s">
        <v>3267</v>
      </c>
      <c r="F1054" s="118" t="s">
        <v>922</v>
      </c>
      <c r="G1054" s="98">
        <v>2.0</v>
      </c>
      <c r="H1054" s="98">
        <v>1.0</v>
      </c>
      <c r="I1054" s="98">
        <v>2.0</v>
      </c>
      <c r="J1054" s="238">
        <v>50.0</v>
      </c>
      <c r="K1054" s="160">
        <v>25.0</v>
      </c>
      <c r="L1054" s="78" t="s">
        <v>3249</v>
      </c>
      <c r="M1054" s="79"/>
      <c r="N1054" s="79"/>
      <c r="O1054" s="79"/>
      <c r="P1054" s="79"/>
      <c r="Q1054" s="79"/>
      <c r="R1054" s="79"/>
      <c r="S1054" s="79"/>
      <c r="T1054" s="79"/>
      <c r="U1054" s="79"/>
      <c r="V1054" s="79"/>
      <c r="W1054" s="79"/>
      <c r="X1054" s="79"/>
    </row>
    <row r="1055" ht="11.25" customHeight="1">
      <c r="A1055" s="236" t="s">
        <v>3264</v>
      </c>
      <c r="B1055" s="131" t="s">
        <v>3268</v>
      </c>
      <c r="C1055" s="98" t="s">
        <v>77</v>
      </c>
      <c r="D1055" s="112" t="s">
        <v>3269</v>
      </c>
      <c r="E1055" s="248" t="s">
        <v>3270</v>
      </c>
      <c r="F1055" s="118" t="s">
        <v>922</v>
      </c>
      <c r="G1055" s="98">
        <v>2.0</v>
      </c>
      <c r="H1055" s="98">
        <v>1.0</v>
      </c>
      <c r="I1055" s="98">
        <v>2.0</v>
      </c>
      <c r="J1055" s="238">
        <v>50.0</v>
      </c>
      <c r="K1055" s="160">
        <v>25.0</v>
      </c>
      <c r="L1055" s="78" t="s">
        <v>3249</v>
      </c>
      <c r="M1055" s="79"/>
      <c r="N1055" s="79"/>
      <c r="O1055" s="79"/>
      <c r="P1055" s="79"/>
      <c r="Q1055" s="79"/>
      <c r="R1055" s="79"/>
      <c r="S1055" s="79"/>
      <c r="T1055" s="79"/>
      <c r="U1055" s="79"/>
      <c r="V1055" s="79"/>
      <c r="W1055" s="79"/>
      <c r="X1055" s="79"/>
    </row>
    <row r="1056" ht="11.25" customHeight="1">
      <c r="A1056" s="236" t="s">
        <v>3264</v>
      </c>
      <c r="B1056" s="131" t="s">
        <v>3271</v>
      </c>
      <c r="C1056" s="98" t="s">
        <v>77</v>
      </c>
      <c r="D1056" s="112" t="s">
        <v>3272</v>
      </c>
      <c r="E1056" s="248" t="s">
        <v>3273</v>
      </c>
      <c r="F1056" s="118" t="s">
        <v>922</v>
      </c>
      <c r="G1056" s="98">
        <v>2.0</v>
      </c>
      <c r="H1056" s="98">
        <v>1.0</v>
      </c>
      <c r="I1056" s="98">
        <v>2.0</v>
      </c>
      <c r="J1056" s="238">
        <v>50.0</v>
      </c>
      <c r="K1056" s="160">
        <v>25.0</v>
      </c>
      <c r="L1056" s="78" t="s">
        <v>3249</v>
      </c>
      <c r="M1056" s="79"/>
      <c r="N1056" s="79"/>
      <c r="O1056" s="79"/>
      <c r="P1056" s="79"/>
      <c r="Q1056" s="79"/>
      <c r="R1056" s="79"/>
      <c r="S1056" s="79"/>
      <c r="T1056" s="79"/>
      <c r="U1056" s="79"/>
      <c r="V1056" s="79"/>
      <c r="W1056" s="79"/>
      <c r="X1056" s="79"/>
    </row>
    <row r="1057" ht="11.25" customHeight="1">
      <c r="A1057" s="236" t="s">
        <v>3245</v>
      </c>
      <c r="B1057" s="131" t="s">
        <v>3246</v>
      </c>
      <c r="C1057" s="98" t="s">
        <v>77</v>
      </c>
      <c r="D1057" s="112" t="s">
        <v>3274</v>
      </c>
      <c r="E1057" s="248" t="s">
        <v>3275</v>
      </c>
      <c r="F1057" s="118" t="s">
        <v>922</v>
      </c>
      <c r="G1057" s="98">
        <v>3.0</v>
      </c>
      <c r="H1057" s="98">
        <v>1.0</v>
      </c>
      <c r="I1057" s="98">
        <v>3.0</v>
      </c>
      <c r="J1057" s="238">
        <v>50.0</v>
      </c>
      <c r="K1057" s="160">
        <v>16.666666666666668</v>
      </c>
      <c r="L1057" s="78" t="s">
        <v>3249</v>
      </c>
      <c r="M1057" s="79"/>
      <c r="N1057" s="79"/>
      <c r="O1057" s="79"/>
      <c r="P1057" s="79"/>
      <c r="Q1057" s="79"/>
      <c r="R1057" s="79"/>
      <c r="S1057" s="79"/>
      <c r="T1057" s="79"/>
      <c r="U1057" s="79"/>
      <c r="V1057" s="79"/>
      <c r="W1057" s="79"/>
      <c r="X1057" s="79"/>
    </row>
    <row r="1058" ht="11.25" customHeight="1">
      <c r="A1058" s="236" t="s">
        <v>3245</v>
      </c>
      <c r="B1058" s="131" t="s">
        <v>3246</v>
      </c>
      <c r="C1058" s="98" t="s">
        <v>77</v>
      </c>
      <c r="D1058" s="112" t="s">
        <v>3276</v>
      </c>
      <c r="E1058" s="248" t="s">
        <v>3277</v>
      </c>
      <c r="F1058" s="118" t="s">
        <v>922</v>
      </c>
      <c r="G1058" s="98">
        <v>3.0</v>
      </c>
      <c r="H1058" s="98">
        <v>1.0</v>
      </c>
      <c r="I1058" s="98">
        <v>3.0</v>
      </c>
      <c r="J1058" s="238">
        <v>50.0</v>
      </c>
      <c r="K1058" s="160">
        <v>16.666666666666668</v>
      </c>
      <c r="L1058" s="78" t="s">
        <v>3249</v>
      </c>
      <c r="M1058" s="79"/>
      <c r="N1058" s="79"/>
      <c r="O1058" s="79"/>
      <c r="P1058" s="79"/>
      <c r="Q1058" s="79"/>
      <c r="R1058" s="79"/>
      <c r="S1058" s="79"/>
      <c r="T1058" s="79"/>
      <c r="U1058" s="79"/>
      <c r="V1058" s="79"/>
      <c r="W1058" s="79"/>
      <c r="X1058" s="79"/>
    </row>
    <row r="1059" ht="11.25" customHeight="1">
      <c r="A1059" s="236" t="s">
        <v>3278</v>
      </c>
      <c r="B1059" s="131" t="s">
        <v>3279</v>
      </c>
      <c r="C1059" s="98" t="s">
        <v>77</v>
      </c>
      <c r="D1059" s="112" t="s">
        <v>3280</v>
      </c>
      <c r="E1059" s="248" t="s">
        <v>3281</v>
      </c>
      <c r="F1059" s="118" t="s">
        <v>922</v>
      </c>
      <c r="G1059" s="98">
        <v>3.0</v>
      </c>
      <c r="H1059" s="98">
        <v>1.0</v>
      </c>
      <c r="I1059" s="98">
        <v>3.0</v>
      </c>
      <c r="J1059" s="238">
        <v>50.0</v>
      </c>
      <c r="K1059" s="160">
        <v>16.666666666666668</v>
      </c>
      <c r="L1059" s="78" t="s">
        <v>3249</v>
      </c>
      <c r="M1059" s="79"/>
      <c r="N1059" s="79"/>
      <c r="O1059" s="79"/>
      <c r="P1059" s="79"/>
      <c r="Q1059" s="79"/>
      <c r="R1059" s="79"/>
      <c r="S1059" s="79"/>
      <c r="T1059" s="79"/>
      <c r="U1059" s="79"/>
      <c r="V1059" s="79"/>
      <c r="W1059" s="79"/>
      <c r="X1059" s="79"/>
    </row>
    <row r="1060" ht="11.25" customHeight="1">
      <c r="A1060" s="236" t="s">
        <v>3278</v>
      </c>
      <c r="B1060" s="131" t="s">
        <v>3279</v>
      </c>
      <c r="C1060" s="98" t="s">
        <v>77</v>
      </c>
      <c r="D1060" s="112" t="s">
        <v>3282</v>
      </c>
      <c r="E1060" s="248" t="s">
        <v>3283</v>
      </c>
      <c r="F1060" s="118" t="s">
        <v>922</v>
      </c>
      <c r="G1060" s="98">
        <v>3.0</v>
      </c>
      <c r="H1060" s="98">
        <v>1.0</v>
      </c>
      <c r="I1060" s="98">
        <v>3.0</v>
      </c>
      <c r="J1060" s="238">
        <v>50.0</v>
      </c>
      <c r="K1060" s="160">
        <v>16.666666666666668</v>
      </c>
      <c r="L1060" s="78" t="s">
        <v>3249</v>
      </c>
      <c r="M1060" s="79"/>
      <c r="N1060" s="79"/>
      <c r="O1060" s="79"/>
      <c r="P1060" s="79"/>
      <c r="Q1060" s="79"/>
      <c r="R1060" s="79"/>
      <c r="S1060" s="79"/>
      <c r="T1060" s="79"/>
      <c r="U1060" s="79"/>
      <c r="V1060" s="79"/>
      <c r="W1060" s="79"/>
      <c r="X1060" s="79"/>
    </row>
    <row r="1061" ht="11.25" customHeight="1">
      <c r="A1061" s="236" t="s">
        <v>3284</v>
      </c>
      <c r="B1061" s="131" t="s">
        <v>3285</v>
      </c>
      <c r="C1061" s="98" t="s">
        <v>77</v>
      </c>
      <c r="D1061" s="112" t="s">
        <v>3286</v>
      </c>
      <c r="E1061" s="248" t="s">
        <v>3287</v>
      </c>
      <c r="F1061" s="118" t="s">
        <v>922</v>
      </c>
      <c r="G1061" s="98">
        <v>3.0</v>
      </c>
      <c r="H1061" s="98">
        <v>1.0</v>
      </c>
      <c r="I1061" s="98">
        <v>3.0</v>
      </c>
      <c r="J1061" s="238">
        <v>50.0</v>
      </c>
      <c r="K1061" s="160">
        <v>16.666666666666668</v>
      </c>
      <c r="L1061" s="78" t="s">
        <v>3249</v>
      </c>
      <c r="M1061" s="79"/>
      <c r="N1061" s="79"/>
      <c r="O1061" s="79"/>
      <c r="P1061" s="79"/>
      <c r="Q1061" s="79"/>
      <c r="R1061" s="79"/>
      <c r="S1061" s="79"/>
      <c r="T1061" s="79"/>
      <c r="U1061" s="79"/>
      <c r="V1061" s="79"/>
      <c r="W1061" s="79"/>
      <c r="X1061" s="79"/>
    </row>
    <row r="1062" ht="11.25" customHeight="1">
      <c r="A1062" s="236" t="s">
        <v>3254</v>
      </c>
      <c r="B1062" s="131" t="s">
        <v>3255</v>
      </c>
      <c r="C1062" s="98" t="s">
        <v>77</v>
      </c>
      <c r="D1062" s="112" t="s">
        <v>3288</v>
      </c>
      <c r="E1062" s="248" t="s">
        <v>2867</v>
      </c>
      <c r="F1062" s="118" t="s">
        <v>922</v>
      </c>
      <c r="G1062" s="98">
        <v>4.0</v>
      </c>
      <c r="H1062" s="98">
        <v>4.0</v>
      </c>
      <c r="I1062" s="98">
        <v>4.0</v>
      </c>
      <c r="J1062" s="238">
        <v>50.0</v>
      </c>
      <c r="K1062" s="160">
        <v>12.5</v>
      </c>
      <c r="L1062" s="78" t="s">
        <v>3249</v>
      </c>
      <c r="M1062" s="79"/>
      <c r="N1062" s="79"/>
      <c r="O1062" s="79"/>
      <c r="P1062" s="79"/>
      <c r="Q1062" s="79"/>
      <c r="R1062" s="79"/>
      <c r="S1062" s="79"/>
      <c r="T1062" s="79"/>
      <c r="U1062" s="79"/>
      <c r="V1062" s="79"/>
      <c r="W1062" s="79"/>
      <c r="X1062" s="79"/>
    </row>
    <row r="1063" ht="11.25" customHeight="1">
      <c r="A1063" s="236" t="s">
        <v>3254</v>
      </c>
      <c r="B1063" s="131" t="s">
        <v>3255</v>
      </c>
      <c r="C1063" s="98" t="s">
        <v>77</v>
      </c>
      <c r="D1063" s="112" t="s">
        <v>3289</v>
      </c>
      <c r="E1063" s="248" t="s">
        <v>3290</v>
      </c>
      <c r="F1063" s="118" t="s">
        <v>922</v>
      </c>
      <c r="G1063" s="98">
        <v>4.0</v>
      </c>
      <c r="H1063" s="98">
        <v>4.0</v>
      </c>
      <c r="I1063" s="98">
        <v>4.0</v>
      </c>
      <c r="J1063" s="238">
        <v>50.0</v>
      </c>
      <c r="K1063" s="160">
        <v>12.5</v>
      </c>
      <c r="L1063" s="78" t="s">
        <v>3249</v>
      </c>
      <c r="M1063" s="79"/>
      <c r="N1063" s="79"/>
      <c r="O1063" s="79"/>
      <c r="P1063" s="79"/>
      <c r="Q1063" s="79"/>
      <c r="R1063" s="79"/>
      <c r="S1063" s="79"/>
      <c r="T1063" s="79"/>
      <c r="U1063" s="79"/>
      <c r="V1063" s="79"/>
      <c r="W1063" s="79"/>
      <c r="X1063" s="79"/>
    </row>
    <row r="1064" ht="11.25" customHeight="1">
      <c r="A1064" s="236" t="s">
        <v>3254</v>
      </c>
      <c r="B1064" s="131" t="s">
        <v>3255</v>
      </c>
      <c r="C1064" s="98" t="s">
        <v>77</v>
      </c>
      <c r="D1064" s="112" t="s">
        <v>3291</v>
      </c>
      <c r="E1064" s="248" t="s">
        <v>3292</v>
      </c>
      <c r="F1064" s="118" t="s">
        <v>922</v>
      </c>
      <c r="G1064" s="98">
        <v>4.0</v>
      </c>
      <c r="H1064" s="98">
        <v>4.0</v>
      </c>
      <c r="I1064" s="98">
        <v>4.0</v>
      </c>
      <c r="J1064" s="238">
        <v>50.0</v>
      </c>
      <c r="K1064" s="160">
        <v>12.5</v>
      </c>
      <c r="L1064" s="78" t="s">
        <v>3249</v>
      </c>
      <c r="M1064" s="79"/>
      <c r="N1064" s="79"/>
      <c r="O1064" s="79"/>
      <c r="P1064" s="79"/>
      <c r="Q1064" s="79"/>
      <c r="R1064" s="79"/>
      <c r="S1064" s="79"/>
      <c r="T1064" s="79"/>
      <c r="U1064" s="79"/>
      <c r="V1064" s="79"/>
      <c r="W1064" s="79"/>
      <c r="X1064" s="79"/>
    </row>
    <row r="1065" ht="11.25" customHeight="1">
      <c r="A1065" s="236" t="s">
        <v>3254</v>
      </c>
      <c r="B1065" s="131" t="s">
        <v>3255</v>
      </c>
      <c r="C1065" s="98" t="s">
        <v>77</v>
      </c>
      <c r="D1065" s="112" t="s">
        <v>3293</v>
      </c>
      <c r="E1065" s="248" t="s">
        <v>2873</v>
      </c>
      <c r="F1065" s="118" t="s">
        <v>922</v>
      </c>
      <c r="G1065" s="98">
        <v>4.0</v>
      </c>
      <c r="H1065" s="98">
        <v>4.0</v>
      </c>
      <c r="I1065" s="98">
        <v>4.0</v>
      </c>
      <c r="J1065" s="238">
        <v>50.0</v>
      </c>
      <c r="K1065" s="160">
        <v>12.5</v>
      </c>
      <c r="L1065" s="78" t="s">
        <v>3249</v>
      </c>
      <c r="M1065" s="79"/>
      <c r="N1065" s="79"/>
      <c r="O1065" s="79"/>
      <c r="P1065" s="79"/>
      <c r="Q1065" s="79"/>
      <c r="R1065" s="79"/>
      <c r="S1065" s="79"/>
      <c r="T1065" s="79"/>
      <c r="U1065" s="79"/>
      <c r="V1065" s="79"/>
      <c r="W1065" s="79"/>
      <c r="X1065" s="79"/>
    </row>
    <row r="1066" ht="11.25" customHeight="1">
      <c r="A1066" s="236" t="s">
        <v>3254</v>
      </c>
      <c r="B1066" s="131" t="s">
        <v>3255</v>
      </c>
      <c r="C1066" s="98" t="s">
        <v>77</v>
      </c>
      <c r="D1066" s="112" t="s">
        <v>3294</v>
      </c>
      <c r="E1066" s="248" t="s">
        <v>3295</v>
      </c>
      <c r="F1066" s="118" t="s">
        <v>922</v>
      </c>
      <c r="G1066" s="98">
        <v>4.0</v>
      </c>
      <c r="H1066" s="98">
        <v>4.0</v>
      </c>
      <c r="I1066" s="98">
        <v>4.0</v>
      </c>
      <c r="J1066" s="238">
        <v>50.0</v>
      </c>
      <c r="K1066" s="160">
        <v>12.5</v>
      </c>
      <c r="L1066" s="78" t="s">
        <v>3249</v>
      </c>
      <c r="M1066" s="79"/>
      <c r="N1066" s="79"/>
      <c r="O1066" s="79"/>
      <c r="P1066" s="79"/>
      <c r="Q1066" s="79"/>
      <c r="R1066" s="79"/>
      <c r="S1066" s="79"/>
      <c r="T1066" s="79"/>
      <c r="U1066" s="79"/>
      <c r="V1066" s="79"/>
      <c r="W1066" s="79"/>
      <c r="X1066" s="79"/>
    </row>
    <row r="1067" ht="11.25" customHeight="1">
      <c r="A1067" s="236" t="s">
        <v>3254</v>
      </c>
      <c r="B1067" s="131" t="s">
        <v>3255</v>
      </c>
      <c r="C1067" s="98" t="s">
        <v>77</v>
      </c>
      <c r="D1067" s="112" t="s">
        <v>3296</v>
      </c>
      <c r="E1067" s="248" t="s">
        <v>3297</v>
      </c>
      <c r="F1067" s="118" t="s">
        <v>922</v>
      </c>
      <c r="G1067" s="98">
        <v>4.0</v>
      </c>
      <c r="H1067" s="98">
        <v>4.0</v>
      </c>
      <c r="I1067" s="98">
        <v>4.0</v>
      </c>
      <c r="J1067" s="238">
        <v>50.0</v>
      </c>
      <c r="K1067" s="160">
        <v>12.5</v>
      </c>
      <c r="L1067" s="78" t="s">
        <v>3249</v>
      </c>
      <c r="M1067" s="79"/>
      <c r="N1067" s="79"/>
      <c r="O1067" s="79"/>
      <c r="P1067" s="79"/>
      <c r="Q1067" s="79"/>
      <c r="R1067" s="79"/>
      <c r="S1067" s="79"/>
      <c r="T1067" s="79"/>
      <c r="U1067" s="79"/>
      <c r="V1067" s="79"/>
      <c r="W1067" s="79"/>
      <c r="X1067" s="79"/>
    </row>
    <row r="1068" ht="11.25" customHeight="1">
      <c r="A1068" s="236" t="s">
        <v>3254</v>
      </c>
      <c r="B1068" s="131" t="s">
        <v>3255</v>
      </c>
      <c r="C1068" s="98" t="s">
        <v>77</v>
      </c>
      <c r="D1068" s="112" t="s">
        <v>2878</v>
      </c>
      <c r="E1068" s="248" t="s">
        <v>3298</v>
      </c>
      <c r="F1068" s="118" t="s">
        <v>922</v>
      </c>
      <c r="G1068" s="98">
        <v>4.0</v>
      </c>
      <c r="H1068" s="98">
        <v>4.0</v>
      </c>
      <c r="I1068" s="98">
        <v>4.0</v>
      </c>
      <c r="J1068" s="238">
        <v>50.0</v>
      </c>
      <c r="K1068" s="160">
        <v>12.5</v>
      </c>
      <c r="L1068" s="78" t="s">
        <v>3249</v>
      </c>
      <c r="M1068" s="79"/>
      <c r="N1068" s="79"/>
      <c r="O1068" s="79"/>
      <c r="P1068" s="79"/>
      <c r="Q1068" s="79"/>
      <c r="R1068" s="79"/>
      <c r="S1068" s="79"/>
      <c r="T1068" s="79"/>
      <c r="U1068" s="79"/>
      <c r="V1068" s="79"/>
      <c r="W1068" s="79"/>
      <c r="X1068" s="79"/>
    </row>
    <row r="1069" ht="11.25" customHeight="1">
      <c r="A1069" s="236" t="s">
        <v>3254</v>
      </c>
      <c r="B1069" s="131" t="s">
        <v>3255</v>
      </c>
      <c r="C1069" s="98" t="s">
        <v>77</v>
      </c>
      <c r="D1069" s="112" t="s">
        <v>3299</v>
      </c>
      <c r="E1069" s="248" t="s">
        <v>3300</v>
      </c>
      <c r="F1069" s="118" t="s">
        <v>922</v>
      </c>
      <c r="G1069" s="98">
        <v>4.0</v>
      </c>
      <c r="H1069" s="98">
        <v>4.0</v>
      </c>
      <c r="I1069" s="98">
        <v>4.0</v>
      </c>
      <c r="J1069" s="238">
        <v>50.0</v>
      </c>
      <c r="K1069" s="160">
        <v>12.5</v>
      </c>
      <c r="L1069" s="78" t="s">
        <v>3249</v>
      </c>
      <c r="M1069" s="79"/>
      <c r="N1069" s="79"/>
      <c r="O1069" s="79"/>
      <c r="P1069" s="79"/>
      <c r="Q1069" s="79"/>
      <c r="R1069" s="79"/>
      <c r="S1069" s="79"/>
      <c r="T1069" s="79"/>
      <c r="U1069" s="79"/>
      <c r="V1069" s="79"/>
      <c r="W1069" s="79"/>
      <c r="X1069" s="79"/>
    </row>
    <row r="1070" ht="11.25" customHeight="1">
      <c r="A1070" s="139" t="s">
        <v>3301</v>
      </c>
      <c r="B1070" s="139" t="s">
        <v>3302</v>
      </c>
      <c r="C1070" s="138" t="s">
        <v>77</v>
      </c>
      <c r="D1070" s="137" t="s">
        <v>3303</v>
      </c>
      <c r="E1070" s="326" t="s">
        <v>3304</v>
      </c>
      <c r="F1070" s="327" t="s">
        <v>3304</v>
      </c>
      <c r="G1070" s="328"/>
      <c r="H1070" s="329"/>
      <c r="I1070" s="330">
        <v>2.0</v>
      </c>
      <c r="J1070" s="330">
        <v>50.0</v>
      </c>
      <c r="K1070" s="330">
        <v>25.0</v>
      </c>
      <c r="L1070" s="78" t="s">
        <v>3305</v>
      </c>
      <c r="M1070" s="79"/>
      <c r="N1070" s="79"/>
      <c r="O1070" s="79"/>
      <c r="P1070" s="79"/>
      <c r="Q1070" s="79"/>
      <c r="R1070" s="79"/>
      <c r="S1070" s="79"/>
      <c r="T1070" s="79"/>
      <c r="U1070" s="79"/>
      <c r="V1070" s="79"/>
      <c r="W1070" s="79"/>
      <c r="X1070" s="79"/>
    </row>
    <row r="1071" ht="11.25" customHeight="1">
      <c r="A1071" s="276" t="s">
        <v>3301</v>
      </c>
      <c r="B1071" s="276" t="s">
        <v>3302</v>
      </c>
      <c r="C1071" s="331" t="s">
        <v>77</v>
      </c>
      <c r="D1071" s="332" t="s">
        <v>3306</v>
      </c>
      <c r="E1071" s="333"/>
      <c r="F1071" s="334" t="s">
        <v>3307</v>
      </c>
      <c r="G1071" s="331"/>
      <c r="H1071" s="335"/>
      <c r="I1071" s="336">
        <v>2.0</v>
      </c>
      <c r="J1071" s="336">
        <v>50.0</v>
      </c>
      <c r="K1071" s="336">
        <v>25.0</v>
      </c>
      <c r="L1071" s="337" t="s">
        <v>3305</v>
      </c>
      <c r="M1071" s="79"/>
      <c r="N1071" s="79"/>
      <c r="O1071" s="79"/>
      <c r="P1071" s="79"/>
      <c r="Q1071" s="79"/>
      <c r="R1071" s="79"/>
      <c r="S1071" s="79"/>
      <c r="T1071" s="79"/>
      <c r="U1071" s="79"/>
      <c r="V1071" s="79"/>
      <c r="W1071" s="79"/>
      <c r="X1071" s="79"/>
    </row>
    <row r="1072" ht="11.25" customHeight="1">
      <c r="A1072" s="139" t="s">
        <v>3301</v>
      </c>
      <c r="B1072" s="139" t="s">
        <v>3302</v>
      </c>
      <c r="C1072" s="138" t="s">
        <v>77</v>
      </c>
      <c r="D1072" s="137" t="s">
        <v>3308</v>
      </c>
      <c r="E1072" s="284"/>
      <c r="F1072" s="327" t="s">
        <v>3309</v>
      </c>
      <c r="G1072" s="138"/>
      <c r="H1072" s="138"/>
      <c r="I1072" s="330">
        <v>2.0</v>
      </c>
      <c r="J1072" s="330">
        <v>50.0</v>
      </c>
      <c r="K1072" s="330">
        <v>25.0</v>
      </c>
      <c r="L1072" s="78" t="s">
        <v>3305</v>
      </c>
      <c r="M1072" s="79"/>
      <c r="N1072" s="79"/>
      <c r="O1072" s="79"/>
      <c r="P1072" s="79"/>
      <c r="Q1072" s="79"/>
      <c r="R1072" s="79"/>
      <c r="S1072" s="79"/>
      <c r="T1072" s="79"/>
      <c r="U1072" s="79"/>
      <c r="V1072" s="79"/>
      <c r="W1072" s="79"/>
      <c r="X1072" s="79"/>
    </row>
    <row r="1073" ht="11.25" customHeight="1">
      <c r="A1073" s="139" t="s">
        <v>3301</v>
      </c>
      <c r="B1073" s="139" t="s">
        <v>3302</v>
      </c>
      <c r="C1073" s="138" t="s">
        <v>77</v>
      </c>
      <c r="D1073" s="137" t="s">
        <v>3310</v>
      </c>
      <c r="E1073" s="141" t="s">
        <v>3311</v>
      </c>
      <c r="F1073" s="338" t="s">
        <v>2399</v>
      </c>
      <c r="G1073" s="138"/>
      <c r="H1073" s="138"/>
      <c r="I1073" s="330">
        <v>2.0</v>
      </c>
      <c r="J1073" s="330">
        <v>50.0</v>
      </c>
      <c r="K1073" s="330">
        <v>25.0</v>
      </c>
      <c r="L1073" s="78" t="s">
        <v>3305</v>
      </c>
      <c r="M1073" s="79"/>
      <c r="N1073" s="79"/>
      <c r="O1073" s="79"/>
      <c r="P1073" s="79"/>
      <c r="Q1073" s="79"/>
      <c r="R1073" s="79"/>
      <c r="S1073" s="79"/>
      <c r="T1073" s="79"/>
      <c r="U1073" s="79"/>
      <c r="V1073" s="79"/>
      <c r="W1073" s="79"/>
      <c r="X1073" s="79"/>
    </row>
    <row r="1074" ht="11.25" customHeight="1">
      <c r="A1074" s="139" t="s">
        <v>3301</v>
      </c>
      <c r="B1074" s="139" t="s">
        <v>3302</v>
      </c>
      <c r="C1074" s="138" t="s">
        <v>77</v>
      </c>
      <c r="D1074" s="137" t="s">
        <v>3312</v>
      </c>
      <c r="E1074" s="141" t="s">
        <v>3313</v>
      </c>
      <c r="F1074" s="289" t="s">
        <v>2515</v>
      </c>
      <c r="G1074" s="138"/>
      <c r="H1074" s="330"/>
      <c r="I1074" s="330">
        <v>2.0</v>
      </c>
      <c r="J1074" s="330">
        <v>50.0</v>
      </c>
      <c r="K1074" s="330">
        <v>25.0</v>
      </c>
      <c r="L1074" s="78" t="s">
        <v>3305</v>
      </c>
      <c r="M1074" s="79"/>
      <c r="N1074" s="79"/>
      <c r="O1074" s="79"/>
      <c r="P1074" s="79"/>
      <c r="Q1074" s="79"/>
      <c r="R1074" s="79"/>
      <c r="S1074" s="79"/>
      <c r="T1074" s="79"/>
      <c r="U1074" s="79"/>
      <c r="V1074" s="79"/>
      <c r="W1074" s="79"/>
      <c r="X1074" s="79"/>
    </row>
    <row r="1075" ht="11.25" customHeight="1">
      <c r="A1075" s="139" t="s">
        <v>3301</v>
      </c>
      <c r="B1075" s="139" t="s">
        <v>3302</v>
      </c>
      <c r="C1075" s="330" t="s">
        <v>77</v>
      </c>
      <c r="D1075" s="137" t="s">
        <v>3314</v>
      </c>
      <c r="E1075" s="339" t="s">
        <v>3315</v>
      </c>
      <c r="F1075" s="338" t="s">
        <v>1599</v>
      </c>
      <c r="G1075" s="138"/>
      <c r="H1075" s="138"/>
      <c r="I1075" s="330">
        <v>2.0</v>
      </c>
      <c r="J1075" s="330">
        <v>50.0</v>
      </c>
      <c r="K1075" s="330">
        <v>25.0</v>
      </c>
      <c r="L1075" s="78" t="s">
        <v>3305</v>
      </c>
      <c r="M1075" s="79"/>
      <c r="N1075" s="79"/>
      <c r="O1075" s="79"/>
      <c r="P1075" s="79"/>
      <c r="Q1075" s="79"/>
      <c r="R1075" s="79"/>
      <c r="S1075" s="79"/>
      <c r="T1075" s="79"/>
      <c r="U1075" s="79"/>
      <c r="V1075" s="79"/>
      <c r="W1075" s="79"/>
      <c r="X1075" s="79"/>
    </row>
    <row r="1076" ht="11.25" customHeight="1">
      <c r="A1076" s="139" t="s">
        <v>3301</v>
      </c>
      <c r="B1076" s="139" t="s">
        <v>3302</v>
      </c>
      <c r="C1076" s="330" t="s">
        <v>77</v>
      </c>
      <c r="D1076" s="137" t="s">
        <v>3316</v>
      </c>
      <c r="E1076" s="141" t="s">
        <v>3317</v>
      </c>
      <c r="F1076" s="340" t="s">
        <v>172</v>
      </c>
      <c r="G1076" s="144"/>
      <c r="H1076" s="281"/>
      <c r="I1076" s="282">
        <v>2.0</v>
      </c>
      <c r="J1076" s="282">
        <v>50.0</v>
      </c>
      <c r="K1076" s="282">
        <v>25.0</v>
      </c>
      <c r="L1076" s="78" t="s">
        <v>3305</v>
      </c>
      <c r="M1076" s="79"/>
      <c r="N1076" s="79"/>
      <c r="O1076" s="79"/>
      <c r="P1076" s="79"/>
      <c r="Q1076" s="79"/>
      <c r="R1076" s="79"/>
      <c r="S1076" s="79"/>
      <c r="T1076" s="79"/>
      <c r="U1076" s="79"/>
      <c r="V1076" s="79"/>
      <c r="W1076" s="79"/>
      <c r="X1076" s="79"/>
    </row>
    <row r="1077" ht="11.25" customHeight="1">
      <c r="A1077" s="341" t="s">
        <v>3318</v>
      </c>
      <c r="B1077" s="139" t="s">
        <v>3319</v>
      </c>
      <c r="C1077" s="138" t="s">
        <v>77</v>
      </c>
      <c r="D1077" s="137" t="s">
        <v>3320</v>
      </c>
      <c r="E1077" s="342" t="s">
        <v>3321</v>
      </c>
      <c r="F1077" s="327" t="s">
        <v>172</v>
      </c>
      <c r="G1077" s="144"/>
      <c r="H1077" s="281"/>
      <c r="I1077" s="282">
        <v>2.0</v>
      </c>
      <c r="J1077" s="282">
        <v>50.0</v>
      </c>
      <c r="K1077" s="282">
        <v>25.0</v>
      </c>
      <c r="L1077" s="78" t="s">
        <v>3305</v>
      </c>
      <c r="M1077" s="79"/>
      <c r="N1077" s="79"/>
      <c r="O1077" s="79"/>
      <c r="P1077" s="79"/>
      <c r="Q1077" s="79"/>
      <c r="R1077" s="79"/>
      <c r="S1077" s="79"/>
      <c r="T1077" s="79"/>
      <c r="U1077" s="79"/>
      <c r="V1077" s="79"/>
      <c r="W1077" s="79"/>
      <c r="X1077" s="79"/>
    </row>
    <row r="1078" ht="11.25" customHeight="1">
      <c r="A1078" s="139" t="s">
        <v>3322</v>
      </c>
      <c r="B1078" s="139" t="s">
        <v>3323</v>
      </c>
      <c r="C1078" s="138" t="s">
        <v>77</v>
      </c>
      <c r="D1078" s="137" t="s">
        <v>3324</v>
      </c>
      <c r="E1078" s="284" t="s">
        <v>3325</v>
      </c>
      <c r="F1078" s="138" t="s">
        <v>3307</v>
      </c>
      <c r="G1078" s="144"/>
      <c r="H1078" s="281"/>
      <c r="I1078" s="282">
        <v>1.0</v>
      </c>
      <c r="J1078" s="282">
        <v>50.0</v>
      </c>
      <c r="K1078" s="282">
        <v>50.0</v>
      </c>
      <c r="L1078" s="78" t="s">
        <v>3305</v>
      </c>
      <c r="M1078" s="79"/>
      <c r="N1078" s="79"/>
      <c r="O1078" s="79"/>
      <c r="P1078" s="79"/>
      <c r="Q1078" s="79"/>
      <c r="R1078" s="79"/>
      <c r="S1078" s="79"/>
      <c r="T1078" s="79"/>
      <c r="U1078" s="79"/>
      <c r="V1078" s="79"/>
      <c r="W1078" s="79"/>
      <c r="X1078" s="79"/>
    </row>
    <row r="1079" ht="11.25" customHeight="1">
      <c r="A1079" s="139" t="s">
        <v>3322</v>
      </c>
      <c r="B1079" s="139" t="s">
        <v>3326</v>
      </c>
      <c r="C1079" s="138" t="s">
        <v>77</v>
      </c>
      <c r="D1079" s="137" t="s">
        <v>3327</v>
      </c>
      <c r="E1079" s="284" t="s">
        <v>3328</v>
      </c>
      <c r="F1079" s="343" t="s">
        <v>172</v>
      </c>
      <c r="G1079" s="144"/>
      <c r="H1079" s="281"/>
      <c r="I1079" s="282">
        <v>1.0</v>
      </c>
      <c r="J1079" s="282">
        <v>50.0</v>
      </c>
      <c r="K1079" s="282">
        <v>50.0</v>
      </c>
      <c r="L1079" s="78" t="s">
        <v>3305</v>
      </c>
      <c r="M1079" s="79"/>
      <c r="N1079" s="79"/>
      <c r="O1079" s="79"/>
      <c r="P1079" s="79"/>
      <c r="Q1079" s="79"/>
      <c r="R1079" s="79"/>
      <c r="S1079" s="79"/>
      <c r="T1079" s="79"/>
      <c r="U1079" s="79"/>
      <c r="V1079" s="79"/>
      <c r="W1079" s="79"/>
      <c r="X1079" s="79"/>
    </row>
    <row r="1080" ht="11.25" customHeight="1">
      <c r="A1080" s="139" t="s">
        <v>3329</v>
      </c>
      <c r="B1080" s="139" t="s">
        <v>3120</v>
      </c>
      <c r="C1080" s="138" t="s">
        <v>77</v>
      </c>
      <c r="D1080" s="137" t="s">
        <v>3330</v>
      </c>
      <c r="E1080" s="141" t="s">
        <v>3331</v>
      </c>
      <c r="F1080" s="343" t="s">
        <v>172</v>
      </c>
      <c r="G1080" s="144"/>
      <c r="H1080" s="281">
        <v>2.0</v>
      </c>
      <c r="I1080" s="282">
        <v>2.0</v>
      </c>
      <c r="J1080" s="282">
        <v>50.0</v>
      </c>
      <c r="K1080" s="282">
        <v>25.0</v>
      </c>
      <c r="L1080" s="78" t="s">
        <v>3305</v>
      </c>
      <c r="M1080" s="79"/>
      <c r="N1080" s="79"/>
      <c r="O1080" s="79"/>
      <c r="P1080" s="79"/>
      <c r="Q1080" s="79"/>
      <c r="R1080" s="79"/>
      <c r="S1080" s="79"/>
      <c r="T1080" s="79"/>
      <c r="U1080" s="79"/>
      <c r="V1080" s="79"/>
      <c r="W1080" s="79"/>
      <c r="X1080" s="79"/>
    </row>
    <row r="1081" ht="11.25" customHeight="1">
      <c r="A1081" s="341" t="s">
        <v>3329</v>
      </c>
      <c r="B1081" s="139" t="s">
        <v>3120</v>
      </c>
      <c r="C1081" s="138" t="s">
        <v>77</v>
      </c>
      <c r="D1081" s="137" t="s">
        <v>3332</v>
      </c>
      <c r="E1081" s="141" t="s">
        <v>3124</v>
      </c>
      <c r="F1081" s="343" t="s">
        <v>1599</v>
      </c>
      <c r="G1081" s="144"/>
      <c r="H1081" s="281"/>
      <c r="I1081" s="282">
        <v>2.0</v>
      </c>
      <c r="J1081" s="282">
        <v>50.0</v>
      </c>
      <c r="K1081" s="282">
        <v>25.0</v>
      </c>
      <c r="L1081" s="78" t="s">
        <v>3305</v>
      </c>
      <c r="M1081" s="79"/>
      <c r="N1081" s="79"/>
      <c r="O1081" s="79"/>
      <c r="P1081" s="79"/>
      <c r="Q1081" s="79"/>
      <c r="R1081" s="79"/>
      <c r="S1081" s="79"/>
      <c r="T1081" s="79"/>
      <c r="U1081" s="79"/>
      <c r="V1081" s="79"/>
      <c r="W1081" s="79"/>
      <c r="X1081" s="79"/>
    </row>
    <row r="1082" ht="11.25" customHeight="1">
      <c r="A1082" s="139" t="s">
        <v>3329</v>
      </c>
      <c r="B1082" s="139" t="s">
        <v>3333</v>
      </c>
      <c r="C1082" s="138" t="s">
        <v>77</v>
      </c>
      <c r="D1082" s="137" t="s">
        <v>3334</v>
      </c>
      <c r="E1082" s="284" t="s">
        <v>3122</v>
      </c>
      <c r="F1082" s="343" t="s">
        <v>3335</v>
      </c>
      <c r="G1082" s="144"/>
      <c r="H1082" s="281"/>
      <c r="I1082" s="282">
        <v>2.0</v>
      </c>
      <c r="J1082" s="282">
        <v>50.0</v>
      </c>
      <c r="K1082" s="282">
        <v>25.0</v>
      </c>
      <c r="L1082" s="78" t="s">
        <v>3305</v>
      </c>
      <c r="M1082" s="79"/>
      <c r="N1082" s="79"/>
      <c r="O1082" s="79"/>
      <c r="P1082" s="79"/>
      <c r="Q1082" s="79"/>
      <c r="R1082" s="79"/>
      <c r="S1082" s="79"/>
      <c r="T1082" s="79"/>
      <c r="U1082" s="79"/>
      <c r="V1082" s="79"/>
      <c r="W1082" s="79"/>
      <c r="X1082" s="79"/>
    </row>
    <row r="1083" ht="11.25" customHeight="1">
      <c r="A1083" s="341" t="s">
        <v>3336</v>
      </c>
      <c r="B1083" s="139" t="s">
        <v>3337</v>
      </c>
      <c r="C1083" s="138" t="s">
        <v>77</v>
      </c>
      <c r="D1083" s="137" t="s">
        <v>3338</v>
      </c>
      <c r="E1083" s="284" t="s">
        <v>3339</v>
      </c>
      <c r="F1083" s="343" t="s">
        <v>3335</v>
      </c>
      <c r="G1083" s="144"/>
      <c r="H1083" s="281"/>
      <c r="I1083" s="282">
        <v>2.0</v>
      </c>
      <c r="J1083" s="282">
        <v>50.0</v>
      </c>
      <c r="K1083" s="282">
        <v>25.0</v>
      </c>
      <c r="L1083" s="78" t="s">
        <v>3305</v>
      </c>
      <c r="M1083" s="79"/>
      <c r="N1083" s="79"/>
      <c r="O1083" s="79"/>
      <c r="P1083" s="79"/>
      <c r="Q1083" s="79"/>
      <c r="R1083" s="79"/>
      <c r="S1083" s="79"/>
      <c r="T1083" s="79"/>
      <c r="U1083" s="79"/>
      <c r="V1083" s="79"/>
      <c r="W1083" s="79"/>
      <c r="X1083" s="79"/>
    </row>
    <row r="1084" ht="11.25" customHeight="1">
      <c r="A1084" s="341" t="s">
        <v>3336</v>
      </c>
      <c r="B1084" s="139" t="s">
        <v>3340</v>
      </c>
      <c r="C1084" s="138" t="s">
        <v>77</v>
      </c>
      <c r="D1084" s="137" t="s">
        <v>3341</v>
      </c>
      <c r="E1084" s="284" t="s">
        <v>3342</v>
      </c>
      <c r="F1084" s="289" t="s">
        <v>172</v>
      </c>
      <c r="G1084" s="144"/>
      <c r="H1084" s="281"/>
      <c r="I1084" s="282">
        <v>2.0</v>
      </c>
      <c r="J1084" s="282">
        <v>50.0</v>
      </c>
      <c r="K1084" s="282">
        <v>25.0</v>
      </c>
      <c r="L1084" s="78" t="s">
        <v>3305</v>
      </c>
      <c r="M1084" s="79"/>
      <c r="N1084" s="79"/>
      <c r="O1084" s="79"/>
      <c r="P1084" s="79"/>
      <c r="Q1084" s="79"/>
      <c r="R1084" s="79"/>
      <c r="S1084" s="79"/>
      <c r="T1084" s="79"/>
      <c r="U1084" s="79"/>
      <c r="V1084" s="79"/>
      <c r="W1084" s="79"/>
      <c r="X1084" s="79"/>
    </row>
    <row r="1085" ht="11.25" customHeight="1">
      <c r="A1085" s="341" t="s">
        <v>3336</v>
      </c>
      <c r="B1085" s="139" t="s">
        <v>3340</v>
      </c>
      <c r="C1085" s="138" t="s">
        <v>77</v>
      </c>
      <c r="D1085" s="137" t="s">
        <v>3343</v>
      </c>
      <c r="E1085" s="284" t="s">
        <v>3344</v>
      </c>
      <c r="F1085" s="343" t="s">
        <v>3335</v>
      </c>
      <c r="G1085" s="144"/>
      <c r="H1085" s="281"/>
      <c r="I1085" s="282">
        <v>2.0</v>
      </c>
      <c r="J1085" s="282">
        <v>50.0</v>
      </c>
      <c r="K1085" s="282">
        <v>25.0</v>
      </c>
      <c r="L1085" s="78" t="s">
        <v>3305</v>
      </c>
      <c r="M1085" s="79"/>
      <c r="N1085" s="79"/>
      <c r="O1085" s="79"/>
      <c r="P1085" s="79"/>
      <c r="Q1085" s="79"/>
      <c r="R1085" s="79"/>
      <c r="S1085" s="79"/>
      <c r="T1085" s="79"/>
      <c r="U1085" s="79"/>
      <c r="V1085" s="79"/>
      <c r="W1085" s="79"/>
      <c r="X1085" s="79"/>
    </row>
    <row r="1086" ht="11.25" customHeight="1">
      <c r="A1086" s="341" t="s">
        <v>3336</v>
      </c>
      <c r="B1086" s="139" t="s">
        <v>3340</v>
      </c>
      <c r="C1086" s="138" t="s">
        <v>77</v>
      </c>
      <c r="D1086" s="137" t="s">
        <v>3345</v>
      </c>
      <c r="E1086" s="284" t="s">
        <v>3346</v>
      </c>
      <c r="F1086" s="343" t="s">
        <v>3335</v>
      </c>
      <c r="G1086" s="144"/>
      <c r="H1086" s="281"/>
      <c r="I1086" s="282">
        <v>2.0</v>
      </c>
      <c r="J1086" s="282">
        <v>50.0</v>
      </c>
      <c r="K1086" s="282">
        <v>25.0</v>
      </c>
      <c r="L1086" s="78" t="s">
        <v>3305</v>
      </c>
      <c r="M1086" s="79"/>
      <c r="N1086" s="79"/>
      <c r="O1086" s="79"/>
      <c r="P1086" s="79"/>
      <c r="Q1086" s="79"/>
      <c r="R1086" s="79"/>
      <c r="S1086" s="79"/>
      <c r="T1086" s="79"/>
      <c r="U1086" s="79"/>
      <c r="V1086" s="79"/>
      <c r="W1086" s="79"/>
      <c r="X1086" s="79"/>
    </row>
    <row r="1087" ht="11.25" customHeight="1">
      <c r="A1087" s="341" t="s">
        <v>3336</v>
      </c>
      <c r="B1087" s="139" t="s">
        <v>3340</v>
      </c>
      <c r="C1087" s="138" t="s">
        <v>77</v>
      </c>
      <c r="D1087" s="137" t="s">
        <v>3347</v>
      </c>
      <c r="E1087" s="141" t="s">
        <v>3348</v>
      </c>
      <c r="F1087" s="289" t="s">
        <v>172</v>
      </c>
      <c r="G1087" s="144"/>
      <c r="H1087" s="281"/>
      <c r="I1087" s="282">
        <v>2.0</v>
      </c>
      <c r="J1087" s="282">
        <v>50.0</v>
      </c>
      <c r="K1087" s="282">
        <v>25.0</v>
      </c>
      <c r="L1087" s="78" t="s">
        <v>3305</v>
      </c>
      <c r="M1087" s="79"/>
      <c r="N1087" s="79"/>
      <c r="O1087" s="79"/>
      <c r="P1087" s="79"/>
      <c r="Q1087" s="79"/>
      <c r="R1087" s="79"/>
      <c r="S1087" s="79"/>
      <c r="T1087" s="79"/>
      <c r="U1087" s="79"/>
      <c r="V1087" s="79"/>
      <c r="W1087" s="79"/>
      <c r="X1087" s="79"/>
    </row>
    <row r="1088" ht="11.25" customHeight="1">
      <c r="A1088" s="341" t="s">
        <v>3336</v>
      </c>
      <c r="B1088" s="139" t="s">
        <v>3340</v>
      </c>
      <c r="C1088" s="138" t="s">
        <v>77</v>
      </c>
      <c r="D1088" s="137" t="s">
        <v>3349</v>
      </c>
      <c r="E1088" s="141" t="s">
        <v>3350</v>
      </c>
      <c r="F1088" s="343" t="s">
        <v>3335</v>
      </c>
      <c r="G1088" s="144"/>
      <c r="H1088" s="281"/>
      <c r="I1088" s="282">
        <v>2.0</v>
      </c>
      <c r="J1088" s="282">
        <v>50.0</v>
      </c>
      <c r="K1088" s="282">
        <v>25.0</v>
      </c>
      <c r="L1088" s="78" t="s">
        <v>3305</v>
      </c>
      <c r="M1088" s="79"/>
      <c r="N1088" s="79"/>
      <c r="O1088" s="79"/>
      <c r="P1088" s="79"/>
      <c r="Q1088" s="79"/>
      <c r="R1088" s="79"/>
      <c r="S1088" s="79"/>
      <c r="T1088" s="79"/>
      <c r="U1088" s="79"/>
      <c r="V1088" s="79"/>
      <c r="W1088" s="79"/>
      <c r="X1088" s="79"/>
    </row>
    <row r="1089" ht="11.25" customHeight="1">
      <c r="A1089" s="341" t="s">
        <v>3336</v>
      </c>
      <c r="B1089" s="236" t="s">
        <v>3340</v>
      </c>
      <c r="C1089" s="98" t="s">
        <v>77</v>
      </c>
      <c r="D1089" s="112" t="s">
        <v>3351</v>
      </c>
      <c r="E1089" s="312" t="s">
        <v>3352</v>
      </c>
      <c r="F1089" s="98" t="s">
        <v>3353</v>
      </c>
      <c r="G1089" s="99"/>
      <c r="H1089" s="303"/>
      <c r="I1089" s="107">
        <v>2.0</v>
      </c>
      <c r="J1089" s="107">
        <v>50.0</v>
      </c>
      <c r="K1089" s="107">
        <v>25.0</v>
      </c>
      <c r="L1089" s="78" t="s">
        <v>3305</v>
      </c>
      <c r="M1089" s="79"/>
      <c r="N1089" s="79"/>
      <c r="O1089" s="79"/>
      <c r="P1089" s="79"/>
      <c r="Q1089" s="79"/>
      <c r="R1089" s="79"/>
      <c r="S1089" s="79"/>
      <c r="T1089" s="79"/>
      <c r="U1089" s="79"/>
      <c r="V1089" s="79"/>
      <c r="W1089" s="79"/>
      <c r="X1089" s="79"/>
    </row>
    <row r="1090" ht="11.25" customHeight="1">
      <c r="A1090" s="341" t="s">
        <v>3336</v>
      </c>
      <c r="B1090" s="236" t="s">
        <v>3340</v>
      </c>
      <c r="C1090" s="98" t="s">
        <v>77</v>
      </c>
      <c r="D1090" s="112" t="s">
        <v>3354</v>
      </c>
      <c r="E1090" s="300" t="s">
        <v>3355</v>
      </c>
      <c r="F1090" s="344" t="s">
        <v>3356</v>
      </c>
      <c r="G1090" s="99"/>
      <c r="H1090" s="303"/>
      <c r="I1090" s="107">
        <v>2.0</v>
      </c>
      <c r="J1090" s="107">
        <v>50.0</v>
      </c>
      <c r="K1090" s="107">
        <v>25.0</v>
      </c>
      <c r="L1090" s="78" t="s">
        <v>3305</v>
      </c>
      <c r="M1090" s="79"/>
      <c r="N1090" s="79"/>
      <c r="O1090" s="79"/>
      <c r="P1090" s="79"/>
      <c r="Q1090" s="79"/>
      <c r="R1090" s="79"/>
      <c r="S1090" s="79"/>
      <c r="T1090" s="79"/>
      <c r="U1090" s="79"/>
      <c r="V1090" s="79"/>
      <c r="W1090" s="79"/>
      <c r="X1090" s="79"/>
    </row>
    <row r="1091" ht="11.25" customHeight="1">
      <c r="A1091" s="341" t="s">
        <v>3336</v>
      </c>
      <c r="B1091" s="236" t="s">
        <v>3340</v>
      </c>
      <c r="C1091" s="98" t="s">
        <v>77</v>
      </c>
      <c r="D1091" s="112" t="s">
        <v>3357</v>
      </c>
      <c r="E1091" s="300" t="s">
        <v>3358</v>
      </c>
      <c r="F1091" s="345" t="s">
        <v>172</v>
      </c>
      <c r="G1091" s="99"/>
      <c r="H1091" s="303"/>
      <c r="I1091" s="107">
        <v>2.0</v>
      </c>
      <c r="J1091" s="107">
        <v>50.0</v>
      </c>
      <c r="K1091" s="107">
        <v>25.0</v>
      </c>
      <c r="L1091" s="78" t="s">
        <v>3305</v>
      </c>
      <c r="M1091" s="79"/>
      <c r="N1091" s="79"/>
      <c r="O1091" s="79"/>
      <c r="P1091" s="79"/>
      <c r="Q1091" s="79"/>
      <c r="R1091" s="79"/>
      <c r="S1091" s="79"/>
      <c r="T1091" s="79"/>
      <c r="U1091" s="79"/>
      <c r="V1091" s="79"/>
      <c r="W1091" s="79"/>
      <c r="X1091" s="79"/>
    </row>
    <row r="1092" ht="11.25" customHeight="1">
      <c r="A1092" s="341" t="s">
        <v>3359</v>
      </c>
      <c r="B1092" s="346" t="s">
        <v>3360</v>
      </c>
      <c r="C1092" s="98" t="s">
        <v>77</v>
      </c>
      <c r="D1092" s="112" t="s">
        <v>3361</v>
      </c>
      <c r="E1092" s="300" t="s">
        <v>3362</v>
      </c>
      <c r="F1092" s="344" t="s">
        <v>172</v>
      </c>
      <c r="G1092" s="99"/>
      <c r="H1092" s="303"/>
      <c r="I1092" s="107">
        <v>2.0</v>
      </c>
      <c r="J1092" s="107">
        <v>50.0</v>
      </c>
      <c r="K1092" s="107">
        <v>25.0</v>
      </c>
      <c r="L1092" s="78" t="s">
        <v>3305</v>
      </c>
      <c r="M1092" s="79"/>
      <c r="N1092" s="79"/>
      <c r="O1092" s="79"/>
      <c r="P1092" s="79"/>
      <c r="Q1092" s="79"/>
      <c r="R1092" s="79"/>
      <c r="S1092" s="79"/>
      <c r="T1092" s="79"/>
      <c r="U1092" s="79"/>
      <c r="V1092" s="79"/>
      <c r="W1092" s="79"/>
      <c r="X1092" s="79"/>
    </row>
    <row r="1093" ht="11.25" customHeight="1">
      <c r="A1093" s="236" t="s">
        <v>3363</v>
      </c>
      <c r="B1093" s="236" t="s">
        <v>3364</v>
      </c>
      <c r="C1093" s="98" t="s">
        <v>77</v>
      </c>
      <c r="D1093" s="112" t="s">
        <v>3365</v>
      </c>
      <c r="E1093" s="112" t="s">
        <v>3366</v>
      </c>
      <c r="F1093" s="156" t="s">
        <v>922</v>
      </c>
      <c r="G1093" s="94"/>
      <c r="H1093" s="156">
        <v>1.0</v>
      </c>
      <c r="I1093" s="156">
        <v>1.0</v>
      </c>
      <c r="J1093" s="156">
        <v>50.0</v>
      </c>
      <c r="K1093" s="160">
        <v>50.0</v>
      </c>
      <c r="L1093" s="347" t="s">
        <v>3367</v>
      </c>
      <c r="M1093" s="79"/>
      <c r="N1093" s="79"/>
      <c r="O1093" s="79"/>
      <c r="P1093" s="79"/>
      <c r="Q1093" s="79"/>
      <c r="R1093" s="79"/>
      <c r="S1093" s="79"/>
      <c r="T1093" s="79"/>
      <c r="U1093" s="79"/>
      <c r="V1093" s="79"/>
      <c r="W1093" s="79"/>
      <c r="X1093" s="79"/>
    </row>
    <row r="1094" ht="11.25" customHeight="1">
      <c r="A1094" s="225" t="s">
        <v>3368</v>
      </c>
      <c r="B1094" s="225" t="s">
        <v>3369</v>
      </c>
      <c r="C1094" s="77" t="s">
        <v>77</v>
      </c>
      <c r="D1094" s="5" t="s">
        <v>3370</v>
      </c>
      <c r="E1094" s="229" t="s">
        <v>3371</v>
      </c>
      <c r="F1094" s="77" t="s">
        <v>715</v>
      </c>
      <c r="G1094" s="77">
        <v>4.0</v>
      </c>
      <c r="H1094" s="77">
        <v>3.0</v>
      </c>
      <c r="I1094" s="77">
        <v>4.0</v>
      </c>
      <c r="J1094" s="77">
        <v>50.0</v>
      </c>
      <c r="K1094" s="226">
        <v>12.5</v>
      </c>
      <c r="L1094" s="78" t="s">
        <v>677</v>
      </c>
      <c r="M1094" s="79"/>
      <c r="N1094" s="79"/>
      <c r="O1094" s="79"/>
      <c r="P1094" s="79"/>
      <c r="Q1094" s="79"/>
      <c r="R1094" s="79"/>
      <c r="S1094" s="79"/>
      <c r="T1094" s="79"/>
      <c r="U1094" s="79"/>
      <c r="V1094" s="79"/>
      <c r="W1094" s="79"/>
      <c r="X1094" s="79"/>
    </row>
    <row r="1095" ht="11.25" customHeight="1">
      <c r="A1095" s="225" t="s">
        <v>3372</v>
      </c>
      <c r="B1095" s="225" t="s">
        <v>3369</v>
      </c>
      <c r="C1095" s="77" t="s">
        <v>77</v>
      </c>
      <c r="D1095" s="5" t="s">
        <v>3373</v>
      </c>
      <c r="E1095" s="229" t="s">
        <v>3374</v>
      </c>
      <c r="F1095" s="164" t="s">
        <v>3375</v>
      </c>
      <c r="G1095" s="77">
        <v>4.0</v>
      </c>
      <c r="H1095" s="77">
        <v>3.0</v>
      </c>
      <c r="I1095" s="77">
        <v>4.0</v>
      </c>
      <c r="J1095" s="218">
        <v>50.0</v>
      </c>
      <c r="K1095" s="226">
        <v>12.5</v>
      </c>
      <c r="L1095" s="78" t="s">
        <v>677</v>
      </c>
      <c r="M1095" s="79"/>
      <c r="N1095" s="79"/>
      <c r="O1095" s="79"/>
      <c r="P1095" s="79"/>
      <c r="Q1095" s="79"/>
      <c r="R1095" s="79"/>
      <c r="S1095" s="79"/>
      <c r="T1095" s="79"/>
      <c r="U1095" s="79"/>
      <c r="V1095" s="79"/>
      <c r="W1095" s="79"/>
      <c r="X1095" s="79"/>
    </row>
    <row r="1096" ht="11.25" customHeight="1">
      <c r="A1096" s="225" t="s">
        <v>3376</v>
      </c>
      <c r="B1096" s="225" t="s">
        <v>3369</v>
      </c>
      <c r="C1096" s="77" t="s">
        <v>77</v>
      </c>
      <c r="D1096" s="5" t="s">
        <v>3377</v>
      </c>
      <c r="E1096" s="229" t="s">
        <v>3378</v>
      </c>
      <c r="F1096" s="164" t="s">
        <v>3379</v>
      </c>
      <c r="G1096" s="77">
        <v>4.0</v>
      </c>
      <c r="H1096" s="77">
        <v>3.0</v>
      </c>
      <c r="I1096" s="77">
        <v>4.0</v>
      </c>
      <c r="J1096" s="77">
        <v>50.0</v>
      </c>
      <c r="K1096" s="226">
        <v>12.5</v>
      </c>
      <c r="L1096" s="78" t="s">
        <v>677</v>
      </c>
      <c r="M1096" s="79"/>
      <c r="N1096" s="79"/>
      <c r="O1096" s="79"/>
      <c r="P1096" s="79"/>
      <c r="Q1096" s="79"/>
      <c r="R1096" s="79"/>
      <c r="S1096" s="79"/>
      <c r="T1096" s="79"/>
      <c r="U1096" s="79"/>
      <c r="V1096" s="79"/>
      <c r="W1096" s="79"/>
      <c r="X1096" s="79"/>
    </row>
    <row r="1097" ht="11.25" customHeight="1">
      <c r="A1097" s="225" t="s">
        <v>3380</v>
      </c>
      <c r="B1097" s="225" t="s">
        <v>3369</v>
      </c>
      <c r="C1097" s="77" t="s">
        <v>77</v>
      </c>
      <c r="D1097" s="5" t="s">
        <v>3381</v>
      </c>
      <c r="E1097" s="229" t="s">
        <v>3382</v>
      </c>
      <c r="F1097" s="164" t="s">
        <v>715</v>
      </c>
      <c r="G1097" s="77">
        <v>4.0</v>
      </c>
      <c r="H1097" s="77">
        <v>3.0</v>
      </c>
      <c r="I1097" s="77">
        <v>4.0</v>
      </c>
      <c r="J1097" s="218">
        <v>50.0</v>
      </c>
      <c r="K1097" s="226">
        <v>12.5</v>
      </c>
      <c r="L1097" s="78" t="s">
        <v>677</v>
      </c>
      <c r="M1097" s="79"/>
      <c r="N1097" s="79"/>
      <c r="O1097" s="79"/>
      <c r="P1097" s="79"/>
      <c r="Q1097" s="79"/>
      <c r="R1097" s="79"/>
      <c r="S1097" s="79"/>
      <c r="T1097" s="79"/>
      <c r="U1097" s="79"/>
      <c r="V1097" s="79"/>
      <c r="W1097" s="79"/>
      <c r="X1097" s="79"/>
    </row>
    <row r="1098" ht="11.25" customHeight="1">
      <c r="A1098" s="225" t="s">
        <v>3383</v>
      </c>
      <c r="B1098" s="225" t="s">
        <v>3369</v>
      </c>
      <c r="C1098" s="77" t="s">
        <v>77</v>
      </c>
      <c r="D1098" s="5" t="s">
        <v>3384</v>
      </c>
      <c r="E1098" s="229" t="s">
        <v>3385</v>
      </c>
      <c r="F1098" s="164" t="s">
        <v>3386</v>
      </c>
      <c r="G1098" s="77">
        <v>4.0</v>
      </c>
      <c r="H1098" s="77">
        <v>3.0</v>
      </c>
      <c r="I1098" s="77">
        <v>4.0</v>
      </c>
      <c r="J1098" s="77">
        <v>50.0</v>
      </c>
      <c r="K1098" s="226">
        <v>12.5</v>
      </c>
      <c r="L1098" s="78" t="s">
        <v>677</v>
      </c>
      <c r="M1098" s="79"/>
      <c r="N1098" s="79"/>
      <c r="O1098" s="79"/>
      <c r="P1098" s="79"/>
      <c r="Q1098" s="79"/>
      <c r="R1098" s="79"/>
      <c r="S1098" s="79"/>
      <c r="T1098" s="79"/>
      <c r="U1098" s="79"/>
      <c r="V1098" s="79"/>
      <c r="W1098" s="79"/>
      <c r="X1098" s="79"/>
    </row>
    <row r="1099" ht="11.25" customHeight="1">
      <c r="A1099" s="225" t="s">
        <v>3387</v>
      </c>
      <c r="B1099" s="225" t="s">
        <v>3369</v>
      </c>
      <c r="C1099" s="77" t="s">
        <v>77</v>
      </c>
      <c r="D1099" s="5" t="s">
        <v>3388</v>
      </c>
      <c r="E1099" s="229" t="s">
        <v>3389</v>
      </c>
      <c r="F1099" s="164" t="s">
        <v>715</v>
      </c>
      <c r="G1099" s="77">
        <v>4.0</v>
      </c>
      <c r="H1099" s="77">
        <v>3.0</v>
      </c>
      <c r="I1099" s="77">
        <v>4.0</v>
      </c>
      <c r="J1099" s="218">
        <v>50.0</v>
      </c>
      <c r="K1099" s="226">
        <v>12.5</v>
      </c>
      <c r="L1099" s="78" t="s">
        <v>677</v>
      </c>
      <c r="M1099" s="79"/>
      <c r="N1099" s="79"/>
      <c r="O1099" s="79"/>
      <c r="P1099" s="79"/>
      <c r="Q1099" s="79"/>
      <c r="R1099" s="79"/>
      <c r="S1099" s="79"/>
      <c r="T1099" s="79"/>
      <c r="U1099" s="79"/>
      <c r="V1099" s="79"/>
      <c r="W1099" s="79"/>
      <c r="X1099" s="79"/>
    </row>
    <row r="1100" ht="11.25" customHeight="1">
      <c r="A1100" s="225" t="s">
        <v>3390</v>
      </c>
      <c r="B1100" s="225" t="s">
        <v>3369</v>
      </c>
      <c r="C1100" s="77" t="s">
        <v>77</v>
      </c>
      <c r="D1100" s="5" t="s">
        <v>3391</v>
      </c>
      <c r="E1100" s="229" t="s">
        <v>3392</v>
      </c>
      <c r="F1100" s="164" t="s">
        <v>715</v>
      </c>
      <c r="G1100" s="77">
        <v>4.0</v>
      </c>
      <c r="H1100" s="77">
        <v>3.0</v>
      </c>
      <c r="I1100" s="77">
        <v>4.0</v>
      </c>
      <c r="J1100" s="77">
        <v>50.0</v>
      </c>
      <c r="K1100" s="226">
        <v>12.5</v>
      </c>
      <c r="L1100" s="78" t="s">
        <v>677</v>
      </c>
      <c r="M1100" s="79"/>
      <c r="N1100" s="79"/>
      <c r="O1100" s="79"/>
      <c r="P1100" s="79"/>
      <c r="Q1100" s="79"/>
      <c r="R1100" s="79"/>
      <c r="S1100" s="79"/>
      <c r="T1100" s="79"/>
      <c r="U1100" s="79"/>
      <c r="V1100" s="79"/>
      <c r="W1100" s="79"/>
      <c r="X1100" s="79"/>
    </row>
    <row r="1101" ht="11.25" customHeight="1">
      <c r="A1101" s="225" t="s">
        <v>3393</v>
      </c>
      <c r="B1101" s="225" t="s">
        <v>3369</v>
      </c>
      <c r="C1101" s="77" t="s">
        <v>77</v>
      </c>
      <c r="D1101" s="5" t="s">
        <v>3394</v>
      </c>
      <c r="E1101" s="229" t="s">
        <v>3395</v>
      </c>
      <c r="F1101" s="164" t="s">
        <v>2515</v>
      </c>
      <c r="G1101" s="77">
        <v>4.0</v>
      </c>
      <c r="H1101" s="77">
        <v>3.0</v>
      </c>
      <c r="I1101" s="77">
        <v>4.0</v>
      </c>
      <c r="J1101" s="218">
        <v>50.0</v>
      </c>
      <c r="K1101" s="226">
        <v>12.5</v>
      </c>
      <c r="L1101" s="78" t="s">
        <v>677</v>
      </c>
      <c r="M1101" s="79"/>
      <c r="N1101" s="79"/>
      <c r="O1101" s="79"/>
      <c r="P1101" s="79"/>
      <c r="Q1101" s="79"/>
      <c r="R1101" s="79"/>
      <c r="S1101" s="79"/>
      <c r="T1101" s="79"/>
      <c r="U1101" s="79"/>
      <c r="V1101" s="79"/>
      <c r="W1101" s="79"/>
      <c r="X1101" s="79"/>
    </row>
    <row r="1102" ht="11.25" customHeight="1">
      <c r="A1102" s="225" t="s">
        <v>3396</v>
      </c>
      <c r="B1102" s="225" t="s">
        <v>3369</v>
      </c>
      <c r="C1102" s="77" t="s">
        <v>77</v>
      </c>
      <c r="D1102" s="5" t="s">
        <v>3397</v>
      </c>
      <c r="E1102" s="229" t="s">
        <v>3398</v>
      </c>
      <c r="F1102" s="164" t="s">
        <v>1599</v>
      </c>
      <c r="G1102" s="77">
        <v>4.0</v>
      </c>
      <c r="H1102" s="77">
        <v>3.0</v>
      </c>
      <c r="I1102" s="77">
        <v>4.0</v>
      </c>
      <c r="J1102" s="77">
        <v>50.0</v>
      </c>
      <c r="K1102" s="226">
        <v>12.5</v>
      </c>
      <c r="L1102" s="78" t="s">
        <v>677</v>
      </c>
      <c r="M1102" s="79"/>
      <c r="N1102" s="79"/>
      <c r="O1102" s="79"/>
      <c r="P1102" s="79"/>
      <c r="Q1102" s="79"/>
      <c r="R1102" s="79"/>
      <c r="S1102" s="79"/>
      <c r="T1102" s="79"/>
      <c r="U1102" s="79"/>
      <c r="V1102" s="79"/>
      <c r="W1102" s="79"/>
      <c r="X1102" s="79"/>
    </row>
    <row r="1103" ht="11.25" customHeight="1">
      <c r="A1103" s="225" t="s">
        <v>3399</v>
      </c>
      <c r="B1103" s="225" t="s">
        <v>3369</v>
      </c>
      <c r="C1103" s="77" t="s">
        <v>77</v>
      </c>
      <c r="D1103" s="5" t="s">
        <v>3400</v>
      </c>
      <c r="E1103" s="5" t="s">
        <v>3401</v>
      </c>
      <c r="F1103" s="164" t="s">
        <v>1599</v>
      </c>
      <c r="G1103" s="77">
        <v>4.0</v>
      </c>
      <c r="H1103" s="77">
        <v>3.0</v>
      </c>
      <c r="I1103" s="77">
        <v>4.0</v>
      </c>
      <c r="J1103" s="218">
        <v>50.0</v>
      </c>
      <c r="K1103" s="226"/>
      <c r="L1103" s="78" t="s">
        <v>677</v>
      </c>
      <c r="M1103" s="79"/>
      <c r="N1103" s="79"/>
      <c r="O1103" s="79"/>
      <c r="P1103" s="79"/>
      <c r="Q1103" s="79"/>
      <c r="R1103" s="79"/>
      <c r="S1103" s="79"/>
      <c r="T1103" s="79"/>
      <c r="U1103" s="79"/>
      <c r="V1103" s="79"/>
      <c r="W1103" s="79"/>
      <c r="X1103" s="79"/>
    </row>
    <row r="1104" ht="11.25" customHeight="1">
      <c r="A1104" s="225" t="s">
        <v>3402</v>
      </c>
      <c r="B1104" s="225" t="s">
        <v>3403</v>
      </c>
      <c r="C1104" s="77" t="s">
        <v>77</v>
      </c>
      <c r="D1104" s="5" t="s">
        <v>3404</v>
      </c>
      <c r="E1104" s="229" t="s">
        <v>3405</v>
      </c>
      <c r="F1104" s="164" t="s">
        <v>974</v>
      </c>
      <c r="G1104" s="77">
        <v>2.0</v>
      </c>
      <c r="H1104" s="77">
        <v>2.0</v>
      </c>
      <c r="I1104" s="77">
        <v>2.0</v>
      </c>
      <c r="J1104" s="218">
        <v>50.0</v>
      </c>
      <c r="K1104" s="226"/>
      <c r="L1104" s="78" t="s">
        <v>677</v>
      </c>
      <c r="M1104" s="79"/>
      <c r="N1104" s="79"/>
      <c r="O1104" s="79"/>
      <c r="P1104" s="79"/>
      <c r="Q1104" s="79"/>
      <c r="R1104" s="79"/>
      <c r="S1104" s="79"/>
      <c r="T1104" s="79"/>
      <c r="U1104" s="79"/>
      <c r="V1104" s="79"/>
      <c r="W1104" s="79"/>
      <c r="X1104" s="79"/>
    </row>
    <row r="1105" ht="11.25" customHeight="1">
      <c r="A1105" s="225" t="s">
        <v>3406</v>
      </c>
      <c r="B1105" s="225" t="s">
        <v>3407</v>
      </c>
      <c r="C1105" s="77" t="s">
        <v>77</v>
      </c>
      <c r="D1105" s="5" t="s">
        <v>3408</v>
      </c>
      <c r="E1105" s="5" t="s">
        <v>3409</v>
      </c>
      <c r="F1105" s="164" t="s">
        <v>3375</v>
      </c>
      <c r="G1105" s="77">
        <v>4.0</v>
      </c>
      <c r="H1105" s="77">
        <v>2.0</v>
      </c>
      <c r="I1105" s="77">
        <v>4.0</v>
      </c>
      <c r="J1105" s="218">
        <v>50.0</v>
      </c>
      <c r="K1105" s="226">
        <v>12.5</v>
      </c>
      <c r="L1105" s="78" t="s">
        <v>677</v>
      </c>
      <c r="M1105" s="79"/>
      <c r="N1105" s="79"/>
      <c r="O1105" s="79"/>
      <c r="P1105" s="79"/>
      <c r="Q1105" s="79"/>
      <c r="R1105" s="79"/>
      <c r="S1105" s="79"/>
      <c r="T1105" s="79"/>
      <c r="U1105" s="79"/>
      <c r="V1105" s="79"/>
      <c r="W1105" s="79"/>
      <c r="X1105" s="79"/>
    </row>
    <row r="1106" ht="11.25" customHeight="1">
      <c r="A1106" s="225" t="s">
        <v>3410</v>
      </c>
      <c r="B1106" s="225" t="s">
        <v>3407</v>
      </c>
      <c r="C1106" s="77" t="s">
        <v>77</v>
      </c>
      <c r="D1106" s="5" t="s">
        <v>3411</v>
      </c>
      <c r="E1106" s="5" t="s">
        <v>3412</v>
      </c>
      <c r="F1106" s="164" t="s">
        <v>3375</v>
      </c>
      <c r="G1106" s="77">
        <v>4.0</v>
      </c>
      <c r="H1106" s="77">
        <v>2.0</v>
      </c>
      <c r="I1106" s="77">
        <v>4.0</v>
      </c>
      <c r="J1106" s="77">
        <v>50.0</v>
      </c>
      <c r="K1106" s="226">
        <v>12.5</v>
      </c>
      <c r="L1106" s="78" t="s">
        <v>677</v>
      </c>
      <c r="M1106" s="79"/>
      <c r="N1106" s="79"/>
      <c r="O1106" s="79"/>
      <c r="P1106" s="79"/>
      <c r="Q1106" s="79"/>
      <c r="R1106" s="79"/>
      <c r="S1106" s="79"/>
      <c r="T1106" s="79"/>
      <c r="U1106" s="79"/>
      <c r="V1106" s="79"/>
      <c r="W1106" s="79"/>
      <c r="X1106" s="79"/>
    </row>
    <row r="1107" ht="11.25" customHeight="1">
      <c r="A1107" s="225" t="s">
        <v>3413</v>
      </c>
      <c r="B1107" s="225" t="s">
        <v>3407</v>
      </c>
      <c r="C1107" s="77" t="s">
        <v>77</v>
      </c>
      <c r="D1107" s="5" t="s">
        <v>3414</v>
      </c>
      <c r="E1107" s="229" t="s">
        <v>3415</v>
      </c>
      <c r="F1107" s="164" t="s">
        <v>3375</v>
      </c>
      <c r="G1107" s="77">
        <v>4.0</v>
      </c>
      <c r="H1107" s="77">
        <v>2.0</v>
      </c>
      <c r="I1107" s="77">
        <v>4.0</v>
      </c>
      <c r="J1107" s="218">
        <v>50.0</v>
      </c>
      <c r="K1107" s="226">
        <v>12.5</v>
      </c>
      <c r="L1107" s="78" t="s">
        <v>677</v>
      </c>
      <c r="M1107" s="79"/>
      <c r="N1107" s="79"/>
      <c r="O1107" s="79"/>
      <c r="P1107" s="79"/>
      <c r="Q1107" s="79"/>
      <c r="R1107" s="79"/>
      <c r="S1107" s="79"/>
      <c r="T1107" s="79"/>
      <c r="U1107" s="79"/>
      <c r="V1107" s="79"/>
      <c r="W1107" s="79"/>
      <c r="X1107" s="79"/>
    </row>
    <row r="1108" ht="11.25" customHeight="1">
      <c r="A1108" s="225" t="s">
        <v>3416</v>
      </c>
      <c r="B1108" s="225" t="s">
        <v>3407</v>
      </c>
      <c r="C1108" s="77" t="s">
        <v>77</v>
      </c>
      <c r="D1108" s="5" t="s">
        <v>3417</v>
      </c>
      <c r="E1108" s="5" t="s">
        <v>3418</v>
      </c>
      <c r="F1108" s="164" t="s">
        <v>3375</v>
      </c>
      <c r="G1108" s="77">
        <v>4.0</v>
      </c>
      <c r="H1108" s="77">
        <v>2.0</v>
      </c>
      <c r="I1108" s="77">
        <v>4.0</v>
      </c>
      <c r="J1108" s="77">
        <v>50.0</v>
      </c>
      <c r="K1108" s="226">
        <v>12.5</v>
      </c>
      <c r="L1108" s="78" t="s">
        <v>677</v>
      </c>
      <c r="M1108" s="79"/>
      <c r="N1108" s="79"/>
      <c r="O1108" s="79"/>
      <c r="P1108" s="79"/>
      <c r="Q1108" s="79"/>
      <c r="R1108" s="79"/>
      <c r="S1108" s="79"/>
      <c r="T1108" s="79"/>
      <c r="U1108" s="79"/>
      <c r="V1108" s="79"/>
      <c r="W1108" s="79"/>
      <c r="X1108" s="79"/>
    </row>
    <row r="1109" ht="11.25" customHeight="1">
      <c r="A1109" s="225" t="s">
        <v>3419</v>
      </c>
      <c r="B1109" s="225" t="s">
        <v>3407</v>
      </c>
      <c r="C1109" s="77" t="s">
        <v>77</v>
      </c>
      <c r="D1109" s="5" t="s">
        <v>3420</v>
      </c>
      <c r="E1109" s="5" t="s">
        <v>3421</v>
      </c>
      <c r="F1109" s="164" t="s">
        <v>3375</v>
      </c>
      <c r="G1109" s="77">
        <v>4.0</v>
      </c>
      <c r="H1109" s="77">
        <v>2.0</v>
      </c>
      <c r="I1109" s="77">
        <v>4.0</v>
      </c>
      <c r="J1109" s="218">
        <v>50.0</v>
      </c>
      <c r="K1109" s="226">
        <v>12.5</v>
      </c>
      <c r="L1109" s="78" t="s">
        <v>677</v>
      </c>
      <c r="M1109" s="79"/>
      <c r="N1109" s="79"/>
      <c r="O1109" s="79"/>
      <c r="P1109" s="79"/>
      <c r="Q1109" s="79"/>
      <c r="R1109" s="79"/>
      <c r="S1109" s="79"/>
      <c r="T1109" s="79"/>
      <c r="U1109" s="79"/>
      <c r="V1109" s="79"/>
      <c r="W1109" s="79"/>
      <c r="X1109" s="79"/>
    </row>
    <row r="1110" ht="11.25" customHeight="1">
      <c r="A1110" s="225" t="s">
        <v>3422</v>
      </c>
      <c r="B1110" s="225" t="s">
        <v>3407</v>
      </c>
      <c r="C1110" s="77" t="s">
        <v>77</v>
      </c>
      <c r="D1110" s="5" t="s">
        <v>3423</v>
      </c>
      <c r="E1110" s="5" t="s">
        <v>3424</v>
      </c>
      <c r="F1110" s="164" t="s">
        <v>3375</v>
      </c>
      <c r="G1110" s="77">
        <v>4.0</v>
      </c>
      <c r="H1110" s="77">
        <v>2.0</v>
      </c>
      <c r="I1110" s="77">
        <v>4.0</v>
      </c>
      <c r="J1110" s="77">
        <v>50.0</v>
      </c>
      <c r="K1110" s="226">
        <v>12.5</v>
      </c>
      <c r="L1110" s="78" t="s">
        <v>677</v>
      </c>
      <c r="M1110" s="79"/>
      <c r="N1110" s="79"/>
      <c r="O1110" s="79"/>
      <c r="P1110" s="79"/>
      <c r="Q1110" s="79"/>
      <c r="R1110" s="79"/>
      <c r="S1110" s="79"/>
      <c r="T1110" s="79"/>
      <c r="U1110" s="79"/>
      <c r="V1110" s="79"/>
      <c r="W1110" s="79"/>
      <c r="X1110" s="79"/>
    </row>
    <row r="1111" ht="11.25" customHeight="1">
      <c r="A1111" s="225" t="s">
        <v>3425</v>
      </c>
      <c r="B1111" s="225" t="s">
        <v>3407</v>
      </c>
      <c r="C1111" s="77" t="s">
        <v>77</v>
      </c>
      <c r="D1111" s="5" t="s">
        <v>3426</v>
      </c>
      <c r="E1111" s="5" t="s">
        <v>3427</v>
      </c>
      <c r="F1111" s="164" t="s">
        <v>3375</v>
      </c>
      <c r="G1111" s="77">
        <v>4.0</v>
      </c>
      <c r="H1111" s="77">
        <v>2.0</v>
      </c>
      <c r="I1111" s="77">
        <v>4.0</v>
      </c>
      <c r="J1111" s="218">
        <v>50.0</v>
      </c>
      <c r="K1111" s="226">
        <v>12.5</v>
      </c>
      <c r="L1111" s="78" t="s">
        <v>677</v>
      </c>
      <c r="M1111" s="79"/>
      <c r="N1111" s="79"/>
      <c r="O1111" s="79"/>
      <c r="P1111" s="79"/>
      <c r="Q1111" s="79"/>
      <c r="R1111" s="79"/>
      <c r="S1111" s="79"/>
      <c r="T1111" s="79"/>
      <c r="U1111" s="79"/>
      <c r="V1111" s="79"/>
      <c r="W1111" s="79"/>
      <c r="X1111" s="79"/>
    </row>
    <row r="1112" ht="11.25" customHeight="1">
      <c r="A1112" s="225" t="s">
        <v>3428</v>
      </c>
      <c r="B1112" s="225" t="s">
        <v>3407</v>
      </c>
      <c r="C1112" s="77" t="s">
        <v>77</v>
      </c>
      <c r="D1112" s="5" t="s">
        <v>3429</v>
      </c>
      <c r="E1112" s="229" t="s">
        <v>3430</v>
      </c>
      <c r="F1112" s="164" t="s">
        <v>715</v>
      </c>
      <c r="G1112" s="77">
        <v>4.0</v>
      </c>
      <c r="H1112" s="77">
        <v>2.0</v>
      </c>
      <c r="I1112" s="77">
        <v>4.0</v>
      </c>
      <c r="J1112" s="218">
        <v>50.0</v>
      </c>
      <c r="K1112" s="226">
        <v>12.5</v>
      </c>
      <c r="L1112" s="78" t="s">
        <v>677</v>
      </c>
      <c r="M1112" s="79"/>
      <c r="N1112" s="79"/>
      <c r="O1112" s="79"/>
      <c r="P1112" s="79"/>
      <c r="Q1112" s="79"/>
      <c r="R1112" s="79"/>
      <c r="S1112" s="79"/>
      <c r="T1112" s="79"/>
      <c r="U1112" s="79"/>
      <c r="V1112" s="79"/>
      <c r="W1112" s="79"/>
      <c r="X1112" s="79"/>
    </row>
    <row r="1113" ht="11.25" customHeight="1">
      <c r="A1113" s="225" t="s">
        <v>3431</v>
      </c>
      <c r="B1113" s="225" t="s">
        <v>3407</v>
      </c>
      <c r="C1113" s="77" t="s">
        <v>77</v>
      </c>
      <c r="D1113" s="5" t="s">
        <v>3432</v>
      </c>
      <c r="E1113" s="229" t="s">
        <v>3433</v>
      </c>
      <c r="F1113" s="164" t="s">
        <v>974</v>
      </c>
      <c r="G1113" s="77">
        <v>4.0</v>
      </c>
      <c r="H1113" s="77">
        <v>2.0</v>
      </c>
      <c r="I1113" s="77">
        <v>4.0</v>
      </c>
      <c r="J1113" s="218">
        <v>50.0</v>
      </c>
      <c r="K1113" s="226">
        <v>12.5</v>
      </c>
      <c r="L1113" s="78" t="s">
        <v>677</v>
      </c>
      <c r="M1113" s="79"/>
      <c r="N1113" s="79"/>
      <c r="O1113" s="79"/>
      <c r="P1113" s="79"/>
      <c r="Q1113" s="79"/>
      <c r="R1113" s="79"/>
      <c r="S1113" s="79"/>
      <c r="T1113" s="79"/>
      <c r="U1113" s="79"/>
      <c r="V1113" s="79"/>
      <c r="W1113" s="79"/>
      <c r="X1113" s="79"/>
    </row>
    <row r="1114" ht="11.25" customHeight="1">
      <c r="A1114" s="225" t="s">
        <v>3434</v>
      </c>
      <c r="B1114" s="225" t="s">
        <v>3407</v>
      </c>
      <c r="C1114" s="77" t="s">
        <v>77</v>
      </c>
      <c r="D1114" s="5" t="s">
        <v>3435</v>
      </c>
      <c r="E1114" s="348" t="s">
        <v>3436</v>
      </c>
      <c r="F1114" s="164" t="s">
        <v>715</v>
      </c>
      <c r="G1114" s="77">
        <v>4.0</v>
      </c>
      <c r="H1114" s="77">
        <v>2.0</v>
      </c>
      <c r="I1114" s="77">
        <v>4.0</v>
      </c>
      <c r="J1114" s="218">
        <v>50.0</v>
      </c>
      <c r="K1114" s="226">
        <v>12.5</v>
      </c>
      <c r="L1114" s="78" t="s">
        <v>677</v>
      </c>
      <c r="M1114" s="79"/>
      <c r="N1114" s="79"/>
      <c r="O1114" s="79"/>
      <c r="P1114" s="79"/>
      <c r="Q1114" s="79"/>
      <c r="R1114" s="79"/>
      <c r="S1114" s="79"/>
      <c r="T1114" s="79"/>
      <c r="U1114" s="79"/>
      <c r="V1114" s="79"/>
      <c r="W1114" s="79"/>
      <c r="X1114" s="79"/>
    </row>
    <row r="1115" ht="11.25" customHeight="1">
      <c r="A1115" s="225" t="s">
        <v>3437</v>
      </c>
      <c r="B1115" s="225" t="s">
        <v>3438</v>
      </c>
      <c r="C1115" s="77" t="s">
        <v>77</v>
      </c>
      <c r="D1115" s="5" t="s">
        <v>3439</v>
      </c>
      <c r="E1115" s="229" t="s">
        <v>3440</v>
      </c>
      <c r="F1115" s="164" t="s">
        <v>3375</v>
      </c>
      <c r="G1115" s="77">
        <v>3.0</v>
      </c>
      <c r="H1115" s="77">
        <v>3.0</v>
      </c>
      <c r="I1115" s="77">
        <v>3.0</v>
      </c>
      <c r="J1115" s="218">
        <v>50.0</v>
      </c>
      <c r="K1115" s="226"/>
      <c r="L1115" s="78" t="s">
        <v>677</v>
      </c>
      <c r="M1115" s="79"/>
      <c r="N1115" s="79"/>
      <c r="O1115" s="79"/>
      <c r="P1115" s="79"/>
      <c r="Q1115" s="79"/>
      <c r="R1115" s="79"/>
      <c r="S1115" s="79"/>
      <c r="T1115" s="79"/>
      <c r="U1115" s="79"/>
      <c r="V1115" s="79"/>
      <c r="W1115" s="79"/>
      <c r="X1115" s="79"/>
    </row>
    <row r="1116" ht="11.25" customHeight="1">
      <c r="A1116" s="225" t="s">
        <v>3441</v>
      </c>
      <c r="B1116" s="225" t="s">
        <v>3438</v>
      </c>
      <c r="C1116" s="77" t="s">
        <v>77</v>
      </c>
      <c r="D1116" s="5" t="s">
        <v>3442</v>
      </c>
      <c r="E1116" s="5" t="s">
        <v>3443</v>
      </c>
      <c r="F1116" s="164" t="s">
        <v>3375</v>
      </c>
      <c r="G1116" s="77">
        <v>3.0</v>
      </c>
      <c r="H1116" s="77">
        <v>3.0</v>
      </c>
      <c r="I1116" s="77">
        <v>3.0</v>
      </c>
      <c r="J1116" s="218">
        <v>50.0</v>
      </c>
      <c r="K1116" s="226">
        <v>16.666666666666668</v>
      </c>
      <c r="L1116" s="78" t="s">
        <v>677</v>
      </c>
      <c r="M1116" s="79"/>
      <c r="N1116" s="79"/>
      <c r="O1116" s="79"/>
      <c r="P1116" s="79"/>
      <c r="Q1116" s="79"/>
      <c r="R1116" s="79"/>
      <c r="S1116" s="79"/>
      <c r="T1116" s="79"/>
      <c r="U1116" s="79"/>
      <c r="V1116" s="79"/>
      <c r="W1116" s="79"/>
      <c r="X1116" s="79"/>
    </row>
    <row r="1117" ht="11.25" customHeight="1">
      <c r="A1117" s="225" t="s">
        <v>3444</v>
      </c>
      <c r="B1117" s="225" t="s">
        <v>3438</v>
      </c>
      <c r="C1117" s="77" t="s">
        <v>77</v>
      </c>
      <c r="D1117" s="5" t="s">
        <v>3445</v>
      </c>
      <c r="E1117" s="5" t="s">
        <v>3446</v>
      </c>
      <c r="F1117" s="164" t="s">
        <v>3375</v>
      </c>
      <c r="G1117" s="77">
        <v>3.0</v>
      </c>
      <c r="H1117" s="77">
        <v>3.0</v>
      </c>
      <c r="I1117" s="77">
        <v>3.0</v>
      </c>
      <c r="J1117" s="218">
        <v>50.0</v>
      </c>
      <c r="K1117" s="226">
        <v>16.666666666666668</v>
      </c>
      <c r="L1117" s="78" t="s">
        <v>677</v>
      </c>
      <c r="M1117" s="79"/>
      <c r="N1117" s="79"/>
      <c r="O1117" s="79"/>
      <c r="P1117" s="79"/>
      <c r="Q1117" s="79"/>
      <c r="R1117" s="79"/>
      <c r="S1117" s="79"/>
      <c r="T1117" s="79"/>
      <c r="U1117" s="79"/>
      <c r="V1117" s="79"/>
      <c r="W1117" s="79"/>
      <c r="X1117" s="79"/>
    </row>
    <row r="1118" ht="11.25" customHeight="1">
      <c r="A1118" s="225" t="s">
        <v>3447</v>
      </c>
      <c r="B1118" s="225" t="s">
        <v>3438</v>
      </c>
      <c r="C1118" s="77" t="s">
        <v>77</v>
      </c>
      <c r="D1118" s="5" t="s">
        <v>3448</v>
      </c>
      <c r="E1118" s="5" t="s">
        <v>3449</v>
      </c>
      <c r="F1118" s="164" t="s">
        <v>3375</v>
      </c>
      <c r="G1118" s="77">
        <v>3.0</v>
      </c>
      <c r="H1118" s="77">
        <v>3.0</v>
      </c>
      <c r="I1118" s="77">
        <v>3.0</v>
      </c>
      <c r="J1118" s="218">
        <v>50.0</v>
      </c>
      <c r="K1118" s="226">
        <v>16.666666666666668</v>
      </c>
      <c r="L1118" s="78" t="s">
        <v>677</v>
      </c>
      <c r="M1118" s="79"/>
      <c r="N1118" s="79"/>
      <c r="O1118" s="79"/>
      <c r="P1118" s="79"/>
      <c r="Q1118" s="79"/>
      <c r="R1118" s="79"/>
      <c r="S1118" s="79"/>
      <c r="T1118" s="79"/>
      <c r="U1118" s="79"/>
      <c r="V1118" s="79"/>
      <c r="W1118" s="79"/>
      <c r="X1118" s="79"/>
    </row>
    <row r="1119" ht="11.25" customHeight="1">
      <c r="A1119" s="225" t="s">
        <v>3450</v>
      </c>
      <c r="B1119" s="225" t="s">
        <v>3438</v>
      </c>
      <c r="C1119" s="77" t="s">
        <v>77</v>
      </c>
      <c r="D1119" s="5" t="s">
        <v>3451</v>
      </c>
      <c r="E1119" s="5" t="s">
        <v>3452</v>
      </c>
      <c r="F1119" s="164" t="s">
        <v>3375</v>
      </c>
      <c r="G1119" s="77">
        <v>3.0</v>
      </c>
      <c r="H1119" s="77">
        <v>3.0</v>
      </c>
      <c r="I1119" s="77">
        <v>3.0</v>
      </c>
      <c r="J1119" s="218">
        <v>50.0</v>
      </c>
      <c r="K1119" s="226">
        <v>16.666666666666668</v>
      </c>
      <c r="L1119" s="78" t="s">
        <v>677</v>
      </c>
      <c r="M1119" s="79"/>
      <c r="N1119" s="79"/>
      <c r="O1119" s="79"/>
      <c r="P1119" s="79"/>
      <c r="Q1119" s="79"/>
      <c r="R1119" s="79"/>
      <c r="S1119" s="79"/>
      <c r="T1119" s="79"/>
      <c r="U1119" s="79"/>
      <c r="V1119" s="79"/>
      <c r="W1119" s="79"/>
      <c r="X1119" s="79"/>
    </row>
    <row r="1120" ht="11.25" customHeight="1">
      <c r="A1120" s="225" t="s">
        <v>3453</v>
      </c>
      <c r="B1120" s="225" t="s">
        <v>3438</v>
      </c>
      <c r="C1120" s="77" t="s">
        <v>77</v>
      </c>
      <c r="D1120" s="5" t="s">
        <v>3454</v>
      </c>
      <c r="E1120" s="5" t="s">
        <v>3455</v>
      </c>
      <c r="F1120" s="164" t="s">
        <v>3375</v>
      </c>
      <c r="G1120" s="77">
        <v>3.0</v>
      </c>
      <c r="H1120" s="77">
        <v>3.0</v>
      </c>
      <c r="I1120" s="77">
        <v>3.0</v>
      </c>
      <c r="J1120" s="218">
        <v>50.0</v>
      </c>
      <c r="K1120" s="226">
        <v>16.666666666666668</v>
      </c>
      <c r="L1120" s="78" t="s">
        <v>677</v>
      </c>
      <c r="M1120" s="79"/>
      <c r="N1120" s="79"/>
      <c r="O1120" s="79"/>
      <c r="P1120" s="79"/>
      <c r="Q1120" s="79"/>
      <c r="R1120" s="79"/>
      <c r="S1120" s="79"/>
      <c r="T1120" s="79"/>
      <c r="U1120" s="79"/>
      <c r="V1120" s="79"/>
      <c r="W1120" s="79"/>
      <c r="X1120" s="79"/>
    </row>
    <row r="1121" ht="11.25" customHeight="1">
      <c r="A1121" s="225" t="s">
        <v>3456</v>
      </c>
      <c r="B1121" s="225" t="s">
        <v>3438</v>
      </c>
      <c r="C1121" s="77" t="s">
        <v>77</v>
      </c>
      <c r="D1121" s="5" t="s">
        <v>3457</v>
      </c>
      <c r="E1121" s="5" t="s">
        <v>1454</v>
      </c>
      <c r="F1121" s="164" t="s">
        <v>3458</v>
      </c>
      <c r="G1121" s="77">
        <v>3.0</v>
      </c>
      <c r="H1121" s="77">
        <v>3.0</v>
      </c>
      <c r="I1121" s="77">
        <v>3.0</v>
      </c>
      <c r="J1121" s="218">
        <v>50.0</v>
      </c>
      <c r="K1121" s="226">
        <v>16.666666666666668</v>
      </c>
      <c r="L1121" s="78" t="s">
        <v>677</v>
      </c>
      <c r="M1121" s="79"/>
      <c r="N1121" s="79"/>
      <c r="O1121" s="79"/>
      <c r="P1121" s="79"/>
      <c r="Q1121" s="79"/>
      <c r="R1121" s="79"/>
      <c r="S1121" s="79"/>
      <c r="T1121" s="79"/>
      <c r="U1121" s="79"/>
      <c r="V1121" s="79"/>
      <c r="W1121" s="79"/>
      <c r="X1121" s="79"/>
    </row>
    <row r="1122" ht="11.25" customHeight="1">
      <c r="A1122" s="225" t="s">
        <v>3459</v>
      </c>
      <c r="B1122" s="225" t="s">
        <v>3438</v>
      </c>
      <c r="C1122" s="77" t="s">
        <v>77</v>
      </c>
      <c r="D1122" s="5" t="s">
        <v>3460</v>
      </c>
      <c r="E1122" s="5" t="s">
        <v>1456</v>
      </c>
      <c r="F1122" s="164" t="s">
        <v>3458</v>
      </c>
      <c r="G1122" s="77">
        <v>3.0</v>
      </c>
      <c r="H1122" s="77">
        <v>3.0</v>
      </c>
      <c r="I1122" s="77">
        <v>3.0</v>
      </c>
      <c r="J1122" s="218">
        <v>50.0</v>
      </c>
      <c r="K1122" s="226">
        <v>16.666666666666668</v>
      </c>
      <c r="L1122" s="78" t="s">
        <v>677</v>
      </c>
      <c r="M1122" s="79"/>
      <c r="N1122" s="79"/>
      <c r="O1122" s="79"/>
      <c r="P1122" s="79"/>
      <c r="Q1122" s="79"/>
      <c r="R1122" s="79"/>
      <c r="S1122" s="79"/>
      <c r="T1122" s="79"/>
      <c r="U1122" s="79"/>
      <c r="V1122" s="79"/>
      <c r="W1122" s="79"/>
      <c r="X1122" s="79"/>
    </row>
    <row r="1123" ht="11.25" customHeight="1">
      <c r="A1123" s="225" t="s">
        <v>3461</v>
      </c>
      <c r="B1123" s="225" t="s">
        <v>3438</v>
      </c>
      <c r="C1123" s="77" t="s">
        <v>77</v>
      </c>
      <c r="D1123" s="5" t="s">
        <v>3462</v>
      </c>
      <c r="E1123" s="5" t="s">
        <v>3463</v>
      </c>
      <c r="F1123" s="164" t="s">
        <v>974</v>
      </c>
      <c r="G1123" s="77">
        <v>3.0</v>
      </c>
      <c r="H1123" s="77">
        <v>3.0</v>
      </c>
      <c r="I1123" s="77">
        <v>3.0</v>
      </c>
      <c r="J1123" s="218">
        <v>50.0</v>
      </c>
      <c r="K1123" s="226">
        <v>16.666666666666668</v>
      </c>
      <c r="L1123" s="78" t="s">
        <v>677</v>
      </c>
      <c r="M1123" s="79"/>
      <c r="N1123" s="79"/>
      <c r="O1123" s="79"/>
      <c r="P1123" s="79"/>
      <c r="Q1123" s="79"/>
      <c r="R1123" s="79"/>
      <c r="S1123" s="79"/>
      <c r="T1123" s="79"/>
      <c r="U1123" s="79"/>
      <c r="V1123" s="79"/>
      <c r="W1123" s="79"/>
      <c r="X1123" s="79"/>
    </row>
    <row r="1124" ht="11.25" customHeight="1">
      <c r="A1124" s="225" t="s">
        <v>3464</v>
      </c>
      <c r="B1124" s="225" t="s">
        <v>3438</v>
      </c>
      <c r="C1124" s="77" t="s">
        <v>77</v>
      </c>
      <c r="D1124" s="5" t="s">
        <v>3465</v>
      </c>
      <c r="E1124" s="5" t="s">
        <v>1464</v>
      </c>
      <c r="F1124" s="164" t="s">
        <v>1588</v>
      </c>
      <c r="G1124" s="77">
        <v>3.0</v>
      </c>
      <c r="H1124" s="77">
        <v>3.0</v>
      </c>
      <c r="I1124" s="77">
        <v>3.0</v>
      </c>
      <c r="J1124" s="218">
        <v>50.0</v>
      </c>
      <c r="K1124" s="226">
        <v>16.666666666666668</v>
      </c>
      <c r="L1124" s="78" t="s">
        <v>677</v>
      </c>
      <c r="M1124" s="79"/>
      <c r="N1124" s="79"/>
      <c r="O1124" s="79"/>
      <c r="P1124" s="79"/>
      <c r="Q1124" s="79"/>
      <c r="R1124" s="79"/>
      <c r="S1124" s="79"/>
      <c r="T1124" s="79"/>
      <c r="U1124" s="79"/>
      <c r="V1124" s="79"/>
      <c r="W1124" s="79"/>
      <c r="X1124" s="79"/>
    </row>
    <row r="1125" ht="11.25" customHeight="1">
      <c r="A1125" s="225" t="s">
        <v>3466</v>
      </c>
      <c r="B1125" s="225" t="s">
        <v>3438</v>
      </c>
      <c r="C1125" s="77" t="s">
        <v>77</v>
      </c>
      <c r="D1125" s="5" t="s">
        <v>3467</v>
      </c>
      <c r="E1125" s="5" t="s">
        <v>3468</v>
      </c>
      <c r="F1125" s="164" t="s">
        <v>974</v>
      </c>
      <c r="G1125" s="77">
        <v>3.0</v>
      </c>
      <c r="H1125" s="77">
        <v>3.0</v>
      </c>
      <c r="I1125" s="77">
        <v>3.0</v>
      </c>
      <c r="J1125" s="218">
        <v>50.0</v>
      </c>
      <c r="K1125" s="226">
        <v>16.666666666666668</v>
      </c>
      <c r="L1125" s="78" t="s">
        <v>677</v>
      </c>
      <c r="M1125" s="79"/>
      <c r="N1125" s="79"/>
      <c r="O1125" s="79"/>
      <c r="P1125" s="79"/>
      <c r="Q1125" s="79"/>
      <c r="R1125" s="79"/>
      <c r="S1125" s="79"/>
      <c r="T1125" s="79"/>
      <c r="U1125" s="79"/>
      <c r="V1125" s="79"/>
      <c r="W1125" s="79"/>
      <c r="X1125" s="79"/>
    </row>
    <row r="1126" ht="11.25" customHeight="1">
      <c r="A1126" s="225" t="s">
        <v>3469</v>
      </c>
      <c r="B1126" s="225" t="s">
        <v>3470</v>
      </c>
      <c r="C1126" s="77" t="s">
        <v>77</v>
      </c>
      <c r="D1126" s="5" t="s">
        <v>3471</v>
      </c>
      <c r="E1126" s="229" t="s">
        <v>3472</v>
      </c>
      <c r="F1126" s="164" t="s">
        <v>715</v>
      </c>
      <c r="G1126" s="77">
        <v>3.0</v>
      </c>
      <c r="H1126" s="77">
        <v>2.0</v>
      </c>
      <c r="I1126" s="77">
        <v>3.0</v>
      </c>
      <c r="J1126" s="218">
        <v>50.0</v>
      </c>
      <c r="K1126" s="226">
        <v>16.666666666666668</v>
      </c>
      <c r="L1126" s="78" t="s">
        <v>677</v>
      </c>
      <c r="M1126" s="79"/>
      <c r="N1126" s="79"/>
      <c r="O1126" s="79"/>
      <c r="P1126" s="79"/>
      <c r="Q1126" s="79"/>
      <c r="R1126" s="79"/>
      <c r="S1126" s="79"/>
      <c r="T1126" s="79"/>
      <c r="U1126" s="79"/>
      <c r="V1126" s="79"/>
      <c r="W1126" s="79"/>
      <c r="X1126" s="79"/>
    </row>
    <row r="1127" ht="11.25" customHeight="1">
      <c r="A1127" s="225" t="s">
        <v>3473</v>
      </c>
      <c r="B1127" s="225" t="s">
        <v>3474</v>
      </c>
      <c r="C1127" s="77" t="s">
        <v>77</v>
      </c>
      <c r="D1127" s="5" t="s">
        <v>3475</v>
      </c>
      <c r="E1127" s="229" t="s">
        <v>3476</v>
      </c>
      <c r="F1127" s="164" t="s">
        <v>3375</v>
      </c>
      <c r="G1127" s="77">
        <v>2.0</v>
      </c>
      <c r="H1127" s="77">
        <v>1.0</v>
      </c>
      <c r="I1127" s="77">
        <v>2.0</v>
      </c>
      <c r="J1127" s="218">
        <v>50.0</v>
      </c>
      <c r="K1127" s="226">
        <v>25.0</v>
      </c>
      <c r="L1127" s="78" t="s">
        <v>677</v>
      </c>
      <c r="M1127" s="79"/>
      <c r="N1127" s="79"/>
      <c r="O1127" s="79"/>
      <c r="P1127" s="79"/>
      <c r="Q1127" s="79"/>
      <c r="R1127" s="79"/>
      <c r="S1127" s="79"/>
      <c r="T1127" s="79"/>
      <c r="U1127" s="79"/>
      <c r="V1127" s="79"/>
      <c r="W1127" s="79"/>
      <c r="X1127" s="79"/>
    </row>
    <row r="1128" ht="11.25" customHeight="1">
      <c r="A1128" s="225" t="s">
        <v>3477</v>
      </c>
      <c r="B1128" s="225" t="s">
        <v>3478</v>
      </c>
      <c r="C1128" s="77" t="s">
        <v>77</v>
      </c>
      <c r="D1128" s="5" t="s">
        <v>3479</v>
      </c>
      <c r="E1128" s="229" t="s">
        <v>3480</v>
      </c>
      <c r="F1128" s="164" t="s">
        <v>3386</v>
      </c>
      <c r="G1128" s="77">
        <v>4.0</v>
      </c>
      <c r="H1128" s="77">
        <v>3.0</v>
      </c>
      <c r="I1128" s="77">
        <v>4.0</v>
      </c>
      <c r="J1128" s="218">
        <v>50.0</v>
      </c>
      <c r="K1128" s="226">
        <v>12.5</v>
      </c>
      <c r="L1128" s="78" t="s">
        <v>677</v>
      </c>
      <c r="M1128" s="79"/>
      <c r="N1128" s="79"/>
      <c r="O1128" s="79"/>
      <c r="P1128" s="79"/>
      <c r="Q1128" s="79"/>
      <c r="R1128" s="79"/>
      <c r="S1128" s="79"/>
      <c r="T1128" s="79"/>
      <c r="U1128" s="79"/>
      <c r="V1128" s="79"/>
      <c r="W1128" s="79"/>
      <c r="X1128" s="79"/>
    </row>
    <row r="1129" ht="11.25" customHeight="1">
      <c r="A1129" s="225" t="s">
        <v>3481</v>
      </c>
      <c r="B1129" s="225" t="s">
        <v>839</v>
      </c>
      <c r="C1129" s="77" t="s">
        <v>77</v>
      </c>
      <c r="D1129" s="5" t="s">
        <v>3482</v>
      </c>
      <c r="E1129" s="5" t="s">
        <v>3483</v>
      </c>
      <c r="F1129" s="164" t="s">
        <v>3375</v>
      </c>
      <c r="G1129" s="77">
        <v>6.0</v>
      </c>
      <c r="H1129" s="77">
        <v>6.0</v>
      </c>
      <c r="I1129" s="77">
        <v>6.0</v>
      </c>
      <c r="J1129" s="218">
        <v>50.0</v>
      </c>
      <c r="K1129" s="226">
        <v>8.333333333333334</v>
      </c>
      <c r="L1129" s="78" t="s">
        <v>677</v>
      </c>
      <c r="M1129" s="79"/>
      <c r="N1129" s="79"/>
      <c r="O1129" s="79"/>
      <c r="P1129" s="79"/>
      <c r="Q1129" s="79"/>
      <c r="R1129" s="79"/>
      <c r="S1129" s="79"/>
      <c r="T1129" s="79"/>
      <c r="U1129" s="79"/>
      <c r="V1129" s="79"/>
      <c r="W1129" s="79"/>
      <c r="X1129" s="79"/>
    </row>
    <row r="1130" ht="11.25" customHeight="1">
      <c r="A1130" s="225" t="s">
        <v>3484</v>
      </c>
      <c r="B1130" s="225" t="s">
        <v>839</v>
      </c>
      <c r="C1130" s="77" t="s">
        <v>77</v>
      </c>
      <c r="D1130" s="5" t="s">
        <v>3485</v>
      </c>
      <c r="E1130" s="5" t="s">
        <v>3486</v>
      </c>
      <c r="F1130" s="164" t="s">
        <v>3375</v>
      </c>
      <c r="G1130" s="77">
        <v>6.0</v>
      </c>
      <c r="H1130" s="77">
        <v>6.0</v>
      </c>
      <c r="I1130" s="77">
        <v>6.0</v>
      </c>
      <c r="J1130" s="218">
        <v>50.0</v>
      </c>
      <c r="K1130" s="226">
        <v>8.333333333333334</v>
      </c>
      <c r="L1130" s="78" t="s">
        <v>677</v>
      </c>
      <c r="M1130" s="79"/>
      <c r="N1130" s="79"/>
      <c r="O1130" s="79"/>
      <c r="P1130" s="79"/>
      <c r="Q1130" s="79"/>
      <c r="R1130" s="79"/>
      <c r="S1130" s="79"/>
      <c r="T1130" s="79"/>
      <c r="U1130" s="79"/>
      <c r="V1130" s="79"/>
      <c r="W1130" s="79"/>
      <c r="X1130" s="79"/>
    </row>
    <row r="1131" ht="11.25" customHeight="1">
      <c r="A1131" s="225" t="s">
        <v>3487</v>
      </c>
      <c r="B1131" s="225" t="s">
        <v>839</v>
      </c>
      <c r="C1131" s="77" t="s">
        <v>77</v>
      </c>
      <c r="D1131" s="5" t="s">
        <v>3488</v>
      </c>
      <c r="E1131" s="5" t="s">
        <v>3489</v>
      </c>
      <c r="F1131" s="164" t="s">
        <v>3375</v>
      </c>
      <c r="G1131" s="77">
        <v>6.0</v>
      </c>
      <c r="H1131" s="77">
        <v>6.0</v>
      </c>
      <c r="I1131" s="77">
        <v>6.0</v>
      </c>
      <c r="J1131" s="218">
        <v>50.0</v>
      </c>
      <c r="K1131" s="226">
        <v>8.333333333333334</v>
      </c>
      <c r="L1131" s="78" t="s">
        <v>677</v>
      </c>
      <c r="M1131" s="79"/>
      <c r="N1131" s="79"/>
      <c r="O1131" s="79"/>
      <c r="P1131" s="79"/>
      <c r="Q1131" s="79"/>
      <c r="R1131" s="79"/>
      <c r="S1131" s="79"/>
      <c r="T1131" s="79"/>
      <c r="U1131" s="79"/>
      <c r="V1131" s="79"/>
      <c r="W1131" s="79"/>
      <c r="X1131" s="79"/>
    </row>
    <row r="1132" ht="11.25" customHeight="1">
      <c r="A1132" s="225" t="s">
        <v>3490</v>
      </c>
      <c r="B1132" s="225" t="s">
        <v>839</v>
      </c>
      <c r="C1132" s="77" t="s">
        <v>77</v>
      </c>
      <c r="D1132" s="5" t="s">
        <v>3491</v>
      </c>
      <c r="E1132" s="5" t="s">
        <v>851</v>
      </c>
      <c r="F1132" s="164" t="s">
        <v>3458</v>
      </c>
      <c r="G1132" s="77">
        <v>6.0</v>
      </c>
      <c r="H1132" s="77">
        <v>6.0</v>
      </c>
      <c r="I1132" s="77">
        <v>6.0</v>
      </c>
      <c r="J1132" s="218">
        <v>50.0</v>
      </c>
      <c r="K1132" s="226">
        <v>8.333333333333334</v>
      </c>
      <c r="L1132" s="78" t="s">
        <v>677</v>
      </c>
      <c r="M1132" s="79"/>
      <c r="N1132" s="79"/>
      <c r="O1132" s="79"/>
      <c r="P1132" s="79"/>
      <c r="Q1132" s="79"/>
      <c r="R1132" s="79"/>
      <c r="S1132" s="79"/>
      <c r="T1132" s="79"/>
      <c r="U1132" s="79"/>
      <c r="V1132" s="79"/>
      <c r="W1132" s="79"/>
      <c r="X1132" s="79"/>
    </row>
    <row r="1133" ht="11.25" customHeight="1">
      <c r="A1133" s="225" t="s">
        <v>3492</v>
      </c>
      <c r="B1133" s="225" t="s">
        <v>839</v>
      </c>
      <c r="C1133" s="77" t="s">
        <v>77</v>
      </c>
      <c r="D1133" s="5" t="s">
        <v>3493</v>
      </c>
      <c r="E1133" s="5" t="s">
        <v>849</v>
      </c>
      <c r="F1133" s="164" t="s">
        <v>3458</v>
      </c>
      <c r="G1133" s="77">
        <v>6.0</v>
      </c>
      <c r="H1133" s="77">
        <v>6.0</v>
      </c>
      <c r="I1133" s="77">
        <v>6.0</v>
      </c>
      <c r="J1133" s="218">
        <v>50.0</v>
      </c>
      <c r="K1133" s="226">
        <v>8.333333333333334</v>
      </c>
      <c r="L1133" s="78" t="s">
        <v>677</v>
      </c>
      <c r="M1133" s="79"/>
      <c r="N1133" s="79"/>
      <c r="O1133" s="79"/>
      <c r="P1133" s="79"/>
      <c r="Q1133" s="79"/>
      <c r="R1133" s="79"/>
      <c r="S1133" s="79"/>
      <c r="T1133" s="79"/>
      <c r="U1133" s="79"/>
      <c r="V1133" s="79"/>
      <c r="W1133" s="79"/>
      <c r="X1133" s="79"/>
    </row>
    <row r="1134" ht="11.25" customHeight="1">
      <c r="A1134" s="225" t="s">
        <v>3494</v>
      </c>
      <c r="B1134" s="225" t="s">
        <v>839</v>
      </c>
      <c r="C1134" s="77" t="s">
        <v>77</v>
      </c>
      <c r="D1134" s="5" t="s">
        <v>3495</v>
      </c>
      <c r="E1134" s="348" t="s">
        <v>3496</v>
      </c>
      <c r="F1134" s="164" t="s">
        <v>974</v>
      </c>
      <c r="G1134" s="77">
        <v>6.0</v>
      </c>
      <c r="H1134" s="77">
        <v>6.0</v>
      </c>
      <c r="I1134" s="77">
        <v>6.0</v>
      </c>
      <c r="J1134" s="218">
        <v>50.0</v>
      </c>
      <c r="K1134" s="226">
        <v>8.333333333333334</v>
      </c>
      <c r="L1134" s="78" t="s">
        <v>677</v>
      </c>
      <c r="M1134" s="79"/>
      <c r="N1134" s="79"/>
      <c r="O1134" s="79"/>
      <c r="P1134" s="79"/>
      <c r="Q1134" s="79"/>
      <c r="R1134" s="79"/>
      <c r="S1134" s="79"/>
      <c r="T1134" s="79"/>
      <c r="U1134" s="79"/>
      <c r="V1134" s="79"/>
      <c r="W1134" s="79"/>
      <c r="X1134" s="79"/>
    </row>
    <row r="1135" ht="11.25" customHeight="1">
      <c r="A1135" s="225" t="s">
        <v>3497</v>
      </c>
      <c r="B1135" s="225" t="s">
        <v>839</v>
      </c>
      <c r="C1135" s="77" t="s">
        <v>77</v>
      </c>
      <c r="D1135" s="5" t="s">
        <v>3498</v>
      </c>
      <c r="E1135" s="229" t="s">
        <v>3499</v>
      </c>
      <c r="F1135" s="164" t="s">
        <v>974</v>
      </c>
      <c r="G1135" s="77">
        <v>6.0</v>
      </c>
      <c r="H1135" s="77">
        <v>6.0</v>
      </c>
      <c r="I1135" s="77">
        <v>6.0</v>
      </c>
      <c r="J1135" s="218">
        <v>50.0</v>
      </c>
      <c r="K1135" s="226">
        <v>8.333333333333334</v>
      </c>
      <c r="L1135" s="78" t="s">
        <v>677</v>
      </c>
      <c r="M1135" s="79"/>
      <c r="N1135" s="79"/>
      <c r="O1135" s="79"/>
      <c r="P1135" s="79"/>
      <c r="Q1135" s="79"/>
      <c r="R1135" s="79"/>
      <c r="S1135" s="79"/>
      <c r="T1135" s="79"/>
      <c r="U1135" s="79"/>
      <c r="V1135" s="79"/>
      <c r="W1135" s="79"/>
      <c r="X1135" s="79"/>
    </row>
    <row r="1136" ht="11.25" customHeight="1">
      <c r="A1136" s="225" t="s">
        <v>3500</v>
      </c>
      <c r="B1136" s="349" t="s">
        <v>3501</v>
      </c>
      <c r="C1136" s="77" t="s">
        <v>77</v>
      </c>
      <c r="D1136" s="5" t="s">
        <v>3502</v>
      </c>
      <c r="E1136" s="229" t="s">
        <v>3503</v>
      </c>
      <c r="F1136" s="164" t="s">
        <v>715</v>
      </c>
      <c r="G1136" s="77">
        <v>4.0</v>
      </c>
      <c r="H1136" s="77">
        <v>3.0</v>
      </c>
      <c r="I1136" s="77">
        <v>4.0</v>
      </c>
      <c r="J1136" s="218">
        <v>50.0</v>
      </c>
      <c r="K1136" s="226">
        <v>12.5</v>
      </c>
      <c r="L1136" s="78" t="s">
        <v>677</v>
      </c>
      <c r="M1136" s="79"/>
      <c r="N1136" s="79"/>
      <c r="O1136" s="79"/>
      <c r="P1136" s="79"/>
      <c r="Q1136" s="79"/>
      <c r="R1136" s="79"/>
      <c r="S1136" s="79"/>
      <c r="T1136" s="79"/>
      <c r="U1136" s="79"/>
      <c r="V1136" s="79"/>
      <c r="W1136" s="79"/>
      <c r="X1136" s="79"/>
    </row>
    <row r="1137" ht="11.25" customHeight="1">
      <c r="A1137" s="225" t="s">
        <v>3504</v>
      </c>
      <c r="B1137" s="349" t="s">
        <v>2886</v>
      </c>
      <c r="C1137" s="77" t="s">
        <v>77</v>
      </c>
      <c r="D1137" s="5" t="s">
        <v>3505</v>
      </c>
      <c r="E1137" s="229" t="s">
        <v>2888</v>
      </c>
      <c r="F1137" s="164" t="s">
        <v>974</v>
      </c>
      <c r="G1137" s="77">
        <v>3.0</v>
      </c>
      <c r="H1137" s="77">
        <v>3.0</v>
      </c>
      <c r="I1137" s="77">
        <v>3.0</v>
      </c>
      <c r="J1137" s="218">
        <v>50.0</v>
      </c>
      <c r="K1137" s="226">
        <v>16.666666666666668</v>
      </c>
      <c r="L1137" s="78" t="s">
        <v>677</v>
      </c>
      <c r="M1137" s="79"/>
      <c r="N1137" s="79"/>
      <c r="O1137" s="79"/>
      <c r="P1137" s="79"/>
      <c r="Q1137" s="79"/>
      <c r="R1137" s="79"/>
      <c r="S1137" s="79"/>
      <c r="T1137" s="79"/>
      <c r="U1137" s="79"/>
      <c r="V1137" s="79"/>
      <c r="W1137" s="79"/>
      <c r="X1137" s="79"/>
    </row>
    <row r="1138" ht="11.25" customHeight="1">
      <c r="A1138" s="225" t="s">
        <v>3506</v>
      </c>
      <c r="B1138" s="225" t="s">
        <v>1487</v>
      </c>
      <c r="C1138" s="77" t="s">
        <v>77</v>
      </c>
      <c r="D1138" s="5" t="s">
        <v>3507</v>
      </c>
      <c r="E1138" s="229" t="s">
        <v>1318</v>
      </c>
      <c r="F1138" s="164" t="s">
        <v>3375</v>
      </c>
      <c r="G1138" s="77">
        <v>6.0</v>
      </c>
      <c r="H1138" s="77">
        <v>5.0</v>
      </c>
      <c r="I1138" s="77">
        <v>6.0</v>
      </c>
      <c r="J1138" s="218">
        <v>50.0</v>
      </c>
      <c r="K1138" s="226">
        <v>8.333333333333334</v>
      </c>
      <c r="L1138" s="78" t="s">
        <v>677</v>
      </c>
      <c r="M1138" s="79"/>
      <c r="N1138" s="79"/>
      <c r="O1138" s="79"/>
      <c r="P1138" s="79"/>
      <c r="Q1138" s="79"/>
      <c r="R1138" s="79"/>
      <c r="S1138" s="79"/>
      <c r="T1138" s="79"/>
      <c r="U1138" s="79"/>
      <c r="V1138" s="79"/>
      <c r="W1138" s="79"/>
      <c r="X1138" s="79"/>
    </row>
    <row r="1139" ht="11.25" customHeight="1">
      <c r="A1139" s="225" t="s">
        <v>3508</v>
      </c>
      <c r="B1139" s="225" t="s">
        <v>1487</v>
      </c>
      <c r="C1139" s="77" t="s">
        <v>77</v>
      </c>
      <c r="D1139" s="85" t="s">
        <v>3509</v>
      </c>
      <c r="E1139" s="348" t="s">
        <v>3510</v>
      </c>
      <c r="F1139" s="164" t="s">
        <v>3511</v>
      </c>
      <c r="G1139" s="77">
        <v>6.0</v>
      </c>
      <c r="H1139" s="77">
        <v>5.0</v>
      </c>
      <c r="I1139" s="77">
        <v>6.0</v>
      </c>
      <c r="J1139" s="218">
        <v>50.0</v>
      </c>
      <c r="K1139" s="226">
        <v>8.333333333333334</v>
      </c>
      <c r="L1139" s="78" t="s">
        <v>677</v>
      </c>
      <c r="M1139" s="79"/>
      <c r="N1139" s="79"/>
      <c r="O1139" s="79"/>
      <c r="P1139" s="79"/>
      <c r="Q1139" s="79"/>
      <c r="R1139" s="79"/>
      <c r="S1139" s="79"/>
      <c r="T1139" s="79"/>
      <c r="U1139" s="79"/>
      <c r="V1139" s="79"/>
      <c r="W1139" s="79"/>
      <c r="X1139" s="79"/>
    </row>
    <row r="1140" ht="11.25" customHeight="1">
      <c r="A1140" s="225" t="s">
        <v>3512</v>
      </c>
      <c r="B1140" s="225" t="s">
        <v>3513</v>
      </c>
      <c r="C1140" s="77" t="s">
        <v>77</v>
      </c>
      <c r="D1140" s="5" t="s">
        <v>3514</v>
      </c>
      <c r="E1140" s="229" t="s">
        <v>3515</v>
      </c>
      <c r="F1140" s="164" t="s">
        <v>974</v>
      </c>
      <c r="G1140" s="77">
        <v>1.0</v>
      </c>
      <c r="H1140" s="77">
        <v>1.0</v>
      </c>
      <c r="I1140" s="77">
        <v>3.0</v>
      </c>
      <c r="J1140" s="218">
        <v>50.0</v>
      </c>
      <c r="K1140" s="226"/>
      <c r="L1140" s="78" t="s">
        <v>677</v>
      </c>
      <c r="M1140" s="79"/>
      <c r="N1140" s="79"/>
      <c r="O1140" s="79"/>
      <c r="P1140" s="79"/>
      <c r="Q1140" s="79"/>
      <c r="R1140" s="79"/>
      <c r="S1140" s="79"/>
      <c r="T1140" s="79"/>
      <c r="U1140" s="79"/>
      <c r="V1140" s="79"/>
      <c r="W1140" s="79"/>
      <c r="X1140" s="79"/>
    </row>
    <row r="1141" ht="11.25" customHeight="1">
      <c r="A1141" s="225" t="s">
        <v>3516</v>
      </c>
      <c r="B1141" s="225" t="s">
        <v>3517</v>
      </c>
      <c r="C1141" s="77" t="s">
        <v>77</v>
      </c>
      <c r="D1141" s="5" t="s">
        <v>3518</v>
      </c>
      <c r="E1141" s="229" t="s">
        <v>3519</v>
      </c>
      <c r="F1141" s="164" t="s">
        <v>974</v>
      </c>
      <c r="G1141" s="77">
        <v>3.0</v>
      </c>
      <c r="H1141" s="77">
        <v>2.0</v>
      </c>
      <c r="I1141" s="77">
        <v>3.0</v>
      </c>
      <c r="J1141" s="218">
        <v>50.0</v>
      </c>
      <c r="K1141" s="226">
        <v>16.666666666666668</v>
      </c>
      <c r="L1141" s="78" t="s">
        <v>677</v>
      </c>
      <c r="M1141" s="79"/>
      <c r="N1141" s="79"/>
      <c r="O1141" s="79"/>
      <c r="P1141" s="79"/>
      <c r="Q1141" s="79"/>
      <c r="R1141" s="79"/>
      <c r="S1141" s="79"/>
      <c r="T1141" s="79"/>
      <c r="U1141" s="79"/>
      <c r="V1141" s="79"/>
      <c r="W1141" s="79"/>
      <c r="X1141" s="79"/>
    </row>
    <row r="1142" ht="11.25" customHeight="1">
      <c r="A1142" s="225" t="s">
        <v>3520</v>
      </c>
      <c r="B1142" s="225" t="s">
        <v>3517</v>
      </c>
      <c r="C1142" s="77" t="s">
        <v>77</v>
      </c>
      <c r="D1142" s="5" t="s">
        <v>3521</v>
      </c>
      <c r="E1142" s="348" t="s">
        <v>3522</v>
      </c>
      <c r="F1142" s="164" t="s">
        <v>974</v>
      </c>
      <c r="G1142" s="77">
        <v>3.0</v>
      </c>
      <c r="H1142" s="77">
        <v>2.0</v>
      </c>
      <c r="I1142" s="77">
        <v>3.0</v>
      </c>
      <c r="J1142" s="218">
        <v>50.0</v>
      </c>
      <c r="K1142" s="226">
        <v>16.666666666666668</v>
      </c>
      <c r="L1142" s="78" t="s">
        <v>677</v>
      </c>
      <c r="M1142" s="79"/>
      <c r="N1142" s="79"/>
      <c r="O1142" s="79"/>
      <c r="P1142" s="79"/>
      <c r="Q1142" s="79"/>
      <c r="R1142" s="79"/>
      <c r="S1142" s="79"/>
      <c r="T1142" s="79"/>
      <c r="U1142" s="79"/>
      <c r="V1142" s="79"/>
      <c r="W1142" s="79"/>
      <c r="X1142" s="79"/>
    </row>
    <row r="1143" ht="11.25" customHeight="1">
      <c r="A1143" s="225" t="s">
        <v>3523</v>
      </c>
      <c r="B1143" s="349" t="s">
        <v>3524</v>
      </c>
      <c r="C1143" s="77" t="s">
        <v>77</v>
      </c>
      <c r="D1143" s="5" t="s">
        <v>3525</v>
      </c>
      <c r="E1143" s="5" t="s">
        <v>1333</v>
      </c>
      <c r="F1143" s="164" t="s">
        <v>3375</v>
      </c>
      <c r="G1143" s="77">
        <v>5.0</v>
      </c>
      <c r="H1143" s="77">
        <v>5.0</v>
      </c>
      <c r="I1143" s="77">
        <v>5.0</v>
      </c>
      <c r="J1143" s="218">
        <v>50.0</v>
      </c>
      <c r="K1143" s="226">
        <v>10.0</v>
      </c>
      <c r="L1143" s="78" t="s">
        <v>677</v>
      </c>
      <c r="M1143" s="79"/>
      <c r="N1143" s="79"/>
      <c r="O1143" s="79"/>
      <c r="P1143" s="79"/>
      <c r="Q1143" s="79"/>
      <c r="R1143" s="79"/>
      <c r="S1143" s="79"/>
      <c r="T1143" s="79"/>
      <c r="U1143" s="79"/>
      <c r="V1143" s="79"/>
      <c r="W1143" s="79"/>
      <c r="X1143" s="79"/>
    </row>
    <row r="1144" ht="11.25" customHeight="1">
      <c r="A1144" s="225" t="s">
        <v>3526</v>
      </c>
      <c r="B1144" s="349" t="s">
        <v>3524</v>
      </c>
      <c r="C1144" s="77" t="s">
        <v>77</v>
      </c>
      <c r="D1144" s="5" t="s">
        <v>3527</v>
      </c>
      <c r="E1144" s="5" t="s">
        <v>3528</v>
      </c>
      <c r="F1144" s="164" t="s">
        <v>1599</v>
      </c>
      <c r="G1144" s="77">
        <v>5.0</v>
      </c>
      <c r="H1144" s="77">
        <v>5.0</v>
      </c>
      <c r="I1144" s="77">
        <v>5.0</v>
      </c>
      <c r="J1144" s="218">
        <v>50.0</v>
      </c>
      <c r="K1144" s="226">
        <v>10.0</v>
      </c>
      <c r="L1144" s="78" t="s">
        <v>677</v>
      </c>
      <c r="M1144" s="79"/>
      <c r="N1144" s="79"/>
      <c r="O1144" s="79"/>
      <c r="P1144" s="79"/>
      <c r="Q1144" s="79"/>
      <c r="R1144" s="79"/>
      <c r="S1144" s="79"/>
      <c r="T1144" s="79"/>
      <c r="U1144" s="79"/>
      <c r="V1144" s="79"/>
      <c r="W1144" s="79"/>
      <c r="X1144" s="79"/>
    </row>
    <row r="1145" ht="11.25" customHeight="1">
      <c r="A1145" s="225" t="s">
        <v>3529</v>
      </c>
      <c r="B1145" s="349" t="s">
        <v>3524</v>
      </c>
      <c r="C1145" s="77" t="s">
        <v>77</v>
      </c>
      <c r="D1145" s="5" t="s">
        <v>3530</v>
      </c>
      <c r="E1145" s="229" t="s">
        <v>3531</v>
      </c>
      <c r="F1145" s="164" t="s">
        <v>974</v>
      </c>
      <c r="G1145" s="77">
        <v>5.0</v>
      </c>
      <c r="H1145" s="77">
        <v>5.0</v>
      </c>
      <c r="I1145" s="77">
        <v>5.0</v>
      </c>
      <c r="J1145" s="218">
        <v>50.0</v>
      </c>
      <c r="K1145" s="226">
        <v>10.0</v>
      </c>
      <c r="L1145" s="78" t="s">
        <v>677</v>
      </c>
      <c r="M1145" s="79"/>
      <c r="N1145" s="79"/>
      <c r="O1145" s="79"/>
      <c r="P1145" s="79"/>
      <c r="Q1145" s="79"/>
      <c r="R1145" s="79"/>
      <c r="S1145" s="79"/>
      <c r="T1145" s="79"/>
      <c r="U1145" s="79"/>
      <c r="V1145" s="79"/>
      <c r="W1145" s="79"/>
      <c r="X1145" s="79"/>
    </row>
    <row r="1146" ht="11.25" customHeight="1">
      <c r="A1146" s="225" t="s">
        <v>3532</v>
      </c>
      <c r="B1146" s="349" t="s">
        <v>3524</v>
      </c>
      <c r="C1146" s="77" t="s">
        <v>77</v>
      </c>
      <c r="D1146" s="85" t="s">
        <v>3533</v>
      </c>
      <c r="E1146" s="229" t="s">
        <v>3534</v>
      </c>
      <c r="F1146" s="164" t="s">
        <v>974</v>
      </c>
      <c r="G1146" s="77">
        <v>5.0</v>
      </c>
      <c r="H1146" s="77">
        <v>5.0</v>
      </c>
      <c r="I1146" s="77">
        <v>5.0</v>
      </c>
      <c r="J1146" s="218">
        <v>50.0</v>
      </c>
      <c r="K1146" s="226">
        <v>10.0</v>
      </c>
      <c r="L1146" s="78" t="s">
        <v>677</v>
      </c>
      <c r="M1146" s="79"/>
      <c r="N1146" s="79"/>
      <c r="O1146" s="79"/>
      <c r="P1146" s="79"/>
      <c r="Q1146" s="79"/>
      <c r="R1146" s="79"/>
      <c r="S1146" s="79"/>
      <c r="T1146" s="79"/>
      <c r="U1146" s="79"/>
      <c r="V1146" s="79"/>
      <c r="W1146" s="79"/>
      <c r="X1146" s="79"/>
    </row>
    <row r="1147" ht="11.25" customHeight="1">
      <c r="A1147" s="225" t="s">
        <v>3535</v>
      </c>
      <c r="B1147" s="225" t="s">
        <v>3536</v>
      </c>
      <c r="C1147" s="77" t="s">
        <v>77</v>
      </c>
      <c r="D1147" s="5" t="s">
        <v>3537</v>
      </c>
      <c r="E1147" s="350" t="s">
        <v>3538</v>
      </c>
      <c r="F1147" s="164" t="s">
        <v>3458</v>
      </c>
      <c r="G1147" s="77">
        <v>3.0</v>
      </c>
      <c r="H1147" s="77">
        <v>3.0</v>
      </c>
      <c r="I1147" s="77">
        <v>3.0</v>
      </c>
      <c r="J1147" s="218">
        <v>50.0</v>
      </c>
      <c r="K1147" s="226">
        <v>16.666666666666668</v>
      </c>
      <c r="L1147" s="78" t="s">
        <v>677</v>
      </c>
      <c r="M1147" s="79"/>
      <c r="N1147" s="79"/>
      <c r="O1147" s="79"/>
      <c r="P1147" s="79"/>
      <c r="Q1147" s="79"/>
      <c r="R1147" s="79"/>
      <c r="S1147" s="79"/>
      <c r="T1147" s="79"/>
      <c r="U1147" s="79"/>
      <c r="V1147" s="79"/>
      <c r="W1147" s="79"/>
      <c r="X1147" s="79"/>
    </row>
    <row r="1148" ht="11.25" customHeight="1">
      <c r="A1148" s="225" t="s">
        <v>3539</v>
      </c>
      <c r="B1148" s="225" t="s">
        <v>3540</v>
      </c>
      <c r="C1148" s="77" t="s">
        <v>77</v>
      </c>
      <c r="D1148" s="5" t="s">
        <v>3541</v>
      </c>
      <c r="E1148" s="350" t="s">
        <v>3542</v>
      </c>
      <c r="F1148" s="164" t="s">
        <v>1588</v>
      </c>
      <c r="G1148" s="77">
        <v>2.0</v>
      </c>
      <c r="H1148" s="77">
        <v>2.0</v>
      </c>
      <c r="I1148" s="77">
        <v>2.0</v>
      </c>
      <c r="J1148" s="218">
        <v>50.0</v>
      </c>
      <c r="K1148" s="226">
        <v>25.0</v>
      </c>
      <c r="L1148" s="78" t="s">
        <v>677</v>
      </c>
      <c r="M1148" s="79"/>
      <c r="N1148" s="79"/>
      <c r="O1148" s="79"/>
      <c r="P1148" s="79"/>
      <c r="Q1148" s="79"/>
      <c r="R1148" s="79"/>
      <c r="S1148" s="79"/>
      <c r="T1148" s="79"/>
      <c r="U1148" s="79"/>
      <c r="V1148" s="79"/>
      <c r="W1148" s="79"/>
      <c r="X1148" s="79"/>
    </row>
    <row r="1149" ht="11.25" customHeight="1">
      <c r="A1149" s="225" t="s">
        <v>3543</v>
      </c>
      <c r="B1149" s="225" t="s">
        <v>3544</v>
      </c>
      <c r="C1149" s="77" t="s">
        <v>77</v>
      </c>
      <c r="D1149" s="5" t="s">
        <v>3545</v>
      </c>
      <c r="E1149" s="229" t="s">
        <v>3546</v>
      </c>
      <c r="F1149" s="164" t="s">
        <v>974</v>
      </c>
      <c r="G1149" s="77">
        <v>4.0</v>
      </c>
      <c r="H1149" s="77">
        <v>3.0</v>
      </c>
      <c r="I1149" s="77">
        <v>4.0</v>
      </c>
      <c r="J1149" s="218">
        <v>50.0</v>
      </c>
      <c r="K1149" s="226"/>
      <c r="L1149" s="78" t="s">
        <v>677</v>
      </c>
      <c r="M1149" s="79"/>
      <c r="N1149" s="79"/>
      <c r="O1149" s="79"/>
      <c r="P1149" s="79"/>
      <c r="Q1149" s="79"/>
      <c r="R1149" s="79"/>
      <c r="S1149" s="79"/>
      <c r="T1149" s="79"/>
      <c r="U1149" s="79"/>
      <c r="V1149" s="79"/>
      <c r="W1149" s="79"/>
      <c r="X1149" s="79"/>
    </row>
    <row r="1150" ht="11.25" customHeight="1">
      <c r="A1150" s="225" t="s">
        <v>3547</v>
      </c>
      <c r="B1150" s="225" t="s">
        <v>3544</v>
      </c>
      <c r="C1150" s="77" t="s">
        <v>77</v>
      </c>
      <c r="D1150" s="5" t="s">
        <v>3548</v>
      </c>
      <c r="E1150" s="5" t="s">
        <v>3549</v>
      </c>
      <c r="F1150" s="164" t="s">
        <v>974</v>
      </c>
      <c r="G1150" s="77">
        <v>4.0</v>
      </c>
      <c r="H1150" s="77">
        <v>3.0</v>
      </c>
      <c r="I1150" s="77">
        <v>4.0</v>
      </c>
      <c r="J1150" s="218">
        <v>50.0</v>
      </c>
      <c r="K1150" s="226">
        <v>12.5</v>
      </c>
      <c r="L1150" s="78" t="s">
        <v>677</v>
      </c>
      <c r="M1150" s="79"/>
      <c r="N1150" s="79"/>
      <c r="O1150" s="79"/>
      <c r="P1150" s="79"/>
      <c r="Q1150" s="79"/>
      <c r="R1150" s="79"/>
      <c r="S1150" s="79"/>
      <c r="T1150" s="79"/>
      <c r="U1150" s="79"/>
      <c r="V1150" s="79"/>
      <c r="W1150" s="79"/>
      <c r="X1150" s="79"/>
    </row>
    <row r="1151" ht="11.25" customHeight="1">
      <c r="A1151" s="225" t="s">
        <v>3550</v>
      </c>
      <c r="B1151" s="225" t="s">
        <v>3551</v>
      </c>
      <c r="C1151" s="77" t="s">
        <v>77</v>
      </c>
      <c r="D1151" s="5" t="s">
        <v>3552</v>
      </c>
      <c r="E1151" s="229" t="s">
        <v>1524</v>
      </c>
      <c r="F1151" s="164" t="s">
        <v>2515</v>
      </c>
      <c r="G1151" s="77">
        <v>4.0</v>
      </c>
      <c r="H1151" s="77">
        <v>4.0</v>
      </c>
      <c r="I1151" s="77">
        <v>4.0</v>
      </c>
      <c r="J1151" s="218">
        <v>50.0</v>
      </c>
      <c r="K1151" s="226">
        <v>12.5</v>
      </c>
      <c r="L1151" s="78" t="s">
        <v>677</v>
      </c>
      <c r="M1151" s="79"/>
      <c r="N1151" s="79"/>
      <c r="O1151" s="79"/>
      <c r="P1151" s="79"/>
      <c r="Q1151" s="79"/>
      <c r="R1151" s="79"/>
      <c r="S1151" s="79"/>
      <c r="T1151" s="79"/>
      <c r="U1151" s="79"/>
      <c r="V1151" s="79"/>
      <c r="W1151" s="79"/>
      <c r="X1151" s="79"/>
    </row>
    <row r="1152" ht="11.25" customHeight="1">
      <c r="A1152" s="225" t="s">
        <v>3553</v>
      </c>
      <c r="B1152" s="349" t="s">
        <v>678</v>
      </c>
      <c r="C1152" s="77" t="s">
        <v>77</v>
      </c>
      <c r="D1152" s="231" t="s">
        <v>3554</v>
      </c>
      <c r="E1152" s="5" t="s">
        <v>1344</v>
      </c>
      <c r="F1152" s="164" t="s">
        <v>3375</v>
      </c>
      <c r="G1152" s="77">
        <v>3.0</v>
      </c>
      <c r="H1152" s="77">
        <v>3.0</v>
      </c>
      <c r="I1152" s="77">
        <v>3.0</v>
      </c>
      <c r="J1152" s="218">
        <v>50.0</v>
      </c>
      <c r="K1152" s="226">
        <v>16.666666666666668</v>
      </c>
      <c r="L1152" s="78" t="s">
        <v>677</v>
      </c>
      <c r="M1152" s="79"/>
      <c r="N1152" s="79"/>
      <c r="O1152" s="79"/>
      <c r="P1152" s="79"/>
      <c r="Q1152" s="79"/>
      <c r="R1152" s="79"/>
      <c r="S1152" s="79"/>
      <c r="T1152" s="79"/>
      <c r="U1152" s="79"/>
      <c r="V1152" s="79"/>
      <c r="W1152" s="79"/>
      <c r="X1152" s="79"/>
    </row>
    <row r="1153" ht="11.25" customHeight="1">
      <c r="A1153" s="225" t="s">
        <v>3555</v>
      </c>
      <c r="B1153" s="349" t="s">
        <v>678</v>
      </c>
      <c r="C1153" s="77" t="s">
        <v>77</v>
      </c>
      <c r="D1153" s="5" t="s">
        <v>3556</v>
      </c>
      <c r="E1153" s="229" t="s">
        <v>3557</v>
      </c>
      <c r="F1153" s="164" t="s">
        <v>3375</v>
      </c>
      <c r="G1153" s="77">
        <v>3.0</v>
      </c>
      <c r="H1153" s="77">
        <v>3.0</v>
      </c>
      <c r="I1153" s="77">
        <v>3.0</v>
      </c>
      <c r="J1153" s="218">
        <v>50.0</v>
      </c>
      <c r="K1153" s="226"/>
      <c r="L1153" s="78" t="s">
        <v>677</v>
      </c>
      <c r="M1153" s="79"/>
      <c r="N1153" s="79"/>
      <c r="O1153" s="79"/>
      <c r="P1153" s="79"/>
      <c r="Q1153" s="79"/>
      <c r="R1153" s="79"/>
      <c r="S1153" s="79"/>
      <c r="T1153" s="79"/>
      <c r="U1153" s="79"/>
      <c r="V1153" s="79"/>
      <c r="W1153" s="79"/>
      <c r="X1153" s="79"/>
    </row>
    <row r="1154" ht="11.25" customHeight="1">
      <c r="A1154" s="233" t="s">
        <v>776</v>
      </c>
      <c r="B1154" s="233" t="s">
        <v>3558</v>
      </c>
      <c r="C1154" s="77" t="s">
        <v>77</v>
      </c>
      <c r="D1154" s="229" t="s">
        <v>3559</v>
      </c>
      <c r="E1154" s="132" t="s">
        <v>3560</v>
      </c>
      <c r="F1154" s="156" t="s">
        <v>1393</v>
      </c>
      <c r="G1154" s="157">
        <v>1.0</v>
      </c>
      <c r="H1154" s="157">
        <v>1.0</v>
      </c>
      <c r="I1154" s="157">
        <v>1.0</v>
      </c>
      <c r="J1154" s="157">
        <v>50.0</v>
      </c>
      <c r="K1154" s="157">
        <v>50.0</v>
      </c>
      <c r="L1154" s="78" t="s">
        <v>689</v>
      </c>
      <c r="M1154" s="79"/>
      <c r="N1154" s="79"/>
      <c r="O1154" s="79"/>
      <c r="P1154" s="79"/>
      <c r="Q1154" s="79"/>
      <c r="R1154" s="79"/>
      <c r="S1154" s="79"/>
      <c r="T1154" s="79"/>
      <c r="U1154" s="79"/>
      <c r="V1154" s="79"/>
      <c r="W1154" s="79"/>
      <c r="X1154" s="79"/>
    </row>
    <row r="1155" ht="11.25" customHeight="1">
      <c r="A1155" s="233" t="s">
        <v>776</v>
      </c>
      <c r="B1155" s="233" t="s">
        <v>3558</v>
      </c>
      <c r="C1155" s="77" t="s">
        <v>77</v>
      </c>
      <c r="D1155" s="229" t="s">
        <v>3561</v>
      </c>
      <c r="E1155" s="132" t="s">
        <v>3562</v>
      </c>
      <c r="F1155" s="156" t="s">
        <v>1393</v>
      </c>
      <c r="G1155" s="157">
        <v>1.0</v>
      </c>
      <c r="H1155" s="157">
        <v>1.0</v>
      </c>
      <c r="I1155" s="157">
        <v>1.0</v>
      </c>
      <c r="J1155" s="157">
        <v>50.0</v>
      </c>
      <c r="K1155" s="157">
        <v>50.0</v>
      </c>
      <c r="L1155" s="78" t="s">
        <v>689</v>
      </c>
      <c r="M1155" s="79"/>
      <c r="N1155" s="79"/>
      <c r="O1155" s="79"/>
      <c r="P1155" s="79"/>
      <c r="Q1155" s="79"/>
      <c r="R1155" s="79"/>
      <c r="S1155" s="79"/>
      <c r="T1155" s="79"/>
      <c r="U1155" s="79"/>
      <c r="V1155" s="79"/>
      <c r="W1155" s="79"/>
      <c r="X1155" s="79"/>
    </row>
    <row r="1156" ht="11.25" customHeight="1">
      <c r="A1156" s="233" t="s">
        <v>776</v>
      </c>
      <c r="B1156" s="233" t="s">
        <v>3558</v>
      </c>
      <c r="C1156" s="77" t="s">
        <v>77</v>
      </c>
      <c r="D1156" s="229" t="s">
        <v>3563</v>
      </c>
      <c r="E1156" s="132" t="s">
        <v>3564</v>
      </c>
      <c r="F1156" s="156" t="s">
        <v>2842</v>
      </c>
      <c r="G1156" s="157">
        <v>1.0</v>
      </c>
      <c r="H1156" s="157">
        <v>1.0</v>
      </c>
      <c r="I1156" s="157">
        <v>1.0</v>
      </c>
      <c r="J1156" s="157">
        <v>50.0</v>
      </c>
      <c r="K1156" s="157">
        <v>50.0</v>
      </c>
      <c r="L1156" s="78" t="s">
        <v>689</v>
      </c>
      <c r="M1156" s="79"/>
      <c r="N1156" s="79"/>
      <c r="O1156" s="79"/>
      <c r="P1156" s="79"/>
      <c r="Q1156" s="79"/>
      <c r="R1156" s="79"/>
      <c r="S1156" s="79"/>
      <c r="T1156" s="79"/>
      <c r="U1156" s="79"/>
      <c r="V1156" s="79"/>
      <c r="W1156" s="79"/>
      <c r="X1156" s="79"/>
    </row>
    <row r="1157" ht="11.25" customHeight="1">
      <c r="A1157" s="233" t="s">
        <v>776</v>
      </c>
      <c r="B1157" s="233" t="s">
        <v>3558</v>
      </c>
      <c r="C1157" s="77" t="s">
        <v>77</v>
      </c>
      <c r="D1157" s="229" t="s">
        <v>3565</v>
      </c>
      <c r="E1157" s="132" t="s">
        <v>3566</v>
      </c>
      <c r="F1157" s="156" t="s">
        <v>2842</v>
      </c>
      <c r="G1157" s="157">
        <v>1.0</v>
      </c>
      <c r="H1157" s="157">
        <v>1.0</v>
      </c>
      <c r="I1157" s="157">
        <v>1.0</v>
      </c>
      <c r="J1157" s="157">
        <v>50.0</v>
      </c>
      <c r="K1157" s="157">
        <v>50.0</v>
      </c>
      <c r="L1157" s="78" t="s">
        <v>689</v>
      </c>
      <c r="M1157" s="79"/>
      <c r="N1157" s="79"/>
      <c r="O1157" s="79"/>
      <c r="P1157" s="79"/>
      <c r="Q1157" s="79"/>
      <c r="R1157" s="79"/>
      <c r="S1157" s="79"/>
      <c r="T1157" s="79"/>
      <c r="U1157" s="79"/>
      <c r="V1157" s="79"/>
      <c r="W1157" s="79"/>
      <c r="X1157" s="79"/>
    </row>
    <row r="1158" ht="11.25" customHeight="1">
      <c r="A1158" s="233" t="s">
        <v>776</v>
      </c>
      <c r="B1158" s="233" t="s">
        <v>3558</v>
      </c>
      <c r="C1158" s="77" t="s">
        <v>77</v>
      </c>
      <c r="D1158" s="229" t="s">
        <v>3567</v>
      </c>
      <c r="E1158" s="132" t="s">
        <v>3568</v>
      </c>
      <c r="F1158" s="156" t="s">
        <v>3569</v>
      </c>
      <c r="G1158" s="157">
        <v>1.0</v>
      </c>
      <c r="H1158" s="157">
        <v>1.0</v>
      </c>
      <c r="I1158" s="157">
        <v>1.0</v>
      </c>
      <c r="J1158" s="157">
        <v>50.0</v>
      </c>
      <c r="K1158" s="157">
        <v>50.0</v>
      </c>
      <c r="L1158" s="78" t="s">
        <v>689</v>
      </c>
      <c r="M1158" s="79"/>
      <c r="N1158" s="79"/>
      <c r="O1158" s="79"/>
      <c r="P1158" s="79"/>
      <c r="Q1158" s="79"/>
      <c r="R1158" s="79"/>
      <c r="S1158" s="79"/>
      <c r="T1158" s="79"/>
      <c r="U1158" s="79"/>
      <c r="V1158" s="79"/>
      <c r="W1158" s="79"/>
      <c r="X1158" s="79"/>
    </row>
    <row r="1159" ht="11.25" customHeight="1">
      <c r="A1159" s="233" t="s">
        <v>776</v>
      </c>
      <c r="B1159" s="230" t="s">
        <v>3570</v>
      </c>
      <c r="C1159" s="77" t="s">
        <v>77</v>
      </c>
      <c r="D1159" s="229" t="s">
        <v>2796</v>
      </c>
      <c r="E1159" s="132" t="s">
        <v>2797</v>
      </c>
      <c r="F1159" s="156" t="s">
        <v>1602</v>
      </c>
      <c r="G1159" s="157">
        <v>1.0</v>
      </c>
      <c r="H1159" s="157">
        <v>1.0</v>
      </c>
      <c r="I1159" s="157">
        <v>1.0</v>
      </c>
      <c r="J1159" s="157">
        <v>50.0</v>
      </c>
      <c r="K1159" s="157">
        <v>50.0</v>
      </c>
      <c r="L1159" s="78" t="s">
        <v>689</v>
      </c>
      <c r="M1159" s="79"/>
      <c r="N1159" s="79"/>
      <c r="O1159" s="79"/>
      <c r="P1159" s="79"/>
      <c r="Q1159" s="79"/>
      <c r="R1159" s="79"/>
      <c r="S1159" s="79"/>
      <c r="T1159" s="79"/>
      <c r="U1159" s="79"/>
      <c r="V1159" s="79"/>
      <c r="W1159" s="79"/>
      <c r="X1159" s="79"/>
    </row>
    <row r="1160" ht="11.25" customHeight="1">
      <c r="A1160" s="233" t="s">
        <v>776</v>
      </c>
      <c r="B1160" s="230" t="s">
        <v>3570</v>
      </c>
      <c r="C1160" s="77" t="s">
        <v>77</v>
      </c>
      <c r="D1160" s="229" t="s">
        <v>3571</v>
      </c>
      <c r="E1160" s="132" t="s">
        <v>3572</v>
      </c>
      <c r="F1160" s="156" t="s">
        <v>974</v>
      </c>
      <c r="G1160" s="157">
        <v>1.0</v>
      </c>
      <c r="H1160" s="157">
        <v>1.0</v>
      </c>
      <c r="I1160" s="157">
        <v>1.0</v>
      </c>
      <c r="J1160" s="157">
        <v>50.0</v>
      </c>
      <c r="K1160" s="157">
        <v>50.0</v>
      </c>
      <c r="L1160" s="78" t="s">
        <v>689</v>
      </c>
      <c r="M1160" s="79"/>
      <c r="N1160" s="79"/>
      <c r="O1160" s="79"/>
      <c r="P1160" s="79"/>
      <c r="Q1160" s="79"/>
      <c r="R1160" s="79"/>
      <c r="S1160" s="79"/>
      <c r="T1160" s="79"/>
      <c r="U1160" s="79"/>
      <c r="V1160" s="79"/>
      <c r="W1160" s="79"/>
      <c r="X1160" s="79"/>
    </row>
    <row r="1161" ht="11.25" customHeight="1">
      <c r="A1161" s="233" t="s">
        <v>776</v>
      </c>
      <c r="B1161" s="230" t="s">
        <v>3570</v>
      </c>
      <c r="C1161" s="77" t="s">
        <v>77</v>
      </c>
      <c r="D1161" s="229" t="s">
        <v>3573</v>
      </c>
      <c r="E1161" s="132" t="s">
        <v>3385</v>
      </c>
      <c r="F1161" s="156" t="s">
        <v>1602</v>
      </c>
      <c r="G1161" s="157">
        <v>1.0</v>
      </c>
      <c r="H1161" s="157">
        <v>1.0</v>
      </c>
      <c r="I1161" s="157">
        <v>1.0</v>
      </c>
      <c r="J1161" s="157">
        <v>50.0</v>
      </c>
      <c r="K1161" s="157">
        <v>50.0</v>
      </c>
      <c r="L1161" s="78" t="s">
        <v>689</v>
      </c>
      <c r="M1161" s="79"/>
      <c r="N1161" s="79"/>
      <c r="O1161" s="79"/>
      <c r="P1161" s="79"/>
      <c r="Q1161" s="79"/>
      <c r="R1161" s="79"/>
      <c r="S1161" s="79"/>
      <c r="T1161" s="79"/>
      <c r="U1161" s="79"/>
      <c r="V1161" s="79"/>
      <c r="W1161" s="79"/>
      <c r="X1161" s="79"/>
    </row>
    <row r="1162" ht="11.25" customHeight="1">
      <c r="A1162" s="233" t="s">
        <v>776</v>
      </c>
      <c r="B1162" s="230" t="s">
        <v>3570</v>
      </c>
      <c r="C1162" s="77" t="s">
        <v>77</v>
      </c>
      <c r="D1162" s="5" t="s">
        <v>3574</v>
      </c>
      <c r="E1162" s="132" t="s">
        <v>3575</v>
      </c>
      <c r="F1162" s="156" t="s">
        <v>3576</v>
      </c>
      <c r="G1162" s="157">
        <v>1.0</v>
      </c>
      <c r="H1162" s="157">
        <v>1.0</v>
      </c>
      <c r="I1162" s="157">
        <v>1.0</v>
      </c>
      <c r="J1162" s="157">
        <v>50.0</v>
      </c>
      <c r="K1162" s="157">
        <v>50.0</v>
      </c>
      <c r="L1162" s="78" t="s">
        <v>689</v>
      </c>
      <c r="M1162" s="79"/>
      <c r="N1162" s="79"/>
      <c r="O1162" s="79"/>
      <c r="P1162" s="79"/>
      <c r="Q1162" s="79"/>
      <c r="R1162" s="79"/>
      <c r="S1162" s="79"/>
      <c r="T1162" s="79"/>
      <c r="U1162" s="79"/>
      <c r="V1162" s="79"/>
      <c r="W1162" s="79"/>
      <c r="X1162" s="79"/>
    </row>
    <row r="1163" ht="11.25" customHeight="1">
      <c r="A1163" s="230" t="s">
        <v>2791</v>
      </c>
      <c r="B1163" s="230" t="s">
        <v>2792</v>
      </c>
      <c r="C1163" s="77" t="s">
        <v>77</v>
      </c>
      <c r="D1163" s="5" t="s">
        <v>2793</v>
      </c>
      <c r="E1163" s="132" t="s">
        <v>2794</v>
      </c>
      <c r="F1163" s="156" t="s">
        <v>974</v>
      </c>
      <c r="G1163" s="157">
        <v>2.0</v>
      </c>
      <c r="H1163" s="157">
        <v>2.0</v>
      </c>
      <c r="I1163" s="157">
        <v>2.0</v>
      </c>
      <c r="J1163" s="157">
        <v>50.0</v>
      </c>
      <c r="K1163" s="157">
        <v>25.0</v>
      </c>
      <c r="L1163" s="78" t="s">
        <v>689</v>
      </c>
      <c r="M1163" s="79"/>
      <c r="N1163" s="79"/>
      <c r="O1163" s="79"/>
      <c r="P1163" s="79"/>
      <c r="Q1163" s="79"/>
      <c r="R1163" s="79"/>
      <c r="S1163" s="79"/>
      <c r="T1163" s="79"/>
      <c r="U1163" s="79"/>
      <c r="V1163" s="79"/>
      <c r="W1163" s="79"/>
      <c r="X1163" s="79"/>
    </row>
    <row r="1164" ht="11.25" customHeight="1">
      <c r="A1164" s="230" t="s">
        <v>2791</v>
      </c>
      <c r="B1164" s="230" t="s">
        <v>2795</v>
      </c>
      <c r="C1164" s="77" t="s">
        <v>77</v>
      </c>
      <c r="D1164" s="229" t="s">
        <v>2796</v>
      </c>
      <c r="E1164" s="132" t="s">
        <v>2797</v>
      </c>
      <c r="F1164" s="156" t="s">
        <v>1602</v>
      </c>
      <c r="G1164" s="157">
        <v>2.0</v>
      </c>
      <c r="H1164" s="157">
        <v>2.0</v>
      </c>
      <c r="I1164" s="157">
        <v>2.0</v>
      </c>
      <c r="J1164" s="157">
        <v>50.0</v>
      </c>
      <c r="K1164" s="157">
        <v>25.0</v>
      </c>
      <c r="L1164" s="78" t="s">
        <v>689</v>
      </c>
      <c r="M1164" s="79"/>
      <c r="N1164" s="79"/>
      <c r="O1164" s="79"/>
      <c r="P1164" s="79"/>
      <c r="Q1164" s="79"/>
      <c r="R1164" s="79"/>
      <c r="S1164" s="79"/>
      <c r="T1164" s="79"/>
      <c r="U1164" s="79"/>
      <c r="V1164" s="79"/>
      <c r="W1164" s="79"/>
      <c r="X1164" s="79"/>
    </row>
    <row r="1165" ht="11.25" customHeight="1">
      <c r="A1165" s="230" t="s">
        <v>3577</v>
      </c>
      <c r="B1165" s="230" t="s">
        <v>3578</v>
      </c>
      <c r="C1165" s="77" t="s">
        <v>77</v>
      </c>
      <c r="D1165" s="229" t="s">
        <v>3579</v>
      </c>
      <c r="E1165" s="132" t="s">
        <v>3580</v>
      </c>
      <c r="F1165" s="156" t="s">
        <v>974</v>
      </c>
      <c r="G1165" s="157">
        <v>2.0</v>
      </c>
      <c r="H1165" s="157">
        <v>2.0</v>
      </c>
      <c r="I1165" s="157">
        <v>2.0</v>
      </c>
      <c r="J1165" s="157">
        <v>50.0</v>
      </c>
      <c r="K1165" s="157">
        <v>25.0</v>
      </c>
      <c r="L1165" s="78" t="s">
        <v>689</v>
      </c>
      <c r="M1165" s="79"/>
      <c r="N1165" s="79"/>
      <c r="O1165" s="79"/>
      <c r="P1165" s="79"/>
      <c r="Q1165" s="79"/>
      <c r="R1165" s="79"/>
      <c r="S1165" s="79"/>
      <c r="T1165" s="79"/>
      <c r="U1165" s="79"/>
      <c r="V1165" s="79"/>
      <c r="W1165" s="79"/>
      <c r="X1165" s="79"/>
    </row>
    <row r="1166" ht="11.25" customHeight="1">
      <c r="A1166" s="230" t="s">
        <v>2798</v>
      </c>
      <c r="B1166" s="230" t="s">
        <v>2799</v>
      </c>
      <c r="C1166" s="77" t="s">
        <v>77</v>
      </c>
      <c r="D1166" s="229" t="s">
        <v>2800</v>
      </c>
      <c r="E1166" s="132" t="s">
        <v>2801</v>
      </c>
      <c r="F1166" s="156" t="s">
        <v>1393</v>
      </c>
      <c r="G1166" s="157">
        <v>2.0</v>
      </c>
      <c r="H1166" s="157">
        <v>2.0</v>
      </c>
      <c r="I1166" s="157">
        <v>2.0</v>
      </c>
      <c r="J1166" s="157">
        <v>50.0</v>
      </c>
      <c r="K1166" s="157">
        <v>25.0</v>
      </c>
      <c r="L1166" s="78" t="s">
        <v>689</v>
      </c>
      <c r="M1166" s="79"/>
      <c r="N1166" s="79"/>
      <c r="O1166" s="79"/>
      <c r="P1166" s="79"/>
      <c r="Q1166" s="79"/>
      <c r="R1166" s="79"/>
      <c r="S1166" s="79"/>
      <c r="T1166" s="79"/>
      <c r="U1166" s="79"/>
      <c r="V1166" s="79"/>
      <c r="W1166" s="79"/>
      <c r="X1166" s="79"/>
    </row>
    <row r="1167" ht="11.25" customHeight="1">
      <c r="A1167" s="230" t="s">
        <v>2798</v>
      </c>
      <c r="B1167" s="230" t="s">
        <v>2802</v>
      </c>
      <c r="C1167" s="77" t="s">
        <v>77</v>
      </c>
      <c r="D1167" s="229" t="s">
        <v>2803</v>
      </c>
      <c r="E1167" s="132" t="s">
        <v>2804</v>
      </c>
      <c r="F1167" s="156" t="s">
        <v>1393</v>
      </c>
      <c r="G1167" s="157">
        <v>2.0</v>
      </c>
      <c r="H1167" s="157">
        <v>2.0</v>
      </c>
      <c r="I1167" s="157">
        <v>2.0</v>
      </c>
      <c r="J1167" s="157">
        <v>50.0</v>
      </c>
      <c r="K1167" s="157">
        <v>25.0</v>
      </c>
      <c r="L1167" s="78" t="s">
        <v>689</v>
      </c>
      <c r="M1167" s="79"/>
      <c r="N1167" s="79"/>
      <c r="O1167" s="79"/>
      <c r="P1167" s="79"/>
      <c r="Q1167" s="79"/>
      <c r="R1167" s="79"/>
      <c r="S1167" s="79"/>
      <c r="T1167" s="79"/>
      <c r="U1167" s="79"/>
      <c r="V1167" s="79"/>
      <c r="W1167" s="79"/>
      <c r="X1167" s="79"/>
    </row>
    <row r="1168" ht="11.25" customHeight="1">
      <c r="A1168" s="230" t="s">
        <v>2798</v>
      </c>
      <c r="B1168" s="230" t="s">
        <v>2805</v>
      </c>
      <c r="C1168" s="77" t="s">
        <v>77</v>
      </c>
      <c r="D1168" s="229" t="s">
        <v>2806</v>
      </c>
      <c r="E1168" s="132" t="s">
        <v>2807</v>
      </c>
      <c r="F1168" s="156" t="s">
        <v>1393</v>
      </c>
      <c r="G1168" s="157">
        <v>2.0</v>
      </c>
      <c r="H1168" s="157">
        <v>2.0</v>
      </c>
      <c r="I1168" s="157">
        <v>2.0</v>
      </c>
      <c r="J1168" s="157">
        <v>50.0</v>
      </c>
      <c r="K1168" s="157">
        <v>25.0</v>
      </c>
      <c r="L1168" s="78" t="s">
        <v>689</v>
      </c>
      <c r="M1168" s="79"/>
      <c r="N1168" s="79"/>
      <c r="O1168" s="79"/>
      <c r="P1168" s="79"/>
      <c r="Q1168" s="79"/>
      <c r="R1168" s="79"/>
      <c r="S1168" s="79"/>
      <c r="T1168" s="79"/>
      <c r="U1168" s="79"/>
      <c r="V1168" s="79"/>
      <c r="W1168" s="79"/>
      <c r="X1168" s="79"/>
    </row>
    <row r="1169" ht="11.25" customHeight="1">
      <c r="A1169" s="230" t="s">
        <v>2798</v>
      </c>
      <c r="B1169" s="230" t="s">
        <v>2808</v>
      </c>
      <c r="C1169" s="77" t="s">
        <v>77</v>
      </c>
      <c r="D1169" s="229" t="s">
        <v>2809</v>
      </c>
      <c r="E1169" s="132" t="s">
        <v>2810</v>
      </c>
      <c r="F1169" s="156" t="s">
        <v>2811</v>
      </c>
      <c r="G1169" s="157">
        <v>2.0</v>
      </c>
      <c r="H1169" s="157">
        <v>2.0</v>
      </c>
      <c r="I1169" s="157">
        <v>2.0</v>
      </c>
      <c r="J1169" s="157">
        <v>50.0</v>
      </c>
      <c r="K1169" s="157">
        <v>25.0</v>
      </c>
      <c r="L1169" s="78" t="s">
        <v>689</v>
      </c>
      <c r="M1169" s="79"/>
      <c r="N1169" s="79"/>
      <c r="O1169" s="79"/>
      <c r="P1169" s="79"/>
      <c r="Q1169" s="79"/>
      <c r="R1169" s="79"/>
      <c r="S1169" s="79"/>
      <c r="T1169" s="79"/>
      <c r="U1169" s="79"/>
      <c r="V1169" s="79"/>
      <c r="W1169" s="79"/>
      <c r="X1169" s="79"/>
    </row>
    <row r="1170" ht="11.25" customHeight="1">
      <c r="A1170" s="230" t="s">
        <v>2798</v>
      </c>
      <c r="B1170" s="230" t="s">
        <v>2812</v>
      </c>
      <c r="C1170" s="77" t="s">
        <v>77</v>
      </c>
      <c r="D1170" s="229" t="s">
        <v>2813</v>
      </c>
      <c r="E1170" s="132" t="s">
        <v>2814</v>
      </c>
      <c r="F1170" s="156" t="s">
        <v>974</v>
      </c>
      <c r="G1170" s="157">
        <v>2.0</v>
      </c>
      <c r="H1170" s="157">
        <v>2.0</v>
      </c>
      <c r="I1170" s="157">
        <v>2.0</v>
      </c>
      <c r="J1170" s="157">
        <v>50.0</v>
      </c>
      <c r="K1170" s="157">
        <v>25.0</v>
      </c>
      <c r="L1170" s="78" t="s">
        <v>689</v>
      </c>
      <c r="M1170" s="79"/>
      <c r="N1170" s="79"/>
      <c r="O1170" s="79"/>
      <c r="P1170" s="79"/>
      <c r="Q1170" s="79"/>
      <c r="R1170" s="79"/>
      <c r="S1170" s="79"/>
      <c r="T1170" s="79"/>
      <c r="U1170" s="79"/>
      <c r="V1170" s="79"/>
      <c r="W1170" s="79"/>
      <c r="X1170" s="79"/>
    </row>
    <row r="1171" ht="11.25" customHeight="1">
      <c r="A1171" s="230" t="s">
        <v>2798</v>
      </c>
      <c r="B1171" s="230" t="s">
        <v>2815</v>
      </c>
      <c r="C1171" s="77" t="s">
        <v>77</v>
      </c>
      <c r="D1171" s="229" t="s">
        <v>2816</v>
      </c>
      <c r="E1171" s="132" t="s">
        <v>2817</v>
      </c>
      <c r="F1171" s="156" t="s">
        <v>842</v>
      </c>
      <c r="G1171" s="157">
        <v>2.0</v>
      </c>
      <c r="H1171" s="157">
        <v>2.0</v>
      </c>
      <c r="I1171" s="157">
        <v>2.0</v>
      </c>
      <c r="J1171" s="157">
        <v>50.0</v>
      </c>
      <c r="K1171" s="157">
        <v>25.0</v>
      </c>
      <c r="L1171" s="78" t="s">
        <v>689</v>
      </c>
      <c r="M1171" s="79"/>
      <c r="N1171" s="79"/>
      <c r="O1171" s="79"/>
      <c r="P1171" s="79"/>
      <c r="Q1171" s="79"/>
      <c r="R1171" s="79"/>
      <c r="S1171" s="79"/>
      <c r="T1171" s="79"/>
      <c r="U1171" s="79"/>
      <c r="V1171" s="79"/>
      <c r="W1171" s="79"/>
      <c r="X1171" s="79"/>
    </row>
    <row r="1172" ht="11.25" customHeight="1">
      <c r="A1172" s="230" t="s">
        <v>2798</v>
      </c>
      <c r="B1172" s="230" t="s">
        <v>2818</v>
      </c>
      <c r="C1172" s="77" t="s">
        <v>77</v>
      </c>
      <c r="D1172" s="229" t="s">
        <v>2819</v>
      </c>
      <c r="E1172" s="132" t="s">
        <v>2820</v>
      </c>
      <c r="F1172" s="156" t="s">
        <v>842</v>
      </c>
      <c r="G1172" s="157">
        <v>2.0</v>
      </c>
      <c r="H1172" s="157">
        <v>2.0</v>
      </c>
      <c r="I1172" s="157">
        <v>2.0</v>
      </c>
      <c r="J1172" s="157">
        <v>50.0</v>
      </c>
      <c r="K1172" s="157">
        <v>25.0</v>
      </c>
      <c r="L1172" s="78" t="s">
        <v>689</v>
      </c>
      <c r="M1172" s="79"/>
      <c r="N1172" s="79"/>
      <c r="O1172" s="79"/>
      <c r="P1172" s="79"/>
      <c r="Q1172" s="79"/>
      <c r="R1172" s="79"/>
      <c r="S1172" s="79"/>
      <c r="T1172" s="79"/>
      <c r="U1172" s="79"/>
      <c r="V1172" s="79"/>
      <c r="W1172" s="79"/>
      <c r="X1172" s="79"/>
    </row>
    <row r="1173" ht="11.25" customHeight="1">
      <c r="A1173" s="230" t="s">
        <v>2798</v>
      </c>
      <c r="B1173" s="230" t="s">
        <v>2821</v>
      </c>
      <c r="C1173" s="77" t="s">
        <v>77</v>
      </c>
      <c r="D1173" s="229" t="s">
        <v>2822</v>
      </c>
      <c r="E1173" s="132" t="s">
        <v>2823</v>
      </c>
      <c r="F1173" s="156" t="s">
        <v>1602</v>
      </c>
      <c r="G1173" s="157">
        <v>2.0</v>
      </c>
      <c r="H1173" s="157">
        <v>2.0</v>
      </c>
      <c r="I1173" s="157">
        <v>2.0</v>
      </c>
      <c r="J1173" s="157">
        <v>50.0</v>
      </c>
      <c r="K1173" s="157">
        <v>25.0</v>
      </c>
      <c r="L1173" s="78" t="s">
        <v>689</v>
      </c>
      <c r="M1173" s="79"/>
      <c r="N1173" s="79"/>
      <c r="O1173" s="79"/>
      <c r="P1173" s="79"/>
      <c r="Q1173" s="79"/>
      <c r="R1173" s="79"/>
      <c r="S1173" s="79"/>
      <c r="T1173" s="79"/>
      <c r="U1173" s="79"/>
      <c r="V1173" s="79"/>
      <c r="W1173" s="79"/>
      <c r="X1173" s="79"/>
    </row>
    <row r="1174" ht="11.25" customHeight="1">
      <c r="A1174" s="230" t="s">
        <v>2798</v>
      </c>
      <c r="B1174" s="230" t="s">
        <v>2824</v>
      </c>
      <c r="C1174" s="77" t="s">
        <v>77</v>
      </c>
      <c r="D1174" s="229" t="s">
        <v>2825</v>
      </c>
      <c r="E1174" s="132" t="s">
        <v>2826</v>
      </c>
      <c r="F1174" s="156" t="s">
        <v>974</v>
      </c>
      <c r="G1174" s="157">
        <v>2.0</v>
      </c>
      <c r="H1174" s="157">
        <v>2.0</v>
      </c>
      <c r="I1174" s="157">
        <v>2.0</v>
      </c>
      <c r="J1174" s="157">
        <v>50.0</v>
      </c>
      <c r="K1174" s="157">
        <v>25.0</v>
      </c>
      <c r="L1174" s="78" t="s">
        <v>689</v>
      </c>
      <c r="M1174" s="79"/>
      <c r="N1174" s="79"/>
      <c r="O1174" s="79"/>
      <c r="P1174" s="79"/>
      <c r="Q1174" s="79"/>
      <c r="R1174" s="79"/>
      <c r="S1174" s="79"/>
      <c r="T1174" s="79"/>
      <c r="U1174" s="79"/>
      <c r="V1174" s="79"/>
      <c r="W1174" s="79"/>
      <c r="X1174" s="79"/>
    </row>
    <row r="1175" ht="11.25" customHeight="1">
      <c r="A1175" s="230" t="s">
        <v>2798</v>
      </c>
      <c r="B1175" s="230" t="s">
        <v>2827</v>
      </c>
      <c r="C1175" s="77" t="s">
        <v>77</v>
      </c>
      <c r="D1175" s="229" t="s">
        <v>2828</v>
      </c>
      <c r="E1175" s="351" t="s">
        <v>2829</v>
      </c>
      <c r="F1175" s="156" t="s">
        <v>974</v>
      </c>
      <c r="G1175" s="157">
        <v>2.0</v>
      </c>
      <c r="H1175" s="157">
        <v>2.0</v>
      </c>
      <c r="I1175" s="157">
        <v>2.0</v>
      </c>
      <c r="J1175" s="157">
        <v>50.0</v>
      </c>
      <c r="K1175" s="157">
        <v>25.0</v>
      </c>
      <c r="L1175" s="78" t="s">
        <v>689</v>
      </c>
      <c r="M1175" s="79"/>
      <c r="N1175" s="79"/>
      <c r="O1175" s="79"/>
      <c r="P1175" s="79"/>
      <c r="Q1175" s="79"/>
      <c r="R1175" s="79"/>
      <c r="S1175" s="79"/>
      <c r="T1175" s="79"/>
      <c r="U1175" s="79"/>
      <c r="V1175" s="79"/>
      <c r="W1175" s="79"/>
      <c r="X1175" s="79"/>
    </row>
    <row r="1176" ht="11.25" customHeight="1">
      <c r="A1176" s="230" t="s">
        <v>2798</v>
      </c>
      <c r="B1176" s="230" t="s">
        <v>2830</v>
      </c>
      <c r="C1176" s="77" t="s">
        <v>77</v>
      </c>
      <c r="D1176" s="229" t="s">
        <v>2831</v>
      </c>
      <c r="E1176" s="132" t="s">
        <v>2832</v>
      </c>
      <c r="F1176" s="156" t="s">
        <v>842</v>
      </c>
      <c r="G1176" s="157">
        <v>2.0</v>
      </c>
      <c r="H1176" s="157">
        <v>2.0</v>
      </c>
      <c r="I1176" s="157">
        <v>2.0</v>
      </c>
      <c r="J1176" s="157">
        <v>50.0</v>
      </c>
      <c r="K1176" s="157">
        <v>25.0</v>
      </c>
      <c r="L1176" s="78" t="s">
        <v>689</v>
      </c>
      <c r="M1176" s="79"/>
      <c r="N1176" s="79"/>
      <c r="O1176" s="79"/>
      <c r="P1176" s="79"/>
      <c r="Q1176" s="79"/>
      <c r="R1176" s="79"/>
      <c r="S1176" s="79"/>
      <c r="T1176" s="79"/>
      <c r="U1176" s="79"/>
      <c r="V1176" s="79"/>
      <c r="W1176" s="79"/>
      <c r="X1176" s="79"/>
    </row>
    <row r="1177" ht="11.25" customHeight="1">
      <c r="A1177" s="230" t="s">
        <v>2798</v>
      </c>
      <c r="B1177" s="230" t="s">
        <v>2833</v>
      </c>
      <c r="C1177" s="77" t="s">
        <v>77</v>
      </c>
      <c r="D1177" s="229" t="s">
        <v>2834</v>
      </c>
      <c r="E1177" s="132" t="s">
        <v>2835</v>
      </c>
      <c r="F1177" s="156" t="s">
        <v>974</v>
      </c>
      <c r="G1177" s="157">
        <v>2.0</v>
      </c>
      <c r="H1177" s="157">
        <v>2.0</v>
      </c>
      <c r="I1177" s="157">
        <v>2.0</v>
      </c>
      <c r="J1177" s="157">
        <v>50.0</v>
      </c>
      <c r="K1177" s="157">
        <v>25.0</v>
      </c>
      <c r="L1177" s="78" t="s">
        <v>689</v>
      </c>
      <c r="M1177" s="79"/>
      <c r="N1177" s="79"/>
      <c r="O1177" s="79"/>
      <c r="P1177" s="79"/>
      <c r="Q1177" s="79"/>
      <c r="R1177" s="79"/>
      <c r="S1177" s="79"/>
      <c r="T1177" s="79"/>
      <c r="U1177" s="79"/>
      <c r="V1177" s="79"/>
      <c r="W1177" s="79"/>
      <c r="X1177" s="79"/>
    </row>
    <row r="1178" ht="11.25" customHeight="1">
      <c r="A1178" s="230" t="s">
        <v>2798</v>
      </c>
      <c r="B1178" s="230" t="s">
        <v>2836</v>
      </c>
      <c r="C1178" s="77" t="s">
        <v>77</v>
      </c>
      <c r="D1178" s="229" t="s">
        <v>2837</v>
      </c>
      <c r="E1178" s="132" t="s">
        <v>2838</v>
      </c>
      <c r="F1178" s="156" t="s">
        <v>974</v>
      </c>
      <c r="G1178" s="157">
        <v>2.0</v>
      </c>
      <c r="H1178" s="157">
        <v>2.0</v>
      </c>
      <c r="I1178" s="157">
        <v>2.0</v>
      </c>
      <c r="J1178" s="157">
        <v>50.0</v>
      </c>
      <c r="K1178" s="157">
        <v>25.0</v>
      </c>
      <c r="L1178" s="78" t="s">
        <v>689</v>
      </c>
      <c r="M1178" s="79"/>
      <c r="N1178" s="79"/>
      <c r="O1178" s="79"/>
      <c r="P1178" s="79"/>
      <c r="Q1178" s="79"/>
      <c r="R1178" s="79"/>
      <c r="S1178" s="79"/>
      <c r="T1178" s="79"/>
      <c r="U1178" s="79"/>
      <c r="V1178" s="79"/>
      <c r="W1178" s="79"/>
      <c r="X1178" s="79"/>
    </row>
    <row r="1179" ht="11.25" customHeight="1">
      <c r="A1179" s="230" t="s">
        <v>2798</v>
      </c>
      <c r="B1179" s="230" t="s">
        <v>2839</v>
      </c>
      <c r="C1179" s="77" t="s">
        <v>77</v>
      </c>
      <c r="D1179" s="229" t="s">
        <v>2840</v>
      </c>
      <c r="E1179" s="132" t="s">
        <v>2841</v>
      </c>
      <c r="F1179" s="156" t="s">
        <v>2842</v>
      </c>
      <c r="G1179" s="157">
        <v>2.0</v>
      </c>
      <c r="H1179" s="157">
        <v>2.0</v>
      </c>
      <c r="I1179" s="157">
        <v>2.0</v>
      </c>
      <c r="J1179" s="157">
        <v>50.0</v>
      </c>
      <c r="K1179" s="157">
        <v>25.0</v>
      </c>
      <c r="L1179" s="78" t="s">
        <v>689</v>
      </c>
      <c r="M1179" s="79"/>
      <c r="N1179" s="79"/>
      <c r="O1179" s="79"/>
      <c r="P1179" s="79"/>
      <c r="Q1179" s="79"/>
      <c r="R1179" s="79"/>
      <c r="S1179" s="79"/>
      <c r="T1179" s="79"/>
      <c r="U1179" s="79"/>
      <c r="V1179" s="79"/>
      <c r="W1179" s="79"/>
      <c r="X1179" s="79"/>
    </row>
    <row r="1180" ht="11.25" customHeight="1">
      <c r="A1180" s="233" t="s">
        <v>2843</v>
      </c>
      <c r="B1180" s="225" t="s">
        <v>3581</v>
      </c>
      <c r="C1180" s="77" t="s">
        <v>77</v>
      </c>
      <c r="D1180" s="229" t="s">
        <v>2845</v>
      </c>
      <c r="E1180" s="132" t="s">
        <v>2846</v>
      </c>
      <c r="F1180" s="156" t="s">
        <v>974</v>
      </c>
      <c r="G1180" s="157">
        <v>2.0</v>
      </c>
      <c r="H1180" s="157">
        <v>2.0</v>
      </c>
      <c r="I1180" s="157">
        <v>2.0</v>
      </c>
      <c r="J1180" s="157">
        <v>50.0</v>
      </c>
      <c r="K1180" s="157">
        <v>25.0</v>
      </c>
      <c r="L1180" s="78" t="s">
        <v>689</v>
      </c>
      <c r="M1180" s="79"/>
      <c r="N1180" s="79"/>
      <c r="O1180" s="79"/>
      <c r="P1180" s="79"/>
      <c r="Q1180" s="79"/>
      <c r="R1180" s="79"/>
      <c r="S1180" s="79"/>
      <c r="T1180" s="79"/>
      <c r="U1180" s="79"/>
      <c r="V1180" s="79"/>
      <c r="W1180" s="79"/>
      <c r="X1180" s="79"/>
    </row>
    <row r="1181" ht="11.25" customHeight="1">
      <c r="A1181" s="233" t="s">
        <v>2843</v>
      </c>
      <c r="B1181" s="225" t="s">
        <v>3582</v>
      </c>
      <c r="C1181" s="77" t="s">
        <v>77</v>
      </c>
      <c r="D1181" s="229" t="s">
        <v>2848</v>
      </c>
      <c r="E1181" s="132" t="s">
        <v>2849</v>
      </c>
      <c r="F1181" s="156" t="s">
        <v>2842</v>
      </c>
      <c r="G1181" s="157">
        <v>2.0</v>
      </c>
      <c r="H1181" s="157">
        <v>2.0</v>
      </c>
      <c r="I1181" s="157">
        <v>2.0</v>
      </c>
      <c r="J1181" s="157">
        <v>50.0</v>
      </c>
      <c r="K1181" s="157">
        <v>25.0</v>
      </c>
      <c r="L1181" s="78" t="s">
        <v>689</v>
      </c>
      <c r="M1181" s="79"/>
      <c r="N1181" s="79"/>
      <c r="O1181" s="79"/>
      <c r="P1181" s="79"/>
      <c r="Q1181" s="79"/>
      <c r="R1181" s="79"/>
      <c r="S1181" s="79"/>
      <c r="T1181" s="79"/>
      <c r="U1181" s="79"/>
      <c r="V1181" s="79"/>
      <c r="W1181" s="79"/>
      <c r="X1181" s="79"/>
    </row>
    <row r="1182" ht="11.25" customHeight="1">
      <c r="A1182" s="233" t="s">
        <v>2843</v>
      </c>
      <c r="B1182" s="225" t="s">
        <v>3583</v>
      </c>
      <c r="C1182" s="77" t="s">
        <v>77</v>
      </c>
      <c r="D1182" s="229" t="s">
        <v>2851</v>
      </c>
      <c r="E1182" s="351" t="s">
        <v>2852</v>
      </c>
      <c r="F1182" s="156" t="s">
        <v>2842</v>
      </c>
      <c r="G1182" s="157">
        <v>2.0</v>
      </c>
      <c r="H1182" s="157">
        <v>2.0</v>
      </c>
      <c r="I1182" s="157">
        <v>2.0</v>
      </c>
      <c r="J1182" s="157">
        <v>50.0</v>
      </c>
      <c r="K1182" s="157">
        <v>25.0</v>
      </c>
      <c r="L1182" s="78" t="s">
        <v>689</v>
      </c>
      <c r="M1182" s="79"/>
      <c r="N1182" s="79"/>
      <c r="O1182" s="79"/>
      <c r="P1182" s="79"/>
      <c r="Q1182" s="79"/>
      <c r="R1182" s="79"/>
      <c r="S1182" s="79"/>
      <c r="T1182" s="79"/>
      <c r="U1182" s="79"/>
      <c r="V1182" s="79"/>
      <c r="W1182" s="79"/>
      <c r="X1182" s="79"/>
    </row>
    <row r="1183" ht="11.25" customHeight="1">
      <c r="A1183" s="230" t="s">
        <v>3584</v>
      </c>
      <c r="B1183" s="230" t="s">
        <v>3585</v>
      </c>
      <c r="C1183" s="77" t="s">
        <v>77</v>
      </c>
      <c r="D1183" s="231" t="s">
        <v>3586</v>
      </c>
      <c r="E1183" s="351" t="s">
        <v>3587</v>
      </c>
      <c r="F1183" s="156" t="s">
        <v>842</v>
      </c>
      <c r="G1183" s="157">
        <v>2.0</v>
      </c>
      <c r="H1183" s="157">
        <v>1.0</v>
      </c>
      <c r="I1183" s="157">
        <v>3.0</v>
      </c>
      <c r="J1183" s="157">
        <v>50.0</v>
      </c>
      <c r="K1183" s="157">
        <v>25.0</v>
      </c>
      <c r="L1183" s="78" t="s">
        <v>689</v>
      </c>
      <c r="M1183" s="79"/>
      <c r="N1183" s="79"/>
      <c r="O1183" s="79"/>
      <c r="P1183" s="79"/>
      <c r="Q1183" s="79"/>
      <c r="R1183" s="79"/>
      <c r="S1183" s="79"/>
      <c r="T1183" s="79"/>
      <c r="U1183" s="79"/>
      <c r="V1183" s="79"/>
      <c r="W1183" s="79"/>
      <c r="X1183" s="79"/>
    </row>
    <row r="1184" ht="11.25" customHeight="1">
      <c r="A1184" s="233" t="s">
        <v>2798</v>
      </c>
      <c r="B1184" s="225" t="s">
        <v>2853</v>
      </c>
      <c r="C1184" s="77" t="s">
        <v>77</v>
      </c>
      <c r="D1184" s="231" t="s">
        <v>3588</v>
      </c>
      <c r="E1184" s="132" t="s">
        <v>2855</v>
      </c>
      <c r="F1184" s="156" t="s">
        <v>842</v>
      </c>
      <c r="G1184" s="157">
        <v>2.0</v>
      </c>
      <c r="H1184" s="157">
        <v>2.0</v>
      </c>
      <c r="I1184" s="157">
        <v>2.0</v>
      </c>
      <c r="J1184" s="157">
        <v>50.0</v>
      </c>
      <c r="K1184" s="157">
        <v>25.0</v>
      </c>
      <c r="L1184" s="78" t="s">
        <v>689</v>
      </c>
      <c r="M1184" s="79"/>
      <c r="N1184" s="79"/>
      <c r="O1184" s="79"/>
      <c r="P1184" s="79"/>
      <c r="Q1184" s="79"/>
      <c r="R1184" s="79"/>
      <c r="S1184" s="79"/>
      <c r="T1184" s="79"/>
      <c r="U1184" s="79"/>
      <c r="V1184" s="79"/>
      <c r="W1184" s="79"/>
      <c r="X1184" s="79"/>
    </row>
    <row r="1185" ht="11.25" customHeight="1">
      <c r="A1185" s="233" t="s">
        <v>2856</v>
      </c>
      <c r="B1185" s="230" t="s">
        <v>2857</v>
      </c>
      <c r="C1185" s="77" t="s">
        <v>77</v>
      </c>
      <c r="D1185" s="231" t="s">
        <v>2858</v>
      </c>
      <c r="E1185" s="132" t="s">
        <v>2859</v>
      </c>
      <c r="F1185" s="156" t="s">
        <v>842</v>
      </c>
      <c r="G1185" s="157">
        <v>4.0</v>
      </c>
      <c r="H1185" s="157">
        <v>3.0</v>
      </c>
      <c r="I1185" s="157">
        <v>4.0</v>
      </c>
      <c r="J1185" s="157">
        <v>50.0</v>
      </c>
      <c r="K1185" s="157">
        <v>12.5</v>
      </c>
      <c r="L1185" s="78" t="s">
        <v>689</v>
      </c>
      <c r="M1185" s="79"/>
      <c r="N1185" s="79"/>
      <c r="O1185" s="79"/>
      <c r="P1185" s="79"/>
      <c r="Q1185" s="79"/>
      <c r="R1185" s="79"/>
      <c r="S1185" s="79"/>
      <c r="T1185" s="79"/>
      <c r="U1185" s="79"/>
      <c r="V1185" s="79"/>
      <c r="W1185" s="79"/>
      <c r="X1185" s="79"/>
    </row>
    <row r="1186" ht="11.25" customHeight="1">
      <c r="A1186" s="230" t="s">
        <v>2860</v>
      </c>
      <c r="B1186" s="230" t="s">
        <v>2861</v>
      </c>
      <c r="C1186" s="77" t="s">
        <v>77</v>
      </c>
      <c r="D1186" s="231" t="s">
        <v>3589</v>
      </c>
      <c r="E1186" s="132" t="s">
        <v>2863</v>
      </c>
      <c r="F1186" s="156" t="s">
        <v>842</v>
      </c>
      <c r="G1186" s="157">
        <v>5.0</v>
      </c>
      <c r="H1186" s="157">
        <v>2.0</v>
      </c>
      <c r="I1186" s="157">
        <v>5.0</v>
      </c>
      <c r="J1186" s="157">
        <v>50.0</v>
      </c>
      <c r="K1186" s="157">
        <v>10.0</v>
      </c>
      <c r="L1186" s="78" t="s">
        <v>689</v>
      </c>
      <c r="M1186" s="79"/>
      <c r="N1186" s="79"/>
      <c r="O1186" s="79"/>
      <c r="P1186" s="79"/>
      <c r="Q1186" s="79"/>
      <c r="R1186" s="79"/>
      <c r="S1186" s="79"/>
      <c r="T1186" s="79"/>
      <c r="U1186" s="79"/>
      <c r="V1186" s="79"/>
      <c r="W1186" s="79"/>
      <c r="X1186" s="79"/>
    </row>
    <row r="1187" ht="11.25" customHeight="1">
      <c r="A1187" s="233" t="s">
        <v>2864</v>
      </c>
      <c r="B1187" s="230" t="s">
        <v>3590</v>
      </c>
      <c r="C1187" s="77" t="s">
        <v>77</v>
      </c>
      <c r="D1187" s="229" t="s">
        <v>2866</v>
      </c>
      <c r="E1187" s="132" t="s">
        <v>2867</v>
      </c>
      <c r="F1187" s="156" t="s">
        <v>842</v>
      </c>
      <c r="G1187" s="157">
        <v>4.0</v>
      </c>
      <c r="H1187" s="157">
        <v>4.0</v>
      </c>
      <c r="I1187" s="157">
        <v>4.0</v>
      </c>
      <c r="J1187" s="157">
        <v>50.0</v>
      </c>
      <c r="K1187" s="157">
        <v>12.5</v>
      </c>
      <c r="L1187" s="78" t="s">
        <v>689</v>
      </c>
      <c r="M1187" s="79"/>
      <c r="N1187" s="79"/>
      <c r="O1187" s="79"/>
      <c r="P1187" s="79"/>
      <c r="Q1187" s="79"/>
      <c r="R1187" s="79"/>
      <c r="S1187" s="79"/>
      <c r="T1187" s="79"/>
      <c r="U1187" s="79"/>
      <c r="V1187" s="79"/>
      <c r="W1187" s="79"/>
      <c r="X1187" s="79"/>
    </row>
    <row r="1188" ht="11.25" customHeight="1">
      <c r="A1188" s="233" t="s">
        <v>2864</v>
      </c>
      <c r="B1188" s="230" t="s">
        <v>3591</v>
      </c>
      <c r="C1188" s="77" t="s">
        <v>77</v>
      </c>
      <c r="D1188" s="229" t="s">
        <v>2868</v>
      </c>
      <c r="E1188" s="132" t="s">
        <v>2869</v>
      </c>
      <c r="F1188" s="156" t="s">
        <v>842</v>
      </c>
      <c r="G1188" s="157">
        <v>4.0</v>
      </c>
      <c r="H1188" s="157">
        <v>4.0</v>
      </c>
      <c r="I1188" s="157">
        <v>4.0</v>
      </c>
      <c r="J1188" s="157">
        <v>50.0</v>
      </c>
      <c r="K1188" s="157">
        <v>12.5</v>
      </c>
      <c r="L1188" s="78" t="s">
        <v>689</v>
      </c>
      <c r="M1188" s="79"/>
      <c r="N1188" s="79"/>
      <c r="O1188" s="79"/>
      <c r="P1188" s="79"/>
      <c r="Q1188" s="79"/>
      <c r="R1188" s="79"/>
      <c r="S1188" s="79"/>
      <c r="T1188" s="79"/>
      <c r="U1188" s="79"/>
      <c r="V1188" s="79"/>
      <c r="W1188" s="79"/>
      <c r="X1188" s="79"/>
    </row>
    <row r="1189" ht="11.25" customHeight="1">
      <c r="A1189" s="233" t="s">
        <v>2864</v>
      </c>
      <c r="B1189" s="230" t="s">
        <v>3592</v>
      </c>
      <c r="C1189" s="77" t="s">
        <v>77</v>
      </c>
      <c r="D1189" s="229" t="s">
        <v>2870</v>
      </c>
      <c r="E1189" s="132" t="s">
        <v>2871</v>
      </c>
      <c r="F1189" s="156" t="s">
        <v>842</v>
      </c>
      <c r="G1189" s="157">
        <v>4.0</v>
      </c>
      <c r="H1189" s="157">
        <v>4.0</v>
      </c>
      <c r="I1189" s="157">
        <v>4.0</v>
      </c>
      <c r="J1189" s="157">
        <v>50.0</v>
      </c>
      <c r="K1189" s="157">
        <v>12.5</v>
      </c>
      <c r="L1189" s="78" t="s">
        <v>689</v>
      </c>
      <c r="M1189" s="79"/>
      <c r="N1189" s="79"/>
      <c r="O1189" s="79"/>
      <c r="P1189" s="79"/>
      <c r="Q1189" s="79"/>
      <c r="R1189" s="79"/>
      <c r="S1189" s="79"/>
      <c r="T1189" s="79"/>
      <c r="U1189" s="79"/>
      <c r="V1189" s="79"/>
      <c r="W1189" s="79"/>
      <c r="X1189" s="79"/>
    </row>
    <row r="1190" ht="11.25" customHeight="1">
      <c r="A1190" s="233" t="s">
        <v>2864</v>
      </c>
      <c r="B1190" s="230" t="s">
        <v>3593</v>
      </c>
      <c r="C1190" s="77" t="s">
        <v>77</v>
      </c>
      <c r="D1190" s="229" t="s">
        <v>2872</v>
      </c>
      <c r="E1190" s="132" t="s">
        <v>2873</v>
      </c>
      <c r="F1190" s="156" t="s">
        <v>974</v>
      </c>
      <c r="G1190" s="157">
        <v>4.0</v>
      </c>
      <c r="H1190" s="157">
        <v>4.0</v>
      </c>
      <c r="I1190" s="157">
        <v>4.0</v>
      </c>
      <c r="J1190" s="157">
        <v>50.0</v>
      </c>
      <c r="K1190" s="157">
        <v>12.5</v>
      </c>
      <c r="L1190" s="78" t="s">
        <v>689</v>
      </c>
      <c r="M1190" s="79"/>
      <c r="N1190" s="79"/>
      <c r="O1190" s="79"/>
      <c r="P1190" s="79"/>
      <c r="Q1190" s="79"/>
      <c r="R1190" s="79"/>
      <c r="S1190" s="79"/>
      <c r="T1190" s="79"/>
      <c r="U1190" s="79"/>
      <c r="V1190" s="79"/>
      <c r="W1190" s="79"/>
      <c r="X1190" s="79"/>
    </row>
    <row r="1191" ht="11.25" customHeight="1">
      <c r="A1191" s="233" t="s">
        <v>2864</v>
      </c>
      <c r="B1191" s="230" t="s">
        <v>3594</v>
      </c>
      <c r="C1191" s="77" t="s">
        <v>77</v>
      </c>
      <c r="D1191" s="229" t="s">
        <v>2874</v>
      </c>
      <c r="E1191" s="132" t="s">
        <v>2875</v>
      </c>
      <c r="F1191" s="156" t="s">
        <v>974</v>
      </c>
      <c r="G1191" s="157">
        <v>4.0</v>
      </c>
      <c r="H1191" s="157">
        <v>4.0</v>
      </c>
      <c r="I1191" s="157">
        <v>4.0</v>
      </c>
      <c r="J1191" s="157">
        <v>50.0</v>
      </c>
      <c r="K1191" s="157">
        <v>12.5</v>
      </c>
      <c r="L1191" s="78" t="s">
        <v>689</v>
      </c>
      <c r="M1191" s="79"/>
      <c r="N1191" s="79"/>
      <c r="O1191" s="79"/>
      <c r="P1191" s="79"/>
      <c r="Q1191" s="79"/>
      <c r="R1191" s="79"/>
      <c r="S1191" s="79"/>
      <c r="T1191" s="79"/>
      <c r="U1191" s="79"/>
      <c r="V1191" s="79"/>
      <c r="W1191" s="79"/>
      <c r="X1191" s="79"/>
    </row>
    <row r="1192" ht="11.25" customHeight="1">
      <c r="A1192" s="233" t="s">
        <v>2864</v>
      </c>
      <c r="B1192" s="230" t="s">
        <v>3595</v>
      </c>
      <c r="C1192" s="77" t="s">
        <v>77</v>
      </c>
      <c r="D1192" s="229" t="s">
        <v>2876</v>
      </c>
      <c r="E1192" s="132" t="s">
        <v>2877</v>
      </c>
      <c r="F1192" s="156" t="s">
        <v>842</v>
      </c>
      <c r="G1192" s="157">
        <v>4.0</v>
      </c>
      <c r="H1192" s="157">
        <v>4.0</v>
      </c>
      <c r="I1192" s="157">
        <v>4.0</v>
      </c>
      <c r="J1192" s="157">
        <v>50.0</v>
      </c>
      <c r="K1192" s="157">
        <v>12.5</v>
      </c>
      <c r="L1192" s="78" t="s">
        <v>689</v>
      </c>
      <c r="M1192" s="79"/>
      <c r="N1192" s="79"/>
      <c r="O1192" s="79"/>
      <c r="P1192" s="79"/>
      <c r="Q1192" s="79"/>
      <c r="R1192" s="79"/>
      <c r="S1192" s="79"/>
      <c r="T1192" s="79"/>
      <c r="U1192" s="79"/>
      <c r="V1192" s="79"/>
      <c r="W1192" s="79"/>
      <c r="X1192" s="79"/>
    </row>
    <row r="1193" ht="11.25" customHeight="1">
      <c r="A1193" s="233" t="s">
        <v>2864</v>
      </c>
      <c r="B1193" s="230" t="s">
        <v>3596</v>
      </c>
      <c r="C1193" s="77" t="s">
        <v>77</v>
      </c>
      <c r="D1193" s="229" t="s">
        <v>2878</v>
      </c>
      <c r="E1193" s="132" t="s">
        <v>2879</v>
      </c>
      <c r="F1193" s="156" t="s">
        <v>974</v>
      </c>
      <c r="G1193" s="157">
        <v>4.0</v>
      </c>
      <c r="H1193" s="157">
        <v>4.0</v>
      </c>
      <c r="I1193" s="157">
        <v>4.0</v>
      </c>
      <c r="J1193" s="157">
        <v>50.0</v>
      </c>
      <c r="K1193" s="157">
        <v>12.5</v>
      </c>
      <c r="L1193" s="78" t="s">
        <v>689</v>
      </c>
      <c r="M1193" s="79"/>
      <c r="N1193" s="79"/>
      <c r="O1193" s="79"/>
      <c r="P1193" s="79"/>
      <c r="Q1193" s="79"/>
      <c r="R1193" s="79"/>
      <c r="S1193" s="79"/>
      <c r="T1193" s="79"/>
      <c r="U1193" s="79"/>
      <c r="V1193" s="79"/>
      <c r="W1193" s="79"/>
      <c r="X1193" s="79"/>
    </row>
    <row r="1194" ht="11.25" customHeight="1">
      <c r="A1194" s="233" t="s">
        <v>2864</v>
      </c>
      <c r="B1194" s="230" t="s">
        <v>3597</v>
      </c>
      <c r="C1194" s="77" t="s">
        <v>77</v>
      </c>
      <c r="D1194" s="229" t="s">
        <v>2880</v>
      </c>
      <c r="E1194" s="132" t="s">
        <v>2881</v>
      </c>
      <c r="F1194" s="156" t="s">
        <v>2882</v>
      </c>
      <c r="G1194" s="157">
        <v>4.0</v>
      </c>
      <c r="H1194" s="157">
        <v>4.0</v>
      </c>
      <c r="I1194" s="157">
        <v>4.0</v>
      </c>
      <c r="J1194" s="157">
        <v>50.0</v>
      </c>
      <c r="K1194" s="157">
        <v>12.5</v>
      </c>
      <c r="L1194" s="78" t="s">
        <v>689</v>
      </c>
      <c r="M1194" s="79"/>
      <c r="N1194" s="79"/>
      <c r="O1194" s="79"/>
      <c r="P1194" s="79"/>
      <c r="Q1194" s="79"/>
      <c r="R1194" s="79"/>
      <c r="S1194" s="79"/>
      <c r="T1194" s="79"/>
      <c r="U1194" s="79"/>
      <c r="V1194" s="79"/>
      <c r="W1194" s="79"/>
      <c r="X1194" s="79"/>
    </row>
    <row r="1195" ht="11.25" customHeight="1">
      <c r="A1195" s="230" t="s">
        <v>2883</v>
      </c>
      <c r="B1195" s="230" t="s">
        <v>2884</v>
      </c>
      <c r="C1195" s="77" t="s">
        <v>77</v>
      </c>
      <c r="D1195" s="231" t="s">
        <v>1508</v>
      </c>
      <c r="E1195" s="351" t="s">
        <v>964</v>
      </c>
      <c r="F1195" s="156" t="s">
        <v>842</v>
      </c>
      <c r="G1195" s="157">
        <v>5.0</v>
      </c>
      <c r="H1195" s="157">
        <v>5.0</v>
      </c>
      <c r="I1195" s="157">
        <v>5.0</v>
      </c>
      <c r="J1195" s="157">
        <v>50.0</v>
      </c>
      <c r="K1195" s="157">
        <v>10.0</v>
      </c>
      <c r="L1195" s="78" t="s">
        <v>689</v>
      </c>
      <c r="M1195" s="79"/>
      <c r="N1195" s="79"/>
      <c r="O1195" s="79"/>
      <c r="P1195" s="79"/>
      <c r="Q1195" s="79"/>
      <c r="R1195" s="79"/>
      <c r="S1195" s="79"/>
      <c r="T1195" s="79"/>
      <c r="U1195" s="79"/>
      <c r="V1195" s="79"/>
      <c r="W1195" s="79"/>
      <c r="X1195" s="79"/>
    </row>
    <row r="1196" ht="11.25" customHeight="1">
      <c r="A1196" s="225" t="s">
        <v>3598</v>
      </c>
      <c r="B1196" s="225" t="s">
        <v>3369</v>
      </c>
      <c r="C1196" s="77" t="s">
        <v>77</v>
      </c>
      <c r="D1196" s="5" t="s">
        <v>3599</v>
      </c>
      <c r="E1196" s="5" t="s">
        <v>3371</v>
      </c>
      <c r="F1196" s="156" t="s">
        <v>715</v>
      </c>
      <c r="G1196" s="77">
        <v>4.0</v>
      </c>
      <c r="H1196" s="77">
        <v>3.0</v>
      </c>
      <c r="I1196" s="77">
        <v>4.0</v>
      </c>
      <c r="J1196" s="77">
        <v>50.0</v>
      </c>
      <c r="K1196" s="226">
        <v>12.5</v>
      </c>
      <c r="L1196" s="78" t="s">
        <v>689</v>
      </c>
      <c r="M1196" s="79"/>
      <c r="N1196" s="79"/>
      <c r="O1196" s="79"/>
      <c r="P1196" s="79"/>
      <c r="Q1196" s="79"/>
      <c r="R1196" s="79"/>
      <c r="S1196" s="79"/>
      <c r="T1196" s="79"/>
      <c r="U1196" s="79"/>
      <c r="V1196" s="79"/>
      <c r="W1196" s="79"/>
      <c r="X1196" s="79"/>
    </row>
    <row r="1197" ht="11.25" customHeight="1">
      <c r="A1197" s="225" t="s">
        <v>3600</v>
      </c>
      <c r="B1197" s="225" t="s">
        <v>3369</v>
      </c>
      <c r="C1197" s="77" t="s">
        <v>77</v>
      </c>
      <c r="D1197" s="5" t="s">
        <v>3601</v>
      </c>
      <c r="E1197" s="5" t="s">
        <v>3374</v>
      </c>
      <c r="F1197" s="234" t="s">
        <v>3375</v>
      </c>
      <c r="G1197" s="77">
        <v>4.0</v>
      </c>
      <c r="H1197" s="77">
        <v>3.0</v>
      </c>
      <c r="I1197" s="77">
        <v>4.0</v>
      </c>
      <c r="J1197" s="218">
        <v>50.0</v>
      </c>
      <c r="K1197" s="226">
        <v>12.5</v>
      </c>
      <c r="L1197" s="78" t="s">
        <v>689</v>
      </c>
      <c r="M1197" s="79"/>
      <c r="N1197" s="79"/>
      <c r="O1197" s="79"/>
      <c r="P1197" s="79"/>
      <c r="Q1197" s="79"/>
      <c r="R1197" s="79"/>
      <c r="S1197" s="79"/>
      <c r="T1197" s="79"/>
      <c r="U1197" s="79"/>
      <c r="V1197" s="79"/>
      <c r="W1197" s="79"/>
      <c r="X1197" s="79"/>
    </row>
    <row r="1198" ht="11.25" customHeight="1">
      <c r="A1198" s="225" t="s">
        <v>3602</v>
      </c>
      <c r="B1198" s="225" t="s">
        <v>3369</v>
      </c>
      <c r="C1198" s="77" t="s">
        <v>77</v>
      </c>
      <c r="D1198" s="5" t="s">
        <v>3603</v>
      </c>
      <c r="E1198" s="5" t="s">
        <v>3378</v>
      </c>
      <c r="F1198" s="234" t="s">
        <v>3375</v>
      </c>
      <c r="G1198" s="77">
        <v>4.0</v>
      </c>
      <c r="H1198" s="77">
        <v>3.0</v>
      </c>
      <c r="I1198" s="77">
        <v>4.0</v>
      </c>
      <c r="J1198" s="77">
        <v>50.0</v>
      </c>
      <c r="K1198" s="226">
        <v>12.5</v>
      </c>
      <c r="L1198" s="78" t="s">
        <v>689</v>
      </c>
      <c r="M1198" s="79"/>
      <c r="N1198" s="79"/>
      <c r="O1198" s="79"/>
      <c r="P1198" s="79"/>
      <c r="Q1198" s="79"/>
      <c r="R1198" s="79"/>
      <c r="S1198" s="79"/>
      <c r="T1198" s="79"/>
      <c r="U1198" s="79"/>
      <c r="V1198" s="79"/>
      <c r="W1198" s="79"/>
      <c r="X1198" s="79"/>
    </row>
    <row r="1199" ht="11.25" customHeight="1">
      <c r="A1199" s="225" t="s">
        <v>3604</v>
      </c>
      <c r="B1199" s="225" t="s">
        <v>3369</v>
      </c>
      <c r="C1199" s="77" t="s">
        <v>77</v>
      </c>
      <c r="D1199" s="5" t="s">
        <v>3605</v>
      </c>
      <c r="E1199" s="5" t="s">
        <v>3382</v>
      </c>
      <c r="F1199" s="234" t="s">
        <v>715</v>
      </c>
      <c r="G1199" s="77">
        <v>4.0</v>
      </c>
      <c r="H1199" s="77">
        <v>3.0</v>
      </c>
      <c r="I1199" s="77">
        <v>4.0</v>
      </c>
      <c r="J1199" s="218">
        <v>50.0</v>
      </c>
      <c r="K1199" s="226">
        <v>12.5</v>
      </c>
      <c r="L1199" s="78" t="s">
        <v>689</v>
      </c>
      <c r="M1199" s="79"/>
      <c r="N1199" s="79"/>
      <c r="O1199" s="79"/>
      <c r="P1199" s="79"/>
      <c r="Q1199" s="79"/>
      <c r="R1199" s="79"/>
      <c r="S1199" s="79"/>
      <c r="T1199" s="79"/>
      <c r="U1199" s="79"/>
      <c r="V1199" s="79"/>
      <c r="W1199" s="79"/>
      <c r="X1199" s="79"/>
    </row>
    <row r="1200" ht="11.25" customHeight="1">
      <c r="A1200" s="225" t="s">
        <v>3606</v>
      </c>
      <c r="B1200" s="225" t="s">
        <v>3369</v>
      </c>
      <c r="C1200" s="77" t="s">
        <v>77</v>
      </c>
      <c r="D1200" s="5" t="s">
        <v>3607</v>
      </c>
      <c r="E1200" s="5" t="s">
        <v>3385</v>
      </c>
      <c r="F1200" s="234" t="s">
        <v>3386</v>
      </c>
      <c r="G1200" s="77">
        <v>4.0</v>
      </c>
      <c r="H1200" s="77">
        <v>3.0</v>
      </c>
      <c r="I1200" s="77">
        <v>4.0</v>
      </c>
      <c r="J1200" s="77">
        <v>50.0</v>
      </c>
      <c r="K1200" s="226">
        <v>12.5</v>
      </c>
      <c r="L1200" s="78" t="s">
        <v>689</v>
      </c>
      <c r="M1200" s="79"/>
      <c r="N1200" s="79"/>
      <c r="O1200" s="79"/>
      <c r="P1200" s="79"/>
      <c r="Q1200" s="79"/>
      <c r="R1200" s="79"/>
      <c r="S1200" s="79"/>
      <c r="T1200" s="79"/>
      <c r="U1200" s="79"/>
      <c r="V1200" s="79"/>
      <c r="W1200" s="79"/>
      <c r="X1200" s="79"/>
    </row>
    <row r="1201" ht="11.25" customHeight="1">
      <c r="A1201" s="225" t="s">
        <v>3608</v>
      </c>
      <c r="B1201" s="225" t="s">
        <v>3369</v>
      </c>
      <c r="C1201" s="77" t="s">
        <v>77</v>
      </c>
      <c r="D1201" s="5" t="s">
        <v>3609</v>
      </c>
      <c r="E1201" s="5" t="s">
        <v>3389</v>
      </c>
      <c r="F1201" s="234" t="s">
        <v>715</v>
      </c>
      <c r="G1201" s="77">
        <v>4.0</v>
      </c>
      <c r="H1201" s="77">
        <v>3.0</v>
      </c>
      <c r="I1201" s="77">
        <v>4.0</v>
      </c>
      <c r="J1201" s="218">
        <v>50.0</v>
      </c>
      <c r="K1201" s="226">
        <v>12.5</v>
      </c>
      <c r="L1201" s="78" t="s">
        <v>689</v>
      </c>
      <c r="M1201" s="79"/>
      <c r="N1201" s="79"/>
      <c r="O1201" s="79"/>
      <c r="P1201" s="79"/>
      <c r="Q1201" s="79"/>
      <c r="R1201" s="79"/>
      <c r="S1201" s="79"/>
      <c r="T1201" s="79"/>
      <c r="U1201" s="79"/>
      <c r="V1201" s="79"/>
      <c r="W1201" s="79"/>
      <c r="X1201" s="79"/>
    </row>
    <row r="1202" ht="11.25" customHeight="1">
      <c r="A1202" s="225" t="s">
        <v>3610</v>
      </c>
      <c r="B1202" s="225" t="s">
        <v>3369</v>
      </c>
      <c r="C1202" s="77" t="s">
        <v>77</v>
      </c>
      <c r="D1202" s="5" t="s">
        <v>3611</v>
      </c>
      <c r="E1202" s="5" t="s">
        <v>3392</v>
      </c>
      <c r="F1202" s="234" t="s">
        <v>715</v>
      </c>
      <c r="G1202" s="77">
        <v>4.0</v>
      </c>
      <c r="H1202" s="77">
        <v>3.0</v>
      </c>
      <c r="I1202" s="77">
        <v>4.0</v>
      </c>
      <c r="J1202" s="77">
        <v>50.0</v>
      </c>
      <c r="K1202" s="226">
        <v>12.5</v>
      </c>
      <c r="L1202" s="78" t="s">
        <v>689</v>
      </c>
      <c r="M1202" s="79"/>
      <c r="N1202" s="79"/>
      <c r="O1202" s="79"/>
      <c r="P1202" s="79"/>
      <c r="Q1202" s="79"/>
      <c r="R1202" s="79"/>
      <c r="S1202" s="79"/>
      <c r="T1202" s="79"/>
      <c r="U1202" s="79"/>
      <c r="V1202" s="79"/>
      <c r="W1202" s="79"/>
      <c r="X1202" s="79"/>
    </row>
    <row r="1203" ht="11.25" customHeight="1">
      <c r="A1203" s="225" t="s">
        <v>3612</v>
      </c>
      <c r="B1203" s="225" t="s">
        <v>3369</v>
      </c>
      <c r="C1203" s="77" t="s">
        <v>77</v>
      </c>
      <c r="D1203" s="5" t="s">
        <v>3613</v>
      </c>
      <c r="E1203" s="5" t="s">
        <v>3395</v>
      </c>
      <c r="F1203" s="234" t="s">
        <v>2515</v>
      </c>
      <c r="G1203" s="77">
        <v>4.0</v>
      </c>
      <c r="H1203" s="77">
        <v>3.0</v>
      </c>
      <c r="I1203" s="77">
        <v>4.0</v>
      </c>
      <c r="J1203" s="218">
        <v>50.0</v>
      </c>
      <c r="K1203" s="226">
        <v>12.5</v>
      </c>
      <c r="L1203" s="78" t="s">
        <v>689</v>
      </c>
      <c r="M1203" s="79"/>
      <c r="N1203" s="79"/>
      <c r="O1203" s="79"/>
      <c r="P1203" s="79"/>
      <c r="Q1203" s="79"/>
      <c r="R1203" s="79"/>
      <c r="S1203" s="79"/>
      <c r="T1203" s="79"/>
      <c r="U1203" s="79"/>
      <c r="V1203" s="79"/>
      <c r="W1203" s="79"/>
      <c r="X1203" s="79"/>
    </row>
    <row r="1204" ht="11.25" customHeight="1">
      <c r="A1204" s="225" t="s">
        <v>3614</v>
      </c>
      <c r="B1204" s="225" t="s">
        <v>3369</v>
      </c>
      <c r="C1204" s="77" t="s">
        <v>77</v>
      </c>
      <c r="D1204" s="5" t="s">
        <v>3397</v>
      </c>
      <c r="E1204" s="5" t="s">
        <v>3398</v>
      </c>
      <c r="F1204" s="234" t="s">
        <v>1599</v>
      </c>
      <c r="G1204" s="77">
        <v>4.0</v>
      </c>
      <c r="H1204" s="77">
        <v>3.0</v>
      </c>
      <c r="I1204" s="77">
        <v>4.0</v>
      </c>
      <c r="J1204" s="77">
        <v>50.0</v>
      </c>
      <c r="K1204" s="226">
        <v>12.5</v>
      </c>
      <c r="L1204" s="78" t="s">
        <v>689</v>
      </c>
      <c r="M1204" s="79"/>
      <c r="N1204" s="79"/>
      <c r="O1204" s="79"/>
      <c r="P1204" s="79"/>
      <c r="Q1204" s="79"/>
      <c r="R1204" s="79"/>
      <c r="S1204" s="79"/>
      <c r="T1204" s="79"/>
      <c r="U1204" s="79"/>
      <c r="V1204" s="79"/>
      <c r="W1204" s="79"/>
      <c r="X1204" s="79"/>
    </row>
    <row r="1205" ht="11.25" customHeight="1">
      <c r="A1205" s="225" t="s">
        <v>3615</v>
      </c>
      <c r="B1205" s="225" t="s">
        <v>3369</v>
      </c>
      <c r="C1205" s="77" t="s">
        <v>77</v>
      </c>
      <c r="D1205" s="5" t="s">
        <v>3400</v>
      </c>
      <c r="E1205" s="163" t="s">
        <v>3616</v>
      </c>
      <c r="F1205" s="234" t="s">
        <v>1599</v>
      </c>
      <c r="G1205" s="77">
        <v>4.0</v>
      </c>
      <c r="H1205" s="77">
        <v>3.0</v>
      </c>
      <c r="I1205" s="77">
        <v>4.0</v>
      </c>
      <c r="J1205" s="218">
        <v>50.0</v>
      </c>
      <c r="K1205" s="226">
        <v>12.5</v>
      </c>
      <c r="L1205" s="78" t="s">
        <v>689</v>
      </c>
      <c r="M1205" s="79"/>
      <c r="N1205" s="79"/>
      <c r="O1205" s="79"/>
      <c r="P1205" s="79"/>
      <c r="Q1205" s="79"/>
      <c r="R1205" s="79"/>
      <c r="S1205" s="79"/>
      <c r="T1205" s="79"/>
      <c r="U1205" s="79"/>
      <c r="V1205" s="79"/>
      <c r="W1205" s="79"/>
      <c r="X1205" s="79"/>
    </row>
    <row r="1206" ht="11.25" customHeight="1">
      <c r="A1206" s="225" t="s">
        <v>3617</v>
      </c>
      <c r="B1206" s="225" t="s">
        <v>3470</v>
      </c>
      <c r="C1206" s="77" t="s">
        <v>77</v>
      </c>
      <c r="D1206" s="5" t="s">
        <v>3618</v>
      </c>
      <c r="E1206" s="5" t="s">
        <v>3472</v>
      </c>
      <c r="F1206" s="234" t="s">
        <v>715</v>
      </c>
      <c r="G1206" s="77">
        <v>3.0</v>
      </c>
      <c r="H1206" s="77">
        <v>2.0</v>
      </c>
      <c r="I1206" s="77">
        <v>3.0</v>
      </c>
      <c r="J1206" s="218">
        <v>50.0</v>
      </c>
      <c r="K1206" s="226">
        <v>16.666666666666668</v>
      </c>
      <c r="L1206" s="78" t="s">
        <v>689</v>
      </c>
      <c r="M1206" s="79"/>
      <c r="N1206" s="79"/>
      <c r="O1206" s="79"/>
      <c r="P1206" s="79"/>
      <c r="Q1206" s="79"/>
      <c r="R1206" s="79"/>
      <c r="S1206" s="79"/>
      <c r="T1206" s="79"/>
      <c r="U1206" s="79"/>
      <c r="V1206" s="79"/>
      <c r="W1206" s="79"/>
      <c r="X1206" s="79"/>
    </row>
    <row r="1207" ht="11.25" customHeight="1">
      <c r="A1207" s="225" t="s">
        <v>3619</v>
      </c>
      <c r="B1207" s="225" t="s">
        <v>3478</v>
      </c>
      <c r="C1207" s="77" t="s">
        <v>77</v>
      </c>
      <c r="D1207" s="5" t="s">
        <v>3620</v>
      </c>
      <c r="E1207" s="5" t="s">
        <v>3480</v>
      </c>
      <c r="F1207" s="234" t="s">
        <v>3386</v>
      </c>
      <c r="G1207" s="77">
        <v>4.0</v>
      </c>
      <c r="H1207" s="77">
        <v>3.0</v>
      </c>
      <c r="I1207" s="77">
        <v>4.0</v>
      </c>
      <c r="J1207" s="218">
        <v>50.0</v>
      </c>
      <c r="K1207" s="226">
        <v>12.5</v>
      </c>
      <c r="L1207" s="78" t="s">
        <v>689</v>
      </c>
      <c r="M1207" s="79"/>
      <c r="N1207" s="79"/>
      <c r="O1207" s="79"/>
      <c r="P1207" s="79"/>
      <c r="Q1207" s="79"/>
      <c r="R1207" s="79"/>
      <c r="S1207" s="79"/>
      <c r="T1207" s="79"/>
      <c r="U1207" s="79"/>
      <c r="V1207" s="79"/>
      <c r="W1207" s="79"/>
      <c r="X1207" s="79"/>
    </row>
    <row r="1208" ht="11.25" customHeight="1">
      <c r="A1208" s="225" t="s">
        <v>3621</v>
      </c>
      <c r="B1208" s="349" t="s">
        <v>3501</v>
      </c>
      <c r="C1208" s="77" t="s">
        <v>77</v>
      </c>
      <c r="D1208" s="5" t="s">
        <v>3622</v>
      </c>
      <c r="E1208" s="5" t="s">
        <v>3503</v>
      </c>
      <c r="F1208" s="234" t="s">
        <v>715</v>
      </c>
      <c r="G1208" s="77">
        <v>4.0</v>
      </c>
      <c r="H1208" s="77">
        <v>3.0</v>
      </c>
      <c r="I1208" s="77">
        <v>4.0</v>
      </c>
      <c r="J1208" s="218">
        <v>50.0</v>
      </c>
      <c r="K1208" s="226">
        <v>12.5</v>
      </c>
      <c r="L1208" s="78" t="s">
        <v>689</v>
      </c>
      <c r="M1208" s="79"/>
      <c r="N1208" s="79"/>
      <c r="O1208" s="79"/>
      <c r="P1208" s="79"/>
      <c r="Q1208" s="79"/>
      <c r="R1208" s="79"/>
      <c r="S1208" s="79"/>
      <c r="T1208" s="79"/>
      <c r="U1208" s="79"/>
      <c r="V1208" s="79"/>
      <c r="W1208" s="79"/>
      <c r="X1208" s="79"/>
    </row>
    <row r="1209" ht="11.25" customHeight="1">
      <c r="A1209" s="225" t="s">
        <v>3623</v>
      </c>
      <c r="B1209" s="349" t="s">
        <v>2886</v>
      </c>
      <c r="C1209" s="77" t="s">
        <v>77</v>
      </c>
      <c r="D1209" s="5" t="s">
        <v>3624</v>
      </c>
      <c r="E1209" s="5" t="s">
        <v>2888</v>
      </c>
      <c r="F1209" s="234" t="s">
        <v>974</v>
      </c>
      <c r="G1209" s="77">
        <v>3.0</v>
      </c>
      <c r="H1209" s="77">
        <v>3.0</v>
      </c>
      <c r="I1209" s="77">
        <v>3.0</v>
      </c>
      <c r="J1209" s="218">
        <v>50.0</v>
      </c>
      <c r="K1209" s="226">
        <v>16.666666666666668</v>
      </c>
      <c r="L1209" s="78" t="s">
        <v>689</v>
      </c>
      <c r="M1209" s="79"/>
      <c r="N1209" s="79"/>
      <c r="O1209" s="79"/>
      <c r="P1209" s="79"/>
      <c r="Q1209" s="79"/>
      <c r="R1209" s="79"/>
      <c r="S1209" s="79"/>
      <c r="T1209" s="79"/>
      <c r="U1209" s="79"/>
      <c r="V1209" s="79"/>
      <c r="W1209" s="79"/>
      <c r="X1209" s="79"/>
    </row>
    <row r="1210" ht="11.25" customHeight="1">
      <c r="A1210" s="236" t="s">
        <v>1919</v>
      </c>
      <c r="B1210" s="131" t="s">
        <v>1920</v>
      </c>
      <c r="C1210" s="98" t="s">
        <v>77</v>
      </c>
      <c r="D1210" s="112" t="s">
        <v>1921</v>
      </c>
      <c r="E1210" s="17" t="s">
        <v>2246</v>
      </c>
      <c r="F1210" s="98" t="s">
        <v>922</v>
      </c>
      <c r="G1210" s="156">
        <v>4.0</v>
      </c>
      <c r="H1210" s="156">
        <v>3.0</v>
      </c>
      <c r="I1210" s="156">
        <v>4.0</v>
      </c>
      <c r="J1210" s="156">
        <v>50.0</v>
      </c>
      <c r="K1210" s="98">
        <v>12.5</v>
      </c>
      <c r="L1210" s="78" t="s">
        <v>689</v>
      </c>
      <c r="M1210" s="79"/>
      <c r="N1210" s="79"/>
      <c r="O1210" s="79"/>
      <c r="P1210" s="79"/>
      <c r="Q1210" s="79"/>
      <c r="R1210" s="79"/>
      <c r="S1210" s="79"/>
      <c r="T1210" s="79"/>
      <c r="U1210" s="79"/>
      <c r="V1210" s="79"/>
      <c r="W1210" s="79"/>
      <c r="X1210" s="79"/>
    </row>
    <row r="1211" ht="11.25" customHeight="1">
      <c r="A1211" s="236" t="s">
        <v>1919</v>
      </c>
      <c r="B1211" s="131" t="s">
        <v>1920</v>
      </c>
      <c r="C1211" s="98" t="s">
        <v>77</v>
      </c>
      <c r="D1211" s="112" t="s">
        <v>1922</v>
      </c>
      <c r="E1211" s="17" t="s">
        <v>1945</v>
      </c>
      <c r="F1211" s="98" t="s">
        <v>922</v>
      </c>
      <c r="G1211" s="156">
        <v>4.0</v>
      </c>
      <c r="H1211" s="156">
        <v>3.0</v>
      </c>
      <c r="I1211" s="156">
        <v>4.0</v>
      </c>
      <c r="J1211" s="156">
        <v>50.0</v>
      </c>
      <c r="K1211" s="98">
        <v>12.5</v>
      </c>
      <c r="L1211" s="78" t="s">
        <v>689</v>
      </c>
      <c r="M1211" s="79"/>
      <c r="N1211" s="79"/>
      <c r="O1211" s="79"/>
      <c r="P1211" s="79"/>
      <c r="Q1211" s="79"/>
      <c r="R1211" s="79"/>
      <c r="S1211" s="79"/>
      <c r="T1211" s="79"/>
      <c r="U1211" s="79"/>
      <c r="V1211" s="79"/>
      <c r="W1211" s="79"/>
      <c r="X1211" s="79"/>
    </row>
    <row r="1212" ht="11.25" customHeight="1">
      <c r="A1212" s="236" t="s">
        <v>1919</v>
      </c>
      <c r="B1212" s="131" t="s">
        <v>1920</v>
      </c>
      <c r="C1212" s="98" t="s">
        <v>77</v>
      </c>
      <c r="D1212" s="112" t="s">
        <v>1923</v>
      </c>
      <c r="E1212" s="17" t="s">
        <v>2247</v>
      </c>
      <c r="F1212" s="98" t="s">
        <v>922</v>
      </c>
      <c r="G1212" s="156">
        <v>4.0</v>
      </c>
      <c r="H1212" s="156">
        <v>3.0</v>
      </c>
      <c r="I1212" s="156">
        <v>4.0</v>
      </c>
      <c r="J1212" s="156">
        <v>50.0</v>
      </c>
      <c r="K1212" s="98">
        <v>12.5</v>
      </c>
      <c r="L1212" s="78" t="s">
        <v>689</v>
      </c>
      <c r="M1212" s="79"/>
      <c r="N1212" s="79"/>
      <c r="O1212" s="79"/>
      <c r="P1212" s="79"/>
      <c r="Q1212" s="79"/>
      <c r="R1212" s="79"/>
      <c r="S1212" s="79"/>
      <c r="T1212" s="79"/>
      <c r="U1212" s="79"/>
      <c r="V1212" s="79"/>
      <c r="W1212" s="79"/>
      <c r="X1212" s="79"/>
    </row>
    <row r="1213" ht="11.25" customHeight="1">
      <c r="A1213" s="236" t="s">
        <v>1919</v>
      </c>
      <c r="B1213" s="131" t="s">
        <v>1920</v>
      </c>
      <c r="C1213" s="98" t="s">
        <v>77</v>
      </c>
      <c r="D1213" s="112" t="s">
        <v>1924</v>
      </c>
      <c r="E1213" s="17" t="s">
        <v>2248</v>
      </c>
      <c r="F1213" s="98" t="s">
        <v>922</v>
      </c>
      <c r="G1213" s="156">
        <v>4.0</v>
      </c>
      <c r="H1213" s="156">
        <v>3.0</v>
      </c>
      <c r="I1213" s="156">
        <v>4.0</v>
      </c>
      <c r="J1213" s="156">
        <v>50.0</v>
      </c>
      <c r="K1213" s="98">
        <v>12.5</v>
      </c>
      <c r="L1213" s="78" t="s">
        <v>689</v>
      </c>
      <c r="M1213" s="79"/>
      <c r="N1213" s="79"/>
      <c r="O1213" s="79"/>
      <c r="P1213" s="79"/>
      <c r="Q1213" s="79"/>
      <c r="R1213" s="79"/>
      <c r="S1213" s="79"/>
      <c r="T1213" s="79"/>
      <c r="U1213" s="79"/>
      <c r="V1213" s="79"/>
      <c r="W1213" s="79"/>
      <c r="X1213" s="79"/>
    </row>
    <row r="1214" ht="11.25" customHeight="1">
      <c r="A1214" s="236" t="s">
        <v>1919</v>
      </c>
      <c r="B1214" s="131" t="s">
        <v>1920</v>
      </c>
      <c r="C1214" s="98" t="s">
        <v>77</v>
      </c>
      <c r="D1214" s="112" t="s">
        <v>1925</v>
      </c>
      <c r="E1214" s="17" t="s">
        <v>2249</v>
      </c>
      <c r="F1214" s="98" t="s">
        <v>922</v>
      </c>
      <c r="G1214" s="156">
        <v>4.0</v>
      </c>
      <c r="H1214" s="156">
        <v>3.0</v>
      </c>
      <c r="I1214" s="156">
        <v>4.0</v>
      </c>
      <c r="J1214" s="156">
        <v>50.0</v>
      </c>
      <c r="K1214" s="98">
        <v>12.5</v>
      </c>
      <c r="L1214" s="78" t="s">
        <v>689</v>
      </c>
      <c r="M1214" s="79"/>
      <c r="N1214" s="79"/>
      <c r="O1214" s="79"/>
      <c r="P1214" s="79"/>
      <c r="Q1214" s="79"/>
      <c r="R1214" s="79"/>
      <c r="S1214" s="79"/>
      <c r="T1214" s="79"/>
      <c r="U1214" s="79"/>
      <c r="V1214" s="79"/>
      <c r="W1214" s="79"/>
      <c r="X1214" s="79"/>
    </row>
    <row r="1215" ht="11.25" customHeight="1">
      <c r="A1215" s="236" t="s">
        <v>1919</v>
      </c>
      <c r="B1215" s="131" t="s">
        <v>1920</v>
      </c>
      <c r="C1215" s="98" t="s">
        <v>77</v>
      </c>
      <c r="D1215" s="112" t="s">
        <v>1926</v>
      </c>
      <c r="E1215" s="17" t="s">
        <v>2250</v>
      </c>
      <c r="F1215" s="98" t="s">
        <v>922</v>
      </c>
      <c r="G1215" s="156">
        <v>4.0</v>
      </c>
      <c r="H1215" s="156">
        <v>3.0</v>
      </c>
      <c r="I1215" s="156">
        <v>4.0</v>
      </c>
      <c r="J1215" s="156">
        <v>50.0</v>
      </c>
      <c r="K1215" s="98">
        <v>12.5</v>
      </c>
      <c r="L1215" s="78" t="s">
        <v>689</v>
      </c>
      <c r="M1215" s="79"/>
      <c r="N1215" s="79"/>
      <c r="O1215" s="79"/>
      <c r="P1215" s="79"/>
      <c r="Q1215" s="79"/>
      <c r="R1215" s="79"/>
      <c r="S1215" s="79"/>
      <c r="T1215" s="79"/>
      <c r="U1215" s="79"/>
      <c r="V1215" s="79"/>
      <c r="W1215" s="79"/>
      <c r="X1215" s="79"/>
    </row>
    <row r="1216" ht="11.25" customHeight="1">
      <c r="A1216" s="236" t="s">
        <v>1919</v>
      </c>
      <c r="B1216" s="131" t="s">
        <v>1920</v>
      </c>
      <c r="C1216" s="98" t="s">
        <v>77</v>
      </c>
      <c r="D1216" s="112" t="s">
        <v>1927</v>
      </c>
      <c r="E1216" s="17" t="s">
        <v>2251</v>
      </c>
      <c r="F1216" s="98" t="s">
        <v>922</v>
      </c>
      <c r="G1216" s="156">
        <v>4.0</v>
      </c>
      <c r="H1216" s="156">
        <v>3.0</v>
      </c>
      <c r="I1216" s="156">
        <v>4.0</v>
      </c>
      <c r="J1216" s="156">
        <v>50.0</v>
      </c>
      <c r="K1216" s="98">
        <v>12.5</v>
      </c>
      <c r="L1216" s="78" t="s">
        <v>689</v>
      </c>
      <c r="M1216" s="79"/>
      <c r="N1216" s="79"/>
      <c r="O1216" s="79"/>
      <c r="P1216" s="79"/>
      <c r="Q1216" s="79"/>
      <c r="R1216" s="79"/>
      <c r="S1216" s="79"/>
      <c r="T1216" s="79"/>
      <c r="U1216" s="79"/>
      <c r="V1216" s="79"/>
      <c r="W1216" s="79"/>
      <c r="X1216" s="79"/>
    </row>
    <row r="1217" ht="11.25" customHeight="1">
      <c r="A1217" s="236" t="s">
        <v>1919</v>
      </c>
      <c r="B1217" s="131" t="s">
        <v>1920</v>
      </c>
      <c r="C1217" s="98" t="s">
        <v>77</v>
      </c>
      <c r="D1217" s="112" t="s">
        <v>1928</v>
      </c>
      <c r="E1217" s="17" t="s">
        <v>2252</v>
      </c>
      <c r="F1217" s="98" t="s">
        <v>922</v>
      </c>
      <c r="G1217" s="156">
        <v>4.0</v>
      </c>
      <c r="H1217" s="156">
        <v>3.0</v>
      </c>
      <c r="I1217" s="156">
        <v>4.0</v>
      </c>
      <c r="J1217" s="156">
        <v>50.0</v>
      </c>
      <c r="K1217" s="98">
        <v>12.5</v>
      </c>
      <c r="L1217" s="78" t="s">
        <v>689</v>
      </c>
      <c r="M1217" s="79"/>
      <c r="N1217" s="79"/>
      <c r="O1217" s="79"/>
      <c r="P1217" s="79"/>
      <c r="Q1217" s="79"/>
      <c r="R1217" s="79"/>
      <c r="S1217" s="79"/>
      <c r="T1217" s="79"/>
      <c r="U1217" s="79"/>
      <c r="V1217" s="79"/>
      <c r="W1217" s="79"/>
      <c r="X1217" s="79"/>
    </row>
    <row r="1218" ht="11.25" customHeight="1">
      <c r="A1218" s="236" t="s">
        <v>1919</v>
      </c>
      <c r="B1218" s="131" t="s">
        <v>1920</v>
      </c>
      <c r="C1218" s="98" t="s">
        <v>77</v>
      </c>
      <c r="D1218" s="112" t="s">
        <v>1929</v>
      </c>
      <c r="E1218" s="17" t="s">
        <v>2253</v>
      </c>
      <c r="F1218" s="98" t="s">
        <v>922</v>
      </c>
      <c r="G1218" s="156">
        <v>4.0</v>
      </c>
      <c r="H1218" s="156">
        <v>3.0</v>
      </c>
      <c r="I1218" s="156">
        <v>4.0</v>
      </c>
      <c r="J1218" s="156">
        <v>50.0</v>
      </c>
      <c r="K1218" s="98">
        <v>12.5</v>
      </c>
      <c r="L1218" s="78" t="s">
        <v>689</v>
      </c>
      <c r="M1218" s="79"/>
      <c r="N1218" s="79"/>
      <c r="O1218" s="79"/>
      <c r="P1218" s="79"/>
      <c r="Q1218" s="79"/>
      <c r="R1218" s="79"/>
      <c r="S1218" s="79"/>
      <c r="T1218" s="79"/>
      <c r="U1218" s="79"/>
      <c r="V1218" s="79"/>
      <c r="W1218" s="79"/>
      <c r="X1218" s="79"/>
    </row>
    <row r="1219" ht="11.25" customHeight="1">
      <c r="A1219" s="236" t="s">
        <v>1919</v>
      </c>
      <c r="B1219" s="131" t="s">
        <v>1920</v>
      </c>
      <c r="C1219" s="98" t="s">
        <v>77</v>
      </c>
      <c r="D1219" s="112" t="s">
        <v>1930</v>
      </c>
      <c r="E1219" s="17" t="s">
        <v>2254</v>
      </c>
      <c r="F1219" s="98" t="s">
        <v>922</v>
      </c>
      <c r="G1219" s="156">
        <v>4.0</v>
      </c>
      <c r="H1219" s="156">
        <v>3.0</v>
      </c>
      <c r="I1219" s="156">
        <v>4.0</v>
      </c>
      <c r="J1219" s="156">
        <v>50.0</v>
      </c>
      <c r="K1219" s="98">
        <v>12.5</v>
      </c>
      <c r="L1219" s="78" t="s">
        <v>689</v>
      </c>
      <c r="M1219" s="79"/>
      <c r="N1219" s="79"/>
      <c r="O1219" s="79"/>
      <c r="P1219" s="79"/>
      <c r="Q1219" s="79"/>
      <c r="R1219" s="79"/>
      <c r="S1219" s="79"/>
      <c r="T1219" s="79"/>
      <c r="U1219" s="79"/>
      <c r="V1219" s="79"/>
      <c r="W1219" s="79"/>
      <c r="X1219" s="79"/>
    </row>
    <row r="1220" ht="11.25" customHeight="1">
      <c r="A1220" s="236" t="s">
        <v>1919</v>
      </c>
      <c r="B1220" s="131" t="s">
        <v>1920</v>
      </c>
      <c r="C1220" s="98" t="s">
        <v>77</v>
      </c>
      <c r="D1220" s="112" t="s">
        <v>1931</v>
      </c>
      <c r="E1220" s="17" t="s">
        <v>2255</v>
      </c>
      <c r="F1220" s="98" t="s">
        <v>922</v>
      </c>
      <c r="G1220" s="156">
        <v>4.0</v>
      </c>
      <c r="H1220" s="156">
        <v>3.0</v>
      </c>
      <c r="I1220" s="156">
        <v>4.0</v>
      </c>
      <c r="J1220" s="156">
        <v>50.0</v>
      </c>
      <c r="K1220" s="98">
        <v>12.5</v>
      </c>
      <c r="L1220" s="78" t="s">
        <v>689</v>
      </c>
      <c r="M1220" s="79"/>
      <c r="N1220" s="79"/>
      <c r="O1220" s="79"/>
      <c r="P1220" s="79"/>
      <c r="Q1220" s="79"/>
      <c r="R1220" s="79"/>
      <c r="S1220" s="79"/>
      <c r="T1220" s="79"/>
      <c r="U1220" s="79"/>
      <c r="V1220" s="79"/>
      <c r="W1220" s="79"/>
      <c r="X1220" s="79"/>
    </row>
    <row r="1221" ht="11.25" customHeight="1">
      <c r="A1221" s="236" t="s">
        <v>1919</v>
      </c>
      <c r="B1221" s="131" t="s">
        <v>1920</v>
      </c>
      <c r="C1221" s="98" t="s">
        <v>77</v>
      </c>
      <c r="D1221" s="112" t="s">
        <v>1932</v>
      </c>
      <c r="E1221" s="17" t="s">
        <v>2256</v>
      </c>
      <c r="F1221" s="98" t="s">
        <v>922</v>
      </c>
      <c r="G1221" s="156">
        <v>4.0</v>
      </c>
      <c r="H1221" s="156">
        <v>3.0</v>
      </c>
      <c r="I1221" s="156">
        <v>4.0</v>
      </c>
      <c r="J1221" s="156">
        <v>50.0</v>
      </c>
      <c r="K1221" s="98">
        <v>12.5</v>
      </c>
      <c r="L1221" s="78" t="s">
        <v>689</v>
      </c>
      <c r="M1221" s="79"/>
      <c r="N1221" s="79"/>
      <c r="O1221" s="79"/>
      <c r="P1221" s="79"/>
      <c r="Q1221" s="79"/>
      <c r="R1221" s="79"/>
      <c r="S1221" s="79"/>
      <c r="T1221" s="79"/>
      <c r="U1221" s="79"/>
      <c r="V1221" s="79"/>
      <c r="W1221" s="79"/>
      <c r="X1221" s="79"/>
    </row>
    <row r="1222" ht="11.25" customHeight="1">
      <c r="A1222" s="236" t="s">
        <v>1919</v>
      </c>
      <c r="B1222" s="131" t="s">
        <v>1920</v>
      </c>
      <c r="C1222" s="98" t="s">
        <v>77</v>
      </c>
      <c r="D1222" s="112" t="s">
        <v>1933</v>
      </c>
      <c r="E1222" s="17" t="s">
        <v>2257</v>
      </c>
      <c r="F1222" s="98" t="s">
        <v>922</v>
      </c>
      <c r="G1222" s="156">
        <v>4.0</v>
      </c>
      <c r="H1222" s="156">
        <v>3.0</v>
      </c>
      <c r="I1222" s="156">
        <v>4.0</v>
      </c>
      <c r="J1222" s="156">
        <v>50.0</v>
      </c>
      <c r="K1222" s="98">
        <v>12.5</v>
      </c>
      <c r="L1222" s="78" t="s">
        <v>689</v>
      </c>
      <c r="M1222" s="79"/>
      <c r="N1222" s="79"/>
      <c r="O1222" s="79"/>
      <c r="P1222" s="79"/>
      <c r="Q1222" s="79"/>
      <c r="R1222" s="79"/>
      <c r="S1222" s="79"/>
      <c r="T1222" s="79"/>
      <c r="U1222" s="79"/>
      <c r="V1222" s="79"/>
      <c r="W1222" s="79"/>
      <c r="X1222" s="79"/>
    </row>
    <row r="1223" ht="11.25" customHeight="1">
      <c r="A1223" s="236" t="s">
        <v>1919</v>
      </c>
      <c r="B1223" s="131" t="s">
        <v>1920</v>
      </c>
      <c r="C1223" s="98" t="s">
        <v>77</v>
      </c>
      <c r="D1223" s="112" t="s">
        <v>1934</v>
      </c>
      <c r="E1223" s="17" t="s">
        <v>2258</v>
      </c>
      <c r="F1223" s="98" t="s">
        <v>922</v>
      </c>
      <c r="G1223" s="156">
        <v>4.0</v>
      </c>
      <c r="H1223" s="156">
        <v>3.0</v>
      </c>
      <c r="I1223" s="156">
        <v>4.0</v>
      </c>
      <c r="J1223" s="156">
        <v>50.0</v>
      </c>
      <c r="K1223" s="98">
        <v>12.5</v>
      </c>
      <c r="L1223" s="78" t="s">
        <v>689</v>
      </c>
      <c r="M1223" s="79"/>
      <c r="N1223" s="79"/>
      <c r="O1223" s="79"/>
      <c r="P1223" s="79"/>
      <c r="Q1223" s="79"/>
      <c r="R1223" s="79"/>
      <c r="S1223" s="79"/>
      <c r="T1223" s="79"/>
      <c r="U1223" s="79"/>
      <c r="V1223" s="79"/>
      <c r="W1223" s="79"/>
      <c r="X1223" s="79"/>
    </row>
    <row r="1224" ht="11.25" customHeight="1">
      <c r="A1224" s="236" t="s">
        <v>1919</v>
      </c>
      <c r="B1224" s="131" t="s">
        <v>1920</v>
      </c>
      <c r="C1224" s="98" t="s">
        <v>77</v>
      </c>
      <c r="D1224" s="112" t="s">
        <v>1935</v>
      </c>
      <c r="E1224" s="17" t="s">
        <v>1947</v>
      </c>
      <c r="F1224" s="98" t="s">
        <v>922</v>
      </c>
      <c r="G1224" s="156">
        <v>4.0</v>
      </c>
      <c r="H1224" s="156">
        <v>3.0</v>
      </c>
      <c r="I1224" s="156">
        <v>4.0</v>
      </c>
      <c r="J1224" s="156">
        <v>50.0</v>
      </c>
      <c r="K1224" s="98">
        <v>12.5</v>
      </c>
      <c r="L1224" s="78" t="s">
        <v>689</v>
      </c>
      <c r="M1224" s="79"/>
      <c r="N1224" s="79"/>
      <c r="O1224" s="79"/>
      <c r="P1224" s="79"/>
      <c r="Q1224" s="79"/>
      <c r="R1224" s="79"/>
      <c r="S1224" s="79"/>
      <c r="T1224" s="79"/>
      <c r="U1224" s="79"/>
      <c r="V1224" s="79"/>
      <c r="W1224" s="79"/>
      <c r="X1224" s="79"/>
    </row>
    <row r="1225" ht="11.25" customHeight="1">
      <c r="A1225" s="236" t="s">
        <v>1919</v>
      </c>
      <c r="B1225" s="131" t="s">
        <v>1920</v>
      </c>
      <c r="C1225" s="98" t="s">
        <v>77</v>
      </c>
      <c r="D1225" s="112" t="s">
        <v>1936</v>
      </c>
      <c r="E1225" s="17" t="s">
        <v>2259</v>
      </c>
      <c r="F1225" s="98" t="s">
        <v>922</v>
      </c>
      <c r="G1225" s="156">
        <v>4.0</v>
      </c>
      <c r="H1225" s="156">
        <v>3.0</v>
      </c>
      <c r="I1225" s="156">
        <v>4.0</v>
      </c>
      <c r="J1225" s="156">
        <v>50.0</v>
      </c>
      <c r="K1225" s="98">
        <v>12.5</v>
      </c>
      <c r="L1225" s="78" t="s">
        <v>689</v>
      </c>
      <c r="M1225" s="79"/>
      <c r="N1225" s="79"/>
      <c r="O1225" s="79"/>
      <c r="P1225" s="79"/>
      <c r="Q1225" s="79"/>
      <c r="R1225" s="79"/>
      <c r="S1225" s="79"/>
      <c r="T1225" s="79"/>
      <c r="U1225" s="79"/>
      <c r="V1225" s="79"/>
      <c r="W1225" s="79"/>
      <c r="X1225" s="79"/>
    </row>
    <row r="1226" ht="11.25" customHeight="1">
      <c r="A1226" s="236" t="s">
        <v>1919</v>
      </c>
      <c r="B1226" s="131" t="s">
        <v>1920</v>
      </c>
      <c r="C1226" s="98" t="s">
        <v>77</v>
      </c>
      <c r="D1226" s="112" t="s">
        <v>1937</v>
      </c>
      <c r="E1226" s="17" t="s">
        <v>2260</v>
      </c>
      <c r="F1226" s="98" t="s">
        <v>922</v>
      </c>
      <c r="G1226" s="156">
        <v>4.0</v>
      </c>
      <c r="H1226" s="156">
        <v>3.0</v>
      </c>
      <c r="I1226" s="156">
        <v>4.0</v>
      </c>
      <c r="J1226" s="156">
        <v>50.0</v>
      </c>
      <c r="K1226" s="98">
        <v>12.5</v>
      </c>
      <c r="L1226" s="78" t="s">
        <v>689</v>
      </c>
      <c r="M1226" s="79"/>
      <c r="N1226" s="79"/>
      <c r="O1226" s="79"/>
      <c r="P1226" s="79"/>
      <c r="Q1226" s="79"/>
      <c r="R1226" s="79"/>
      <c r="S1226" s="79"/>
      <c r="T1226" s="79"/>
      <c r="U1226" s="79"/>
      <c r="V1226" s="79"/>
      <c r="W1226" s="79"/>
      <c r="X1226" s="79"/>
    </row>
    <row r="1227" ht="11.25" customHeight="1">
      <c r="A1227" s="236" t="s">
        <v>1919</v>
      </c>
      <c r="B1227" s="131" t="s">
        <v>1920</v>
      </c>
      <c r="C1227" s="98" t="s">
        <v>77</v>
      </c>
      <c r="D1227" s="112" t="s">
        <v>1938</v>
      </c>
      <c r="E1227" s="17" t="s">
        <v>2261</v>
      </c>
      <c r="F1227" s="98" t="s">
        <v>922</v>
      </c>
      <c r="G1227" s="156">
        <v>4.0</v>
      </c>
      <c r="H1227" s="156">
        <v>3.0</v>
      </c>
      <c r="I1227" s="156">
        <v>4.0</v>
      </c>
      <c r="J1227" s="156">
        <v>50.0</v>
      </c>
      <c r="K1227" s="98">
        <v>12.5</v>
      </c>
      <c r="L1227" s="78" t="s">
        <v>689</v>
      </c>
      <c r="M1227" s="79"/>
      <c r="N1227" s="79"/>
      <c r="O1227" s="79"/>
      <c r="P1227" s="79"/>
      <c r="Q1227" s="79"/>
      <c r="R1227" s="79"/>
      <c r="S1227" s="79"/>
      <c r="T1227" s="79"/>
      <c r="U1227" s="79"/>
      <c r="V1227" s="79"/>
      <c r="W1227" s="79"/>
      <c r="X1227" s="79"/>
    </row>
    <row r="1228" ht="11.25" customHeight="1">
      <c r="A1228" s="236" t="s">
        <v>1919</v>
      </c>
      <c r="B1228" s="131" t="s">
        <v>1920</v>
      </c>
      <c r="C1228" s="98" t="s">
        <v>77</v>
      </c>
      <c r="D1228" s="112" t="s">
        <v>1939</v>
      </c>
      <c r="E1228" s="17" t="s">
        <v>2262</v>
      </c>
      <c r="F1228" s="98" t="s">
        <v>922</v>
      </c>
      <c r="G1228" s="156">
        <v>4.0</v>
      </c>
      <c r="H1228" s="156">
        <v>3.0</v>
      </c>
      <c r="I1228" s="156">
        <v>4.0</v>
      </c>
      <c r="J1228" s="156">
        <v>50.0</v>
      </c>
      <c r="K1228" s="98">
        <v>12.5</v>
      </c>
      <c r="L1228" s="78" t="s">
        <v>689</v>
      </c>
      <c r="M1228" s="79"/>
      <c r="N1228" s="79"/>
      <c r="O1228" s="79"/>
      <c r="P1228" s="79"/>
      <c r="Q1228" s="79"/>
      <c r="R1228" s="79"/>
      <c r="S1228" s="79"/>
      <c r="T1228" s="79"/>
      <c r="U1228" s="79"/>
      <c r="V1228" s="79"/>
      <c r="W1228" s="79"/>
      <c r="X1228" s="79"/>
    </row>
    <row r="1229" ht="11.25" customHeight="1">
      <c r="A1229" s="236" t="s">
        <v>1919</v>
      </c>
      <c r="B1229" s="131" t="s">
        <v>1920</v>
      </c>
      <c r="C1229" s="98" t="s">
        <v>77</v>
      </c>
      <c r="D1229" s="112" t="s">
        <v>1940</v>
      </c>
      <c r="E1229" s="17" t="s">
        <v>2263</v>
      </c>
      <c r="F1229" s="98" t="s">
        <v>922</v>
      </c>
      <c r="G1229" s="156">
        <v>4.0</v>
      </c>
      <c r="H1229" s="156">
        <v>3.0</v>
      </c>
      <c r="I1229" s="156">
        <v>4.0</v>
      </c>
      <c r="J1229" s="156">
        <v>50.0</v>
      </c>
      <c r="K1229" s="98">
        <v>12.5</v>
      </c>
      <c r="L1229" s="78" t="s">
        <v>689</v>
      </c>
      <c r="M1229" s="79"/>
      <c r="N1229" s="79"/>
      <c r="O1229" s="79"/>
      <c r="P1229" s="79"/>
      <c r="Q1229" s="79"/>
      <c r="R1229" s="79"/>
      <c r="S1229" s="79"/>
      <c r="T1229" s="79"/>
      <c r="U1229" s="79"/>
      <c r="V1229" s="79"/>
      <c r="W1229" s="79"/>
      <c r="X1229" s="79"/>
    </row>
    <row r="1230" ht="11.25" customHeight="1">
      <c r="A1230" s="236" t="s">
        <v>1919</v>
      </c>
      <c r="B1230" s="131" t="s">
        <v>1920</v>
      </c>
      <c r="C1230" s="98" t="s">
        <v>77</v>
      </c>
      <c r="D1230" s="112" t="s">
        <v>1941</v>
      </c>
      <c r="E1230" s="17" t="s">
        <v>2264</v>
      </c>
      <c r="F1230" s="98" t="s">
        <v>922</v>
      </c>
      <c r="G1230" s="156">
        <v>4.0</v>
      </c>
      <c r="H1230" s="156">
        <v>3.0</v>
      </c>
      <c r="I1230" s="156">
        <v>4.0</v>
      </c>
      <c r="J1230" s="156">
        <v>50.0</v>
      </c>
      <c r="K1230" s="98">
        <v>12.5</v>
      </c>
      <c r="L1230" s="78" t="s">
        <v>689</v>
      </c>
      <c r="M1230" s="79"/>
      <c r="N1230" s="79"/>
      <c r="O1230" s="79"/>
      <c r="P1230" s="79"/>
      <c r="Q1230" s="79"/>
      <c r="R1230" s="79"/>
      <c r="S1230" s="79"/>
      <c r="T1230" s="79"/>
      <c r="U1230" s="79"/>
      <c r="V1230" s="79"/>
      <c r="W1230" s="79"/>
      <c r="X1230" s="79"/>
    </row>
    <row r="1231" ht="11.25" customHeight="1">
      <c r="A1231" s="236" t="s">
        <v>1919</v>
      </c>
      <c r="B1231" s="131" t="s">
        <v>1920</v>
      </c>
      <c r="C1231" s="98" t="s">
        <v>77</v>
      </c>
      <c r="D1231" s="112" t="s">
        <v>1942</v>
      </c>
      <c r="E1231" s="17" t="s">
        <v>2265</v>
      </c>
      <c r="F1231" s="98" t="s">
        <v>922</v>
      </c>
      <c r="G1231" s="156">
        <v>4.0</v>
      </c>
      <c r="H1231" s="156">
        <v>3.0</v>
      </c>
      <c r="I1231" s="156">
        <v>4.0</v>
      </c>
      <c r="J1231" s="156">
        <v>50.0</v>
      </c>
      <c r="K1231" s="98">
        <v>12.5</v>
      </c>
      <c r="L1231" s="78" t="s">
        <v>689</v>
      </c>
      <c r="M1231" s="79"/>
      <c r="N1231" s="79"/>
      <c r="O1231" s="79"/>
      <c r="P1231" s="79"/>
      <c r="Q1231" s="79"/>
      <c r="R1231" s="79"/>
      <c r="S1231" s="79"/>
      <c r="T1231" s="79"/>
      <c r="U1231" s="79"/>
      <c r="V1231" s="79"/>
      <c r="W1231" s="79"/>
      <c r="X1231" s="79"/>
    </row>
    <row r="1232" ht="11.25" customHeight="1">
      <c r="A1232" s="236" t="s">
        <v>1919</v>
      </c>
      <c r="B1232" s="131" t="s">
        <v>1920</v>
      </c>
      <c r="C1232" s="98" t="s">
        <v>77</v>
      </c>
      <c r="D1232" s="112" t="s">
        <v>1943</v>
      </c>
      <c r="E1232" s="17" t="s">
        <v>2266</v>
      </c>
      <c r="F1232" s="98" t="s">
        <v>922</v>
      </c>
      <c r="G1232" s="156">
        <v>4.0</v>
      </c>
      <c r="H1232" s="156">
        <v>3.0</v>
      </c>
      <c r="I1232" s="156">
        <v>4.0</v>
      </c>
      <c r="J1232" s="156">
        <v>50.0</v>
      </c>
      <c r="K1232" s="98">
        <v>12.5</v>
      </c>
      <c r="L1232" s="78" t="s">
        <v>689</v>
      </c>
      <c r="M1232" s="79"/>
      <c r="N1232" s="79"/>
      <c r="O1232" s="79"/>
      <c r="P1232" s="79"/>
      <c r="Q1232" s="79"/>
      <c r="R1232" s="79"/>
      <c r="S1232" s="79"/>
      <c r="T1232" s="79"/>
      <c r="U1232" s="79"/>
      <c r="V1232" s="79"/>
      <c r="W1232" s="79"/>
      <c r="X1232" s="79"/>
    </row>
    <row r="1233" ht="11.25" customHeight="1">
      <c r="A1233" s="236" t="s">
        <v>1919</v>
      </c>
      <c r="B1233" s="131" t="s">
        <v>1920</v>
      </c>
      <c r="C1233" s="98" t="s">
        <v>77</v>
      </c>
      <c r="D1233" s="112" t="s">
        <v>1944</v>
      </c>
      <c r="E1233" s="17" t="s">
        <v>1945</v>
      </c>
      <c r="F1233" s="98" t="s">
        <v>922</v>
      </c>
      <c r="G1233" s="156">
        <v>4.0</v>
      </c>
      <c r="H1233" s="156">
        <v>3.0</v>
      </c>
      <c r="I1233" s="156">
        <v>4.0</v>
      </c>
      <c r="J1233" s="156">
        <v>50.0</v>
      </c>
      <c r="K1233" s="98">
        <v>12.5</v>
      </c>
      <c r="L1233" s="78" t="s">
        <v>689</v>
      </c>
      <c r="M1233" s="79"/>
      <c r="N1233" s="79"/>
      <c r="O1233" s="79"/>
      <c r="P1233" s="79"/>
      <c r="Q1233" s="79"/>
      <c r="R1233" s="79"/>
      <c r="S1233" s="79"/>
      <c r="T1233" s="79"/>
      <c r="U1233" s="79"/>
      <c r="V1233" s="79"/>
      <c r="W1233" s="79"/>
      <c r="X1233" s="79"/>
    </row>
    <row r="1234" ht="11.25" customHeight="1">
      <c r="A1234" s="236" t="s">
        <v>1919</v>
      </c>
      <c r="B1234" s="131" t="s">
        <v>1920</v>
      </c>
      <c r="C1234" s="98" t="s">
        <v>77</v>
      </c>
      <c r="D1234" s="112" t="s">
        <v>1946</v>
      </c>
      <c r="E1234" s="17" t="s">
        <v>1947</v>
      </c>
      <c r="F1234" s="98" t="s">
        <v>922</v>
      </c>
      <c r="G1234" s="156">
        <v>4.0</v>
      </c>
      <c r="H1234" s="156">
        <v>3.0</v>
      </c>
      <c r="I1234" s="156">
        <v>4.0</v>
      </c>
      <c r="J1234" s="156">
        <v>50.0</v>
      </c>
      <c r="K1234" s="98">
        <v>12.5</v>
      </c>
      <c r="L1234" s="78" t="s">
        <v>689</v>
      </c>
      <c r="M1234" s="79"/>
      <c r="N1234" s="79"/>
      <c r="O1234" s="79"/>
      <c r="P1234" s="79"/>
      <c r="Q1234" s="79"/>
      <c r="R1234" s="79"/>
      <c r="S1234" s="79"/>
      <c r="T1234" s="79"/>
      <c r="U1234" s="79"/>
      <c r="V1234" s="79"/>
      <c r="W1234" s="79"/>
      <c r="X1234" s="79"/>
    </row>
    <row r="1235" ht="11.25" customHeight="1">
      <c r="A1235" s="236" t="s">
        <v>1919</v>
      </c>
      <c r="B1235" s="131" t="s">
        <v>1920</v>
      </c>
      <c r="C1235" s="98" t="s">
        <v>77</v>
      </c>
      <c r="D1235" s="112" t="s">
        <v>1948</v>
      </c>
      <c r="E1235" s="17" t="s">
        <v>1949</v>
      </c>
      <c r="F1235" s="98" t="s">
        <v>974</v>
      </c>
      <c r="G1235" s="156">
        <v>4.0</v>
      </c>
      <c r="H1235" s="156">
        <v>3.0</v>
      </c>
      <c r="I1235" s="156">
        <v>4.0</v>
      </c>
      <c r="J1235" s="156">
        <v>50.0</v>
      </c>
      <c r="K1235" s="98">
        <v>12.5</v>
      </c>
      <c r="L1235" s="78" t="s">
        <v>689</v>
      </c>
      <c r="M1235" s="79"/>
      <c r="N1235" s="79"/>
      <c r="O1235" s="79"/>
      <c r="P1235" s="79"/>
      <c r="Q1235" s="79"/>
      <c r="R1235" s="79"/>
      <c r="S1235" s="79"/>
      <c r="T1235" s="79"/>
      <c r="U1235" s="79"/>
      <c r="V1235" s="79"/>
      <c r="W1235" s="79"/>
      <c r="X1235" s="79"/>
    </row>
    <row r="1236" ht="11.25" customHeight="1">
      <c r="A1236" s="236" t="s">
        <v>1919</v>
      </c>
      <c r="B1236" s="131" t="s">
        <v>1920</v>
      </c>
      <c r="C1236" s="98" t="s">
        <v>77</v>
      </c>
      <c r="D1236" s="112" t="s">
        <v>1950</v>
      </c>
      <c r="E1236" s="17" t="s">
        <v>1951</v>
      </c>
      <c r="F1236" s="98" t="s">
        <v>974</v>
      </c>
      <c r="G1236" s="156">
        <v>4.0</v>
      </c>
      <c r="H1236" s="156">
        <v>3.0</v>
      </c>
      <c r="I1236" s="156">
        <v>4.0</v>
      </c>
      <c r="J1236" s="156">
        <v>50.0</v>
      </c>
      <c r="K1236" s="98">
        <v>12.5</v>
      </c>
      <c r="L1236" s="78" t="s">
        <v>689</v>
      </c>
      <c r="M1236" s="79"/>
      <c r="N1236" s="79"/>
      <c r="O1236" s="79"/>
      <c r="P1236" s="79"/>
      <c r="Q1236" s="79"/>
      <c r="R1236" s="79"/>
      <c r="S1236" s="79"/>
      <c r="T1236" s="79"/>
      <c r="U1236" s="79"/>
      <c r="V1236" s="79"/>
      <c r="W1236" s="79"/>
      <c r="X1236" s="79"/>
    </row>
    <row r="1237" ht="11.25" customHeight="1">
      <c r="A1237" s="230" t="s">
        <v>2883</v>
      </c>
      <c r="B1237" s="230" t="s">
        <v>2884</v>
      </c>
      <c r="C1237" s="77" t="s">
        <v>77</v>
      </c>
      <c r="D1237" s="231" t="s">
        <v>1509</v>
      </c>
      <c r="E1237" s="132" t="s">
        <v>966</v>
      </c>
      <c r="F1237" s="157" t="s">
        <v>1393</v>
      </c>
      <c r="G1237" s="157">
        <v>5.0</v>
      </c>
      <c r="H1237" s="157">
        <v>5.0</v>
      </c>
      <c r="I1237" s="157">
        <v>5.0</v>
      </c>
      <c r="J1237" s="157">
        <v>50.0</v>
      </c>
      <c r="K1237" s="157">
        <v>10.0</v>
      </c>
      <c r="L1237" s="78" t="s">
        <v>689</v>
      </c>
      <c r="M1237" s="79"/>
      <c r="N1237" s="79"/>
      <c r="O1237" s="79"/>
      <c r="P1237" s="79"/>
      <c r="Q1237" s="79"/>
      <c r="R1237" s="79"/>
      <c r="S1237" s="79"/>
      <c r="T1237" s="79"/>
      <c r="U1237" s="79"/>
      <c r="V1237" s="79"/>
      <c r="W1237" s="79"/>
      <c r="X1237" s="79"/>
    </row>
    <row r="1238" ht="11.25" customHeight="1">
      <c r="A1238" s="225"/>
      <c r="B1238" s="217"/>
      <c r="C1238" s="18"/>
      <c r="D1238" s="85"/>
      <c r="E1238" s="220"/>
      <c r="F1238" s="77"/>
      <c r="G1238" s="77"/>
      <c r="H1238" s="77"/>
      <c r="I1238" s="77"/>
      <c r="J1238" s="77"/>
      <c r="K1238" s="18"/>
      <c r="L1238" s="78"/>
      <c r="M1238" s="79"/>
      <c r="N1238" s="79"/>
      <c r="O1238" s="79"/>
      <c r="P1238" s="79"/>
      <c r="Q1238" s="79"/>
      <c r="R1238" s="79"/>
      <c r="S1238" s="79"/>
      <c r="T1238" s="79"/>
      <c r="U1238" s="79"/>
      <c r="V1238" s="79"/>
      <c r="W1238" s="79"/>
      <c r="X1238" s="79"/>
    </row>
    <row r="1239" ht="11.25" customHeight="1">
      <c r="A1239" s="184" t="s">
        <v>107</v>
      </c>
      <c r="B1239" s="352"/>
      <c r="C1239" s="1"/>
      <c r="D1239" s="1"/>
      <c r="E1239" s="353"/>
      <c r="F1239" s="1"/>
      <c r="G1239" s="1"/>
      <c r="H1239" s="1"/>
      <c r="I1239" s="1"/>
      <c r="J1239" s="58"/>
      <c r="K1239" s="354">
        <f>SUM(K16:K1238)</f>
        <v>27334.75667</v>
      </c>
      <c r="L1239" s="79"/>
      <c r="M1239" s="79"/>
      <c r="N1239" s="79"/>
      <c r="O1239" s="79"/>
      <c r="P1239" s="79"/>
      <c r="Q1239" s="79"/>
      <c r="R1239" s="79"/>
      <c r="S1239" s="79"/>
      <c r="T1239" s="79"/>
      <c r="U1239" s="79"/>
      <c r="V1239" s="79"/>
      <c r="W1239" s="79"/>
      <c r="X1239" s="79"/>
    </row>
    <row r="1240" ht="11.25" customHeight="1">
      <c r="A1240" s="184"/>
      <c r="B1240" s="54"/>
      <c r="C1240" s="1"/>
      <c r="D1240" s="1"/>
      <c r="E1240" s="1"/>
      <c r="F1240" s="1"/>
      <c r="G1240" s="1"/>
      <c r="H1240" s="1"/>
      <c r="I1240" s="1"/>
      <c r="J1240" s="1"/>
      <c r="K1240" s="184"/>
      <c r="L1240" s="79"/>
      <c r="M1240" s="79"/>
      <c r="N1240" s="79"/>
      <c r="O1240" s="79"/>
      <c r="P1240" s="79"/>
      <c r="Q1240" s="79"/>
      <c r="R1240" s="79"/>
      <c r="S1240" s="79"/>
      <c r="T1240" s="79"/>
      <c r="U1240" s="79"/>
      <c r="V1240" s="79"/>
      <c r="W1240" s="79"/>
      <c r="X1240" s="79"/>
    </row>
    <row r="1241" ht="11.25" customHeight="1">
      <c r="A1241" s="172" t="s">
        <v>690</v>
      </c>
      <c r="B1241" s="173"/>
      <c r="C1241" s="173"/>
      <c r="D1241" s="173"/>
      <c r="E1241" s="173"/>
      <c r="F1241" s="173"/>
      <c r="G1241" s="173"/>
      <c r="H1241" s="173"/>
      <c r="I1241" s="173"/>
      <c r="J1241" s="173"/>
      <c r="K1241" s="173"/>
      <c r="L1241" s="79"/>
      <c r="M1241" s="79"/>
      <c r="N1241" s="79"/>
      <c r="O1241" s="79"/>
      <c r="P1241" s="79"/>
      <c r="Q1241" s="79"/>
      <c r="R1241" s="79"/>
      <c r="S1241" s="79"/>
      <c r="T1241" s="79"/>
      <c r="U1241" s="79"/>
      <c r="V1241" s="79"/>
      <c r="W1241" s="79"/>
      <c r="X1241" s="79"/>
    </row>
    <row r="1242" ht="15.75" customHeight="1">
      <c r="A1242" s="53"/>
      <c r="B1242" s="54"/>
      <c r="C1242" s="1"/>
      <c r="D1242" s="1"/>
      <c r="E1242" s="1"/>
      <c r="F1242" s="1"/>
      <c r="G1242" s="1"/>
      <c r="H1242" s="1"/>
      <c r="I1242" s="1"/>
      <c r="J1242" s="1"/>
      <c r="K1242" s="53"/>
    </row>
    <row r="1243" ht="15.75" customHeight="1">
      <c r="A1243" s="53"/>
      <c r="B1243" s="54"/>
      <c r="C1243" s="1"/>
      <c r="D1243" s="1"/>
      <c r="E1243" s="1"/>
      <c r="F1243" s="1"/>
      <c r="G1243" s="1"/>
      <c r="H1243" s="1"/>
      <c r="I1243" s="1"/>
      <c r="J1243" s="1"/>
      <c r="K1243" s="53"/>
    </row>
    <row r="1244" ht="15.75" customHeight="1">
      <c r="A1244" s="53"/>
      <c r="B1244" s="54"/>
      <c r="C1244" s="1"/>
      <c r="D1244" s="1"/>
      <c r="E1244" s="1"/>
      <c r="F1244" s="1"/>
      <c r="G1244" s="1"/>
      <c r="H1244" s="1"/>
      <c r="I1244" s="1"/>
      <c r="J1244" s="1"/>
      <c r="K1244" s="1"/>
    </row>
    <row r="1245" ht="15.75" customHeight="1">
      <c r="A1245" s="355"/>
      <c r="B1245" s="54"/>
      <c r="C1245" s="1"/>
      <c r="D1245" s="1"/>
      <c r="E1245" s="1"/>
      <c r="F1245" s="1"/>
      <c r="G1245" s="1"/>
      <c r="H1245" s="1"/>
      <c r="I1245" s="1"/>
      <c r="J1245" s="1"/>
      <c r="K1245" s="1"/>
    </row>
    <row r="1246" ht="15.75" customHeight="1">
      <c r="A1246" s="53"/>
      <c r="B1246" s="54"/>
      <c r="C1246" s="1"/>
      <c r="D1246" s="1"/>
      <c r="E1246" s="1"/>
      <c r="F1246" s="1"/>
      <c r="G1246" s="1"/>
      <c r="H1246" s="1"/>
      <c r="I1246" s="1"/>
      <c r="J1246" s="1"/>
      <c r="K1246" s="1"/>
    </row>
    <row r="1247" ht="15.75" customHeight="1">
      <c r="A1247" s="53"/>
      <c r="B1247" s="54"/>
      <c r="C1247" s="1"/>
      <c r="D1247" s="1"/>
      <c r="E1247" s="1"/>
      <c r="F1247" s="1"/>
      <c r="G1247" s="1"/>
      <c r="H1247" s="1"/>
      <c r="I1247" s="1"/>
      <c r="J1247" s="1"/>
      <c r="K1247" s="1"/>
    </row>
    <row r="1248" ht="15.75" customHeight="1">
      <c r="A1248" s="53"/>
      <c r="B1248" s="54"/>
      <c r="C1248" s="1"/>
      <c r="D1248" s="1"/>
      <c r="E1248" s="1"/>
      <c r="F1248" s="1"/>
      <c r="G1248" s="1"/>
      <c r="H1248" s="1"/>
      <c r="I1248" s="1"/>
      <c r="J1248" s="1"/>
      <c r="K1248" s="1"/>
    </row>
    <row r="1249" ht="15.75" customHeight="1">
      <c r="A1249" s="53"/>
      <c r="B1249" s="54"/>
      <c r="C1249" s="1"/>
      <c r="D1249" s="1"/>
      <c r="E1249" s="1"/>
      <c r="F1249" s="1"/>
      <c r="G1249" s="1"/>
      <c r="H1249" s="1"/>
      <c r="I1249" s="1"/>
      <c r="J1249" s="1"/>
      <c r="K1249" s="1"/>
    </row>
    <row r="1250" ht="15.75" customHeight="1">
      <c r="A1250" s="53"/>
      <c r="B1250" s="54"/>
      <c r="C1250" s="1"/>
      <c r="D1250" s="1"/>
      <c r="E1250" s="1"/>
      <c r="F1250" s="1"/>
      <c r="G1250" s="1"/>
      <c r="H1250" s="1"/>
      <c r="I1250" s="1"/>
      <c r="J1250" s="1"/>
      <c r="K1250" s="1"/>
    </row>
    <row r="1251" ht="15.75" customHeight="1">
      <c r="A1251" s="53"/>
      <c r="B1251" s="54"/>
      <c r="C1251" s="1"/>
      <c r="D1251" s="1"/>
      <c r="E1251" s="1"/>
      <c r="F1251" s="1"/>
      <c r="G1251" s="1"/>
      <c r="H1251" s="1"/>
      <c r="I1251" s="1"/>
      <c r="J1251" s="1"/>
      <c r="K1251" s="1"/>
    </row>
    <row r="1252" ht="15.75" customHeight="1">
      <c r="A1252" s="53"/>
      <c r="B1252" s="54"/>
      <c r="C1252" s="1"/>
      <c r="D1252" s="1"/>
      <c r="E1252" s="1"/>
      <c r="F1252" s="1"/>
      <c r="G1252" s="1"/>
      <c r="H1252" s="1"/>
      <c r="I1252" s="1"/>
      <c r="J1252" s="1"/>
      <c r="K1252" s="1"/>
    </row>
    <row r="1253" ht="15.75" customHeight="1">
      <c r="A1253" s="53"/>
      <c r="B1253" s="54"/>
      <c r="C1253" s="1"/>
      <c r="D1253" s="1"/>
      <c r="E1253" s="1"/>
      <c r="F1253" s="1"/>
      <c r="G1253" s="1"/>
      <c r="H1253" s="1"/>
      <c r="I1253" s="1"/>
      <c r="J1253" s="1"/>
      <c r="K1253" s="1"/>
    </row>
    <row r="1254" ht="15.75" customHeight="1">
      <c r="A1254" s="53"/>
      <c r="B1254" s="54"/>
      <c r="C1254" s="1"/>
      <c r="D1254" s="1"/>
      <c r="E1254" s="1"/>
      <c r="F1254" s="1"/>
      <c r="G1254" s="1"/>
      <c r="H1254" s="1"/>
      <c r="I1254" s="1"/>
      <c r="J1254" s="1"/>
      <c r="K1254" s="1"/>
    </row>
    <row r="1255" ht="15.75" customHeight="1">
      <c r="A1255" s="53"/>
      <c r="B1255" s="54"/>
      <c r="C1255" s="1"/>
      <c r="D1255" s="1"/>
      <c r="E1255" s="1"/>
      <c r="F1255" s="1"/>
      <c r="G1255" s="1"/>
      <c r="H1255" s="1"/>
      <c r="I1255" s="1"/>
      <c r="J1255" s="1"/>
      <c r="K1255" s="1"/>
    </row>
    <row r="1256" ht="15.75" customHeight="1">
      <c r="A1256" s="53"/>
      <c r="B1256" s="54"/>
      <c r="C1256" s="1"/>
      <c r="D1256" s="1"/>
      <c r="E1256" s="1"/>
      <c r="F1256" s="1"/>
      <c r="G1256" s="1"/>
      <c r="H1256" s="1"/>
      <c r="I1256" s="1"/>
      <c r="J1256" s="1"/>
      <c r="K1256" s="1"/>
    </row>
    <row r="1257" ht="15.75" customHeight="1">
      <c r="A1257" s="53"/>
      <c r="B1257" s="54"/>
      <c r="C1257" s="1"/>
      <c r="D1257" s="1"/>
      <c r="E1257" s="1"/>
      <c r="F1257" s="1"/>
      <c r="G1257" s="1"/>
      <c r="H1257" s="1"/>
      <c r="I1257" s="1"/>
      <c r="J1257" s="1"/>
      <c r="K1257" s="1"/>
    </row>
    <row r="1258" ht="15.75" customHeight="1">
      <c r="A1258" s="53"/>
      <c r="B1258" s="54"/>
      <c r="C1258" s="1"/>
      <c r="D1258" s="1"/>
      <c r="E1258" s="1"/>
      <c r="F1258" s="1"/>
      <c r="G1258" s="1"/>
      <c r="H1258" s="1"/>
      <c r="I1258" s="1"/>
      <c r="J1258" s="1"/>
      <c r="K1258" s="1"/>
    </row>
    <row r="1259" ht="15.75" customHeight="1">
      <c r="A1259" s="53"/>
      <c r="B1259" s="54"/>
      <c r="C1259" s="1"/>
      <c r="D1259" s="1"/>
      <c r="E1259" s="1"/>
      <c r="F1259" s="1"/>
      <c r="G1259" s="1"/>
      <c r="H1259" s="1"/>
      <c r="I1259" s="1"/>
      <c r="J1259" s="1"/>
      <c r="K1259" s="1"/>
    </row>
    <row r="1260" ht="15.75" customHeight="1">
      <c r="A1260" s="53"/>
      <c r="B1260" s="54"/>
      <c r="C1260" s="1"/>
      <c r="D1260" s="1"/>
      <c r="E1260" s="1"/>
      <c r="F1260" s="1"/>
      <c r="G1260" s="1"/>
      <c r="H1260" s="1"/>
      <c r="I1260" s="1"/>
      <c r="J1260" s="1"/>
      <c r="K1260" s="1"/>
    </row>
    <row r="1261" ht="15.75" customHeight="1">
      <c r="A1261" s="53"/>
      <c r="B1261" s="54"/>
      <c r="C1261" s="1"/>
      <c r="D1261" s="1"/>
      <c r="E1261" s="1"/>
      <c r="F1261" s="1"/>
      <c r="G1261" s="1"/>
      <c r="H1261" s="1"/>
      <c r="I1261" s="1"/>
      <c r="J1261" s="1"/>
      <c r="K1261" s="1"/>
    </row>
    <row r="1262" ht="15.75" customHeight="1">
      <c r="A1262" s="53"/>
      <c r="B1262" s="54"/>
      <c r="C1262" s="1"/>
      <c r="D1262" s="1"/>
      <c r="E1262" s="1"/>
      <c r="F1262" s="1"/>
      <c r="G1262" s="1"/>
      <c r="H1262" s="1"/>
      <c r="I1262" s="1"/>
      <c r="J1262" s="1"/>
      <c r="K1262" s="1"/>
    </row>
    <row r="1263" ht="15.75" customHeight="1">
      <c r="A1263" s="53"/>
      <c r="B1263" s="54"/>
      <c r="C1263" s="1"/>
      <c r="D1263" s="1"/>
      <c r="E1263" s="1"/>
      <c r="F1263" s="1"/>
      <c r="G1263" s="1"/>
      <c r="H1263" s="1"/>
      <c r="I1263" s="1"/>
      <c r="J1263" s="1"/>
      <c r="K1263" s="1"/>
    </row>
    <row r="1264" ht="15.75" customHeight="1">
      <c r="A1264" s="53"/>
      <c r="B1264" s="54"/>
      <c r="C1264" s="1"/>
      <c r="D1264" s="1"/>
      <c r="E1264" s="1"/>
      <c r="F1264" s="1"/>
      <c r="G1264" s="1"/>
      <c r="H1264" s="1"/>
      <c r="I1264" s="1"/>
      <c r="J1264" s="1"/>
      <c r="K1264" s="1"/>
    </row>
    <row r="1265" ht="15.75" customHeight="1">
      <c r="A1265" s="53"/>
      <c r="B1265" s="54"/>
      <c r="C1265" s="1"/>
      <c r="D1265" s="1"/>
      <c r="E1265" s="1"/>
      <c r="F1265" s="1"/>
      <c r="G1265" s="1"/>
      <c r="H1265" s="1"/>
      <c r="I1265" s="1"/>
      <c r="J1265" s="1"/>
      <c r="K1265" s="1"/>
    </row>
    <row r="1266" ht="15.75" customHeight="1">
      <c r="A1266" s="53"/>
      <c r="B1266" s="54"/>
      <c r="C1266" s="1"/>
      <c r="D1266" s="1"/>
      <c r="E1266" s="1"/>
      <c r="F1266" s="1"/>
      <c r="G1266" s="1"/>
      <c r="H1266" s="1"/>
      <c r="I1266" s="1"/>
      <c r="J1266" s="1"/>
      <c r="K1266" s="1"/>
    </row>
    <row r="1267" ht="15.75" customHeight="1">
      <c r="A1267" s="53"/>
      <c r="B1267" s="54"/>
      <c r="C1267" s="1"/>
      <c r="D1267" s="1"/>
      <c r="E1267" s="1"/>
      <c r="F1267" s="1"/>
      <c r="G1267" s="1"/>
      <c r="H1267" s="1"/>
      <c r="I1267" s="1"/>
      <c r="J1267" s="1"/>
      <c r="K1267" s="1"/>
    </row>
    <row r="1268" ht="15.75" customHeight="1">
      <c r="A1268" s="53"/>
      <c r="B1268" s="54"/>
      <c r="C1268" s="1"/>
      <c r="D1268" s="1"/>
      <c r="E1268" s="1"/>
      <c r="F1268" s="1"/>
      <c r="G1268" s="1"/>
      <c r="H1268" s="1"/>
      <c r="I1268" s="1"/>
      <c r="J1268" s="1"/>
      <c r="K1268" s="1"/>
    </row>
    <row r="1269" ht="15.75" customHeight="1">
      <c r="A1269" s="53"/>
      <c r="B1269" s="54"/>
      <c r="C1269" s="1"/>
      <c r="D1269" s="1"/>
      <c r="E1269" s="1"/>
      <c r="F1269" s="1"/>
      <c r="G1269" s="1"/>
      <c r="H1269" s="1"/>
      <c r="I1269" s="1"/>
      <c r="J1269" s="1"/>
      <c r="K1269" s="1"/>
    </row>
    <row r="1270" ht="15.75" customHeight="1">
      <c r="A1270" s="53"/>
      <c r="B1270" s="54"/>
      <c r="C1270" s="1"/>
      <c r="D1270" s="1"/>
      <c r="E1270" s="1"/>
      <c r="F1270" s="1"/>
      <c r="G1270" s="1"/>
      <c r="H1270" s="1"/>
      <c r="I1270" s="1"/>
      <c r="J1270" s="1"/>
      <c r="K1270" s="1"/>
    </row>
    <row r="1271" ht="15.75" customHeight="1">
      <c r="A1271" s="53"/>
      <c r="B1271" s="54"/>
      <c r="C1271" s="1"/>
      <c r="D1271" s="1"/>
      <c r="E1271" s="1"/>
      <c r="F1271" s="1"/>
      <c r="G1271" s="1"/>
      <c r="H1271" s="1"/>
      <c r="I1271" s="1"/>
      <c r="J1271" s="1"/>
      <c r="K1271" s="1"/>
    </row>
    <row r="1272" ht="15.75" customHeight="1">
      <c r="A1272" s="53"/>
      <c r="B1272" s="54"/>
      <c r="C1272" s="1"/>
      <c r="D1272" s="1"/>
      <c r="E1272" s="1"/>
      <c r="F1272" s="1"/>
      <c r="G1272" s="1"/>
      <c r="H1272" s="1"/>
      <c r="I1272" s="1"/>
      <c r="J1272" s="1"/>
      <c r="K1272" s="1"/>
    </row>
    <row r="1273" ht="15.75" customHeight="1">
      <c r="A1273" s="53"/>
      <c r="B1273" s="54"/>
      <c r="C1273" s="1"/>
      <c r="D1273" s="1"/>
      <c r="E1273" s="1"/>
      <c r="F1273" s="1"/>
      <c r="G1273" s="1"/>
      <c r="H1273" s="1"/>
      <c r="I1273" s="1"/>
      <c r="J1273" s="1"/>
      <c r="K1273" s="1"/>
    </row>
    <row r="1274" ht="15.75" customHeight="1">
      <c r="A1274" s="53"/>
      <c r="B1274" s="54"/>
      <c r="C1274" s="1"/>
      <c r="D1274" s="1"/>
      <c r="E1274" s="1"/>
      <c r="F1274" s="1"/>
      <c r="G1274" s="1"/>
      <c r="H1274" s="1"/>
      <c r="I1274" s="1"/>
      <c r="J1274" s="1"/>
      <c r="K1274" s="1"/>
    </row>
    <row r="1275" ht="15.75" customHeight="1">
      <c r="A1275" s="53"/>
      <c r="B1275" s="54"/>
      <c r="C1275" s="1"/>
      <c r="D1275" s="1"/>
      <c r="E1275" s="1"/>
      <c r="F1275" s="1"/>
      <c r="G1275" s="1"/>
      <c r="H1275" s="1"/>
      <c r="I1275" s="1"/>
      <c r="J1275" s="1"/>
      <c r="K1275" s="1"/>
    </row>
    <row r="1276" ht="15.75" customHeight="1">
      <c r="A1276" s="53"/>
      <c r="B1276" s="54"/>
      <c r="C1276" s="1"/>
      <c r="D1276" s="1"/>
      <c r="E1276" s="1"/>
      <c r="F1276" s="1"/>
      <c r="G1276" s="1"/>
      <c r="H1276" s="1"/>
      <c r="I1276" s="1"/>
      <c r="J1276" s="1"/>
      <c r="K1276" s="1"/>
    </row>
    <row r="1277" ht="15.75" customHeight="1">
      <c r="A1277" s="53"/>
      <c r="B1277" s="54"/>
      <c r="C1277" s="1"/>
      <c r="D1277" s="1"/>
      <c r="E1277" s="1"/>
      <c r="F1277" s="1"/>
      <c r="G1277" s="1"/>
      <c r="H1277" s="1"/>
      <c r="I1277" s="1"/>
      <c r="J1277" s="1"/>
      <c r="K1277" s="1"/>
    </row>
    <row r="1278" ht="15.75" customHeight="1">
      <c r="A1278" s="53"/>
      <c r="B1278" s="54"/>
      <c r="C1278" s="1"/>
      <c r="D1278" s="1"/>
      <c r="E1278" s="1"/>
      <c r="F1278" s="1"/>
      <c r="G1278" s="1"/>
      <c r="H1278" s="1"/>
      <c r="I1278" s="1"/>
      <c r="J1278" s="1"/>
      <c r="K1278" s="1"/>
    </row>
    <row r="1279" ht="15.75" customHeight="1">
      <c r="A1279" s="53"/>
      <c r="B1279" s="54"/>
      <c r="C1279" s="1"/>
      <c r="D1279" s="1"/>
      <c r="E1279" s="1"/>
      <c r="F1279" s="1"/>
      <c r="G1279" s="1"/>
      <c r="H1279" s="1"/>
      <c r="I1279" s="1"/>
      <c r="J1279" s="1"/>
      <c r="K1279" s="1"/>
    </row>
    <row r="1280" ht="15.75" customHeight="1">
      <c r="A1280" s="53"/>
      <c r="B1280" s="54"/>
      <c r="C1280" s="1"/>
      <c r="D1280" s="1"/>
      <c r="E1280" s="1"/>
      <c r="F1280" s="1"/>
      <c r="G1280" s="1"/>
      <c r="H1280" s="1"/>
      <c r="I1280" s="1"/>
      <c r="J1280" s="1"/>
      <c r="K1280" s="1"/>
    </row>
    <row r="1281" ht="15.75" customHeight="1">
      <c r="A1281" s="53"/>
      <c r="B1281" s="54"/>
      <c r="C1281" s="1"/>
      <c r="D1281" s="1"/>
      <c r="E1281" s="1"/>
      <c r="F1281" s="1"/>
      <c r="G1281" s="1"/>
      <c r="H1281" s="1"/>
      <c r="I1281" s="1"/>
      <c r="J1281" s="1"/>
      <c r="K1281" s="1"/>
    </row>
    <row r="1282" ht="15.75" customHeight="1">
      <c r="A1282" s="53"/>
      <c r="B1282" s="54"/>
      <c r="C1282" s="1"/>
      <c r="D1282" s="1"/>
      <c r="E1282" s="1"/>
      <c r="F1282" s="1"/>
      <c r="G1282" s="1"/>
      <c r="H1282" s="1"/>
      <c r="I1282" s="1"/>
      <c r="J1282" s="1"/>
      <c r="K1282" s="1"/>
    </row>
    <row r="1283" ht="15.75" customHeight="1">
      <c r="A1283" s="53"/>
      <c r="B1283" s="54"/>
      <c r="C1283" s="1"/>
      <c r="D1283" s="1"/>
      <c r="E1283" s="1"/>
      <c r="F1283" s="1"/>
      <c r="G1283" s="1"/>
      <c r="H1283" s="1"/>
      <c r="I1283" s="1"/>
      <c r="J1283" s="1"/>
      <c r="K1283" s="1"/>
    </row>
    <row r="1284" ht="15.75" customHeight="1">
      <c r="A1284" s="53"/>
      <c r="B1284" s="54"/>
      <c r="C1284" s="1"/>
      <c r="D1284" s="1"/>
      <c r="E1284" s="1"/>
      <c r="F1284" s="1"/>
      <c r="G1284" s="1"/>
      <c r="H1284" s="1"/>
      <c r="I1284" s="1"/>
      <c r="J1284" s="1"/>
      <c r="K1284" s="1"/>
    </row>
    <row r="1285" ht="15.75" customHeight="1">
      <c r="A1285" s="53"/>
      <c r="B1285" s="54"/>
      <c r="C1285" s="1"/>
      <c r="D1285" s="1"/>
      <c r="E1285" s="1"/>
      <c r="F1285" s="1"/>
      <c r="G1285" s="1"/>
      <c r="H1285" s="1"/>
      <c r="I1285" s="1"/>
      <c r="J1285" s="1"/>
      <c r="K1285" s="1"/>
    </row>
    <row r="1286" ht="15.75" customHeight="1">
      <c r="A1286" s="53"/>
      <c r="B1286" s="54"/>
      <c r="C1286" s="1"/>
      <c r="D1286" s="1"/>
      <c r="E1286" s="1"/>
      <c r="F1286" s="1"/>
      <c r="G1286" s="1"/>
      <c r="H1286" s="1"/>
      <c r="I1286" s="1"/>
      <c r="J1286" s="1"/>
      <c r="K1286" s="1"/>
    </row>
    <row r="1287" ht="15.75" customHeight="1">
      <c r="A1287" s="53"/>
      <c r="B1287" s="54"/>
      <c r="C1287" s="1"/>
      <c r="D1287" s="1"/>
      <c r="E1287" s="1"/>
      <c r="F1287" s="1"/>
      <c r="G1287" s="1"/>
      <c r="H1287" s="1"/>
      <c r="I1287" s="1"/>
      <c r="J1287" s="1"/>
      <c r="K1287" s="1"/>
    </row>
    <row r="1288" ht="15.75" customHeight="1">
      <c r="A1288" s="53"/>
      <c r="B1288" s="54"/>
      <c r="C1288" s="1"/>
      <c r="D1288" s="1"/>
      <c r="E1288" s="1"/>
      <c r="F1288" s="1"/>
      <c r="G1288" s="1"/>
      <c r="H1288" s="1"/>
      <c r="I1288" s="1"/>
      <c r="J1288" s="1"/>
      <c r="K1288" s="1"/>
    </row>
    <row r="1289" ht="15.75" customHeight="1">
      <c r="A1289" s="53"/>
      <c r="B1289" s="54"/>
      <c r="C1289" s="1"/>
      <c r="D1289" s="1"/>
      <c r="E1289" s="1"/>
      <c r="F1289" s="1"/>
      <c r="G1289" s="1"/>
      <c r="H1289" s="1"/>
      <c r="I1289" s="1"/>
      <c r="J1289" s="1"/>
      <c r="K1289" s="1"/>
    </row>
    <row r="1290" ht="15.75" customHeight="1">
      <c r="A1290" s="53"/>
      <c r="B1290" s="54"/>
      <c r="C1290" s="1"/>
      <c r="D1290" s="1"/>
      <c r="E1290" s="1"/>
      <c r="F1290" s="1"/>
      <c r="G1290" s="1"/>
      <c r="H1290" s="1"/>
      <c r="I1290" s="1"/>
      <c r="J1290" s="1"/>
      <c r="K1290" s="1"/>
    </row>
    <row r="1291" ht="15.75" customHeight="1">
      <c r="A1291" s="53"/>
      <c r="B1291" s="54"/>
      <c r="C1291" s="1"/>
      <c r="D1291" s="1"/>
      <c r="E1291" s="1"/>
      <c r="F1291" s="1"/>
      <c r="G1291" s="1"/>
      <c r="H1291" s="1"/>
      <c r="I1291" s="1"/>
      <c r="J1291" s="1"/>
      <c r="K1291" s="1"/>
    </row>
    <row r="1292" ht="15.75" customHeight="1">
      <c r="A1292" s="53"/>
      <c r="B1292" s="54"/>
      <c r="C1292" s="1"/>
      <c r="D1292" s="1"/>
      <c r="E1292" s="1"/>
      <c r="F1292" s="1"/>
      <c r="G1292" s="1"/>
      <c r="H1292" s="1"/>
      <c r="I1292" s="1"/>
      <c r="J1292" s="1"/>
      <c r="K1292" s="1"/>
    </row>
    <row r="1293" ht="15.75" customHeight="1">
      <c r="A1293" s="53"/>
      <c r="B1293" s="54"/>
      <c r="C1293" s="1"/>
      <c r="D1293" s="1"/>
      <c r="E1293" s="1"/>
      <c r="F1293" s="1"/>
      <c r="G1293" s="1"/>
      <c r="H1293" s="1"/>
      <c r="I1293" s="1"/>
      <c r="J1293" s="1"/>
      <c r="K1293" s="1"/>
    </row>
    <row r="1294" ht="15.75" customHeight="1">
      <c r="A1294" s="53"/>
      <c r="B1294" s="54"/>
      <c r="C1294" s="1"/>
      <c r="D1294" s="1"/>
      <c r="E1294" s="1"/>
      <c r="F1294" s="1"/>
      <c r="G1294" s="1"/>
      <c r="H1294" s="1"/>
      <c r="I1294" s="1"/>
      <c r="J1294" s="1"/>
      <c r="K1294" s="1"/>
    </row>
    <row r="1295" ht="15.75" customHeight="1">
      <c r="A1295" s="53"/>
      <c r="B1295" s="54"/>
      <c r="C1295" s="1"/>
      <c r="D1295" s="1"/>
      <c r="E1295" s="1"/>
      <c r="F1295" s="1"/>
      <c r="G1295" s="1"/>
      <c r="H1295" s="1"/>
      <c r="I1295" s="1"/>
      <c r="J1295" s="1"/>
      <c r="K1295" s="1"/>
    </row>
    <row r="1296" ht="15.75" customHeight="1">
      <c r="A1296" s="53"/>
      <c r="B1296" s="54"/>
      <c r="C1296" s="1"/>
      <c r="D1296" s="1"/>
      <c r="E1296" s="1"/>
      <c r="F1296" s="1"/>
      <c r="G1296" s="1"/>
      <c r="H1296" s="1"/>
      <c r="I1296" s="1"/>
      <c r="J1296" s="1"/>
      <c r="K1296" s="1"/>
    </row>
    <row r="1297" ht="15.75" customHeight="1">
      <c r="A1297" s="53"/>
      <c r="B1297" s="54"/>
      <c r="C1297" s="1"/>
      <c r="D1297" s="1"/>
      <c r="E1297" s="1"/>
      <c r="F1297" s="1"/>
      <c r="G1297" s="1"/>
      <c r="H1297" s="1"/>
      <c r="I1297" s="1"/>
      <c r="J1297" s="1"/>
      <c r="K1297" s="1"/>
    </row>
    <row r="1298" ht="15.75" customHeight="1">
      <c r="A1298" s="53"/>
      <c r="B1298" s="54"/>
      <c r="C1298" s="1"/>
      <c r="D1298" s="1"/>
      <c r="E1298" s="1"/>
      <c r="F1298" s="1"/>
      <c r="G1298" s="1"/>
      <c r="H1298" s="1"/>
      <c r="I1298" s="1"/>
      <c r="J1298" s="1"/>
      <c r="K1298" s="1"/>
    </row>
    <row r="1299" ht="15.75" customHeight="1">
      <c r="A1299" s="53"/>
      <c r="B1299" s="54"/>
      <c r="C1299" s="1"/>
      <c r="D1299" s="1"/>
      <c r="E1299" s="1"/>
      <c r="F1299" s="1"/>
      <c r="G1299" s="1"/>
      <c r="H1299" s="1"/>
      <c r="I1299" s="1"/>
      <c r="J1299" s="1"/>
      <c r="K1299" s="1"/>
    </row>
    <row r="1300" ht="15.75" customHeight="1">
      <c r="A1300" s="53"/>
      <c r="B1300" s="54"/>
      <c r="C1300" s="1"/>
      <c r="D1300" s="1"/>
      <c r="E1300" s="1"/>
      <c r="F1300" s="1"/>
      <c r="G1300" s="1"/>
      <c r="H1300" s="1"/>
      <c r="I1300" s="1"/>
      <c r="J1300" s="1"/>
      <c r="K1300" s="1"/>
    </row>
    <row r="1301" ht="15.75" customHeight="1">
      <c r="A1301" s="53"/>
      <c r="B1301" s="54"/>
      <c r="C1301" s="1"/>
      <c r="D1301" s="1"/>
      <c r="E1301" s="1"/>
      <c r="F1301" s="1"/>
      <c r="G1301" s="1"/>
      <c r="H1301" s="1"/>
      <c r="I1301" s="1"/>
      <c r="J1301" s="1"/>
      <c r="K1301" s="1"/>
    </row>
    <row r="1302" ht="15.75" customHeight="1">
      <c r="A1302" s="53"/>
      <c r="B1302" s="54"/>
      <c r="C1302" s="1"/>
      <c r="D1302" s="1"/>
      <c r="E1302" s="1"/>
      <c r="F1302" s="1"/>
      <c r="G1302" s="1"/>
      <c r="H1302" s="1"/>
      <c r="I1302" s="1"/>
      <c r="J1302" s="1"/>
      <c r="K1302" s="1"/>
    </row>
    <row r="1303" ht="15.75" customHeight="1">
      <c r="A1303" s="53"/>
      <c r="B1303" s="54"/>
      <c r="C1303" s="1"/>
      <c r="D1303" s="1"/>
      <c r="E1303" s="1"/>
      <c r="F1303" s="1"/>
      <c r="G1303" s="1"/>
      <c r="H1303" s="1"/>
      <c r="I1303" s="1"/>
      <c r="J1303" s="1"/>
      <c r="K1303" s="1"/>
    </row>
    <row r="1304" ht="15.75" customHeight="1">
      <c r="A1304" s="53"/>
      <c r="B1304" s="54"/>
      <c r="C1304" s="1"/>
      <c r="D1304" s="1"/>
      <c r="E1304" s="1"/>
      <c r="F1304" s="1"/>
      <c r="G1304" s="1"/>
      <c r="H1304" s="1"/>
      <c r="I1304" s="1"/>
      <c r="J1304" s="1"/>
      <c r="K1304" s="1"/>
    </row>
    <row r="1305" ht="15.75" customHeight="1">
      <c r="A1305" s="53"/>
      <c r="B1305" s="54"/>
      <c r="C1305" s="1"/>
      <c r="D1305" s="1"/>
      <c r="E1305" s="1"/>
      <c r="F1305" s="1"/>
      <c r="G1305" s="1"/>
      <c r="H1305" s="1"/>
      <c r="I1305" s="1"/>
      <c r="J1305" s="1"/>
      <c r="K1305" s="1"/>
    </row>
    <row r="1306" ht="15.75" customHeight="1">
      <c r="A1306" s="53"/>
      <c r="B1306" s="54"/>
      <c r="C1306" s="1"/>
      <c r="D1306" s="1"/>
      <c r="E1306" s="1"/>
      <c r="F1306" s="1"/>
      <c r="G1306" s="1"/>
      <c r="H1306" s="1"/>
      <c r="I1306" s="1"/>
      <c r="J1306" s="1"/>
      <c r="K1306" s="1"/>
    </row>
    <row r="1307" ht="15.75" customHeight="1">
      <c r="A1307" s="53"/>
      <c r="B1307" s="54"/>
      <c r="C1307" s="1"/>
      <c r="D1307" s="1"/>
      <c r="E1307" s="1"/>
      <c r="F1307" s="1"/>
      <c r="G1307" s="1"/>
      <c r="H1307" s="1"/>
      <c r="I1307" s="1"/>
      <c r="J1307" s="1"/>
      <c r="K1307" s="1"/>
    </row>
    <row r="1308" ht="15.75" customHeight="1">
      <c r="A1308" s="53"/>
      <c r="B1308" s="54"/>
      <c r="C1308" s="1"/>
      <c r="D1308" s="1"/>
      <c r="E1308" s="1"/>
      <c r="F1308" s="1"/>
      <c r="G1308" s="1"/>
      <c r="H1308" s="1"/>
      <c r="I1308" s="1"/>
      <c r="J1308" s="1"/>
      <c r="K1308" s="1"/>
    </row>
    <row r="1309" ht="15.75" customHeight="1">
      <c r="A1309" s="53"/>
      <c r="B1309" s="54"/>
      <c r="C1309" s="1"/>
      <c r="D1309" s="1"/>
      <c r="E1309" s="1"/>
      <c r="F1309" s="1"/>
      <c r="G1309" s="1"/>
      <c r="H1309" s="1"/>
      <c r="I1309" s="1"/>
      <c r="J1309" s="1"/>
      <c r="K1309" s="1"/>
    </row>
    <row r="1310" ht="15.75" customHeight="1">
      <c r="A1310" s="53"/>
      <c r="B1310" s="54"/>
      <c r="C1310" s="1"/>
      <c r="D1310" s="1"/>
      <c r="E1310" s="1"/>
      <c r="F1310" s="1"/>
      <c r="G1310" s="1"/>
      <c r="H1310" s="1"/>
      <c r="I1310" s="1"/>
      <c r="J1310" s="1"/>
      <c r="K1310" s="1"/>
    </row>
    <row r="1311" ht="15.75" customHeight="1">
      <c r="A1311" s="53"/>
      <c r="B1311" s="54"/>
      <c r="C1311" s="1"/>
      <c r="D1311" s="1"/>
      <c r="E1311" s="1"/>
      <c r="F1311" s="1"/>
      <c r="G1311" s="1"/>
      <c r="H1311" s="1"/>
      <c r="I1311" s="1"/>
      <c r="J1311" s="1"/>
      <c r="K1311" s="1"/>
    </row>
    <row r="1312" ht="15.75" customHeight="1">
      <c r="A1312" s="53"/>
      <c r="B1312" s="54"/>
      <c r="C1312" s="1"/>
      <c r="D1312" s="1"/>
      <c r="E1312" s="1"/>
      <c r="F1312" s="1"/>
      <c r="G1312" s="1"/>
      <c r="H1312" s="1"/>
      <c r="I1312" s="1"/>
      <c r="J1312" s="1"/>
      <c r="K1312" s="1"/>
    </row>
    <row r="1313" ht="15.75" customHeight="1">
      <c r="A1313" s="53"/>
      <c r="B1313" s="54"/>
      <c r="C1313" s="1"/>
      <c r="D1313" s="1"/>
      <c r="E1313" s="1"/>
      <c r="F1313" s="1"/>
      <c r="G1313" s="1"/>
      <c r="H1313" s="1"/>
      <c r="I1313" s="1"/>
      <c r="J1313" s="1"/>
      <c r="K1313" s="1"/>
    </row>
    <row r="1314" ht="15.75" customHeight="1">
      <c r="A1314" s="53"/>
      <c r="B1314" s="54"/>
      <c r="C1314" s="1"/>
      <c r="D1314" s="1"/>
      <c r="E1314" s="1"/>
      <c r="F1314" s="1"/>
      <c r="G1314" s="1"/>
      <c r="H1314" s="1"/>
      <c r="I1314" s="1"/>
      <c r="J1314" s="1"/>
      <c r="K1314" s="1"/>
    </row>
    <row r="1315" ht="15.75" customHeight="1">
      <c r="A1315" s="53"/>
      <c r="B1315" s="54"/>
      <c r="C1315" s="1"/>
      <c r="D1315" s="1"/>
      <c r="E1315" s="1"/>
      <c r="F1315" s="1"/>
      <c r="G1315" s="1"/>
      <c r="H1315" s="1"/>
      <c r="I1315" s="1"/>
      <c r="J1315" s="1"/>
      <c r="K1315" s="1"/>
    </row>
    <row r="1316" ht="15.75" customHeight="1">
      <c r="A1316" s="53"/>
      <c r="B1316" s="54"/>
      <c r="C1316" s="1"/>
      <c r="D1316" s="1"/>
      <c r="E1316" s="1"/>
      <c r="F1316" s="1"/>
      <c r="G1316" s="1"/>
      <c r="H1316" s="1"/>
      <c r="I1316" s="1"/>
      <c r="J1316" s="1"/>
      <c r="K1316" s="1"/>
    </row>
    <row r="1317" ht="15.75" customHeight="1">
      <c r="A1317" s="53"/>
      <c r="B1317" s="54"/>
      <c r="C1317" s="1"/>
      <c r="D1317" s="1"/>
      <c r="E1317" s="1"/>
      <c r="F1317" s="1"/>
      <c r="G1317" s="1"/>
      <c r="H1317" s="1"/>
      <c r="I1317" s="1"/>
      <c r="J1317" s="1"/>
      <c r="K1317" s="1"/>
    </row>
    <row r="1318" ht="15.75" customHeight="1">
      <c r="A1318" s="53"/>
      <c r="B1318" s="54"/>
      <c r="C1318" s="1"/>
      <c r="D1318" s="1"/>
      <c r="E1318" s="1"/>
      <c r="F1318" s="1"/>
      <c r="G1318" s="1"/>
      <c r="H1318" s="1"/>
      <c r="I1318" s="1"/>
      <c r="J1318" s="1"/>
      <c r="K1318" s="1"/>
    </row>
    <row r="1319" ht="15.75" customHeight="1">
      <c r="A1319" s="53"/>
      <c r="B1319" s="54"/>
      <c r="C1319" s="1"/>
      <c r="D1319" s="1"/>
      <c r="E1319" s="1"/>
      <c r="F1319" s="1"/>
      <c r="G1319" s="1"/>
      <c r="H1319" s="1"/>
      <c r="I1319" s="1"/>
      <c r="J1319" s="1"/>
      <c r="K1319" s="1"/>
    </row>
    <row r="1320" ht="15.75" customHeight="1">
      <c r="A1320" s="53"/>
      <c r="B1320" s="54"/>
      <c r="C1320" s="1"/>
      <c r="D1320" s="1"/>
      <c r="E1320" s="1"/>
      <c r="F1320" s="1"/>
      <c r="G1320" s="1"/>
      <c r="H1320" s="1"/>
      <c r="I1320" s="1"/>
      <c r="J1320" s="1"/>
      <c r="K1320" s="1"/>
    </row>
    <row r="1321" ht="15.75" customHeight="1">
      <c r="A1321" s="53"/>
      <c r="B1321" s="54"/>
      <c r="C1321" s="1"/>
      <c r="D1321" s="1"/>
      <c r="E1321" s="1"/>
      <c r="F1321" s="1"/>
      <c r="G1321" s="1"/>
      <c r="H1321" s="1"/>
      <c r="I1321" s="1"/>
      <c r="J1321" s="1"/>
      <c r="K1321" s="1"/>
    </row>
    <row r="1322" ht="15.75" customHeight="1">
      <c r="A1322" s="53"/>
      <c r="B1322" s="54"/>
      <c r="C1322" s="1"/>
      <c r="D1322" s="1"/>
      <c r="E1322" s="1"/>
      <c r="F1322" s="1"/>
      <c r="G1322" s="1"/>
      <c r="H1322" s="1"/>
      <c r="I1322" s="1"/>
      <c r="J1322" s="1"/>
      <c r="K1322" s="1"/>
    </row>
    <row r="1323" ht="15.75" customHeight="1">
      <c r="A1323" s="53"/>
      <c r="B1323" s="54"/>
      <c r="C1323" s="1"/>
      <c r="D1323" s="1"/>
      <c r="E1323" s="1"/>
      <c r="F1323" s="1"/>
      <c r="G1323" s="1"/>
      <c r="H1323" s="1"/>
      <c r="I1323" s="1"/>
      <c r="J1323" s="1"/>
      <c r="K1323" s="1"/>
    </row>
    <row r="1324" ht="15.75" customHeight="1">
      <c r="A1324" s="53"/>
      <c r="B1324" s="54"/>
      <c r="C1324" s="1"/>
      <c r="D1324" s="1"/>
      <c r="E1324" s="1"/>
      <c r="F1324" s="1"/>
      <c r="G1324" s="1"/>
      <c r="H1324" s="1"/>
      <c r="I1324" s="1"/>
      <c r="J1324" s="1"/>
      <c r="K1324" s="1"/>
    </row>
    <row r="1325" ht="15.75" customHeight="1">
      <c r="A1325" s="53"/>
      <c r="B1325" s="54"/>
      <c r="C1325" s="1"/>
      <c r="D1325" s="1"/>
      <c r="E1325" s="1"/>
      <c r="F1325" s="1"/>
      <c r="G1325" s="1"/>
      <c r="H1325" s="1"/>
      <c r="I1325" s="1"/>
      <c r="J1325" s="1"/>
      <c r="K1325" s="1"/>
    </row>
    <row r="1326" ht="15.75" customHeight="1">
      <c r="A1326" s="53"/>
      <c r="B1326" s="54"/>
      <c r="C1326" s="1"/>
      <c r="D1326" s="1"/>
      <c r="E1326" s="1"/>
      <c r="F1326" s="1"/>
      <c r="G1326" s="1"/>
      <c r="H1326" s="1"/>
      <c r="I1326" s="1"/>
      <c r="J1326" s="1"/>
      <c r="K1326" s="1"/>
    </row>
    <row r="1327" ht="15.75" customHeight="1">
      <c r="A1327" s="53"/>
      <c r="B1327" s="54"/>
      <c r="C1327" s="1"/>
      <c r="D1327" s="1"/>
      <c r="E1327" s="1"/>
      <c r="F1327" s="1"/>
      <c r="G1327" s="1"/>
      <c r="H1327" s="1"/>
      <c r="I1327" s="1"/>
      <c r="J1327" s="1"/>
      <c r="K1327" s="1"/>
    </row>
    <row r="1328" ht="15.75" customHeight="1">
      <c r="A1328" s="53"/>
      <c r="B1328" s="54"/>
      <c r="C1328" s="1"/>
      <c r="D1328" s="1"/>
      <c r="E1328" s="1"/>
      <c r="F1328" s="1"/>
      <c r="G1328" s="1"/>
      <c r="H1328" s="1"/>
      <c r="I1328" s="1"/>
      <c r="J1328" s="1"/>
      <c r="K1328" s="1"/>
    </row>
    <row r="1329" ht="15.75" customHeight="1">
      <c r="A1329" s="53"/>
      <c r="B1329" s="54"/>
      <c r="C1329" s="1"/>
      <c r="D1329" s="1"/>
      <c r="E1329" s="1"/>
      <c r="F1329" s="1"/>
      <c r="G1329" s="1"/>
      <c r="H1329" s="1"/>
      <c r="I1329" s="1"/>
      <c r="J1329" s="1"/>
      <c r="K1329" s="1"/>
    </row>
    <row r="1330" ht="15.75" customHeight="1">
      <c r="A1330" s="53"/>
      <c r="B1330" s="54"/>
      <c r="C1330" s="1"/>
      <c r="D1330" s="1"/>
      <c r="E1330" s="1"/>
      <c r="F1330" s="1"/>
      <c r="G1330" s="1"/>
      <c r="H1330" s="1"/>
      <c r="I1330" s="1"/>
      <c r="J1330" s="1"/>
      <c r="K1330" s="1"/>
    </row>
    <row r="1331" ht="15.75" customHeight="1">
      <c r="A1331" s="53"/>
      <c r="B1331" s="54"/>
      <c r="C1331" s="1"/>
      <c r="D1331" s="1"/>
      <c r="E1331" s="1"/>
      <c r="F1331" s="1"/>
      <c r="G1331" s="1"/>
      <c r="H1331" s="1"/>
      <c r="I1331" s="1"/>
      <c r="J1331" s="1"/>
      <c r="K1331" s="1"/>
    </row>
    <row r="1332" ht="15.75" customHeight="1">
      <c r="A1332" s="53"/>
      <c r="B1332" s="54"/>
      <c r="C1332" s="1"/>
      <c r="D1332" s="1"/>
      <c r="E1332" s="1"/>
      <c r="F1332" s="1"/>
      <c r="G1332" s="1"/>
      <c r="H1332" s="1"/>
      <c r="I1332" s="1"/>
      <c r="J1332" s="1"/>
      <c r="K1332" s="1"/>
    </row>
    <row r="1333" ht="15.75" customHeight="1">
      <c r="A1333" s="53"/>
      <c r="B1333" s="54"/>
      <c r="C1333" s="1"/>
      <c r="D1333" s="1"/>
      <c r="E1333" s="1"/>
      <c r="F1333" s="1"/>
      <c r="G1333" s="1"/>
      <c r="H1333" s="1"/>
      <c r="I1333" s="1"/>
      <c r="J1333" s="1"/>
      <c r="K1333" s="1"/>
    </row>
    <row r="1334" ht="15.75" customHeight="1">
      <c r="A1334" s="53"/>
      <c r="B1334" s="54"/>
      <c r="C1334" s="1"/>
      <c r="D1334" s="1"/>
      <c r="E1334" s="1"/>
      <c r="F1334" s="1"/>
      <c r="G1334" s="1"/>
      <c r="H1334" s="1"/>
      <c r="I1334" s="1"/>
      <c r="J1334" s="1"/>
      <c r="K1334" s="1"/>
    </row>
    <row r="1335" ht="15.75" customHeight="1">
      <c r="A1335" s="53"/>
      <c r="B1335" s="54"/>
      <c r="C1335" s="1"/>
      <c r="D1335" s="1"/>
      <c r="E1335" s="1"/>
      <c r="F1335" s="1"/>
      <c r="G1335" s="1"/>
      <c r="H1335" s="1"/>
      <c r="I1335" s="1"/>
      <c r="J1335" s="1"/>
      <c r="K1335" s="1"/>
    </row>
    <row r="1336" ht="15.75" customHeight="1">
      <c r="A1336" s="53"/>
      <c r="B1336" s="54"/>
      <c r="C1336" s="1"/>
      <c r="D1336" s="1"/>
      <c r="E1336" s="1"/>
      <c r="F1336" s="1"/>
      <c r="G1336" s="1"/>
      <c r="H1336" s="1"/>
      <c r="I1336" s="1"/>
      <c r="J1336" s="1"/>
      <c r="K1336" s="1"/>
    </row>
    <row r="1337" ht="15.75" customHeight="1">
      <c r="A1337" s="53"/>
      <c r="B1337" s="54"/>
      <c r="C1337" s="1"/>
      <c r="D1337" s="1"/>
      <c r="E1337" s="1"/>
      <c r="F1337" s="1"/>
      <c r="G1337" s="1"/>
      <c r="H1337" s="1"/>
      <c r="I1337" s="1"/>
      <c r="J1337" s="1"/>
      <c r="K1337" s="1"/>
    </row>
    <row r="1338" ht="15.75" customHeight="1">
      <c r="A1338" s="53"/>
      <c r="B1338" s="54"/>
      <c r="C1338" s="1"/>
      <c r="D1338" s="1"/>
      <c r="E1338" s="1"/>
      <c r="F1338" s="1"/>
      <c r="G1338" s="1"/>
      <c r="H1338" s="1"/>
      <c r="I1338" s="1"/>
      <c r="J1338" s="1"/>
      <c r="K1338" s="1"/>
    </row>
    <row r="1339" ht="15.75" customHeight="1">
      <c r="A1339" s="53"/>
      <c r="B1339" s="54"/>
      <c r="C1339" s="1"/>
      <c r="D1339" s="1"/>
      <c r="E1339" s="1"/>
      <c r="F1339" s="1"/>
      <c r="G1339" s="1"/>
      <c r="H1339" s="1"/>
      <c r="I1339" s="1"/>
      <c r="J1339" s="1"/>
      <c r="K1339" s="1"/>
    </row>
    <row r="1340" ht="15.75" customHeight="1">
      <c r="A1340" s="53"/>
      <c r="B1340" s="54"/>
      <c r="C1340" s="1"/>
      <c r="D1340" s="1"/>
      <c r="E1340" s="1"/>
      <c r="F1340" s="1"/>
      <c r="G1340" s="1"/>
      <c r="H1340" s="1"/>
      <c r="I1340" s="1"/>
      <c r="J1340" s="1"/>
      <c r="K1340" s="1"/>
    </row>
    <row r="1341" ht="15.75" customHeight="1">
      <c r="A1341" s="53"/>
      <c r="B1341" s="54"/>
      <c r="C1341" s="1"/>
      <c r="D1341" s="1"/>
      <c r="E1341" s="1"/>
      <c r="F1341" s="1"/>
      <c r="G1341" s="1"/>
      <c r="H1341" s="1"/>
      <c r="I1341" s="1"/>
      <c r="J1341" s="1"/>
      <c r="K1341" s="1"/>
    </row>
    <row r="1342" ht="15.75" customHeight="1">
      <c r="A1342" s="53"/>
      <c r="B1342" s="54"/>
      <c r="C1342" s="1"/>
      <c r="D1342" s="1"/>
      <c r="E1342" s="1"/>
      <c r="F1342" s="1"/>
      <c r="G1342" s="1"/>
      <c r="H1342" s="1"/>
      <c r="I1342" s="1"/>
      <c r="J1342" s="1"/>
      <c r="K1342" s="1"/>
    </row>
    <row r="1343" ht="15.75" customHeight="1">
      <c r="A1343" s="53"/>
      <c r="B1343" s="54"/>
      <c r="C1343" s="1"/>
      <c r="D1343" s="1"/>
      <c r="E1343" s="1"/>
      <c r="F1343" s="1"/>
      <c r="G1343" s="1"/>
      <c r="H1343" s="1"/>
      <c r="I1343" s="1"/>
      <c r="J1343" s="1"/>
      <c r="K1343" s="1"/>
    </row>
    <row r="1344" ht="15.75" customHeight="1">
      <c r="A1344" s="53"/>
      <c r="B1344" s="54"/>
      <c r="C1344" s="1"/>
      <c r="D1344" s="1"/>
      <c r="E1344" s="1"/>
      <c r="F1344" s="1"/>
      <c r="G1344" s="1"/>
      <c r="H1344" s="1"/>
      <c r="I1344" s="1"/>
      <c r="J1344" s="1"/>
      <c r="K1344" s="1"/>
    </row>
    <row r="1345" ht="15.75" customHeight="1">
      <c r="A1345" s="53"/>
      <c r="B1345" s="54"/>
      <c r="C1345" s="1"/>
      <c r="D1345" s="1"/>
      <c r="E1345" s="1"/>
      <c r="F1345" s="1"/>
      <c r="G1345" s="1"/>
      <c r="H1345" s="1"/>
      <c r="I1345" s="1"/>
      <c r="J1345" s="1"/>
      <c r="K1345" s="1"/>
    </row>
    <row r="1346" ht="15.75" customHeight="1">
      <c r="A1346" s="53"/>
      <c r="B1346" s="54"/>
      <c r="C1346" s="1"/>
      <c r="D1346" s="1"/>
      <c r="E1346" s="1"/>
      <c r="F1346" s="1"/>
      <c r="G1346" s="1"/>
      <c r="H1346" s="1"/>
      <c r="I1346" s="1"/>
      <c r="J1346" s="1"/>
      <c r="K1346" s="1"/>
    </row>
    <row r="1347" ht="15.75" customHeight="1">
      <c r="A1347" s="53"/>
      <c r="B1347" s="54"/>
      <c r="C1347" s="1"/>
      <c r="D1347" s="1"/>
      <c r="E1347" s="1"/>
      <c r="F1347" s="1"/>
      <c r="G1347" s="1"/>
      <c r="H1347" s="1"/>
      <c r="I1347" s="1"/>
      <c r="J1347" s="1"/>
      <c r="K1347" s="1"/>
    </row>
    <row r="1348" ht="15.75" customHeight="1">
      <c r="A1348" s="53"/>
      <c r="B1348" s="54"/>
      <c r="C1348" s="1"/>
      <c r="D1348" s="1"/>
      <c r="E1348" s="1"/>
      <c r="F1348" s="1"/>
      <c r="G1348" s="1"/>
      <c r="H1348" s="1"/>
      <c r="I1348" s="1"/>
      <c r="J1348" s="1"/>
      <c r="K1348" s="1"/>
    </row>
    <row r="1349" ht="15.75" customHeight="1">
      <c r="A1349" s="53"/>
      <c r="B1349" s="54"/>
      <c r="C1349" s="1"/>
      <c r="D1349" s="1"/>
      <c r="E1349" s="1"/>
      <c r="F1349" s="1"/>
      <c r="G1349" s="1"/>
      <c r="H1349" s="1"/>
      <c r="I1349" s="1"/>
      <c r="J1349" s="1"/>
      <c r="K1349" s="1"/>
    </row>
    <row r="1350" ht="15.75" customHeight="1">
      <c r="A1350" s="53"/>
      <c r="B1350" s="54"/>
      <c r="C1350" s="1"/>
      <c r="D1350" s="1"/>
      <c r="E1350" s="1"/>
      <c r="F1350" s="1"/>
      <c r="G1350" s="1"/>
      <c r="H1350" s="1"/>
      <c r="I1350" s="1"/>
      <c r="J1350" s="1"/>
      <c r="K1350" s="1"/>
    </row>
    <row r="1351" ht="15.75" customHeight="1">
      <c r="A1351" s="53"/>
      <c r="B1351" s="54"/>
      <c r="C1351" s="1"/>
      <c r="D1351" s="1"/>
      <c r="E1351" s="1"/>
      <c r="F1351" s="1"/>
      <c r="G1351" s="1"/>
      <c r="H1351" s="1"/>
      <c r="I1351" s="1"/>
      <c r="J1351" s="1"/>
      <c r="K1351" s="1"/>
    </row>
    <row r="1352" ht="15.75" customHeight="1">
      <c r="A1352" s="53"/>
      <c r="B1352" s="54"/>
      <c r="C1352" s="1"/>
      <c r="D1352" s="1"/>
      <c r="E1352" s="1"/>
      <c r="F1352" s="1"/>
      <c r="G1352" s="1"/>
      <c r="H1352" s="1"/>
      <c r="I1352" s="1"/>
      <c r="J1352" s="1"/>
      <c r="K1352" s="1"/>
    </row>
    <row r="1353" ht="15.75" customHeight="1">
      <c r="A1353" s="53"/>
      <c r="B1353" s="54"/>
      <c r="C1353" s="1"/>
      <c r="D1353" s="1"/>
      <c r="E1353" s="1"/>
      <c r="F1353" s="1"/>
      <c r="G1353" s="1"/>
      <c r="H1353" s="1"/>
      <c r="I1353" s="1"/>
      <c r="J1353" s="1"/>
      <c r="K1353" s="1"/>
    </row>
    <row r="1354" ht="15.75" customHeight="1">
      <c r="A1354" s="53"/>
      <c r="B1354" s="54"/>
      <c r="C1354" s="1"/>
      <c r="D1354" s="1"/>
      <c r="E1354" s="1"/>
      <c r="F1354" s="1"/>
      <c r="G1354" s="1"/>
      <c r="H1354" s="1"/>
      <c r="I1354" s="1"/>
      <c r="J1354" s="1"/>
      <c r="K1354" s="1"/>
    </row>
    <row r="1355" ht="15.75" customHeight="1">
      <c r="A1355" s="53"/>
      <c r="B1355" s="54"/>
      <c r="C1355" s="1"/>
      <c r="D1355" s="1"/>
      <c r="E1355" s="1"/>
      <c r="F1355" s="1"/>
      <c r="G1355" s="1"/>
      <c r="H1355" s="1"/>
      <c r="I1355" s="1"/>
      <c r="J1355" s="1"/>
      <c r="K1355" s="1"/>
    </row>
    <row r="1356" ht="15.75" customHeight="1">
      <c r="A1356" s="53"/>
      <c r="B1356" s="54"/>
      <c r="C1356" s="1"/>
      <c r="D1356" s="1"/>
      <c r="E1356" s="1"/>
      <c r="F1356" s="1"/>
      <c r="G1356" s="1"/>
      <c r="H1356" s="1"/>
      <c r="I1356" s="1"/>
      <c r="J1356" s="1"/>
      <c r="K1356" s="1"/>
    </row>
    <row r="1357" ht="15.75" customHeight="1">
      <c r="A1357" s="53"/>
      <c r="B1357" s="54"/>
      <c r="C1357" s="1"/>
      <c r="D1357" s="1"/>
      <c r="E1357" s="1"/>
      <c r="F1357" s="1"/>
      <c r="G1357" s="1"/>
      <c r="H1357" s="1"/>
      <c r="I1357" s="1"/>
      <c r="J1357" s="1"/>
      <c r="K1357" s="1"/>
    </row>
    <row r="1358" ht="15.75" customHeight="1">
      <c r="A1358" s="53"/>
      <c r="B1358" s="54"/>
      <c r="C1358" s="1"/>
      <c r="D1358" s="1"/>
      <c r="E1358" s="1"/>
      <c r="F1358" s="1"/>
      <c r="G1358" s="1"/>
      <c r="H1358" s="1"/>
      <c r="I1358" s="1"/>
      <c r="J1358" s="1"/>
      <c r="K1358" s="1"/>
    </row>
    <row r="1359" ht="15.75" customHeight="1">
      <c r="A1359" s="53"/>
      <c r="B1359" s="54"/>
      <c r="C1359" s="1"/>
      <c r="D1359" s="1"/>
      <c r="E1359" s="1"/>
      <c r="F1359" s="1"/>
      <c r="G1359" s="1"/>
      <c r="H1359" s="1"/>
      <c r="I1359" s="1"/>
      <c r="J1359" s="1"/>
      <c r="K1359" s="1"/>
    </row>
    <row r="1360" ht="15.75" customHeight="1">
      <c r="A1360" s="53"/>
      <c r="B1360" s="54"/>
      <c r="C1360" s="1"/>
      <c r="D1360" s="1"/>
      <c r="E1360" s="1"/>
      <c r="F1360" s="1"/>
      <c r="G1360" s="1"/>
      <c r="H1360" s="1"/>
      <c r="I1360" s="1"/>
      <c r="J1360" s="1"/>
      <c r="K1360" s="1"/>
    </row>
    <row r="1361" ht="15.75" customHeight="1">
      <c r="A1361" s="53"/>
      <c r="B1361" s="54"/>
      <c r="C1361" s="1"/>
      <c r="D1361" s="1"/>
      <c r="E1361" s="1"/>
      <c r="F1361" s="1"/>
      <c r="G1361" s="1"/>
      <c r="H1361" s="1"/>
      <c r="I1361" s="1"/>
      <c r="J1361" s="1"/>
      <c r="K1361" s="1"/>
    </row>
    <row r="1362" ht="15.75" customHeight="1">
      <c r="A1362" s="53"/>
      <c r="B1362" s="54"/>
      <c r="C1362" s="1"/>
      <c r="D1362" s="1"/>
      <c r="E1362" s="1"/>
      <c r="F1362" s="1"/>
      <c r="G1362" s="1"/>
      <c r="H1362" s="1"/>
      <c r="I1362" s="1"/>
      <c r="J1362" s="1"/>
      <c r="K1362" s="1"/>
    </row>
    <row r="1363" ht="15.75" customHeight="1">
      <c r="A1363" s="53"/>
      <c r="B1363" s="54"/>
      <c r="C1363" s="1"/>
      <c r="D1363" s="1"/>
      <c r="E1363" s="1"/>
      <c r="F1363" s="1"/>
      <c r="G1363" s="1"/>
      <c r="H1363" s="1"/>
      <c r="I1363" s="1"/>
      <c r="J1363" s="1"/>
      <c r="K1363" s="1"/>
    </row>
    <row r="1364" ht="15.75" customHeight="1">
      <c r="A1364" s="53"/>
      <c r="B1364" s="54"/>
      <c r="C1364" s="1"/>
      <c r="D1364" s="1"/>
      <c r="E1364" s="1"/>
      <c r="F1364" s="1"/>
      <c r="G1364" s="1"/>
      <c r="H1364" s="1"/>
      <c r="I1364" s="1"/>
      <c r="J1364" s="1"/>
      <c r="K1364" s="1"/>
    </row>
    <row r="1365" ht="15.75" customHeight="1">
      <c r="A1365" s="53"/>
      <c r="B1365" s="54"/>
      <c r="C1365" s="1"/>
      <c r="D1365" s="1"/>
      <c r="E1365" s="1"/>
      <c r="F1365" s="1"/>
      <c r="G1365" s="1"/>
      <c r="H1365" s="1"/>
      <c r="I1365" s="1"/>
      <c r="J1365" s="1"/>
      <c r="K1365" s="1"/>
    </row>
    <row r="1366" ht="15.75" customHeight="1">
      <c r="A1366" s="53"/>
      <c r="B1366" s="54"/>
      <c r="C1366" s="1"/>
      <c r="D1366" s="1"/>
      <c r="E1366" s="1"/>
      <c r="F1366" s="1"/>
      <c r="G1366" s="1"/>
      <c r="H1366" s="1"/>
      <c r="I1366" s="1"/>
      <c r="J1366" s="1"/>
      <c r="K1366" s="1"/>
    </row>
    <row r="1367" ht="15.75" customHeight="1">
      <c r="A1367" s="53"/>
      <c r="B1367" s="54"/>
      <c r="C1367" s="1"/>
      <c r="D1367" s="1"/>
      <c r="E1367" s="1"/>
      <c r="F1367" s="1"/>
      <c r="G1367" s="1"/>
      <c r="H1367" s="1"/>
      <c r="I1367" s="1"/>
      <c r="J1367" s="1"/>
      <c r="K1367" s="1"/>
    </row>
    <row r="1368" ht="15.75" customHeight="1">
      <c r="A1368" s="53"/>
      <c r="B1368" s="54"/>
      <c r="C1368" s="1"/>
      <c r="D1368" s="1"/>
      <c r="E1368" s="1"/>
      <c r="F1368" s="1"/>
      <c r="G1368" s="1"/>
      <c r="H1368" s="1"/>
      <c r="I1368" s="1"/>
      <c r="J1368" s="1"/>
      <c r="K1368" s="1"/>
    </row>
    <row r="1369" ht="15.75" customHeight="1">
      <c r="A1369" s="53"/>
      <c r="B1369" s="54"/>
      <c r="C1369" s="1"/>
      <c r="D1369" s="1"/>
      <c r="E1369" s="1"/>
      <c r="F1369" s="1"/>
      <c r="G1369" s="1"/>
      <c r="H1369" s="1"/>
      <c r="I1369" s="1"/>
      <c r="J1369" s="1"/>
      <c r="K1369" s="1"/>
    </row>
    <row r="1370" ht="15.75" customHeight="1">
      <c r="A1370" s="53"/>
      <c r="B1370" s="54"/>
      <c r="C1370" s="1"/>
      <c r="D1370" s="1"/>
      <c r="E1370" s="1"/>
      <c r="F1370" s="1"/>
      <c r="G1370" s="1"/>
      <c r="H1370" s="1"/>
      <c r="I1370" s="1"/>
      <c r="J1370" s="1"/>
      <c r="K1370" s="1"/>
    </row>
    <row r="1371" ht="15.75" customHeight="1">
      <c r="A1371" s="53"/>
      <c r="B1371" s="54"/>
      <c r="C1371" s="1"/>
      <c r="D1371" s="1"/>
      <c r="E1371" s="1"/>
      <c r="F1371" s="1"/>
      <c r="G1371" s="1"/>
      <c r="H1371" s="1"/>
      <c r="I1371" s="1"/>
      <c r="J1371" s="1"/>
      <c r="K1371" s="1"/>
    </row>
    <row r="1372" ht="15.75" customHeight="1">
      <c r="A1372" s="53"/>
      <c r="B1372" s="54"/>
      <c r="C1372" s="1"/>
      <c r="D1372" s="1"/>
      <c r="E1372" s="1"/>
      <c r="F1372" s="1"/>
      <c r="G1372" s="1"/>
      <c r="H1372" s="1"/>
      <c r="I1372" s="1"/>
      <c r="J1372" s="1"/>
      <c r="K1372" s="1"/>
    </row>
    <row r="1373" ht="15.75" customHeight="1">
      <c r="A1373" s="53"/>
      <c r="B1373" s="54"/>
      <c r="C1373" s="1"/>
      <c r="D1373" s="1"/>
      <c r="E1373" s="1"/>
      <c r="F1373" s="1"/>
      <c r="G1373" s="1"/>
      <c r="H1373" s="1"/>
      <c r="I1373" s="1"/>
      <c r="J1373" s="1"/>
      <c r="K1373" s="1"/>
    </row>
    <row r="1374" ht="15.75" customHeight="1">
      <c r="A1374" s="53"/>
      <c r="B1374" s="54"/>
      <c r="C1374" s="1"/>
      <c r="D1374" s="1"/>
      <c r="E1374" s="1"/>
      <c r="F1374" s="1"/>
      <c r="G1374" s="1"/>
      <c r="H1374" s="1"/>
      <c r="I1374" s="1"/>
      <c r="J1374" s="1"/>
      <c r="K1374" s="1"/>
    </row>
    <row r="1375" ht="15.75" customHeight="1">
      <c r="A1375" s="53"/>
      <c r="B1375" s="54"/>
      <c r="C1375" s="1"/>
      <c r="D1375" s="1"/>
      <c r="E1375" s="1"/>
      <c r="F1375" s="1"/>
      <c r="G1375" s="1"/>
      <c r="H1375" s="1"/>
      <c r="I1375" s="1"/>
      <c r="J1375" s="1"/>
      <c r="K1375" s="1"/>
    </row>
    <row r="1376" ht="15.75" customHeight="1">
      <c r="A1376" s="53"/>
      <c r="B1376" s="54"/>
      <c r="C1376" s="1"/>
      <c r="D1376" s="1"/>
      <c r="E1376" s="1"/>
      <c r="F1376" s="1"/>
      <c r="G1376" s="1"/>
      <c r="H1376" s="1"/>
      <c r="I1376" s="1"/>
      <c r="J1376" s="1"/>
      <c r="K1376" s="1"/>
    </row>
    <row r="1377" ht="15.75" customHeight="1">
      <c r="A1377" s="53"/>
      <c r="B1377" s="54"/>
      <c r="C1377" s="1"/>
      <c r="D1377" s="1"/>
      <c r="E1377" s="1"/>
      <c r="F1377" s="1"/>
      <c r="G1377" s="1"/>
      <c r="H1377" s="1"/>
      <c r="I1377" s="1"/>
      <c r="J1377" s="1"/>
      <c r="K1377" s="1"/>
    </row>
    <row r="1378" ht="15.75" customHeight="1">
      <c r="A1378" s="53"/>
      <c r="B1378" s="54"/>
      <c r="C1378" s="1"/>
      <c r="D1378" s="1"/>
      <c r="E1378" s="1"/>
      <c r="F1378" s="1"/>
      <c r="G1378" s="1"/>
      <c r="H1378" s="1"/>
      <c r="I1378" s="1"/>
      <c r="J1378" s="1"/>
      <c r="K1378" s="1"/>
    </row>
    <row r="1379" ht="15.75" customHeight="1">
      <c r="A1379" s="53"/>
      <c r="B1379" s="54"/>
      <c r="C1379" s="1"/>
      <c r="D1379" s="1"/>
      <c r="E1379" s="1"/>
      <c r="F1379" s="1"/>
      <c r="G1379" s="1"/>
      <c r="H1379" s="1"/>
      <c r="I1379" s="1"/>
      <c r="J1379" s="1"/>
      <c r="K1379" s="1"/>
    </row>
    <row r="1380" ht="15.75" customHeight="1">
      <c r="A1380" s="53"/>
      <c r="B1380" s="54"/>
      <c r="C1380" s="1"/>
      <c r="D1380" s="1"/>
      <c r="E1380" s="1"/>
      <c r="F1380" s="1"/>
      <c r="G1380" s="1"/>
      <c r="H1380" s="1"/>
      <c r="I1380" s="1"/>
      <c r="J1380" s="1"/>
      <c r="K1380" s="1"/>
    </row>
    <row r="1381" ht="15.75" customHeight="1">
      <c r="A1381" s="53"/>
      <c r="B1381" s="54"/>
      <c r="C1381" s="1"/>
      <c r="D1381" s="1"/>
      <c r="E1381" s="1"/>
      <c r="F1381" s="1"/>
      <c r="G1381" s="1"/>
      <c r="H1381" s="1"/>
      <c r="I1381" s="1"/>
      <c r="J1381" s="1"/>
      <c r="K1381" s="1"/>
    </row>
    <row r="1382" ht="15.75" customHeight="1">
      <c r="A1382" s="53"/>
      <c r="B1382" s="54"/>
      <c r="C1382" s="1"/>
      <c r="D1382" s="1"/>
      <c r="E1382" s="1"/>
      <c r="F1382" s="1"/>
      <c r="G1382" s="1"/>
      <c r="H1382" s="1"/>
      <c r="I1382" s="1"/>
      <c r="J1382" s="1"/>
      <c r="K1382" s="1"/>
    </row>
    <row r="1383" ht="15.75" customHeight="1">
      <c r="A1383" s="53"/>
      <c r="B1383" s="54"/>
      <c r="C1383" s="1"/>
      <c r="D1383" s="1"/>
      <c r="E1383" s="1"/>
      <c r="F1383" s="1"/>
      <c r="G1383" s="1"/>
      <c r="H1383" s="1"/>
      <c r="I1383" s="1"/>
      <c r="J1383" s="1"/>
      <c r="K1383" s="1"/>
    </row>
    <row r="1384" ht="15.75" customHeight="1">
      <c r="A1384" s="53"/>
      <c r="B1384" s="54"/>
      <c r="C1384" s="1"/>
      <c r="D1384" s="1"/>
      <c r="E1384" s="1"/>
      <c r="F1384" s="1"/>
      <c r="G1384" s="1"/>
      <c r="H1384" s="1"/>
      <c r="I1384" s="1"/>
      <c r="J1384" s="1"/>
      <c r="K1384" s="1"/>
    </row>
    <row r="1385" ht="15.75" customHeight="1">
      <c r="A1385" s="53"/>
      <c r="B1385" s="54"/>
      <c r="C1385" s="1"/>
      <c r="D1385" s="1"/>
      <c r="E1385" s="1"/>
      <c r="F1385" s="1"/>
      <c r="G1385" s="1"/>
      <c r="H1385" s="1"/>
      <c r="I1385" s="1"/>
      <c r="J1385" s="1"/>
      <c r="K1385" s="1"/>
    </row>
    <row r="1386" ht="15.75" customHeight="1">
      <c r="A1386" s="53"/>
      <c r="B1386" s="54"/>
      <c r="C1386" s="1"/>
      <c r="D1386" s="1"/>
      <c r="E1386" s="1"/>
      <c r="F1386" s="1"/>
      <c r="G1386" s="1"/>
      <c r="H1386" s="1"/>
      <c r="I1386" s="1"/>
      <c r="J1386" s="1"/>
      <c r="K1386" s="1"/>
    </row>
    <row r="1387" ht="15.75" customHeight="1">
      <c r="A1387" s="53"/>
      <c r="B1387" s="54"/>
      <c r="C1387" s="1"/>
      <c r="D1387" s="1"/>
      <c r="E1387" s="1"/>
      <c r="F1387" s="1"/>
      <c r="G1387" s="1"/>
      <c r="H1387" s="1"/>
      <c r="I1387" s="1"/>
      <c r="J1387" s="1"/>
      <c r="K1387" s="1"/>
    </row>
    <row r="1388" ht="15.75" customHeight="1">
      <c r="A1388" s="53"/>
      <c r="B1388" s="54"/>
      <c r="C1388" s="1"/>
      <c r="D1388" s="1"/>
      <c r="E1388" s="1"/>
      <c r="F1388" s="1"/>
      <c r="G1388" s="1"/>
      <c r="H1388" s="1"/>
      <c r="I1388" s="1"/>
      <c r="J1388" s="1"/>
      <c r="K1388" s="1"/>
    </row>
    <row r="1389" ht="15.75" customHeight="1">
      <c r="A1389" s="53"/>
      <c r="B1389" s="54"/>
      <c r="C1389" s="1"/>
      <c r="D1389" s="1"/>
      <c r="E1389" s="1"/>
      <c r="F1389" s="1"/>
      <c r="G1389" s="1"/>
      <c r="H1389" s="1"/>
      <c r="I1389" s="1"/>
      <c r="J1389" s="1"/>
      <c r="K1389" s="1"/>
    </row>
    <row r="1390" ht="15.75" customHeight="1">
      <c r="A1390" s="53"/>
      <c r="B1390" s="54"/>
      <c r="C1390" s="1"/>
      <c r="D1390" s="1"/>
      <c r="E1390" s="1"/>
      <c r="F1390" s="1"/>
      <c r="G1390" s="1"/>
      <c r="H1390" s="1"/>
      <c r="I1390" s="1"/>
      <c r="J1390" s="1"/>
      <c r="K1390" s="1"/>
    </row>
    <row r="1391" ht="15.75" customHeight="1">
      <c r="A1391" s="53"/>
      <c r="B1391" s="54"/>
      <c r="C1391" s="1"/>
      <c r="D1391" s="1"/>
      <c r="E1391" s="1"/>
      <c r="F1391" s="1"/>
      <c r="G1391" s="1"/>
      <c r="H1391" s="1"/>
      <c r="I1391" s="1"/>
      <c r="J1391" s="1"/>
      <c r="K1391" s="1"/>
    </row>
    <row r="1392" ht="15.75" customHeight="1">
      <c r="A1392" s="53"/>
      <c r="B1392" s="54"/>
      <c r="C1392" s="1"/>
      <c r="D1392" s="1"/>
      <c r="E1392" s="1"/>
      <c r="F1392" s="1"/>
      <c r="G1392" s="1"/>
      <c r="H1392" s="1"/>
      <c r="I1392" s="1"/>
      <c r="J1392" s="1"/>
      <c r="K1392" s="1"/>
    </row>
    <row r="1393" ht="15.75" customHeight="1">
      <c r="A1393" s="53"/>
      <c r="B1393" s="54"/>
      <c r="C1393" s="1"/>
      <c r="D1393" s="1"/>
      <c r="E1393" s="1"/>
      <c r="F1393" s="1"/>
      <c r="G1393" s="1"/>
      <c r="H1393" s="1"/>
      <c r="I1393" s="1"/>
      <c r="J1393" s="1"/>
      <c r="K1393" s="1"/>
    </row>
    <row r="1394" ht="15.75" customHeight="1">
      <c r="A1394" s="53"/>
      <c r="B1394" s="54"/>
      <c r="C1394" s="1"/>
      <c r="D1394" s="1"/>
      <c r="E1394" s="1"/>
      <c r="F1394" s="1"/>
      <c r="G1394" s="1"/>
      <c r="H1394" s="1"/>
      <c r="I1394" s="1"/>
      <c r="J1394" s="1"/>
      <c r="K1394" s="1"/>
    </row>
    <row r="1395" ht="15.75" customHeight="1">
      <c r="A1395" s="53"/>
      <c r="B1395" s="54"/>
      <c r="C1395" s="1"/>
      <c r="D1395" s="1"/>
      <c r="E1395" s="1"/>
      <c r="F1395" s="1"/>
      <c r="G1395" s="1"/>
      <c r="H1395" s="1"/>
      <c r="I1395" s="1"/>
      <c r="J1395" s="1"/>
      <c r="K1395" s="1"/>
    </row>
    <row r="1396" ht="15.75" customHeight="1">
      <c r="A1396" s="53"/>
      <c r="B1396" s="54"/>
      <c r="C1396" s="1"/>
      <c r="D1396" s="1"/>
      <c r="E1396" s="1"/>
      <c r="F1396" s="1"/>
      <c r="G1396" s="1"/>
      <c r="H1396" s="1"/>
      <c r="I1396" s="1"/>
      <c r="J1396" s="1"/>
      <c r="K1396" s="1"/>
    </row>
    <row r="1397" ht="15.75" customHeight="1">
      <c r="A1397" s="53"/>
      <c r="B1397" s="54"/>
      <c r="C1397" s="1"/>
      <c r="D1397" s="1"/>
      <c r="E1397" s="1"/>
      <c r="F1397" s="1"/>
      <c r="G1397" s="1"/>
      <c r="H1397" s="1"/>
      <c r="I1397" s="1"/>
      <c r="J1397" s="1"/>
      <c r="K1397" s="1"/>
    </row>
    <row r="1398" ht="15.75" customHeight="1">
      <c r="A1398" s="53"/>
      <c r="B1398" s="54"/>
      <c r="C1398" s="1"/>
      <c r="D1398" s="1"/>
      <c r="E1398" s="1"/>
      <c r="F1398" s="1"/>
      <c r="G1398" s="1"/>
      <c r="H1398" s="1"/>
      <c r="I1398" s="1"/>
      <c r="J1398" s="1"/>
      <c r="K1398" s="1"/>
    </row>
    <row r="1399" ht="15.75" customHeight="1">
      <c r="A1399" s="53"/>
      <c r="B1399" s="54"/>
      <c r="C1399" s="1"/>
      <c r="D1399" s="1"/>
      <c r="E1399" s="1"/>
      <c r="F1399" s="1"/>
      <c r="G1399" s="1"/>
      <c r="H1399" s="1"/>
      <c r="I1399" s="1"/>
      <c r="J1399" s="1"/>
      <c r="K1399" s="1"/>
    </row>
    <row r="1400" ht="15.75" customHeight="1">
      <c r="A1400" s="53"/>
      <c r="B1400" s="54"/>
      <c r="C1400" s="1"/>
      <c r="D1400" s="1"/>
      <c r="E1400" s="1"/>
      <c r="F1400" s="1"/>
      <c r="G1400" s="1"/>
      <c r="H1400" s="1"/>
      <c r="I1400" s="1"/>
      <c r="J1400" s="1"/>
      <c r="K1400" s="1"/>
    </row>
    <row r="1401" ht="15.75" customHeight="1">
      <c r="A1401" s="53"/>
      <c r="B1401" s="54"/>
      <c r="C1401" s="1"/>
      <c r="D1401" s="1"/>
      <c r="E1401" s="1"/>
      <c r="F1401" s="1"/>
      <c r="G1401" s="1"/>
      <c r="H1401" s="1"/>
      <c r="I1401" s="1"/>
      <c r="J1401" s="1"/>
      <c r="K1401" s="1"/>
    </row>
    <row r="1402" ht="15.75" customHeight="1">
      <c r="A1402" s="53"/>
      <c r="B1402" s="54"/>
      <c r="C1402" s="1"/>
      <c r="D1402" s="1"/>
      <c r="E1402" s="1"/>
      <c r="F1402" s="1"/>
      <c r="G1402" s="1"/>
      <c r="H1402" s="1"/>
      <c r="I1402" s="1"/>
      <c r="J1402" s="1"/>
      <c r="K1402" s="1"/>
    </row>
    <row r="1403" ht="15.75" customHeight="1">
      <c r="A1403" s="53"/>
      <c r="B1403" s="54"/>
      <c r="C1403" s="1"/>
      <c r="D1403" s="1"/>
      <c r="E1403" s="1"/>
      <c r="F1403" s="1"/>
      <c r="G1403" s="1"/>
      <c r="H1403" s="1"/>
      <c r="I1403" s="1"/>
      <c r="J1403" s="1"/>
      <c r="K1403" s="1"/>
    </row>
    <row r="1404" ht="15.75" customHeight="1">
      <c r="A1404" s="53"/>
      <c r="B1404" s="54"/>
      <c r="C1404" s="1"/>
      <c r="D1404" s="1"/>
      <c r="E1404" s="1"/>
      <c r="F1404" s="1"/>
      <c r="G1404" s="1"/>
      <c r="H1404" s="1"/>
      <c r="I1404" s="1"/>
      <c r="J1404" s="1"/>
      <c r="K1404" s="1"/>
    </row>
    <row r="1405" ht="15.75" customHeight="1">
      <c r="A1405" s="53"/>
      <c r="B1405" s="54"/>
      <c r="C1405" s="1"/>
      <c r="D1405" s="1"/>
      <c r="E1405" s="1"/>
      <c r="F1405" s="1"/>
      <c r="G1405" s="1"/>
      <c r="H1405" s="1"/>
      <c r="I1405" s="1"/>
      <c r="J1405" s="1"/>
      <c r="K1405" s="1"/>
    </row>
    <row r="1406" ht="15.75" customHeight="1">
      <c r="A1406" s="53"/>
      <c r="B1406" s="54"/>
      <c r="C1406" s="1"/>
      <c r="D1406" s="1"/>
      <c r="E1406" s="1"/>
      <c r="F1406" s="1"/>
      <c r="G1406" s="1"/>
      <c r="H1406" s="1"/>
      <c r="I1406" s="1"/>
      <c r="J1406" s="1"/>
      <c r="K1406" s="1"/>
    </row>
    <row r="1407" ht="15.75" customHeight="1">
      <c r="A1407" s="53"/>
      <c r="B1407" s="54"/>
      <c r="C1407" s="1"/>
      <c r="D1407" s="1"/>
      <c r="E1407" s="1"/>
      <c r="F1407" s="1"/>
      <c r="G1407" s="1"/>
      <c r="H1407" s="1"/>
      <c r="I1407" s="1"/>
      <c r="J1407" s="1"/>
      <c r="K1407" s="1"/>
    </row>
    <row r="1408" ht="15.75" customHeight="1">
      <c r="A1408" s="53"/>
      <c r="B1408" s="54"/>
      <c r="C1408" s="1"/>
      <c r="D1408" s="1"/>
      <c r="E1408" s="1"/>
      <c r="F1408" s="1"/>
      <c r="G1408" s="1"/>
      <c r="H1408" s="1"/>
      <c r="I1408" s="1"/>
      <c r="J1408" s="1"/>
      <c r="K1408" s="1"/>
    </row>
    <row r="1409" ht="15.75" customHeight="1">
      <c r="A1409" s="53"/>
      <c r="B1409" s="54"/>
      <c r="C1409" s="1"/>
      <c r="D1409" s="1"/>
      <c r="E1409" s="1"/>
      <c r="F1409" s="1"/>
      <c r="G1409" s="1"/>
      <c r="H1409" s="1"/>
      <c r="I1409" s="1"/>
      <c r="J1409" s="1"/>
      <c r="K1409" s="1"/>
    </row>
    <row r="1410" ht="15.75" customHeight="1">
      <c r="A1410" s="53"/>
      <c r="B1410" s="54"/>
      <c r="C1410" s="1"/>
      <c r="D1410" s="1"/>
      <c r="E1410" s="1"/>
      <c r="F1410" s="1"/>
      <c r="G1410" s="1"/>
      <c r="H1410" s="1"/>
      <c r="I1410" s="1"/>
      <c r="J1410" s="1"/>
      <c r="K1410" s="1"/>
    </row>
    <row r="1411" ht="15.75" customHeight="1">
      <c r="A1411" s="53"/>
      <c r="B1411" s="54"/>
      <c r="C1411" s="1"/>
      <c r="D1411" s="1"/>
      <c r="E1411" s="1"/>
      <c r="F1411" s="1"/>
      <c r="G1411" s="1"/>
      <c r="H1411" s="1"/>
      <c r="I1411" s="1"/>
      <c r="J1411" s="1"/>
      <c r="K1411" s="1"/>
    </row>
    <row r="1412" ht="15.75" customHeight="1">
      <c r="A1412" s="53"/>
      <c r="B1412" s="54"/>
      <c r="C1412" s="1"/>
      <c r="D1412" s="1"/>
      <c r="E1412" s="1"/>
      <c r="F1412" s="1"/>
      <c r="G1412" s="1"/>
      <c r="H1412" s="1"/>
      <c r="I1412" s="1"/>
      <c r="J1412" s="1"/>
      <c r="K1412" s="1"/>
    </row>
    <row r="1413" ht="15.75" customHeight="1">
      <c r="A1413" s="53"/>
      <c r="B1413" s="54"/>
      <c r="C1413" s="1"/>
      <c r="D1413" s="1"/>
      <c r="E1413" s="1"/>
      <c r="F1413" s="1"/>
      <c r="G1413" s="1"/>
      <c r="H1413" s="1"/>
      <c r="I1413" s="1"/>
      <c r="J1413" s="1"/>
      <c r="K1413" s="1"/>
    </row>
    <row r="1414" ht="15.75" customHeight="1">
      <c r="A1414" s="53"/>
      <c r="B1414" s="54"/>
      <c r="C1414" s="1"/>
      <c r="D1414" s="1"/>
      <c r="E1414" s="1"/>
      <c r="F1414" s="1"/>
      <c r="G1414" s="1"/>
      <c r="H1414" s="1"/>
      <c r="I1414" s="1"/>
      <c r="J1414" s="1"/>
      <c r="K1414" s="1"/>
    </row>
    <row r="1415" ht="15.75" customHeight="1">
      <c r="A1415" s="53"/>
      <c r="B1415" s="54"/>
      <c r="C1415" s="1"/>
      <c r="D1415" s="1"/>
      <c r="E1415" s="1"/>
      <c r="F1415" s="1"/>
      <c r="G1415" s="1"/>
      <c r="H1415" s="1"/>
      <c r="I1415" s="1"/>
      <c r="J1415" s="1"/>
      <c r="K1415" s="1"/>
    </row>
    <row r="1416" ht="15.75" customHeight="1">
      <c r="A1416" s="53"/>
      <c r="B1416" s="54"/>
      <c r="C1416" s="1"/>
      <c r="D1416" s="1"/>
      <c r="E1416" s="1"/>
      <c r="F1416" s="1"/>
      <c r="G1416" s="1"/>
      <c r="H1416" s="1"/>
      <c r="I1416" s="1"/>
      <c r="J1416" s="1"/>
      <c r="K1416" s="1"/>
    </row>
    <row r="1417" ht="15.75" customHeight="1">
      <c r="A1417" s="53"/>
      <c r="B1417" s="54"/>
      <c r="C1417" s="1"/>
      <c r="D1417" s="1"/>
      <c r="E1417" s="1"/>
      <c r="F1417" s="1"/>
      <c r="G1417" s="1"/>
      <c r="H1417" s="1"/>
      <c r="I1417" s="1"/>
      <c r="J1417" s="1"/>
      <c r="K1417" s="1"/>
    </row>
    <row r="1418" ht="15.75" customHeight="1">
      <c r="A1418" s="53"/>
      <c r="B1418" s="54"/>
      <c r="C1418" s="1"/>
      <c r="D1418" s="1"/>
      <c r="E1418" s="1"/>
      <c r="F1418" s="1"/>
      <c r="G1418" s="1"/>
      <c r="H1418" s="1"/>
      <c r="I1418" s="1"/>
      <c r="J1418" s="1"/>
      <c r="K1418" s="1"/>
    </row>
    <row r="1419" ht="15.75" customHeight="1">
      <c r="A1419" s="53"/>
      <c r="B1419" s="54"/>
      <c r="C1419" s="1"/>
      <c r="D1419" s="1"/>
      <c r="E1419" s="1"/>
      <c r="F1419" s="1"/>
      <c r="G1419" s="1"/>
      <c r="H1419" s="1"/>
      <c r="I1419" s="1"/>
      <c r="J1419" s="1"/>
      <c r="K1419" s="1"/>
    </row>
    <row r="1420" ht="15.75" customHeight="1">
      <c r="A1420" s="53"/>
      <c r="B1420" s="54"/>
      <c r="C1420" s="1"/>
      <c r="D1420" s="1"/>
      <c r="E1420" s="1"/>
      <c r="F1420" s="1"/>
      <c r="G1420" s="1"/>
      <c r="H1420" s="1"/>
      <c r="I1420" s="1"/>
      <c r="J1420" s="1"/>
      <c r="K1420" s="1"/>
    </row>
    <row r="1421" ht="15.75" customHeight="1">
      <c r="A1421" s="53"/>
      <c r="B1421" s="54"/>
      <c r="C1421" s="1"/>
      <c r="D1421" s="1"/>
      <c r="E1421" s="1"/>
      <c r="F1421" s="1"/>
      <c r="G1421" s="1"/>
      <c r="H1421" s="1"/>
      <c r="I1421" s="1"/>
      <c r="J1421" s="1"/>
      <c r="K1421" s="1"/>
    </row>
    <row r="1422" ht="15.75" customHeight="1">
      <c r="A1422" s="53"/>
      <c r="B1422" s="54"/>
      <c r="C1422" s="1"/>
      <c r="D1422" s="1"/>
      <c r="E1422" s="1"/>
      <c r="F1422" s="1"/>
      <c r="G1422" s="1"/>
      <c r="H1422" s="1"/>
      <c r="I1422" s="1"/>
      <c r="J1422" s="1"/>
      <c r="K1422" s="1"/>
    </row>
    <row r="1423" ht="15.75" customHeight="1">
      <c r="A1423" s="53"/>
      <c r="B1423" s="54"/>
      <c r="C1423" s="1"/>
      <c r="D1423" s="1"/>
      <c r="E1423" s="1"/>
      <c r="F1423" s="1"/>
      <c r="G1423" s="1"/>
      <c r="H1423" s="1"/>
      <c r="I1423" s="1"/>
      <c r="J1423" s="1"/>
      <c r="K1423" s="1"/>
    </row>
    <row r="1424" ht="15.75" customHeight="1">
      <c r="A1424" s="53"/>
      <c r="B1424" s="54"/>
      <c r="C1424" s="1"/>
      <c r="D1424" s="1"/>
      <c r="E1424" s="1"/>
      <c r="F1424" s="1"/>
      <c r="G1424" s="1"/>
      <c r="H1424" s="1"/>
      <c r="I1424" s="1"/>
      <c r="J1424" s="1"/>
      <c r="K1424" s="1"/>
    </row>
    <row r="1425" ht="15.75" customHeight="1">
      <c r="A1425" s="53"/>
      <c r="B1425" s="54"/>
      <c r="C1425" s="1"/>
      <c r="D1425" s="1"/>
      <c r="E1425" s="1"/>
      <c r="F1425" s="1"/>
      <c r="G1425" s="1"/>
      <c r="H1425" s="1"/>
      <c r="I1425" s="1"/>
      <c r="J1425" s="1"/>
      <c r="K1425" s="1"/>
    </row>
    <row r="1426" ht="15.75" customHeight="1">
      <c r="A1426" s="53"/>
      <c r="B1426" s="54"/>
      <c r="C1426" s="1"/>
      <c r="D1426" s="1"/>
      <c r="E1426" s="1"/>
      <c r="F1426" s="1"/>
      <c r="G1426" s="1"/>
      <c r="H1426" s="1"/>
      <c r="I1426" s="1"/>
      <c r="J1426" s="1"/>
      <c r="K1426" s="1"/>
    </row>
    <row r="1427" ht="15.75" customHeight="1">
      <c r="A1427" s="53"/>
      <c r="B1427" s="54"/>
      <c r="C1427" s="1"/>
      <c r="D1427" s="1"/>
      <c r="E1427" s="1"/>
      <c r="F1427" s="1"/>
      <c r="G1427" s="1"/>
      <c r="H1427" s="1"/>
      <c r="I1427" s="1"/>
      <c r="J1427" s="1"/>
      <c r="K1427" s="1"/>
    </row>
    <row r="1428" ht="15.75" customHeight="1">
      <c r="A1428" s="53"/>
      <c r="B1428" s="54"/>
      <c r="C1428" s="1"/>
      <c r="D1428" s="1"/>
      <c r="E1428" s="1"/>
      <c r="F1428" s="1"/>
      <c r="G1428" s="1"/>
      <c r="H1428" s="1"/>
      <c r="I1428" s="1"/>
      <c r="J1428" s="1"/>
      <c r="K1428" s="1"/>
    </row>
    <row r="1429" ht="15.75" customHeight="1">
      <c r="A1429" s="53"/>
      <c r="B1429" s="54"/>
      <c r="C1429" s="1"/>
      <c r="D1429" s="1"/>
      <c r="E1429" s="1"/>
      <c r="F1429" s="1"/>
      <c r="G1429" s="1"/>
      <c r="H1429" s="1"/>
      <c r="I1429" s="1"/>
      <c r="J1429" s="1"/>
      <c r="K1429" s="1"/>
    </row>
    <row r="1430" ht="15.75" customHeight="1">
      <c r="A1430" s="53"/>
      <c r="B1430" s="54"/>
      <c r="C1430" s="1"/>
      <c r="D1430" s="1"/>
      <c r="E1430" s="1"/>
      <c r="F1430" s="1"/>
      <c r="G1430" s="1"/>
      <c r="H1430" s="1"/>
      <c r="I1430" s="1"/>
      <c r="J1430" s="1"/>
      <c r="K1430" s="1"/>
    </row>
    <row r="1431" ht="15.75" customHeight="1">
      <c r="A1431" s="53"/>
      <c r="B1431" s="54"/>
      <c r="C1431" s="1"/>
      <c r="D1431" s="1"/>
      <c r="E1431" s="1"/>
      <c r="F1431" s="1"/>
      <c r="G1431" s="1"/>
      <c r="H1431" s="1"/>
      <c r="I1431" s="1"/>
      <c r="J1431" s="1"/>
      <c r="K1431" s="1"/>
    </row>
    <row r="1432" ht="15.75" customHeight="1">
      <c r="A1432" s="53"/>
      <c r="B1432" s="54"/>
      <c r="C1432" s="1"/>
      <c r="D1432" s="1"/>
      <c r="E1432" s="1"/>
      <c r="F1432" s="1"/>
      <c r="G1432" s="1"/>
      <c r="H1432" s="1"/>
      <c r="I1432" s="1"/>
      <c r="J1432" s="1"/>
      <c r="K1432" s="1"/>
    </row>
    <row r="1433" ht="15.75" customHeight="1">
      <c r="A1433" s="53"/>
      <c r="B1433" s="54"/>
      <c r="C1433" s="1"/>
      <c r="D1433" s="1"/>
      <c r="E1433" s="1"/>
      <c r="F1433" s="1"/>
      <c r="G1433" s="1"/>
      <c r="H1433" s="1"/>
      <c r="I1433" s="1"/>
      <c r="J1433" s="1"/>
      <c r="K1433" s="1"/>
    </row>
    <row r="1434" ht="15.75" customHeight="1">
      <c r="A1434" s="53"/>
      <c r="B1434" s="54"/>
      <c r="C1434" s="1"/>
      <c r="D1434" s="1"/>
      <c r="E1434" s="1"/>
      <c r="F1434" s="1"/>
      <c r="G1434" s="1"/>
      <c r="H1434" s="1"/>
      <c r="I1434" s="1"/>
      <c r="J1434" s="1"/>
      <c r="K1434" s="1"/>
    </row>
    <row r="1435" ht="15.75" customHeight="1">
      <c r="A1435" s="53"/>
      <c r="B1435" s="54"/>
      <c r="C1435" s="1"/>
      <c r="D1435" s="1"/>
      <c r="E1435" s="1"/>
      <c r="F1435" s="1"/>
      <c r="G1435" s="1"/>
      <c r="H1435" s="1"/>
      <c r="I1435" s="1"/>
      <c r="J1435" s="1"/>
      <c r="K1435" s="1"/>
    </row>
    <row r="1436" ht="15.75" customHeight="1">
      <c r="A1436" s="53"/>
      <c r="B1436" s="54"/>
      <c r="C1436" s="1"/>
      <c r="D1436" s="1"/>
      <c r="E1436" s="1"/>
      <c r="F1436" s="1"/>
      <c r="G1436" s="1"/>
      <c r="H1436" s="1"/>
      <c r="I1436" s="1"/>
      <c r="J1436" s="1"/>
      <c r="K1436" s="1"/>
    </row>
    <row r="1437" ht="15.75" customHeight="1">
      <c r="A1437" s="53"/>
      <c r="B1437" s="54"/>
      <c r="C1437" s="1"/>
      <c r="D1437" s="1"/>
      <c r="E1437" s="1"/>
      <c r="F1437" s="1"/>
      <c r="G1437" s="1"/>
      <c r="H1437" s="1"/>
      <c r="I1437" s="1"/>
      <c r="J1437" s="1"/>
      <c r="K1437" s="1"/>
    </row>
    <row r="1438" ht="15.75" customHeight="1">
      <c r="A1438" s="53"/>
      <c r="B1438" s="54"/>
      <c r="C1438" s="1"/>
      <c r="D1438" s="1"/>
      <c r="E1438" s="1"/>
      <c r="F1438" s="1"/>
      <c r="G1438" s="1"/>
      <c r="H1438" s="1"/>
      <c r="I1438" s="1"/>
      <c r="J1438" s="1"/>
      <c r="K1438" s="1"/>
    </row>
    <row r="1439" ht="15.75" customHeight="1">
      <c r="A1439" s="53"/>
      <c r="B1439" s="54"/>
      <c r="C1439" s="1"/>
      <c r="D1439" s="1"/>
      <c r="E1439" s="1"/>
      <c r="F1439" s="1"/>
      <c r="G1439" s="1"/>
      <c r="H1439" s="1"/>
      <c r="I1439" s="1"/>
      <c r="J1439" s="1"/>
      <c r="K1439" s="1"/>
    </row>
    <row r="1440" ht="15.75" customHeight="1">
      <c r="A1440" s="53"/>
      <c r="B1440" s="54"/>
      <c r="C1440" s="1"/>
      <c r="D1440" s="1"/>
      <c r="E1440" s="1"/>
      <c r="F1440" s="1"/>
      <c r="G1440" s="1"/>
      <c r="H1440" s="1"/>
      <c r="I1440" s="1"/>
      <c r="J1440" s="1"/>
      <c r="K1440" s="1"/>
    </row>
    <row r="1441" ht="15.75" customHeight="1">
      <c r="A1441" s="53"/>
      <c r="B1441" s="54"/>
      <c r="C1441" s="1"/>
      <c r="D1441" s="1"/>
      <c r="E1441" s="1"/>
      <c r="F1441" s="1"/>
      <c r="G1441" s="1"/>
      <c r="H1441" s="1"/>
      <c r="I1441" s="1"/>
      <c r="J1441" s="1"/>
      <c r="K1441" s="1"/>
    </row>
  </sheetData>
  <mergeCells count="15">
    <mergeCell ref="A10:K10"/>
    <mergeCell ref="A11:K11"/>
    <mergeCell ref="A12:K12"/>
    <mergeCell ref="A13:K13"/>
    <mergeCell ref="A654:A655"/>
    <mergeCell ref="B654:B655"/>
    <mergeCell ref="C654:C655"/>
    <mergeCell ref="A1241:K1241"/>
    <mergeCell ref="A2:K2"/>
    <mergeCell ref="A4:K4"/>
    <mergeCell ref="A5:K5"/>
    <mergeCell ref="A6:K6"/>
    <mergeCell ref="A7:K7"/>
    <mergeCell ref="A8:K8"/>
    <mergeCell ref="A9:K9"/>
  </mergeCells>
  <hyperlinks>
    <hyperlink r:id="rId1" ref="E16"/>
    <hyperlink r:id="rId2" ref="E17"/>
    <hyperlink r:id="rId3" ref="E18"/>
    <hyperlink r:id="rId4" ref="E19"/>
    <hyperlink r:id="rId5" ref="E20"/>
    <hyperlink r:id="rId6" ref="E21"/>
    <hyperlink r:id="rId7" ref="E22"/>
    <hyperlink r:id="rId8" ref="E23"/>
    <hyperlink r:id="rId9" ref="E24"/>
    <hyperlink r:id="rId10" ref="E25"/>
    <hyperlink r:id="rId11" ref="E26"/>
    <hyperlink r:id="rId12" ref="E28"/>
    <hyperlink r:id="rId13" ref="E29"/>
    <hyperlink r:id="rId14" ref="E30"/>
    <hyperlink r:id="rId15" ref="E31"/>
    <hyperlink r:id="rId16" ref="E32"/>
    <hyperlink r:id="rId17" ref="E34"/>
    <hyperlink r:id="rId18" ref="E35"/>
    <hyperlink r:id="rId19" ref="E36"/>
    <hyperlink r:id="rId20" ref="E37"/>
    <hyperlink r:id="rId21" ref="E38"/>
    <hyperlink r:id="rId22" ref="E39"/>
    <hyperlink r:id="rId23" ref="E40"/>
    <hyperlink r:id="rId24" ref="E41"/>
    <hyperlink r:id="rId25" ref="E42"/>
    <hyperlink r:id="rId26" ref="E43"/>
    <hyperlink r:id="rId27" ref="E44"/>
    <hyperlink r:id="rId28" ref="E45"/>
    <hyperlink r:id="rId29" ref="E46"/>
    <hyperlink r:id="rId30" ref="E47"/>
    <hyperlink r:id="rId31" ref="E48"/>
    <hyperlink r:id="rId32" ref="E49"/>
    <hyperlink r:id="rId33" ref="E50"/>
    <hyperlink r:id="rId34" ref="E51"/>
    <hyperlink r:id="rId35" ref="E52"/>
    <hyperlink r:id="rId36" ref="E53"/>
    <hyperlink r:id="rId37" ref="E54"/>
    <hyperlink r:id="rId38" ref="E55"/>
    <hyperlink r:id="rId39" ref="E57"/>
    <hyperlink r:id="rId40" ref="E59"/>
    <hyperlink r:id="rId41" ref="E60"/>
    <hyperlink r:id="rId42" ref="E62"/>
    <hyperlink r:id="rId43" ref="E63"/>
    <hyperlink r:id="rId44" ref="E65"/>
    <hyperlink r:id="rId45" ref="E66"/>
    <hyperlink r:id="rId46" ref="E89"/>
    <hyperlink r:id="rId47" ref="D90"/>
    <hyperlink r:id="rId48" ref="E93"/>
    <hyperlink r:id="rId49" ref="E94"/>
    <hyperlink r:id="rId50" ref="E159"/>
    <hyperlink r:id="rId51" ref="E160"/>
    <hyperlink r:id="rId52" ref="E161"/>
    <hyperlink r:id="rId53" ref="E162"/>
    <hyperlink r:id="rId54" ref="E163"/>
    <hyperlink r:id="rId55" ref="E165"/>
    <hyperlink r:id="rId56" ref="E166"/>
    <hyperlink r:id="rId57" ref="E167"/>
    <hyperlink r:id="rId58" ref="E168"/>
    <hyperlink r:id="rId59" ref="E169"/>
    <hyperlink r:id="rId60" ref="E170"/>
    <hyperlink r:id="rId61" ref="E171"/>
    <hyperlink r:id="rId62" ref="E172"/>
    <hyperlink r:id="rId63" ref="E173"/>
    <hyperlink r:id="rId64" ref="E174"/>
    <hyperlink r:id="rId65" ref="E175"/>
    <hyperlink r:id="rId66" ref="E176"/>
    <hyperlink r:id="rId67" ref="E177"/>
    <hyperlink r:id="rId68" ref="E178"/>
    <hyperlink r:id="rId69" ref="E179"/>
    <hyperlink r:id="rId70" ref="E180"/>
    <hyperlink r:id="rId71" ref="E183"/>
    <hyperlink r:id="rId72" ref="E184"/>
    <hyperlink r:id="rId73" ref="E185"/>
    <hyperlink r:id="rId74" ref="E186"/>
    <hyperlink r:id="rId75" ref="E189"/>
    <hyperlink r:id="rId76" ref="E190"/>
    <hyperlink r:id="rId77" ref="E191"/>
    <hyperlink r:id="rId78" ref="E192"/>
    <hyperlink r:id="rId79" ref="E193"/>
    <hyperlink r:id="rId80" ref="E194"/>
    <hyperlink r:id="rId81" ref="E195"/>
    <hyperlink r:id="rId82" ref="E196"/>
    <hyperlink r:id="rId83" ref="E197"/>
    <hyperlink r:id="rId84" ref="E198"/>
    <hyperlink r:id="rId85" ref="E199"/>
    <hyperlink r:id="rId86" ref="E200"/>
    <hyperlink r:id="rId87" ref="E201"/>
    <hyperlink r:id="rId88" ref="E202"/>
    <hyperlink r:id="rId89" ref="E203"/>
    <hyperlink r:id="rId90" ref="E204"/>
    <hyperlink r:id="rId91" ref="E205"/>
    <hyperlink r:id="rId92" ref="E206"/>
    <hyperlink r:id="rId93" ref="E207"/>
    <hyperlink r:id="rId94" ref="E208"/>
    <hyperlink r:id="rId95" ref="E209"/>
    <hyperlink r:id="rId96" ref="E210"/>
    <hyperlink r:id="rId97" ref="E211"/>
    <hyperlink r:id="rId98" ref="E213"/>
    <hyperlink r:id="rId99" ref="E214"/>
    <hyperlink r:id="rId100" ref="E216"/>
    <hyperlink r:id="rId101" ref="E217"/>
    <hyperlink r:id="rId102" ref="E218"/>
    <hyperlink r:id="rId103" ref="E219"/>
    <hyperlink r:id="rId104" ref="E220"/>
    <hyperlink r:id="rId105" ref="E221"/>
    <hyperlink r:id="rId106" ref="E222"/>
    <hyperlink r:id="rId107" ref="E224"/>
    <hyperlink r:id="rId108" ref="E226"/>
    <hyperlink r:id="rId109" ref="E227"/>
    <hyperlink r:id="rId110" ref="E228"/>
    <hyperlink r:id="rId111" ref="E230"/>
    <hyperlink r:id="rId112" ref="F230"/>
    <hyperlink r:id="rId113" ref="E231"/>
    <hyperlink r:id="rId114" ref="F231"/>
    <hyperlink r:id="rId115" ref="E232"/>
    <hyperlink r:id="rId116" ref="E233"/>
    <hyperlink r:id="rId117" ref="E234"/>
    <hyperlink r:id="rId118" ref="E235"/>
    <hyperlink r:id="rId119" ref="E236"/>
    <hyperlink r:id="rId120" ref="E237"/>
    <hyperlink r:id="rId121" ref="E238"/>
    <hyperlink r:id="rId122" ref="E239"/>
    <hyperlink r:id="rId123" ref="E240"/>
    <hyperlink r:id="rId124" ref="E241"/>
    <hyperlink r:id="rId125" ref="E242"/>
    <hyperlink r:id="rId126" ref="E243"/>
    <hyperlink r:id="rId127" ref="E244"/>
    <hyperlink r:id="rId128" ref="E245"/>
    <hyperlink r:id="rId129" ref="E246"/>
    <hyperlink r:id="rId130" ref="E247"/>
    <hyperlink r:id="rId131" ref="E248"/>
    <hyperlink r:id="rId132" ref="E249"/>
    <hyperlink r:id="rId133" ref="E250"/>
    <hyperlink r:id="rId134" ref="E262"/>
    <hyperlink r:id="rId135" ref="E263"/>
    <hyperlink r:id="rId136" ref="E264"/>
    <hyperlink r:id="rId137" ref="E265"/>
    <hyperlink r:id="rId138" ref="E266"/>
    <hyperlink r:id="rId139" ref="E267"/>
    <hyperlink r:id="rId140" ref="E268"/>
    <hyperlink r:id="rId141" ref="E269"/>
    <hyperlink r:id="rId142" ref="E270"/>
    <hyperlink r:id="rId143" ref="E271"/>
    <hyperlink r:id="rId144" ref="E272"/>
    <hyperlink r:id="rId145" ref="E273"/>
    <hyperlink r:id="rId146" ref="E274"/>
    <hyperlink r:id="rId147" ref="E275"/>
    <hyperlink r:id="rId148" ref="E276"/>
    <hyperlink r:id="rId149" ref="E277"/>
    <hyperlink r:id="rId150" ref="E278"/>
    <hyperlink r:id="rId151" ref="E279"/>
    <hyperlink r:id="rId152" ref="E280"/>
    <hyperlink r:id="rId153" ref="E281"/>
    <hyperlink r:id="rId154" ref="E282"/>
    <hyperlink r:id="rId155" ref="E283"/>
    <hyperlink r:id="rId156" ref="E284"/>
    <hyperlink r:id="rId157" ref="E285"/>
    <hyperlink r:id="rId158" location="v=onepage&amp;q&amp;f=false" ref="E286"/>
    <hyperlink r:id="rId159" ref="E287"/>
    <hyperlink r:id="rId160" ref="E288"/>
    <hyperlink r:id="rId161" ref="E289"/>
    <hyperlink r:id="rId162" ref="E290"/>
    <hyperlink r:id="rId163" ref="E291"/>
    <hyperlink r:id="rId164" ref="E296"/>
    <hyperlink r:id="rId165" ref="D297"/>
    <hyperlink r:id="rId166" ref="E298"/>
    <hyperlink r:id="rId167" location="abstracting-and-indexing" ref="E299"/>
    <hyperlink r:id="rId168" ref="E300"/>
    <hyperlink r:id="rId169" ref="E301"/>
    <hyperlink r:id="rId170" ref="E302"/>
    <hyperlink r:id="rId171" ref="E304"/>
    <hyperlink r:id="rId172" ref="E309"/>
    <hyperlink r:id="rId173" ref="E310"/>
    <hyperlink r:id="rId174" ref="E333"/>
    <hyperlink r:id="rId175" ref="E340"/>
    <hyperlink r:id="rId176" ref="E341"/>
    <hyperlink r:id="rId177" ref="E343"/>
    <hyperlink r:id="rId178" ref="E360"/>
    <hyperlink r:id="rId179" ref="E363"/>
    <hyperlink r:id="rId180" ref="E379"/>
    <hyperlink r:id="rId181" ref="E380"/>
    <hyperlink r:id="rId182" ref="E381"/>
    <hyperlink r:id="rId183" ref="E382"/>
    <hyperlink r:id="rId184" ref="E385"/>
    <hyperlink r:id="rId185" ref="E386"/>
    <hyperlink r:id="rId186" ref="E387"/>
    <hyperlink r:id="rId187" ref="E390"/>
    <hyperlink r:id="rId188" ref="E391"/>
    <hyperlink r:id="rId189" ref="E392"/>
    <hyperlink r:id="rId190" ref="E393"/>
    <hyperlink r:id="rId191" ref="E394"/>
    <hyperlink r:id="rId192" ref="E395"/>
    <hyperlink r:id="rId193" ref="E396"/>
    <hyperlink r:id="rId194" ref="E401"/>
    <hyperlink r:id="rId195" ref="E402"/>
    <hyperlink r:id="rId196" ref="E403"/>
    <hyperlink r:id="rId197" ref="E406"/>
    <hyperlink r:id="rId198" ref="E408"/>
    <hyperlink r:id="rId199" ref="E409"/>
    <hyperlink r:id="rId200" ref="E412"/>
    <hyperlink r:id="rId201" ref="E413"/>
    <hyperlink r:id="rId202" ref="E416"/>
    <hyperlink r:id="rId203" ref="E417"/>
    <hyperlink r:id="rId204" ref="E418"/>
    <hyperlink r:id="rId205" ref="E419"/>
    <hyperlink r:id="rId206" ref="E420"/>
    <hyperlink r:id="rId207" ref="E421"/>
    <hyperlink r:id="rId208" ref="E422"/>
    <hyperlink r:id="rId209" ref="E423"/>
    <hyperlink r:id="rId210" ref="E424"/>
    <hyperlink r:id="rId211" ref="E425"/>
    <hyperlink r:id="rId212" ref="E426"/>
    <hyperlink r:id="rId213" ref="E427"/>
    <hyperlink r:id="rId214" ref="E428"/>
    <hyperlink r:id="rId215" ref="E429"/>
    <hyperlink r:id="rId216" ref="E430"/>
    <hyperlink r:id="rId217" ref="E431"/>
    <hyperlink r:id="rId218" ref="E432"/>
    <hyperlink r:id="rId219" ref="E433"/>
    <hyperlink r:id="rId220" ref="E434"/>
    <hyperlink r:id="rId221" ref="E435"/>
    <hyperlink r:id="rId222" ref="E438"/>
    <hyperlink r:id="rId223" ref="E439"/>
    <hyperlink r:id="rId224" ref="E440"/>
    <hyperlink r:id="rId225" ref="E441"/>
    <hyperlink r:id="rId226" ref="E442"/>
    <hyperlink r:id="rId227" ref="E443"/>
    <hyperlink r:id="rId228" ref="E444"/>
    <hyperlink r:id="rId229" ref="E445"/>
    <hyperlink r:id="rId230" ref="E446"/>
    <hyperlink r:id="rId231" ref="E447"/>
    <hyperlink r:id="rId232" ref="E448"/>
    <hyperlink r:id="rId233" ref="E449"/>
    <hyperlink r:id="rId234" ref="E450"/>
    <hyperlink r:id="rId235" ref="E451"/>
    <hyperlink r:id="rId236" ref="E453"/>
    <hyperlink r:id="rId237" ref="E456"/>
    <hyperlink r:id="rId238" ref="E457"/>
    <hyperlink r:id="rId239" ref="E458"/>
    <hyperlink r:id="rId240" ref="E459"/>
    <hyperlink r:id="rId241" ref="E460"/>
    <hyperlink r:id="rId242" ref="E461"/>
    <hyperlink r:id="rId243" ref="E462"/>
    <hyperlink r:id="rId244" ref="E465"/>
    <hyperlink r:id="rId245" ref="B466"/>
    <hyperlink r:id="rId246" ref="E466"/>
    <hyperlink r:id="rId247" ref="B467"/>
    <hyperlink r:id="rId248" ref="E467"/>
    <hyperlink r:id="rId249" ref="F467"/>
    <hyperlink r:id="rId250" ref="B468"/>
    <hyperlink r:id="rId251" ref="E468"/>
    <hyperlink r:id="rId252" ref="B469"/>
    <hyperlink r:id="rId253" ref="E469"/>
    <hyperlink r:id="rId254" ref="B470"/>
    <hyperlink r:id="rId255" ref="E470"/>
    <hyperlink r:id="rId256" ref="E518"/>
    <hyperlink r:id="rId257" ref="E550"/>
    <hyperlink r:id="rId258" ref="E567"/>
    <hyperlink r:id="rId259" ref="E568"/>
    <hyperlink r:id="rId260" ref="E575"/>
    <hyperlink r:id="rId261" ref="E602"/>
    <hyperlink r:id="rId262" ref="E603"/>
    <hyperlink r:id="rId263" ref="E604"/>
    <hyperlink r:id="rId264" ref="E605"/>
    <hyperlink r:id="rId265" ref="E606"/>
    <hyperlink r:id="rId266" ref="E607"/>
    <hyperlink r:id="rId267" ref="E608"/>
    <hyperlink r:id="rId268" ref="E609"/>
    <hyperlink r:id="rId269" ref="E610"/>
    <hyperlink r:id="rId270" ref="E611"/>
    <hyperlink r:id="rId271" ref="E612"/>
    <hyperlink r:id="rId272" ref="E613"/>
    <hyperlink r:id="rId273" ref="E614"/>
    <hyperlink r:id="rId274" ref="E615"/>
    <hyperlink r:id="rId275" ref="E616"/>
    <hyperlink r:id="rId276" ref="E617"/>
    <hyperlink r:id="rId277" ref="E618"/>
    <hyperlink r:id="rId278" ref="E619"/>
    <hyperlink r:id="rId279" ref="E620"/>
    <hyperlink r:id="rId280" ref="E621"/>
    <hyperlink r:id="rId281" ref="E622"/>
    <hyperlink r:id="rId282" ref="E623"/>
    <hyperlink r:id="rId283" ref="E624"/>
    <hyperlink r:id="rId284" ref="E625"/>
    <hyperlink r:id="rId285" ref="E633"/>
    <hyperlink r:id="rId286" ref="E636"/>
    <hyperlink r:id="rId287" ref="E637"/>
    <hyperlink r:id="rId288" ref="E640"/>
    <hyperlink r:id="rId289" ref="E641"/>
    <hyperlink r:id="rId290" ref="E642"/>
    <hyperlink r:id="rId291" ref="B643"/>
    <hyperlink r:id="rId292" ref="E643"/>
    <hyperlink r:id="rId293" ref="E644"/>
    <hyperlink r:id="rId294" ref="E645"/>
    <hyperlink r:id="rId295" ref="E649"/>
    <hyperlink r:id="rId296" ref="E650"/>
    <hyperlink r:id="rId297" ref="E651"/>
    <hyperlink r:id="rId298" ref="E653"/>
    <hyperlink r:id="rId299" ref="E654"/>
    <hyperlink r:id="rId300" ref="E655"/>
    <hyperlink r:id="rId301" ref="E656"/>
    <hyperlink r:id="rId302" ref="E657"/>
    <hyperlink r:id="rId303" ref="E661"/>
    <hyperlink r:id="rId304" ref="E663"/>
    <hyperlink r:id="rId305" ref="E664"/>
    <hyperlink r:id="rId306" ref="E665"/>
    <hyperlink r:id="rId307" ref="E667"/>
    <hyperlink r:id="rId308" ref="E668"/>
    <hyperlink r:id="rId309" ref="B683"/>
    <hyperlink r:id="rId310" ref="E686"/>
    <hyperlink r:id="rId311" ref="E687"/>
    <hyperlink r:id="rId312" ref="E688"/>
    <hyperlink r:id="rId313" ref="E689"/>
    <hyperlink r:id="rId314" ref="E692"/>
    <hyperlink r:id="rId315" ref="E693"/>
    <hyperlink r:id="rId316" ref="E694"/>
    <hyperlink r:id="rId317" ref="E695"/>
    <hyperlink r:id="rId318" ref="E696"/>
    <hyperlink r:id="rId319" ref="E697"/>
    <hyperlink r:id="rId320" ref="E699"/>
    <hyperlink r:id="rId321" ref="E700"/>
    <hyperlink r:id="rId322" ref="E702"/>
    <hyperlink r:id="rId323" ref="E704"/>
    <hyperlink r:id="rId324" ref="E705"/>
    <hyperlink r:id="rId325" ref="E706"/>
    <hyperlink r:id="rId326" ref="E707"/>
    <hyperlink r:id="rId327" ref="E708"/>
    <hyperlink r:id="rId328" ref="E709"/>
    <hyperlink r:id="rId329" ref="E710"/>
    <hyperlink r:id="rId330" ref="E711"/>
    <hyperlink r:id="rId331" ref="E712"/>
    <hyperlink r:id="rId332" ref="E713"/>
    <hyperlink r:id="rId333" ref="E714"/>
    <hyperlink r:id="rId334" ref="E715"/>
    <hyperlink r:id="rId335" ref="E716"/>
    <hyperlink r:id="rId336" ref="E717"/>
    <hyperlink r:id="rId337" ref="E718"/>
    <hyperlink r:id="rId338" ref="E719"/>
    <hyperlink r:id="rId339" ref="E721"/>
    <hyperlink r:id="rId340" ref="E722"/>
    <hyperlink r:id="rId341" ref="E723"/>
    <hyperlink r:id="rId342" ref="E724"/>
    <hyperlink r:id="rId343" ref="E725"/>
    <hyperlink r:id="rId344" ref="E726"/>
    <hyperlink r:id="rId345" ref="E727"/>
    <hyperlink r:id="rId346" ref="E730"/>
    <hyperlink r:id="rId347" ref="E731"/>
    <hyperlink r:id="rId348" ref="E732"/>
    <hyperlink r:id="rId349" ref="E734"/>
    <hyperlink r:id="rId350" ref="E736"/>
    <hyperlink r:id="rId351" ref="E737"/>
    <hyperlink r:id="rId352" ref="E740"/>
    <hyperlink r:id="rId353" ref="E741"/>
    <hyperlink r:id="rId354" ref="E743"/>
    <hyperlink r:id="rId355" ref="E744"/>
    <hyperlink r:id="rId356" ref="E745"/>
    <hyperlink r:id="rId357" ref="E746"/>
    <hyperlink r:id="rId358" ref="E747"/>
    <hyperlink r:id="rId359" ref="E824"/>
    <hyperlink r:id="rId360" location="abstracting-and-indexing" ref="E870"/>
    <hyperlink r:id="rId361" ref="E871"/>
    <hyperlink r:id="rId362" ref="E872"/>
    <hyperlink r:id="rId363" ref="E873"/>
    <hyperlink r:id="rId364" ref="E874"/>
    <hyperlink r:id="rId365" ref="D875"/>
    <hyperlink r:id="rId366" ref="E878"/>
    <hyperlink r:id="rId367" ref="E879"/>
    <hyperlink r:id="rId368" ref="E880"/>
    <hyperlink r:id="rId369" ref="E881"/>
    <hyperlink r:id="rId370" ref="E882"/>
    <hyperlink r:id="rId371" ref="E883"/>
    <hyperlink r:id="rId372" ref="E884"/>
    <hyperlink r:id="rId373" ref="E885"/>
    <hyperlink r:id="rId374" ref="E886"/>
    <hyperlink r:id="rId375" ref="E887"/>
    <hyperlink r:id="rId376" ref="E888"/>
    <hyperlink r:id="rId377" ref="E890"/>
    <hyperlink r:id="rId378" ref="E892"/>
    <hyperlink r:id="rId379" ref="E893"/>
    <hyperlink r:id="rId380" ref="E894"/>
    <hyperlink r:id="rId381" ref="E895"/>
    <hyperlink r:id="rId382" ref="E896"/>
    <hyperlink r:id="rId383" ref="E897"/>
    <hyperlink r:id="rId384" ref="E899"/>
    <hyperlink r:id="rId385" ref="E901"/>
    <hyperlink r:id="rId386" ref="E902"/>
    <hyperlink r:id="rId387" ref="E904"/>
    <hyperlink r:id="rId388" ref="E905"/>
    <hyperlink r:id="rId389" ref="E913"/>
    <hyperlink r:id="rId390" ref="E914"/>
    <hyperlink r:id="rId391" ref="E915"/>
    <hyperlink r:id="rId392" ref="E916"/>
    <hyperlink r:id="rId393" ref="E918"/>
    <hyperlink r:id="rId394" location="page=133" ref="E922"/>
    <hyperlink r:id="rId395" ref="E923"/>
    <hyperlink r:id="rId396" ref="E924"/>
    <hyperlink r:id="rId397" ref="E926"/>
    <hyperlink r:id="rId398" ref="E927"/>
    <hyperlink r:id="rId399" ref="E928"/>
    <hyperlink r:id="rId400" ref="E929"/>
    <hyperlink r:id="rId401" ref="E930"/>
    <hyperlink r:id="rId402" location="DOI" ref="E932"/>
    <hyperlink r:id="rId403" ref="E934"/>
    <hyperlink r:id="rId404" ref="E935"/>
    <hyperlink r:id="rId405" ref="E937"/>
    <hyperlink r:id="rId406" ref="E938"/>
    <hyperlink r:id="rId407" ref="E939"/>
    <hyperlink r:id="rId408" ref="E940"/>
    <hyperlink r:id="rId409" ref="E941"/>
    <hyperlink r:id="rId410" location="abstract" ref="E958"/>
    <hyperlink r:id="rId411" ref="E959"/>
    <hyperlink r:id="rId412" ref="E960"/>
    <hyperlink r:id="rId413" ref="E961"/>
    <hyperlink r:id="rId414" ref="E962"/>
    <hyperlink r:id="rId415" ref="E963"/>
    <hyperlink r:id="rId416" ref="E964"/>
    <hyperlink r:id="rId417" ref="E965"/>
    <hyperlink r:id="rId418" ref="E966"/>
    <hyperlink r:id="rId419" ref="E967"/>
    <hyperlink r:id="rId420" ref="E968"/>
    <hyperlink r:id="rId421" ref="E969"/>
    <hyperlink r:id="rId422" ref="E970"/>
    <hyperlink r:id="rId423" ref="E971"/>
    <hyperlink r:id="rId424" ref="E972"/>
    <hyperlink r:id="rId425" ref="E973"/>
    <hyperlink r:id="rId426" ref="E974"/>
    <hyperlink r:id="rId427" ref="E975"/>
    <hyperlink r:id="rId428" ref="E976"/>
    <hyperlink r:id="rId429" ref="E977"/>
    <hyperlink r:id="rId430" ref="E978"/>
    <hyperlink r:id="rId431" ref="E979"/>
    <hyperlink r:id="rId432" ref="E980"/>
    <hyperlink r:id="rId433" ref="E981"/>
    <hyperlink r:id="rId434" ref="E982"/>
    <hyperlink r:id="rId435" ref="E983"/>
    <hyperlink r:id="rId436" ref="E984"/>
    <hyperlink r:id="rId437" ref="E985"/>
    <hyperlink r:id="rId438" ref="E986"/>
    <hyperlink r:id="rId439" ref="E987"/>
    <hyperlink r:id="rId440" ref="E988"/>
    <hyperlink r:id="rId441" ref="E989"/>
    <hyperlink r:id="rId442" ref="E990"/>
    <hyperlink r:id="rId443" ref="E991"/>
    <hyperlink r:id="rId444" ref="E992"/>
    <hyperlink r:id="rId445" ref="E993"/>
    <hyperlink r:id="rId446" location="v=onepage&amp;q&amp;f=false" ref="E994"/>
    <hyperlink r:id="rId447" ref="E995"/>
    <hyperlink r:id="rId448" ref="E996"/>
    <hyperlink r:id="rId449" ref="E997"/>
    <hyperlink r:id="rId450" ref="E998"/>
    <hyperlink r:id="rId451" ref="E999"/>
    <hyperlink r:id="rId452" ref="E1000"/>
    <hyperlink r:id="rId453" ref="E1001"/>
    <hyperlink r:id="rId454" ref="E1002"/>
    <hyperlink r:id="rId455" ref="E1003"/>
    <hyperlink r:id="rId456" ref="E1005"/>
    <hyperlink r:id="rId457" ref="E1006"/>
    <hyperlink r:id="rId458" ref="E1007"/>
    <hyperlink r:id="rId459" ref="E1008"/>
    <hyperlink r:id="rId460" ref="E1009"/>
    <hyperlink r:id="rId461" ref="E1010"/>
    <hyperlink r:id="rId462" ref="E1011"/>
    <hyperlink r:id="rId463" ref="E1012"/>
    <hyperlink r:id="rId464" ref="E1013"/>
    <hyperlink r:id="rId465" ref="E1014"/>
    <hyperlink r:id="rId466" ref="E1015"/>
    <hyperlink r:id="rId467" ref="E1016"/>
    <hyperlink r:id="rId468" ref="E1017"/>
    <hyperlink r:id="rId469" ref="E1018"/>
    <hyperlink r:id="rId470" ref="E1019"/>
    <hyperlink r:id="rId471" ref="E1020"/>
    <hyperlink r:id="rId472" ref="E1022"/>
    <hyperlink r:id="rId473" ref="E1023"/>
    <hyperlink r:id="rId474" ref="E1024"/>
    <hyperlink r:id="rId475" ref="E1025"/>
    <hyperlink r:id="rId476" ref="E1026"/>
    <hyperlink r:id="rId477" ref="E1027"/>
    <hyperlink r:id="rId478" ref="E1028"/>
    <hyperlink r:id="rId479" ref="E1029"/>
    <hyperlink r:id="rId480" ref="E1030"/>
    <hyperlink r:id="rId481" ref="E1031"/>
    <hyperlink r:id="rId482" ref="E1032"/>
    <hyperlink r:id="rId483" ref="E1033"/>
    <hyperlink r:id="rId484" ref="E1034"/>
    <hyperlink r:id="rId485" ref="E1035"/>
    <hyperlink r:id="rId486" ref="E1036"/>
    <hyperlink r:id="rId487" ref="E1037"/>
    <hyperlink r:id="rId488" ref="E1038"/>
    <hyperlink r:id="rId489" ref="E1039"/>
    <hyperlink r:id="rId490" ref="E1040"/>
    <hyperlink r:id="rId491" ref="E1041"/>
    <hyperlink r:id="rId492" ref="E1042"/>
    <hyperlink r:id="rId493" ref="E1043"/>
    <hyperlink r:id="rId494" ref="E1044"/>
    <hyperlink r:id="rId495" ref="E1045"/>
    <hyperlink r:id="rId496" ref="E1046"/>
    <hyperlink r:id="rId497" ref="E1047"/>
    <hyperlink r:id="rId498" ref="E1048"/>
    <hyperlink r:id="rId499" ref="E1049"/>
    <hyperlink r:id="rId500" ref="E1050"/>
    <hyperlink r:id="rId501" ref="E1051"/>
    <hyperlink r:id="rId502" ref="E1052"/>
    <hyperlink r:id="rId503" ref="E1053"/>
    <hyperlink r:id="rId504" ref="E1055"/>
    <hyperlink r:id="rId505" ref="E1056"/>
    <hyperlink r:id="rId506" ref="E1057"/>
    <hyperlink r:id="rId507" ref="E1058"/>
    <hyperlink r:id="rId508" ref="E1059"/>
    <hyperlink r:id="rId509" ref="E1060"/>
    <hyperlink r:id="rId510" ref="E1061"/>
    <hyperlink r:id="rId511" ref="E1062"/>
    <hyperlink r:id="rId512" ref="E1063"/>
    <hyperlink r:id="rId513" ref="E1064"/>
    <hyperlink r:id="rId514" ref="E1065"/>
    <hyperlink r:id="rId515" ref="E1066"/>
    <hyperlink r:id="rId516" ref="E1067"/>
    <hyperlink r:id="rId517" ref="E1068"/>
    <hyperlink r:id="rId518" ref="E1070"/>
    <hyperlink r:id="rId519" ref="F1070"/>
    <hyperlink r:id="rId520" ref="F1072"/>
    <hyperlink r:id="rId521" ref="E1073"/>
    <hyperlink r:id="rId522" ref="E1074"/>
    <hyperlink r:id="rId523" ref="E1075"/>
    <hyperlink r:id="rId524" ref="E1076"/>
    <hyperlink r:id="rId525" ref="E1077"/>
    <hyperlink r:id="rId526" ref="F1077"/>
    <hyperlink r:id="rId527" ref="E1080"/>
    <hyperlink r:id="rId528" ref="E1081"/>
    <hyperlink r:id="rId529" ref="E1087"/>
    <hyperlink r:id="rId530" ref="E1088"/>
    <hyperlink r:id="rId531" ref="E1090"/>
    <hyperlink r:id="rId532" ref="F1090"/>
    <hyperlink r:id="rId533" ref="E1091"/>
    <hyperlink r:id="rId534" ref="B1092"/>
    <hyperlink r:id="rId535" ref="E1092"/>
    <hyperlink r:id="rId536" ref="F1092"/>
    <hyperlink r:id="rId537" ref="E1094"/>
    <hyperlink r:id="rId538" ref="E1095"/>
    <hyperlink r:id="rId539" ref="E1096"/>
    <hyperlink r:id="rId540" ref="E1097"/>
    <hyperlink r:id="rId541" ref="E1098"/>
    <hyperlink r:id="rId542" ref="E1099"/>
    <hyperlink r:id="rId543" ref="E1100"/>
    <hyperlink r:id="rId544" ref="E1101"/>
    <hyperlink r:id="rId545" ref="E1102"/>
    <hyperlink r:id="rId546" ref="E1104"/>
    <hyperlink r:id="rId547" ref="E1107"/>
    <hyperlink r:id="rId548" ref="E1112"/>
    <hyperlink r:id="rId549" ref="E1113"/>
    <hyperlink r:id="rId550" ref="E1115"/>
    <hyperlink r:id="rId551" ref="E1126"/>
    <hyperlink r:id="rId552" ref="E1127"/>
    <hyperlink r:id="rId553" ref="E1128"/>
    <hyperlink r:id="rId554" ref="E1135"/>
    <hyperlink r:id="rId555" ref="B1136"/>
    <hyperlink r:id="rId556" ref="E1136"/>
    <hyperlink r:id="rId557" ref="B1137"/>
    <hyperlink r:id="rId558" ref="E1137"/>
    <hyperlink r:id="rId559" ref="E1138"/>
    <hyperlink r:id="rId560" ref="E1140"/>
    <hyperlink r:id="rId561" ref="E1141"/>
    <hyperlink r:id="rId562" ref="B1143"/>
    <hyperlink r:id="rId563" ref="B1144"/>
    <hyperlink r:id="rId564" ref="B1145"/>
    <hyperlink r:id="rId565" ref="E1145"/>
    <hyperlink r:id="rId566" ref="B1146"/>
    <hyperlink r:id="rId567" ref="E1146"/>
    <hyperlink r:id="rId568" ref="E1147"/>
    <hyperlink r:id="rId569" location=":~:text=In%20this%20study%2C%20the%20consumer%20citizenship%20behaviour%20of,consists%20of%20young%20consumers%20from%20India%E2%80%99s%20metropolitan%20cities." ref="E1148"/>
    <hyperlink r:id="rId570" ref="E1149"/>
    <hyperlink r:id="rId571" ref="E1151"/>
    <hyperlink r:id="rId572" ref="B1152"/>
    <hyperlink r:id="rId573" ref="B1153"/>
    <hyperlink r:id="rId574" ref="E1153"/>
    <hyperlink r:id="rId575" ref="D1154"/>
    <hyperlink r:id="rId576" ref="D1155"/>
    <hyperlink r:id="rId577" ref="D1156"/>
    <hyperlink r:id="rId578" ref="D1157"/>
    <hyperlink r:id="rId579" ref="D1158"/>
    <hyperlink r:id="rId580" ref="D1159"/>
    <hyperlink r:id="rId581" ref="D1160"/>
    <hyperlink r:id="rId582" ref="D1161"/>
    <hyperlink r:id="rId583" ref="D1164"/>
    <hyperlink r:id="rId584" ref="D1165"/>
    <hyperlink r:id="rId585" ref="D1166"/>
    <hyperlink r:id="rId586" ref="D1167"/>
    <hyperlink r:id="rId587" ref="D1168"/>
    <hyperlink r:id="rId588" ref="D1169"/>
    <hyperlink r:id="rId589" ref="D1170"/>
    <hyperlink r:id="rId590" ref="D1171"/>
    <hyperlink r:id="rId591" ref="D1172"/>
    <hyperlink r:id="rId592" ref="D1173"/>
    <hyperlink r:id="rId593" ref="D1174"/>
    <hyperlink r:id="rId594" ref="D1175"/>
    <hyperlink r:id="rId595" ref="D1176"/>
    <hyperlink r:id="rId596" ref="D1177"/>
    <hyperlink r:id="rId597" ref="D1178"/>
    <hyperlink r:id="rId598" ref="D1179"/>
    <hyperlink r:id="rId599" ref="D1180"/>
    <hyperlink r:id="rId600" ref="D1181"/>
    <hyperlink r:id="rId601" ref="D1182"/>
    <hyperlink r:id="rId602" ref="E1182"/>
    <hyperlink r:id="rId603" ref="E1183"/>
    <hyperlink r:id="rId604" ref="D1187"/>
    <hyperlink r:id="rId605" ref="D1188"/>
    <hyperlink r:id="rId606" ref="D1189"/>
    <hyperlink r:id="rId607" ref="D1190"/>
    <hyperlink r:id="rId608" ref="D1191"/>
    <hyperlink r:id="rId609" ref="D1192"/>
    <hyperlink r:id="rId610" ref="D1193"/>
    <hyperlink r:id="rId611" ref="D1194"/>
    <hyperlink r:id="rId612" ref="E1195"/>
    <hyperlink r:id="rId613" ref="E1205"/>
    <hyperlink r:id="rId614" ref="B1208"/>
    <hyperlink r:id="rId615" ref="B1209"/>
    <hyperlink r:id="rId616" ref="B1238"/>
    <hyperlink r:id="rId617" ref="B1239"/>
    <hyperlink r:id="rId618" ref="E1239"/>
  </hyperlinks>
  <printOptions/>
  <pageMargins bottom="0.75" footer="0.0" header="0.0" left="0.7" right="0.7" top="0.75"/>
  <pageSetup orientation="landscape"/>
  <drawing r:id="rId619"/>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3" width="17.29"/>
    <col customWidth="1" min="14" max="16" width="8.86"/>
    <col customWidth="1" min="17" max="25" width="8.0"/>
  </cols>
  <sheetData>
    <row r="1">
      <c r="A1" s="356"/>
      <c r="B1" s="357"/>
      <c r="C1" s="358"/>
      <c r="D1" s="212"/>
      <c r="E1" s="359"/>
      <c r="F1" s="359"/>
      <c r="G1" s="212"/>
      <c r="H1" s="212"/>
      <c r="I1" s="212"/>
      <c r="J1" s="212"/>
      <c r="K1" s="212"/>
      <c r="L1" s="212"/>
    </row>
    <row r="2">
      <c r="A2" s="360" t="s">
        <v>3625</v>
      </c>
      <c r="B2" s="56"/>
      <c r="C2" s="56"/>
      <c r="D2" s="56"/>
      <c r="E2" s="56"/>
      <c r="F2" s="56"/>
      <c r="G2" s="56"/>
      <c r="H2" s="56"/>
      <c r="I2" s="56"/>
      <c r="J2" s="56"/>
      <c r="K2" s="56"/>
      <c r="L2" s="57"/>
      <c r="M2" s="59"/>
      <c r="N2" s="59"/>
      <c r="O2" s="59"/>
      <c r="P2" s="59"/>
      <c r="Q2" s="59"/>
      <c r="R2" s="59"/>
      <c r="S2" s="59"/>
      <c r="T2" s="59"/>
      <c r="U2" s="59"/>
      <c r="V2" s="59"/>
      <c r="W2" s="59"/>
      <c r="X2" s="59"/>
      <c r="Y2" s="59"/>
    </row>
    <row r="3">
      <c r="A3" s="361"/>
      <c r="B3" s="361"/>
      <c r="C3" s="362"/>
      <c r="D3" s="362"/>
      <c r="E3" s="363"/>
      <c r="F3" s="363"/>
      <c r="G3" s="362"/>
      <c r="H3" s="362"/>
      <c r="I3" s="362"/>
      <c r="J3" s="362"/>
      <c r="K3" s="362"/>
      <c r="L3" s="362"/>
      <c r="M3" s="59"/>
      <c r="N3" s="59"/>
      <c r="O3" s="59"/>
      <c r="P3" s="59"/>
      <c r="Q3" s="59"/>
      <c r="R3" s="59"/>
      <c r="S3" s="59"/>
      <c r="T3" s="59"/>
      <c r="U3" s="59"/>
      <c r="V3" s="59"/>
      <c r="W3" s="59"/>
      <c r="X3" s="59"/>
      <c r="Y3" s="59"/>
    </row>
    <row r="4" ht="39.0" customHeight="1">
      <c r="A4" s="60" t="s">
        <v>3626</v>
      </c>
      <c r="B4" s="56"/>
      <c r="C4" s="56"/>
      <c r="D4" s="56"/>
      <c r="E4" s="56"/>
      <c r="F4" s="56"/>
      <c r="G4" s="56"/>
      <c r="H4" s="56"/>
      <c r="I4" s="56"/>
      <c r="J4" s="56"/>
      <c r="K4" s="56"/>
      <c r="L4" s="57"/>
      <c r="M4" s="59"/>
      <c r="N4" s="59"/>
      <c r="O4" s="59"/>
      <c r="P4" s="59"/>
      <c r="Q4" s="59"/>
      <c r="R4" s="59"/>
      <c r="S4" s="59"/>
      <c r="T4" s="59"/>
      <c r="U4" s="59"/>
      <c r="V4" s="59"/>
      <c r="W4" s="59"/>
      <c r="X4" s="59"/>
      <c r="Y4" s="59"/>
    </row>
    <row r="5" ht="24.0" customHeight="1">
      <c r="A5" s="60" t="s">
        <v>3627</v>
      </c>
      <c r="B5" s="56"/>
      <c r="C5" s="56"/>
      <c r="D5" s="56"/>
      <c r="E5" s="56"/>
      <c r="F5" s="56"/>
      <c r="G5" s="56"/>
      <c r="H5" s="56"/>
      <c r="I5" s="56"/>
      <c r="J5" s="56"/>
      <c r="K5" s="56"/>
      <c r="L5" s="57"/>
      <c r="M5" s="59"/>
      <c r="N5" s="59"/>
      <c r="O5" s="59"/>
      <c r="P5" s="59"/>
      <c r="Q5" s="59"/>
      <c r="R5" s="59"/>
      <c r="S5" s="59"/>
      <c r="T5" s="59"/>
      <c r="U5" s="59"/>
      <c r="V5" s="59"/>
      <c r="W5" s="59"/>
      <c r="X5" s="59"/>
      <c r="Y5" s="59"/>
    </row>
    <row r="6">
      <c r="A6" s="60" t="s">
        <v>3627</v>
      </c>
      <c r="B6" s="56"/>
      <c r="C6" s="56"/>
      <c r="D6" s="56"/>
      <c r="E6" s="56"/>
      <c r="F6" s="56"/>
      <c r="G6" s="56"/>
      <c r="H6" s="56"/>
      <c r="I6" s="56"/>
      <c r="J6" s="56"/>
      <c r="K6" s="56"/>
      <c r="L6" s="57"/>
      <c r="M6" s="59"/>
      <c r="N6" s="59"/>
      <c r="O6" s="59"/>
      <c r="P6" s="59"/>
      <c r="Q6" s="59"/>
      <c r="R6" s="59"/>
      <c r="S6" s="59"/>
      <c r="T6" s="59"/>
      <c r="U6" s="59"/>
      <c r="V6" s="59"/>
      <c r="W6" s="59"/>
      <c r="X6" s="59"/>
      <c r="Y6" s="59"/>
    </row>
    <row r="7">
      <c r="A7" s="364" t="s">
        <v>3628</v>
      </c>
      <c r="B7" s="365"/>
      <c r="C7" s="365"/>
      <c r="D7" s="365"/>
      <c r="E7" s="365"/>
      <c r="F7" s="365"/>
      <c r="G7" s="365"/>
      <c r="H7" s="365"/>
      <c r="I7" s="365"/>
      <c r="J7" s="365"/>
      <c r="K7" s="365"/>
      <c r="L7" s="366"/>
      <c r="M7" s="59"/>
      <c r="N7" s="59"/>
      <c r="O7" s="59"/>
      <c r="P7" s="59"/>
      <c r="Q7" s="59"/>
      <c r="R7" s="59"/>
      <c r="S7" s="59"/>
      <c r="T7" s="59"/>
      <c r="U7" s="59"/>
      <c r="V7" s="59"/>
      <c r="W7" s="59"/>
      <c r="X7" s="59"/>
      <c r="Y7" s="59"/>
    </row>
    <row r="8">
      <c r="A8" s="364" t="s">
        <v>3629</v>
      </c>
      <c r="B8" s="365"/>
      <c r="C8" s="365"/>
      <c r="D8" s="365"/>
      <c r="E8" s="365"/>
      <c r="F8" s="365"/>
      <c r="G8" s="365"/>
      <c r="H8" s="365"/>
      <c r="I8" s="365"/>
      <c r="J8" s="365"/>
      <c r="K8" s="365"/>
      <c r="L8" s="366"/>
      <c r="M8" s="59"/>
      <c r="N8" s="59"/>
      <c r="O8" s="59"/>
      <c r="P8" s="59"/>
      <c r="Q8" s="59"/>
      <c r="R8" s="59"/>
      <c r="S8" s="59"/>
      <c r="T8" s="59"/>
      <c r="U8" s="59"/>
      <c r="V8" s="59"/>
      <c r="W8" s="59"/>
      <c r="X8" s="59"/>
      <c r="Y8" s="59"/>
    </row>
    <row r="9" ht="38.25" customHeight="1">
      <c r="A9" s="367" t="s">
        <v>3630</v>
      </c>
      <c r="B9" s="365"/>
      <c r="C9" s="365"/>
      <c r="D9" s="365"/>
      <c r="E9" s="365"/>
      <c r="F9" s="365"/>
      <c r="G9" s="365"/>
      <c r="H9" s="365"/>
      <c r="I9" s="365"/>
      <c r="J9" s="365"/>
      <c r="K9" s="365"/>
      <c r="L9" s="366"/>
      <c r="M9" s="59"/>
      <c r="N9" s="59"/>
      <c r="O9" s="59"/>
      <c r="P9" s="59"/>
      <c r="Q9" s="59"/>
      <c r="R9" s="59"/>
      <c r="S9" s="59"/>
      <c r="T9" s="59"/>
      <c r="U9" s="59"/>
      <c r="V9" s="59"/>
      <c r="W9" s="59"/>
      <c r="X9" s="59"/>
      <c r="Y9" s="59"/>
    </row>
    <row r="10" ht="27.0" customHeight="1">
      <c r="A10" s="367" t="s">
        <v>3631</v>
      </c>
      <c r="B10" s="365"/>
      <c r="C10" s="365"/>
      <c r="D10" s="365"/>
      <c r="E10" s="365"/>
      <c r="F10" s="365"/>
      <c r="G10" s="365"/>
      <c r="H10" s="365"/>
      <c r="I10" s="365"/>
      <c r="J10" s="365"/>
      <c r="K10" s="365"/>
      <c r="L10" s="366"/>
      <c r="M10" s="59"/>
      <c r="N10" s="59"/>
      <c r="O10" s="59"/>
      <c r="P10" s="59"/>
      <c r="Q10" s="59"/>
      <c r="R10" s="59"/>
      <c r="S10" s="59"/>
      <c r="T10" s="59"/>
      <c r="U10" s="59"/>
      <c r="V10" s="59"/>
      <c r="W10" s="59"/>
      <c r="X10" s="59"/>
      <c r="Y10" s="59"/>
    </row>
    <row r="11" ht="34.5" customHeight="1">
      <c r="A11" s="63" t="s">
        <v>3632</v>
      </c>
      <c r="B11" s="56"/>
      <c r="C11" s="56"/>
      <c r="D11" s="56"/>
      <c r="E11" s="56"/>
      <c r="F11" s="56"/>
      <c r="G11" s="56"/>
      <c r="H11" s="56"/>
      <c r="I11" s="56"/>
      <c r="J11" s="56"/>
      <c r="K11" s="56"/>
      <c r="L11" s="57"/>
      <c r="M11" s="59"/>
      <c r="N11" s="59"/>
      <c r="O11" s="59"/>
      <c r="P11" s="59"/>
      <c r="Q11" s="59"/>
      <c r="R11" s="59"/>
      <c r="S11" s="59"/>
      <c r="T11" s="59"/>
      <c r="U11" s="59"/>
      <c r="V11" s="59"/>
      <c r="W11" s="59"/>
      <c r="X11" s="59"/>
      <c r="Y11" s="59"/>
    </row>
    <row r="12">
      <c r="A12" s="368"/>
      <c r="B12" s="369"/>
      <c r="C12" s="370"/>
      <c r="D12" s="371"/>
      <c r="E12" s="372"/>
      <c r="F12" s="373"/>
      <c r="G12" s="374"/>
      <c r="H12" s="374"/>
      <c r="I12" s="374"/>
      <c r="J12" s="374"/>
      <c r="K12" s="374"/>
      <c r="L12" s="374"/>
      <c r="M12" s="59"/>
      <c r="N12" s="59"/>
      <c r="O12" s="59"/>
      <c r="P12" s="59"/>
      <c r="Q12" s="59"/>
      <c r="R12" s="59"/>
      <c r="S12" s="59"/>
      <c r="T12" s="59"/>
      <c r="U12" s="59"/>
      <c r="V12" s="59"/>
      <c r="W12" s="59"/>
      <c r="X12" s="59"/>
      <c r="Y12" s="59"/>
    </row>
    <row r="13" ht="51.0" customHeight="1">
      <c r="A13" s="375" t="s">
        <v>3633</v>
      </c>
      <c r="B13" s="175" t="s">
        <v>3634</v>
      </c>
      <c r="C13" s="194" t="s">
        <v>8</v>
      </c>
      <c r="D13" s="176" t="s">
        <v>3635</v>
      </c>
      <c r="E13" s="376" t="s">
        <v>3636</v>
      </c>
      <c r="F13" s="376" t="s">
        <v>3637</v>
      </c>
      <c r="G13" s="66" t="s">
        <v>3638</v>
      </c>
      <c r="H13" s="194" t="s">
        <v>3639</v>
      </c>
      <c r="I13" s="194" t="s">
        <v>3640</v>
      </c>
      <c r="J13" s="194" t="s">
        <v>3641</v>
      </c>
      <c r="K13" s="175" t="s">
        <v>139</v>
      </c>
      <c r="L13" s="175" t="s">
        <v>143</v>
      </c>
      <c r="M13" s="377" t="s">
        <v>144</v>
      </c>
    </row>
    <row r="14" ht="11.25" customHeight="1">
      <c r="A14" s="378" t="s">
        <v>3642</v>
      </c>
      <c r="B14" s="378" t="s">
        <v>3643</v>
      </c>
      <c r="C14" s="126" t="s">
        <v>77</v>
      </c>
      <c r="D14" s="114" t="s">
        <v>3644</v>
      </c>
      <c r="E14" s="126">
        <v>2024.0</v>
      </c>
      <c r="F14" s="379" t="s">
        <v>3645</v>
      </c>
      <c r="G14" s="17" t="s">
        <v>3646</v>
      </c>
      <c r="H14" s="105" t="s">
        <v>3647</v>
      </c>
      <c r="I14" s="17"/>
      <c r="J14" s="17" t="s">
        <v>3648</v>
      </c>
      <c r="K14" s="119">
        <v>100.0</v>
      </c>
      <c r="L14" s="380">
        <v>100.0</v>
      </c>
      <c r="M14" s="132" t="s">
        <v>583</v>
      </c>
      <c r="N14" s="79"/>
      <c r="O14" s="79"/>
      <c r="P14" s="79"/>
      <c r="Q14" s="79"/>
      <c r="R14" s="79"/>
      <c r="S14" s="79"/>
      <c r="T14" s="79"/>
      <c r="U14" s="79"/>
      <c r="V14" s="79"/>
      <c r="W14" s="79"/>
      <c r="X14" s="79"/>
      <c r="Y14" s="79"/>
      <c r="Z14" s="79"/>
    </row>
    <row r="15" ht="11.25" customHeight="1">
      <c r="A15" s="381"/>
      <c r="B15" s="381"/>
      <c r="C15" s="92"/>
      <c r="D15" s="116"/>
      <c r="E15" s="92"/>
      <c r="F15" s="118"/>
      <c r="G15" s="17"/>
      <c r="H15" s="17"/>
      <c r="I15" s="17"/>
      <c r="J15" s="17"/>
      <c r="K15" s="382"/>
      <c r="L15" s="160"/>
      <c r="M15" s="383"/>
      <c r="N15" s="79"/>
      <c r="O15" s="79"/>
      <c r="P15" s="79"/>
      <c r="Q15" s="79"/>
      <c r="R15" s="79"/>
      <c r="S15" s="79"/>
      <c r="T15" s="79"/>
      <c r="U15" s="79"/>
      <c r="V15" s="79"/>
      <c r="W15" s="79"/>
      <c r="X15" s="79"/>
      <c r="Y15" s="79"/>
      <c r="Z15" s="79"/>
    </row>
    <row r="16" ht="11.25" customHeight="1">
      <c r="A16" s="384" t="s">
        <v>107</v>
      </c>
      <c r="B16" s="357"/>
      <c r="C16" s="358"/>
      <c r="D16" s="358"/>
      <c r="E16" s="385"/>
      <c r="F16" s="359"/>
      <c r="G16" s="212"/>
      <c r="H16" s="212"/>
      <c r="I16" s="212"/>
      <c r="J16" s="212"/>
      <c r="K16" s="374"/>
      <c r="L16" s="386">
        <f>SUM(L14:L15)</f>
        <v>100</v>
      </c>
      <c r="M16" s="79"/>
      <c r="N16" s="79"/>
      <c r="O16" s="79"/>
      <c r="P16" s="79"/>
      <c r="Q16" s="79"/>
      <c r="R16" s="79"/>
      <c r="S16" s="79"/>
      <c r="T16" s="79"/>
      <c r="U16" s="79"/>
      <c r="V16" s="79"/>
      <c r="W16" s="79"/>
      <c r="X16" s="79"/>
      <c r="Y16" s="79"/>
      <c r="Z16" s="79"/>
    </row>
    <row r="17" ht="11.25" customHeight="1">
      <c r="A17" s="356"/>
      <c r="B17" s="357"/>
      <c r="C17" s="358"/>
      <c r="D17" s="212"/>
      <c r="E17" s="359"/>
      <c r="F17" s="359"/>
      <c r="G17" s="212"/>
      <c r="H17" s="212"/>
      <c r="I17" s="212"/>
      <c r="J17" s="212"/>
      <c r="K17" s="212"/>
      <c r="L17" s="212"/>
      <c r="M17" s="79"/>
      <c r="N17" s="79"/>
      <c r="O17" s="79"/>
      <c r="P17" s="79"/>
      <c r="Q17" s="79"/>
      <c r="R17" s="79"/>
      <c r="S17" s="79"/>
      <c r="T17" s="79"/>
      <c r="U17" s="79"/>
      <c r="V17" s="79"/>
      <c r="W17" s="79"/>
      <c r="X17" s="79"/>
      <c r="Y17" s="79"/>
      <c r="Z17" s="79"/>
    </row>
    <row r="18" ht="11.25" customHeight="1">
      <c r="A18" s="172" t="s">
        <v>690</v>
      </c>
      <c r="B18" s="173"/>
      <c r="C18" s="173"/>
      <c r="D18" s="173"/>
      <c r="E18" s="173"/>
      <c r="F18" s="173"/>
      <c r="G18" s="173"/>
      <c r="H18" s="173"/>
      <c r="I18" s="173"/>
      <c r="J18" s="173"/>
      <c r="K18" s="173"/>
      <c r="L18" s="173"/>
      <c r="M18" s="79"/>
      <c r="N18" s="79"/>
      <c r="O18" s="79"/>
      <c r="P18" s="79"/>
      <c r="Q18" s="79"/>
      <c r="R18" s="79"/>
      <c r="S18" s="79"/>
      <c r="T18" s="79"/>
      <c r="U18" s="79"/>
      <c r="V18" s="79"/>
      <c r="W18" s="79"/>
      <c r="X18" s="79"/>
      <c r="Y18" s="79"/>
      <c r="Z18" s="79"/>
    </row>
    <row r="19" ht="15.75" customHeight="1">
      <c r="A19" s="356"/>
      <c r="B19" s="357"/>
      <c r="C19" s="358"/>
      <c r="D19" s="212"/>
      <c r="E19" s="359"/>
      <c r="F19" s="359"/>
      <c r="G19" s="212"/>
      <c r="H19" s="212"/>
      <c r="I19" s="212"/>
      <c r="J19" s="212"/>
      <c r="K19" s="212"/>
      <c r="L19" s="212"/>
    </row>
    <row r="20" ht="15.75" customHeight="1">
      <c r="A20" s="356"/>
      <c r="B20" s="357"/>
      <c r="C20" s="358"/>
      <c r="D20" s="212"/>
      <c r="E20" s="359"/>
      <c r="F20" s="359"/>
      <c r="G20" s="212"/>
      <c r="H20" s="212"/>
      <c r="I20" s="212"/>
      <c r="J20" s="212"/>
      <c r="K20" s="212"/>
      <c r="L20" s="212"/>
    </row>
    <row r="21" ht="15.75" customHeight="1">
      <c r="A21" s="356"/>
      <c r="B21" s="357"/>
      <c r="C21" s="358"/>
      <c r="D21" s="212"/>
      <c r="E21" s="359"/>
      <c r="F21" s="359"/>
      <c r="G21" s="212"/>
      <c r="H21" s="212"/>
      <c r="I21" s="212"/>
      <c r="J21" s="212"/>
      <c r="K21" s="212"/>
      <c r="L21" s="212"/>
    </row>
    <row r="22" ht="15.75" customHeight="1">
      <c r="A22" s="356"/>
      <c r="B22" s="357"/>
      <c r="C22" s="358"/>
      <c r="D22" s="212"/>
      <c r="E22" s="359"/>
      <c r="F22" s="359"/>
      <c r="G22" s="212"/>
      <c r="H22" s="212"/>
      <c r="I22" s="212"/>
      <c r="J22" s="212"/>
      <c r="K22" s="212"/>
      <c r="L22" s="212"/>
    </row>
    <row r="23" ht="15.75" customHeight="1">
      <c r="A23" s="356"/>
      <c r="B23" s="357"/>
      <c r="C23" s="358"/>
      <c r="D23" s="212"/>
      <c r="E23" s="359"/>
      <c r="F23" s="359"/>
      <c r="G23" s="212"/>
      <c r="H23" s="212"/>
      <c r="I23" s="212"/>
      <c r="J23" s="212"/>
      <c r="K23" s="212"/>
      <c r="L23" s="212"/>
    </row>
    <row r="24" ht="15.75" customHeight="1">
      <c r="A24" s="356"/>
      <c r="B24" s="357"/>
      <c r="C24" s="358"/>
      <c r="D24" s="212"/>
      <c r="E24" s="359"/>
      <c r="F24" s="359"/>
      <c r="G24" s="212"/>
      <c r="H24" s="212"/>
      <c r="I24" s="212"/>
      <c r="J24" s="212"/>
      <c r="K24" s="212"/>
      <c r="L24" s="212"/>
    </row>
    <row r="25" ht="15.75" customHeight="1">
      <c r="A25" s="356"/>
      <c r="B25" s="357"/>
      <c r="C25" s="358"/>
      <c r="D25" s="212"/>
      <c r="E25" s="359"/>
      <c r="F25" s="359"/>
      <c r="G25" s="212"/>
      <c r="H25" s="212"/>
      <c r="I25" s="212"/>
      <c r="J25" s="212"/>
      <c r="K25" s="212"/>
      <c r="L25" s="212"/>
    </row>
    <row r="26" ht="15.75" customHeight="1">
      <c r="A26" s="356"/>
      <c r="B26" s="357"/>
      <c r="C26" s="358"/>
      <c r="D26" s="212"/>
      <c r="E26" s="359"/>
      <c r="F26" s="359"/>
      <c r="G26" s="212"/>
      <c r="H26" s="212"/>
      <c r="I26" s="212"/>
      <c r="J26" s="212"/>
      <c r="K26" s="212"/>
      <c r="L26" s="212"/>
    </row>
    <row r="27" ht="15.75" customHeight="1">
      <c r="A27" s="356"/>
      <c r="B27" s="357"/>
      <c r="C27" s="358"/>
      <c r="D27" s="212"/>
      <c r="E27" s="359"/>
      <c r="F27" s="359"/>
      <c r="G27" s="212"/>
      <c r="H27" s="212"/>
      <c r="I27" s="212"/>
      <c r="J27" s="212"/>
      <c r="K27" s="212"/>
      <c r="L27" s="212"/>
    </row>
    <row r="28" ht="15.75" customHeight="1">
      <c r="A28" s="356"/>
      <c r="B28" s="357"/>
      <c r="C28" s="358"/>
      <c r="D28" s="212"/>
      <c r="E28" s="359"/>
      <c r="F28" s="359"/>
      <c r="G28" s="212"/>
      <c r="H28" s="212"/>
      <c r="I28" s="212"/>
      <c r="J28" s="212"/>
      <c r="K28" s="212"/>
      <c r="L28" s="212"/>
    </row>
    <row r="29" ht="15.75" customHeight="1">
      <c r="A29" s="356"/>
      <c r="B29" s="357"/>
      <c r="C29" s="358"/>
      <c r="D29" s="212"/>
      <c r="E29" s="359"/>
      <c r="F29" s="359"/>
      <c r="G29" s="212"/>
      <c r="H29" s="212"/>
      <c r="I29" s="212"/>
      <c r="J29" s="212"/>
      <c r="K29" s="212"/>
      <c r="L29" s="212"/>
    </row>
    <row r="30" ht="15.75" customHeight="1">
      <c r="A30" s="356"/>
      <c r="B30" s="357"/>
      <c r="C30" s="358"/>
      <c r="D30" s="212"/>
      <c r="E30" s="359"/>
      <c r="F30" s="359"/>
      <c r="G30" s="212"/>
      <c r="H30" s="212"/>
      <c r="I30" s="212"/>
      <c r="J30" s="212"/>
      <c r="K30" s="212"/>
      <c r="L30" s="212"/>
    </row>
    <row r="31" ht="15.75" customHeight="1">
      <c r="A31" s="356"/>
      <c r="B31" s="357"/>
      <c r="C31" s="358"/>
      <c r="D31" s="212"/>
      <c r="E31" s="359"/>
      <c r="F31" s="359"/>
      <c r="G31" s="212"/>
      <c r="H31" s="212"/>
      <c r="I31" s="212"/>
      <c r="J31" s="212"/>
      <c r="K31" s="212"/>
      <c r="L31" s="212"/>
    </row>
    <row r="32" ht="15.75" customHeight="1">
      <c r="A32" s="356"/>
      <c r="B32" s="357"/>
      <c r="C32" s="358"/>
      <c r="D32" s="212"/>
      <c r="E32" s="359"/>
      <c r="F32" s="359"/>
      <c r="G32" s="212"/>
      <c r="H32" s="212"/>
      <c r="I32" s="212"/>
      <c r="J32" s="212"/>
      <c r="K32" s="212"/>
      <c r="L32" s="212"/>
    </row>
    <row r="33" ht="15.75" customHeight="1">
      <c r="A33" s="356"/>
      <c r="B33" s="357"/>
      <c r="C33" s="358"/>
      <c r="D33" s="212"/>
      <c r="E33" s="359"/>
      <c r="F33" s="359"/>
      <c r="G33" s="212"/>
      <c r="H33" s="212"/>
      <c r="I33" s="212"/>
      <c r="J33" s="212"/>
      <c r="K33" s="212"/>
      <c r="L33" s="212"/>
    </row>
    <row r="34" ht="15.75" customHeight="1">
      <c r="A34" s="356"/>
      <c r="B34" s="357"/>
      <c r="C34" s="358"/>
      <c r="D34" s="212"/>
      <c r="E34" s="359"/>
      <c r="F34" s="359"/>
      <c r="G34" s="212"/>
      <c r="H34" s="212"/>
      <c r="I34" s="212"/>
      <c r="J34" s="212"/>
      <c r="K34" s="212"/>
      <c r="L34" s="212"/>
    </row>
    <row r="35" ht="15.75" customHeight="1">
      <c r="A35" s="356"/>
      <c r="B35" s="357"/>
      <c r="C35" s="358"/>
      <c r="D35" s="212"/>
      <c r="E35" s="359"/>
      <c r="F35" s="359"/>
      <c r="G35" s="212"/>
      <c r="H35" s="212"/>
      <c r="I35" s="212"/>
      <c r="J35" s="212"/>
      <c r="K35" s="212"/>
      <c r="L35" s="212"/>
    </row>
    <row r="36" ht="15.75" customHeight="1">
      <c r="A36" s="356"/>
      <c r="B36" s="357"/>
      <c r="C36" s="358"/>
      <c r="D36" s="212"/>
      <c r="E36" s="359"/>
      <c r="F36" s="359"/>
      <c r="G36" s="212"/>
      <c r="H36" s="212"/>
      <c r="I36" s="212"/>
      <c r="J36" s="212"/>
      <c r="K36" s="212"/>
      <c r="L36" s="212"/>
    </row>
    <row r="37" ht="15.75" customHeight="1">
      <c r="A37" s="356"/>
      <c r="B37" s="357"/>
      <c r="C37" s="358"/>
      <c r="D37" s="212"/>
      <c r="E37" s="359"/>
      <c r="F37" s="359"/>
      <c r="G37" s="212"/>
      <c r="H37" s="212"/>
      <c r="I37" s="212"/>
      <c r="J37" s="212"/>
      <c r="K37" s="212"/>
      <c r="L37" s="212"/>
    </row>
    <row r="38" ht="15.75" customHeight="1">
      <c r="A38" s="356"/>
      <c r="B38" s="357"/>
      <c r="C38" s="358"/>
      <c r="D38" s="212"/>
      <c r="E38" s="359"/>
      <c r="F38" s="359"/>
      <c r="G38" s="212"/>
      <c r="H38" s="212"/>
      <c r="I38" s="212"/>
      <c r="J38" s="212"/>
      <c r="K38" s="212"/>
      <c r="L38" s="212"/>
    </row>
    <row r="39" ht="15.75" customHeight="1">
      <c r="A39" s="356"/>
      <c r="B39" s="357"/>
      <c r="C39" s="358"/>
      <c r="D39" s="212"/>
      <c r="E39" s="359"/>
      <c r="F39" s="359"/>
      <c r="G39" s="212"/>
      <c r="H39" s="212"/>
      <c r="I39" s="212"/>
      <c r="J39" s="212"/>
      <c r="K39" s="212"/>
      <c r="L39" s="212"/>
    </row>
    <row r="40" ht="15.75" customHeight="1">
      <c r="A40" s="356"/>
      <c r="B40" s="357"/>
      <c r="C40" s="358"/>
      <c r="D40" s="212"/>
      <c r="E40" s="359"/>
      <c r="F40" s="359"/>
      <c r="G40" s="212"/>
      <c r="H40" s="212"/>
      <c r="I40" s="212"/>
      <c r="J40" s="212"/>
      <c r="K40" s="212"/>
      <c r="L40" s="212"/>
    </row>
    <row r="41" ht="15.75" customHeight="1">
      <c r="A41" s="356"/>
      <c r="B41" s="357"/>
      <c r="C41" s="358"/>
      <c r="D41" s="212"/>
      <c r="E41" s="359"/>
      <c r="F41" s="359"/>
      <c r="G41" s="212"/>
      <c r="H41" s="212"/>
      <c r="I41" s="212"/>
      <c r="J41" s="212"/>
      <c r="K41" s="212"/>
      <c r="L41" s="212"/>
    </row>
    <row r="42" ht="15.75" customHeight="1">
      <c r="A42" s="356"/>
      <c r="B42" s="357"/>
      <c r="C42" s="358"/>
      <c r="D42" s="212"/>
      <c r="E42" s="359"/>
      <c r="F42" s="359"/>
      <c r="G42" s="212"/>
      <c r="H42" s="212"/>
      <c r="I42" s="212"/>
      <c r="J42" s="212"/>
      <c r="K42" s="212"/>
      <c r="L42" s="212"/>
    </row>
    <row r="43" ht="15.75" customHeight="1">
      <c r="A43" s="356"/>
      <c r="B43" s="357"/>
      <c r="C43" s="358"/>
      <c r="D43" s="212"/>
      <c r="E43" s="359"/>
      <c r="F43" s="359"/>
      <c r="G43" s="212"/>
      <c r="H43" s="212"/>
      <c r="I43" s="212"/>
      <c r="J43" s="212"/>
      <c r="K43" s="212"/>
      <c r="L43" s="212"/>
    </row>
    <row r="44" ht="15.75" customHeight="1">
      <c r="A44" s="356"/>
      <c r="B44" s="357"/>
      <c r="C44" s="358"/>
      <c r="D44" s="212"/>
      <c r="E44" s="359"/>
      <c r="F44" s="359"/>
      <c r="G44" s="212"/>
      <c r="H44" s="212"/>
      <c r="I44" s="212"/>
      <c r="J44" s="212"/>
      <c r="K44" s="212"/>
      <c r="L44" s="212"/>
    </row>
    <row r="45" ht="15.75" customHeight="1">
      <c r="A45" s="356"/>
      <c r="B45" s="357"/>
      <c r="C45" s="358"/>
      <c r="D45" s="212"/>
      <c r="E45" s="359"/>
      <c r="F45" s="359"/>
      <c r="G45" s="212"/>
      <c r="H45" s="212"/>
      <c r="I45" s="212"/>
      <c r="J45" s="212"/>
      <c r="K45" s="212"/>
      <c r="L45" s="212"/>
    </row>
    <row r="46" ht="15.75" customHeight="1">
      <c r="A46" s="356"/>
      <c r="B46" s="357"/>
      <c r="C46" s="358"/>
      <c r="D46" s="212"/>
      <c r="E46" s="359"/>
      <c r="F46" s="359"/>
      <c r="G46" s="212"/>
      <c r="H46" s="212"/>
      <c r="I46" s="212"/>
      <c r="J46" s="212"/>
      <c r="K46" s="212"/>
      <c r="L46" s="212"/>
    </row>
    <row r="47" ht="15.75" customHeight="1">
      <c r="A47" s="356"/>
      <c r="B47" s="357"/>
      <c r="C47" s="358"/>
      <c r="D47" s="212"/>
      <c r="E47" s="359"/>
      <c r="F47" s="359"/>
      <c r="G47" s="212"/>
      <c r="H47" s="212"/>
      <c r="I47" s="212"/>
      <c r="J47" s="212"/>
      <c r="K47" s="212"/>
      <c r="L47" s="212"/>
    </row>
    <row r="48" ht="15.75" customHeight="1">
      <c r="A48" s="356"/>
      <c r="B48" s="357"/>
      <c r="C48" s="358"/>
      <c r="D48" s="212"/>
      <c r="E48" s="359"/>
      <c r="F48" s="359"/>
      <c r="G48" s="212"/>
      <c r="H48" s="212"/>
      <c r="I48" s="212"/>
      <c r="J48" s="212"/>
      <c r="K48" s="212"/>
      <c r="L48" s="212"/>
    </row>
    <row r="49" ht="15.75" customHeight="1">
      <c r="A49" s="356"/>
      <c r="B49" s="357"/>
      <c r="C49" s="358"/>
      <c r="D49" s="212"/>
      <c r="E49" s="359"/>
      <c r="F49" s="359"/>
      <c r="G49" s="212"/>
      <c r="H49" s="212"/>
      <c r="I49" s="212"/>
      <c r="J49" s="212"/>
      <c r="K49" s="212"/>
      <c r="L49" s="212"/>
    </row>
    <row r="50" ht="15.75" customHeight="1">
      <c r="A50" s="356"/>
      <c r="B50" s="357"/>
      <c r="C50" s="358"/>
      <c r="D50" s="212"/>
      <c r="E50" s="359"/>
      <c r="F50" s="359"/>
      <c r="G50" s="212"/>
      <c r="H50" s="212"/>
      <c r="I50" s="212"/>
      <c r="J50" s="212"/>
      <c r="K50" s="212"/>
      <c r="L50" s="212"/>
    </row>
    <row r="51" ht="15.75" customHeight="1">
      <c r="A51" s="356"/>
      <c r="B51" s="357"/>
      <c r="C51" s="358"/>
      <c r="D51" s="212"/>
      <c r="E51" s="359"/>
      <c r="F51" s="359"/>
      <c r="G51" s="212"/>
      <c r="H51" s="212"/>
      <c r="I51" s="212"/>
      <c r="J51" s="212"/>
      <c r="K51" s="212"/>
      <c r="L51" s="212"/>
    </row>
    <row r="52" ht="15.75" customHeight="1">
      <c r="A52" s="356"/>
      <c r="B52" s="357"/>
      <c r="C52" s="358"/>
      <c r="D52" s="212"/>
      <c r="E52" s="359"/>
      <c r="F52" s="359"/>
      <c r="G52" s="212"/>
      <c r="H52" s="212"/>
      <c r="I52" s="212"/>
      <c r="J52" s="212"/>
      <c r="K52" s="212"/>
      <c r="L52" s="212"/>
    </row>
    <row r="53" ht="15.75" customHeight="1">
      <c r="A53" s="356"/>
      <c r="B53" s="357"/>
      <c r="C53" s="358"/>
      <c r="D53" s="212"/>
      <c r="E53" s="359"/>
      <c r="F53" s="359"/>
      <c r="G53" s="212"/>
      <c r="H53" s="212"/>
      <c r="I53" s="212"/>
      <c r="J53" s="212"/>
      <c r="K53" s="212"/>
      <c r="L53" s="212"/>
    </row>
    <row r="54" ht="15.75" customHeight="1">
      <c r="A54" s="356"/>
      <c r="B54" s="357"/>
      <c r="C54" s="358"/>
      <c r="D54" s="212"/>
      <c r="E54" s="359"/>
      <c r="F54" s="359"/>
      <c r="G54" s="212"/>
      <c r="H54" s="212"/>
      <c r="I54" s="212"/>
      <c r="J54" s="212"/>
      <c r="K54" s="212"/>
      <c r="L54" s="212"/>
    </row>
    <row r="55" ht="15.75" customHeight="1">
      <c r="A55" s="356"/>
      <c r="B55" s="357"/>
      <c r="C55" s="358"/>
      <c r="D55" s="212"/>
      <c r="E55" s="359"/>
      <c r="F55" s="359"/>
      <c r="G55" s="212"/>
      <c r="H55" s="212"/>
      <c r="I55" s="212"/>
      <c r="J55" s="212"/>
      <c r="K55" s="212"/>
      <c r="L55" s="212"/>
    </row>
    <row r="56" ht="15.75" customHeight="1">
      <c r="A56" s="356"/>
      <c r="B56" s="357"/>
      <c r="C56" s="358"/>
      <c r="D56" s="212"/>
      <c r="E56" s="359"/>
      <c r="F56" s="359"/>
      <c r="G56" s="212"/>
      <c r="H56" s="212"/>
      <c r="I56" s="212"/>
      <c r="J56" s="212"/>
      <c r="K56" s="212"/>
      <c r="L56" s="212"/>
    </row>
    <row r="57" ht="15.75" customHeight="1">
      <c r="A57" s="356"/>
      <c r="B57" s="357"/>
      <c r="C57" s="358"/>
      <c r="D57" s="212"/>
      <c r="E57" s="359"/>
      <c r="F57" s="359"/>
      <c r="G57" s="212"/>
      <c r="H57" s="212"/>
      <c r="I57" s="212"/>
      <c r="J57" s="212"/>
      <c r="K57" s="212"/>
      <c r="L57" s="212"/>
    </row>
    <row r="58" ht="15.75" customHeight="1">
      <c r="A58" s="356"/>
      <c r="B58" s="357"/>
      <c r="C58" s="358"/>
      <c r="D58" s="212"/>
      <c r="E58" s="359"/>
      <c r="F58" s="359"/>
      <c r="G58" s="212"/>
      <c r="H58" s="212"/>
      <c r="I58" s="212"/>
      <c r="J58" s="212"/>
      <c r="K58" s="212"/>
      <c r="L58" s="212"/>
    </row>
    <row r="59" ht="15.75" customHeight="1">
      <c r="A59" s="356"/>
      <c r="B59" s="357"/>
      <c r="C59" s="358"/>
      <c r="D59" s="212"/>
      <c r="E59" s="359"/>
      <c r="F59" s="359"/>
      <c r="G59" s="212"/>
      <c r="H59" s="212"/>
      <c r="I59" s="212"/>
      <c r="J59" s="212"/>
      <c r="K59" s="212"/>
      <c r="L59" s="212"/>
    </row>
    <row r="60" ht="15.75" customHeight="1">
      <c r="A60" s="356"/>
      <c r="B60" s="357"/>
      <c r="C60" s="358"/>
      <c r="D60" s="212"/>
      <c r="E60" s="359"/>
      <c r="F60" s="359"/>
      <c r="G60" s="212"/>
      <c r="H60" s="212"/>
      <c r="I60" s="212"/>
      <c r="J60" s="212"/>
      <c r="K60" s="212"/>
      <c r="L60" s="212"/>
    </row>
    <row r="61" ht="15.75" customHeight="1">
      <c r="A61" s="356"/>
      <c r="B61" s="357"/>
      <c r="C61" s="358"/>
      <c r="D61" s="212"/>
      <c r="E61" s="359"/>
      <c r="F61" s="359"/>
      <c r="G61" s="212"/>
      <c r="H61" s="212"/>
      <c r="I61" s="212"/>
      <c r="J61" s="212"/>
      <c r="K61" s="212"/>
      <c r="L61" s="212"/>
    </row>
    <row r="62" ht="15.75" customHeight="1">
      <c r="A62" s="356"/>
      <c r="B62" s="357"/>
      <c r="C62" s="358"/>
      <c r="D62" s="212"/>
      <c r="E62" s="359"/>
      <c r="F62" s="359"/>
      <c r="G62" s="212"/>
      <c r="H62" s="212"/>
      <c r="I62" s="212"/>
      <c r="J62" s="212"/>
      <c r="K62" s="212"/>
      <c r="L62" s="212"/>
    </row>
    <row r="63" ht="15.75" customHeight="1">
      <c r="A63" s="356"/>
      <c r="B63" s="357"/>
      <c r="C63" s="358"/>
      <c r="D63" s="212"/>
      <c r="E63" s="359"/>
      <c r="F63" s="359"/>
      <c r="G63" s="212"/>
      <c r="H63" s="212"/>
      <c r="I63" s="212"/>
      <c r="J63" s="212"/>
      <c r="K63" s="212"/>
      <c r="L63" s="212"/>
    </row>
    <row r="64" ht="15.75" customHeight="1">
      <c r="A64" s="356"/>
      <c r="B64" s="357"/>
      <c r="C64" s="358"/>
      <c r="D64" s="212"/>
      <c r="E64" s="359"/>
      <c r="F64" s="359"/>
      <c r="G64" s="212"/>
      <c r="H64" s="212"/>
      <c r="I64" s="212"/>
      <c r="J64" s="212"/>
      <c r="K64" s="212"/>
      <c r="L64" s="212"/>
    </row>
    <row r="65" ht="15.75" customHeight="1">
      <c r="A65" s="356"/>
      <c r="B65" s="357"/>
      <c r="C65" s="358"/>
      <c r="D65" s="212"/>
      <c r="E65" s="359"/>
      <c r="F65" s="359"/>
      <c r="G65" s="212"/>
      <c r="H65" s="212"/>
      <c r="I65" s="212"/>
      <c r="J65" s="212"/>
      <c r="K65" s="212"/>
      <c r="L65" s="212"/>
    </row>
    <row r="66" ht="15.75" customHeight="1">
      <c r="A66" s="356"/>
      <c r="B66" s="357"/>
      <c r="C66" s="358"/>
      <c r="D66" s="212"/>
      <c r="E66" s="359"/>
      <c r="F66" s="359"/>
      <c r="G66" s="212"/>
      <c r="H66" s="212"/>
      <c r="I66" s="212"/>
      <c r="J66" s="212"/>
      <c r="K66" s="212"/>
      <c r="L66" s="212"/>
    </row>
    <row r="67" ht="15.75" customHeight="1">
      <c r="A67" s="356"/>
      <c r="B67" s="357"/>
      <c r="C67" s="358"/>
      <c r="D67" s="212"/>
      <c r="E67" s="359"/>
      <c r="F67" s="359"/>
      <c r="G67" s="212"/>
      <c r="H67" s="212"/>
      <c r="I67" s="212"/>
      <c r="J67" s="212"/>
      <c r="K67" s="212"/>
      <c r="L67" s="212"/>
    </row>
    <row r="68" ht="15.75" customHeight="1">
      <c r="A68" s="356"/>
      <c r="B68" s="357"/>
      <c r="C68" s="358"/>
      <c r="D68" s="212"/>
      <c r="E68" s="359"/>
      <c r="F68" s="359"/>
      <c r="G68" s="212"/>
      <c r="H68" s="212"/>
      <c r="I68" s="212"/>
      <c r="J68" s="212"/>
      <c r="K68" s="212"/>
      <c r="L68" s="212"/>
    </row>
    <row r="69" ht="15.75" customHeight="1">
      <c r="A69" s="356"/>
      <c r="B69" s="357"/>
      <c r="C69" s="358"/>
      <c r="D69" s="212"/>
      <c r="E69" s="359"/>
      <c r="F69" s="359"/>
      <c r="G69" s="212"/>
      <c r="H69" s="212"/>
      <c r="I69" s="212"/>
      <c r="J69" s="212"/>
      <c r="K69" s="212"/>
      <c r="L69" s="212"/>
    </row>
    <row r="70" ht="15.75" customHeight="1">
      <c r="A70" s="356"/>
      <c r="B70" s="357"/>
      <c r="C70" s="358"/>
      <c r="D70" s="212"/>
      <c r="E70" s="359"/>
      <c r="F70" s="359"/>
      <c r="G70" s="212"/>
      <c r="H70" s="212"/>
      <c r="I70" s="212"/>
      <c r="J70" s="212"/>
      <c r="K70" s="212"/>
      <c r="L70" s="212"/>
    </row>
    <row r="71" ht="15.75" customHeight="1">
      <c r="A71" s="356"/>
      <c r="B71" s="357"/>
      <c r="C71" s="358"/>
      <c r="D71" s="212"/>
      <c r="E71" s="359"/>
      <c r="F71" s="359"/>
      <c r="G71" s="212"/>
      <c r="H71" s="212"/>
      <c r="I71" s="212"/>
      <c r="J71" s="212"/>
      <c r="K71" s="212"/>
      <c r="L71" s="212"/>
    </row>
    <row r="72" ht="15.75" customHeight="1">
      <c r="A72" s="356"/>
      <c r="B72" s="357"/>
      <c r="C72" s="358"/>
      <c r="D72" s="212"/>
      <c r="E72" s="359"/>
      <c r="F72" s="359"/>
      <c r="G72" s="212"/>
      <c r="H72" s="212"/>
      <c r="I72" s="212"/>
      <c r="J72" s="212"/>
      <c r="K72" s="212"/>
      <c r="L72" s="212"/>
    </row>
    <row r="73" ht="15.75" customHeight="1">
      <c r="A73" s="356"/>
      <c r="B73" s="357"/>
      <c r="C73" s="358"/>
      <c r="D73" s="212"/>
      <c r="E73" s="359"/>
      <c r="F73" s="359"/>
      <c r="G73" s="212"/>
      <c r="H73" s="212"/>
      <c r="I73" s="212"/>
      <c r="J73" s="212"/>
      <c r="K73" s="212"/>
      <c r="L73" s="212"/>
    </row>
    <row r="74" ht="15.75" customHeight="1">
      <c r="A74" s="356"/>
      <c r="B74" s="357"/>
      <c r="C74" s="358"/>
      <c r="D74" s="212"/>
      <c r="E74" s="359"/>
      <c r="F74" s="359"/>
      <c r="G74" s="212"/>
      <c r="H74" s="212"/>
      <c r="I74" s="212"/>
      <c r="J74" s="212"/>
      <c r="K74" s="212"/>
      <c r="L74" s="212"/>
    </row>
    <row r="75" ht="15.75" customHeight="1">
      <c r="A75" s="356"/>
      <c r="B75" s="357"/>
      <c r="C75" s="358"/>
      <c r="D75" s="212"/>
      <c r="E75" s="359"/>
      <c r="F75" s="359"/>
      <c r="G75" s="212"/>
      <c r="H75" s="212"/>
      <c r="I75" s="212"/>
      <c r="J75" s="212"/>
      <c r="K75" s="212"/>
      <c r="L75" s="212"/>
    </row>
    <row r="76" ht="15.75" customHeight="1">
      <c r="A76" s="356"/>
      <c r="B76" s="357"/>
      <c r="C76" s="358"/>
      <c r="D76" s="212"/>
      <c r="E76" s="359"/>
      <c r="F76" s="359"/>
      <c r="G76" s="212"/>
      <c r="H76" s="212"/>
      <c r="I76" s="212"/>
      <c r="J76" s="212"/>
      <c r="K76" s="212"/>
      <c r="L76" s="212"/>
    </row>
    <row r="77" ht="15.75" customHeight="1">
      <c r="A77" s="356"/>
      <c r="B77" s="357"/>
      <c r="C77" s="358"/>
      <c r="D77" s="212"/>
      <c r="E77" s="359"/>
      <c r="F77" s="359"/>
      <c r="G77" s="212"/>
      <c r="H77" s="212"/>
      <c r="I77" s="212"/>
      <c r="J77" s="212"/>
      <c r="K77" s="212"/>
      <c r="L77" s="212"/>
    </row>
    <row r="78" ht="15.75" customHeight="1">
      <c r="A78" s="356"/>
      <c r="B78" s="357"/>
      <c r="C78" s="358"/>
      <c r="D78" s="212"/>
      <c r="E78" s="359"/>
      <c r="F78" s="359"/>
      <c r="G78" s="212"/>
      <c r="H78" s="212"/>
      <c r="I78" s="212"/>
      <c r="J78" s="212"/>
      <c r="K78" s="212"/>
      <c r="L78" s="212"/>
    </row>
    <row r="79" ht="15.75" customHeight="1">
      <c r="A79" s="356"/>
      <c r="B79" s="357"/>
      <c r="C79" s="358"/>
      <c r="D79" s="212"/>
      <c r="E79" s="359"/>
      <c r="F79" s="359"/>
      <c r="G79" s="212"/>
      <c r="H79" s="212"/>
      <c r="I79" s="212"/>
      <c r="J79" s="212"/>
      <c r="K79" s="212"/>
      <c r="L79" s="212"/>
    </row>
    <row r="80" ht="15.75" customHeight="1">
      <c r="A80" s="356"/>
      <c r="B80" s="357"/>
      <c r="C80" s="358"/>
      <c r="D80" s="212"/>
      <c r="E80" s="359"/>
      <c r="F80" s="359"/>
      <c r="G80" s="212"/>
      <c r="H80" s="212"/>
      <c r="I80" s="212"/>
      <c r="J80" s="212"/>
      <c r="K80" s="212"/>
      <c r="L80" s="212"/>
    </row>
    <row r="81" ht="15.75" customHeight="1">
      <c r="A81" s="356"/>
      <c r="B81" s="357"/>
      <c r="C81" s="358"/>
      <c r="D81" s="212"/>
      <c r="E81" s="359"/>
      <c r="F81" s="359"/>
      <c r="G81" s="212"/>
      <c r="H81" s="212"/>
      <c r="I81" s="212"/>
      <c r="J81" s="212"/>
      <c r="K81" s="212"/>
      <c r="L81" s="212"/>
    </row>
    <row r="82" ht="15.75" customHeight="1">
      <c r="A82" s="356"/>
      <c r="B82" s="357"/>
      <c r="C82" s="358"/>
      <c r="D82" s="212"/>
      <c r="E82" s="359"/>
      <c r="F82" s="359"/>
      <c r="G82" s="212"/>
      <c r="H82" s="212"/>
      <c r="I82" s="212"/>
      <c r="J82" s="212"/>
      <c r="K82" s="212"/>
      <c r="L82" s="212"/>
    </row>
    <row r="83" ht="15.75" customHeight="1">
      <c r="A83" s="356"/>
      <c r="B83" s="357"/>
      <c r="C83" s="358"/>
      <c r="D83" s="212"/>
      <c r="E83" s="359"/>
      <c r="F83" s="359"/>
      <c r="G83" s="212"/>
      <c r="H83" s="212"/>
      <c r="I83" s="212"/>
      <c r="J83" s="212"/>
      <c r="K83" s="212"/>
      <c r="L83" s="212"/>
    </row>
    <row r="84" ht="15.75" customHeight="1">
      <c r="A84" s="356"/>
      <c r="B84" s="357"/>
      <c r="C84" s="358"/>
      <c r="D84" s="212"/>
      <c r="E84" s="359"/>
      <c r="F84" s="359"/>
      <c r="G84" s="212"/>
      <c r="H84" s="212"/>
      <c r="I84" s="212"/>
      <c r="J84" s="212"/>
      <c r="K84" s="212"/>
      <c r="L84" s="212"/>
    </row>
    <row r="85" ht="15.75" customHeight="1">
      <c r="A85" s="356"/>
      <c r="B85" s="357"/>
      <c r="C85" s="358"/>
      <c r="D85" s="212"/>
      <c r="E85" s="359"/>
      <c r="F85" s="359"/>
      <c r="G85" s="212"/>
      <c r="H85" s="212"/>
      <c r="I85" s="212"/>
      <c r="J85" s="212"/>
      <c r="K85" s="212"/>
      <c r="L85" s="212"/>
    </row>
    <row r="86" ht="15.75" customHeight="1">
      <c r="A86" s="356"/>
      <c r="B86" s="357"/>
      <c r="C86" s="358"/>
      <c r="D86" s="212"/>
      <c r="E86" s="359"/>
      <c r="F86" s="359"/>
      <c r="G86" s="212"/>
      <c r="H86" s="212"/>
      <c r="I86" s="212"/>
      <c r="J86" s="212"/>
      <c r="K86" s="212"/>
      <c r="L86" s="212"/>
    </row>
    <row r="87" ht="15.75" customHeight="1">
      <c r="A87" s="356"/>
      <c r="B87" s="357"/>
      <c r="C87" s="358"/>
      <c r="D87" s="212"/>
      <c r="E87" s="359"/>
      <c r="F87" s="359"/>
      <c r="G87" s="212"/>
      <c r="H87" s="212"/>
      <c r="I87" s="212"/>
      <c r="J87" s="212"/>
      <c r="K87" s="212"/>
      <c r="L87" s="212"/>
    </row>
    <row r="88" ht="15.75" customHeight="1">
      <c r="A88" s="356"/>
      <c r="B88" s="357"/>
      <c r="C88" s="358"/>
      <c r="D88" s="212"/>
      <c r="E88" s="359"/>
      <c r="F88" s="359"/>
      <c r="G88" s="212"/>
      <c r="H88" s="212"/>
      <c r="I88" s="212"/>
      <c r="J88" s="212"/>
      <c r="K88" s="212"/>
      <c r="L88" s="212"/>
    </row>
    <row r="89" ht="15.75" customHeight="1">
      <c r="A89" s="356"/>
      <c r="B89" s="357"/>
      <c r="C89" s="358"/>
      <c r="D89" s="212"/>
      <c r="E89" s="359"/>
      <c r="F89" s="359"/>
      <c r="G89" s="212"/>
      <c r="H89" s="212"/>
      <c r="I89" s="212"/>
      <c r="J89" s="212"/>
      <c r="K89" s="212"/>
      <c r="L89" s="212"/>
    </row>
    <row r="90" ht="15.75" customHeight="1">
      <c r="A90" s="356"/>
      <c r="B90" s="357"/>
      <c r="C90" s="358"/>
      <c r="D90" s="212"/>
      <c r="E90" s="359"/>
      <c r="F90" s="359"/>
      <c r="G90" s="212"/>
      <c r="H90" s="212"/>
      <c r="I90" s="212"/>
      <c r="J90" s="212"/>
      <c r="K90" s="212"/>
      <c r="L90" s="212"/>
    </row>
    <row r="91" ht="15.75" customHeight="1">
      <c r="A91" s="356"/>
      <c r="B91" s="357"/>
      <c r="C91" s="358"/>
      <c r="D91" s="212"/>
      <c r="E91" s="359"/>
      <c r="F91" s="359"/>
      <c r="G91" s="212"/>
      <c r="H91" s="212"/>
      <c r="I91" s="212"/>
      <c r="J91" s="212"/>
      <c r="K91" s="212"/>
      <c r="L91" s="212"/>
    </row>
    <row r="92" ht="15.75" customHeight="1">
      <c r="A92" s="356"/>
      <c r="B92" s="357"/>
      <c r="C92" s="358"/>
      <c r="D92" s="212"/>
      <c r="E92" s="359"/>
      <c r="F92" s="359"/>
      <c r="G92" s="212"/>
      <c r="H92" s="212"/>
      <c r="I92" s="212"/>
      <c r="J92" s="212"/>
      <c r="K92" s="212"/>
      <c r="L92" s="212"/>
    </row>
    <row r="93" ht="15.75" customHeight="1">
      <c r="A93" s="356"/>
      <c r="B93" s="357"/>
      <c r="C93" s="358"/>
      <c r="D93" s="212"/>
      <c r="E93" s="359"/>
      <c r="F93" s="359"/>
      <c r="G93" s="212"/>
      <c r="H93" s="212"/>
      <c r="I93" s="212"/>
      <c r="J93" s="212"/>
      <c r="K93" s="212"/>
      <c r="L93" s="212"/>
    </row>
    <row r="94" ht="15.75" customHeight="1">
      <c r="A94" s="356"/>
      <c r="B94" s="357"/>
      <c r="C94" s="358"/>
      <c r="D94" s="212"/>
      <c r="E94" s="359"/>
      <c r="F94" s="359"/>
      <c r="G94" s="212"/>
      <c r="H94" s="212"/>
      <c r="I94" s="212"/>
      <c r="J94" s="212"/>
      <c r="K94" s="212"/>
      <c r="L94" s="212"/>
    </row>
    <row r="95" ht="15.75" customHeight="1">
      <c r="A95" s="356"/>
      <c r="B95" s="357"/>
      <c r="C95" s="358"/>
      <c r="D95" s="212"/>
      <c r="E95" s="359"/>
      <c r="F95" s="359"/>
      <c r="G95" s="212"/>
      <c r="H95" s="212"/>
      <c r="I95" s="212"/>
      <c r="J95" s="212"/>
      <c r="K95" s="212"/>
      <c r="L95" s="212"/>
    </row>
    <row r="96" ht="15.75" customHeight="1">
      <c r="A96" s="356"/>
      <c r="B96" s="357"/>
      <c r="C96" s="358"/>
      <c r="D96" s="212"/>
      <c r="E96" s="359"/>
      <c r="F96" s="359"/>
      <c r="G96" s="212"/>
      <c r="H96" s="212"/>
      <c r="I96" s="212"/>
      <c r="J96" s="212"/>
      <c r="K96" s="212"/>
      <c r="L96" s="212"/>
    </row>
    <row r="97" ht="15.75" customHeight="1">
      <c r="A97" s="356"/>
      <c r="B97" s="357"/>
      <c r="C97" s="358"/>
      <c r="D97" s="212"/>
      <c r="E97" s="359"/>
      <c r="F97" s="359"/>
      <c r="G97" s="212"/>
      <c r="H97" s="212"/>
      <c r="I97" s="212"/>
      <c r="J97" s="212"/>
      <c r="K97" s="212"/>
      <c r="L97" s="212"/>
    </row>
    <row r="98" ht="15.75" customHeight="1">
      <c r="A98" s="356"/>
      <c r="B98" s="357"/>
      <c r="C98" s="358"/>
      <c r="D98" s="212"/>
      <c r="E98" s="359"/>
      <c r="F98" s="359"/>
      <c r="G98" s="212"/>
      <c r="H98" s="212"/>
      <c r="I98" s="212"/>
      <c r="J98" s="212"/>
      <c r="K98" s="212"/>
      <c r="L98" s="212"/>
    </row>
    <row r="99" ht="15.75" customHeight="1">
      <c r="A99" s="356"/>
      <c r="B99" s="357"/>
      <c r="C99" s="358"/>
      <c r="D99" s="212"/>
      <c r="E99" s="359"/>
      <c r="F99" s="359"/>
      <c r="G99" s="212"/>
      <c r="H99" s="212"/>
      <c r="I99" s="212"/>
      <c r="J99" s="212"/>
      <c r="K99" s="212"/>
      <c r="L99" s="212"/>
    </row>
    <row r="100" ht="15.75" customHeight="1">
      <c r="A100" s="356"/>
      <c r="B100" s="357"/>
      <c r="C100" s="358"/>
      <c r="D100" s="212"/>
      <c r="E100" s="359"/>
      <c r="F100" s="359"/>
      <c r="G100" s="212"/>
      <c r="H100" s="212"/>
      <c r="I100" s="212"/>
      <c r="J100" s="212"/>
      <c r="K100" s="212"/>
      <c r="L100" s="212"/>
    </row>
    <row r="101" ht="15.75" customHeight="1">
      <c r="A101" s="356"/>
      <c r="B101" s="357"/>
      <c r="C101" s="358"/>
      <c r="D101" s="212"/>
      <c r="E101" s="359"/>
      <c r="F101" s="359"/>
      <c r="G101" s="212"/>
      <c r="H101" s="212"/>
      <c r="I101" s="212"/>
      <c r="J101" s="212"/>
      <c r="K101" s="212"/>
      <c r="L101" s="212"/>
    </row>
    <row r="102" ht="15.75" customHeight="1">
      <c r="A102" s="356"/>
      <c r="B102" s="357"/>
      <c r="C102" s="358"/>
      <c r="D102" s="212"/>
      <c r="E102" s="359"/>
      <c r="F102" s="359"/>
      <c r="G102" s="212"/>
      <c r="H102" s="212"/>
      <c r="I102" s="212"/>
      <c r="J102" s="212"/>
      <c r="K102" s="212"/>
      <c r="L102" s="212"/>
    </row>
    <row r="103" ht="15.75" customHeight="1">
      <c r="A103" s="356"/>
      <c r="B103" s="357"/>
      <c r="C103" s="358"/>
      <c r="D103" s="212"/>
      <c r="E103" s="359"/>
      <c r="F103" s="359"/>
      <c r="G103" s="212"/>
      <c r="H103" s="212"/>
      <c r="I103" s="212"/>
      <c r="J103" s="212"/>
      <c r="K103" s="212"/>
      <c r="L103" s="212"/>
    </row>
    <row r="104" ht="15.75" customHeight="1">
      <c r="A104" s="356"/>
      <c r="B104" s="357"/>
      <c r="C104" s="358"/>
      <c r="D104" s="212"/>
      <c r="E104" s="359"/>
      <c r="F104" s="359"/>
      <c r="G104" s="212"/>
      <c r="H104" s="212"/>
      <c r="I104" s="212"/>
      <c r="J104" s="212"/>
      <c r="K104" s="212"/>
      <c r="L104" s="212"/>
    </row>
    <row r="105" ht="15.75" customHeight="1">
      <c r="A105" s="356"/>
      <c r="B105" s="357"/>
      <c r="C105" s="358"/>
      <c r="D105" s="212"/>
      <c r="E105" s="359"/>
      <c r="F105" s="359"/>
      <c r="G105" s="212"/>
      <c r="H105" s="212"/>
      <c r="I105" s="212"/>
      <c r="J105" s="212"/>
      <c r="K105" s="212"/>
      <c r="L105" s="212"/>
    </row>
    <row r="106" ht="15.75" customHeight="1">
      <c r="A106" s="356"/>
      <c r="B106" s="357"/>
      <c r="C106" s="358"/>
      <c r="D106" s="212"/>
      <c r="E106" s="359"/>
      <c r="F106" s="359"/>
      <c r="G106" s="212"/>
      <c r="H106" s="212"/>
      <c r="I106" s="212"/>
      <c r="J106" s="212"/>
      <c r="K106" s="212"/>
      <c r="L106" s="212"/>
    </row>
    <row r="107" ht="15.75" customHeight="1">
      <c r="A107" s="356"/>
      <c r="B107" s="357"/>
      <c r="C107" s="358"/>
      <c r="D107" s="212"/>
      <c r="E107" s="359"/>
      <c r="F107" s="359"/>
      <c r="G107" s="212"/>
      <c r="H107" s="212"/>
      <c r="I107" s="212"/>
      <c r="J107" s="212"/>
      <c r="K107" s="212"/>
      <c r="L107" s="212"/>
    </row>
    <row r="108" ht="15.75" customHeight="1">
      <c r="A108" s="356"/>
      <c r="B108" s="357"/>
      <c r="C108" s="358"/>
      <c r="D108" s="212"/>
      <c r="E108" s="359"/>
      <c r="F108" s="359"/>
      <c r="G108" s="212"/>
      <c r="H108" s="212"/>
      <c r="I108" s="212"/>
      <c r="J108" s="212"/>
      <c r="K108" s="212"/>
      <c r="L108" s="212"/>
    </row>
    <row r="109" ht="15.75" customHeight="1">
      <c r="A109" s="356"/>
      <c r="B109" s="357"/>
      <c r="C109" s="358"/>
      <c r="D109" s="212"/>
      <c r="E109" s="359"/>
      <c r="F109" s="359"/>
      <c r="G109" s="212"/>
      <c r="H109" s="212"/>
      <c r="I109" s="212"/>
      <c r="J109" s="212"/>
      <c r="K109" s="212"/>
      <c r="L109" s="212"/>
    </row>
    <row r="110" ht="15.75" customHeight="1">
      <c r="A110" s="356"/>
      <c r="B110" s="357"/>
      <c r="C110" s="358"/>
      <c r="D110" s="212"/>
      <c r="E110" s="359"/>
      <c r="F110" s="359"/>
      <c r="G110" s="212"/>
      <c r="H110" s="212"/>
      <c r="I110" s="212"/>
      <c r="J110" s="212"/>
      <c r="K110" s="212"/>
      <c r="L110" s="212"/>
    </row>
    <row r="111" ht="15.75" customHeight="1">
      <c r="A111" s="356"/>
      <c r="B111" s="357"/>
      <c r="C111" s="358"/>
      <c r="D111" s="212"/>
      <c r="E111" s="359"/>
      <c r="F111" s="359"/>
      <c r="G111" s="212"/>
      <c r="H111" s="212"/>
      <c r="I111" s="212"/>
      <c r="J111" s="212"/>
      <c r="K111" s="212"/>
      <c r="L111" s="212"/>
    </row>
    <row r="112" ht="15.75" customHeight="1">
      <c r="A112" s="356"/>
      <c r="B112" s="357"/>
      <c r="C112" s="358"/>
      <c r="D112" s="212"/>
      <c r="E112" s="359"/>
      <c r="F112" s="359"/>
      <c r="G112" s="212"/>
      <c r="H112" s="212"/>
      <c r="I112" s="212"/>
      <c r="J112" s="212"/>
      <c r="K112" s="212"/>
      <c r="L112" s="212"/>
    </row>
    <row r="113" ht="15.75" customHeight="1">
      <c r="A113" s="356"/>
      <c r="B113" s="357"/>
      <c r="C113" s="358"/>
      <c r="D113" s="212"/>
      <c r="E113" s="359"/>
      <c r="F113" s="359"/>
      <c r="G113" s="212"/>
      <c r="H113" s="212"/>
      <c r="I113" s="212"/>
      <c r="J113" s="212"/>
      <c r="K113" s="212"/>
      <c r="L113" s="212"/>
    </row>
    <row r="114" ht="15.75" customHeight="1">
      <c r="A114" s="356"/>
      <c r="B114" s="357"/>
      <c r="C114" s="358"/>
      <c r="D114" s="212"/>
      <c r="E114" s="359"/>
      <c r="F114" s="359"/>
      <c r="G114" s="212"/>
      <c r="H114" s="212"/>
      <c r="I114" s="212"/>
      <c r="J114" s="212"/>
      <c r="K114" s="212"/>
      <c r="L114" s="212"/>
    </row>
    <row r="115" ht="15.75" customHeight="1">
      <c r="A115" s="356"/>
      <c r="B115" s="357"/>
      <c r="C115" s="358"/>
      <c r="D115" s="212"/>
      <c r="E115" s="359"/>
      <c r="F115" s="359"/>
      <c r="G115" s="212"/>
      <c r="H115" s="212"/>
      <c r="I115" s="212"/>
      <c r="J115" s="212"/>
      <c r="K115" s="212"/>
      <c r="L115" s="212"/>
    </row>
    <row r="116" ht="15.75" customHeight="1">
      <c r="A116" s="356"/>
      <c r="B116" s="357"/>
      <c r="C116" s="358"/>
      <c r="D116" s="212"/>
      <c r="E116" s="359"/>
      <c r="F116" s="359"/>
      <c r="G116" s="212"/>
      <c r="H116" s="212"/>
      <c r="I116" s="212"/>
      <c r="J116" s="212"/>
      <c r="K116" s="212"/>
      <c r="L116" s="212"/>
    </row>
    <row r="117" ht="15.75" customHeight="1">
      <c r="A117" s="356"/>
      <c r="B117" s="357"/>
      <c r="C117" s="358"/>
      <c r="D117" s="212"/>
      <c r="E117" s="359"/>
      <c r="F117" s="359"/>
      <c r="G117" s="212"/>
      <c r="H117" s="212"/>
      <c r="I117" s="212"/>
      <c r="J117" s="212"/>
      <c r="K117" s="212"/>
      <c r="L117" s="212"/>
    </row>
    <row r="118" ht="15.75" customHeight="1">
      <c r="A118" s="356"/>
      <c r="B118" s="357"/>
      <c r="C118" s="358"/>
      <c r="D118" s="212"/>
      <c r="E118" s="359"/>
      <c r="F118" s="359"/>
      <c r="G118" s="212"/>
      <c r="H118" s="212"/>
      <c r="I118" s="212"/>
      <c r="J118" s="212"/>
      <c r="K118" s="212"/>
      <c r="L118" s="212"/>
    </row>
    <row r="119" ht="15.75" customHeight="1">
      <c r="A119" s="356"/>
      <c r="B119" s="357"/>
      <c r="C119" s="358"/>
      <c r="D119" s="212"/>
      <c r="E119" s="359"/>
      <c r="F119" s="359"/>
      <c r="G119" s="212"/>
      <c r="H119" s="212"/>
      <c r="I119" s="212"/>
      <c r="J119" s="212"/>
      <c r="K119" s="212"/>
      <c r="L119" s="212"/>
    </row>
    <row r="120" ht="15.75" customHeight="1">
      <c r="A120" s="356"/>
      <c r="B120" s="357"/>
      <c r="C120" s="358"/>
      <c r="D120" s="212"/>
      <c r="E120" s="359"/>
      <c r="F120" s="359"/>
      <c r="G120" s="212"/>
      <c r="H120" s="212"/>
      <c r="I120" s="212"/>
      <c r="J120" s="212"/>
      <c r="K120" s="212"/>
      <c r="L120" s="212"/>
    </row>
    <row r="121" ht="15.75" customHeight="1">
      <c r="A121" s="356"/>
      <c r="B121" s="357"/>
      <c r="C121" s="358"/>
      <c r="D121" s="212"/>
      <c r="E121" s="359"/>
      <c r="F121" s="359"/>
      <c r="G121" s="212"/>
      <c r="H121" s="212"/>
      <c r="I121" s="212"/>
      <c r="J121" s="212"/>
      <c r="K121" s="212"/>
      <c r="L121" s="212"/>
    </row>
    <row r="122" ht="15.75" customHeight="1">
      <c r="A122" s="356"/>
      <c r="B122" s="357"/>
      <c r="C122" s="358"/>
      <c r="D122" s="212"/>
      <c r="E122" s="359"/>
      <c r="F122" s="359"/>
      <c r="G122" s="212"/>
      <c r="H122" s="212"/>
      <c r="I122" s="212"/>
      <c r="J122" s="212"/>
      <c r="K122" s="212"/>
      <c r="L122" s="212"/>
    </row>
    <row r="123" ht="15.75" customHeight="1">
      <c r="A123" s="356"/>
      <c r="B123" s="357"/>
      <c r="C123" s="358"/>
      <c r="D123" s="212"/>
      <c r="E123" s="359"/>
      <c r="F123" s="359"/>
      <c r="G123" s="212"/>
      <c r="H123" s="212"/>
      <c r="I123" s="212"/>
      <c r="J123" s="212"/>
      <c r="K123" s="212"/>
      <c r="L123" s="212"/>
    </row>
    <row r="124" ht="15.75" customHeight="1">
      <c r="A124" s="356"/>
      <c r="B124" s="357"/>
      <c r="C124" s="358"/>
      <c r="D124" s="212"/>
      <c r="E124" s="359"/>
      <c r="F124" s="359"/>
      <c r="G124" s="212"/>
      <c r="H124" s="212"/>
      <c r="I124" s="212"/>
      <c r="J124" s="212"/>
      <c r="K124" s="212"/>
      <c r="L124" s="212"/>
    </row>
    <row r="125" ht="15.75" customHeight="1">
      <c r="A125" s="356"/>
      <c r="B125" s="357"/>
      <c r="C125" s="358"/>
      <c r="D125" s="212"/>
      <c r="E125" s="359"/>
      <c r="F125" s="359"/>
      <c r="G125" s="212"/>
      <c r="H125" s="212"/>
      <c r="I125" s="212"/>
      <c r="J125" s="212"/>
      <c r="K125" s="212"/>
      <c r="L125" s="212"/>
    </row>
    <row r="126" ht="15.75" customHeight="1">
      <c r="A126" s="356"/>
      <c r="B126" s="357"/>
      <c r="C126" s="358"/>
      <c r="D126" s="212"/>
      <c r="E126" s="359"/>
      <c r="F126" s="359"/>
      <c r="G126" s="212"/>
      <c r="H126" s="212"/>
      <c r="I126" s="212"/>
      <c r="J126" s="212"/>
      <c r="K126" s="212"/>
      <c r="L126" s="212"/>
    </row>
    <row r="127" ht="15.75" customHeight="1">
      <c r="A127" s="356"/>
      <c r="B127" s="357"/>
      <c r="C127" s="358"/>
      <c r="D127" s="212"/>
      <c r="E127" s="359"/>
      <c r="F127" s="359"/>
      <c r="G127" s="212"/>
      <c r="H127" s="212"/>
      <c r="I127" s="212"/>
      <c r="J127" s="212"/>
      <c r="K127" s="212"/>
      <c r="L127" s="212"/>
    </row>
    <row r="128" ht="15.75" customHeight="1">
      <c r="A128" s="356"/>
      <c r="B128" s="357"/>
      <c r="C128" s="358"/>
      <c r="D128" s="212"/>
      <c r="E128" s="359"/>
      <c r="F128" s="359"/>
      <c r="G128" s="212"/>
      <c r="H128" s="212"/>
      <c r="I128" s="212"/>
      <c r="J128" s="212"/>
      <c r="K128" s="212"/>
      <c r="L128" s="212"/>
    </row>
    <row r="129" ht="15.75" customHeight="1">
      <c r="A129" s="356"/>
      <c r="B129" s="357"/>
      <c r="C129" s="358"/>
      <c r="D129" s="212"/>
      <c r="E129" s="359"/>
      <c r="F129" s="359"/>
      <c r="G129" s="212"/>
      <c r="H129" s="212"/>
      <c r="I129" s="212"/>
      <c r="J129" s="212"/>
      <c r="K129" s="212"/>
      <c r="L129" s="212"/>
    </row>
    <row r="130" ht="15.75" customHeight="1">
      <c r="A130" s="356"/>
      <c r="B130" s="357"/>
      <c r="C130" s="358"/>
      <c r="D130" s="212"/>
      <c r="E130" s="359"/>
      <c r="F130" s="359"/>
      <c r="G130" s="212"/>
      <c r="H130" s="212"/>
      <c r="I130" s="212"/>
      <c r="J130" s="212"/>
      <c r="K130" s="212"/>
      <c r="L130" s="212"/>
    </row>
    <row r="131" ht="15.75" customHeight="1">
      <c r="A131" s="356"/>
      <c r="B131" s="357"/>
      <c r="C131" s="358"/>
      <c r="D131" s="212"/>
      <c r="E131" s="359"/>
      <c r="F131" s="359"/>
      <c r="G131" s="212"/>
      <c r="H131" s="212"/>
      <c r="I131" s="212"/>
      <c r="J131" s="212"/>
      <c r="K131" s="212"/>
      <c r="L131" s="212"/>
    </row>
    <row r="132" ht="15.75" customHeight="1">
      <c r="A132" s="356"/>
      <c r="B132" s="357"/>
      <c r="C132" s="358"/>
      <c r="D132" s="212"/>
      <c r="E132" s="359"/>
      <c r="F132" s="359"/>
      <c r="G132" s="212"/>
      <c r="H132" s="212"/>
      <c r="I132" s="212"/>
      <c r="J132" s="212"/>
      <c r="K132" s="212"/>
      <c r="L132" s="212"/>
    </row>
    <row r="133" ht="15.75" customHeight="1">
      <c r="A133" s="356"/>
      <c r="B133" s="357"/>
      <c r="C133" s="358"/>
      <c r="D133" s="212"/>
      <c r="E133" s="359"/>
      <c r="F133" s="359"/>
      <c r="G133" s="212"/>
      <c r="H133" s="212"/>
      <c r="I133" s="212"/>
      <c r="J133" s="212"/>
      <c r="K133" s="212"/>
      <c r="L133" s="212"/>
    </row>
    <row r="134" ht="15.75" customHeight="1">
      <c r="A134" s="356"/>
      <c r="B134" s="357"/>
      <c r="C134" s="358"/>
      <c r="D134" s="212"/>
      <c r="E134" s="359"/>
      <c r="F134" s="359"/>
      <c r="G134" s="212"/>
      <c r="H134" s="212"/>
      <c r="I134" s="212"/>
      <c r="J134" s="212"/>
      <c r="K134" s="212"/>
      <c r="L134" s="212"/>
    </row>
    <row r="135" ht="15.75" customHeight="1">
      <c r="A135" s="356"/>
      <c r="B135" s="357"/>
      <c r="C135" s="358"/>
      <c r="D135" s="212"/>
      <c r="E135" s="359"/>
      <c r="F135" s="359"/>
      <c r="G135" s="212"/>
      <c r="H135" s="212"/>
      <c r="I135" s="212"/>
      <c r="J135" s="212"/>
      <c r="K135" s="212"/>
      <c r="L135" s="212"/>
    </row>
    <row r="136" ht="15.75" customHeight="1">
      <c r="A136" s="356"/>
      <c r="B136" s="357"/>
      <c r="C136" s="358"/>
      <c r="D136" s="212"/>
      <c r="E136" s="359"/>
      <c r="F136" s="359"/>
      <c r="G136" s="212"/>
      <c r="H136" s="212"/>
      <c r="I136" s="212"/>
      <c r="J136" s="212"/>
      <c r="K136" s="212"/>
      <c r="L136" s="212"/>
    </row>
    <row r="137" ht="15.75" customHeight="1">
      <c r="A137" s="356"/>
      <c r="B137" s="357"/>
      <c r="C137" s="358"/>
      <c r="D137" s="212"/>
      <c r="E137" s="359"/>
      <c r="F137" s="359"/>
      <c r="G137" s="212"/>
      <c r="H137" s="212"/>
      <c r="I137" s="212"/>
      <c r="J137" s="212"/>
      <c r="K137" s="212"/>
      <c r="L137" s="212"/>
    </row>
    <row r="138" ht="15.75" customHeight="1">
      <c r="A138" s="356"/>
      <c r="B138" s="357"/>
      <c r="C138" s="358"/>
      <c r="D138" s="212"/>
      <c r="E138" s="359"/>
      <c r="F138" s="359"/>
      <c r="G138" s="212"/>
      <c r="H138" s="212"/>
      <c r="I138" s="212"/>
      <c r="J138" s="212"/>
      <c r="K138" s="212"/>
      <c r="L138" s="212"/>
    </row>
    <row r="139" ht="15.75" customHeight="1">
      <c r="A139" s="356"/>
      <c r="B139" s="357"/>
      <c r="C139" s="358"/>
      <c r="D139" s="212"/>
      <c r="E139" s="359"/>
      <c r="F139" s="359"/>
      <c r="G139" s="212"/>
      <c r="H139" s="212"/>
      <c r="I139" s="212"/>
      <c r="J139" s="212"/>
      <c r="K139" s="212"/>
      <c r="L139" s="212"/>
    </row>
    <row r="140" ht="15.75" customHeight="1">
      <c r="A140" s="356"/>
      <c r="B140" s="357"/>
      <c r="C140" s="358"/>
      <c r="D140" s="212"/>
      <c r="E140" s="359"/>
      <c r="F140" s="359"/>
      <c r="G140" s="212"/>
      <c r="H140" s="212"/>
      <c r="I140" s="212"/>
      <c r="J140" s="212"/>
      <c r="K140" s="212"/>
      <c r="L140" s="212"/>
    </row>
    <row r="141" ht="15.75" customHeight="1">
      <c r="A141" s="356"/>
      <c r="B141" s="357"/>
      <c r="C141" s="358"/>
      <c r="D141" s="212"/>
      <c r="E141" s="359"/>
      <c r="F141" s="359"/>
      <c r="G141" s="212"/>
      <c r="H141" s="212"/>
      <c r="I141" s="212"/>
      <c r="J141" s="212"/>
      <c r="K141" s="212"/>
      <c r="L141" s="212"/>
    </row>
    <row r="142" ht="15.75" customHeight="1">
      <c r="A142" s="356"/>
      <c r="B142" s="357"/>
      <c r="C142" s="358"/>
      <c r="D142" s="212"/>
      <c r="E142" s="359"/>
      <c r="F142" s="359"/>
      <c r="G142" s="212"/>
      <c r="H142" s="212"/>
      <c r="I142" s="212"/>
      <c r="J142" s="212"/>
      <c r="K142" s="212"/>
      <c r="L142" s="212"/>
    </row>
    <row r="143" ht="15.75" customHeight="1">
      <c r="A143" s="356"/>
      <c r="B143" s="357"/>
      <c r="C143" s="358"/>
      <c r="D143" s="212"/>
      <c r="E143" s="359"/>
      <c r="F143" s="359"/>
      <c r="G143" s="212"/>
      <c r="H143" s="212"/>
      <c r="I143" s="212"/>
      <c r="J143" s="212"/>
      <c r="K143" s="212"/>
      <c r="L143" s="212"/>
    </row>
    <row r="144" ht="15.75" customHeight="1">
      <c r="A144" s="356"/>
      <c r="B144" s="357"/>
      <c r="C144" s="358"/>
      <c r="D144" s="212"/>
      <c r="E144" s="359"/>
      <c r="F144" s="359"/>
      <c r="G144" s="212"/>
      <c r="H144" s="212"/>
      <c r="I144" s="212"/>
      <c r="J144" s="212"/>
      <c r="K144" s="212"/>
      <c r="L144" s="212"/>
    </row>
    <row r="145" ht="15.75" customHeight="1">
      <c r="A145" s="356"/>
      <c r="B145" s="357"/>
      <c r="C145" s="358"/>
      <c r="D145" s="212"/>
      <c r="E145" s="359"/>
      <c r="F145" s="359"/>
      <c r="G145" s="212"/>
      <c r="H145" s="212"/>
      <c r="I145" s="212"/>
      <c r="J145" s="212"/>
      <c r="K145" s="212"/>
      <c r="L145" s="212"/>
    </row>
    <row r="146" ht="15.75" customHeight="1">
      <c r="A146" s="356"/>
      <c r="B146" s="357"/>
      <c r="C146" s="358"/>
      <c r="D146" s="212"/>
      <c r="E146" s="359"/>
      <c r="F146" s="359"/>
      <c r="G146" s="212"/>
      <c r="H146" s="212"/>
      <c r="I146" s="212"/>
      <c r="J146" s="212"/>
      <c r="K146" s="212"/>
      <c r="L146" s="212"/>
    </row>
    <row r="147" ht="15.75" customHeight="1">
      <c r="A147" s="356"/>
      <c r="B147" s="357"/>
      <c r="C147" s="358"/>
      <c r="D147" s="212"/>
      <c r="E147" s="359"/>
      <c r="F147" s="359"/>
      <c r="G147" s="212"/>
      <c r="H147" s="212"/>
      <c r="I147" s="212"/>
      <c r="J147" s="212"/>
      <c r="K147" s="212"/>
      <c r="L147" s="212"/>
    </row>
    <row r="148" ht="15.75" customHeight="1">
      <c r="A148" s="356"/>
      <c r="B148" s="357"/>
      <c r="C148" s="358"/>
      <c r="D148" s="212"/>
      <c r="E148" s="359"/>
      <c r="F148" s="359"/>
      <c r="G148" s="212"/>
      <c r="H148" s="212"/>
      <c r="I148" s="212"/>
      <c r="J148" s="212"/>
      <c r="K148" s="212"/>
      <c r="L148" s="212"/>
    </row>
    <row r="149" ht="15.75" customHeight="1">
      <c r="A149" s="356"/>
      <c r="B149" s="357"/>
      <c r="C149" s="358"/>
      <c r="D149" s="212"/>
      <c r="E149" s="359"/>
      <c r="F149" s="359"/>
      <c r="G149" s="212"/>
      <c r="H149" s="212"/>
      <c r="I149" s="212"/>
      <c r="J149" s="212"/>
      <c r="K149" s="212"/>
      <c r="L149" s="212"/>
    </row>
    <row r="150" ht="15.75" customHeight="1">
      <c r="A150" s="356"/>
      <c r="B150" s="357"/>
      <c r="C150" s="358"/>
      <c r="D150" s="212"/>
      <c r="E150" s="359"/>
      <c r="F150" s="359"/>
      <c r="G150" s="212"/>
      <c r="H150" s="212"/>
      <c r="I150" s="212"/>
      <c r="J150" s="212"/>
      <c r="K150" s="212"/>
      <c r="L150" s="212"/>
    </row>
    <row r="151" ht="15.75" customHeight="1">
      <c r="A151" s="356"/>
      <c r="B151" s="357"/>
      <c r="C151" s="358"/>
      <c r="D151" s="212"/>
      <c r="E151" s="359"/>
      <c r="F151" s="359"/>
      <c r="G151" s="212"/>
      <c r="H151" s="212"/>
      <c r="I151" s="212"/>
      <c r="J151" s="212"/>
      <c r="K151" s="212"/>
      <c r="L151" s="212"/>
    </row>
    <row r="152" ht="15.75" customHeight="1">
      <c r="A152" s="356"/>
      <c r="B152" s="357"/>
      <c r="C152" s="358"/>
      <c r="D152" s="212"/>
      <c r="E152" s="359"/>
      <c r="F152" s="359"/>
      <c r="G152" s="212"/>
      <c r="H152" s="212"/>
      <c r="I152" s="212"/>
      <c r="J152" s="212"/>
      <c r="K152" s="212"/>
      <c r="L152" s="212"/>
    </row>
    <row r="153" ht="15.75" customHeight="1">
      <c r="A153" s="356"/>
      <c r="B153" s="357"/>
      <c r="C153" s="358"/>
      <c r="D153" s="212"/>
      <c r="E153" s="359"/>
      <c r="F153" s="359"/>
      <c r="G153" s="212"/>
      <c r="H153" s="212"/>
      <c r="I153" s="212"/>
      <c r="J153" s="212"/>
      <c r="K153" s="212"/>
      <c r="L153" s="212"/>
    </row>
    <row r="154" ht="15.75" customHeight="1">
      <c r="A154" s="356"/>
      <c r="B154" s="357"/>
      <c r="C154" s="358"/>
      <c r="D154" s="212"/>
      <c r="E154" s="359"/>
      <c r="F154" s="359"/>
      <c r="G154" s="212"/>
      <c r="H154" s="212"/>
      <c r="I154" s="212"/>
      <c r="J154" s="212"/>
      <c r="K154" s="212"/>
      <c r="L154" s="212"/>
    </row>
    <row r="155" ht="15.75" customHeight="1">
      <c r="A155" s="356"/>
      <c r="B155" s="357"/>
      <c r="C155" s="358"/>
      <c r="D155" s="212"/>
      <c r="E155" s="359"/>
      <c r="F155" s="359"/>
      <c r="G155" s="212"/>
      <c r="H155" s="212"/>
      <c r="I155" s="212"/>
      <c r="J155" s="212"/>
      <c r="K155" s="212"/>
      <c r="L155" s="212"/>
    </row>
    <row r="156" ht="15.75" customHeight="1">
      <c r="A156" s="356"/>
      <c r="B156" s="357"/>
      <c r="C156" s="358"/>
      <c r="D156" s="212"/>
      <c r="E156" s="359"/>
      <c r="F156" s="359"/>
      <c r="G156" s="212"/>
      <c r="H156" s="212"/>
      <c r="I156" s="212"/>
      <c r="J156" s="212"/>
      <c r="K156" s="212"/>
      <c r="L156" s="212"/>
    </row>
    <row r="157" ht="15.75" customHeight="1">
      <c r="A157" s="356"/>
      <c r="B157" s="357"/>
      <c r="C157" s="358"/>
      <c r="D157" s="212"/>
      <c r="E157" s="359"/>
      <c r="F157" s="359"/>
      <c r="G157" s="212"/>
      <c r="H157" s="212"/>
      <c r="I157" s="212"/>
      <c r="J157" s="212"/>
      <c r="K157" s="212"/>
      <c r="L157" s="212"/>
    </row>
    <row r="158" ht="15.75" customHeight="1">
      <c r="A158" s="356"/>
      <c r="B158" s="357"/>
      <c r="C158" s="358"/>
      <c r="D158" s="212"/>
      <c r="E158" s="359"/>
      <c r="F158" s="359"/>
      <c r="G158" s="212"/>
      <c r="H158" s="212"/>
      <c r="I158" s="212"/>
      <c r="J158" s="212"/>
      <c r="K158" s="212"/>
      <c r="L158" s="212"/>
    </row>
    <row r="159" ht="15.75" customHeight="1">
      <c r="A159" s="356"/>
      <c r="B159" s="357"/>
      <c r="C159" s="358"/>
      <c r="D159" s="212"/>
      <c r="E159" s="359"/>
      <c r="F159" s="359"/>
      <c r="G159" s="212"/>
      <c r="H159" s="212"/>
      <c r="I159" s="212"/>
      <c r="J159" s="212"/>
      <c r="K159" s="212"/>
      <c r="L159" s="212"/>
    </row>
    <row r="160" ht="15.75" customHeight="1">
      <c r="A160" s="356"/>
      <c r="B160" s="357"/>
      <c r="C160" s="358"/>
      <c r="D160" s="212"/>
      <c r="E160" s="359"/>
      <c r="F160" s="359"/>
      <c r="G160" s="212"/>
      <c r="H160" s="212"/>
      <c r="I160" s="212"/>
      <c r="J160" s="212"/>
      <c r="K160" s="212"/>
      <c r="L160" s="212"/>
    </row>
    <row r="161" ht="15.75" customHeight="1">
      <c r="A161" s="356"/>
      <c r="B161" s="357"/>
      <c r="C161" s="358"/>
      <c r="D161" s="212"/>
      <c r="E161" s="359"/>
      <c r="F161" s="359"/>
      <c r="G161" s="212"/>
      <c r="H161" s="212"/>
      <c r="I161" s="212"/>
      <c r="J161" s="212"/>
      <c r="K161" s="212"/>
      <c r="L161" s="212"/>
    </row>
    <row r="162" ht="15.75" customHeight="1">
      <c r="A162" s="356"/>
      <c r="B162" s="357"/>
      <c r="C162" s="358"/>
      <c r="D162" s="212"/>
      <c r="E162" s="359"/>
      <c r="F162" s="359"/>
      <c r="G162" s="212"/>
      <c r="H162" s="212"/>
      <c r="I162" s="212"/>
      <c r="J162" s="212"/>
      <c r="K162" s="212"/>
      <c r="L162" s="212"/>
    </row>
    <row r="163" ht="15.75" customHeight="1">
      <c r="A163" s="356"/>
      <c r="B163" s="357"/>
      <c r="C163" s="358"/>
      <c r="D163" s="212"/>
      <c r="E163" s="359"/>
      <c r="F163" s="359"/>
      <c r="G163" s="212"/>
      <c r="H163" s="212"/>
      <c r="I163" s="212"/>
      <c r="J163" s="212"/>
      <c r="K163" s="212"/>
      <c r="L163" s="212"/>
    </row>
    <row r="164" ht="15.75" customHeight="1">
      <c r="A164" s="356"/>
      <c r="B164" s="357"/>
      <c r="C164" s="358"/>
      <c r="D164" s="212"/>
      <c r="E164" s="359"/>
      <c r="F164" s="359"/>
      <c r="G164" s="212"/>
      <c r="H164" s="212"/>
      <c r="I164" s="212"/>
      <c r="J164" s="212"/>
      <c r="K164" s="212"/>
      <c r="L164" s="212"/>
    </row>
    <row r="165" ht="15.75" customHeight="1">
      <c r="A165" s="356"/>
      <c r="B165" s="357"/>
      <c r="C165" s="358"/>
      <c r="D165" s="212"/>
      <c r="E165" s="359"/>
      <c r="F165" s="359"/>
      <c r="G165" s="212"/>
      <c r="H165" s="212"/>
      <c r="I165" s="212"/>
      <c r="J165" s="212"/>
      <c r="K165" s="212"/>
      <c r="L165" s="212"/>
    </row>
    <row r="166" ht="15.75" customHeight="1">
      <c r="A166" s="356"/>
      <c r="B166" s="357"/>
      <c r="C166" s="358"/>
      <c r="D166" s="212"/>
      <c r="E166" s="359"/>
      <c r="F166" s="359"/>
      <c r="G166" s="212"/>
      <c r="H166" s="212"/>
      <c r="I166" s="212"/>
      <c r="J166" s="212"/>
      <c r="K166" s="212"/>
      <c r="L166" s="212"/>
    </row>
    <row r="167" ht="15.75" customHeight="1">
      <c r="A167" s="356"/>
      <c r="B167" s="357"/>
      <c r="C167" s="358"/>
      <c r="D167" s="212"/>
      <c r="E167" s="359"/>
      <c r="F167" s="359"/>
      <c r="G167" s="212"/>
      <c r="H167" s="212"/>
      <c r="I167" s="212"/>
      <c r="J167" s="212"/>
      <c r="K167" s="212"/>
      <c r="L167" s="212"/>
    </row>
    <row r="168" ht="15.75" customHeight="1">
      <c r="A168" s="356"/>
      <c r="B168" s="357"/>
      <c r="C168" s="358"/>
      <c r="D168" s="212"/>
      <c r="E168" s="359"/>
      <c r="F168" s="359"/>
      <c r="G168" s="212"/>
      <c r="H168" s="212"/>
      <c r="I168" s="212"/>
      <c r="J168" s="212"/>
      <c r="K168" s="212"/>
      <c r="L168" s="212"/>
    </row>
    <row r="169" ht="15.75" customHeight="1">
      <c r="A169" s="356"/>
      <c r="B169" s="357"/>
      <c r="C169" s="358"/>
      <c r="D169" s="212"/>
      <c r="E169" s="359"/>
      <c r="F169" s="359"/>
      <c r="G169" s="212"/>
      <c r="H169" s="212"/>
      <c r="I169" s="212"/>
      <c r="J169" s="212"/>
      <c r="K169" s="212"/>
      <c r="L169" s="212"/>
    </row>
    <row r="170" ht="15.75" customHeight="1">
      <c r="A170" s="356"/>
      <c r="B170" s="357"/>
      <c r="C170" s="358"/>
      <c r="D170" s="212"/>
      <c r="E170" s="359"/>
      <c r="F170" s="359"/>
      <c r="G170" s="212"/>
      <c r="H170" s="212"/>
      <c r="I170" s="212"/>
      <c r="J170" s="212"/>
      <c r="K170" s="212"/>
      <c r="L170" s="212"/>
    </row>
    <row r="171" ht="15.75" customHeight="1">
      <c r="A171" s="356"/>
      <c r="B171" s="357"/>
      <c r="C171" s="358"/>
      <c r="D171" s="212"/>
      <c r="E171" s="359"/>
      <c r="F171" s="359"/>
      <c r="G171" s="212"/>
      <c r="H171" s="212"/>
      <c r="I171" s="212"/>
      <c r="J171" s="212"/>
      <c r="K171" s="212"/>
      <c r="L171" s="212"/>
    </row>
    <row r="172" ht="15.75" customHeight="1">
      <c r="A172" s="356"/>
      <c r="B172" s="357"/>
      <c r="C172" s="358"/>
      <c r="D172" s="212"/>
      <c r="E172" s="359"/>
      <c r="F172" s="359"/>
      <c r="G172" s="212"/>
      <c r="H172" s="212"/>
      <c r="I172" s="212"/>
      <c r="J172" s="212"/>
      <c r="K172" s="212"/>
      <c r="L172" s="212"/>
    </row>
    <row r="173" ht="15.75" customHeight="1">
      <c r="A173" s="356"/>
      <c r="B173" s="357"/>
      <c r="C173" s="358"/>
      <c r="D173" s="212"/>
      <c r="E173" s="359"/>
      <c r="F173" s="359"/>
      <c r="G173" s="212"/>
      <c r="H173" s="212"/>
      <c r="I173" s="212"/>
      <c r="J173" s="212"/>
      <c r="K173" s="212"/>
      <c r="L173" s="212"/>
    </row>
    <row r="174" ht="15.75" customHeight="1">
      <c r="A174" s="356"/>
      <c r="B174" s="357"/>
      <c r="C174" s="358"/>
      <c r="D174" s="212"/>
      <c r="E174" s="359"/>
      <c r="F174" s="359"/>
      <c r="G174" s="212"/>
      <c r="H174" s="212"/>
      <c r="I174" s="212"/>
      <c r="J174" s="212"/>
      <c r="K174" s="212"/>
      <c r="L174" s="212"/>
    </row>
    <row r="175" ht="15.75" customHeight="1">
      <c r="A175" s="356"/>
      <c r="B175" s="357"/>
      <c r="C175" s="358"/>
      <c r="D175" s="212"/>
      <c r="E175" s="359"/>
      <c r="F175" s="359"/>
      <c r="G175" s="212"/>
      <c r="H175" s="212"/>
      <c r="I175" s="212"/>
      <c r="J175" s="212"/>
      <c r="K175" s="212"/>
      <c r="L175" s="212"/>
    </row>
    <row r="176" ht="15.75" customHeight="1">
      <c r="A176" s="356"/>
      <c r="B176" s="357"/>
      <c r="C176" s="358"/>
      <c r="D176" s="212"/>
      <c r="E176" s="359"/>
      <c r="F176" s="359"/>
      <c r="G176" s="212"/>
      <c r="H176" s="212"/>
      <c r="I176" s="212"/>
      <c r="J176" s="212"/>
      <c r="K176" s="212"/>
      <c r="L176" s="212"/>
    </row>
    <row r="177" ht="15.75" customHeight="1">
      <c r="A177" s="356"/>
      <c r="B177" s="357"/>
      <c r="C177" s="358"/>
      <c r="D177" s="212"/>
      <c r="E177" s="359"/>
      <c r="F177" s="359"/>
      <c r="G177" s="212"/>
      <c r="H177" s="212"/>
      <c r="I177" s="212"/>
      <c r="J177" s="212"/>
      <c r="K177" s="212"/>
      <c r="L177" s="212"/>
    </row>
    <row r="178" ht="15.75" customHeight="1">
      <c r="A178" s="356"/>
      <c r="B178" s="357"/>
      <c r="C178" s="358"/>
      <c r="D178" s="212"/>
      <c r="E178" s="359"/>
      <c r="F178" s="359"/>
      <c r="G178" s="212"/>
      <c r="H178" s="212"/>
      <c r="I178" s="212"/>
      <c r="J178" s="212"/>
      <c r="K178" s="212"/>
      <c r="L178" s="212"/>
    </row>
    <row r="179" ht="15.75" customHeight="1">
      <c r="A179" s="356"/>
      <c r="B179" s="357"/>
      <c r="C179" s="358"/>
      <c r="D179" s="212"/>
      <c r="E179" s="359"/>
      <c r="F179" s="359"/>
      <c r="G179" s="212"/>
      <c r="H179" s="212"/>
      <c r="I179" s="212"/>
      <c r="J179" s="212"/>
      <c r="K179" s="212"/>
      <c r="L179" s="212"/>
    </row>
    <row r="180" ht="15.75" customHeight="1">
      <c r="A180" s="356"/>
      <c r="B180" s="357"/>
      <c r="C180" s="358"/>
      <c r="D180" s="212"/>
      <c r="E180" s="359"/>
      <c r="F180" s="359"/>
      <c r="G180" s="212"/>
      <c r="H180" s="212"/>
      <c r="I180" s="212"/>
      <c r="J180" s="212"/>
      <c r="K180" s="212"/>
      <c r="L180" s="212"/>
    </row>
    <row r="181" ht="15.75" customHeight="1">
      <c r="A181" s="356"/>
      <c r="B181" s="357"/>
      <c r="C181" s="358"/>
      <c r="D181" s="212"/>
      <c r="E181" s="359"/>
      <c r="F181" s="359"/>
      <c r="G181" s="212"/>
      <c r="H181" s="212"/>
      <c r="I181" s="212"/>
      <c r="J181" s="212"/>
      <c r="K181" s="212"/>
      <c r="L181" s="212"/>
    </row>
    <row r="182" ht="15.75" customHeight="1">
      <c r="A182" s="356"/>
      <c r="B182" s="357"/>
      <c r="C182" s="358"/>
      <c r="D182" s="212"/>
      <c r="E182" s="359"/>
      <c r="F182" s="359"/>
      <c r="G182" s="212"/>
      <c r="H182" s="212"/>
      <c r="I182" s="212"/>
      <c r="J182" s="212"/>
      <c r="K182" s="212"/>
      <c r="L182" s="212"/>
    </row>
    <row r="183" ht="15.75" customHeight="1">
      <c r="A183" s="356"/>
      <c r="B183" s="357"/>
      <c r="C183" s="358"/>
      <c r="D183" s="212"/>
      <c r="E183" s="359"/>
      <c r="F183" s="359"/>
      <c r="G183" s="212"/>
      <c r="H183" s="212"/>
      <c r="I183" s="212"/>
      <c r="J183" s="212"/>
      <c r="K183" s="212"/>
      <c r="L183" s="212"/>
    </row>
    <row r="184" ht="15.75" customHeight="1">
      <c r="A184" s="356"/>
      <c r="B184" s="357"/>
      <c r="C184" s="358"/>
      <c r="D184" s="212"/>
      <c r="E184" s="359"/>
      <c r="F184" s="359"/>
      <c r="G184" s="212"/>
      <c r="H184" s="212"/>
      <c r="I184" s="212"/>
      <c r="J184" s="212"/>
      <c r="K184" s="212"/>
      <c r="L184" s="212"/>
    </row>
    <row r="185" ht="15.75" customHeight="1">
      <c r="A185" s="356"/>
      <c r="B185" s="357"/>
      <c r="C185" s="358"/>
      <c r="D185" s="212"/>
      <c r="E185" s="359"/>
      <c r="F185" s="359"/>
      <c r="G185" s="212"/>
      <c r="H185" s="212"/>
      <c r="I185" s="212"/>
      <c r="J185" s="212"/>
      <c r="K185" s="212"/>
      <c r="L185" s="212"/>
    </row>
    <row r="186" ht="15.75" customHeight="1">
      <c r="A186" s="356"/>
      <c r="B186" s="357"/>
      <c r="C186" s="358"/>
      <c r="D186" s="212"/>
      <c r="E186" s="359"/>
      <c r="F186" s="359"/>
      <c r="G186" s="212"/>
      <c r="H186" s="212"/>
      <c r="I186" s="212"/>
      <c r="J186" s="212"/>
      <c r="K186" s="212"/>
      <c r="L186" s="212"/>
    </row>
    <row r="187" ht="15.75" customHeight="1">
      <c r="A187" s="356"/>
      <c r="B187" s="357"/>
      <c r="C187" s="358"/>
      <c r="D187" s="212"/>
      <c r="E187" s="359"/>
      <c r="F187" s="359"/>
      <c r="G187" s="212"/>
      <c r="H187" s="212"/>
      <c r="I187" s="212"/>
      <c r="J187" s="212"/>
      <c r="K187" s="212"/>
      <c r="L187" s="212"/>
    </row>
    <row r="188" ht="15.75" customHeight="1">
      <c r="A188" s="356"/>
      <c r="B188" s="357"/>
      <c r="C188" s="358"/>
      <c r="D188" s="212"/>
      <c r="E188" s="359"/>
      <c r="F188" s="359"/>
      <c r="G188" s="212"/>
      <c r="H188" s="212"/>
      <c r="I188" s="212"/>
      <c r="J188" s="212"/>
      <c r="K188" s="212"/>
      <c r="L188" s="212"/>
    </row>
    <row r="189" ht="15.75" customHeight="1">
      <c r="A189" s="356"/>
      <c r="B189" s="357"/>
      <c r="C189" s="358"/>
      <c r="D189" s="212"/>
      <c r="E189" s="359"/>
      <c r="F189" s="359"/>
      <c r="G189" s="212"/>
      <c r="H189" s="212"/>
      <c r="I189" s="212"/>
      <c r="J189" s="212"/>
      <c r="K189" s="212"/>
      <c r="L189" s="212"/>
    </row>
    <row r="190" ht="15.75" customHeight="1">
      <c r="A190" s="356"/>
      <c r="B190" s="357"/>
      <c r="C190" s="358"/>
      <c r="D190" s="212"/>
      <c r="E190" s="359"/>
      <c r="F190" s="359"/>
      <c r="G190" s="212"/>
      <c r="H190" s="212"/>
      <c r="I190" s="212"/>
      <c r="J190" s="212"/>
      <c r="K190" s="212"/>
      <c r="L190" s="212"/>
    </row>
    <row r="191" ht="15.75" customHeight="1">
      <c r="A191" s="356"/>
      <c r="B191" s="357"/>
      <c r="C191" s="358"/>
      <c r="D191" s="212"/>
      <c r="E191" s="359"/>
      <c r="F191" s="359"/>
      <c r="G191" s="212"/>
      <c r="H191" s="212"/>
      <c r="I191" s="212"/>
      <c r="J191" s="212"/>
      <c r="K191" s="212"/>
      <c r="L191" s="212"/>
    </row>
    <row r="192" ht="15.75" customHeight="1">
      <c r="A192" s="356"/>
      <c r="B192" s="357"/>
      <c r="C192" s="358"/>
      <c r="D192" s="212"/>
      <c r="E192" s="359"/>
      <c r="F192" s="359"/>
      <c r="G192" s="212"/>
      <c r="H192" s="212"/>
      <c r="I192" s="212"/>
      <c r="J192" s="212"/>
      <c r="K192" s="212"/>
      <c r="L192" s="212"/>
    </row>
    <row r="193" ht="15.75" customHeight="1">
      <c r="A193" s="356"/>
      <c r="B193" s="357"/>
      <c r="C193" s="358"/>
      <c r="D193" s="212"/>
      <c r="E193" s="359"/>
      <c r="F193" s="359"/>
      <c r="G193" s="212"/>
      <c r="H193" s="212"/>
      <c r="I193" s="212"/>
      <c r="J193" s="212"/>
      <c r="K193" s="212"/>
      <c r="L193" s="212"/>
    </row>
    <row r="194" ht="15.75" customHeight="1">
      <c r="A194" s="356"/>
      <c r="B194" s="357"/>
      <c r="C194" s="358"/>
      <c r="D194" s="212"/>
      <c r="E194" s="359"/>
      <c r="F194" s="359"/>
      <c r="G194" s="212"/>
      <c r="H194" s="212"/>
      <c r="I194" s="212"/>
      <c r="J194" s="212"/>
      <c r="K194" s="212"/>
      <c r="L194" s="212"/>
    </row>
    <row r="195" ht="15.75" customHeight="1">
      <c r="A195" s="356"/>
      <c r="B195" s="357"/>
      <c r="C195" s="358"/>
      <c r="D195" s="212"/>
      <c r="E195" s="359"/>
      <c r="F195" s="359"/>
      <c r="G195" s="212"/>
      <c r="H195" s="212"/>
      <c r="I195" s="212"/>
      <c r="J195" s="212"/>
      <c r="K195" s="212"/>
      <c r="L195" s="212"/>
    </row>
    <row r="196" ht="15.75" customHeight="1">
      <c r="A196" s="356"/>
      <c r="B196" s="357"/>
      <c r="C196" s="358"/>
      <c r="D196" s="212"/>
      <c r="E196" s="359"/>
      <c r="F196" s="359"/>
      <c r="G196" s="212"/>
      <c r="H196" s="212"/>
      <c r="I196" s="212"/>
      <c r="J196" s="212"/>
      <c r="K196" s="212"/>
      <c r="L196" s="212"/>
    </row>
    <row r="197" ht="15.75" customHeight="1">
      <c r="A197" s="356"/>
      <c r="B197" s="357"/>
      <c r="C197" s="358"/>
      <c r="D197" s="212"/>
      <c r="E197" s="359"/>
      <c r="F197" s="359"/>
      <c r="G197" s="212"/>
      <c r="H197" s="212"/>
      <c r="I197" s="212"/>
      <c r="J197" s="212"/>
      <c r="K197" s="212"/>
      <c r="L197" s="212"/>
    </row>
    <row r="198" ht="15.75" customHeight="1">
      <c r="A198" s="356"/>
      <c r="B198" s="357"/>
      <c r="C198" s="358"/>
      <c r="D198" s="212"/>
      <c r="E198" s="359"/>
      <c r="F198" s="359"/>
      <c r="G198" s="212"/>
      <c r="H198" s="212"/>
      <c r="I198" s="212"/>
      <c r="J198" s="212"/>
      <c r="K198" s="212"/>
      <c r="L198" s="212"/>
    </row>
    <row r="199" ht="15.75" customHeight="1">
      <c r="A199" s="356"/>
      <c r="B199" s="357"/>
      <c r="C199" s="358"/>
      <c r="D199" s="212"/>
      <c r="E199" s="359"/>
      <c r="F199" s="359"/>
      <c r="G199" s="212"/>
      <c r="H199" s="212"/>
      <c r="I199" s="212"/>
      <c r="J199" s="212"/>
      <c r="K199" s="212"/>
      <c r="L199" s="212"/>
    </row>
    <row r="200" ht="15.75" customHeight="1">
      <c r="A200" s="356"/>
      <c r="B200" s="357"/>
      <c r="C200" s="358"/>
      <c r="D200" s="212"/>
      <c r="E200" s="359"/>
      <c r="F200" s="359"/>
      <c r="G200" s="212"/>
      <c r="H200" s="212"/>
      <c r="I200" s="212"/>
      <c r="J200" s="212"/>
      <c r="K200" s="212"/>
      <c r="L200" s="212"/>
    </row>
    <row r="201" ht="15.75" customHeight="1">
      <c r="A201" s="356"/>
      <c r="B201" s="357"/>
      <c r="C201" s="358"/>
      <c r="D201" s="212"/>
      <c r="E201" s="359"/>
      <c r="F201" s="359"/>
      <c r="G201" s="212"/>
      <c r="H201" s="212"/>
      <c r="I201" s="212"/>
      <c r="J201" s="212"/>
      <c r="K201" s="212"/>
      <c r="L201" s="212"/>
    </row>
    <row r="202" ht="15.75" customHeight="1">
      <c r="A202" s="356"/>
      <c r="B202" s="357"/>
      <c r="C202" s="358"/>
      <c r="D202" s="212"/>
      <c r="E202" s="359"/>
      <c r="F202" s="359"/>
      <c r="G202" s="212"/>
      <c r="H202" s="212"/>
      <c r="I202" s="212"/>
      <c r="J202" s="212"/>
      <c r="K202" s="212"/>
      <c r="L202" s="212"/>
    </row>
    <row r="203" ht="15.75" customHeight="1">
      <c r="A203" s="356"/>
      <c r="B203" s="357"/>
      <c r="C203" s="358"/>
      <c r="D203" s="212"/>
      <c r="E203" s="359"/>
      <c r="F203" s="359"/>
      <c r="G203" s="212"/>
      <c r="H203" s="212"/>
      <c r="I203" s="212"/>
      <c r="J203" s="212"/>
      <c r="K203" s="212"/>
      <c r="L203" s="212"/>
    </row>
    <row r="204" ht="15.75" customHeight="1">
      <c r="A204" s="356"/>
      <c r="B204" s="357"/>
      <c r="C204" s="358"/>
      <c r="D204" s="212"/>
      <c r="E204" s="359"/>
      <c r="F204" s="359"/>
      <c r="G204" s="212"/>
      <c r="H204" s="212"/>
      <c r="I204" s="212"/>
      <c r="J204" s="212"/>
      <c r="K204" s="212"/>
      <c r="L204" s="212"/>
    </row>
    <row r="205" ht="15.75" customHeight="1">
      <c r="A205" s="356"/>
      <c r="B205" s="357"/>
      <c r="C205" s="358"/>
      <c r="D205" s="212"/>
      <c r="E205" s="359"/>
      <c r="F205" s="359"/>
      <c r="G205" s="212"/>
      <c r="H205" s="212"/>
      <c r="I205" s="212"/>
      <c r="J205" s="212"/>
      <c r="K205" s="212"/>
      <c r="L205" s="212"/>
    </row>
    <row r="206" ht="15.75" customHeight="1">
      <c r="A206" s="356"/>
      <c r="B206" s="357"/>
      <c r="C206" s="358"/>
      <c r="D206" s="212"/>
      <c r="E206" s="359"/>
      <c r="F206" s="359"/>
      <c r="G206" s="212"/>
      <c r="H206" s="212"/>
      <c r="I206" s="212"/>
      <c r="J206" s="212"/>
      <c r="K206" s="212"/>
      <c r="L206" s="212"/>
    </row>
    <row r="207" ht="15.75" customHeight="1">
      <c r="A207" s="356"/>
      <c r="B207" s="357"/>
      <c r="C207" s="358"/>
      <c r="D207" s="212"/>
      <c r="E207" s="359"/>
      <c r="F207" s="359"/>
      <c r="G207" s="212"/>
      <c r="H207" s="212"/>
      <c r="I207" s="212"/>
      <c r="J207" s="212"/>
      <c r="K207" s="212"/>
      <c r="L207" s="212"/>
    </row>
    <row r="208" ht="15.75" customHeight="1">
      <c r="A208" s="356"/>
      <c r="B208" s="357"/>
      <c r="C208" s="358"/>
      <c r="D208" s="212"/>
      <c r="E208" s="359"/>
      <c r="F208" s="359"/>
      <c r="G208" s="212"/>
      <c r="H208" s="212"/>
      <c r="I208" s="212"/>
      <c r="J208" s="212"/>
      <c r="K208" s="212"/>
      <c r="L208" s="212"/>
    </row>
    <row r="209" ht="15.75" customHeight="1">
      <c r="A209" s="356"/>
      <c r="B209" s="357"/>
      <c r="C209" s="358"/>
      <c r="D209" s="212"/>
      <c r="E209" s="359"/>
      <c r="F209" s="359"/>
      <c r="G209" s="212"/>
      <c r="H209" s="212"/>
      <c r="I209" s="212"/>
      <c r="J209" s="212"/>
      <c r="K209" s="212"/>
      <c r="L209" s="212"/>
    </row>
    <row r="210" ht="15.75" customHeight="1">
      <c r="A210" s="356"/>
      <c r="B210" s="357"/>
      <c r="C210" s="358"/>
      <c r="D210" s="212"/>
      <c r="E210" s="359"/>
      <c r="F210" s="359"/>
      <c r="G210" s="212"/>
      <c r="H210" s="212"/>
      <c r="I210" s="212"/>
      <c r="J210" s="212"/>
      <c r="K210" s="212"/>
      <c r="L210" s="212"/>
    </row>
    <row r="211" ht="15.75" customHeight="1">
      <c r="A211" s="356"/>
      <c r="B211" s="357"/>
      <c r="C211" s="358"/>
      <c r="D211" s="212"/>
      <c r="E211" s="359"/>
      <c r="F211" s="359"/>
      <c r="G211" s="212"/>
      <c r="H211" s="212"/>
      <c r="I211" s="212"/>
      <c r="J211" s="212"/>
      <c r="K211" s="212"/>
      <c r="L211" s="212"/>
    </row>
    <row r="212" ht="15.75" customHeight="1">
      <c r="A212" s="356"/>
      <c r="B212" s="357"/>
      <c r="C212" s="358"/>
      <c r="D212" s="212"/>
      <c r="E212" s="359"/>
      <c r="F212" s="359"/>
      <c r="G212" s="212"/>
      <c r="H212" s="212"/>
      <c r="I212" s="212"/>
      <c r="J212" s="212"/>
      <c r="K212" s="212"/>
      <c r="L212" s="212"/>
    </row>
    <row r="213" ht="15.75" customHeight="1">
      <c r="A213" s="356"/>
      <c r="B213" s="357"/>
      <c r="C213" s="358"/>
      <c r="D213" s="212"/>
      <c r="E213" s="359"/>
      <c r="F213" s="359"/>
      <c r="G213" s="212"/>
      <c r="H213" s="212"/>
      <c r="I213" s="212"/>
      <c r="J213" s="212"/>
      <c r="K213" s="212"/>
      <c r="L213" s="212"/>
    </row>
    <row r="214" ht="15.75" customHeight="1">
      <c r="A214" s="356"/>
      <c r="B214" s="357"/>
      <c r="C214" s="358"/>
      <c r="D214" s="212"/>
      <c r="E214" s="359"/>
      <c r="F214" s="359"/>
      <c r="G214" s="212"/>
      <c r="H214" s="212"/>
      <c r="I214" s="212"/>
      <c r="J214" s="212"/>
      <c r="K214" s="212"/>
      <c r="L214" s="212"/>
    </row>
    <row r="215" ht="15.75" customHeight="1">
      <c r="A215" s="356"/>
      <c r="B215" s="357"/>
      <c r="C215" s="358"/>
      <c r="D215" s="212"/>
      <c r="E215" s="359"/>
      <c r="F215" s="359"/>
      <c r="G215" s="212"/>
      <c r="H215" s="212"/>
      <c r="I215" s="212"/>
      <c r="J215" s="212"/>
      <c r="K215" s="212"/>
      <c r="L215" s="212"/>
    </row>
    <row r="216" ht="15.75" customHeight="1">
      <c r="A216" s="356"/>
      <c r="B216" s="357"/>
      <c r="C216" s="358"/>
      <c r="D216" s="212"/>
      <c r="E216" s="359"/>
      <c r="F216" s="359"/>
      <c r="G216" s="212"/>
      <c r="H216" s="212"/>
      <c r="I216" s="212"/>
      <c r="J216" s="212"/>
      <c r="K216" s="212"/>
      <c r="L216" s="212"/>
    </row>
    <row r="217" ht="15.75" customHeight="1">
      <c r="A217" s="356"/>
      <c r="B217" s="357"/>
      <c r="C217" s="358"/>
      <c r="D217" s="212"/>
      <c r="E217" s="359"/>
      <c r="F217" s="359"/>
      <c r="G217" s="212"/>
      <c r="H217" s="212"/>
      <c r="I217" s="212"/>
      <c r="J217" s="212"/>
      <c r="K217" s="212"/>
      <c r="L217" s="212"/>
    </row>
    <row r="218" ht="15.75" customHeight="1">
      <c r="A218" s="356"/>
      <c r="B218" s="357"/>
      <c r="C218" s="358"/>
      <c r="D218" s="212"/>
      <c r="E218" s="359"/>
      <c r="F218" s="359"/>
      <c r="G218" s="212"/>
      <c r="H218" s="212"/>
      <c r="I218" s="212"/>
      <c r="J218" s="212"/>
      <c r="K218" s="212"/>
      <c r="L218" s="212"/>
    </row>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18:L18"/>
    <mergeCell ref="A2:L2"/>
    <mergeCell ref="A4:L4"/>
    <mergeCell ref="A5:L5"/>
    <mergeCell ref="A6:L6"/>
    <mergeCell ref="A7:L7"/>
    <mergeCell ref="A8:L8"/>
    <mergeCell ref="A9:L9"/>
  </mergeCells>
  <hyperlinks>
    <hyperlink r:id="rId1" ref="H14"/>
  </hyperlinks>
  <printOptions/>
  <pageMargins bottom="0.75" footer="0.0" header="0.0" left="0.7" right="0.7" top="0.75"/>
  <pageSetup orientation="landscape"/>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4" width="8.86"/>
    <col customWidth="1" min="15" max="25" width="8.0"/>
  </cols>
  <sheetData>
    <row r="1">
      <c r="A1" s="53"/>
      <c r="B1" s="54"/>
      <c r="C1" s="54"/>
      <c r="D1" s="1"/>
      <c r="E1" s="1"/>
      <c r="F1" s="1"/>
      <c r="G1" s="1"/>
      <c r="H1" s="1"/>
      <c r="I1" s="1"/>
    </row>
    <row r="2" ht="35.25" customHeight="1">
      <c r="A2" s="174" t="s">
        <v>3649</v>
      </c>
      <c r="B2" s="56"/>
      <c r="C2" s="56"/>
      <c r="D2" s="56"/>
      <c r="E2" s="56"/>
      <c r="F2" s="56"/>
      <c r="G2" s="56"/>
      <c r="H2" s="56"/>
      <c r="I2" s="57"/>
      <c r="J2" s="59"/>
      <c r="K2" s="59"/>
      <c r="L2" s="59"/>
      <c r="M2" s="59"/>
      <c r="N2" s="59"/>
      <c r="O2" s="59"/>
      <c r="P2" s="59"/>
      <c r="Q2" s="59"/>
      <c r="R2" s="59"/>
      <c r="S2" s="59"/>
      <c r="T2" s="59"/>
      <c r="U2" s="59"/>
      <c r="V2" s="59"/>
      <c r="W2" s="59"/>
      <c r="X2" s="59"/>
      <c r="Y2" s="59"/>
    </row>
    <row r="3">
      <c r="A3" s="64"/>
      <c r="B3" s="65"/>
      <c r="C3" s="65"/>
      <c r="D3" s="64"/>
      <c r="E3" s="64"/>
      <c r="F3" s="58"/>
      <c r="G3" s="58"/>
      <c r="H3" s="58"/>
      <c r="I3" s="58"/>
      <c r="J3" s="59"/>
      <c r="K3" s="59"/>
      <c r="L3" s="59"/>
      <c r="M3" s="59"/>
      <c r="N3" s="59"/>
      <c r="O3" s="59"/>
      <c r="P3" s="59"/>
      <c r="Q3" s="59"/>
      <c r="R3" s="59"/>
      <c r="S3" s="59"/>
      <c r="T3" s="59"/>
      <c r="U3" s="59"/>
      <c r="V3" s="59"/>
      <c r="W3" s="59"/>
      <c r="X3" s="59"/>
      <c r="Y3" s="59"/>
    </row>
    <row r="4">
      <c r="A4" s="190" t="s">
        <v>3650</v>
      </c>
      <c r="B4" s="56"/>
      <c r="C4" s="56"/>
      <c r="D4" s="56"/>
      <c r="E4" s="56"/>
      <c r="F4" s="56"/>
      <c r="G4" s="56"/>
      <c r="H4" s="56"/>
      <c r="I4" s="57"/>
      <c r="J4" s="59"/>
      <c r="K4" s="59"/>
      <c r="L4" s="59"/>
      <c r="M4" s="59"/>
      <c r="N4" s="59"/>
      <c r="O4" s="59"/>
      <c r="P4" s="59"/>
      <c r="Q4" s="59"/>
      <c r="R4" s="59"/>
      <c r="S4" s="59"/>
      <c r="T4" s="59"/>
      <c r="U4" s="59"/>
      <c r="V4" s="59"/>
      <c r="W4" s="59"/>
      <c r="X4" s="59"/>
      <c r="Y4" s="59"/>
    </row>
    <row r="5" ht="26.25" customHeight="1">
      <c r="A5" s="60" t="s">
        <v>3651</v>
      </c>
      <c r="B5" s="56"/>
      <c r="C5" s="56"/>
      <c r="D5" s="56"/>
      <c r="E5" s="56"/>
      <c r="F5" s="56"/>
      <c r="G5" s="56"/>
      <c r="H5" s="56"/>
      <c r="I5" s="57"/>
      <c r="J5" s="59"/>
      <c r="K5" s="59"/>
      <c r="L5" s="59"/>
      <c r="M5" s="59"/>
      <c r="N5" s="59"/>
      <c r="O5" s="59"/>
      <c r="P5" s="59"/>
      <c r="Q5" s="59"/>
      <c r="R5" s="59"/>
      <c r="S5" s="59"/>
      <c r="T5" s="59"/>
      <c r="U5" s="59"/>
      <c r="V5" s="59"/>
      <c r="W5" s="59"/>
      <c r="X5" s="59"/>
      <c r="Y5" s="59"/>
    </row>
    <row r="6" ht="27.0" customHeight="1">
      <c r="A6" s="60" t="s">
        <v>3652</v>
      </c>
      <c r="B6" s="56"/>
      <c r="C6" s="56"/>
      <c r="D6" s="56"/>
      <c r="E6" s="56"/>
      <c r="F6" s="56"/>
      <c r="G6" s="56"/>
      <c r="H6" s="56"/>
      <c r="I6" s="57"/>
      <c r="J6" s="59"/>
      <c r="K6" s="59"/>
      <c r="L6" s="59"/>
      <c r="M6" s="59"/>
      <c r="N6" s="59"/>
      <c r="O6" s="59"/>
      <c r="P6" s="59"/>
      <c r="Q6" s="59"/>
      <c r="R6" s="59"/>
      <c r="S6" s="59"/>
      <c r="T6" s="59"/>
      <c r="U6" s="59"/>
      <c r="V6" s="59"/>
      <c r="W6" s="59"/>
      <c r="X6" s="59"/>
      <c r="Y6" s="59"/>
    </row>
    <row r="7" ht="26.25" customHeight="1">
      <c r="A7" s="387" t="s">
        <v>3653</v>
      </c>
      <c r="B7" s="56"/>
      <c r="C7" s="56"/>
      <c r="D7" s="56"/>
      <c r="E7" s="56"/>
      <c r="F7" s="56"/>
      <c r="G7" s="56"/>
      <c r="H7" s="56"/>
      <c r="I7" s="57"/>
      <c r="N7" s="388"/>
    </row>
    <row r="8" ht="69.0" customHeight="1">
      <c r="A8" s="387" t="s">
        <v>3654</v>
      </c>
      <c r="B8" s="56"/>
      <c r="C8" s="56"/>
      <c r="D8" s="56"/>
      <c r="E8" s="56"/>
      <c r="F8" s="56"/>
      <c r="G8" s="56"/>
      <c r="H8" s="56"/>
      <c r="I8" s="57"/>
    </row>
    <row r="9" ht="30.75" customHeight="1">
      <c r="A9" s="64"/>
      <c r="B9" s="65"/>
      <c r="C9" s="65"/>
      <c r="D9" s="64"/>
      <c r="E9" s="64"/>
      <c r="F9" s="64"/>
      <c r="G9" s="64"/>
      <c r="H9" s="58"/>
      <c r="I9" s="58"/>
    </row>
    <row r="10" ht="78.0" customHeight="1">
      <c r="A10" s="193" t="s">
        <v>3655</v>
      </c>
      <c r="B10" s="389" t="s">
        <v>3656</v>
      </c>
      <c r="C10" s="194" t="s">
        <v>8</v>
      </c>
      <c r="D10" s="389" t="s">
        <v>3657</v>
      </c>
      <c r="E10" s="176" t="s">
        <v>136</v>
      </c>
      <c r="F10" s="176" t="s">
        <v>137</v>
      </c>
      <c r="G10" s="176" t="s">
        <v>138</v>
      </c>
      <c r="H10" s="193" t="s">
        <v>139</v>
      </c>
      <c r="I10" s="193" t="s">
        <v>143</v>
      </c>
      <c r="J10" s="390" t="s">
        <v>144</v>
      </c>
      <c r="K10" s="59"/>
      <c r="L10" s="59"/>
      <c r="M10" s="59"/>
      <c r="N10" s="59"/>
      <c r="O10" s="59"/>
      <c r="P10" s="59"/>
      <c r="Q10" s="59"/>
      <c r="R10" s="59"/>
      <c r="S10" s="59"/>
      <c r="T10" s="59"/>
      <c r="U10" s="59"/>
      <c r="V10" s="59"/>
      <c r="W10" s="59"/>
      <c r="X10" s="59"/>
      <c r="Y10" s="59"/>
    </row>
    <row r="11">
      <c r="A11" s="17"/>
      <c r="B11" s="17"/>
      <c r="C11" s="98"/>
      <c r="D11" s="17"/>
      <c r="E11" s="98"/>
      <c r="F11" s="98"/>
      <c r="G11" s="98"/>
      <c r="H11" s="391"/>
      <c r="I11" s="392"/>
      <c r="J11" s="393"/>
    </row>
    <row r="12">
      <c r="A12" s="17"/>
      <c r="B12" s="17"/>
      <c r="C12" s="114"/>
      <c r="D12" s="17"/>
      <c r="E12" s="98"/>
      <c r="F12" s="98"/>
      <c r="G12" s="98"/>
      <c r="H12" s="391"/>
      <c r="I12" s="392"/>
      <c r="J12" s="393"/>
    </row>
    <row r="13">
      <c r="A13" s="17"/>
      <c r="B13" s="17"/>
      <c r="C13" s="98"/>
      <c r="D13" s="17"/>
      <c r="E13" s="98"/>
      <c r="F13" s="98"/>
      <c r="G13" s="98"/>
      <c r="H13" s="391"/>
      <c r="I13" s="392"/>
      <c r="J13" s="393"/>
    </row>
    <row r="14">
      <c r="A14" s="17"/>
      <c r="B14" s="17"/>
      <c r="C14" s="98"/>
      <c r="D14" s="17"/>
      <c r="E14" s="98"/>
      <c r="F14" s="98"/>
      <c r="G14" s="98"/>
      <c r="H14" s="391"/>
      <c r="I14" s="392"/>
      <c r="J14" s="393"/>
    </row>
    <row r="15">
      <c r="A15" s="17"/>
      <c r="B15" s="17"/>
      <c r="C15" s="98"/>
      <c r="D15" s="17"/>
      <c r="E15" s="98"/>
      <c r="F15" s="98"/>
      <c r="G15" s="98"/>
      <c r="H15" s="391"/>
      <c r="I15" s="392"/>
      <c r="J15" s="393"/>
    </row>
    <row r="16">
      <c r="A16" s="17"/>
      <c r="B16" s="17"/>
      <c r="C16" s="98"/>
      <c r="D16" s="17"/>
      <c r="E16" s="98"/>
      <c r="F16" s="98"/>
      <c r="G16" s="98"/>
      <c r="H16" s="391"/>
      <c r="I16" s="392"/>
      <c r="J16" s="393"/>
    </row>
    <row r="17">
      <c r="A17" s="184" t="s">
        <v>107</v>
      </c>
      <c r="B17" s="184"/>
      <c r="C17" s="54"/>
      <c r="D17" s="1"/>
      <c r="E17" s="1"/>
      <c r="F17" s="1"/>
      <c r="G17" s="1"/>
      <c r="H17" s="394"/>
      <c r="I17" s="185">
        <f>SUM(I11:I16)</f>
        <v>0</v>
      </c>
    </row>
    <row r="18">
      <c r="A18" s="395"/>
      <c r="B18" s="54"/>
      <c r="C18" s="54"/>
      <c r="D18" s="54"/>
      <c r="E18" s="1"/>
      <c r="F18" s="1"/>
      <c r="G18" s="1"/>
      <c r="H18" s="1"/>
      <c r="I18" s="1"/>
    </row>
    <row r="19">
      <c r="A19" s="172" t="s">
        <v>690</v>
      </c>
      <c r="B19" s="173"/>
      <c r="C19" s="173"/>
      <c r="D19" s="173"/>
      <c r="E19" s="173"/>
      <c r="F19" s="173"/>
      <c r="G19" s="173"/>
      <c r="H19" s="173"/>
      <c r="I19" s="173"/>
    </row>
    <row r="20" ht="15.75" customHeight="1">
      <c r="A20" s="53"/>
      <c r="B20" s="54"/>
      <c r="C20" s="54"/>
      <c r="D20" s="1"/>
      <c r="E20" s="1"/>
      <c r="F20" s="1"/>
      <c r="G20" s="1"/>
      <c r="H20" s="1"/>
      <c r="I20" s="1"/>
    </row>
    <row r="21" ht="15.75" customHeight="1">
      <c r="A21" s="53"/>
      <c r="B21" s="54"/>
      <c r="C21" s="54"/>
      <c r="D21" s="1"/>
      <c r="E21" s="1"/>
      <c r="F21" s="1"/>
      <c r="G21" s="1"/>
      <c r="H21" s="1"/>
      <c r="I21" s="1"/>
    </row>
    <row r="22" ht="15.75" customHeight="1">
      <c r="A22" s="53"/>
      <c r="B22" s="54"/>
      <c r="C22" s="54"/>
      <c r="D22" s="1"/>
      <c r="E22" s="1"/>
      <c r="F22" s="1"/>
      <c r="G22" s="1"/>
      <c r="H22" s="1"/>
      <c r="I22" s="1"/>
    </row>
    <row r="23" ht="15.75" customHeight="1">
      <c r="A23" s="53"/>
      <c r="B23" s="54"/>
      <c r="C23" s="54"/>
      <c r="D23" s="1"/>
      <c r="E23" s="1"/>
      <c r="F23" s="1"/>
      <c r="G23" s="1"/>
      <c r="H23" s="1"/>
      <c r="I23" s="1"/>
    </row>
    <row r="24" ht="15.75" customHeight="1">
      <c r="A24" s="53"/>
      <c r="B24" s="54"/>
      <c r="C24" s="54"/>
      <c r="D24" s="1"/>
      <c r="E24" s="1"/>
      <c r="F24" s="1"/>
      <c r="G24" s="1"/>
      <c r="H24" s="1"/>
      <c r="I24" s="1"/>
    </row>
    <row r="25" ht="15.75" customHeight="1">
      <c r="A25" s="53"/>
      <c r="B25" s="54"/>
      <c r="C25" s="54"/>
      <c r="D25" s="1"/>
      <c r="E25" s="1"/>
      <c r="F25" s="1"/>
      <c r="G25" s="1"/>
      <c r="H25" s="1"/>
      <c r="I25" s="1"/>
    </row>
    <row r="26" ht="15.75" customHeight="1">
      <c r="A26" s="53"/>
      <c r="B26" s="54"/>
      <c r="C26" s="54"/>
      <c r="D26" s="1"/>
      <c r="E26" s="1"/>
      <c r="F26" s="1"/>
      <c r="G26" s="1"/>
      <c r="H26" s="1"/>
      <c r="I26" s="1"/>
    </row>
    <row r="27" ht="15.75" customHeight="1">
      <c r="A27" s="53"/>
      <c r="B27" s="54"/>
      <c r="C27" s="54"/>
      <c r="D27" s="1"/>
      <c r="E27" s="1"/>
      <c r="F27" s="1"/>
      <c r="G27" s="1"/>
      <c r="H27" s="1"/>
      <c r="I27" s="1"/>
    </row>
    <row r="28" ht="15.75" customHeight="1">
      <c r="A28" s="53"/>
      <c r="B28" s="54"/>
      <c r="C28" s="54"/>
      <c r="D28" s="1"/>
      <c r="E28" s="1"/>
      <c r="F28" s="1"/>
      <c r="G28" s="1"/>
      <c r="H28" s="1"/>
      <c r="I28" s="1"/>
    </row>
    <row r="29" ht="15.75" customHeight="1">
      <c r="A29" s="53"/>
      <c r="B29" s="54"/>
      <c r="C29" s="54"/>
      <c r="D29" s="1"/>
      <c r="E29" s="1"/>
      <c r="F29" s="1"/>
      <c r="G29" s="1"/>
      <c r="H29" s="1"/>
      <c r="I29" s="1"/>
    </row>
    <row r="30" ht="15.75" customHeight="1">
      <c r="A30" s="53"/>
      <c r="B30" s="54"/>
      <c r="C30" s="54"/>
      <c r="D30" s="1"/>
      <c r="E30" s="1"/>
      <c r="F30" s="1"/>
      <c r="G30" s="1"/>
      <c r="H30" s="1"/>
      <c r="I30" s="1"/>
    </row>
    <row r="31" ht="15.75" customHeight="1">
      <c r="A31" s="53"/>
      <c r="B31" s="54"/>
      <c r="C31" s="54"/>
      <c r="D31" s="1"/>
      <c r="E31" s="1"/>
      <c r="F31" s="1"/>
      <c r="G31" s="1"/>
      <c r="H31" s="1"/>
      <c r="I31" s="1"/>
    </row>
    <row r="32" ht="15.75" customHeight="1">
      <c r="A32" s="53"/>
      <c r="B32" s="54"/>
      <c r="C32" s="54"/>
      <c r="D32" s="1"/>
      <c r="E32" s="1"/>
      <c r="F32" s="1"/>
      <c r="G32" s="1"/>
      <c r="H32" s="1"/>
      <c r="I32" s="1"/>
    </row>
    <row r="33" ht="15.75" customHeight="1">
      <c r="A33" s="53"/>
      <c r="B33" s="54"/>
      <c r="C33" s="54"/>
      <c r="D33" s="1"/>
      <c r="E33" s="1"/>
      <c r="F33" s="1"/>
      <c r="G33" s="1"/>
      <c r="H33" s="1"/>
      <c r="I33" s="1"/>
    </row>
    <row r="34" ht="15.75" customHeight="1">
      <c r="A34" s="53"/>
      <c r="B34" s="54"/>
      <c r="C34" s="54"/>
      <c r="D34" s="1"/>
      <c r="E34" s="1"/>
      <c r="F34" s="1"/>
      <c r="G34" s="1"/>
      <c r="H34" s="1"/>
      <c r="I34" s="1"/>
    </row>
    <row r="35" ht="15.75" customHeight="1">
      <c r="A35" s="53"/>
      <c r="B35" s="54"/>
      <c r="C35" s="54"/>
      <c r="D35" s="1"/>
      <c r="E35" s="1"/>
      <c r="F35" s="1"/>
      <c r="G35" s="1"/>
      <c r="H35" s="1"/>
      <c r="I35" s="1"/>
    </row>
    <row r="36" ht="15.75" customHeight="1">
      <c r="A36" s="53"/>
      <c r="B36" s="54"/>
      <c r="C36" s="54"/>
      <c r="D36" s="1"/>
      <c r="E36" s="1"/>
      <c r="F36" s="1"/>
      <c r="G36" s="1"/>
      <c r="H36" s="1"/>
      <c r="I36" s="1"/>
    </row>
    <row r="37" ht="15.75" customHeight="1">
      <c r="A37" s="53"/>
      <c r="B37" s="54"/>
      <c r="C37" s="54"/>
      <c r="D37" s="1"/>
      <c r="E37" s="1"/>
      <c r="F37" s="1"/>
      <c r="G37" s="1"/>
      <c r="H37" s="1"/>
      <c r="I37" s="1"/>
    </row>
    <row r="38" ht="15.75" customHeight="1">
      <c r="A38" s="53"/>
      <c r="B38" s="54"/>
      <c r="C38" s="54"/>
      <c r="D38" s="1"/>
      <c r="E38" s="1"/>
      <c r="F38" s="1"/>
      <c r="G38" s="1"/>
      <c r="H38" s="1"/>
      <c r="I38" s="1"/>
    </row>
    <row r="39" ht="15.75" customHeight="1">
      <c r="A39" s="53"/>
      <c r="B39" s="54"/>
      <c r="C39" s="54"/>
      <c r="D39" s="1"/>
      <c r="E39" s="1"/>
      <c r="F39" s="1"/>
      <c r="G39" s="1"/>
      <c r="H39" s="1"/>
      <c r="I39" s="1"/>
    </row>
    <row r="40" ht="15.75" customHeight="1">
      <c r="A40" s="53"/>
      <c r="B40" s="54"/>
      <c r="C40" s="54"/>
      <c r="D40" s="1"/>
      <c r="E40" s="1"/>
      <c r="F40" s="1"/>
      <c r="G40" s="1"/>
      <c r="H40" s="1"/>
      <c r="I40" s="1"/>
    </row>
    <row r="41" ht="15.75" customHeight="1">
      <c r="A41" s="53"/>
      <c r="B41" s="54"/>
      <c r="C41" s="54"/>
      <c r="D41" s="1"/>
      <c r="E41" s="1"/>
      <c r="F41" s="1"/>
      <c r="G41" s="1"/>
      <c r="H41" s="1"/>
      <c r="I41" s="1"/>
    </row>
    <row r="42" ht="15.75" customHeight="1">
      <c r="A42" s="53"/>
      <c r="B42" s="54"/>
      <c r="C42" s="54"/>
      <c r="D42" s="1"/>
      <c r="E42" s="1"/>
      <c r="F42" s="1"/>
      <c r="G42" s="1"/>
      <c r="H42" s="1"/>
      <c r="I42" s="1"/>
    </row>
    <row r="43" ht="15.75" customHeight="1">
      <c r="A43" s="53"/>
      <c r="B43" s="54"/>
      <c r="C43" s="54"/>
      <c r="D43" s="1"/>
      <c r="E43" s="1"/>
      <c r="F43" s="1"/>
      <c r="G43" s="1"/>
      <c r="H43" s="1"/>
      <c r="I43" s="1"/>
    </row>
    <row r="44" ht="15.75" customHeight="1">
      <c r="A44" s="53"/>
      <c r="B44" s="54"/>
      <c r="C44" s="54"/>
      <c r="D44" s="1"/>
      <c r="E44" s="1"/>
      <c r="F44" s="1"/>
      <c r="G44" s="1"/>
      <c r="H44" s="1"/>
      <c r="I44" s="1"/>
    </row>
    <row r="45" ht="15.75" customHeight="1">
      <c r="A45" s="53"/>
      <c r="B45" s="54"/>
      <c r="C45" s="54"/>
      <c r="D45" s="1"/>
      <c r="E45" s="1"/>
      <c r="F45" s="1"/>
      <c r="G45" s="1"/>
      <c r="H45" s="1"/>
      <c r="I45" s="1"/>
    </row>
    <row r="46" ht="15.75" customHeight="1">
      <c r="A46" s="53"/>
      <c r="B46" s="54"/>
      <c r="C46" s="54"/>
      <c r="D46" s="1"/>
      <c r="E46" s="1"/>
      <c r="F46" s="1"/>
      <c r="G46" s="1"/>
      <c r="H46" s="1"/>
      <c r="I46" s="1"/>
    </row>
    <row r="47" ht="15.75" customHeight="1">
      <c r="A47" s="53"/>
      <c r="B47" s="54"/>
      <c r="C47" s="54"/>
      <c r="D47" s="1"/>
      <c r="E47" s="1"/>
      <c r="F47" s="1"/>
      <c r="G47" s="1"/>
      <c r="H47" s="1"/>
      <c r="I47" s="1"/>
    </row>
    <row r="48" ht="15.75" customHeight="1">
      <c r="A48" s="53"/>
      <c r="B48" s="54"/>
      <c r="C48" s="54"/>
      <c r="D48" s="1"/>
      <c r="E48" s="1"/>
      <c r="F48" s="1"/>
      <c r="G48" s="1"/>
      <c r="H48" s="1"/>
      <c r="I48" s="1"/>
    </row>
    <row r="49" ht="15.75" customHeight="1">
      <c r="A49" s="53"/>
      <c r="B49" s="54"/>
      <c r="C49" s="54"/>
      <c r="D49" s="1"/>
      <c r="E49" s="1"/>
      <c r="F49" s="1"/>
      <c r="G49" s="1"/>
      <c r="H49" s="1"/>
      <c r="I49" s="1"/>
    </row>
    <row r="50" ht="15.75" customHeight="1">
      <c r="A50" s="53"/>
      <c r="B50" s="54"/>
      <c r="C50" s="54"/>
      <c r="D50" s="1"/>
      <c r="E50" s="1"/>
      <c r="F50" s="1"/>
      <c r="G50" s="1"/>
      <c r="H50" s="1"/>
      <c r="I50" s="1"/>
    </row>
    <row r="51" ht="15.75" customHeight="1">
      <c r="A51" s="53"/>
      <c r="B51" s="54"/>
      <c r="C51" s="54"/>
      <c r="D51" s="1"/>
      <c r="E51" s="1"/>
      <c r="F51" s="1"/>
      <c r="G51" s="1"/>
      <c r="H51" s="1"/>
      <c r="I51" s="1"/>
    </row>
    <row r="52" ht="15.75" customHeight="1">
      <c r="A52" s="53"/>
      <c r="B52" s="54"/>
      <c r="C52" s="54"/>
      <c r="D52" s="1"/>
      <c r="E52" s="1"/>
      <c r="F52" s="1"/>
      <c r="G52" s="1"/>
      <c r="H52" s="1"/>
      <c r="I52" s="1"/>
    </row>
    <row r="53" ht="15.75" customHeight="1">
      <c r="A53" s="53"/>
      <c r="B53" s="54"/>
      <c r="C53" s="54"/>
      <c r="D53" s="1"/>
      <c r="E53" s="1"/>
      <c r="F53" s="1"/>
      <c r="G53" s="1"/>
      <c r="H53" s="1"/>
      <c r="I53" s="1"/>
    </row>
    <row r="54" ht="15.75" customHeight="1">
      <c r="A54" s="53"/>
      <c r="B54" s="54"/>
      <c r="C54" s="54"/>
      <c r="D54" s="1"/>
      <c r="E54" s="1"/>
      <c r="F54" s="1"/>
      <c r="G54" s="1"/>
      <c r="H54" s="1"/>
      <c r="I54" s="1"/>
    </row>
    <row r="55" ht="15.75" customHeight="1">
      <c r="A55" s="53"/>
      <c r="B55" s="54"/>
      <c r="C55" s="54"/>
      <c r="D55" s="1"/>
      <c r="E55" s="1"/>
      <c r="F55" s="1"/>
      <c r="G55" s="1"/>
      <c r="H55" s="1"/>
      <c r="I55" s="1"/>
    </row>
    <row r="56" ht="15.75" customHeight="1">
      <c r="A56" s="53"/>
      <c r="B56" s="54"/>
      <c r="C56" s="54"/>
      <c r="D56" s="1"/>
      <c r="E56" s="1"/>
      <c r="F56" s="1"/>
      <c r="G56" s="1"/>
      <c r="H56" s="1"/>
      <c r="I56" s="1"/>
    </row>
    <row r="57" ht="15.75" customHeight="1">
      <c r="A57" s="53"/>
      <c r="B57" s="54"/>
      <c r="C57" s="54"/>
      <c r="D57" s="1"/>
      <c r="E57" s="1"/>
      <c r="F57" s="1"/>
      <c r="G57" s="1"/>
      <c r="H57" s="1"/>
      <c r="I57" s="1"/>
    </row>
    <row r="58" ht="15.75" customHeight="1">
      <c r="A58" s="53"/>
      <c r="B58" s="54"/>
      <c r="C58" s="54"/>
      <c r="D58" s="1"/>
      <c r="E58" s="1"/>
      <c r="F58" s="1"/>
      <c r="G58" s="1"/>
      <c r="H58" s="1"/>
      <c r="I58" s="1"/>
    </row>
    <row r="59" ht="15.75" customHeight="1">
      <c r="A59" s="53"/>
      <c r="B59" s="54"/>
      <c r="C59" s="54"/>
      <c r="D59" s="1"/>
      <c r="E59" s="1"/>
      <c r="F59" s="1"/>
      <c r="G59" s="1"/>
      <c r="H59" s="1"/>
      <c r="I59" s="1"/>
    </row>
    <row r="60" ht="15.75" customHeight="1">
      <c r="A60" s="53"/>
      <c r="B60" s="54"/>
      <c r="C60" s="54"/>
      <c r="D60" s="1"/>
      <c r="E60" s="1"/>
      <c r="F60" s="1"/>
      <c r="G60" s="1"/>
      <c r="H60" s="1"/>
      <c r="I60" s="1"/>
    </row>
    <row r="61" ht="15.75" customHeight="1">
      <c r="A61" s="53"/>
      <c r="B61" s="54"/>
      <c r="C61" s="54"/>
      <c r="D61" s="1"/>
      <c r="E61" s="1"/>
      <c r="F61" s="1"/>
      <c r="G61" s="1"/>
      <c r="H61" s="1"/>
      <c r="I61" s="1"/>
    </row>
    <row r="62" ht="15.75" customHeight="1">
      <c r="A62" s="53"/>
      <c r="B62" s="54"/>
      <c r="C62" s="54"/>
      <c r="D62" s="1"/>
      <c r="E62" s="1"/>
      <c r="F62" s="1"/>
      <c r="G62" s="1"/>
      <c r="H62" s="1"/>
      <c r="I62" s="1"/>
    </row>
    <row r="63" ht="15.75" customHeight="1">
      <c r="A63" s="53"/>
      <c r="B63" s="54"/>
      <c r="C63" s="54"/>
      <c r="D63" s="1"/>
      <c r="E63" s="1"/>
      <c r="F63" s="1"/>
      <c r="G63" s="1"/>
      <c r="H63" s="1"/>
      <c r="I63" s="1"/>
    </row>
    <row r="64" ht="15.75" customHeight="1">
      <c r="A64" s="53"/>
      <c r="B64" s="54"/>
      <c r="C64" s="54"/>
      <c r="D64" s="1"/>
      <c r="E64" s="1"/>
      <c r="F64" s="1"/>
      <c r="G64" s="1"/>
      <c r="H64" s="1"/>
      <c r="I64" s="1"/>
    </row>
    <row r="65" ht="15.75" customHeight="1">
      <c r="A65" s="53"/>
      <c r="B65" s="54"/>
      <c r="C65" s="54"/>
      <c r="D65" s="1"/>
      <c r="E65" s="1"/>
      <c r="F65" s="1"/>
      <c r="G65" s="1"/>
      <c r="H65" s="1"/>
      <c r="I65" s="1"/>
    </row>
    <row r="66" ht="15.75" customHeight="1">
      <c r="A66" s="53"/>
      <c r="B66" s="54"/>
      <c r="C66" s="54"/>
      <c r="D66" s="1"/>
      <c r="E66" s="1"/>
      <c r="F66" s="1"/>
      <c r="G66" s="1"/>
      <c r="H66" s="1"/>
      <c r="I66" s="1"/>
    </row>
    <row r="67" ht="15.75" customHeight="1">
      <c r="A67" s="53"/>
      <c r="B67" s="54"/>
      <c r="C67" s="54"/>
      <c r="D67" s="1"/>
      <c r="E67" s="1"/>
      <c r="F67" s="1"/>
      <c r="G67" s="1"/>
      <c r="H67" s="1"/>
      <c r="I67" s="1"/>
    </row>
    <row r="68" ht="15.75" customHeight="1">
      <c r="A68" s="53"/>
      <c r="B68" s="54"/>
      <c r="C68" s="54"/>
      <c r="D68" s="1"/>
      <c r="E68" s="1"/>
      <c r="F68" s="1"/>
      <c r="G68" s="1"/>
      <c r="H68" s="1"/>
      <c r="I68" s="1"/>
    </row>
    <row r="69" ht="15.75" customHeight="1">
      <c r="A69" s="53"/>
      <c r="B69" s="54"/>
      <c r="C69" s="54"/>
      <c r="D69" s="1"/>
      <c r="E69" s="1"/>
      <c r="F69" s="1"/>
      <c r="G69" s="1"/>
      <c r="H69" s="1"/>
      <c r="I69" s="1"/>
    </row>
    <row r="70" ht="15.75" customHeight="1">
      <c r="A70" s="53"/>
      <c r="B70" s="54"/>
      <c r="C70" s="54"/>
      <c r="D70" s="1"/>
      <c r="E70" s="1"/>
      <c r="F70" s="1"/>
      <c r="G70" s="1"/>
      <c r="H70" s="1"/>
      <c r="I70" s="1"/>
    </row>
    <row r="71" ht="15.75" customHeight="1">
      <c r="A71" s="53"/>
      <c r="B71" s="54"/>
      <c r="C71" s="54"/>
      <c r="D71" s="1"/>
      <c r="E71" s="1"/>
      <c r="F71" s="1"/>
      <c r="G71" s="1"/>
      <c r="H71" s="1"/>
      <c r="I71" s="1"/>
    </row>
    <row r="72" ht="15.75" customHeight="1">
      <c r="A72" s="53"/>
      <c r="B72" s="54"/>
      <c r="C72" s="54"/>
      <c r="D72" s="1"/>
      <c r="E72" s="1"/>
      <c r="F72" s="1"/>
      <c r="G72" s="1"/>
      <c r="H72" s="1"/>
      <c r="I72" s="1"/>
    </row>
    <row r="73" ht="15.75" customHeight="1">
      <c r="A73" s="53"/>
      <c r="B73" s="54"/>
      <c r="C73" s="54"/>
      <c r="D73" s="1"/>
      <c r="E73" s="1"/>
      <c r="F73" s="1"/>
      <c r="G73" s="1"/>
      <c r="H73" s="1"/>
      <c r="I73" s="1"/>
    </row>
    <row r="74" ht="15.75" customHeight="1">
      <c r="A74" s="53"/>
      <c r="B74" s="54"/>
      <c r="C74" s="54"/>
      <c r="D74" s="1"/>
      <c r="E74" s="1"/>
      <c r="F74" s="1"/>
      <c r="G74" s="1"/>
      <c r="H74" s="1"/>
      <c r="I74" s="1"/>
    </row>
    <row r="75" ht="15.75" customHeight="1">
      <c r="A75" s="53"/>
      <c r="B75" s="54"/>
      <c r="C75" s="54"/>
      <c r="D75" s="1"/>
      <c r="E75" s="1"/>
      <c r="F75" s="1"/>
      <c r="G75" s="1"/>
      <c r="H75" s="1"/>
      <c r="I75" s="1"/>
    </row>
    <row r="76" ht="15.75" customHeight="1">
      <c r="A76" s="53"/>
      <c r="B76" s="54"/>
      <c r="C76" s="54"/>
      <c r="D76" s="1"/>
      <c r="E76" s="1"/>
      <c r="F76" s="1"/>
      <c r="G76" s="1"/>
      <c r="H76" s="1"/>
      <c r="I76" s="1"/>
    </row>
    <row r="77" ht="15.75" customHeight="1">
      <c r="A77" s="53"/>
      <c r="B77" s="54"/>
      <c r="C77" s="54"/>
      <c r="D77" s="1"/>
      <c r="E77" s="1"/>
      <c r="F77" s="1"/>
      <c r="G77" s="1"/>
      <c r="H77" s="1"/>
      <c r="I77" s="1"/>
    </row>
    <row r="78" ht="15.75" customHeight="1">
      <c r="A78" s="53"/>
      <c r="B78" s="54"/>
      <c r="C78" s="54"/>
      <c r="D78" s="1"/>
      <c r="E78" s="1"/>
      <c r="F78" s="1"/>
      <c r="G78" s="1"/>
      <c r="H78" s="1"/>
      <c r="I78" s="1"/>
    </row>
    <row r="79" ht="15.75" customHeight="1">
      <c r="A79" s="53"/>
      <c r="B79" s="54"/>
      <c r="C79" s="54"/>
      <c r="D79" s="1"/>
      <c r="E79" s="1"/>
      <c r="F79" s="1"/>
      <c r="G79" s="1"/>
      <c r="H79" s="1"/>
      <c r="I79" s="1"/>
    </row>
    <row r="80" ht="15.75" customHeight="1">
      <c r="A80" s="53"/>
      <c r="B80" s="54"/>
      <c r="C80" s="54"/>
      <c r="D80" s="1"/>
      <c r="E80" s="1"/>
      <c r="F80" s="1"/>
      <c r="G80" s="1"/>
      <c r="H80" s="1"/>
      <c r="I80" s="1"/>
    </row>
    <row r="81" ht="15.75" customHeight="1">
      <c r="A81" s="53"/>
      <c r="B81" s="54"/>
      <c r="C81" s="54"/>
      <c r="D81" s="1"/>
      <c r="E81" s="1"/>
      <c r="F81" s="1"/>
      <c r="G81" s="1"/>
      <c r="H81" s="1"/>
      <c r="I81" s="1"/>
    </row>
    <row r="82" ht="15.75" customHeight="1">
      <c r="A82" s="53"/>
      <c r="B82" s="54"/>
      <c r="C82" s="54"/>
      <c r="D82" s="1"/>
      <c r="E82" s="1"/>
      <c r="F82" s="1"/>
      <c r="G82" s="1"/>
      <c r="H82" s="1"/>
      <c r="I82" s="1"/>
    </row>
    <row r="83" ht="15.75" customHeight="1">
      <c r="A83" s="53"/>
      <c r="B83" s="54"/>
      <c r="C83" s="54"/>
      <c r="D83" s="1"/>
      <c r="E83" s="1"/>
      <c r="F83" s="1"/>
      <c r="G83" s="1"/>
      <c r="H83" s="1"/>
      <c r="I83" s="1"/>
    </row>
    <row r="84" ht="15.75" customHeight="1">
      <c r="A84" s="53"/>
      <c r="B84" s="54"/>
      <c r="C84" s="54"/>
      <c r="D84" s="1"/>
      <c r="E84" s="1"/>
      <c r="F84" s="1"/>
      <c r="G84" s="1"/>
      <c r="H84" s="1"/>
      <c r="I84" s="1"/>
    </row>
    <row r="85" ht="15.75" customHeight="1">
      <c r="A85" s="53"/>
      <c r="B85" s="54"/>
      <c r="C85" s="54"/>
      <c r="D85" s="1"/>
      <c r="E85" s="1"/>
      <c r="F85" s="1"/>
      <c r="G85" s="1"/>
      <c r="H85" s="1"/>
      <c r="I85" s="1"/>
    </row>
    <row r="86" ht="15.75" customHeight="1">
      <c r="A86" s="53"/>
      <c r="B86" s="54"/>
      <c r="C86" s="54"/>
      <c r="D86" s="1"/>
      <c r="E86" s="1"/>
      <c r="F86" s="1"/>
      <c r="G86" s="1"/>
      <c r="H86" s="1"/>
      <c r="I86" s="1"/>
    </row>
    <row r="87" ht="15.75" customHeight="1">
      <c r="A87" s="53"/>
      <c r="B87" s="54"/>
      <c r="C87" s="54"/>
      <c r="D87" s="1"/>
      <c r="E87" s="1"/>
      <c r="F87" s="1"/>
      <c r="G87" s="1"/>
      <c r="H87" s="1"/>
      <c r="I87" s="1"/>
    </row>
    <row r="88" ht="15.75" customHeight="1">
      <c r="A88" s="53"/>
      <c r="B88" s="54"/>
      <c r="C88" s="54"/>
      <c r="D88" s="1"/>
      <c r="E88" s="1"/>
      <c r="F88" s="1"/>
      <c r="G88" s="1"/>
      <c r="H88" s="1"/>
      <c r="I88" s="1"/>
    </row>
    <row r="89" ht="15.75" customHeight="1">
      <c r="A89" s="53"/>
      <c r="B89" s="54"/>
      <c r="C89" s="54"/>
      <c r="D89" s="1"/>
      <c r="E89" s="1"/>
      <c r="F89" s="1"/>
      <c r="G89" s="1"/>
      <c r="H89" s="1"/>
      <c r="I89" s="1"/>
    </row>
    <row r="90" ht="15.75" customHeight="1">
      <c r="A90" s="53"/>
      <c r="B90" s="54"/>
      <c r="C90" s="54"/>
      <c r="D90" s="1"/>
      <c r="E90" s="1"/>
      <c r="F90" s="1"/>
      <c r="G90" s="1"/>
      <c r="H90" s="1"/>
      <c r="I90" s="1"/>
    </row>
    <row r="91" ht="15.75" customHeight="1">
      <c r="A91" s="53"/>
      <c r="B91" s="54"/>
      <c r="C91" s="54"/>
      <c r="D91" s="1"/>
      <c r="E91" s="1"/>
      <c r="F91" s="1"/>
      <c r="G91" s="1"/>
      <c r="H91" s="1"/>
      <c r="I91" s="1"/>
    </row>
    <row r="92" ht="15.75" customHeight="1">
      <c r="A92" s="53"/>
      <c r="B92" s="54"/>
      <c r="C92" s="54"/>
      <c r="D92" s="1"/>
      <c r="E92" s="1"/>
      <c r="F92" s="1"/>
      <c r="G92" s="1"/>
      <c r="H92" s="1"/>
      <c r="I92" s="1"/>
    </row>
    <row r="93" ht="15.75" customHeight="1">
      <c r="A93" s="53"/>
      <c r="B93" s="54"/>
      <c r="C93" s="54"/>
      <c r="D93" s="1"/>
      <c r="E93" s="1"/>
      <c r="F93" s="1"/>
      <c r="G93" s="1"/>
      <c r="H93" s="1"/>
      <c r="I93" s="1"/>
    </row>
    <row r="94" ht="15.75" customHeight="1">
      <c r="A94" s="53"/>
      <c r="B94" s="54"/>
      <c r="C94" s="54"/>
      <c r="D94" s="1"/>
      <c r="E94" s="1"/>
      <c r="F94" s="1"/>
      <c r="G94" s="1"/>
      <c r="H94" s="1"/>
      <c r="I94" s="1"/>
    </row>
    <row r="95" ht="15.75" customHeight="1">
      <c r="A95" s="53"/>
      <c r="B95" s="54"/>
      <c r="C95" s="54"/>
      <c r="D95" s="1"/>
      <c r="E95" s="1"/>
      <c r="F95" s="1"/>
      <c r="G95" s="1"/>
      <c r="H95" s="1"/>
      <c r="I95" s="1"/>
    </row>
    <row r="96" ht="15.75" customHeight="1">
      <c r="A96" s="53"/>
      <c r="B96" s="54"/>
      <c r="C96" s="54"/>
      <c r="D96" s="1"/>
      <c r="E96" s="1"/>
      <c r="F96" s="1"/>
      <c r="G96" s="1"/>
      <c r="H96" s="1"/>
      <c r="I96" s="1"/>
    </row>
    <row r="97" ht="15.75" customHeight="1">
      <c r="A97" s="53"/>
      <c r="B97" s="54"/>
      <c r="C97" s="54"/>
      <c r="D97" s="1"/>
      <c r="E97" s="1"/>
      <c r="F97" s="1"/>
      <c r="G97" s="1"/>
      <c r="H97" s="1"/>
      <c r="I97" s="1"/>
    </row>
    <row r="98" ht="15.75" customHeight="1">
      <c r="A98" s="53"/>
      <c r="B98" s="54"/>
      <c r="C98" s="54"/>
      <c r="D98" s="1"/>
      <c r="E98" s="1"/>
      <c r="F98" s="1"/>
      <c r="G98" s="1"/>
      <c r="H98" s="1"/>
      <c r="I98" s="1"/>
    </row>
    <row r="99" ht="15.75" customHeight="1">
      <c r="A99" s="53"/>
      <c r="B99" s="54"/>
      <c r="C99" s="54"/>
      <c r="D99" s="1"/>
      <c r="E99" s="1"/>
      <c r="F99" s="1"/>
      <c r="G99" s="1"/>
      <c r="H99" s="1"/>
      <c r="I99" s="1"/>
    </row>
    <row r="100" ht="15.75" customHeight="1">
      <c r="A100" s="53"/>
      <c r="B100" s="54"/>
      <c r="C100" s="54"/>
      <c r="D100" s="1"/>
      <c r="E100" s="1"/>
      <c r="F100" s="1"/>
      <c r="G100" s="1"/>
      <c r="H100" s="1"/>
      <c r="I100" s="1"/>
    </row>
    <row r="101" ht="15.75" customHeight="1">
      <c r="A101" s="53"/>
      <c r="B101" s="54"/>
      <c r="C101" s="54"/>
      <c r="D101" s="1"/>
      <c r="E101" s="1"/>
      <c r="F101" s="1"/>
      <c r="G101" s="1"/>
      <c r="H101" s="1"/>
      <c r="I101" s="1"/>
    </row>
    <row r="102" ht="15.75" customHeight="1">
      <c r="A102" s="53"/>
      <c r="B102" s="54"/>
      <c r="C102" s="54"/>
      <c r="D102" s="1"/>
      <c r="E102" s="1"/>
      <c r="F102" s="1"/>
      <c r="G102" s="1"/>
      <c r="H102" s="1"/>
      <c r="I102" s="1"/>
    </row>
    <row r="103" ht="15.75" customHeight="1">
      <c r="A103" s="53"/>
      <c r="B103" s="54"/>
      <c r="C103" s="54"/>
      <c r="D103" s="1"/>
      <c r="E103" s="1"/>
      <c r="F103" s="1"/>
      <c r="G103" s="1"/>
      <c r="H103" s="1"/>
      <c r="I103" s="1"/>
    </row>
    <row r="104" ht="15.75" customHeight="1">
      <c r="A104" s="53"/>
      <c r="B104" s="54"/>
      <c r="C104" s="54"/>
      <c r="D104" s="1"/>
      <c r="E104" s="1"/>
      <c r="F104" s="1"/>
      <c r="G104" s="1"/>
      <c r="H104" s="1"/>
      <c r="I104" s="1"/>
    </row>
    <row r="105" ht="15.75" customHeight="1">
      <c r="A105" s="53"/>
      <c r="B105" s="54"/>
      <c r="C105" s="54"/>
      <c r="D105" s="1"/>
      <c r="E105" s="1"/>
      <c r="F105" s="1"/>
      <c r="G105" s="1"/>
      <c r="H105" s="1"/>
      <c r="I105" s="1"/>
    </row>
    <row r="106" ht="15.75" customHeight="1">
      <c r="A106" s="53"/>
      <c r="B106" s="54"/>
      <c r="C106" s="54"/>
      <c r="D106" s="1"/>
      <c r="E106" s="1"/>
      <c r="F106" s="1"/>
      <c r="G106" s="1"/>
      <c r="H106" s="1"/>
      <c r="I106" s="1"/>
    </row>
    <row r="107" ht="15.75" customHeight="1">
      <c r="A107" s="53"/>
      <c r="B107" s="54"/>
      <c r="C107" s="54"/>
      <c r="D107" s="1"/>
      <c r="E107" s="1"/>
      <c r="F107" s="1"/>
      <c r="G107" s="1"/>
      <c r="H107" s="1"/>
      <c r="I107" s="1"/>
    </row>
    <row r="108" ht="15.75" customHeight="1">
      <c r="A108" s="53"/>
      <c r="B108" s="54"/>
      <c r="C108" s="54"/>
      <c r="D108" s="1"/>
      <c r="E108" s="1"/>
      <c r="F108" s="1"/>
      <c r="G108" s="1"/>
      <c r="H108" s="1"/>
      <c r="I108" s="1"/>
    </row>
    <row r="109" ht="15.75" customHeight="1">
      <c r="A109" s="53"/>
      <c r="B109" s="54"/>
      <c r="C109" s="54"/>
      <c r="D109" s="1"/>
      <c r="E109" s="1"/>
      <c r="F109" s="1"/>
      <c r="G109" s="1"/>
      <c r="H109" s="1"/>
      <c r="I109" s="1"/>
    </row>
    <row r="110" ht="15.75" customHeight="1">
      <c r="A110" s="53"/>
      <c r="B110" s="54"/>
      <c r="C110" s="54"/>
      <c r="D110" s="1"/>
      <c r="E110" s="1"/>
      <c r="F110" s="1"/>
      <c r="G110" s="1"/>
      <c r="H110" s="1"/>
      <c r="I110" s="1"/>
    </row>
    <row r="111" ht="15.75" customHeight="1">
      <c r="A111" s="53"/>
      <c r="B111" s="54"/>
      <c r="C111" s="54"/>
      <c r="D111" s="1"/>
      <c r="E111" s="1"/>
      <c r="F111" s="1"/>
      <c r="G111" s="1"/>
      <c r="H111" s="1"/>
      <c r="I111" s="1"/>
    </row>
    <row r="112" ht="15.75" customHeight="1">
      <c r="A112" s="53"/>
      <c r="B112" s="54"/>
      <c r="C112" s="54"/>
      <c r="D112" s="1"/>
      <c r="E112" s="1"/>
      <c r="F112" s="1"/>
      <c r="G112" s="1"/>
      <c r="H112" s="1"/>
      <c r="I112" s="1"/>
    </row>
    <row r="113" ht="15.75" customHeight="1">
      <c r="A113" s="53"/>
      <c r="B113" s="54"/>
      <c r="C113" s="54"/>
      <c r="D113" s="1"/>
      <c r="E113" s="1"/>
      <c r="F113" s="1"/>
      <c r="G113" s="1"/>
      <c r="H113" s="1"/>
      <c r="I113" s="1"/>
    </row>
    <row r="114" ht="15.75" customHeight="1">
      <c r="A114" s="53"/>
      <c r="B114" s="54"/>
      <c r="C114" s="54"/>
      <c r="D114" s="1"/>
      <c r="E114" s="1"/>
      <c r="F114" s="1"/>
      <c r="G114" s="1"/>
      <c r="H114" s="1"/>
      <c r="I114" s="1"/>
    </row>
    <row r="115" ht="15.75" customHeight="1">
      <c r="A115" s="53"/>
      <c r="B115" s="54"/>
      <c r="C115" s="54"/>
      <c r="D115" s="1"/>
      <c r="E115" s="1"/>
      <c r="F115" s="1"/>
      <c r="G115" s="1"/>
      <c r="H115" s="1"/>
      <c r="I115" s="1"/>
    </row>
    <row r="116" ht="15.75" customHeight="1">
      <c r="A116" s="53"/>
      <c r="B116" s="54"/>
      <c r="C116" s="54"/>
      <c r="D116" s="1"/>
      <c r="E116" s="1"/>
      <c r="F116" s="1"/>
      <c r="G116" s="1"/>
      <c r="H116" s="1"/>
      <c r="I116" s="1"/>
    </row>
    <row r="117" ht="15.75" customHeight="1">
      <c r="A117" s="53"/>
      <c r="B117" s="54"/>
      <c r="C117" s="54"/>
      <c r="D117" s="1"/>
      <c r="E117" s="1"/>
      <c r="F117" s="1"/>
      <c r="G117" s="1"/>
      <c r="H117" s="1"/>
      <c r="I117" s="1"/>
    </row>
    <row r="118" ht="15.75" customHeight="1">
      <c r="A118" s="53"/>
      <c r="B118" s="54"/>
      <c r="C118" s="54"/>
      <c r="D118" s="1"/>
      <c r="E118" s="1"/>
      <c r="F118" s="1"/>
      <c r="G118" s="1"/>
      <c r="H118" s="1"/>
      <c r="I118" s="1"/>
    </row>
    <row r="119" ht="15.75" customHeight="1">
      <c r="A119" s="53"/>
      <c r="B119" s="54"/>
      <c r="C119" s="54"/>
      <c r="D119" s="1"/>
      <c r="E119" s="1"/>
      <c r="F119" s="1"/>
      <c r="G119" s="1"/>
      <c r="H119" s="1"/>
      <c r="I119" s="1"/>
    </row>
    <row r="120" ht="15.75" customHeight="1">
      <c r="A120" s="53"/>
      <c r="B120" s="54"/>
      <c r="C120" s="54"/>
      <c r="D120" s="1"/>
      <c r="E120" s="1"/>
      <c r="F120" s="1"/>
      <c r="G120" s="1"/>
      <c r="H120" s="1"/>
      <c r="I120" s="1"/>
    </row>
    <row r="121" ht="15.75" customHeight="1">
      <c r="A121" s="53"/>
      <c r="B121" s="54"/>
      <c r="C121" s="54"/>
      <c r="D121" s="1"/>
      <c r="E121" s="1"/>
      <c r="F121" s="1"/>
      <c r="G121" s="1"/>
      <c r="H121" s="1"/>
      <c r="I121" s="1"/>
    </row>
    <row r="122" ht="15.75" customHeight="1">
      <c r="A122" s="53"/>
      <c r="B122" s="54"/>
      <c r="C122" s="54"/>
      <c r="D122" s="1"/>
      <c r="E122" s="1"/>
      <c r="F122" s="1"/>
      <c r="G122" s="1"/>
      <c r="H122" s="1"/>
      <c r="I122" s="1"/>
    </row>
    <row r="123" ht="15.75" customHeight="1">
      <c r="A123" s="53"/>
      <c r="B123" s="54"/>
      <c r="C123" s="54"/>
      <c r="D123" s="1"/>
      <c r="E123" s="1"/>
      <c r="F123" s="1"/>
      <c r="G123" s="1"/>
      <c r="H123" s="1"/>
      <c r="I123" s="1"/>
    </row>
    <row r="124" ht="15.75" customHeight="1">
      <c r="A124" s="53"/>
      <c r="B124" s="54"/>
      <c r="C124" s="54"/>
      <c r="D124" s="1"/>
      <c r="E124" s="1"/>
      <c r="F124" s="1"/>
      <c r="G124" s="1"/>
      <c r="H124" s="1"/>
      <c r="I124" s="1"/>
    </row>
    <row r="125" ht="15.75" customHeight="1">
      <c r="A125" s="53"/>
      <c r="B125" s="54"/>
      <c r="C125" s="54"/>
      <c r="D125" s="1"/>
      <c r="E125" s="1"/>
      <c r="F125" s="1"/>
      <c r="G125" s="1"/>
      <c r="H125" s="1"/>
      <c r="I125" s="1"/>
    </row>
    <row r="126" ht="15.75" customHeight="1">
      <c r="A126" s="53"/>
      <c r="B126" s="54"/>
      <c r="C126" s="54"/>
      <c r="D126" s="1"/>
      <c r="E126" s="1"/>
      <c r="F126" s="1"/>
      <c r="G126" s="1"/>
      <c r="H126" s="1"/>
      <c r="I126" s="1"/>
    </row>
    <row r="127" ht="15.75" customHeight="1">
      <c r="A127" s="53"/>
      <c r="B127" s="54"/>
      <c r="C127" s="54"/>
      <c r="D127" s="1"/>
      <c r="E127" s="1"/>
      <c r="F127" s="1"/>
      <c r="G127" s="1"/>
      <c r="H127" s="1"/>
      <c r="I127" s="1"/>
    </row>
    <row r="128" ht="15.75" customHeight="1">
      <c r="A128" s="53"/>
      <c r="B128" s="54"/>
      <c r="C128" s="54"/>
      <c r="D128" s="1"/>
      <c r="E128" s="1"/>
      <c r="F128" s="1"/>
      <c r="G128" s="1"/>
      <c r="H128" s="1"/>
      <c r="I128" s="1"/>
    </row>
    <row r="129" ht="15.75" customHeight="1">
      <c r="A129" s="53"/>
      <c r="B129" s="54"/>
      <c r="C129" s="54"/>
      <c r="D129" s="1"/>
      <c r="E129" s="1"/>
      <c r="F129" s="1"/>
      <c r="G129" s="1"/>
      <c r="H129" s="1"/>
      <c r="I129" s="1"/>
    </row>
    <row r="130" ht="15.75" customHeight="1">
      <c r="A130" s="53"/>
      <c r="B130" s="54"/>
      <c r="C130" s="54"/>
      <c r="D130" s="1"/>
      <c r="E130" s="1"/>
      <c r="F130" s="1"/>
      <c r="G130" s="1"/>
      <c r="H130" s="1"/>
      <c r="I130" s="1"/>
    </row>
    <row r="131" ht="15.75" customHeight="1">
      <c r="A131" s="53"/>
      <c r="B131" s="54"/>
      <c r="C131" s="54"/>
      <c r="D131" s="1"/>
      <c r="E131" s="1"/>
      <c r="F131" s="1"/>
      <c r="G131" s="1"/>
      <c r="H131" s="1"/>
      <c r="I131" s="1"/>
    </row>
    <row r="132" ht="15.75" customHeight="1">
      <c r="A132" s="53"/>
      <c r="B132" s="54"/>
      <c r="C132" s="54"/>
      <c r="D132" s="1"/>
      <c r="E132" s="1"/>
      <c r="F132" s="1"/>
      <c r="G132" s="1"/>
      <c r="H132" s="1"/>
      <c r="I132" s="1"/>
    </row>
    <row r="133" ht="15.75" customHeight="1">
      <c r="A133" s="53"/>
      <c r="B133" s="54"/>
      <c r="C133" s="54"/>
      <c r="D133" s="1"/>
      <c r="E133" s="1"/>
      <c r="F133" s="1"/>
      <c r="G133" s="1"/>
      <c r="H133" s="1"/>
      <c r="I133" s="1"/>
    </row>
    <row r="134" ht="15.75" customHeight="1">
      <c r="A134" s="53"/>
      <c r="B134" s="54"/>
      <c r="C134" s="54"/>
      <c r="D134" s="1"/>
      <c r="E134" s="1"/>
      <c r="F134" s="1"/>
      <c r="G134" s="1"/>
      <c r="H134" s="1"/>
      <c r="I134" s="1"/>
    </row>
    <row r="135" ht="15.75" customHeight="1">
      <c r="A135" s="53"/>
      <c r="B135" s="54"/>
      <c r="C135" s="54"/>
      <c r="D135" s="1"/>
      <c r="E135" s="1"/>
      <c r="F135" s="1"/>
      <c r="G135" s="1"/>
      <c r="H135" s="1"/>
      <c r="I135" s="1"/>
    </row>
    <row r="136" ht="15.75" customHeight="1">
      <c r="A136" s="53"/>
      <c r="B136" s="54"/>
      <c r="C136" s="54"/>
      <c r="D136" s="1"/>
      <c r="E136" s="1"/>
      <c r="F136" s="1"/>
      <c r="G136" s="1"/>
      <c r="H136" s="1"/>
      <c r="I136" s="1"/>
    </row>
    <row r="137" ht="15.75" customHeight="1">
      <c r="A137" s="53"/>
      <c r="B137" s="54"/>
      <c r="C137" s="54"/>
      <c r="D137" s="1"/>
      <c r="E137" s="1"/>
      <c r="F137" s="1"/>
      <c r="G137" s="1"/>
      <c r="H137" s="1"/>
      <c r="I137" s="1"/>
    </row>
    <row r="138" ht="15.75" customHeight="1">
      <c r="A138" s="53"/>
      <c r="B138" s="54"/>
      <c r="C138" s="54"/>
      <c r="D138" s="1"/>
      <c r="E138" s="1"/>
      <c r="F138" s="1"/>
      <c r="G138" s="1"/>
      <c r="H138" s="1"/>
      <c r="I138" s="1"/>
    </row>
    <row r="139" ht="15.75" customHeight="1">
      <c r="A139" s="53"/>
      <c r="B139" s="54"/>
      <c r="C139" s="54"/>
      <c r="D139" s="1"/>
      <c r="E139" s="1"/>
      <c r="F139" s="1"/>
      <c r="G139" s="1"/>
      <c r="H139" s="1"/>
      <c r="I139" s="1"/>
    </row>
    <row r="140" ht="15.75" customHeight="1">
      <c r="A140" s="53"/>
      <c r="B140" s="54"/>
      <c r="C140" s="54"/>
      <c r="D140" s="1"/>
      <c r="E140" s="1"/>
      <c r="F140" s="1"/>
      <c r="G140" s="1"/>
      <c r="H140" s="1"/>
      <c r="I140" s="1"/>
    </row>
    <row r="141" ht="15.75" customHeight="1">
      <c r="A141" s="53"/>
      <c r="B141" s="54"/>
      <c r="C141" s="54"/>
      <c r="D141" s="1"/>
      <c r="E141" s="1"/>
      <c r="F141" s="1"/>
      <c r="G141" s="1"/>
      <c r="H141" s="1"/>
      <c r="I141" s="1"/>
    </row>
    <row r="142" ht="15.75" customHeight="1">
      <c r="A142" s="53"/>
      <c r="B142" s="54"/>
      <c r="C142" s="54"/>
      <c r="D142" s="1"/>
      <c r="E142" s="1"/>
      <c r="F142" s="1"/>
      <c r="G142" s="1"/>
      <c r="H142" s="1"/>
      <c r="I142" s="1"/>
    </row>
    <row r="143" ht="15.75" customHeight="1">
      <c r="A143" s="53"/>
      <c r="B143" s="54"/>
      <c r="C143" s="54"/>
      <c r="D143" s="1"/>
      <c r="E143" s="1"/>
      <c r="F143" s="1"/>
      <c r="G143" s="1"/>
      <c r="H143" s="1"/>
      <c r="I143" s="1"/>
    </row>
    <row r="144" ht="15.75" customHeight="1">
      <c r="A144" s="53"/>
      <c r="B144" s="54"/>
      <c r="C144" s="54"/>
      <c r="D144" s="1"/>
      <c r="E144" s="1"/>
      <c r="F144" s="1"/>
      <c r="G144" s="1"/>
      <c r="H144" s="1"/>
      <c r="I144" s="1"/>
    </row>
    <row r="145" ht="15.75" customHeight="1">
      <c r="A145" s="53"/>
      <c r="B145" s="54"/>
      <c r="C145" s="54"/>
      <c r="D145" s="1"/>
      <c r="E145" s="1"/>
      <c r="F145" s="1"/>
      <c r="G145" s="1"/>
      <c r="H145" s="1"/>
      <c r="I145" s="1"/>
    </row>
    <row r="146" ht="15.75" customHeight="1">
      <c r="A146" s="53"/>
      <c r="B146" s="54"/>
      <c r="C146" s="54"/>
      <c r="D146" s="1"/>
      <c r="E146" s="1"/>
      <c r="F146" s="1"/>
      <c r="G146" s="1"/>
      <c r="H146" s="1"/>
      <c r="I146" s="1"/>
    </row>
    <row r="147" ht="15.75" customHeight="1">
      <c r="A147" s="53"/>
      <c r="B147" s="54"/>
      <c r="C147" s="54"/>
      <c r="D147" s="1"/>
      <c r="E147" s="1"/>
      <c r="F147" s="1"/>
      <c r="G147" s="1"/>
      <c r="H147" s="1"/>
      <c r="I147" s="1"/>
    </row>
    <row r="148" ht="15.75" customHeight="1">
      <c r="A148" s="53"/>
      <c r="B148" s="54"/>
      <c r="C148" s="54"/>
      <c r="D148" s="1"/>
      <c r="E148" s="1"/>
      <c r="F148" s="1"/>
      <c r="G148" s="1"/>
      <c r="H148" s="1"/>
      <c r="I148" s="1"/>
    </row>
    <row r="149" ht="15.75" customHeight="1">
      <c r="A149" s="53"/>
      <c r="B149" s="54"/>
      <c r="C149" s="54"/>
      <c r="D149" s="1"/>
      <c r="E149" s="1"/>
      <c r="F149" s="1"/>
      <c r="G149" s="1"/>
      <c r="H149" s="1"/>
      <c r="I149" s="1"/>
    </row>
    <row r="150" ht="15.75" customHeight="1">
      <c r="A150" s="53"/>
      <c r="B150" s="54"/>
      <c r="C150" s="54"/>
      <c r="D150" s="1"/>
      <c r="E150" s="1"/>
      <c r="F150" s="1"/>
      <c r="G150" s="1"/>
      <c r="H150" s="1"/>
      <c r="I150" s="1"/>
    </row>
    <row r="151" ht="15.75" customHeight="1">
      <c r="A151" s="53"/>
      <c r="B151" s="54"/>
      <c r="C151" s="54"/>
      <c r="D151" s="1"/>
      <c r="E151" s="1"/>
      <c r="F151" s="1"/>
      <c r="G151" s="1"/>
      <c r="H151" s="1"/>
      <c r="I151" s="1"/>
    </row>
    <row r="152" ht="15.75" customHeight="1">
      <c r="A152" s="53"/>
      <c r="B152" s="54"/>
      <c r="C152" s="54"/>
      <c r="D152" s="1"/>
      <c r="E152" s="1"/>
      <c r="F152" s="1"/>
      <c r="G152" s="1"/>
      <c r="H152" s="1"/>
      <c r="I152" s="1"/>
    </row>
    <row r="153" ht="15.75" customHeight="1">
      <c r="A153" s="53"/>
      <c r="B153" s="54"/>
      <c r="C153" s="54"/>
      <c r="D153" s="1"/>
      <c r="E153" s="1"/>
      <c r="F153" s="1"/>
      <c r="G153" s="1"/>
      <c r="H153" s="1"/>
      <c r="I153" s="1"/>
    </row>
    <row r="154" ht="15.75" customHeight="1">
      <c r="A154" s="53"/>
      <c r="B154" s="54"/>
      <c r="C154" s="54"/>
      <c r="D154" s="1"/>
      <c r="E154" s="1"/>
      <c r="F154" s="1"/>
      <c r="G154" s="1"/>
      <c r="H154" s="1"/>
      <c r="I154" s="1"/>
    </row>
    <row r="155" ht="15.75" customHeight="1">
      <c r="A155" s="53"/>
      <c r="B155" s="54"/>
      <c r="C155" s="54"/>
      <c r="D155" s="1"/>
      <c r="E155" s="1"/>
      <c r="F155" s="1"/>
      <c r="G155" s="1"/>
      <c r="H155" s="1"/>
      <c r="I155" s="1"/>
    </row>
    <row r="156" ht="15.75" customHeight="1">
      <c r="A156" s="53"/>
      <c r="B156" s="54"/>
      <c r="C156" s="54"/>
      <c r="D156" s="1"/>
      <c r="E156" s="1"/>
      <c r="F156" s="1"/>
      <c r="G156" s="1"/>
      <c r="H156" s="1"/>
      <c r="I156" s="1"/>
    </row>
    <row r="157" ht="15.75" customHeight="1">
      <c r="A157" s="53"/>
      <c r="B157" s="54"/>
      <c r="C157" s="54"/>
      <c r="D157" s="1"/>
      <c r="E157" s="1"/>
      <c r="F157" s="1"/>
      <c r="G157" s="1"/>
      <c r="H157" s="1"/>
      <c r="I157" s="1"/>
    </row>
    <row r="158" ht="15.75" customHeight="1">
      <c r="A158" s="53"/>
      <c r="B158" s="54"/>
      <c r="C158" s="54"/>
      <c r="D158" s="1"/>
      <c r="E158" s="1"/>
      <c r="F158" s="1"/>
      <c r="G158" s="1"/>
      <c r="H158" s="1"/>
      <c r="I158" s="1"/>
    </row>
    <row r="159" ht="15.75" customHeight="1">
      <c r="A159" s="53"/>
      <c r="B159" s="54"/>
      <c r="C159" s="54"/>
      <c r="D159" s="1"/>
      <c r="E159" s="1"/>
      <c r="F159" s="1"/>
      <c r="G159" s="1"/>
      <c r="H159" s="1"/>
      <c r="I159" s="1"/>
    </row>
    <row r="160" ht="15.75" customHeight="1">
      <c r="A160" s="53"/>
      <c r="B160" s="54"/>
      <c r="C160" s="54"/>
      <c r="D160" s="1"/>
      <c r="E160" s="1"/>
      <c r="F160" s="1"/>
      <c r="G160" s="1"/>
      <c r="H160" s="1"/>
      <c r="I160" s="1"/>
    </row>
    <row r="161" ht="15.75" customHeight="1">
      <c r="A161" s="53"/>
      <c r="B161" s="54"/>
      <c r="C161" s="54"/>
      <c r="D161" s="1"/>
      <c r="E161" s="1"/>
      <c r="F161" s="1"/>
      <c r="G161" s="1"/>
      <c r="H161" s="1"/>
      <c r="I161" s="1"/>
    </row>
    <row r="162" ht="15.75" customHeight="1">
      <c r="A162" s="53"/>
      <c r="B162" s="54"/>
      <c r="C162" s="54"/>
      <c r="D162" s="1"/>
      <c r="E162" s="1"/>
      <c r="F162" s="1"/>
      <c r="G162" s="1"/>
      <c r="H162" s="1"/>
      <c r="I162" s="1"/>
    </row>
    <row r="163" ht="15.75" customHeight="1">
      <c r="A163" s="53"/>
      <c r="B163" s="54"/>
      <c r="C163" s="54"/>
      <c r="D163" s="1"/>
      <c r="E163" s="1"/>
      <c r="F163" s="1"/>
      <c r="G163" s="1"/>
      <c r="H163" s="1"/>
      <c r="I163" s="1"/>
    </row>
    <row r="164" ht="15.75" customHeight="1">
      <c r="A164" s="53"/>
      <c r="B164" s="54"/>
      <c r="C164" s="54"/>
      <c r="D164" s="1"/>
      <c r="E164" s="1"/>
      <c r="F164" s="1"/>
      <c r="G164" s="1"/>
      <c r="H164" s="1"/>
      <c r="I164" s="1"/>
    </row>
    <row r="165" ht="15.75" customHeight="1">
      <c r="A165" s="53"/>
      <c r="B165" s="54"/>
      <c r="C165" s="54"/>
      <c r="D165" s="1"/>
      <c r="E165" s="1"/>
      <c r="F165" s="1"/>
      <c r="G165" s="1"/>
      <c r="H165" s="1"/>
      <c r="I165" s="1"/>
    </row>
    <row r="166" ht="15.75" customHeight="1">
      <c r="A166" s="53"/>
      <c r="B166" s="54"/>
      <c r="C166" s="54"/>
      <c r="D166" s="1"/>
      <c r="E166" s="1"/>
      <c r="F166" s="1"/>
      <c r="G166" s="1"/>
      <c r="H166" s="1"/>
      <c r="I166" s="1"/>
    </row>
    <row r="167" ht="15.75" customHeight="1">
      <c r="A167" s="53"/>
      <c r="B167" s="54"/>
      <c r="C167" s="54"/>
      <c r="D167" s="1"/>
      <c r="E167" s="1"/>
      <c r="F167" s="1"/>
      <c r="G167" s="1"/>
      <c r="H167" s="1"/>
      <c r="I167" s="1"/>
    </row>
    <row r="168" ht="15.75" customHeight="1">
      <c r="A168" s="53"/>
      <c r="B168" s="54"/>
      <c r="C168" s="54"/>
      <c r="D168" s="1"/>
      <c r="E168" s="1"/>
      <c r="F168" s="1"/>
      <c r="G168" s="1"/>
      <c r="H168" s="1"/>
      <c r="I168" s="1"/>
    </row>
    <row r="169" ht="15.75" customHeight="1">
      <c r="A169" s="53"/>
      <c r="B169" s="54"/>
      <c r="C169" s="54"/>
      <c r="D169" s="1"/>
      <c r="E169" s="1"/>
      <c r="F169" s="1"/>
      <c r="G169" s="1"/>
      <c r="H169" s="1"/>
      <c r="I169" s="1"/>
    </row>
    <row r="170" ht="15.75" customHeight="1">
      <c r="A170" s="53"/>
      <c r="B170" s="54"/>
      <c r="C170" s="54"/>
      <c r="D170" s="1"/>
      <c r="E170" s="1"/>
      <c r="F170" s="1"/>
      <c r="G170" s="1"/>
      <c r="H170" s="1"/>
      <c r="I170" s="1"/>
    </row>
    <row r="171" ht="15.75" customHeight="1">
      <c r="A171" s="53"/>
      <c r="B171" s="54"/>
      <c r="C171" s="54"/>
      <c r="D171" s="1"/>
      <c r="E171" s="1"/>
      <c r="F171" s="1"/>
      <c r="G171" s="1"/>
      <c r="H171" s="1"/>
      <c r="I171" s="1"/>
    </row>
    <row r="172" ht="15.75" customHeight="1">
      <c r="A172" s="53"/>
      <c r="B172" s="54"/>
      <c r="C172" s="54"/>
      <c r="D172" s="1"/>
      <c r="E172" s="1"/>
      <c r="F172" s="1"/>
      <c r="G172" s="1"/>
      <c r="H172" s="1"/>
      <c r="I172" s="1"/>
    </row>
    <row r="173" ht="15.75" customHeight="1">
      <c r="A173" s="53"/>
      <c r="B173" s="54"/>
      <c r="C173" s="54"/>
      <c r="D173" s="1"/>
      <c r="E173" s="1"/>
      <c r="F173" s="1"/>
      <c r="G173" s="1"/>
      <c r="H173" s="1"/>
      <c r="I173" s="1"/>
    </row>
    <row r="174" ht="15.75" customHeight="1">
      <c r="A174" s="53"/>
      <c r="B174" s="54"/>
      <c r="C174" s="54"/>
      <c r="D174" s="1"/>
      <c r="E174" s="1"/>
      <c r="F174" s="1"/>
      <c r="G174" s="1"/>
      <c r="H174" s="1"/>
      <c r="I174" s="1"/>
    </row>
    <row r="175" ht="15.75" customHeight="1">
      <c r="A175" s="53"/>
      <c r="B175" s="54"/>
      <c r="C175" s="54"/>
      <c r="D175" s="1"/>
      <c r="E175" s="1"/>
      <c r="F175" s="1"/>
      <c r="G175" s="1"/>
      <c r="H175" s="1"/>
      <c r="I175" s="1"/>
    </row>
    <row r="176" ht="15.75" customHeight="1">
      <c r="A176" s="53"/>
      <c r="B176" s="54"/>
      <c r="C176" s="54"/>
      <c r="D176" s="1"/>
      <c r="E176" s="1"/>
      <c r="F176" s="1"/>
      <c r="G176" s="1"/>
      <c r="H176" s="1"/>
      <c r="I176" s="1"/>
    </row>
    <row r="177" ht="15.75" customHeight="1">
      <c r="A177" s="53"/>
      <c r="B177" s="54"/>
      <c r="C177" s="54"/>
      <c r="D177" s="1"/>
      <c r="E177" s="1"/>
      <c r="F177" s="1"/>
      <c r="G177" s="1"/>
      <c r="H177" s="1"/>
      <c r="I177" s="1"/>
    </row>
    <row r="178" ht="15.75" customHeight="1">
      <c r="A178" s="53"/>
      <c r="B178" s="54"/>
      <c r="C178" s="54"/>
      <c r="D178" s="1"/>
      <c r="E178" s="1"/>
      <c r="F178" s="1"/>
      <c r="G178" s="1"/>
      <c r="H178" s="1"/>
      <c r="I178" s="1"/>
    </row>
    <row r="179" ht="15.75" customHeight="1">
      <c r="A179" s="53"/>
      <c r="B179" s="54"/>
      <c r="C179" s="54"/>
      <c r="D179" s="1"/>
      <c r="E179" s="1"/>
      <c r="F179" s="1"/>
      <c r="G179" s="1"/>
      <c r="H179" s="1"/>
      <c r="I179" s="1"/>
    </row>
    <row r="180" ht="15.75" customHeight="1">
      <c r="A180" s="53"/>
      <c r="B180" s="54"/>
      <c r="C180" s="54"/>
      <c r="D180" s="1"/>
      <c r="E180" s="1"/>
      <c r="F180" s="1"/>
      <c r="G180" s="1"/>
      <c r="H180" s="1"/>
      <c r="I180" s="1"/>
    </row>
    <row r="181" ht="15.75" customHeight="1">
      <c r="A181" s="53"/>
      <c r="B181" s="54"/>
      <c r="C181" s="54"/>
      <c r="D181" s="1"/>
      <c r="E181" s="1"/>
      <c r="F181" s="1"/>
      <c r="G181" s="1"/>
      <c r="H181" s="1"/>
      <c r="I181" s="1"/>
    </row>
    <row r="182" ht="15.75" customHeight="1">
      <c r="A182" s="53"/>
      <c r="B182" s="54"/>
      <c r="C182" s="54"/>
      <c r="D182" s="1"/>
      <c r="E182" s="1"/>
      <c r="F182" s="1"/>
      <c r="G182" s="1"/>
      <c r="H182" s="1"/>
      <c r="I182" s="1"/>
    </row>
    <row r="183" ht="15.75" customHeight="1">
      <c r="A183" s="53"/>
      <c r="B183" s="54"/>
      <c r="C183" s="54"/>
      <c r="D183" s="1"/>
      <c r="E183" s="1"/>
      <c r="F183" s="1"/>
      <c r="G183" s="1"/>
      <c r="H183" s="1"/>
      <c r="I183" s="1"/>
    </row>
    <row r="184" ht="15.75" customHeight="1">
      <c r="A184" s="53"/>
      <c r="B184" s="54"/>
      <c r="C184" s="54"/>
      <c r="D184" s="1"/>
      <c r="E184" s="1"/>
      <c r="F184" s="1"/>
      <c r="G184" s="1"/>
      <c r="H184" s="1"/>
      <c r="I184" s="1"/>
    </row>
    <row r="185" ht="15.75" customHeight="1">
      <c r="A185" s="53"/>
      <c r="B185" s="54"/>
      <c r="C185" s="54"/>
      <c r="D185" s="1"/>
      <c r="E185" s="1"/>
      <c r="F185" s="1"/>
      <c r="G185" s="1"/>
      <c r="H185" s="1"/>
      <c r="I185" s="1"/>
    </row>
    <row r="186" ht="15.75" customHeight="1">
      <c r="A186" s="53"/>
      <c r="B186" s="54"/>
      <c r="C186" s="54"/>
      <c r="D186" s="1"/>
      <c r="E186" s="1"/>
      <c r="F186" s="1"/>
      <c r="G186" s="1"/>
      <c r="H186" s="1"/>
      <c r="I186" s="1"/>
    </row>
    <row r="187" ht="15.75" customHeight="1">
      <c r="A187" s="53"/>
      <c r="B187" s="54"/>
      <c r="C187" s="54"/>
      <c r="D187" s="1"/>
      <c r="E187" s="1"/>
      <c r="F187" s="1"/>
      <c r="G187" s="1"/>
      <c r="H187" s="1"/>
      <c r="I187" s="1"/>
    </row>
    <row r="188" ht="15.75" customHeight="1">
      <c r="A188" s="53"/>
      <c r="B188" s="54"/>
      <c r="C188" s="54"/>
      <c r="D188" s="1"/>
      <c r="E188" s="1"/>
      <c r="F188" s="1"/>
      <c r="G188" s="1"/>
      <c r="H188" s="1"/>
      <c r="I188" s="1"/>
    </row>
    <row r="189" ht="15.75" customHeight="1">
      <c r="A189" s="53"/>
      <c r="B189" s="54"/>
      <c r="C189" s="54"/>
      <c r="D189" s="1"/>
      <c r="E189" s="1"/>
      <c r="F189" s="1"/>
      <c r="G189" s="1"/>
      <c r="H189" s="1"/>
      <c r="I189" s="1"/>
    </row>
    <row r="190" ht="15.75" customHeight="1">
      <c r="A190" s="53"/>
      <c r="B190" s="54"/>
      <c r="C190" s="54"/>
      <c r="D190" s="1"/>
      <c r="E190" s="1"/>
      <c r="F190" s="1"/>
      <c r="G190" s="1"/>
      <c r="H190" s="1"/>
      <c r="I190" s="1"/>
    </row>
    <row r="191" ht="15.75" customHeight="1">
      <c r="A191" s="53"/>
      <c r="B191" s="54"/>
      <c r="C191" s="54"/>
      <c r="D191" s="1"/>
      <c r="E191" s="1"/>
      <c r="F191" s="1"/>
      <c r="G191" s="1"/>
      <c r="H191" s="1"/>
      <c r="I191" s="1"/>
    </row>
    <row r="192" ht="15.75" customHeight="1">
      <c r="A192" s="53"/>
      <c r="B192" s="54"/>
      <c r="C192" s="54"/>
      <c r="D192" s="1"/>
      <c r="E192" s="1"/>
      <c r="F192" s="1"/>
      <c r="G192" s="1"/>
      <c r="H192" s="1"/>
      <c r="I192" s="1"/>
    </row>
    <row r="193" ht="15.75" customHeight="1">
      <c r="A193" s="53"/>
      <c r="B193" s="54"/>
      <c r="C193" s="54"/>
      <c r="D193" s="1"/>
      <c r="E193" s="1"/>
      <c r="F193" s="1"/>
      <c r="G193" s="1"/>
      <c r="H193" s="1"/>
      <c r="I193" s="1"/>
    </row>
    <row r="194" ht="15.75" customHeight="1">
      <c r="A194" s="53"/>
      <c r="B194" s="54"/>
      <c r="C194" s="54"/>
      <c r="D194" s="1"/>
      <c r="E194" s="1"/>
      <c r="F194" s="1"/>
      <c r="G194" s="1"/>
      <c r="H194" s="1"/>
      <c r="I194" s="1"/>
    </row>
    <row r="195" ht="15.75" customHeight="1">
      <c r="A195" s="53"/>
      <c r="B195" s="54"/>
      <c r="C195" s="54"/>
      <c r="D195" s="1"/>
      <c r="E195" s="1"/>
      <c r="F195" s="1"/>
      <c r="G195" s="1"/>
      <c r="H195" s="1"/>
      <c r="I195" s="1"/>
    </row>
    <row r="196" ht="15.75" customHeight="1">
      <c r="A196" s="53"/>
      <c r="B196" s="54"/>
      <c r="C196" s="54"/>
      <c r="D196" s="1"/>
      <c r="E196" s="1"/>
      <c r="F196" s="1"/>
      <c r="G196" s="1"/>
      <c r="H196" s="1"/>
      <c r="I196" s="1"/>
    </row>
    <row r="197" ht="15.75" customHeight="1">
      <c r="A197" s="53"/>
      <c r="B197" s="54"/>
      <c r="C197" s="54"/>
      <c r="D197" s="1"/>
      <c r="E197" s="1"/>
      <c r="F197" s="1"/>
      <c r="G197" s="1"/>
      <c r="H197" s="1"/>
      <c r="I197" s="1"/>
    </row>
    <row r="198" ht="15.75" customHeight="1">
      <c r="A198" s="53"/>
      <c r="B198" s="54"/>
      <c r="C198" s="54"/>
      <c r="D198" s="1"/>
      <c r="E198" s="1"/>
      <c r="F198" s="1"/>
      <c r="G198" s="1"/>
      <c r="H198" s="1"/>
      <c r="I198" s="1"/>
    </row>
    <row r="199" ht="15.75" customHeight="1">
      <c r="A199" s="53"/>
      <c r="B199" s="54"/>
      <c r="C199" s="54"/>
      <c r="D199" s="1"/>
      <c r="E199" s="1"/>
      <c r="F199" s="1"/>
      <c r="G199" s="1"/>
      <c r="H199" s="1"/>
      <c r="I199" s="1"/>
    </row>
    <row r="200" ht="15.75" customHeight="1">
      <c r="A200" s="53"/>
      <c r="B200" s="54"/>
      <c r="C200" s="54"/>
      <c r="D200" s="1"/>
      <c r="E200" s="1"/>
      <c r="F200" s="1"/>
      <c r="G200" s="1"/>
      <c r="H200" s="1"/>
      <c r="I200" s="1"/>
    </row>
    <row r="201" ht="15.75" customHeight="1">
      <c r="A201" s="53"/>
      <c r="B201" s="54"/>
      <c r="C201" s="54"/>
      <c r="D201" s="1"/>
      <c r="E201" s="1"/>
      <c r="F201" s="1"/>
      <c r="G201" s="1"/>
      <c r="H201" s="1"/>
      <c r="I201" s="1"/>
    </row>
    <row r="202" ht="15.75" customHeight="1">
      <c r="A202" s="53"/>
      <c r="B202" s="54"/>
      <c r="C202" s="54"/>
      <c r="D202" s="1"/>
      <c r="E202" s="1"/>
      <c r="F202" s="1"/>
      <c r="G202" s="1"/>
      <c r="H202" s="1"/>
      <c r="I202" s="1"/>
    </row>
    <row r="203" ht="15.75" customHeight="1">
      <c r="A203" s="53"/>
      <c r="B203" s="54"/>
      <c r="C203" s="54"/>
      <c r="D203" s="1"/>
      <c r="E203" s="1"/>
      <c r="F203" s="1"/>
      <c r="G203" s="1"/>
      <c r="H203" s="1"/>
      <c r="I203" s="1"/>
    </row>
    <row r="204" ht="15.75" customHeight="1">
      <c r="A204" s="53"/>
      <c r="B204" s="54"/>
      <c r="C204" s="54"/>
      <c r="D204" s="1"/>
      <c r="E204" s="1"/>
      <c r="F204" s="1"/>
      <c r="G204" s="1"/>
      <c r="H204" s="1"/>
      <c r="I204" s="1"/>
    </row>
    <row r="205" ht="15.75" customHeight="1">
      <c r="A205" s="53"/>
      <c r="B205" s="54"/>
      <c r="C205" s="54"/>
      <c r="D205" s="1"/>
      <c r="E205" s="1"/>
      <c r="F205" s="1"/>
      <c r="G205" s="1"/>
      <c r="H205" s="1"/>
      <c r="I205" s="1"/>
    </row>
    <row r="206" ht="15.75" customHeight="1">
      <c r="A206" s="53"/>
      <c r="B206" s="54"/>
      <c r="C206" s="54"/>
      <c r="D206" s="1"/>
      <c r="E206" s="1"/>
      <c r="F206" s="1"/>
      <c r="G206" s="1"/>
      <c r="H206" s="1"/>
      <c r="I206" s="1"/>
    </row>
    <row r="207" ht="15.75" customHeight="1">
      <c r="A207" s="53"/>
      <c r="B207" s="54"/>
      <c r="C207" s="54"/>
      <c r="D207" s="1"/>
      <c r="E207" s="1"/>
      <c r="F207" s="1"/>
      <c r="G207" s="1"/>
      <c r="H207" s="1"/>
      <c r="I207" s="1"/>
    </row>
    <row r="208" ht="15.75" customHeight="1">
      <c r="A208" s="53"/>
      <c r="B208" s="54"/>
      <c r="C208" s="54"/>
      <c r="D208" s="1"/>
      <c r="E208" s="1"/>
      <c r="F208" s="1"/>
      <c r="G208" s="1"/>
      <c r="H208" s="1"/>
      <c r="I208" s="1"/>
    </row>
    <row r="209" ht="15.75" customHeight="1">
      <c r="A209" s="53"/>
      <c r="B209" s="54"/>
      <c r="C209" s="54"/>
      <c r="D209" s="1"/>
      <c r="E209" s="1"/>
      <c r="F209" s="1"/>
      <c r="G209" s="1"/>
      <c r="H209" s="1"/>
      <c r="I209" s="1"/>
    </row>
    <row r="210" ht="15.75" customHeight="1">
      <c r="A210" s="53"/>
      <c r="B210" s="54"/>
      <c r="C210" s="54"/>
      <c r="D210" s="1"/>
      <c r="E210" s="1"/>
      <c r="F210" s="1"/>
      <c r="G210" s="1"/>
      <c r="H210" s="1"/>
      <c r="I210" s="1"/>
    </row>
    <row r="211" ht="15.75" customHeight="1">
      <c r="A211" s="53"/>
      <c r="B211" s="54"/>
      <c r="C211" s="54"/>
      <c r="D211" s="1"/>
      <c r="E211" s="1"/>
      <c r="F211" s="1"/>
      <c r="G211" s="1"/>
      <c r="H211" s="1"/>
      <c r="I211" s="1"/>
    </row>
    <row r="212" ht="15.75" customHeight="1">
      <c r="A212" s="53"/>
      <c r="B212" s="54"/>
      <c r="C212" s="54"/>
      <c r="D212" s="1"/>
      <c r="E212" s="1"/>
      <c r="F212" s="1"/>
      <c r="G212" s="1"/>
      <c r="H212" s="1"/>
      <c r="I212" s="1"/>
    </row>
    <row r="213" ht="15.75" customHeight="1">
      <c r="A213" s="53"/>
      <c r="B213" s="54"/>
      <c r="C213" s="54"/>
      <c r="D213" s="1"/>
      <c r="E213" s="1"/>
      <c r="F213" s="1"/>
      <c r="G213" s="1"/>
      <c r="H213" s="1"/>
      <c r="I213" s="1"/>
    </row>
    <row r="214" ht="15.75" customHeight="1">
      <c r="A214" s="53"/>
      <c r="B214" s="54"/>
      <c r="C214" s="54"/>
      <c r="D214" s="1"/>
      <c r="E214" s="1"/>
      <c r="F214" s="1"/>
      <c r="G214" s="1"/>
      <c r="H214" s="1"/>
      <c r="I214" s="1"/>
    </row>
    <row r="215" ht="15.75" customHeight="1">
      <c r="A215" s="53"/>
      <c r="B215" s="54"/>
      <c r="C215" s="54"/>
      <c r="D215" s="1"/>
      <c r="E215" s="1"/>
      <c r="F215" s="1"/>
      <c r="G215" s="1"/>
      <c r="H215" s="1"/>
      <c r="I215" s="1"/>
    </row>
    <row r="216" ht="15.75" customHeight="1">
      <c r="A216" s="53"/>
      <c r="B216" s="54"/>
      <c r="C216" s="54"/>
      <c r="D216" s="1"/>
      <c r="E216" s="1"/>
      <c r="F216" s="1"/>
      <c r="G216" s="1"/>
      <c r="H216" s="1"/>
      <c r="I216" s="1"/>
    </row>
    <row r="217" ht="15.75" customHeight="1">
      <c r="A217" s="53"/>
      <c r="B217" s="54"/>
      <c r="C217" s="54"/>
      <c r="D217" s="1"/>
      <c r="E217" s="1"/>
      <c r="F217" s="1"/>
      <c r="G217" s="1"/>
      <c r="H217" s="1"/>
      <c r="I217" s="1"/>
    </row>
    <row r="218" ht="15.75" customHeight="1">
      <c r="A218" s="53"/>
      <c r="B218" s="54"/>
      <c r="C218" s="54"/>
      <c r="D218" s="1"/>
      <c r="E218" s="1"/>
      <c r="F218" s="1"/>
      <c r="G218" s="1"/>
      <c r="H218" s="1"/>
      <c r="I218" s="1"/>
    </row>
    <row r="219" ht="15.75" customHeight="1">
      <c r="A219" s="53"/>
      <c r="B219" s="54"/>
      <c r="C219" s="54"/>
      <c r="D219" s="1"/>
      <c r="E219" s="1"/>
      <c r="F219" s="1"/>
      <c r="G219" s="1"/>
      <c r="H219" s="1"/>
      <c r="I219" s="1"/>
    </row>
    <row r="220" ht="15.75" customHeight="1">
      <c r="A220" s="53"/>
      <c r="B220" s="54"/>
      <c r="C220" s="54"/>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10" width="9.14"/>
    <col customWidth="1" min="11" max="24" width="8.0"/>
  </cols>
  <sheetData>
    <row r="1">
      <c r="A1" s="53"/>
      <c r="B1" s="53"/>
      <c r="C1" s="54"/>
      <c r="D1" s="1"/>
      <c r="E1" s="1"/>
      <c r="F1" s="1"/>
      <c r="G1" s="1"/>
      <c r="H1" s="1"/>
      <c r="I1" s="1"/>
      <c r="J1" s="1"/>
    </row>
    <row r="2" ht="33.0" customHeight="1">
      <c r="A2" s="174" t="s">
        <v>3658</v>
      </c>
      <c r="B2" s="56"/>
      <c r="C2" s="56"/>
      <c r="D2" s="56"/>
      <c r="E2" s="56"/>
      <c r="F2" s="56"/>
      <c r="G2" s="56"/>
      <c r="H2" s="57"/>
      <c r="I2" s="58"/>
      <c r="J2" s="58"/>
      <c r="K2" s="59"/>
      <c r="L2" s="59"/>
      <c r="M2" s="59"/>
      <c r="N2" s="59"/>
      <c r="O2" s="59"/>
      <c r="P2" s="59"/>
      <c r="Q2" s="59"/>
      <c r="R2" s="59"/>
      <c r="S2" s="59"/>
      <c r="T2" s="59"/>
      <c r="U2" s="59"/>
      <c r="V2" s="59"/>
      <c r="W2" s="59"/>
      <c r="X2" s="59"/>
    </row>
    <row r="3">
      <c r="A3" s="189"/>
      <c r="B3" s="189"/>
      <c r="C3" s="189"/>
      <c r="D3" s="189"/>
      <c r="E3" s="189"/>
      <c r="F3" s="189"/>
      <c r="G3" s="189"/>
      <c r="H3" s="189"/>
      <c r="I3" s="58"/>
      <c r="J3" s="58"/>
      <c r="K3" s="59"/>
      <c r="L3" s="59"/>
      <c r="M3" s="59"/>
      <c r="N3" s="59"/>
      <c r="O3" s="59"/>
      <c r="P3" s="59"/>
      <c r="Q3" s="59"/>
      <c r="R3" s="59"/>
      <c r="S3" s="59"/>
      <c r="T3" s="59"/>
      <c r="U3" s="59"/>
      <c r="V3" s="59"/>
      <c r="W3" s="59"/>
      <c r="X3" s="59"/>
    </row>
    <row r="4" ht="19.5" customHeight="1">
      <c r="A4" s="396" t="s">
        <v>3659</v>
      </c>
      <c r="B4" s="56"/>
      <c r="C4" s="56"/>
      <c r="D4" s="56"/>
      <c r="E4" s="56"/>
      <c r="F4" s="56"/>
      <c r="G4" s="56"/>
      <c r="H4" s="57"/>
      <c r="I4" s="58"/>
      <c r="J4" s="58"/>
      <c r="K4" s="397"/>
      <c r="L4" s="397"/>
      <c r="M4" s="397"/>
      <c r="N4" s="397"/>
      <c r="O4" s="397"/>
      <c r="P4" s="397"/>
      <c r="Q4" s="397"/>
      <c r="R4" s="397"/>
      <c r="S4" s="397"/>
      <c r="T4" s="397"/>
      <c r="U4" s="397"/>
      <c r="V4" s="397"/>
      <c r="W4" s="397"/>
      <c r="X4" s="397"/>
    </row>
    <row r="5">
      <c r="A5" s="396" t="s">
        <v>3660</v>
      </c>
      <c r="B5" s="56"/>
      <c r="C5" s="56"/>
      <c r="D5" s="56"/>
      <c r="E5" s="56"/>
      <c r="F5" s="56"/>
      <c r="G5" s="56"/>
      <c r="H5" s="57"/>
      <c r="I5" s="58"/>
      <c r="J5" s="58"/>
      <c r="K5" s="397"/>
      <c r="L5" s="397"/>
      <c r="M5" s="397"/>
      <c r="N5" s="397"/>
      <c r="O5" s="397"/>
      <c r="P5" s="397"/>
      <c r="Q5" s="397"/>
      <c r="R5" s="397"/>
      <c r="S5" s="397"/>
      <c r="T5" s="397"/>
      <c r="U5" s="397"/>
      <c r="V5" s="397"/>
      <c r="W5" s="397"/>
      <c r="X5" s="397"/>
    </row>
    <row r="6" ht="13.5" customHeight="1">
      <c r="A6" s="396" t="s">
        <v>3661</v>
      </c>
      <c r="B6" s="56"/>
      <c r="C6" s="56"/>
      <c r="D6" s="56"/>
      <c r="E6" s="56"/>
      <c r="F6" s="56"/>
      <c r="G6" s="56"/>
      <c r="H6" s="57"/>
      <c r="I6" s="184"/>
      <c r="J6" s="184"/>
      <c r="K6" s="398"/>
      <c r="L6" s="398"/>
      <c r="M6" s="398"/>
      <c r="N6" s="398"/>
      <c r="O6" s="398"/>
      <c r="P6" s="398"/>
      <c r="Q6" s="398"/>
      <c r="R6" s="398"/>
      <c r="S6" s="398"/>
      <c r="T6" s="398"/>
      <c r="U6" s="398"/>
      <c r="V6" s="398"/>
      <c r="W6" s="398"/>
      <c r="X6" s="398"/>
    </row>
    <row r="7">
      <c r="A7" s="396" t="s">
        <v>3662</v>
      </c>
      <c r="B7" s="56"/>
      <c r="C7" s="56"/>
      <c r="D7" s="56"/>
      <c r="E7" s="56"/>
      <c r="F7" s="56"/>
      <c r="G7" s="56"/>
      <c r="H7" s="57"/>
      <c r="I7" s="184"/>
      <c r="J7" s="184"/>
      <c r="K7" s="398"/>
      <c r="L7" s="398"/>
      <c r="M7" s="398"/>
      <c r="N7" s="398"/>
      <c r="O7" s="398"/>
      <c r="P7" s="398"/>
      <c r="Q7" s="398"/>
      <c r="R7" s="398"/>
      <c r="S7" s="398"/>
      <c r="T7" s="398"/>
      <c r="U7" s="398"/>
      <c r="V7" s="398"/>
      <c r="W7" s="398"/>
      <c r="X7" s="398"/>
    </row>
    <row r="8" ht="323.25" customHeight="1">
      <c r="A8" s="396" t="s">
        <v>3663</v>
      </c>
      <c r="B8" s="56"/>
      <c r="C8" s="56"/>
      <c r="D8" s="56"/>
      <c r="E8" s="56"/>
      <c r="F8" s="56"/>
      <c r="G8" s="56"/>
      <c r="H8" s="57"/>
      <c r="I8" s="184"/>
      <c r="J8" s="184"/>
      <c r="K8" s="398"/>
      <c r="L8" s="398"/>
      <c r="M8" s="398"/>
      <c r="N8" s="398"/>
      <c r="O8" s="398"/>
      <c r="P8" s="398"/>
      <c r="Q8" s="398"/>
      <c r="R8" s="398"/>
      <c r="S8" s="398"/>
      <c r="T8" s="398"/>
      <c r="U8" s="398"/>
      <c r="V8" s="398"/>
      <c r="W8" s="398"/>
      <c r="X8" s="398"/>
    </row>
    <row r="9">
      <c r="A9" s="64"/>
      <c r="B9" s="64"/>
      <c r="C9" s="65"/>
      <c r="D9" s="64"/>
      <c r="E9" s="64"/>
      <c r="F9" s="64"/>
      <c r="G9" s="64"/>
      <c r="H9" s="64"/>
      <c r="I9" s="58"/>
      <c r="J9" s="58"/>
      <c r="K9" s="397"/>
      <c r="L9" s="397"/>
      <c r="M9" s="397"/>
      <c r="N9" s="397"/>
      <c r="O9" s="397"/>
      <c r="P9" s="397"/>
      <c r="Q9" s="397"/>
      <c r="R9" s="397"/>
      <c r="S9" s="397"/>
      <c r="T9" s="397"/>
      <c r="U9" s="397"/>
      <c r="V9" s="397"/>
      <c r="W9" s="397"/>
      <c r="X9" s="397"/>
    </row>
    <row r="10" ht="57.0" customHeight="1">
      <c r="A10" s="66" t="s">
        <v>3664</v>
      </c>
      <c r="B10" s="66" t="s">
        <v>8</v>
      </c>
      <c r="C10" s="66" t="s">
        <v>3665</v>
      </c>
      <c r="D10" s="66" t="s">
        <v>3666</v>
      </c>
      <c r="E10" s="66" t="s">
        <v>3667</v>
      </c>
      <c r="F10" s="66" t="s">
        <v>3668</v>
      </c>
      <c r="G10" s="193" t="s">
        <v>139</v>
      </c>
      <c r="H10" s="193" t="s">
        <v>143</v>
      </c>
      <c r="I10" s="390" t="s">
        <v>144</v>
      </c>
      <c r="J10" s="58"/>
      <c r="K10" s="397"/>
      <c r="L10" s="397"/>
      <c r="M10" s="397"/>
      <c r="N10" s="397"/>
      <c r="O10" s="397"/>
      <c r="P10" s="397"/>
      <c r="Q10" s="397"/>
      <c r="R10" s="397"/>
      <c r="S10" s="397"/>
      <c r="T10" s="397"/>
      <c r="U10" s="397"/>
      <c r="V10" s="397"/>
      <c r="W10" s="397"/>
      <c r="X10" s="397"/>
    </row>
    <row r="11">
      <c r="A11" s="17"/>
      <c r="B11" s="17"/>
      <c r="C11" s="98"/>
      <c r="D11" s="17"/>
      <c r="E11" s="98"/>
      <c r="F11" s="98"/>
      <c r="G11" s="391"/>
      <c r="H11" s="110"/>
      <c r="I11" s="1"/>
      <c r="J11" s="1"/>
      <c r="K11" s="399"/>
      <c r="L11" s="399"/>
      <c r="M11" s="399"/>
      <c r="N11" s="399"/>
      <c r="O11" s="399"/>
      <c r="P11" s="399"/>
      <c r="Q11" s="399"/>
      <c r="R11" s="399"/>
      <c r="S11" s="399"/>
      <c r="T11" s="399"/>
      <c r="U11" s="399"/>
      <c r="V11" s="399"/>
      <c r="W11" s="399"/>
      <c r="X11" s="399"/>
    </row>
    <row r="12">
      <c r="A12" s="17"/>
      <c r="B12" s="17"/>
      <c r="C12" s="114"/>
      <c r="D12" s="17"/>
      <c r="E12" s="98"/>
      <c r="F12" s="98"/>
      <c r="G12" s="391"/>
      <c r="H12" s="110"/>
      <c r="I12" s="1"/>
      <c r="J12" s="1"/>
      <c r="K12" s="399"/>
      <c r="L12" s="399"/>
      <c r="M12" s="399"/>
      <c r="N12" s="399"/>
      <c r="O12" s="399"/>
      <c r="P12" s="399"/>
      <c r="Q12" s="399"/>
      <c r="R12" s="399"/>
      <c r="S12" s="399"/>
      <c r="T12" s="399"/>
      <c r="U12" s="399"/>
      <c r="V12" s="399"/>
      <c r="W12" s="399"/>
      <c r="X12" s="399"/>
    </row>
    <row r="13">
      <c r="A13" s="17"/>
      <c r="B13" s="17"/>
      <c r="C13" s="98"/>
      <c r="D13" s="17"/>
      <c r="E13" s="98"/>
      <c r="F13" s="98"/>
      <c r="G13" s="391"/>
      <c r="H13" s="110"/>
      <c r="I13" s="1"/>
      <c r="J13" s="1"/>
      <c r="K13" s="399"/>
      <c r="L13" s="399"/>
      <c r="M13" s="399"/>
      <c r="N13" s="399"/>
      <c r="O13" s="399"/>
      <c r="P13" s="399"/>
      <c r="Q13" s="399"/>
      <c r="R13" s="399"/>
      <c r="S13" s="399"/>
      <c r="T13" s="399"/>
      <c r="U13" s="399"/>
      <c r="V13" s="399"/>
      <c r="W13" s="399"/>
      <c r="X13" s="399"/>
    </row>
    <row r="14">
      <c r="A14" s="17"/>
      <c r="B14" s="17"/>
      <c r="C14" s="98"/>
      <c r="D14" s="17"/>
      <c r="E14" s="98"/>
      <c r="F14" s="98"/>
      <c r="G14" s="391"/>
      <c r="H14" s="110"/>
      <c r="I14" s="1"/>
      <c r="J14" s="1"/>
      <c r="K14" s="399"/>
      <c r="L14" s="399"/>
      <c r="M14" s="399"/>
      <c r="N14" s="399"/>
      <c r="O14" s="399"/>
      <c r="P14" s="399"/>
      <c r="Q14" s="399"/>
      <c r="R14" s="399"/>
      <c r="S14" s="399"/>
      <c r="T14" s="399"/>
      <c r="U14" s="399"/>
      <c r="V14" s="399"/>
      <c r="W14" s="399"/>
      <c r="X14" s="399"/>
    </row>
    <row r="15">
      <c r="A15" s="17"/>
      <c r="B15" s="17"/>
      <c r="C15" s="98"/>
      <c r="D15" s="17"/>
      <c r="E15" s="98"/>
      <c r="F15" s="98"/>
      <c r="G15" s="391"/>
      <c r="H15" s="110"/>
      <c r="I15" s="1"/>
      <c r="J15" s="1"/>
      <c r="K15" s="399"/>
      <c r="L15" s="399"/>
      <c r="M15" s="399"/>
      <c r="N15" s="399"/>
      <c r="O15" s="399"/>
      <c r="P15" s="399"/>
      <c r="Q15" s="399"/>
      <c r="R15" s="399"/>
      <c r="S15" s="399"/>
      <c r="T15" s="399"/>
      <c r="U15" s="399"/>
      <c r="V15" s="399"/>
      <c r="W15" s="399"/>
      <c r="X15" s="399"/>
    </row>
    <row r="16">
      <c r="A16" s="17"/>
      <c r="B16" s="17"/>
      <c r="C16" s="98"/>
      <c r="D16" s="17"/>
      <c r="E16" s="98"/>
      <c r="F16" s="98"/>
      <c r="G16" s="391"/>
      <c r="H16" s="110"/>
      <c r="I16" s="1"/>
      <c r="J16" s="1"/>
      <c r="K16" s="399"/>
      <c r="L16" s="399"/>
      <c r="M16" s="399"/>
      <c r="N16" s="399"/>
      <c r="O16" s="399"/>
      <c r="P16" s="399"/>
      <c r="Q16" s="399"/>
      <c r="R16" s="399"/>
      <c r="S16" s="399"/>
      <c r="T16" s="399"/>
      <c r="U16" s="399"/>
      <c r="V16" s="399"/>
      <c r="W16" s="399"/>
      <c r="X16" s="399"/>
    </row>
    <row r="17">
      <c r="A17" s="184" t="s">
        <v>107</v>
      </c>
      <c r="B17" s="184"/>
      <c r="C17" s="54"/>
      <c r="D17" s="1"/>
      <c r="E17" s="1"/>
      <c r="F17" s="1"/>
      <c r="G17" s="394"/>
      <c r="H17" s="185">
        <f>SUM(H11:H16)</f>
        <v>0</v>
      </c>
      <c r="I17" s="1"/>
      <c r="J17" s="1"/>
    </row>
    <row r="18">
      <c r="A18" s="53"/>
      <c r="B18" s="53"/>
      <c r="C18" s="54"/>
      <c r="D18" s="1"/>
      <c r="E18" s="1"/>
      <c r="F18" s="1"/>
      <c r="G18" s="1"/>
      <c r="H18" s="1"/>
      <c r="I18" s="1"/>
      <c r="J18" s="1"/>
    </row>
    <row r="19" ht="15.75" customHeight="1">
      <c r="A19" s="172" t="s">
        <v>690</v>
      </c>
      <c r="B19" s="173"/>
      <c r="C19" s="173"/>
      <c r="D19" s="173"/>
      <c r="E19" s="173"/>
      <c r="F19" s="173"/>
      <c r="G19" s="173"/>
      <c r="H19" s="173"/>
      <c r="I19" s="1"/>
      <c r="J19" s="1"/>
    </row>
    <row r="20" ht="15.75" customHeight="1">
      <c r="A20" s="53"/>
      <c r="B20" s="53"/>
      <c r="C20" s="54"/>
      <c r="D20" s="1"/>
      <c r="E20" s="1"/>
      <c r="F20" s="1"/>
      <c r="G20" s="1"/>
      <c r="H20" s="1"/>
      <c r="I20" s="1"/>
      <c r="J20" s="1"/>
    </row>
    <row r="21" ht="15.75" customHeight="1">
      <c r="A21" s="53"/>
      <c r="B21" s="53"/>
      <c r="C21" s="54"/>
      <c r="D21" s="1"/>
      <c r="E21" s="1"/>
      <c r="F21" s="1"/>
      <c r="G21" s="1"/>
      <c r="H21" s="1"/>
      <c r="I21" s="1"/>
      <c r="J21" s="1"/>
    </row>
    <row r="22" ht="15.75" customHeight="1">
      <c r="A22" s="53"/>
      <c r="B22" s="53"/>
      <c r="C22" s="54"/>
      <c r="D22" s="1"/>
      <c r="E22" s="1"/>
      <c r="F22" s="1"/>
      <c r="G22" s="1"/>
      <c r="H22" s="1"/>
      <c r="I22" s="1"/>
      <c r="J22" s="1"/>
    </row>
    <row r="23" ht="15.75" customHeight="1">
      <c r="A23" s="53"/>
      <c r="B23" s="53"/>
      <c r="C23" s="54"/>
      <c r="D23" s="1"/>
      <c r="E23" s="1"/>
      <c r="F23" s="1"/>
      <c r="G23" s="1"/>
      <c r="H23" s="1"/>
      <c r="I23" s="1"/>
      <c r="J23" s="1"/>
    </row>
    <row r="24" ht="15.75" customHeight="1">
      <c r="A24" s="53"/>
      <c r="B24" s="53"/>
      <c r="C24" s="54"/>
      <c r="D24" s="1"/>
      <c r="E24" s="1"/>
      <c r="F24" s="1"/>
      <c r="G24" s="1"/>
      <c r="H24" s="1"/>
      <c r="I24" s="1"/>
      <c r="J24" s="1"/>
    </row>
    <row r="25" ht="15.75" customHeight="1">
      <c r="A25" s="53"/>
      <c r="B25" s="53"/>
      <c r="C25" s="54"/>
      <c r="D25" s="1"/>
      <c r="E25" s="1"/>
      <c r="F25" s="1"/>
      <c r="G25" s="1"/>
      <c r="H25" s="1"/>
      <c r="I25" s="1"/>
      <c r="J25" s="1"/>
    </row>
    <row r="26" ht="15.75" customHeight="1">
      <c r="A26" s="53"/>
      <c r="B26" s="53"/>
      <c r="C26" s="54"/>
      <c r="D26" s="1"/>
      <c r="E26" s="1"/>
      <c r="F26" s="1"/>
      <c r="G26" s="1"/>
      <c r="H26" s="1"/>
      <c r="I26" s="1"/>
      <c r="J26" s="1"/>
    </row>
    <row r="27" ht="15.75" customHeight="1">
      <c r="A27" s="53"/>
      <c r="B27" s="53"/>
      <c r="C27" s="54"/>
      <c r="D27" s="1"/>
      <c r="E27" s="1"/>
      <c r="F27" s="1"/>
      <c r="G27" s="1"/>
      <c r="H27" s="1"/>
      <c r="I27" s="1"/>
      <c r="J27" s="1"/>
    </row>
    <row r="28" ht="15.75" customHeight="1">
      <c r="A28" s="53"/>
      <c r="B28" s="53"/>
      <c r="C28" s="54"/>
      <c r="D28" s="1"/>
      <c r="E28" s="1"/>
      <c r="F28" s="1"/>
      <c r="G28" s="1"/>
      <c r="H28" s="1"/>
      <c r="I28" s="1"/>
      <c r="J28" s="1"/>
    </row>
    <row r="29" ht="15.75" customHeight="1">
      <c r="A29" s="53"/>
      <c r="B29" s="53"/>
      <c r="C29" s="54"/>
      <c r="D29" s="1"/>
      <c r="E29" s="1"/>
      <c r="F29" s="1"/>
      <c r="G29" s="1"/>
      <c r="H29" s="1"/>
      <c r="I29" s="1"/>
      <c r="J29" s="1"/>
    </row>
    <row r="30" ht="15.75" customHeight="1">
      <c r="A30" s="53"/>
      <c r="B30" s="53"/>
      <c r="C30" s="54"/>
      <c r="D30" s="1"/>
      <c r="E30" s="1"/>
      <c r="F30" s="1"/>
      <c r="G30" s="1"/>
      <c r="H30" s="1"/>
      <c r="I30" s="1"/>
      <c r="J30" s="1"/>
    </row>
    <row r="31" ht="15.75" customHeight="1">
      <c r="A31" s="53"/>
      <c r="B31" s="53"/>
      <c r="C31" s="54"/>
      <c r="D31" s="1"/>
      <c r="E31" s="1"/>
      <c r="F31" s="1"/>
      <c r="G31" s="1"/>
      <c r="H31" s="1"/>
      <c r="I31" s="1"/>
      <c r="J31" s="1"/>
    </row>
    <row r="32" ht="15.75" customHeight="1">
      <c r="A32" s="53"/>
      <c r="B32" s="53"/>
      <c r="C32" s="54"/>
      <c r="D32" s="1"/>
      <c r="E32" s="1"/>
      <c r="F32" s="1"/>
      <c r="G32" s="1"/>
      <c r="H32" s="1"/>
      <c r="I32" s="1"/>
      <c r="J32" s="1"/>
    </row>
    <row r="33" ht="15.75" customHeight="1">
      <c r="A33" s="53"/>
      <c r="B33" s="53"/>
      <c r="C33" s="54"/>
      <c r="D33" s="1"/>
      <c r="E33" s="1"/>
      <c r="F33" s="1"/>
      <c r="G33" s="1"/>
      <c r="H33" s="1"/>
      <c r="I33" s="1"/>
      <c r="J33" s="1"/>
    </row>
    <row r="34" ht="15.75" customHeight="1">
      <c r="A34" s="53"/>
      <c r="B34" s="53"/>
      <c r="C34" s="54"/>
      <c r="D34" s="1"/>
      <c r="E34" s="1"/>
      <c r="F34" s="1"/>
      <c r="G34" s="1"/>
      <c r="H34" s="1"/>
      <c r="I34" s="1"/>
      <c r="J34" s="1"/>
    </row>
    <row r="35" ht="15.75" customHeight="1">
      <c r="A35" s="53"/>
      <c r="B35" s="53"/>
      <c r="C35" s="54"/>
      <c r="D35" s="1"/>
      <c r="E35" s="1"/>
      <c r="F35" s="1"/>
      <c r="G35" s="1"/>
      <c r="H35" s="1"/>
      <c r="I35" s="1"/>
      <c r="J35" s="1"/>
    </row>
    <row r="36" ht="15.75" customHeight="1">
      <c r="A36" s="53"/>
      <c r="B36" s="53"/>
      <c r="C36" s="54"/>
      <c r="D36" s="1"/>
      <c r="E36" s="1"/>
      <c r="F36" s="1"/>
      <c r="G36" s="1"/>
      <c r="H36" s="1"/>
      <c r="I36" s="1"/>
      <c r="J36" s="1"/>
    </row>
    <row r="37" ht="15.75" customHeight="1">
      <c r="A37" s="53"/>
      <c r="B37" s="53"/>
      <c r="C37" s="54"/>
      <c r="D37" s="1"/>
      <c r="E37" s="1"/>
      <c r="F37" s="1"/>
      <c r="G37" s="1"/>
      <c r="H37" s="1"/>
      <c r="I37" s="1"/>
      <c r="J37" s="1"/>
    </row>
    <row r="38" ht="15.75" customHeight="1">
      <c r="A38" s="53"/>
      <c r="B38" s="53"/>
      <c r="C38" s="54"/>
      <c r="D38" s="1"/>
      <c r="E38" s="1"/>
      <c r="F38" s="1"/>
      <c r="G38" s="1"/>
      <c r="H38" s="1"/>
      <c r="I38" s="1"/>
      <c r="J38" s="1"/>
    </row>
    <row r="39" ht="15.75" customHeight="1">
      <c r="A39" s="53"/>
      <c r="B39" s="53"/>
      <c r="C39" s="54"/>
      <c r="D39" s="1"/>
      <c r="E39" s="1"/>
      <c r="F39" s="1"/>
      <c r="G39" s="1"/>
      <c r="H39" s="1"/>
      <c r="I39" s="1"/>
      <c r="J39" s="1"/>
    </row>
    <row r="40" ht="15.75" customHeight="1">
      <c r="A40" s="53"/>
      <c r="B40" s="53"/>
      <c r="C40" s="54"/>
      <c r="D40" s="1"/>
      <c r="E40" s="1"/>
      <c r="F40" s="1"/>
      <c r="G40" s="1"/>
      <c r="H40" s="1"/>
      <c r="I40" s="1"/>
      <c r="J40" s="1"/>
    </row>
    <row r="41" ht="15.75" customHeight="1">
      <c r="A41" s="53"/>
      <c r="B41" s="53"/>
      <c r="C41" s="54"/>
      <c r="D41" s="1"/>
      <c r="E41" s="1"/>
      <c r="F41" s="1"/>
      <c r="G41" s="1"/>
      <c r="H41" s="1"/>
      <c r="I41" s="1"/>
      <c r="J41" s="1"/>
    </row>
    <row r="42" ht="15.75" customHeight="1">
      <c r="A42" s="53"/>
      <c r="B42" s="53"/>
      <c r="C42" s="54"/>
      <c r="D42" s="1"/>
      <c r="E42" s="1"/>
      <c r="F42" s="1"/>
      <c r="G42" s="1"/>
      <c r="H42" s="1"/>
      <c r="I42" s="1"/>
      <c r="J42" s="1"/>
    </row>
    <row r="43" ht="15.75" customHeight="1">
      <c r="A43" s="53"/>
      <c r="B43" s="53"/>
      <c r="C43" s="54"/>
      <c r="D43" s="1"/>
      <c r="E43" s="1"/>
      <c r="F43" s="1"/>
      <c r="G43" s="1"/>
      <c r="H43" s="1"/>
      <c r="I43" s="1"/>
      <c r="J43" s="1"/>
    </row>
    <row r="44" ht="15.75" customHeight="1">
      <c r="A44" s="53"/>
      <c r="B44" s="53"/>
      <c r="C44" s="54"/>
      <c r="D44" s="1"/>
      <c r="E44" s="1"/>
      <c r="F44" s="1"/>
      <c r="G44" s="1"/>
      <c r="H44" s="1"/>
      <c r="I44" s="1"/>
      <c r="J44" s="1"/>
    </row>
    <row r="45" ht="15.75" customHeight="1">
      <c r="A45" s="53"/>
      <c r="B45" s="53"/>
      <c r="C45" s="54"/>
      <c r="D45" s="1"/>
      <c r="E45" s="1"/>
      <c r="F45" s="1"/>
      <c r="G45" s="1"/>
      <c r="H45" s="1"/>
      <c r="I45" s="1"/>
      <c r="J45" s="1"/>
    </row>
    <row r="46" ht="15.75" customHeight="1">
      <c r="A46" s="53"/>
      <c r="B46" s="53"/>
      <c r="C46" s="54"/>
      <c r="D46" s="1"/>
      <c r="E46" s="1"/>
      <c r="F46" s="1"/>
      <c r="G46" s="1"/>
      <c r="H46" s="1"/>
      <c r="I46" s="1"/>
      <c r="J46" s="1"/>
    </row>
    <row r="47" ht="15.75" customHeight="1">
      <c r="A47" s="53"/>
      <c r="B47" s="53"/>
      <c r="C47" s="54"/>
      <c r="D47" s="1"/>
      <c r="E47" s="1"/>
      <c r="F47" s="1"/>
      <c r="G47" s="1"/>
      <c r="H47" s="1"/>
      <c r="I47" s="1"/>
      <c r="J47" s="1"/>
    </row>
    <row r="48" ht="15.75" customHeight="1">
      <c r="A48" s="53"/>
      <c r="B48" s="53"/>
      <c r="C48" s="54"/>
      <c r="D48" s="1"/>
      <c r="E48" s="1"/>
      <c r="F48" s="1"/>
      <c r="G48" s="1"/>
      <c r="H48" s="1"/>
      <c r="I48" s="1"/>
      <c r="J48" s="1"/>
    </row>
    <row r="49" ht="15.75" customHeight="1">
      <c r="A49" s="53"/>
      <c r="B49" s="53"/>
      <c r="C49" s="54"/>
      <c r="D49" s="1"/>
      <c r="E49" s="1"/>
      <c r="F49" s="1"/>
      <c r="G49" s="1"/>
      <c r="H49" s="1"/>
      <c r="I49" s="1"/>
      <c r="J49" s="1"/>
    </row>
    <row r="50" ht="15.75" customHeight="1">
      <c r="A50" s="53"/>
      <c r="B50" s="53"/>
      <c r="C50" s="54"/>
      <c r="D50" s="1"/>
      <c r="E50" s="1"/>
      <c r="F50" s="1"/>
      <c r="G50" s="1"/>
      <c r="H50" s="1"/>
      <c r="I50" s="1"/>
      <c r="J50" s="1"/>
    </row>
    <row r="51" ht="15.75" customHeight="1">
      <c r="A51" s="53"/>
      <c r="B51" s="53"/>
      <c r="C51" s="54"/>
      <c r="D51" s="1"/>
      <c r="E51" s="1"/>
      <c r="F51" s="1"/>
      <c r="G51" s="1"/>
      <c r="H51" s="1"/>
      <c r="I51" s="1"/>
      <c r="J51" s="1"/>
    </row>
    <row r="52" ht="15.75" customHeight="1">
      <c r="A52" s="53"/>
      <c r="B52" s="53"/>
      <c r="C52" s="54"/>
      <c r="D52" s="1"/>
      <c r="E52" s="1"/>
      <c r="F52" s="1"/>
      <c r="G52" s="1"/>
      <c r="H52" s="1"/>
      <c r="I52" s="1"/>
      <c r="J52" s="1"/>
    </row>
    <row r="53" ht="15.75" customHeight="1">
      <c r="A53" s="53"/>
      <c r="B53" s="53"/>
      <c r="C53" s="54"/>
      <c r="D53" s="1"/>
      <c r="E53" s="1"/>
      <c r="F53" s="1"/>
      <c r="G53" s="1"/>
      <c r="H53" s="1"/>
      <c r="I53" s="1"/>
      <c r="J53" s="1"/>
    </row>
    <row r="54" ht="15.75" customHeight="1">
      <c r="A54" s="53"/>
      <c r="B54" s="53"/>
      <c r="C54" s="54"/>
      <c r="D54" s="1"/>
      <c r="E54" s="1"/>
      <c r="F54" s="1"/>
      <c r="G54" s="1"/>
      <c r="H54" s="1"/>
      <c r="I54" s="1"/>
      <c r="J54" s="1"/>
    </row>
    <row r="55" ht="15.75" customHeight="1">
      <c r="A55" s="53"/>
      <c r="B55" s="53"/>
      <c r="C55" s="54"/>
      <c r="D55" s="1"/>
      <c r="E55" s="1"/>
      <c r="F55" s="1"/>
      <c r="G55" s="1"/>
      <c r="H55" s="1"/>
      <c r="I55" s="1"/>
      <c r="J55" s="1"/>
    </row>
    <row r="56" ht="15.75" customHeight="1">
      <c r="A56" s="53"/>
      <c r="B56" s="53"/>
      <c r="C56" s="54"/>
      <c r="D56" s="1"/>
      <c r="E56" s="1"/>
      <c r="F56" s="1"/>
      <c r="G56" s="1"/>
      <c r="H56" s="1"/>
      <c r="I56" s="1"/>
      <c r="J56" s="1"/>
    </row>
    <row r="57" ht="15.75" customHeight="1">
      <c r="A57" s="53"/>
      <c r="B57" s="53"/>
      <c r="C57" s="54"/>
      <c r="D57" s="1"/>
      <c r="E57" s="1"/>
      <c r="F57" s="1"/>
      <c r="G57" s="1"/>
      <c r="H57" s="1"/>
      <c r="I57" s="1"/>
      <c r="J57" s="1"/>
    </row>
    <row r="58" ht="15.75" customHeight="1">
      <c r="A58" s="53"/>
      <c r="B58" s="53"/>
      <c r="C58" s="54"/>
      <c r="D58" s="1"/>
      <c r="E58" s="1"/>
      <c r="F58" s="1"/>
      <c r="G58" s="1"/>
      <c r="H58" s="1"/>
      <c r="I58" s="1"/>
      <c r="J58" s="1"/>
    </row>
    <row r="59" ht="15.75" customHeight="1">
      <c r="A59" s="53"/>
      <c r="B59" s="53"/>
      <c r="C59" s="54"/>
      <c r="D59" s="1"/>
      <c r="E59" s="1"/>
      <c r="F59" s="1"/>
      <c r="G59" s="1"/>
      <c r="H59" s="1"/>
      <c r="I59" s="1"/>
      <c r="J59" s="1"/>
    </row>
    <row r="60" ht="15.75" customHeight="1">
      <c r="A60" s="53"/>
      <c r="B60" s="53"/>
      <c r="C60" s="54"/>
      <c r="D60" s="1"/>
      <c r="E60" s="1"/>
      <c r="F60" s="1"/>
      <c r="G60" s="1"/>
      <c r="H60" s="1"/>
      <c r="I60" s="1"/>
      <c r="J60" s="1"/>
    </row>
    <row r="61" ht="15.75" customHeight="1">
      <c r="A61" s="53"/>
      <c r="B61" s="53"/>
      <c r="C61" s="54"/>
      <c r="D61" s="1"/>
      <c r="E61" s="1"/>
      <c r="F61" s="1"/>
      <c r="G61" s="1"/>
      <c r="H61" s="1"/>
      <c r="I61" s="1"/>
      <c r="J61" s="1"/>
    </row>
    <row r="62" ht="15.75" customHeight="1">
      <c r="A62" s="53"/>
      <c r="B62" s="53"/>
      <c r="C62" s="54"/>
      <c r="D62" s="1"/>
      <c r="E62" s="1"/>
      <c r="F62" s="1"/>
      <c r="G62" s="1"/>
      <c r="H62" s="1"/>
      <c r="I62" s="1"/>
      <c r="J62" s="1"/>
    </row>
    <row r="63" ht="15.75" customHeight="1">
      <c r="A63" s="53"/>
      <c r="B63" s="53"/>
      <c r="C63" s="54"/>
      <c r="D63" s="1"/>
      <c r="E63" s="1"/>
      <c r="F63" s="1"/>
      <c r="G63" s="1"/>
      <c r="H63" s="1"/>
      <c r="I63" s="1"/>
      <c r="J63" s="1"/>
    </row>
    <row r="64" ht="15.75" customHeight="1">
      <c r="A64" s="53"/>
      <c r="B64" s="53"/>
      <c r="C64" s="54"/>
      <c r="D64" s="1"/>
      <c r="E64" s="1"/>
      <c r="F64" s="1"/>
      <c r="G64" s="1"/>
      <c r="H64" s="1"/>
      <c r="I64" s="1"/>
      <c r="J64" s="1"/>
    </row>
    <row r="65" ht="15.75" customHeight="1">
      <c r="A65" s="53"/>
      <c r="B65" s="53"/>
      <c r="C65" s="54"/>
      <c r="D65" s="1"/>
      <c r="E65" s="1"/>
      <c r="F65" s="1"/>
      <c r="G65" s="1"/>
      <c r="H65" s="1"/>
      <c r="I65" s="1"/>
      <c r="J65" s="1"/>
    </row>
    <row r="66" ht="15.75" customHeight="1">
      <c r="A66" s="53"/>
      <c r="B66" s="53"/>
      <c r="C66" s="54"/>
      <c r="D66" s="1"/>
      <c r="E66" s="1"/>
      <c r="F66" s="1"/>
      <c r="G66" s="1"/>
      <c r="H66" s="1"/>
      <c r="I66" s="1"/>
      <c r="J66" s="1"/>
    </row>
    <row r="67" ht="15.75" customHeight="1">
      <c r="A67" s="53"/>
      <c r="B67" s="53"/>
      <c r="C67" s="54"/>
      <c r="D67" s="1"/>
      <c r="E67" s="1"/>
      <c r="F67" s="1"/>
      <c r="G67" s="1"/>
      <c r="H67" s="1"/>
      <c r="I67" s="1"/>
      <c r="J67" s="1"/>
    </row>
    <row r="68" ht="15.75" customHeight="1">
      <c r="A68" s="53"/>
      <c r="B68" s="53"/>
      <c r="C68" s="54"/>
      <c r="D68" s="1"/>
      <c r="E68" s="1"/>
      <c r="F68" s="1"/>
      <c r="G68" s="1"/>
      <c r="H68" s="1"/>
      <c r="I68" s="1"/>
      <c r="J68" s="1"/>
    </row>
    <row r="69" ht="15.75" customHeight="1">
      <c r="A69" s="53"/>
      <c r="B69" s="53"/>
      <c r="C69" s="54"/>
      <c r="D69" s="1"/>
      <c r="E69" s="1"/>
      <c r="F69" s="1"/>
      <c r="G69" s="1"/>
      <c r="H69" s="1"/>
      <c r="I69" s="1"/>
      <c r="J69" s="1"/>
    </row>
    <row r="70" ht="15.75" customHeight="1">
      <c r="A70" s="53"/>
      <c r="B70" s="53"/>
      <c r="C70" s="54"/>
      <c r="D70" s="1"/>
      <c r="E70" s="1"/>
      <c r="F70" s="1"/>
      <c r="G70" s="1"/>
      <c r="H70" s="1"/>
      <c r="I70" s="1"/>
      <c r="J70" s="1"/>
    </row>
    <row r="71" ht="15.75" customHeight="1">
      <c r="A71" s="53"/>
      <c r="B71" s="53"/>
      <c r="C71" s="54"/>
      <c r="D71" s="1"/>
      <c r="E71" s="1"/>
      <c r="F71" s="1"/>
      <c r="G71" s="1"/>
      <c r="H71" s="1"/>
      <c r="I71" s="1"/>
      <c r="J71" s="1"/>
    </row>
    <row r="72" ht="15.75" customHeight="1">
      <c r="A72" s="53"/>
      <c r="B72" s="53"/>
      <c r="C72" s="54"/>
      <c r="D72" s="1"/>
      <c r="E72" s="1"/>
      <c r="F72" s="1"/>
      <c r="G72" s="1"/>
      <c r="H72" s="1"/>
      <c r="I72" s="1"/>
      <c r="J72" s="1"/>
    </row>
    <row r="73" ht="15.75" customHeight="1">
      <c r="A73" s="53"/>
      <c r="B73" s="53"/>
      <c r="C73" s="54"/>
      <c r="D73" s="1"/>
      <c r="E73" s="1"/>
      <c r="F73" s="1"/>
      <c r="G73" s="1"/>
      <c r="H73" s="1"/>
      <c r="I73" s="1"/>
      <c r="J73" s="1"/>
    </row>
    <row r="74" ht="15.75" customHeight="1">
      <c r="A74" s="53"/>
      <c r="B74" s="53"/>
      <c r="C74" s="54"/>
      <c r="D74" s="1"/>
      <c r="E74" s="1"/>
      <c r="F74" s="1"/>
      <c r="G74" s="1"/>
      <c r="H74" s="1"/>
      <c r="I74" s="1"/>
      <c r="J74" s="1"/>
    </row>
    <row r="75" ht="15.75" customHeight="1">
      <c r="A75" s="53"/>
      <c r="B75" s="53"/>
      <c r="C75" s="54"/>
      <c r="D75" s="1"/>
      <c r="E75" s="1"/>
      <c r="F75" s="1"/>
      <c r="G75" s="1"/>
      <c r="H75" s="1"/>
      <c r="I75" s="1"/>
      <c r="J75" s="1"/>
    </row>
    <row r="76" ht="15.75" customHeight="1">
      <c r="A76" s="53"/>
      <c r="B76" s="53"/>
      <c r="C76" s="54"/>
      <c r="D76" s="1"/>
      <c r="E76" s="1"/>
      <c r="F76" s="1"/>
      <c r="G76" s="1"/>
      <c r="H76" s="1"/>
      <c r="I76" s="1"/>
      <c r="J76" s="1"/>
    </row>
    <row r="77" ht="15.75" customHeight="1">
      <c r="A77" s="53"/>
      <c r="B77" s="53"/>
      <c r="C77" s="54"/>
      <c r="D77" s="1"/>
      <c r="E77" s="1"/>
      <c r="F77" s="1"/>
      <c r="G77" s="1"/>
      <c r="H77" s="1"/>
      <c r="I77" s="1"/>
      <c r="J77" s="1"/>
    </row>
    <row r="78" ht="15.75" customHeight="1">
      <c r="A78" s="53"/>
      <c r="B78" s="53"/>
      <c r="C78" s="54"/>
      <c r="D78" s="1"/>
      <c r="E78" s="1"/>
      <c r="F78" s="1"/>
      <c r="G78" s="1"/>
      <c r="H78" s="1"/>
      <c r="I78" s="1"/>
      <c r="J78" s="1"/>
    </row>
    <row r="79" ht="15.75" customHeight="1">
      <c r="A79" s="53"/>
      <c r="B79" s="53"/>
      <c r="C79" s="54"/>
      <c r="D79" s="1"/>
      <c r="E79" s="1"/>
      <c r="F79" s="1"/>
      <c r="G79" s="1"/>
      <c r="H79" s="1"/>
      <c r="I79" s="1"/>
      <c r="J79" s="1"/>
    </row>
    <row r="80" ht="15.75" customHeight="1">
      <c r="A80" s="53"/>
      <c r="B80" s="53"/>
      <c r="C80" s="54"/>
      <c r="D80" s="1"/>
      <c r="E80" s="1"/>
      <c r="F80" s="1"/>
      <c r="G80" s="1"/>
      <c r="H80" s="1"/>
      <c r="I80" s="1"/>
      <c r="J80" s="1"/>
    </row>
    <row r="81" ht="15.75" customHeight="1">
      <c r="A81" s="53"/>
      <c r="B81" s="53"/>
      <c r="C81" s="54"/>
      <c r="D81" s="1"/>
      <c r="E81" s="1"/>
      <c r="F81" s="1"/>
      <c r="G81" s="1"/>
      <c r="H81" s="1"/>
      <c r="I81" s="1"/>
      <c r="J81" s="1"/>
    </row>
    <row r="82" ht="15.75" customHeight="1">
      <c r="A82" s="53"/>
      <c r="B82" s="53"/>
      <c r="C82" s="54"/>
      <c r="D82" s="1"/>
      <c r="E82" s="1"/>
      <c r="F82" s="1"/>
      <c r="G82" s="1"/>
      <c r="H82" s="1"/>
      <c r="I82" s="1"/>
      <c r="J82" s="1"/>
    </row>
    <row r="83" ht="15.75" customHeight="1">
      <c r="A83" s="53"/>
      <c r="B83" s="53"/>
      <c r="C83" s="54"/>
      <c r="D83" s="1"/>
      <c r="E83" s="1"/>
      <c r="F83" s="1"/>
      <c r="G83" s="1"/>
      <c r="H83" s="1"/>
      <c r="I83" s="1"/>
      <c r="J83" s="1"/>
    </row>
    <row r="84" ht="15.75" customHeight="1">
      <c r="A84" s="53"/>
      <c r="B84" s="53"/>
      <c r="C84" s="54"/>
      <c r="D84" s="1"/>
      <c r="E84" s="1"/>
      <c r="F84" s="1"/>
      <c r="G84" s="1"/>
      <c r="H84" s="1"/>
      <c r="I84" s="1"/>
      <c r="J84" s="1"/>
    </row>
    <row r="85" ht="15.75" customHeight="1">
      <c r="A85" s="53"/>
      <c r="B85" s="53"/>
      <c r="C85" s="54"/>
      <c r="D85" s="1"/>
      <c r="E85" s="1"/>
      <c r="F85" s="1"/>
      <c r="G85" s="1"/>
      <c r="H85" s="1"/>
      <c r="I85" s="1"/>
      <c r="J85" s="1"/>
    </row>
    <row r="86" ht="15.75" customHeight="1">
      <c r="A86" s="53"/>
      <c r="B86" s="53"/>
      <c r="C86" s="54"/>
      <c r="D86" s="1"/>
      <c r="E86" s="1"/>
      <c r="F86" s="1"/>
      <c r="G86" s="1"/>
      <c r="H86" s="1"/>
      <c r="I86" s="1"/>
      <c r="J86" s="1"/>
    </row>
    <row r="87" ht="15.75" customHeight="1">
      <c r="A87" s="53"/>
      <c r="B87" s="53"/>
      <c r="C87" s="54"/>
      <c r="D87" s="1"/>
      <c r="E87" s="1"/>
      <c r="F87" s="1"/>
      <c r="G87" s="1"/>
      <c r="H87" s="1"/>
      <c r="I87" s="1"/>
      <c r="J87" s="1"/>
    </row>
    <row r="88" ht="15.75" customHeight="1">
      <c r="A88" s="53"/>
      <c r="B88" s="53"/>
      <c r="C88" s="54"/>
      <c r="D88" s="1"/>
      <c r="E88" s="1"/>
      <c r="F88" s="1"/>
      <c r="G88" s="1"/>
      <c r="H88" s="1"/>
      <c r="I88" s="1"/>
      <c r="J88" s="1"/>
    </row>
    <row r="89" ht="15.75" customHeight="1">
      <c r="A89" s="53"/>
      <c r="B89" s="53"/>
      <c r="C89" s="54"/>
      <c r="D89" s="1"/>
      <c r="E89" s="1"/>
      <c r="F89" s="1"/>
      <c r="G89" s="1"/>
      <c r="H89" s="1"/>
      <c r="I89" s="1"/>
      <c r="J89" s="1"/>
    </row>
    <row r="90" ht="15.75" customHeight="1">
      <c r="A90" s="53"/>
      <c r="B90" s="53"/>
      <c r="C90" s="54"/>
      <c r="D90" s="1"/>
      <c r="E90" s="1"/>
      <c r="F90" s="1"/>
      <c r="G90" s="1"/>
      <c r="H90" s="1"/>
      <c r="I90" s="1"/>
      <c r="J90" s="1"/>
    </row>
    <row r="91" ht="15.75" customHeight="1">
      <c r="A91" s="53"/>
      <c r="B91" s="53"/>
      <c r="C91" s="54"/>
      <c r="D91" s="1"/>
      <c r="E91" s="1"/>
      <c r="F91" s="1"/>
      <c r="G91" s="1"/>
      <c r="H91" s="1"/>
      <c r="I91" s="1"/>
      <c r="J91" s="1"/>
    </row>
    <row r="92" ht="15.75" customHeight="1">
      <c r="A92" s="53"/>
      <c r="B92" s="53"/>
      <c r="C92" s="54"/>
      <c r="D92" s="1"/>
      <c r="E92" s="1"/>
      <c r="F92" s="1"/>
      <c r="G92" s="1"/>
      <c r="H92" s="1"/>
      <c r="I92" s="1"/>
      <c r="J92" s="1"/>
    </row>
    <row r="93" ht="15.75" customHeight="1">
      <c r="A93" s="53"/>
      <c r="B93" s="53"/>
      <c r="C93" s="54"/>
      <c r="D93" s="1"/>
      <c r="E93" s="1"/>
      <c r="F93" s="1"/>
      <c r="G93" s="1"/>
      <c r="H93" s="1"/>
      <c r="I93" s="1"/>
      <c r="J93" s="1"/>
    </row>
    <row r="94" ht="15.75" customHeight="1">
      <c r="A94" s="53"/>
      <c r="B94" s="53"/>
      <c r="C94" s="54"/>
      <c r="D94" s="1"/>
      <c r="E94" s="1"/>
      <c r="F94" s="1"/>
      <c r="G94" s="1"/>
      <c r="H94" s="1"/>
      <c r="I94" s="1"/>
      <c r="J94" s="1"/>
    </row>
    <row r="95" ht="15.75" customHeight="1">
      <c r="A95" s="53"/>
      <c r="B95" s="53"/>
      <c r="C95" s="54"/>
      <c r="D95" s="1"/>
      <c r="E95" s="1"/>
      <c r="F95" s="1"/>
      <c r="G95" s="1"/>
      <c r="H95" s="1"/>
      <c r="I95" s="1"/>
      <c r="J95" s="1"/>
    </row>
    <row r="96" ht="15.75" customHeight="1">
      <c r="A96" s="53"/>
      <c r="B96" s="53"/>
      <c r="C96" s="54"/>
      <c r="D96" s="1"/>
      <c r="E96" s="1"/>
      <c r="F96" s="1"/>
      <c r="G96" s="1"/>
      <c r="H96" s="1"/>
      <c r="I96" s="1"/>
      <c r="J96" s="1"/>
    </row>
    <row r="97" ht="15.75" customHeight="1">
      <c r="A97" s="53"/>
      <c r="B97" s="53"/>
      <c r="C97" s="54"/>
      <c r="D97" s="1"/>
      <c r="E97" s="1"/>
      <c r="F97" s="1"/>
      <c r="G97" s="1"/>
      <c r="H97" s="1"/>
      <c r="I97" s="1"/>
      <c r="J97" s="1"/>
    </row>
    <row r="98" ht="15.75" customHeight="1">
      <c r="A98" s="53"/>
      <c r="B98" s="53"/>
      <c r="C98" s="54"/>
      <c r="D98" s="1"/>
      <c r="E98" s="1"/>
      <c r="F98" s="1"/>
      <c r="G98" s="1"/>
      <c r="H98" s="1"/>
      <c r="I98" s="1"/>
      <c r="J98" s="1"/>
    </row>
    <row r="99" ht="15.75" customHeight="1">
      <c r="A99" s="53"/>
      <c r="B99" s="53"/>
      <c r="C99" s="54"/>
      <c r="D99" s="1"/>
      <c r="E99" s="1"/>
      <c r="F99" s="1"/>
      <c r="G99" s="1"/>
      <c r="H99" s="1"/>
      <c r="I99" s="1"/>
      <c r="J99" s="1"/>
    </row>
    <row r="100" ht="15.75" customHeight="1">
      <c r="A100" s="53"/>
      <c r="B100" s="53"/>
      <c r="C100" s="54"/>
      <c r="D100" s="1"/>
      <c r="E100" s="1"/>
      <c r="F100" s="1"/>
      <c r="G100" s="1"/>
      <c r="H100" s="1"/>
      <c r="I100" s="1"/>
      <c r="J100" s="1"/>
    </row>
    <row r="101" ht="15.75" customHeight="1">
      <c r="A101" s="53"/>
      <c r="B101" s="53"/>
      <c r="C101" s="54"/>
      <c r="D101" s="1"/>
      <c r="E101" s="1"/>
      <c r="F101" s="1"/>
      <c r="G101" s="1"/>
      <c r="H101" s="1"/>
      <c r="I101" s="1"/>
      <c r="J101" s="1"/>
    </row>
    <row r="102" ht="15.75" customHeight="1">
      <c r="A102" s="53"/>
      <c r="B102" s="53"/>
      <c r="C102" s="54"/>
      <c r="D102" s="1"/>
      <c r="E102" s="1"/>
      <c r="F102" s="1"/>
      <c r="G102" s="1"/>
      <c r="H102" s="1"/>
      <c r="I102" s="1"/>
      <c r="J102" s="1"/>
    </row>
    <row r="103" ht="15.75" customHeight="1">
      <c r="A103" s="53"/>
      <c r="B103" s="53"/>
      <c r="C103" s="54"/>
      <c r="D103" s="1"/>
      <c r="E103" s="1"/>
      <c r="F103" s="1"/>
      <c r="G103" s="1"/>
      <c r="H103" s="1"/>
      <c r="I103" s="1"/>
      <c r="J103" s="1"/>
    </row>
    <row r="104" ht="15.75" customHeight="1">
      <c r="A104" s="53"/>
      <c r="B104" s="53"/>
      <c r="C104" s="54"/>
      <c r="D104" s="1"/>
      <c r="E104" s="1"/>
      <c r="F104" s="1"/>
      <c r="G104" s="1"/>
      <c r="H104" s="1"/>
      <c r="I104" s="1"/>
      <c r="J104" s="1"/>
    </row>
    <row r="105" ht="15.75" customHeight="1">
      <c r="A105" s="53"/>
      <c r="B105" s="53"/>
      <c r="C105" s="54"/>
      <c r="D105" s="1"/>
      <c r="E105" s="1"/>
      <c r="F105" s="1"/>
      <c r="G105" s="1"/>
      <c r="H105" s="1"/>
      <c r="I105" s="1"/>
      <c r="J105" s="1"/>
    </row>
    <row r="106" ht="15.75" customHeight="1">
      <c r="A106" s="53"/>
      <c r="B106" s="53"/>
      <c r="C106" s="54"/>
      <c r="D106" s="1"/>
      <c r="E106" s="1"/>
      <c r="F106" s="1"/>
      <c r="G106" s="1"/>
      <c r="H106" s="1"/>
      <c r="I106" s="1"/>
      <c r="J106" s="1"/>
    </row>
    <row r="107" ht="15.75" customHeight="1">
      <c r="A107" s="53"/>
      <c r="B107" s="53"/>
      <c r="C107" s="54"/>
      <c r="D107" s="1"/>
      <c r="E107" s="1"/>
      <c r="F107" s="1"/>
      <c r="G107" s="1"/>
      <c r="H107" s="1"/>
      <c r="I107" s="1"/>
      <c r="J107" s="1"/>
    </row>
    <row r="108" ht="15.75" customHeight="1">
      <c r="A108" s="53"/>
      <c r="B108" s="53"/>
      <c r="C108" s="54"/>
      <c r="D108" s="1"/>
      <c r="E108" s="1"/>
      <c r="F108" s="1"/>
      <c r="G108" s="1"/>
      <c r="H108" s="1"/>
      <c r="I108" s="1"/>
      <c r="J108" s="1"/>
    </row>
    <row r="109" ht="15.75" customHeight="1">
      <c r="A109" s="53"/>
      <c r="B109" s="53"/>
      <c r="C109" s="54"/>
      <c r="D109" s="1"/>
      <c r="E109" s="1"/>
      <c r="F109" s="1"/>
      <c r="G109" s="1"/>
      <c r="H109" s="1"/>
      <c r="I109" s="1"/>
      <c r="J109" s="1"/>
    </row>
    <row r="110" ht="15.75" customHeight="1">
      <c r="A110" s="53"/>
      <c r="B110" s="53"/>
      <c r="C110" s="54"/>
      <c r="D110" s="1"/>
      <c r="E110" s="1"/>
      <c r="F110" s="1"/>
      <c r="G110" s="1"/>
      <c r="H110" s="1"/>
      <c r="I110" s="1"/>
      <c r="J110" s="1"/>
    </row>
    <row r="111" ht="15.75" customHeight="1">
      <c r="A111" s="53"/>
      <c r="B111" s="53"/>
      <c r="C111" s="54"/>
      <c r="D111" s="1"/>
      <c r="E111" s="1"/>
      <c r="F111" s="1"/>
      <c r="G111" s="1"/>
      <c r="H111" s="1"/>
      <c r="I111" s="1"/>
      <c r="J111" s="1"/>
    </row>
    <row r="112" ht="15.75" customHeight="1">
      <c r="A112" s="53"/>
      <c r="B112" s="53"/>
      <c r="C112" s="54"/>
      <c r="D112" s="1"/>
      <c r="E112" s="1"/>
      <c r="F112" s="1"/>
      <c r="G112" s="1"/>
      <c r="H112" s="1"/>
      <c r="I112" s="1"/>
      <c r="J112" s="1"/>
    </row>
    <row r="113" ht="15.75" customHeight="1">
      <c r="A113" s="53"/>
      <c r="B113" s="53"/>
      <c r="C113" s="54"/>
      <c r="D113" s="1"/>
      <c r="E113" s="1"/>
      <c r="F113" s="1"/>
      <c r="G113" s="1"/>
      <c r="H113" s="1"/>
      <c r="I113" s="1"/>
      <c r="J113" s="1"/>
    </row>
    <row r="114" ht="15.75" customHeight="1">
      <c r="A114" s="53"/>
      <c r="B114" s="53"/>
      <c r="C114" s="54"/>
      <c r="D114" s="1"/>
      <c r="E114" s="1"/>
      <c r="F114" s="1"/>
      <c r="G114" s="1"/>
      <c r="H114" s="1"/>
      <c r="I114" s="1"/>
      <c r="J114" s="1"/>
    </row>
    <row r="115" ht="15.75" customHeight="1">
      <c r="A115" s="53"/>
      <c r="B115" s="53"/>
      <c r="C115" s="54"/>
      <c r="D115" s="1"/>
      <c r="E115" s="1"/>
      <c r="F115" s="1"/>
      <c r="G115" s="1"/>
      <c r="H115" s="1"/>
      <c r="I115" s="1"/>
      <c r="J115" s="1"/>
    </row>
    <row r="116" ht="15.75" customHeight="1">
      <c r="A116" s="53"/>
      <c r="B116" s="53"/>
      <c r="C116" s="54"/>
      <c r="D116" s="1"/>
      <c r="E116" s="1"/>
      <c r="F116" s="1"/>
      <c r="G116" s="1"/>
      <c r="H116" s="1"/>
      <c r="I116" s="1"/>
      <c r="J116" s="1"/>
    </row>
    <row r="117" ht="15.75" customHeight="1">
      <c r="A117" s="53"/>
      <c r="B117" s="53"/>
      <c r="C117" s="54"/>
      <c r="D117" s="1"/>
      <c r="E117" s="1"/>
      <c r="F117" s="1"/>
      <c r="G117" s="1"/>
      <c r="H117" s="1"/>
      <c r="I117" s="1"/>
      <c r="J117" s="1"/>
    </row>
    <row r="118" ht="15.75" customHeight="1">
      <c r="A118" s="53"/>
      <c r="B118" s="53"/>
      <c r="C118" s="54"/>
      <c r="D118" s="1"/>
      <c r="E118" s="1"/>
      <c r="F118" s="1"/>
      <c r="G118" s="1"/>
      <c r="H118" s="1"/>
      <c r="I118" s="1"/>
      <c r="J118" s="1"/>
    </row>
    <row r="119" ht="15.75" customHeight="1">
      <c r="A119" s="53"/>
      <c r="B119" s="53"/>
      <c r="C119" s="54"/>
      <c r="D119" s="1"/>
      <c r="E119" s="1"/>
      <c r="F119" s="1"/>
      <c r="G119" s="1"/>
      <c r="H119" s="1"/>
      <c r="I119" s="1"/>
      <c r="J119" s="1"/>
    </row>
    <row r="120" ht="15.75" customHeight="1">
      <c r="A120" s="53"/>
      <c r="B120" s="53"/>
      <c r="C120" s="54"/>
      <c r="D120" s="1"/>
      <c r="E120" s="1"/>
      <c r="F120" s="1"/>
      <c r="G120" s="1"/>
      <c r="H120" s="1"/>
      <c r="I120" s="1"/>
      <c r="J120" s="1"/>
    </row>
    <row r="121" ht="15.75" customHeight="1">
      <c r="A121" s="53"/>
      <c r="B121" s="53"/>
      <c r="C121" s="54"/>
      <c r="D121" s="1"/>
      <c r="E121" s="1"/>
      <c r="F121" s="1"/>
      <c r="G121" s="1"/>
      <c r="H121" s="1"/>
      <c r="I121" s="1"/>
      <c r="J121" s="1"/>
    </row>
    <row r="122" ht="15.75" customHeight="1">
      <c r="A122" s="53"/>
      <c r="B122" s="53"/>
      <c r="C122" s="54"/>
      <c r="D122" s="1"/>
      <c r="E122" s="1"/>
      <c r="F122" s="1"/>
      <c r="G122" s="1"/>
      <c r="H122" s="1"/>
      <c r="I122" s="1"/>
      <c r="J122" s="1"/>
    </row>
    <row r="123" ht="15.75" customHeight="1">
      <c r="A123" s="53"/>
      <c r="B123" s="53"/>
      <c r="C123" s="54"/>
      <c r="D123" s="1"/>
      <c r="E123" s="1"/>
      <c r="F123" s="1"/>
      <c r="G123" s="1"/>
      <c r="H123" s="1"/>
      <c r="I123" s="1"/>
      <c r="J123" s="1"/>
    </row>
    <row r="124" ht="15.75" customHeight="1">
      <c r="A124" s="53"/>
      <c r="B124" s="53"/>
      <c r="C124" s="54"/>
      <c r="D124" s="1"/>
      <c r="E124" s="1"/>
      <c r="F124" s="1"/>
      <c r="G124" s="1"/>
      <c r="H124" s="1"/>
      <c r="I124" s="1"/>
      <c r="J124" s="1"/>
    </row>
    <row r="125" ht="15.75" customHeight="1">
      <c r="A125" s="53"/>
      <c r="B125" s="53"/>
      <c r="C125" s="54"/>
      <c r="D125" s="1"/>
      <c r="E125" s="1"/>
      <c r="F125" s="1"/>
      <c r="G125" s="1"/>
      <c r="H125" s="1"/>
      <c r="I125" s="1"/>
      <c r="J125" s="1"/>
    </row>
    <row r="126" ht="15.75" customHeight="1">
      <c r="A126" s="53"/>
      <c r="B126" s="53"/>
      <c r="C126" s="54"/>
      <c r="D126" s="1"/>
      <c r="E126" s="1"/>
      <c r="F126" s="1"/>
      <c r="G126" s="1"/>
      <c r="H126" s="1"/>
      <c r="I126" s="1"/>
      <c r="J126" s="1"/>
    </row>
    <row r="127" ht="15.75" customHeight="1">
      <c r="A127" s="53"/>
      <c r="B127" s="53"/>
      <c r="C127" s="54"/>
      <c r="D127" s="1"/>
      <c r="E127" s="1"/>
      <c r="F127" s="1"/>
      <c r="G127" s="1"/>
      <c r="H127" s="1"/>
      <c r="I127" s="1"/>
      <c r="J127" s="1"/>
    </row>
    <row r="128" ht="15.75" customHeight="1">
      <c r="A128" s="53"/>
      <c r="B128" s="53"/>
      <c r="C128" s="54"/>
      <c r="D128" s="1"/>
      <c r="E128" s="1"/>
      <c r="F128" s="1"/>
      <c r="G128" s="1"/>
      <c r="H128" s="1"/>
      <c r="I128" s="1"/>
      <c r="J128" s="1"/>
    </row>
    <row r="129" ht="15.75" customHeight="1">
      <c r="A129" s="53"/>
      <c r="B129" s="53"/>
      <c r="C129" s="54"/>
      <c r="D129" s="1"/>
      <c r="E129" s="1"/>
      <c r="F129" s="1"/>
      <c r="G129" s="1"/>
      <c r="H129" s="1"/>
      <c r="I129" s="1"/>
      <c r="J129" s="1"/>
    </row>
    <row r="130" ht="15.75" customHeight="1">
      <c r="A130" s="53"/>
      <c r="B130" s="53"/>
      <c r="C130" s="54"/>
      <c r="D130" s="1"/>
      <c r="E130" s="1"/>
      <c r="F130" s="1"/>
      <c r="G130" s="1"/>
      <c r="H130" s="1"/>
      <c r="I130" s="1"/>
      <c r="J130" s="1"/>
    </row>
    <row r="131" ht="15.75" customHeight="1">
      <c r="A131" s="53"/>
      <c r="B131" s="53"/>
      <c r="C131" s="54"/>
      <c r="D131" s="1"/>
      <c r="E131" s="1"/>
      <c r="F131" s="1"/>
      <c r="G131" s="1"/>
      <c r="H131" s="1"/>
      <c r="I131" s="1"/>
      <c r="J131" s="1"/>
    </row>
    <row r="132" ht="15.75" customHeight="1">
      <c r="A132" s="53"/>
      <c r="B132" s="53"/>
      <c r="C132" s="54"/>
      <c r="D132" s="1"/>
      <c r="E132" s="1"/>
      <c r="F132" s="1"/>
      <c r="G132" s="1"/>
      <c r="H132" s="1"/>
      <c r="I132" s="1"/>
      <c r="J132" s="1"/>
    </row>
    <row r="133" ht="15.75" customHeight="1">
      <c r="A133" s="53"/>
      <c r="B133" s="53"/>
      <c r="C133" s="54"/>
      <c r="D133" s="1"/>
      <c r="E133" s="1"/>
      <c r="F133" s="1"/>
      <c r="G133" s="1"/>
      <c r="H133" s="1"/>
      <c r="I133" s="1"/>
      <c r="J133" s="1"/>
    </row>
    <row r="134" ht="15.75" customHeight="1">
      <c r="A134" s="53"/>
      <c r="B134" s="53"/>
      <c r="C134" s="54"/>
      <c r="D134" s="1"/>
      <c r="E134" s="1"/>
      <c r="F134" s="1"/>
      <c r="G134" s="1"/>
      <c r="H134" s="1"/>
      <c r="I134" s="1"/>
      <c r="J134" s="1"/>
    </row>
    <row r="135" ht="15.75" customHeight="1">
      <c r="A135" s="53"/>
      <c r="B135" s="53"/>
      <c r="C135" s="54"/>
      <c r="D135" s="1"/>
      <c r="E135" s="1"/>
      <c r="F135" s="1"/>
      <c r="G135" s="1"/>
      <c r="H135" s="1"/>
      <c r="I135" s="1"/>
      <c r="J135" s="1"/>
    </row>
    <row r="136" ht="15.75" customHeight="1">
      <c r="A136" s="53"/>
      <c r="B136" s="53"/>
      <c r="C136" s="54"/>
      <c r="D136" s="1"/>
      <c r="E136" s="1"/>
      <c r="F136" s="1"/>
      <c r="G136" s="1"/>
      <c r="H136" s="1"/>
      <c r="I136" s="1"/>
      <c r="J136" s="1"/>
    </row>
    <row r="137" ht="15.75" customHeight="1">
      <c r="A137" s="53"/>
      <c r="B137" s="53"/>
      <c r="C137" s="54"/>
      <c r="D137" s="1"/>
      <c r="E137" s="1"/>
      <c r="F137" s="1"/>
      <c r="G137" s="1"/>
      <c r="H137" s="1"/>
      <c r="I137" s="1"/>
      <c r="J137" s="1"/>
    </row>
    <row r="138" ht="15.75" customHeight="1">
      <c r="A138" s="53"/>
      <c r="B138" s="53"/>
      <c r="C138" s="54"/>
      <c r="D138" s="1"/>
      <c r="E138" s="1"/>
      <c r="F138" s="1"/>
      <c r="G138" s="1"/>
      <c r="H138" s="1"/>
      <c r="I138" s="1"/>
      <c r="J138" s="1"/>
    </row>
    <row r="139" ht="15.75" customHeight="1">
      <c r="A139" s="53"/>
      <c r="B139" s="53"/>
      <c r="C139" s="54"/>
      <c r="D139" s="1"/>
      <c r="E139" s="1"/>
      <c r="F139" s="1"/>
      <c r="G139" s="1"/>
      <c r="H139" s="1"/>
      <c r="I139" s="1"/>
      <c r="J139" s="1"/>
    </row>
    <row r="140" ht="15.75" customHeight="1">
      <c r="A140" s="53"/>
      <c r="B140" s="53"/>
      <c r="C140" s="54"/>
      <c r="D140" s="1"/>
      <c r="E140" s="1"/>
      <c r="F140" s="1"/>
      <c r="G140" s="1"/>
      <c r="H140" s="1"/>
      <c r="I140" s="1"/>
      <c r="J140" s="1"/>
    </row>
    <row r="141" ht="15.75" customHeight="1">
      <c r="A141" s="53"/>
      <c r="B141" s="53"/>
      <c r="C141" s="54"/>
      <c r="D141" s="1"/>
      <c r="E141" s="1"/>
      <c r="F141" s="1"/>
      <c r="G141" s="1"/>
      <c r="H141" s="1"/>
      <c r="I141" s="1"/>
      <c r="J141" s="1"/>
    </row>
    <row r="142" ht="15.75" customHeight="1">
      <c r="A142" s="53"/>
      <c r="B142" s="53"/>
      <c r="C142" s="54"/>
      <c r="D142" s="1"/>
      <c r="E142" s="1"/>
      <c r="F142" s="1"/>
      <c r="G142" s="1"/>
      <c r="H142" s="1"/>
      <c r="I142" s="1"/>
      <c r="J142" s="1"/>
    </row>
    <row r="143" ht="15.75" customHeight="1">
      <c r="A143" s="53"/>
      <c r="B143" s="53"/>
      <c r="C143" s="54"/>
      <c r="D143" s="1"/>
      <c r="E143" s="1"/>
      <c r="F143" s="1"/>
      <c r="G143" s="1"/>
      <c r="H143" s="1"/>
      <c r="I143" s="1"/>
      <c r="J143" s="1"/>
    </row>
    <row r="144" ht="15.75" customHeight="1">
      <c r="A144" s="53"/>
      <c r="B144" s="53"/>
      <c r="C144" s="54"/>
      <c r="D144" s="1"/>
      <c r="E144" s="1"/>
      <c r="F144" s="1"/>
      <c r="G144" s="1"/>
      <c r="H144" s="1"/>
      <c r="I144" s="1"/>
      <c r="J144" s="1"/>
    </row>
    <row r="145" ht="15.75" customHeight="1">
      <c r="A145" s="53"/>
      <c r="B145" s="53"/>
      <c r="C145" s="54"/>
      <c r="D145" s="1"/>
      <c r="E145" s="1"/>
      <c r="F145" s="1"/>
      <c r="G145" s="1"/>
      <c r="H145" s="1"/>
      <c r="I145" s="1"/>
      <c r="J145" s="1"/>
    </row>
    <row r="146" ht="15.75" customHeight="1">
      <c r="A146" s="53"/>
      <c r="B146" s="53"/>
      <c r="C146" s="54"/>
      <c r="D146" s="1"/>
      <c r="E146" s="1"/>
      <c r="F146" s="1"/>
      <c r="G146" s="1"/>
      <c r="H146" s="1"/>
      <c r="I146" s="1"/>
      <c r="J146" s="1"/>
    </row>
    <row r="147" ht="15.75" customHeight="1">
      <c r="A147" s="53"/>
      <c r="B147" s="53"/>
      <c r="C147" s="54"/>
      <c r="D147" s="1"/>
      <c r="E147" s="1"/>
      <c r="F147" s="1"/>
      <c r="G147" s="1"/>
      <c r="H147" s="1"/>
      <c r="I147" s="1"/>
      <c r="J147" s="1"/>
    </row>
    <row r="148" ht="15.75" customHeight="1">
      <c r="A148" s="53"/>
      <c r="B148" s="53"/>
      <c r="C148" s="54"/>
      <c r="D148" s="1"/>
      <c r="E148" s="1"/>
      <c r="F148" s="1"/>
      <c r="G148" s="1"/>
      <c r="H148" s="1"/>
      <c r="I148" s="1"/>
      <c r="J148" s="1"/>
    </row>
    <row r="149" ht="15.75" customHeight="1">
      <c r="A149" s="53"/>
      <c r="B149" s="53"/>
      <c r="C149" s="54"/>
      <c r="D149" s="1"/>
      <c r="E149" s="1"/>
      <c r="F149" s="1"/>
      <c r="G149" s="1"/>
      <c r="H149" s="1"/>
      <c r="I149" s="1"/>
      <c r="J149" s="1"/>
    </row>
    <row r="150" ht="15.75" customHeight="1">
      <c r="A150" s="53"/>
      <c r="B150" s="53"/>
      <c r="C150" s="54"/>
      <c r="D150" s="1"/>
      <c r="E150" s="1"/>
      <c r="F150" s="1"/>
      <c r="G150" s="1"/>
      <c r="H150" s="1"/>
      <c r="I150" s="1"/>
      <c r="J150" s="1"/>
    </row>
    <row r="151" ht="15.75" customHeight="1">
      <c r="A151" s="53"/>
      <c r="B151" s="53"/>
      <c r="C151" s="54"/>
      <c r="D151" s="1"/>
      <c r="E151" s="1"/>
      <c r="F151" s="1"/>
      <c r="G151" s="1"/>
      <c r="H151" s="1"/>
      <c r="I151" s="1"/>
      <c r="J151" s="1"/>
    </row>
    <row r="152" ht="15.75" customHeight="1">
      <c r="A152" s="53"/>
      <c r="B152" s="53"/>
      <c r="C152" s="54"/>
      <c r="D152" s="1"/>
      <c r="E152" s="1"/>
      <c r="F152" s="1"/>
      <c r="G152" s="1"/>
      <c r="H152" s="1"/>
      <c r="I152" s="1"/>
      <c r="J152" s="1"/>
    </row>
    <row r="153" ht="15.75" customHeight="1">
      <c r="A153" s="53"/>
      <c r="B153" s="53"/>
      <c r="C153" s="54"/>
      <c r="D153" s="1"/>
      <c r="E153" s="1"/>
      <c r="F153" s="1"/>
      <c r="G153" s="1"/>
      <c r="H153" s="1"/>
      <c r="I153" s="1"/>
      <c r="J153" s="1"/>
    </row>
    <row r="154" ht="15.75" customHeight="1">
      <c r="A154" s="53"/>
      <c r="B154" s="53"/>
      <c r="C154" s="54"/>
      <c r="D154" s="1"/>
      <c r="E154" s="1"/>
      <c r="F154" s="1"/>
      <c r="G154" s="1"/>
      <c r="H154" s="1"/>
      <c r="I154" s="1"/>
      <c r="J154" s="1"/>
    </row>
    <row r="155" ht="15.75" customHeight="1">
      <c r="A155" s="53"/>
      <c r="B155" s="53"/>
      <c r="C155" s="54"/>
      <c r="D155" s="1"/>
      <c r="E155" s="1"/>
      <c r="F155" s="1"/>
      <c r="G155" s="1"/>
      <c r="H155" s="1"/>
      <c r="I155" s="1"/>
      <c r="J155" s="1"/>
    </row>
    <row r="156" ht="15.75" customHeight="1">
      <c r="A156" s="53"/>
      <c r="B156" s="53"/>
      <c r="C156" s="54"/>
      <c r="D156" s="1"/>
      <c r="E156" s="1"/>
      <c r="F156" s="1"/>
      <c r="G156" s="1"/>
      <c r="H156" s="1"/>
      <c r="I156" s="1"/>
      <c r="J156" s="1"/>
    </row>
    <row r="157" ht="15.75" customHeight="1">
      <c r="A157" s="53"/>
      <c r="B157" s="53"/>
      <c r="C157" s="54"/>
      <c r="D157" s="1"/>
      <c r="E157" s="1"/>
      <c r="F157" s="1"/>
      <c r="G157" s="1"/>
      <c r="H157" s="1"/>
      <c r="I157" s="1"/>
      <c r="J157" s="1"/>
    </row>
    <row r="158" ht="15.75" customHeight="1">
      <c r="A158" s="53"/>
      <c r="B158" s="53"/>
      <c r="C158" s="54"/>
      <c r="D158" s="1"/>
      <c r="E158" s="1"/>
      <c r="F158" s="1"/>
      <c r="G158" s="1"/>
      <c r="H158" s="1"/>
      <c r="I158" s="1"/>
      <c r="J158" s="1"/>
    </row>
    <row r="159" ht="15.75" customHeight="1">
      <c r="A159" s="53"/>
      <c r="B159" s="53"/>
      <c r="C159" s="54"/>
      <c r="D159" s="1"/>
      <c r="E159" s="1"/>
      <c r="F159" s="1"/>
      <c r="G159" s="1"/>
      <c r="H159" s="1"/>
      <c r="I159" s="1"/>
      <c r="J159" s="1"/>
    </row>
    <row r="160" ht="15.75" customHeight="1">
      <c r="A160" s="53"/>
      <c r="B160" s="53"/>
      <c r="C160" s="54"/>
      <c r="D160" s="1"/>
      <c r="E160" s="1"/>
      <c r="F160" s="1"/>
      <c r="G160" s="1"/>
      <c r="H160" s="1"/>
      <c r="I160" s="1"/>
      <c r="J160" s="1"/>
    </row>
    <row r="161" ht="15.75" customHeight="1">
      <c r="A161" s="53"/>
      <c r="B161" s="53"/>
      <c r="C161" s="54"/>
      <c r="D161" s="1"/>
      <c r="E161" s="1"/>
      <c r="F161" s="1"/>
      <c r="G161" s="1"/>
      <c r="H161" s="1"/>
      <c r="I161" s="1"/>
      <c r="J161" s="1"/>
    </row>
    <row r="162" ht="15.75" customHeight="1">
      <c r="A162" s="53"/>
      <c r="B162" s="53"/>
      <c r="C162" s="54"/>
      <c r="D162" s="1"/>
      <c r="E162" s="1"/>
      <c r="F162" s="1"/>
      <c r="G162" s="1"/>
      <c r="H162" s="1"/>
      <c r="I162" s="1"/>
      <c r="J162" s="1"/>
    </row>
    <row r="163" ht="15.75" customHeight="1">
      <c r="A163" s="53"/>
      <c r="B163" s="53"/>
      <c r="C163" s="54"/>
      <c r="D163" s="1"/>
      <c r="E163" s="1"/>
      <c r="F163" s="1"/>
      <c r="G163" s="1"/>
      <c r="H163" s="1"/>
      <c r="I163" s="1"/>
      <c r="J163" s="1"/>
    </row>
    <row r="164" ht="15.75" customHeight="1">
      <c r="A164" s="53"/>
      <c r="B164" s="53"/>
      <c r="C164" s="54"/>
      <c r="D164" s="1"/>
      <c r="E164" s="1"/>
      <c r="F164" s="1"/>
      <c r="G164" s="1"/>
      <c r="H164" s="1"/>
      <c r="I164" s="1"/>
      <c r="J164" s="1"/>
    </row>
    <row r="165" ht="15.75" customHeight="1">
      <c r="A165" s="53"/>
      <c r="B165" s="53"/>
      <c r="C165" s="54"/>
      <c r="D165" s="1"/>
      <c r="E165" s="1"/>
      <c r="F165" s="1"/>
      <c r="G165" s="1"/>
      <c r="H165" s="1"/>
      <c r="I165" s="1"/>
      <c r="J165" s="1"/>
    </row>
    <row r="166" ht="15.75" customHeight="1">
      <c r="A166" s="53"/>
      <c r="B166" s="53"/>
      <c r="C166" s="54"/>
      <c r="D166" s="1"/>
      <c r="E166" s="1"/>
      <c r="F166" s="1"/>
      <c r="G166" s="1"/>
      <c r="H166" s="1"/>
      <c r="I166" s="1"/>
      <c r="J166" s="1"/>
    </row>
    <row r="167" ht="15.75" customHeight="1">
      <c r="A167" s="53"/>
      <c r="B167" s="53"/>
      <c r="C167" s="54"/>
      <c r="D167" s="1"/>
      <c r="E167" s="1"/>
      <c r="F167" s="1"/>
      <c r="G167" s="1"/>
      <c r="H167" s="1"/>
      <c r="I167" s="1"/>
      <c r="J167" s="1"/>
    </row>
    <row r="168" ht="15.75" customHeight="1">
      <c r="A168" s="53"/>
      <c r="B168" s="53"/>
      <c r="C168" s="54"/>
      <c r="D168" s="1"/>
      <c r="E168" s="1"/>
      <c r="F168" s="1"/>
      <c r="G168" s="1"/>
      <c r="H168" s="1"/>
      <c r="I168" s="1"/>
      <c r="J168" s="1"/>
    </row>
    <row r="169" ht="15.75" customHeight="1">
      <c r="A169" s="53"/>
      <c r="B169" s="53"/>
      <c r="C169" s="54"/>
      <c r="D169" s="1"/>
      <c r="E169" s="1"/>
      <c r="F169" s="1"/>
      <c r="G169" s="1"/>
      <c r="H169" s="1"/>
      <c r="I169" s="1"/>
      <c r="J169" s="1"/>
    </row>
    <row r="170" ht="15.75" customHeight="1">
      <c r="A170" s="53"/>
      <c r="B170" s="53"/>
      <c r="C170" s="54"/>
      <c r="D170" s="1"/>
      <c r="E170" s="1"/>
      <c r="F170" s="1"/>
      <c r="G170" s="1"/>
      <c r="H170" s="1"/>
      <c r="I170" s="1"/>
      <c r="J170" s="1"/>
    </row>
    <row r="171" ht="15.75" customHeight="1">
      <c r="A171" s="53"/>
      <c r="B171" s="53"/>
      <c r="C171" s="54"/>
      <c r="D171" s="1"/>
      <c r="E171" s="1"/>
      <c r="F171" s="1"/>
      <c r="G171" s="1"/>
      <c r="H171" s="1"/>
      <c r="I171" s="1"/>
      <c r="J171" s="1"/>
    </row>
    <row r="172" ht="15.75" customHeight="1">
      <c r="A172" s="53"/>
      <c r="B172" s="53"/>
      <c r="C172" s="54"/>
      <c r="D172" s="1"/>
      <c r="E172" s="1"/>
      <c r="F172" s="1"/>
      <c r="G172" s="1"/>
      <c r="H172" s="1"/>
      <c r="I172" s="1"/>
      <c r="J172" s="1"/>
    </row>
    <row r="173" ht="15.75" customHeight="1">
      <c r="A173" s="53"/>
      <c r="B173" s="53"/>
      <c r="C173" s="54"/>
      <c r="D173" s="1"/>
      <c r="E173" s="1"/>
      <c r="F173" s="1"/>
      <c r="G173" s="1"/>
      <c r="H173" s="1"/>
      <c r="I173" s="1"/>
      <c r="J173" s="1"/>
    </row>
    <row r="174" ht="15.75" customHeight="1">
      <c r="A174" s="53"/>
      <c r="B174" s="53"/>
      <c r="C174" s="54"/>
      <c r="D174" s="1"/>
      <c r="E174" s="1"/>
      <c r="F174" s="1"/>
      <c r="G174" s="1"/>
      <c r="H174" s="1"/>
      <c r="I174" s="1"/>
      <c r="J174" s="1"/>
    </row>
    <row r="175" ht="15.75" customHeight="1">
      <c r="A175" s="53"/>
      <c r="B175" s="53"/>
      <c r="C175" s="54"/>
      <c r="D175" s="1"/>
      <c r="E175" s="1"/>
      <c r="F175" s="1"/>
      <c r="G175" s="1"/>
      <c r="H175" s="1"/>
      <c r="I175" s="1"/>
      <c r="J175" s="1"/>
    </row>
    <row r="176" ht="15.75" customHeight="1">
      <c r="A176" s="53"/>
      <c r="B176" s="53"/>
      <c r="C176" s="54"/>
      <c r="D176" s="1"/>
      <c r="E176" s="1"/>
      <c r="F176" s="1"/>
      <c r="G176" s="1"/>
      <c r="H176" s="1"/>
      <c r="I176" s="1"/>
      <c r="J176" s="1"/>
    </row>
    <row r="177" ht="15.75" customHeight="1">
      <c r="A177" s="53"/>
      <c r="B177" s="53"/>
      <c r="C177" s="54"/>
      <c r="D177" s="1"/>
      <c r="E177" s="1"/>
      <c r="F177" s="1"/>
      <c r="G177" s="1"/>
      <c r="H177" s="1"/>
      <c r="I177" s="1"/>
      <c r="J177" s="1"/>
    </row>
    <row r="178" ht="15.75" customHeight="1">
      <c r="A178" s="53"/>
      <c r="B178" s="53"/>
      <c r="C178" s="54"/>
      <c r="D178" s="1"/>
      <c r="E178" s="1"/>
      <c r="F178" s="1"/>
      <c r="G178" s="1"/>
      <c r="H178" s="1"/>
      <c r="I178" s="1"/>
      <c r="J178" s="1"/>
    </row>
    <row r="179" ht="15.75" customHeight="1">
      <c r="A179" s="53"/>
      <c r="B179" s="53"/>
      <c r="C179" s="54"/>
      <c r="D179" s="1"/>
      <c r="E179" s="1"/>
      <c r="F179" s="1"/>
      <c r="G179" s="1"/>
      <c r="H179" s="1"/>
      <c r="I179" s="1"/>
      <c r="J179" s="1"/>
    </row>
    <row r="180" ht="15.75" customHeight="1">
      <c r="A180" s="53"/>
      <c r="B180" s="53"/>
      <c r="C180" s="54"/>
      <c r="D180" s="1"/>
      <c r="E180" s="1"/>
      <c r="F180" s="1"/>
      <c r="G180" s="1"/>
      <c r="H180" s="1"/>
      <c r="I180" s="1"/>
      <c r="J180" s="1"/>
    </row>
    <row r="181" ht="15.75" customHeight="1">
      <c r="A181" s="53"/>
      <c r="B181" s="53"/>
      <c r="C181" s="54"/>
      <c r="D181" s="1"/>
      <c r="E181" s="1"/>
      <c r="F181" s="1"/>
      <c r="G181" s="1"/>
      <c r="H181" s="1"/>
      <c r="I181" s="1"/>
      <c r="J181" s="1"/>
    </row>
    <row r="182" ht="15.75" customHeight="1">
      <c r="A182" s="53"/>
      <c r="B182" s="53"/>
      <c r="C182" s="54"/>
      <c r="D182" s="1"/>
      <c r="E182" s="1"/>
      <c r="F182" s="1"/>
      <c r="G182" s="1"/>
      <c r="H182" s="1"/>
      <c r="I182" s="1"/>
      <c r="J182" s="1"/>
    </row>
    <row r="183" ht="15.75" customHeight="1">
      <c r="A183" s="53"/>
      <c r="B183" s="53"/>
      <c r="C183" s="54"/>
      <c r="D183" s="1"/>
      <c r="E183" s="1"/>
      <c r="F183" s="1"/>
      <c r="G183" s="1"/>
      <c r="H183" s="1"/>
      <c r="I183" s="1"/>
      <c r="J183" s="1"/>
    </row>
    <row r="184" ht="15.75" customHeight="1">
      <c r="A184" s="53"/>
      <c r="B184" s="53"/>
      <c r="C184" s="54"/>
      <c r="D184" s="1"/>
      <c r="E184" s="1"/>
      <c r="F184" s="1"/>
      <c r="G184" s="1"/>
      <c r="H184" s="1"/>
      <c r="I184" s="1"/>
      <c r="J184" s="1"/>
    </row>
    <row r="185" ht="15.75" customHeight="1">
      <c r="A185" s="53"/>
      <c r="B185" s="53"/>
      <c r="C185" s="54"/>
      <c r="D185" s="1"/>
      <c r="E185" s="1"/>
      <c r="F185" s="1"/>
      <c r="G185" s="1"/>
      <c r="H185" s="1"/>
      <c r="I185" s="1"/>
      <c r="J185" s="1"/>
    </row>
    <row r="186" ht="15.75" customHeight="1">
      <c r="A186" s="53"/>
      <c r="B186" s="53"/>
      <c r="C186" s="54"/>
      <c r="D186" s="1"/>
      <c r="E186" s="1"/>
      <c r="F186" s="1"/>
      <c r="G186" s="1"/>
      <c r="H186" s="1"/>
      <c r="I186" s="1"/>
      <c r="J186" s="1"/>
    </row>
    <row r="187" ht="15.75" customHeight="1">
      <c r="A187" s="53"/>
      <c r="B187" s="53"/>
      <c r="C187" s="54"/>
      <c r="D187" s="1"/>
      <c r="E187" s="1"/>
      <c r="F187" s="1"/>
      <c r="G187" s="1"/>
      <c r="H187" s="1"/>
      <c r="I187" s="1"/>
      <c r="J187" s="1"/>
    </row>
    <row r="188" ht="15.75" customHeight="1">
      <c r="A188" s="53"/>
      <c r="B188" s="53"/>
      <c r="C188" s="54"/>
      <c r="D188" s="1"/>
      <c r="E188" s="1"/>
      <c r="F188" s="1"/>
      <c r="G188" s="1"/>
      <c r="H188" s="1"/>
      <c r="I188" s="1"/>
      <c r="J188" s="1"/>
    </row>
    <row r="189" ht="15.75" customHeight="1">
      <c r="A189" s="53"/>
      <c r="B189" s="53"/>
      <c r="C189" s="54"/>
      <c r="D189" s="1"/>
      <c r="E189" s="1"/>
      <c r="F189" s="1"/>
      <c r="G189" s="1"/>
      <c r="H189" s="1"/>
      <c r="I189" s="1"/>
      <c r="J189" s="1"/>
    </row>
    <row r="190" ht="15.75" customHeight="1">
      <c r="A190" s="53"/>
      <c r="B190" s="53"/>
      <c r="C190" s="54"/>
      <c r="D190" s="1"/>
      <c r="E190" s="1"/>
      <c r="F190" s="1"/>
      <c r="G190" s="1"/>
      <c r="H190" s="1"/>
      <c r="I190" s="1"/>
      <c r="J190" s="1"/>
    </row>
    <row r="191" ht="15.75" customHeight="1">
      <c r="A191" s="53"/>
      <c r="B191" s="53"/>
      <c r="C191" s="54"/>
      <c r="D191" s="1"/>
      <c r="E191" s="1"/>
      <c r="F191" s="1"/>
      <c r="G191" s="1"/>
      <c r="H191" s="1"/>
      <c r="I191" s="1"/>
      <c r="J191" s="1"/>
    </row>
    <row r="192" ht="15.75" customHeight="1">
      <c r="A192" s="53"/>
      <c r="B192" s="53"/>
      <c r="C192" s="54"/>
      <c r="D192" s="1"/>
      <c r="E192" s="1"/>
      <c r="F192" s="1"/>
      <c r="G192" s="1"/>
      <c r="H192" s="1"/>
      <c r="I192" s="1"/>
      <c r="J192" s="1"/>
    </row>
    <row r="193" ht="15.75" customHeight="1">
      <c r="A193" s="53"/>
      <c r="B193" s="53"/>
      <c r="C193" s="54"/>
      <c r="D193" s="1"/>
      <c r="E193" s="1"/>
      <c r="F193" s="1"/>
      <c r="G193" s="1"/>
      <c r="H193" s="1"/>
      <c r="I193" s="1"/>
      <c r="J193" s="1"/>
    </row>
    <row r="194" ht="15.75" customHeight="1">
      <c r="A194" s="53"/>
      <c r="B194" s="53"/>
      <c r="C194" s="54"/>
      <c r="D194" s="1"/>
      <c r="E194" s="1"/>
      <c r="F194" s="1"/>
      <c r="G194" s="1"/>
      <c r="H194" s="1"/>
      <c r="I194" s="1"/>
      <c r="J194" s="1"/>
    </row>
    <row r="195" ht="15.75" customHeight="1">
      <c r="A195" s="53"/>
      <c r="B195" s="53"/>
      <c r="C195" s="54"/>
      <c r="D195" s="1"/>
      <c r="E195" s="1"/>
      <c r="F195" s="1"/>
      <c r="G195" s="1"/>
      <c r="H195" s="1"/>
      <c r="I195" s="1"/>
      <c r="J195" s="1"/>
    </row>
    <row r="196" ht="15.75" customHeight="1">
      <c r="A196" s="53"/>
      <c r="B196" s="53"/>
      <c r="C196" s="54"/>
      <c r="D196" s="1"/>
      <c r="E196" s="1"/>
      <c r="F196" s="1"/>
      <c r="G196" s="1"/>
      <c r="H196" s="1"/>
      <c r="I196" s="1"/>
      <c r="J196" s="1"/>
    </row>
    <row r="197" ht="15.75" customHeight="1">
      <c r="A197" s="53"/>
      <c r="B197" s="53"/>
      <c r="C197" s="54"/>
      <c r="D197" s="1"/>
      <c r="E197" s="1"/>
      <c r="F197" s="1"/>
      <c r="G197" s="1"/>
      <c r="H197" s="1"/>
      <c r="I197" s="1"/>
      <c r="J197" s="1"/>
    </row>
    <row r="198" ht="15.75" customHeight="1">
      <c r="A198" s="53"/>
      <c r="B198" s="53"/>
      <c r="C198" s="54"/>
      <c r="D198" s="1"/>
      <c r="E198" s="1"/>
      <c r="F198" s="1"/>
      <c r="G198" s="1"/>
      <c r="H198" s="1"/>
      <c r="I198" s="1"/>
      <c r="J198" s="1"/>
    </row>
    <row r="199" ht="15.75" customHeight="1">
      <c r="A199" s="53"/>
      <c r="B199" s="53"/>
      <c r="C199" s="54"/>
      <c r="D199" s="1"/>
      <c r="E199" s="1"/>
      <c r="F199" s="1"/>
      <c r="G199" s="1"/>
      <c r="H199" s="1"/>
      <c r="I199" s="1"/>
      <c r="J199" s="1"/>
    </row>
    <row r="200" ht="15.75" customHeight="1">
      <c r="A200" s="53"/>
      <c r="B200" s="53"/>
      <c r="C200" s="54"/>
      <c r="D200" s="1"/>
      <c r="E200" s="1"/>
      <c r="F200" s="1"/>
      <c r="G200" s="1"/>
      <c r="H200" s="1"/>
      <c r="I200" s="1"/>
      <c r="J200" s="1"/>
    </row>
    <row r="201" ht="15.75" customHeight="1">
      <c r="A201" s="53"/>
      <c r="B201" s="53"/>
      <c r="C201" s="54"/>
      <c r="D201" s="1"/>
      <c r="E201" s="1"/>
      <c r="F201" s="1"/>
      <c r="G201" s="1"/>
      <c r="H201" s="1"/>
      <c r="I201" s="1"/>
      <c r="J201" s="1"/>
    </row>
    <row r="202" ht="15.75" customHeight="1">
      <c r="A202" s="53"/>
      <c r="B202" s="53"/>
      <c r="C202" s="54"/>
      <c r="D202" s="1"/>
      <c r="E202" s="1"/>
      <c r="F202" s="1"/>
      <c r="G202" s="1"/>
      <c r="H202" s="1"/>
      <c r="I202" s="1"/>
      <c r="J202" s="1"/>
    </row>
    <row r="203" ht="15.75" customHeight="1">
      <c r="A203" s="53"/>
      <c r="B203" s="53"/>
      <c r="C203" s="54"/>
      <c r="D203" s="1"/>
      <c r="E203" s="1"/>
      <c r="F203" s="1"/>
      <c r="G203" s="1"/>
      <c r="H203" s="1"/>
      <c r="I203" s="1"/>
      <c r="J203" s="1"/>
    </row>
    <row r="204" ht="15.75" customHeight="1">
      <c r="A204" s="53"/>
      <c r="B204" s="53"/>
      <c r="C204" s="54"/>
      <c r="D204" s="1"/>
      <c r="E204" s="1"/>
      <c r="F204" s="1"/>
      <c r="G204" s="1"/>
      <c r="H204" s="1"/>
      <c r="I204" s="1"/>
      <c r="J204" s="1"/>
    </row>
    <row r="205" ht="15.75" customHeight="1">
      <c r="A205" s="53"/>
      <c r="B205" s="53"/>
      <c r="C205" s="54"/>
      <c r="D205" s="1"/>
      <c r="E205" s="1"/>
      <c r="F205" s="1"/>
      <c r="G205" s="1"/>
      <c r="H205" s="1"/>
      <c r="I205" s="1"/>
      <c r="J205" s="1"/>
    </row>
    <row r="206" ht="15.75" customHeight="1">
      <c r="A206" s="53"/>
      <c r="B206" s="53"/>
      <c r="C206" s="54"/>
      <c r="D206" s="1"/>
      <c r="E206" s="1"/>
      <c r="F206" s="1"/>
      <c r="G206" s="1"/>
      <c r="H206" s="1"/>
      <c r="I206" s="1"/>
      <c r="J206" s="1"/>
    </row>
    <row r="207" ht="15.75" customHeight="1">
      <c r="A207" s="53"/>
      <c r="B207" s="53"/>
      <c r="C207" s="54"/>
      <c r="D207" s="1"/>
      <c r="E207" s="1"/>
      <c r="F207" s="1"/>
      <c r="G207" s="1"/>
      <c r="H207" s="1"/>
      <c r="I207" s="1"/>
      <c r="J207" s="1"/>
    </row>
    <row r="208" ht="15.75" customHeight="1">
      <c r="A208" s="53"/>
      <c r="B208" s="53"/>
      <c r="C208" s="54"/>
      <c r="D208" s="1"/>
      <c r="E208" s="1"/>
      <c r="F208" s="1"/>
      <c r="G208" s="1"/>
      <c r="H208" s="1"/>
      <c r="I208" s="1"/>
      <c r="J208" s="1"/>
    </row>
    <row r="209" ht="15.75" customHeight="1">
      <c r="A209" s="53"/>
      <c r="B209" s="53"/>
      <c r="C209" s="54"/>
      <c r="D209" s="1"/>
      <c r="E209" s="1"/>
      <c r="F209" s="1"/>
      <c r="G209" s="1"/>
      <c r="H209" s="1"/>
      <c r="I209" s="1"/>
      <c r="J209" s="1"/>
    </row>
    <row r="210" ht="15.75" customHeight="1">
      <c r="A210" s="53"/>
      <c r="B210" s="53"/>
      <c r="C210" s="54"/>
      <c r="D210" s="1"/>
      <c r="E210" s="1"/>
      <c r="F210" s="1"/>
      <c r="G210" s="1"/>
      <c r="H210" s="1"/>
      <c r="I210" s="1"/>
      <c r="J210" s="1"/>
    </row>
    <row r="211" ht="15.75" customHeight="1">
      <c r="A211" s="53"/>
      <c r="B211" s="53"/>
      <c r="C211" s="54"/>
      <c r="D211" s="1"/>
      <c r="E211" s="1"/>
      <c r="F211" s="1"/>
      <c r="G211" s="1"/>
      <c r="H211" s="1"/>
      <c r="I211" s="1"/>
      <c r="J211" s="1"/>
    </row>
    <row r="212" ht="15.75" customHeight="1">
      <c r="A212" s="53"/>
      <c r="B212" s="53"/>
      <c r="C212" s="54"/>
      <c r="D212" s="1"/>
      <c r="E212" s="1"/>
      <c r="F212" s="1"/>
      <c r="G212" s="1"/>
      <c r="H212" s="1"/>
      <c r="I212" s="1"/>
      <c r="J212" s="1"/>
    </row>
    <row r="213" ht="15.75" customHeight="1">
      <c r="A213" s="53"/>
      <c r="B213" s="53"/>
      <c r="C213" s="54"/>
      <c r="D213" s="1"/>
      <c r="E213" s="1"/>
      <c r="F213" s="1"/>
      <c r="G213" s="1"/>
      <c r="H213" s="1"/>
      <c r="I213" s="1"/>
      <c r="J213" s="1"/>
    </row>
    <row r="214" ht="15.75" customHeight="1">
      <c r="A214" s="53"/>
      <c r="B214" s="53"/>
      <c r="C214" s="54"/>
      <c r="D214" s="1"/>
      <c r="E214" s="1"/>
      <c r="F214" s="1"/>
      <c r="G214" s="1"/>
      <c r="H214" s="1"/>
      <c r="I214" s="1"/>
      <c r="J214" s="1"/>
    </row>
    <row r="215" ht="15.75" customHeight="1">
      <c r="A215" s="53"/>
      <c r="B215" s="53"/>
      <c r="C215" s="54"/>
      <c r="D215" s="1"/>
      <c r="E215" s="1"/>
      <c r="F215" s="1"/>
      <c r="G215" s="1"/>
      <c r="H215" s="1"/>
      <c r="I215" s="1"/>
      <c r="J215" s="1"/>
    </row>
    <row r="216" ht="15.75" customHeight="1">
      <c r="A216" s="53"/>
      <c r="B216" s="53"/>
      <c r="C216" s="54"/>
      <c r="D216" s="1"/>
      <c r="E216" s="1"/>
      <c r="F216" s="1"/>
      <c r="G216" s="1"/>
      <c r="H216" s="1"/>
      <c r="I216" s="1"/>
      <c r="J216" s="1"/>
    </row>
    <row r="217" ht="15.75" customHeight="1">
      <c r="A217" s="53"/>
      <c r="B217" s="53"/>
      <c r="C217" s="54"/>
      <c r="D217" s="1"/>
      <c r="E217" s="1"/>
      <c r="F217" s="1"/>
      <c r="G217" s="1"/>
      <c r="H217" s="1"/>
      <c r="I217" s="1"/>
      <c r="J217" s="1"/>
    </row>
    <row r="218" ht="15.75" customHeight="1">
      <c r="A218" s="53"/>
      <c r="B218" s="53"/>
      <c r="C218" s="54"/>
      <c r="D218" s="1"/>
      <c r="E218" s="1"/>
      <c r="F218" s="1"/>
      <c r="G218" s="1"/>
      <c r="H218" s="1"/>
      <c r="I218" s="1"/>
      <c r="J218" s="1"/>
    </row>
    <row r="219" ht="15.75" customHeight="1">
      <c r="A219" s="53"/>
      <c r="B219" s="53"/>
      <c r="C219" s="54"/>
      <c r="D219" s="1"/>
      <c r="E219" s="1"/>
      <c r="F219" s="1"/>
      <c r="G219" s="1"/>
      <c r="H219" s="1"/>
      <c r="I219" s="1"/>
      <c r="J219" s="1"/>
    </row>
    <row r="220" ht="15.75" customHeight="1">
      <c r="A220" s="53"/>
      <c r="B220" s="53"/>
      <c r="C220" s="54"/>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53"/>
      <c r="B1" s="53"/>
      <c r="C1" s="54"/>
      <c r="D1" s="1"/>
      <c r="E1" s="1"/>
      <c r="F1" s="1"/>
      <c r="G1" s="1"/>
      <c r="H1" s="1"/>
      <c r="I1" s="1"/>
    </row>
    <row r="2" ht="28.5" customHeight="1">
      <c r="A2" s="400" t="s">
        <v>3669</v>
      </c>
      <c r="B2" s="56"/>
      <c r="C2" s="56"/>
      <c r="D2" s="56"/>
      <c r="E2" s="56"/>
      <c r="F2" s="56"/>
      <c r="G2" s="56"/>
      <c r="H2" s="56"/>
      <c r="I2" s="56"/>
    </row>
    <row r="3">
      <c r="A3" s="213"/>
      <c r="B3" s="213"/>
      <c r="C3" s="213"/>
      <c r="D3" s="213"/>
      <c r="E3" s="213"/>
      <c r="F3" s="213"/>
      <c r="G3" s="213"/>
      <c r="H3" s="213"/>
      <c r="I3" s="213"/>
    </row>
    <row r="4" ht="16.5" customHeight="1">
      <c r="A4" s="401" t="s">
        <v>3659</v>
      </c>
      <c r="B4" s="56"/>
      <c r="C4" s="56"/>
      <c r="D4" s="56"/>
      <c r="E4" s="56"/>
      <c r="F4" s="56"/>
      <c r="G4" s="56"/>
      <c r="H4" s="56"/>
      <c r="I4" s="56"/>
    </row>
    <row r="5">
      <c r="A5" s="63" t="s">
        <v>3670</v>
      </c>
      <c r="B5" s="56"/>
      <c r="C5" s="56"/>
      <c r="D5" s="56"/>
      <c r="E5" s="56"/>
      <c r="F5" s="56"/>
      <c r="G5" s="56"/>
      <c r="H5" s="56"/>
      <c r="I5" s="56"/>
    </row>
    <row r="6" ht="19.5" customHeight="1">
      <c r="A6" s="63" t="s">
        <v>3671</v>
      </c>
      <c r="B6" s="56"/>
      <c r="C6" s="56"/>
      <c r="D6" s="56"/>
      <c r="E6" s="56"/>
      <c r="F6" s="56"/>
      <c r="G6" s="56"/>
      <c r="H6" s="56"/>
      <c r="I6" s="56"/>
    </row>
    <row r="7">
      <c r="A7" s="402" t="s">
        <v>3672</v>
      </c>
      <c r="B7" s="56"/>
      <c r="C7" s="56"/>
      <c r="D7" s="56"/>
      <c r="E7" s="56"/>
      <c r="F7" s="56"/>
      <c r="G7" s="56"/>
      <c r="H7" s="56"/>
      <c r="I7" s="56"/>
      <c r="K7" s="403"/>
    </row>
    <row r="8">
      <c r="A8" s="402" t="s">
        <v>3673</v>
      </c>
      <c r="B8" s="56"/>
      <c r="C8" s="56"/>
      <c r="D8" s="56"/>
      <c r="E8" s="56"/>
      <c r="F8" s="56"/>
      <c r="G8" s="56"/>
      <c r="H8" s="56"/>
      <c r="I8" s="56"/>
      <c r="K8" s="403"/>
    </row>
    <row r="9">
      <c r="A9" s="402" t="s">
        <v>3674</v>
      </c>
      <c r="B9" s="56"/>
      <c r="C9" s="56"/>
      <c r="D9" s="56"/>
      <c r="E9" s="56"/>
      <c r="F9" s="56"/>
      <c r="G9" s="56"/>
      <c r="H9" s="56"/>
      <c r="I9" s="56"/>
      <c r="K9" s="403"/>
    </row>
    <row r="10">
      <c r="A10" s="402" t="s">
        <v>3675</v>
      </c>
      <c r="B10" s="56"/>
      <c r="C10" s="56"/>
      <c r="D10" s="56"/>
      <c r="E10" s="56"/>
      <c r="F10" s="56"/>
      <c r="G10" s="56"/>
      <c r="H10" s="56"/>
      <c r="I10" s="56"/>
      <c r="K10" s="403"/>
    </row>
    <row r="11">
      <c r="A11" s="401" t="s">
        <v>3676</v>
      </c>
      <c r="B11" s="56"/>
      <c r="C11" s="56"/>
      <c r="D11" s="56"/>
      <c r="E11" s="56"/>
      <c r="F11" s="56"/>
      <c r="G11" s="56"/>
      <c r="H11" s="56"/>
      <c r="I11" s="56"/>
      <c r="K11" s="403"/>
    </row>
    <row r="12" ht="91.5" customHeight="1">
      <c r="A12" s="63" t="s">
        <v>3677</v>
      </c>
      <c r="B12" s="56"/>
      <c r="C12" s="56"/>
      <c r="D12" s="56"/>
      <c r="E12" s="56"/>
      <c r="F12" s="56"/>
      <c r="G12" s="56"/>
      <c r="H12" s="56"/>
      <c r="I12" s="56"/>
      <c r="K12" s="403"/>
    </row>
    <row r="13">
      <c r="A13" s="64"/>
      <c r="B13" s="64"/>
      <c r="C13" s="65"/>
      <c r="D13" s="64"/>
      <c r="E13" s="64"/>
      <c r="F13" s="64"/>
      <c r="G13" s="64"/>
      <c r="H13" s="64"/>
      <c r="I13" s="64"/>
      <c r="M13" s="3"/>
    </row>
    <row r="14" ht="39.0" customHeight="1">
      <c r="A14" s="66" t="s">
        <v>3664</v>
      </c>
      <c r="B14" s="66" t="s">
        <v>8</v>
      </c>
      <c r="C14" s="66" t="s">
        <v>3665</v>
      </c>
      <c r="D14" s="66" t="s">
        <v>3666</v>
      </c>
      <c r="E14" s="66" t="s">
        <v>3667</v>
      </c>
      <c r="F14" s="66" t="s">
        <v>3668</v>
      </c>
      <c r="G14" s="175" t="s">
        <v>3678</v>
      </c>
      <c r="H14" s="175" t="s">
        <v>139</v>
      </c>
      <c r="I14" s="175" t="s">
        <v>3679</v>
      </c>
      <c r="J14" s="390" t="s">
        <v>144</v>
      </c>
      <c r="K14" s="403"/>
    </row>
    <row r="15">
      <c r="A15" s="17"/>
      <c r="B15" s="17"/>
      <c r="C15" s="94"/>
      <c r="D15" s="98"/>
      <c r="E15" s="98"/>
      <c r="F15" s="98"/>
      <c r="G15" s="98"/>
      <c r="H15" s="98"/>
      <c r="I15" s="404"/>
    </row>
    <row r="16">
      <c r="A16" s="17"/>
      <c r="B16" s="17"/>
      <c r="C16" s="94"/>
      <c r="D16" s="98"/>
      <c r="E16" s="98"/>
      <c r="F16" s="98"/>
      <c r="G16" s="98"/>
      <c r="H16" s="98"/>
      <c r="I16" s="404"/>
    </row>
    <row r="17">
      <c r="A17" s="17"/>
      <c r="B17" s="17"/>
      <c r="C17" s="94"/>
      <c r="D17" s="98"/>
      <c r="E17" s="98"/>
      <c r="F17" s="98"/>
      <c r="G17" s="98"/>
      <c r="H17" s="98"/>
      <c r="I17" s="404"/>
    </row>
    <row r="18">
      <c r="A18" s="17"/>
      <c r="B18" s="17"/>
      <c r="C18" s="94"/>
      <c r="D18" s="98"/>
      <c r="E18" s="98"/>
      <c r="F18" s="98"/>
      <c r="G18" s="98"/>
      <c r="H18" s="98"/>
      <c r="I18" s="404"/>
    </row>
    <row r="19">
      <c r="A19" s="17"/>
      <c r="B19" s="17"/>
      <c r="C19" s="94"/>
      <c r="D19" s="98"/>
      <c r="E19" s="98"/>
      <c r="F19" s="98"/>
      <c r="G19" s="98"/>
      <c r="H19" s="98"/>
      <c r="I19" s="404"/>
    </row>
    <row r="20">
      <c r="A20" s="17"/>
      <c r="B20" s="17"/>
      <c r="C20" s="98"/>
      <c r="D20" s="98"/>
      <c r="E20" s="98"/>
      <c r="F20" s="98"/>
      <c r="G20" s="98"/>
      <c r="H20" s="98"/>
      <c r="I20" s="405"/>
    </row>
    <row r="21" ht="15.75" customHeight="1">
      <c r="A21" s="17"/>
      <c r="B21" s="17"/>
      <c r="C21" s="98"/>
      <c r="D21" s="98"/>
      <c r="E21" s="98"/>
      <c r="F21" s="98"/>
      <c r="G21" s="98"/>
      <c r="H21" s="98"/>
      <c r="I21" s="405"/>
    </row>
    <row r="22" ht="15.75" customHeight="1">
      <c r="A22" s="17"/>
      <c r="B22" s="17"/>
      <c r="C22" s="98"/>
      <c r="D22" s="98"/>
      <c r="E22" s="98"/>
      <c r="F22" s="98"/>
      <c r="G22" s="98"/>
      <c r="H22" s="98"/>
      <c r="I22" s="405"/>
    </row>
    <row r="23" ht="15.75" customHeight="1">
      <c r="A23" s="184" t="s">
        <v>107</v>
      </c>
      <c r="B23" s="184"/>
      <c r="C23" s="54"/>
      <c r="D23" s="1"/>
      <c r="E23" s="1"/>
      <c r="F23" s="1"/>
      <c r="G23" s="1"/>
      <c r="H23" s="1"/>
      <c r="I23" s="406">
        <f>SUM(I15:I22)</f>
        <v>0</v>
      </c>
    </row>
    <row r="24" ht="15.75" customHeight="1">
      <c r="A24" s="53"/>
      <c r="B24" s="53"/>
      <c r="C24" s="54"/>
      <c r="D24" s="1"/>
      <c r="E24" s="1"/>
      <c r="F24" s="1"/>
      <c r="G24" s="1"/>
      <c r="H24" s="1"/>
      <c r="I24" s="1"/>
    </row>
    <row r="25" ht="15.75" customHeight="1">
      <c r="A25" s="172" t="s">
        <v>690</v>
      </c>
      <c r="B25" s="173"/>
      <c r="C25" s="173"/>
      <c r="D25" s="173"/>
      <c r="E25" s="173"/>
      <c r="F25" s="173"/>
      <c r="G25" s="173"/>
      <c r="H25" s="173"/>
      <c r="I25" s="173"/>
    </row>
    <row r="26" ht="15.75" customHeight="1">
      <c r="A26" s="53"/>
      <c r="B26" s="53"/>
      <c r="C26" s="54"/>
      <c r="D26" s="1"/>
      <c r="E26" s="1"/>
      <c r="F26" s="1"/>
      <c r="G26" s="1"/>
      <c r="H26" s="1"/>
      <c r="I26" s="1"/>
    </row>
    <row r="27" ht="15.75" customHeight="1">
      <c r="A27" s="53"/>
      <c r="B27" s="53"/>
      <c r="C27" s="54"/>
      <c r="D27" s="1"/>
      <c r="E27" s="1"/>
      <c r="F27" s="1"/>
      <c r="G27" s="1"/>
      <c r="H27" s="1"/>
      <c r="I27" s="1"/>
    </row>
    <row r="28" ht="15.75" customHeight="1">
      <c r="A28" s="53"/>
      <c r="B28" s="53"/>
      <c r="C28" s="54"/>
      <c r="D28" s="1"/>
      <c r="E28" s="1"/>
      <c r="F28" s="1"/>
      <c r="G28" s="1"/>
      <c r="H28" s="1"/>
      <c r="I28" s="1"/>
    </row>
    <row r="29" ht="15.75" customHeight="1">
      <c r="A29" s="53"/>
      <c r="B29" s="53"/>
      <c r="C29" s="54"/>
      <c r="D29" s="1"/>
      <c r="E29" s="1"/>
      <c r="F29" s="1"/>
      <c r="G29" s="1"/>
      <c r="H29" s="1"/>
      <c r="I29" s="1"/>
    </row>
    <row r="30" ht="15.75" customHeight="1">
      <c r="A30" s="53"/>
      <c r="B30" s="53"/>
      <c r="C30" s="54"/>
      <c r="D30" s="1"/>
      <c r="E30" s="1"/>
      <c r="F30" s="1"/>
      <c r="G30" s="1"/>
      <c r="H30" s="1"/>
      <c r="I30" s="1"/>
    </row>
    <row r="31" ht="15.75" customHeight="1">
      <c r="A31" s="53"/>
      <c r="B31" s="53"/>
      <c r="C31" s="54"/>
      <c r="D31" s="1"/>
      <c r="E31" s="1"/>
      <c r="F31" s="1"/>
      <c r="G31" s="1"/>
      <c r="H31" s="1"/>
      <c r="I31" s="1"/>
    </row>
    <row r="32" ht="15.75" customHeight="1">
      <c r="A32" s="53"/>
      <c r="B32" s="53"/>
      <c r="C32" s="54"/>
      <c r="D32" s="1"/>
      <c r="E32" s="1"/>
      <c r="F32" s="1"/>
      <c r="G32" s="1"/>
      <c r="H32" s="1"/>
      <c r="I32" s="1"/>
    </row>
    <row r="33" ht="15.75" customHeight="1">
      <c r="A33" s="53"/>
      <c r="B33" s="53"/>
      <c r="C33" s="54"/>
      <c r="D33" s="1"/>
      <c r="E33" s="1"/>
      <c r="F33" s="1"/>
      <c r="G33" s="1"/>
      <c r="H33" s="1"/>
      <c r="I33" s="1"/>
    </row>
    <row r="34" ht="15.75" customHeight="1">
      <c r="A34" s="53"/>
      <c r="B34" s="53"/>
      <c r="C34" s="54"/>
      <c r="D34" s="1"/>
      <c r="E34" s="1"/>
      <c r="F34" s="1"/>
      <c r="G34" s="1"/>
      <c r="H34" s="1"/>
      <c r="I34" s="1"/>
    </row>
    <row r="35" ht="15.75" customHeight="1">
      <c r="A35" s="53"/>
      <c r="B35" s="53"/>
      <c r="C35" s="54"/>
      <c r="D35" s="1"/>
      <c r="E35" s="1"/>
      <c r="F35" s="1"/>
      <c r="G35" s="1"/>
      <c r="H35" s="1"/>
      <c r="I35" s="1"/>
    </row>
    <row r="36" ht="15.75" customHeight="1">
      <c r="A36" s="53"/>
      <c r="B36" s="53"/>
      <c r="C36" s="54"/>
      <c r="D36" s="1"/>
      <c r="E36" s="1"/>
      <c r="F36" s="1"/>
      <c r="G36" s="1"/>
      <c r="H36" s="1"/>
      <c r="I36" s="1"/>
    </row>
    <row r="37" ht="15.75" customHeight="1">
      <c r="A37" s="53"/>
      <c r="B37" s="53"/>
      <c r="C37" s="54"/>
      <c r="D37" s="1"/>
      <c r="E37" s="1"/>
      <c r="F37" s="1"/>
      <c r="G37" s="1"/>
      <c r="H37" s="1"/>
      <c r="I37" s="1"/>
    </row>
    <row r="38" ht="15.75" customHeight="1">
      <c r="A38" s="53"/>
      <c r="B38" s="53"/>
      <c r="C38" s="54"/>
      <c r="D38" s="1"/>
      <c r="E38" s="1"/>
      <c r="F38" s="1"/>
      <c r="G38" s="1"/>
      <c r="H38" s="1"/>
      <c r="I38" s="1"/>
    </row>
    <row r="39" ht="15.75" customHeight="1">
      <c r="A39" s="53"/>
      <c r="B39" s="53"/>
      <c r="C39" s="54"/>
      <c r="D39" s="1"/>
      <c r="E39" s="1"/>
      <c r="F39" s="1"/>
      <c r="G39" s="1"/>
      <c r="H39" s="1"/>
      <c r="I39" s="1"/>
    </row>
    <row r="40" ht="15.75" customHeight="1">
      <c r="A40" s="53"/>
      <c r="B40" s="53"/>
      <c r="C40" s="54"/>
      <c r="D40" s="1"/>
      <c r="E40" s="1"/>
      <c r="F40" s="1"/>
      <c r="G40" s="1"/>
      <c r="H40" s="1"/>
      <c r="I40" s="1"/>
    </row>
    <row r="41" ht="15.75" customHeight="1">
      <c r="A41" s="53"/>
      <c r="B41" s="53"/>
      <c r="C41" s="54"/>
      <c r="D41" s="1"/>
      <c r="E41" s="1"/>
      <c r="F41" s="1"/>
      <c r="G41" s="1"/>
      <c r="H41" s="1"/>
      <c r="I41" s="1"/>
    </row>
    <row r="42" ht="15.75" customHeight="1">
      <c r="A42" s="53"/>
      <c r="B42" s="53"/>
      <c r="C42" s="54"/>
      <c r="D42" s="1"/>
      <c r="E42" s="1"/>
      <c r="F42" s="1"/>
      <c r="G42" s="1"/>
      <c r="H42" s="1"/>
      <c r="I42" s="1"/>
    </row>
    <row r="43" ht="15.75" customHeight="1">
      <c r="A43" s="53"/>
      <c r="B43" s="53"/>
      <c r="C43" s="54"/>
      <c r="D43" s="1"/>
      <c r="E43" s="1"/>
      <c r="F43" s="1"/>
      <c r="G43" s="1"/>
      <c r="H43" s="1"/>
      <c r="I43" s="1"/>
    </row>
    <row r="44" ht="15.75" customHeight="1">
      <c r="A44" s="53"/>
      <c r="B44" s="53"/>
      <c r="C44" s="54"/>
      <c r="D44" s="1"/>
      <c r="E44" s="1"/>
      <c r="F44" s="1"/>
      <c r="G44" s="1"/>
      <c r="H44" s="1"/>
      <c r="I44" s="1"/>
    </row>
    <row r="45" ht="15.75" customHeight="1">
      <c r="A45" s="53"/>
      <c r="B45" s="53"/>
      <c r="C45" s="54"/>
      <c r="D45" s="1"/>
      <c r="E45" s="1"/>
      <c r="F45" s="1"/>
      <c r="G45" s="1"/>
      <c r="H45" s="1"/>
      <c r="I45" s="1"/>
    </row>
    <row r="46" ht="15.75" customHeight="1">
      <c r="A46" s="53"/>
      <c r="B46" s="53"/>
      <c r="C46" s="54"/>
      <c r="D46" s="1"/>
      <c r="E46" s="1"/>
      <c r="F46" s="1"/>
      <c r="G46" s="1"/>
      <c r="H46" s="1"/>
      <c r="I46" s="1"/>
    </row>
    <row r="47" ht="15.75" customHeight="1">
      <c r="A47" s="53"/>
      <c r="B47" s="53"/>
      <c r="C47" s="54"/>
      <c r="D47" s="1"/>
      <c r="E47" s="1"/>
      <c r="F47" s="1"/>
      <c r="G47" s="1"/>
      <c r="H47" s="1"/>
      <c r="I47" s="1"/>
    </row>
    <row r="48" ht="15.75" customHeight="1">
      <c r="A48" s="53"/>
      <c r="B48" s="53"/>
      <c r="C48" s="54"/>
      <c r="D48" s="1"/>
      <c r="E48" s="1"/>
      <c r="F48" s="1"/>
      <c r="G48" s="1"/>
      <c r="H48" s="1"/>
      <c r="I48" s="1"/>
    </row>
    <row r="49" ht="15.75" customHeight="1">
      <c r="A49" s="53"/>
      <c r="B49" s="53"/>
      <c r="C49" s="54"/>
      <c r="D49" s="1"/>
      <c r="E49" s="1"/>
      <c r="F49" s="1"/>
      <c r="G49" s="1"/>
      <c r="H49" s="1"/>
      <c r="I49" s="1"/>
    </row>
    <row r="50" ht="15.75" customHeight="1">
      <c r="A50" s="53"/>
      <c r="B50" s="53"/>
      <c r="C50" s="54"/>
      <c r="D50" s="1"/>
      <c r="E50" s="1"/>
      <c r="F50" s="1"/>
      <c r="G50" s="1"/>
      <c r="H50" s="1"/>
      <c r="I50" s="1"/>
    </row>
    <row r="51" ht="15.75" customHeight="1">
      <c r="A51" s="53"/>
      <c r="B51" s="53"/>
      <c r="C51" s="54"/>
      <c r="D51" s="1"/>
      <c r="E51" s="1"/>
      <c r="F51" s="1"/>
      <c r="G51" s="1"/>
      <c r="H51" s="1"/>
      <c r="I51" s="1"/>
    </row>
    <row r="52" ht="15.75" customHeight="1">
      <c r="A52" s="53"/>
      <c r="B52" s="53"/>
      <c r="C52" s="54"/>
      <c r="D52" s="1"/>
      <c r="E52" s="1"/>
      <c r="F52" s="1"/>
      <c r="G52" s="1"/>
      <c r="H52" s="1"/>
      <c r="I52" s="1"/>
    </row>
    <row r="53" ht="15.75" customHeight="1">
      <c r="A53" s="53"/>
      <c r="B53" s="53"/>
      <c r="C53" s="54"/>
      <c r="D53" s="1"/>
      <c r="E53" s="1"/>
      <c r="F53" s="1"/>
      <c r="G53" s="1"/>
      <c r="H53" s="1"/>
      <c r="I53" s="1"/>
    </row>
    <row r="54" ht="15.75" customHeight="1">
      <c r="A54" s="53"/>
      <c r="B54" s="53"/>
      <c r="C54" s="54"/>
      <c r="D54" s="1"/>
      <c r="E54" s="1"/>
      <c r="F54" s="1"/>
      <c r="G54" s="1"/>
      <c r="H54" s="1"/>
      <c r="I54" s="1"/>
    </row>
    <row r="55" ht="15.75" customHeight="1">
      <c r="A55" s="53"/>
      <c r="B55" s="53"/>
      <c r="C55" s="54"/>
      <c r="D55" s="1"/>
      <c r="E55" s="1"/>
      <c r="F55" s="1"/>
      <c r="G55" s="1"/>
      <c r="H55" s="1"/>
      <c r="I55" s="1"/>
    </row>
    <row r="56" ht="15.75" customHeight="1">
      <c r="A56" s="53"/>
      <c r="B56" s="53"/>
      <c r="C56" s="54"/>
      <c r="D56" s="1"/>
      <c r="E56" s="1"/>
      <c r="F56" s="1"/>
      <c r="G56" s="1"/>
      <c r="H56" s="1"/>
      <c r="I56" s="1"/>
    </row>
    <row r="57" ht="15.75" customHeight="1">
      <c r="A57" s="53"/>
      <c r="B57" s="53"/>
      <c r="C57" s="54"/>
      <c r="D57" s="1"/>
      <c r="E57" s="1"/>
      <c r="F57" s="1"/>
      <c r="G57" s="1"/>
      <c r="H57" s="1"/>
      <c r="I57" s="1"/>
    </row>
    <row r="58" ht="15.75" customHeight="1">
      <c r="A58" s="53"/>
      <c r="B58" s="53"/>
      <c r="C58" s="54"/>
      <c r="D58" s="1"/>
      <c r="E58" s="1"/>
      <c r="F58" s="1"/>
      <c r="G58" s="1"/>
      <c r="H58" s="1"/>
      <c r="I58" s="1"/>
    </row>
    <row r="59" ht="15.75" customHeight="1">
      <c r="A59" s="53"/>
      <c r="B59" s="53"/>
      <c r="C59" s="54"/>
      <c r="D59" s="1"/>
      <c r="E59" s="1"/>
      <c r="F59" s="1"/>
      <c r="G59" s="1"/>
      <c r="H59" s="1"/>
      <c r="I59" s="1"/>
    </row>
    <row r="60" ht="15.75" customHeight="1">
      <c r="A60" s="53"/>
      <c r="B60" s="53"/>
      <c r="C60" s="54"/>
      <c r="D60" s="1"/>
      <c r="E60" s="1"/>
      <c r="F60" s="1"/>
      <c r="G60" s="1"/>
      <c r="H60" s="1"/>
      <c r="I60" s="1"/>
    </row>
    <row r="61" ht="15.75" customHeight="1">
      <c r="A61" s="53"/>
      <c r="B61" s="53"/>
      <c r="C61" s="54"/>
      <c r="D61" s="1"/>
      <c r="E61" s="1"/>
      <c r="F61" s="1"/>
      <c r="G61" s="1"/>
      <c r="H61" s="1"/>
      <c r="I61" s="1"/>
    </row>
    <row r="62" ht="15.75" customHeight="1">
      <c r="A62" s="53"/>
      <c r="B62" s="53"/>
      <c r="C62" s="54"/>
      <c r="D62" s="1"/>
      <c r="E62" s="1"/>
      <c r="F62" s="1"/>
      <c r="G62" s="1"/>
      <c r="H62" s="1"/>
      <c r="I62" s="1"/>
    </row>
    <row r="63" ht="15.75" customHeight="1">
      <c r="A63" s="53"/>
      <c r="B63" s="53"/>
      <c r="C63" s="54"/>
      <c r="D63" s="1"/>
      <c r="E63" s="1"/>
      <c r="F63" s="1"/>
      <c r="G63" s="1"/>
      <c r="H63" s="1"/>
      <c r="I63" s="1"/>
    </row>
    <row r="64" ht="15.75" customHeight="1">
      <c r="A64" s="53"/>
      <c r="B64" s="53"/>
      <c r="C64" s="54"/>
      <c r="D64" s="1"/>
      <c r="E64" s="1"/>
      <c r="F64" s="1"/>
      <c r="G64" s="1"/>
      <c r="H64" s="1"/>
      <c r="I64" s="1"/>
    </row>
    <row r="65" ht="15.75" customHeight="1">
      <c r="A65" s="53"/>
      <c r="B65" s="53"/>
      <c r="C65" s="54"/>
      <c r="D65" s="1"/>
      <c r="E65" s="1"/>
      <c r="F65" s="1"/>
      <c r="G65" s="1"/>
      <c r="H65" s="1"/>
      <c r="I65" s="1"/>
    </row>
    <row r="66" ht="15.75" customHeight="1">
      <c r="A66" s="53"/>
      <c r="B66" s="53"/>
      <c r="C66" s="54"/>
      <c r="D66" s="1"/>
      <c r="E66" s="1"/>
      <c r="F66" s="1"/>
      <c r="G66" s="1"/>
      <c r="H66" s="1"/>
      <c r="I66" s="1"/>
    </row>
    <row r="67" ht="15.75" customHeight="1">
      <c r="A67" s="53"/>
      <c r="B67" s="53"/>
      <c r="C67" s="54"/>
      <c r="D67" s="1"/>
      <c r="E67" s="1"/>
      <c r="F67" s="1"/>
      <c r="G67" s="1"/>
      <c r="H67" s="1"/>
      <c r="I67" s="1"/>
    </row>
    <row r="68" ht="15.75" customHeight="1">
      <c r="A68" s="53"/>
      <c r="B68" s="53"/>
      <c r="C68" s="54"/>
      <c r="D68" s="1"/>
      <c r="E68" s="1"/>
      <c r="F68" s="1"/>
      <c r="G68" s="1"/>
      <c r="H68" s="1"/>
      <c r="I68" s="1"/>
    </row>
    <row r="69" ht="15.75" customHeight="1">
      <c r="A69" s="53"/>
      <c r="B69" s="53"/>
      <c r="C69" s="54"/>
      <c r="D69" s="1"/>
      <c r="E69" s="1"/>
      <c r="F69" s="1"/>
      <c r="G69" s="1"/>
      <c r="H69" s="1"/>
      <c r="I69" s="1"/>
    </row>
    <row r="70" ht="15.75" customHeight="1">
      <c r="A70" s="53"/>
      <c r="B70" s="53"/>
      <c r="C70" s="54"/>
      <c r="D70" s="1"/>
      <c r="E70" s="1"/>
      <c r="F70" s="1"/>
      <c r="G70" s="1"/>
      <c r="H70" s="1"/>
      <c r="I70" s="1"/>
    </row>
    <row r="71" ht="15.75" customHeight="1">
      <c r="A71" s="53"/>
      <c r="B71" s="53"/>
      <c r="C71" s="54"/>
      <c r="D71" s="1"/>
      <c r="E71" s="1"/>
      <c r="F71" s="1"/>
      <c r="G71" s="1"/>
      <c r="H71" s="1"/>
      <c r="I71" s="1"/>
    </row>
    <row r="72" ht="15.75" customHeight="1">
      <c r="A72" s="53"/>
      <c r="B72" s="53"/>
      <c r="C72" s="54"/>
      <c r="D72" s="1"/>
      <c r="E72" s="1"/>
      <c r="F72" s="1"/>
      <c r="G72" s="1"/>
      <c r="H72" s="1"/>
      <c r="I72" s="1"/>
    </row>
    <row r="73" ht="15.75" customHeight="1">
      <c r="A73" s="53"/>
      <c r="B73" s="53"/>
      <c r="C73" s="54"/>
      <c r="D73" s="1"/>
      <c r="E73" s="1"/>
      <c r="F73" s="1"/>
      <c r="G73" s="1"/>
      <c r="H73" s="1"/>
      <c r="I73" s="1"/>
    </row>
    <row r="74" ht="15.75" customHeight="1">
      <c r="A74" s="53"/>
      <c r="B74" s="53"/>
      <c r="C74" s="54"/>
      <c r="D74" s="1"/>
      <c r="E74" s="1"/>
      <c r="F74" s="1"/>
      <c r="G74" s="1"/>
      <c r="H74" s="1"/>
      <c r="I74" s="1"/>
    </row>
    <row r="75" ht="15.75" customHeight="1">
      <c r="A75" s="53"/>
      <c r="B75" s="53"/>
      <c r="C75" s="54"/>
      <c r="D75" s="1"/>
      <c r="E75" s="1"/>
      <c r="F75" s="1"/>
      <c r="G75" s="1"/>
      <c r="H75" s="1"/>
      <c r="I75" s="1"/>
    </row>
    <row r="76" ht="15.75" customHeight="1">
      <c r="A76" s="53"/>
      <c r="B76" s="53"/>
      <c r="C76" s="54"/>
      <c r="D76" s="1"/>
      <c r="E76" s="1"/>
      <c r="F76" s="1"/>
      <c r="G76" s="1"/>
      <c r="H76" s="1"/>
      <c r="I76" s="1"/>
    </row>
    <row r="77" ht="15.75" customHeight="1">
      <c r="A77" s="53"/>
      <c r="B77" s="53"/>
      <c r="C77" s="54"/>
      <c r="D77" s="1"/>
      <c r="E77" s="1"/>
      <c r="F77" s="1"/>
      <c r="G77" s="1"/>
      <c r="H77" s="1"/>
      <c r="I77" s="1"/>
    </row>
    <row r="78" ht="15.75" customHeight="1">
      <c r="A78" s="53"/>
      <c r="B78" s="53"/>
      <c r="C78" s="54"/>
      <c r="D78" s="1"/>
      <c r="E78" s="1"/>
      <c r="F78" s="1"/>
      <c r="G78" s="1"/>
      <c r="H78" s="1"/>
      <c r="I78" s="1"/>
    </row>
    <row r="79" ht="15.75" customHeight="1">
      <c r="A79" s="53"/>
      <c r="B79" s="53"/>
      <c r="C79" s="54"/>
      <c r="D79" s="1"/>
      <c r="E79" s="1"/>
      <c r="F79" s="1"/>
      <c r="G79" s="1"/>
      <c r="H79" s="1"/>
      <c r="I79" s="1"/>
    </row>
    <row r="80" ht="15.75" customHeight="1">
      <c r="A80" s="53"/>
      <c r="B80" s="53"/>
      <c r="C80" s="54"/>
      <c r="D80" s="1"/>
      <c r="E80" s="1"/>
      <c r="F80" s="1"/>
      <c r="G80" s="1"/>
      <c r="H80" s="1"/>
      <c r="I80" s="1"/>
    </row>
    <row r="81" ht="15.75" customHeight="1">
      <c r="A81" s="53"/>
      <c r="B81" s="53"/>
      <c r="C81" s="54"/>
      <c r="D81" s="1"/>
      <c r="E81" s="1"/>
      <c r="F81" s="1"/>
      <c r="G81" s="1"/>
      <c r="H81" s="1"/>
      <c r="I81" s="1"/>
    </row>
    <row r="82" ht="15.75" customHeight="1">
      <c r="A82" s="53"/>
      <c r="B82" s="53"/>
      <c r="C82" s="54"/>
      <c r="D82" s="1"/>
      <c r="E82" s="1"/>
      <c r="F82" s="1"/>
      <c r="G82" s="1"/>
      <c r="H82" s="1"/>
      <c r="I82" s="1"/>
    </row>
    <row r="83" ht="15.75" customHeight="1">
      <c r="A83" s="53"/>
      <c r="B83" s="53"/>
      <c r="C83" s="54"/>
      <c r="D83" s="1"/>
      <c r="E83" s="1"/>
      <c r="F83" s="1"/>
      <c r="G83" s="1"/>
      <c r="H83" s="1"/>
      <c r="I83" s="1"/>
    </row>
    <row r="84" ht="15.75" customHeight="1">
      <c r="A84" s="53"/>
      <c r="B84" s="53"/>
      <c r="C84" s="54"/>
      <c r="D84" s="1"/>
      <c r="E84" s="1"/>
      <c r="F84" s="1"/>
      <c r="G84" s="1"/>
      <c r="H84" s="1"/>
      <c r="I84" s="1"/>
    </row>
    <row r="85" ht="15.75" customHeight="1">
      <c r="A85" s="53"/>
      <c r="B85" s="53"/>
      <c r="C85" s="54"/>
      <c r="D85" s="1"/>
      <c r="E85" s="1"/>
      <c r="F85" s="1"/>
      <c r="G85" s="1"/>
      <c r="H85" s="1"/>
      <c r="I85" s="1"/>
    </row>
    <row r="86" ht="15.75" customHeight="1">
      <c r="A86" s="53"/>
      <c r="B86" s="53"/>
      <c r="C86" s="54"/>
      <c r="D86" s="1"/>
      <c r="E86" s="1"/>
      <c r="F86" s="1"/>
      <c r="G86" s="1"/>
      <c r="H86" s="1"/>
      <c r="I86" s="1"/>
    </row>
    <row r="87" ht="15.75" customHeight="1">
      <c r="A87" s="53"/>
      <c r="B87" s="53"/>
      <c r="C87" s="54"/>
      <c r="D87" s="1"/>
      <c r="E87" s="1"/>
      <c r="F87" s="1"/>
      <c r="G87" s="1"/>
      <c r="H87" s="1"/>
      <c r="I87" s="1"/>
    </row>
    <row r="88" ht="15.75" customHeight="1">
      <c r="A88" s="53"/>
      <c r="B88" s="53"/>
      <c r="C88" s="54"/>
      <c r="D88" s="1"/>
      <c r="E88" s="1"/>
      <c r="F88" s="1"/>
      <c r="G88" s="1"/>
      <c r="H88" s="1"/>
      <c r="I88" s="1"/>
    </row>
    <row r="89" ht="15.75" customHeight="1">
      <c r="A89" s="53"/>
      <c r="B89" s="53"/>
      <c r="C89" s="54"/>
      <c r="D89" s="1"/>
      <c r="E89" s="1"/>
      <c r="F89" s="1"/>
      <c r="G89" s="1"/>
      <c r="H89" s="1"/>
      <c r="I89" s="1"/>
    </row>
    <row r="90" ht="15.75" customHeight="1">
      <c r="A90" s="53"/>
      <c r="B90" s="53"/>
      <c r="C90" s="54"/>
      <c r="D90" s="1"/>
      <c r="E90" s="1"/>
      <c r="F90" s="1"/>
      <c r="G90" s="1"/>
      <c r="H90" s="1"/>
      <c r="I90" s="1"/>
    </row>
    <row r="91" ht="15.75" customHeight="1">
      <c r="A91" s="53"/>
      <c r="B91" s="53"/>
      <c r="C91" s="54"/>
      <c r="D91" s="1"/>
      <c r="E91" s="1"/>
      <c r="F91" s="1"/>
      <c r="G91" s="1"/>
      <c r="H91" s="1"/>
      <c r="I91" s="1"/>
    </row>
    <row r="92" ht="15.75" customHeight="1">
      <c r="A92" s="53"/>
      <c r="B92" s="53"/>
      <c r="C92" s="54"/>
      <c r="D92" s="1"/>
      <c r="E92" s="1"/>
      <c r="F92" s="1"/>
      <c r="G92" s="1"/>
      <c r="H92" s="1"/>
      <c r="I92" s="1"/>
    </row>
    <row r="93" ht="15.75" customHeight="1">
      <c r="A93" s="53"/>
      <c r="B93" s="53"/>
      <c r="C93" s="54"/>
      <c r="D93" s="1"/>
      <c r="E93" s="1"/>
      <c r="F93" s="1"/>
      <c r="G93" s="1"/>
      <c r="H93" s="1"/>
      <c r="I93" s="1"/>
    </row>
    <row r="94" ht="15.75" customHeight="1">
      <c r="A94" s="53"/>
      <c r="B94" s="53"/>
      <c r="C94" s="54"/>
      <c r="D94" s="1"/>
      <c r="E94" s="1"/>
      <c r="F94" s="1"/>
      <c r="G94" s="1"/>
      <c r="H94" s="1"/>
      <c r="I94" s="1"/>
    </row>
    <row r="95" ht="15.75" customHeight="1">
      <c r="A95" s="53"/>
      <c r="B95" s="53"/>
      <c r="C95" s="54"/>
      <c r="D95" s="1"/>
      <c r="E95" s="1"/>
      <c r="F95" s="1"/>
      <c r="G95" s="1"/>
      <c r="H95" s="1"/>
      <c r="I95" s="1"/>
    </row>
    <row r="96" ht="15.75" customHeight="1">
      <c r="A96" s="53"/>
      <c r="B96" s="53"/>
      <c r="C96" s="54"/>
      <c r="D96" s="1"/>
      <c r="E96" s="1"/>
      <c r="F96" s="1"/>
      <c r="G96" s="1"/>
      <c r="H96" s="1"/>
      <c r="I96" s="1"/>
    </row>
    <row r="97" ht="15.75" customHeight="1">
      <c r="A97" s="53"/>
      <c r="B97" s="53"/>
      <c r="C97" s="54"/>
      <c r="D97" s="1"/>
      <c r="E97" s="1"/>
      <c r="F97" s="1"/>
      <c r="G97" s="1"/>
      <c r="H97" s="1"/>
      <c r="I97" s="1"/>
    </row>
    <row r="98" ht="15.75" customHeight="1">
      <c r="A98" s="53"/>
      <c r="B98" s="53"/>
      <c r="C98" s="54"/>
      <c r="D98" s="1"/>
      <c r="E98" s="1"/>
      <c r="F98" s="1"/>
      <c r="G98" s="1"/>
      <c r="H98" s="1"/>
      <c r="I98" s="1"/>
    </row>
    <row r="99" ht="15.75" customHeight="1">
      <c r="A99" s="53"/>
      <c r="B99" s="53"/>
      <c r="C99" s="54"/>
      <c r="D99" s="1"/>
      <c r="E99" s="1"/>
      <c r="F99" s="1"/>
      <c r="G99" s="1"/>
      <c r="H99" s="1"/>
      <c r="I99" s="1"/>
    </row>
    <row r="100" ht="15.75" customHeight="1">
      <c r="A100" s="53"/>
      <c r="B100" s="53"/>
      <c r="C100" s="54"/>
      <c r="D100" s="1"/>
      <c r="E100" s="1"/>
      <c r="F100" s="1"/>
      <c r="G100" s="1"/>
      <c r="H100" s="1"/>
      <c r="I100" s="1"/>
    </row>
    <row r="101" ht="15.75" customHeight="1">
      <c r="A101" s="53"/>
      <c r="B101" s="53"/>
      <c r="C101" s="54"/>
      <c r="D101" s="1"/>
      <c r="E101" s="1"/>
      <c r="F101" s="1"/>
      <c r="G101" s="1"/>
      <c r="H101" s="1"/>
      <c r="I101" s="1"/>
    </row>
    <row r="102" ht="15.75" customHeight="1">
      <c r="A102" s="53"/>
      <c r="B102" s="53"/>
      <c r="C102" s="54"/>
      <c r="D102" s="1"/>
      <c r="E102" s="1"/>
      <c r="F102" s="1"/>
      <c r="G102" s="1"/>
      <c r="H102" s="1"/>
      <c r="I102" s="1"/>
    </row>
    <row r="103" ht="15.75" customHeight="1">
      <c r="A103" s="53"/>
      <c r="B103" s="53"/>
      <c r="C103" s="54"/>
      <c r="D103" s="1"/>
      <c r="E103" s="1"/>
      <c r="F103" s="1"/>
      <c r="G103" s="1"/>
      <c r="H103" s="1"/>
      <c r="I103" s="1"/>
    </row>
    <row r="104" ht="15.75" customHeight="1">
      <c r="A104" s="53"/>
      <c r="B104" s="53"/>
      <c r="C104" s="54"/>
      <c r="D104" s="1"/>
      <c r="E104" s="1"/>
      <c r="F104" s="1"/>
      <c r="G104" s="1"/>
      <c r="H104" s="1"/>
      <c r="I104" s="1"/>
    </row>
    <row r="105" ht="15.75" customHeight="1">
      <c r="A105" s="53"/>
      <c r="B105" s="53"/>
      <c r="C105" s="54"/>
      <c r="D105" s="1"/>
      <c r="E105" s="1"/>
      <c r="F105" s="1"/>
      <c r="G105" s="1"/>
      <c r="H105" s="1"/>
      <c r="I105" s="1"/>
    </row>
    <row r="106" ht="15.75" customHeight="1">
      <c r="A106" s="53"/>
      <c r="B106" s="53"/>
      <c r="C106" s="54"/>
      <c r="D106" s="1"/>
      <c r="E106" s="1"/>
      <c r="F106" s="1"/>
      <c r="G106" s="1"/>
      <c r="H106" s="1"/>
      <c r="I106" s="1"/>
    </row>
    <row r="107" ht="15.75" customHeight="1">
      <c r="A107" s="53"/>
      <c r="B107" s="53"/>
      <c r="C107" s="54"/>
      <c r="D107" s="1"/>
      <c r="E107" s="1"/>
      <c r="F107" s="1"/>
      <c r="G107" s="1"/>
      <c r="H107" s="1"/>
      <c r="I107" s="1"/>
    </row>
    <row r="108" ht="15.75" customHeight="1">
      <c r="A108" s="53"/>
      <c r="B108" s="53"/>
      <c r="C108" s="54"/>
      <c r="D108" s="1"/>
      <c r="E108" s="1"/>
      <c r="F108" s="1"/>
      <c r="G108" s="1"/>
      <c r="H108" s="1"/>
      <c r="I108" s="1"/>
    </row>
    <row r="109" ht="15.75" customHeight="1">
      <c r="A109" s="53"/>
      <c r="B109" s="53"/>
      <c r="C109" s="54"/>
      <c r="D109" s="1"/>
      <c r="E109" s="1"/>
      <c r="F109" s="1"/>
      <c r="G109" s="1"/>
      <c r="H109" s="1"/>
      <c r="I109" s="1"/>
    </row>
    <row r="110" ht="15.75" customHeight="1">
      <c r="A110" s="53"/>
      <c r="B110" s="53"/>
      <c r="C110" s="54"/>
      <c r="D110" s="1"/>
      <c r="E110" s="1"/>
      <c r="F110" s="1"/>
      <c r="G110" s="1"/>
      <c r="H110" s="1"/>
      <c r="I110" s="1"/>
    </row>
    <row r="111" ht="15.75" customHeight="1">
      <c r="A111" s="53"/>
      <c r="B111" s="53"/>
      <c r="C111" s="54"/>
      <c r="D111" s="1"/>
      <c r="E111" s="1"/>
      <c r="F111" s="1"/>
      <c r="G111" s="1"/>
      <c r="H111" s="1"/>
      <c r="I111" s="1"/>
    </row>
    <row r="112" ht="15.75" customHeight="1">
      <c r="A112" s="53"/>
      <c r="B112" s="53"/>
      <c r="C112" s="54"/>
      <c r="D112" s="1"/>
      <c r="E112" s="1"/>
      <c r="F112" s="1"/>
      <c r="G112" s="1"/>
      <c r="H112" s="1"/>
      <c r="I112" s="1"/>
    </row>
    <row r="113" ht="15.75" customHeight="1">
      <c r="A113" s="53"/>
      <c r="B113" s="53"/>
      <c r="C113" s="54"/>
      <c r="D113" s="1"/>
      <c r="E113" s="1"/>
      <c r="F113" s="1"/>
      <c r="G113" s="1"/>
      <c r="H113" s="1"/>
      <c r="I113" s="1"/>
    </row>
    <row r="114" ht="15.75" customHeight="1">
      <c r="A114" s="53"/>
      <c r="B114" s="53"/>
      <c r="C114" s="54"/>
      <c r="D114" s="1"/>
      <c r="E114" s="1"/>
      <c r="F114" s="1"/>
      <c r="G114" s="1"/>
      <c r="H114" s="1"/>
      <c r="I114" s="1"/>
    </row>
    <row r="115" ht="15.75" customHeight="1">
      <c r="A115" s="53"/>
      <c r="B115" s="53"/>
      <c r="C115" s="54"/>
      <c r="D115" s="1"/>
      <c r="E115" s="1"/>
      <c r="F115" s="1"/>
      <c r="G115" s="1"/>
      <c r="H115" s="1"/>
      <c r="I115" s="1"/>
    </row>
    <row r="116" ht="15.75" customHeight="1">
      <c r="A116" s="53"/>
      <c r="B116" s="53"/>
      <c r="C116" s="54"/>
      <c r="D116" s="1"/>
      <c r="E116" s="1"/>
      <c r="F116" s="1"/>
      <c r="G116" s="1"/>
      <c r="H116" s="1"/>
      <c r="I116" s="1"/>
    </row>
    <row r="117" ht="15.75" customHeight="1">
      <c r="A117" s="53"/>
      <c r="B117" s="53"/>
      <c r="C117" s="54"/>
      <c r="D117" s="1"/>
      <c r="E117" s="1"/>
      <c r="F117" s="1"/>
      <c r="G117" s="1"/>
      <c r="H117" s="1"/>
      <c r="I117" s="1"/>
    </row>
    <row r="118" ht="15.75" customHeight="1">
      <c r="A118" s="53"/>
      <c r="B118" s="53"/>
      <c r="C118" s="54"/>
      <c r="D118" s="1"/>
      <c r="E118" s="1"/>
      <c r="F118" s="1"/>
      <c r="G118" s="1"/>
      <c r="H118" s="1"/>
      <c r="I118" s="1"/>
    </row>
    <row r="119" ht="15.75" customHeight="1">
      <c r="A119" s="53"/>
      <c r="B119" s="53"/>
      <c r="C119" s="54"/>
      <c r="D119" s="1"/>
      <c r="E119" s="1"/>
      <c r="F119" s="1"/>
      <c r="G119" s="1"/>
      <c r="H119" s="1"/>
      <c r="I119" s="1"/>
    </row>
    <row r="120" ht="15.75" customHeight="1">
      <c r="A120" s="53"/>
      <c r="B120" s="53"/>
      <c r="C120" s="54"/>
      <c r="D120" s="1"/>
      <c r="E120" s="1"/>
      <c r="F120" s="1"/>
      <c r="G120" s="1"/>
      <c r="H120" s="1"/>
      <c r="I120" s="1"/>
    </row>
    <row r="121" ht="15.75" customHeight="1">
      <c r="A121" s="53"/>
      <c r="B121" s="53"/>
      <c r="C121" s="54"/>
      <c r="D121" s="1"/>
      <c r="E121" s="1"/>
      <c r="F121" s="1"/>
      <c r="G121" s="1"/>
      <c r="H121" s="1"/>
      <c r="I121" s="1"/>
    </row>
    <row r="122" ht="15.75" customHeight="1">
      <c r="A122" s="53"/>
      <c r="B122" s="53"/>
      <c r="C122" s="54"/>
      <c r="D122" s="1"/>
      <c r="E122" s="1"/>
      <c r="F122" s="1"/>
      <c r="G122" s="1"/>
      <c r="H122" s="1"/>
      <c r="I122" s="1"/>
    </row>
    <row r="123" ht="15.75" customHeight="1">
      <c r="A123" s="53"/>
      <c r="B123" s="53"/>
      <c r="C123" s="54"/>
      <c r="D123" s="1"/>
      <c r="E123" s="1"/>
      <c r="F123" s="1"/>
      <c r="G123" s="1"/>
      <c r="H123" s="1"/>
      <c r="I123" s="1"/>
    </row>
    <row r="124" ht="15.75" customHeight="1">
      <c r="A124" s="53"/>
      <c r="B124" s="53"/>
      <c r="C124" s="54"/>
      <c r="D124" s="1"/>
      <c r="E124" s="1"/>
      <c r="F124" s="1"/>
      <c r="G124" s="1"/>
      <c r="H124" s="1"/>
      <c r="I124" s="1"/>
    </row>
    <row r="125" ht="15.75" customHeight="1">
      <c r="A125" s="53"/>
      <c r="B125" s="53"/>
      <c r="C125" s="54"/>
      <c r="D125" s="1"/>
      <c r="E125" s="1"/>
      <c r="F125" s="1"/>
      <c r="G125" s="1"/>
      <c r="H125" s="1"/>
      <c r="I125" s="1"/>
    </row>
    <row r="126" ht="15.75" customHeight="1">
      <c r="A126" s="53"/>
      <c r="B126" s="53"/>
      <c r="C126" s="54"/>
      <c r="D126" s="1"/>
      <c r="E126" s="1"/>
      <c r="F126" s="1"/>
      <c r="G126" s="1"/>
      <c r="H126" s="1"/>
      <c r="I126" s="1"/>
    </row>
    <row r="127" ht="15.75" customHeight="1">
      <c r="A127" s="53"/>
      <c r="B127" s="53"/>
      <c r="C127" s="54"/>
      <c r="D127" s="1"/>
      <c r="E127" s="1"/>
      <c r="F127" s="1"/>
      <c r="G127" s="1"/>
      <c r="H127" s="1"/>
      <c r="I127" s="1"/>
    </row>
    <row r="128" ht="15.75" customHeight="1">
      <c r="A128" s="53"/>
      <c r="B128" s="53"/>
      <c r="C128" s="54"/>
      <c r="D128" s="1"/>
      <c r="E128" s="1"/>
      <c r="F128" s="1"/>
      <c r="G128" s="1"/>
      <c r="H128" s="1"/>
      <c r="I128" s="1"/>
    </row>
    <row r="129" ht="15.75" customHeight="1">
      <c r="A129" s="53"/>
      <c r="B129" s="53"/>
      <c r="C129" s="54"/>
      <c r="D129" s="1"/>
      <c r="E129" s="1"/>
      <c r="F129" s="1"/>
      <c r="G129" s="1"/>
      <c r="H129" s="1"/>
      <c r="I129" s="1"/>
    </row>
    <row r="130" ht="15.75" customHeight="1">
      <c r="A130" s="53"/>
      <c r="B130" s="53"/>
      <c r="C130" s="54"/>
      <c r="D130" s="1"/>
      <c r="E130" s="1"/>
      <c r="F130" s="1"/>
      <c r="G130" s="1"/>
      <c r="H130" s="1"/>
      <c r="I130" s="1"/>
    </row>
    <row r="131" ht="15.75" customHeight="1">
      <c r="A131" s="53"/>
      <c r="B131" s="53"/>
      <c r="C131" s="54"/>
      <c r="D131" s="1"/>
      <c r="E131" s="1"/>
      <c r="F131" s="1"/>
      <c r="G131" s="1"/>
      <c r="H131" s="1"/>
      <c r="I131" s="1"/>
    </row>
    <row r="132" ht="15.75" customHeight="1">
      <c r="A132" s="53"/>
      <c r="B132" s="53"/>
      <c r="C132" s="54"/>
      <c r="D132" s="1"/>
      <c r="E132" s="1"/>
      <c r="F132" s="1"/>
      <c r="G132" s="1"/>
      <c r="H132" s="1"/>
      <c r="I132" s="1"/>
    </row>
    <row r="133" ht="15.75" customHeight="1">
      <c r="A133" s="53"/>
      <c r="B133" s="53"/>
      <c r="C133" s="54"/>
      <c r="D133" s="1"/>
      <c r="E133" s="1"/>
      <c r="F133" s="1"/>
      <c r="G133" s="1"/>
      <c r="H133" s="1"/>
      <c r="I133" s="1"/>
    </row>
    <row r="134" ht="15.75" customHeight="1">
      <c r="A134" s="53"/>
      <c r="B134" s="53"/>
      <c r="C134" s="54"/>
      <c r="D134" s="1"/>
      <c r="E134" s="1"/>
      <c r="F134" s="1"/>
      <c r="G134" s="1"/>
      <c r="H134" s="1"/>
      <c r="I134" s="1"/>
    </row>
    <row r="135" ht="15.75" customHeight="1">
      <c r="A135" s="53"/>
      <c r="B135" s="53"/>
      <c r="C135" s="54"/>
      <c r="D135" s="1"/>
      <c r="E135" s="1"/>
      <c r="F135" s="1"/>
      <c r="G135" s="1"/>
      <c r="H135" s="1"/>
      <c r="I135" s="1"/>
    </row>
    <row r="136" ht="15.75" customHeight="1">
      <c r="A136" s="53"/>
      <c r="B136" s="53"/>
      <c r="C136" s="54"/>
      <c r="D136" s="1"/>
      <c r="E136" s="1"/>
      <c r="F136" s="1"/>
      <c r="G136" s="1"/>
      <c r="H136" s="1"/>
      <c r="I136" s="1"/>
    </row>
    <row r="137" ht="15.75" customHeight="1">
      <c r="A137" s="53"/>
      <c r="B137" s="53"/>
      <c r="C137" s="54"/>
      <c r="D137" s="1"/>
      <c r="E137" s="1"/>
      <c r="F137" s="1"/>
      <c r="G137" s="1"/>
      <c r="H137" s="1"/>
      <c r="I137" s="1"/>
    </row>
    <row r="138" ht="15.75" customHeight="1">
      <c r="A138" s="53"/>
      <c r="B138" s="53"/>
      <c r="C138" s="54"/>
      <c r="D138" s="1"/>
      <c r="E138" s="1"/>
      <c r="F138" s="1"/>
      <c r="G138" s="1"/>
      <c r="H138" s="1"/>
      <c r="I138" s="1"/>
    </row>
    <row r="139" ht="15.75" customHeight="1">
      <c r="A139" s="53"/>
      <c r="B139" s="53"/>
      <c r="C139" s="54"/>
      <c r="D139" s="1"/>
      <c r="E139" s="1"/>
      <c r="F139" s="1"/>
      <c r="G139" s="1"/>
      <c r="H139" s="1"/>
      <c r="I139" s="1"/>
    </row>
    <row r="140" ht="15.75" customHeight="1">
      <c r="A140" s="53"/>
      <c r="B140" s="53"/>
      <c r="C140" s="54"/>
      <c r="D140" s="1"/>
      <c r="E140" s="1"/>
      <c r="F140" s="1"/>
      <c r="G140" s="1"/>
      <c r="H140" s="1"/>
      <c r="I140" s="1"/>
    </row>
    <row r="141" ht="15.75" customHeight="1">
      <c r="A141" s="53"/>
      <c r="B141" s="53"/>
      <c r="C141" s="54"/>
      <c r="D141" s="1"/>
      <c r="E141" s="1"/>
      <c r="F141" s="1"/>
      <c r="G141" s="1"/>
      <c r="H141" s="1"/>
      <c r="I141" s="1"/>
    </row>
    <row r="142" ht="15.75" customHeight="1">
      <c r="A142" s="53"/>
      <c r="B142" s="53"/>
      <c r="C142" s="54"/>
      <c r="D142" s="1"/>
      <c r="E142" s="1"/>
      <c r="F142" s="1"/>
      <c r="G142" s="1"/>
      <c r="H142" s="1"/>
      <c r="I142" s="1"/>
    </row>
    <row r="143" ht="15.75" customHeight="1">
      <c r="A143" s="53"/>
      <c r="B143" s="53"/>
      <c r="C143" s="54"/>
      <c r="D143" s="1"/>
      <c r="E143" s="1"/>
      <c r="F143" s="1"/>
      <c r="G143" s="1"/>
      <c r="H143" s="1"/>
      <c r="I143" s="1"/>
    </row>
    <row r="144" ht="15.75" customHeight="1">
      <c r="A144" s="53"/>
      <c r="B144" s="53"/>
      <c r="C144" s="54"/>
      <c r="D144" s="1"/>
      <c r="E144" s="1"/>
      <c r="F144" s="1"/>
      <c r="G144" s="1"/>
      <c r="H144" s="1"/>
      <c r="I144" s="1"/>
    </row>
    <row r="145" ht="15.75" customHeight="1">
      <c r="A145" s="53"/>
      <c r="B145" s="53"/>
      <c r="C145" s="54"/>
      <c r="D145" s="1"/>
      <c r="E145" s="1"/>
      <c r="F145" s="1"/>
      <c r="G145" s="1"/>
      <c r="H145" s="1"/>
      <c r="I145" s="1"/>
    </row>
    <row r="146" ht="15.75" customHeight="1">
      <c r="A146" s="53"/>
      <c r="B146" s="53"/>
      <c r="C146" s="54"/>
      <c r="D146" s="1"/>
      <c r="E146" s="1"/>
      <c r="F146" s="1"/>
      <c r="G146" s="1"/>
      <c r="H146" s="1"/>
      <c r="I146" s="1"/>
    </row>
    <row r="147" ht="15.75" customHeight="1">
      <c r="A147" s="53"/>
      <c r="B147" s="53"/>
      <c r="C147" s="54"/>
      <c r="D147" s="1"/>
      <c r="E147" s="1"/>
      <c r="F147" s="1"/>
      <c r="G147" s="1"/>
      <c r="H147" s="1"/>
      <c r="I147" s="1"/>
    </row>
    <row r="148" ht="15.75" customHeight="1">
      <c r="A148" s="53"/>
      <c r="B148" s="53"/>
      <c r="C148" s="54"/>
      <c r="D148" s="1"/>
      <c r="E148" s="1"/>
      <c r="F148" s="1"/>
      <c r="G148" s="1"/>
      <c r="H148" s="1"/>
      <c r="I148" s="1"/>
    </row>
    <row r="149" ht="15.75" customHeight="1">
      <c r="A149" s="53"/>
      <c r="B149" s="53"/>
      <c r="C149" s="54"/>
      <c r="D149" s="1"/>
      <c r="E149" s="1"/>
      <c r="F149" s="1"/>
      <c r="G149" s="1"/>
      <c r="H149" s="1"/>
      <c r="I149" s="1"/>
    </row>
    <row r="150" ht="15.75" customHeight="1">
      <c r="A150" s="53"/>
      <c r="B150" s="53"/>
      <c r="C150" s="54"/>
      <c r="D150" s="1"/>
      <c r="E150" s="1"/>
      <c r="F150" s="1"/>
      <c r="G150" s="1"/>
      <c r="H150" s="1"/>
      <c r="I150" s="1"/>
    </row>
    <row r="151" ht="15.75" customHeight="1">
      <c r="A151" s="53"/>
      <c r="B151" s="53"/>
      <c r="C151" s="54"/>
      <c r="D151" s="1"/>
      <c r="E151" s="1"/>
      <c r="F151" s="1"/>
      <c r="G151" s="1"/>
      <c r="H151" s="1"/>
      <c r="I151" s="1"/>
    </row>
    <row r="152" ht="15.75" customHeight="1">
      <c r="A152" s="53"/>
      <c r="B152" s="53"/>
      <c r="C152" s="54"/>
      <c r="D152" s="1"/>
      <c r="E152" s="1"/>
      <c r="F152" s="1"/>
      <c r="G152" s="1"/>
      <c r="H152" s="1"/>
      <c r="I152" s="1"/>
    </row>
    <row r="153" ht="15.75" customHeight="1">
      <c r="A153" s="53"/>
      <c r="B153" s="53"/>
      <c r="C153" s="54"/>
      <c r="D153" s="1"/>
      <c r="E153" s="1"/>
      <c r="F153" s="1"/>
      <c r="G153" s="1"/>
      <c r="H153" s="1"/>
      <c r="I153" s="1"/>
    </row>
    <row r="154" ht="15.75" customHeight="1">
      <c r="A154" s="53"/>
      <c r="B154" s="53"/>
      <c r="C154" s="54"/>
      <c r="D154" s="1"/>
      <c r="E154" s="1"/>
      <c r="F154" s="1"/>
      <c r="G154" s="1"/>
      <c r="H154" s="1"/>
      <c r="I154" s="1"/>
    </row>
    <row r="155" ht="15.75" customHeight="1">
      <c r="A155" s="53"/>
      <c r="B155" s="53"/>
      <c r="C155" s="54"/>
      <c r="D155" s="1"/>
      <c r="E155" s="1"/>
      <c r="F155" s="1"/>
      <c r="G155" s="1"/>
      <c r="H155" s="1"/>
      <c r="I155" s="1"/>
    </row>
    <row r="156" ht="15.75" customHeight="1">
      <c r="A156" s="53"/>
      <c r="B156" s="53"/>
      <c r="C156" s="54"/>
      <c r="D156" s="1"/>
      <c r="E156" s="1"/>
      <c r="F156" s="1"/>
      <c r="G156" s="1"/>
      <c r="H156" s="1"/>
      <c r="I156" s="1"/>
    </row>
    <row r="157" ht="15.75" customHeight="1">
      <c r="A157" s="53"/>
      <c r="B157" s="53"/>
      <c r="C157" s="54"/>
      <c r="D157" s="1"/>
      <c r="E157" s="1"/>
      <c r="F157" s="1"/>
      <c r="G157" s="1"/>
      <c r="H157" s="1"/>
      <c r="I157" s="1"/>
    </row>
    <row r="158" ht="15.75" customHeight="1">
      <c r="A158" s="53"/>
      <c r="B158" s="53"/>
      <c r="C158" s="54"/>
      <c r="D158" s="1"/>
      <c r="E158" s="1"/>
      <c r="F158" s="1"/>
      <c r="G158" s="1"/>
      <c r="H158" s="1"/>
      <c r="I158" s="1"/>
    </row>
    <row r="159" ht="15.75" customHeight="1">
      <c r="A159" s="53"/>
      <c r="B159" s="53"/>
      <c r="C159" s="54"/>
      <c r="D159" s="1"/>
      <c r="E159" s="1"/>
      <c r="F159" s="1"/>
      <c r="G159" s="1"/>
      <c r="H159" s="1"/>
      <c r="I159" s="1"/>
    </row>
    <row r="160" ht="15.75" customHeight="1">
      <c r="A160" s="53"/>
      <c r="B160" s="53"/>
      <c r="C160" s="54"/>
      <c r="D160" s="1"/>
      <c r="E160" s="1"/>
      <c r="F160" s="1"/>
      <c r="G160" s="1"/>
      <c r="H160" s="1"/>
      <c r="I160" s="1"/>
    </row>
    <row r="161" ht="15.75" customHeight="1">
      <c r="A161" s="53"/>
      <c r="B161" s="53"/>
      <c r="C161" s="54"/>
      <c r="D161" s="1"/>
      <c r="E161" s="1"/>
      <c r="F161" s="1"/>
      <c r="G161" s="1"/>
      <c r="H161" s="1"/>
      <c r="I161" s="1"/>
    </row>
    <row r="162" ht="15.75" customHeight="1">
      <c r="A162" s="53"/>
      <c r="B162" s="53"/>
      <c r="C162" s="54"/>
      <c r="D162" s="1"/>
      <c r="E162" s="1"/>
      <c r="F162" s="1"/>
      <c r="G162" s="1"/>
      <c r="H162" s="1"/>
      <c r="I162" s="1"/>
    </row>
    <row r="163" ht="15.75" customHeight="1">
      <c r="A163" s="53"/>
      <c r="B163" s="53"/>
      <c r="C163" s="54"/>
      <c r="D163" s="1"/>
      <c r="E163" s="1"/>
      <c r="F163" s="1"/>
      <c r="G163" s="1"/>
      <c r="H163" s="1"/>
      <c r="I163" s="1"/>
    </row>
    <row r="164" ht="15.75" customHeight="1">
      <c r="A164" s="53"/>
      <c r="B164" s="53"/>
      <c r="C164" s="54"/>
      <c r="D164" s="1"/>
      <c r="E164" s="1"/>
      <c r="F164" s="1"/>
      <c r="G164" s="1"/>
      <c r="H164" s="1"/>
      <c r="I164" s="1"/>
    </row>
    <row r="165" ht="15.75" customHeight="1">
      <c r="A165" s="53"/>
      <c r="B165" s="53"/>
      <c r="C165" s="54"/>
      <c r="D165" s="1"/>
      <c r="E165" s="1"/>
      <c r="F165" s="1"/>
      <c r="G165" s="1"/>
      <c r="H165" s="1"/>
      <c r="I165" s="1"/>
    </row>
    <row r="166" ht="15.75" customHeight="1">
      <c r="A166" s="53"/>
      <c r="B166" s="53"/>
      <c r="C166" s="54"/>
      <c r="D166" s="1"/>
      <c r="E166" s="1"/>
      <c r="F166" s="1"/>
      <c r="G166" s="1"/>
      <c r="H166" s="1"/>
      <c r="I166" s="1"/>
    </row>
    <row r="167" ht="15.75" customHeight="1">
      <c r="A167" s="53"/>
      <c r="B167" s="53"/>
      <c r="C167" s="54"/>
      <c r="D167" s="1"/>
      <c r="E167" s="1"/>
      <c r="F167" s="1"/>
      <c r="G167" s="1"/>
      <c r="H167" s="1"/>
      <c r="I167" s="1"/>
    </row>
    <row r="168" ht="15.75" customHeight="1">
      <c r="A168" s="53"/>
      <c r="B168" s="53"/>
      <c r="C168" s="54"/>
      <c r="D168" s="1"/>
      <c r="E168" s="1"/>
      <c r="F168" s="1"/>
      <c r="G168" s="1"/>
      <c r="H168" s="1"/>
      <c r="I168" s="1"/>
    </row>
    <row r="169" ht="15.75" customHeight="1">
      <c r="A169" s="53"/>
      <c r="B169" s="53"/>
      <c r="C169" s="54"/>
      <c r="D169" s="1"/>
      <c r="E169" s="1"/>
      <c r="F169" s="1"/>
      <c r="G169" s="1"/>
      <c r="H169" s="1"/>
      <c r="I169" s="1"/>
    </row>
    <row r="170" ht="15.75" customHeight="1">
      <c r="A170" s="53"/>
      <c r="B170" s="53"/>
      <c r="C170" s="54"/>
      <c r="D170" s="1"/>
      <c r="E170" s="1"/>
      <c r="F170" s="1"/>
      <c r="G170" s="1"/>
      <c r="H170" s="1"/>
      <c r="I170" s="1"/>
    </row>
    <row r="171" ht="15.75" customHeight="1">
      <c r="A171" s="53"/>
      <c r="B171" s="53"/>
      <c r="C171" s="54"/>
      <c r="D171" s="1"/>
      <c r="E171" s="1"/>
      <c r="F171" s="1"/>
      <c r="G171" s="1"/>
      <c r="H171" s="1"/>
      <c r="I171" s="1"/>
    </row>
    <row r="172" ht="15.75" customHeight="1">
      <c r="A172" s="53"/>
      <c r="B172" s="53"/>
      <c r="C172" s="54"/>
      <c r="D172" s="1"/>
      <c r="E172" s="1"/>
      <c r="F172" s="1"/>
      <c r="G172" s="1"/>
      <c r="H172" s="1"/>
      <c r="I172" s="1"/>
    </row>
    <row r="173" ht="15.75" customHeight="1">
      <c r="A173" s="53"/>
      <c r="B173" s="53"/>
      <c r="C173" s="54"/>
      <c r="D173" s="1"/>
      <c r="E173" s="1"/>
      <c r="F173" s="1"/>
      <c r="G173" s="1"/>
      <c r="H173" s="1"/>
      <c r="I173" s="1"/>
    </row>
    <row r="174" ht="15.75" customHeight="1">
      <c r="A174" s="53"/>
      <c r="B174" s="53"/>
      <c r="C174" s="54"/>
      <c r="D174" s="1"/>
      <c r="E174" s="1"/>
      <c r="F174" s="1"/>
      <c r="G174" s="1"/>
      <c r="H174" s="1"/>
      <c r="I174" s="1"/>
    </row>
    <row r="175" ht="15.75" customHeight="1">
      <c r="A175" s="53"/>
      <c r="B175" s="53"/>
      <c r="C175" s="54"/>
      <c r="D175" s="1"/>
      <c r="E175" s="1"/>
      <c r="F175" s="1"/>
      <c r="G175" s="1"/>
      <c r="H175" s="1"/>
      <c r="I175" s="1"/>
    </row>
    <row r="176" ht="15.75" customHeight="1">
      <c r="A176" s="53"/>
      <c r="B176" s="53"/>
      <c r="C176" s="54"/>
      <c r="D176" s="1"/>
      <c r="E176" s="1"/>
      <c r="F176" s="1"/>
      <c r="G176" s="1"/>
      <c r="H176" s="1"/>
      <c r="I176" s="1"/>
    </row>
    <row r="177" ht="15.75" customHeight="1">
      <c r="A177" s="53"/>
      <c r="B177" s="53"/>
      <c r="C177" s="54"/>
      <c r="D177" s="1"/>
      <c r="E177" s="1"/>
      <c r="F177" s="1"/>
      <c r="G177" s="1"/>
      <c r="H177" s="1"/>
      <c r="I177" s="1"/>
    </row>
    <row r="178" ht="15.75" customHeight="1">
      <c r="A178" s="53"/>
      <c r="B178" s="53"/>
      <c r="C178" s="54"/>
      <c r="D178" s="1"/>
      <c r="E178" s="1"/>
      <c r="F178" s="1"/>
      <c r="G178" s="1"/>
      <c r="H178" s="1"/>
      <c r="I178" s="1"/>
    </row>
    <row r="179" ht="15.75" customHeight="1">
      <c r="A179" s="53"/>
      <c r="B179" s="53"/>
      <c r="C179" s="54"/>
      <c r="D179" s="1"/>
      <c r="E179" s="1"/>
      <c r="F179" s="1"/>
      <c r="G179" s="1"/>
      <c r="H179" s="1"/>
      <c r="I179" s="1"/>
    </row>
    <row r="180" ht="15.75" customHeight="1">
      <c r="A180" s="53"/>
      <c r="B180" s="53"/>
      <c r="C180" s="54"/>
      <c r="D180" s="1"/>
      <c r="E180" s="1"/>
      <c r="F180" s="1"/>
      <c r="G180" s="1"/>
      <c r="H180" s="1"/>
      <c r="I180" s="1"/>
    </row>
    <row r="181" ht="15.75" customHeight="1">
      <c r="A181" s="53"/>
      <c r="B181" s="53"/>
      <c r="C181" s="54"/>
      <c r="D181" s="1"/>
      <c r="E181" s="1"/>
      <c r="F181" s="1"/>
      <c r="G181" s="1"/>
      <c r="H181" s="1"/>
      <c r="I181" s="1"/>
    </row>
    <row r="182" ht="15.75" customHeight="1">
      <c r="A182" s="53"/>
      <c r="B182" s="53"/>
      <c r="C182" s="54"/>
      <c r="D182" s="1"/>
      <c r="E182" s="1"/>
      <c r="F182" s="1"/>
      <c r="G182" s="1"/>
      <c r="H182" s="1"/>
      <c r="I182" s="1"/>
    </row>
    <row r="183" ht="15.75" customHeight="1">
      <c r="A183" s="53"/>
      <c r="B183" s="53"/>
      <c r="C183" s="54"/>
      <c r="D183" s="1"/>
      <c r="E183" s="1"/>
      <c r="F183" s="1"/>
      <c r="G183" s="1"/>
      <c r="H183" s="1"/>
      <c r="I183" s="1"/>
    </row>
    <row r="184" ht="15.75" customHeight="1">
      <c r="A184" s="53"/>
      <c r="B184" s="53"/>
      <c r="C184" s="54"/>
      <c r="D184" s="1"/>
      <c r="E184" s="1"/>
      <c r="F184" s="1"/>
      <c r="G184" s="1"/>
      <c r="H184" s="1"/>
      <c r="I184" s="1"/>
    </row>
    <row r="185" ht="15.75" customHeight="1">
      <c r="A185" s="53"/>
      <c r="B185" s="53"/>
      <c r="C185" s="54"/>
      <c r="D185" s="1"/>
      <c r="E185" s="1"/>
      <c r="F185" s="1"/>
      <c r="G185" s="1"/>
      <c r="H185" s="1"/>
      <c r="I185" s="1"/>
    </row>
    <row r="186" ht="15.75" customHeight="1">
      <c r="A186" s="53"/>
      <c r="B186" s="53"/>
      <c r="C186" s="54"/>
      <c r="D186" s="1"/>
      <c r="E186" s="1"/>
      <c r="F186" s="1"/>
      <c r="G186" s="1"/>
      <c r="H186" s="1"/>
      <c r="I186" s="1"/>
    </row>
    <row r="187" ht="15.75" customHeight="1">
      <c r="A187" s="53"/>
      <c r="B187" s="53"/>
      <c r="C187" s="54"/>
      <c r="D187" s="1"/>
      <c r="E187" s="1"/>
      <c r="F187" s="1"/>
      <c r="G187" s="1"/>
      <c r="H187" s="1"/>
      <c r="I187" s="1"/>
    </row>
    <row r="188" ht="15.75" customHeight="1">
      <c r="A188" s="53"/>
      <c r="B188" s="53"/>
      <c r="C188" s="54"/>
      <c r="D188" s="1"/>
      <c r="E188" s="1"/>
      <c r="F188" s="1"/>
      <c r="G188" s="1"/>
      <c r="H188" s="1"/>
      <c r="I188" s="1"/>
    </row>
    <row r="189" ht="15.75" customHeight="1">
      <c r="A189" s="53"/>
      <c r="B189" s="53"/>
      <c r="C189" s="54"/>
      <c r="D189" s="1"/>
      <c r="E189" s="1"/>
      <c r="F189" s="1"/>
      <c r="G189" s="1"/>
      <c r="H189" s="1"/>
      <c r="I189" s="1"/>
    </row>
    <row r="190" ht="15.75" customHeight="1">
      <c r="A190" s="53"/>
      <c r="B190" s="53"/>
      <c r="C190" s="54"/>
      <c r="D190" s="1"/>
      <c r="E190" s="1"/>
      <c r="F190" s="1"/>
      <c r="G190" s="1"/>
      <c r="H190" s="1"/>
      <c r="I190" s="1"/>
    </row>
    <row r="191" ht="15.75" customHeight="1">
      <c r="A191" s="53"/>
      <c r="B191" s="53"/>
      <c r="C191" s="54"/>
      <c r="D191" s="1"/>
      <c r="E191" s="1"/>
      <c r="F191" s="1"/>
      <c r="G191" s="1"/>
      <c r="H191" s="1"/>
      <c r="I191" s="1"/>
    </row>
    <row r="192" ht="15.75" customHeight="1">
      <c r="A192" s="53"/>
      <c r="B192" s="53"/>
      <c r="C192" s="54"/>
      <c r="D192" s="1"/>
      <c r="E192" s="1"/>
      <c r="F192" s="1"/>
      <c r="G192" s="1"/>
      <c r="H192" s="1"/>
      <c r="I192" s="1"/>
    </row>
    <row r="193" ht="15.75" customHeight="1">
      <c r="A193" s="53"/>
      <c r="B193" s="53"/>
      <c r="C193" s="54"/>
      <c r="D193" s="1"/>
      <c r="E193" s="1"/>
      <c r="F193" s="1"/>
      <c r="G193" s="1"/>
      <c r="H193" s="1"/>
      <c r="I193" s="1"/>
    </row>
    <row r="194" ht="15.75" customHeight="1">
      <c r="A194" s="53"/>
      <c r="B194" s="53"/>
      <c r="C194" s="54"/>
      <c r="D194" s="1"/>
      <c r="E194" s="1"/>
      <c r="F194" s="1"/>
      <c r="G194" s="1"/>
      <c r="H194" s="1"/>
      <c r="I194" s="1"/>
    </row>
    <row r="195" ht="15.75" customHeight="1">
      <c r="A195" s="53"/>
      <c r="B195" s="53"/>
      <c r="C195" s="54"/>
      <c r="D195" s="1"/>
      <c r="E195" s="1"/>
      <c r="F195" s="1"/>
      <c r="G195" s="1"/>
      <c r="H195" s="1"/>
      <c r="I195" s="1"/>
    </row>
    <row r="196" ht="15.75" customHeight="1">
      <c r="A196" s="53"/>
      <c r="B196" s="53"/>
      <c r="C196" s="54"/>
      <c r="D196" s="1"/>
      <c r="E196" s="1"/>
      <c r="F196" s="1"/>
      <c r="G196" s="1"/>
      <c r="H196" s="1"/>
      <c r="I196" s="1"/>
    </row>
    <row r="197" ht="15.75" customHeight="1">
      <c r="A197" s="53"/>
      <c r="B197" s="53"/>
      <c r="C197" s="54"/>
      <c r="D197" s="1"/>
      <c r="E197" s="1"/>
      <c r="F197" s="1"/>
      <c r="G197" s="1"/>
      <c r="H197" s="1"/>
      <c r="I197" s="1"/>
    </row>
    <row r="198" ht="15.75" customHeight="1">
      <c r="A198" s="53"/>
      <c r="B198" s="53"/>
      <c r="C198" s="54"/>
      <c r="D198" s="1"/>
      <c r="E198" s="1"/>
      <c r="F198" s="1"/>
      <c r="G198" s="1"/>
      <c r="H198" s="1"/>
      <c r="I198" s="1"/>
    </row>
    <row r="199" ht="15.75" customHeight="1">
      <c r="A199" s="53"/>
      <c r="B199" s="53"/>
      <c r="C199" s="54"/>
      <c r="D199" s="1"/>
      <c r="E199" s="1"/>
      <c r="F199" s="1"/>
      <c r="G199" s="1"/>
      <c r="H199" s="1"/>
      <c r="I199" s="1"/>
    </row>
    <row r="200" ht="15.75" customHeight="1">
      <c r="A200" s="53"/>
      <c r="B200" s="53"/>
      <c r="C200" s="54"/>
      <c r="D200" s="1"/>
      <c r="E200" s="1"/>
      <c r="F200" s="1"/>
      <c r="G200" s="1"/>
      <c r="H200" s="1"/>
      <c r="I200" s="1"/>
    </row>
    <row r="201" ht="15.75" customHeight="1">
      <c r="A201" s="53"/>
      <c r="B201" s="53"/>
      <c r="C201" s="54"/>
      <c r="D201" s="1"/>
      <c r="E201" s="1"/>
      <c r="F201" s="1"/>
      <c r="G201" s="1"/>
      <c r="H201" s="1"/>
      <c r="I201" s="1"/>
    </row>
    <row r="202" ht="15.75" customHeight="1">
      <c r="A202" s="53"/>
      <c r="B202" s="53"/>
      <c r="C202" s="54"/>
      <c r="D202" s="1"/>
      <c r="E202" s="1"/>
      <c r="F202" s="1"/>
      <c r="G202" s="1"/>
      <c r="H202" s="1"/>
      <c r="I202" s="1"/>
    </row>
    <row r="203" ht="15.75" customHeight="1">
      <c r="A203" s="53"/>
      <c r="B203" s="53"/>
      <c r="C203" s="54"/>
      <c r="D203" s="1"/>
      <c r="E203" s="1"/>
      <c r="F203" s="1"/>
      <c r="G203" s="1"/>
      <c r="H203" s="1"/>
      <c r="I203" s="1"/>
    </row>
    <row r="204" ht="15.75" customHeight="1">
      <c r="A204" s="53"/>
      <c r="B204" s="53"/>
      <c r="C204" s="54"/>
      <c r="D204" s="1"/>
      <c r="E204" s="1"/>
      <c r="F204" s="1"/>
      <c r="G204" s="1"/>
      <c r="H204" s="1"/>
      <c r="I204" s="1"/>
    </row>
    <row r="205" ht="15.75" customHeight="1">
      <c r="A205" s="53"/>
      <c r="B205" s="53"/>
      <c r="C205" s="54"/>
      <c r="D205" s="1"/>
      <c r="E205" s="1"/>
      <c r="F205" s="1"/>
      <c r="G205" s="1"/>
      <c r="H205" s="1"/>
      <c r="I205" s="1"/>
    </row>
    <row r="206" ht="15.75" customHeight="1">
      <c r="A206" s="53"/>
      <c r="B206" s="53"/>
      <c r="C206" s="54"/>
      <c r="D206" s="1"/>
      <c r="E206" s="1"/>
      <c r="F206" s="1"/>
      <c r="G206" s="1"/>
      <c r="H206" s="1"/>
      <c r="I206" s="1"/>
    </row>
    <row r="207" ht="15.75" customHeight="1">
      <c r="A207" s="53"/>
      <c r="B207" s="53"/>
      <c r="C207" s="54"/>
      <c r="D207" s="1"/>
      <c r="E207" s="1"/>
      <c r="F207" s="1"/>
      <c r="G207" s="1"/>
      <c r="H207" s="1"/>
      <c r="I207" s="1"/>
    </row>
    <row r="208" ht="15.75" customHeight="1">
      <c r="A208" s="53"/>
      <c r="B208" s="53"/>
      <c r="C208" s="54"/>
      <c r="D208" s="1"/>
      <c r="E208" s="1"/>
      <c r="F208" s="1"/>
      <c r="G208" s="1"/>
      <c r="H208" s="1"/>
      <c r="I208" s="1"/>
    </row>
    <row r="209" ht="15.75" customHeight="1">
      <c r="A209" s="53"/>
      <c r="B209" s="53"/>
      <c r="C209" s="54"/>
      <c r="D209" s="1"/>
      <c r="E209" s="1"/>
      <c r="F209" s="1"/>
      <c r="G209" s="1"/>
      <c r="H209" s="1"/>
      <c r="I209" s="1"/>
    </row>
    <row r="210" ht="15.75" customHeight="1">
      <c r="A210" s="53"/>
      <c r="B210" s="53"/>
      <c r="C210" s="54"/>
      <c r="D210" s="1"/>
      <c r="E210" s="1"/>
      <c r="F210" s="1"/>
      <c r="G210" s="1"/>
      <c r="H210" s="1"/>
      <c r="I210" s="1"/>
    </row>
    <row r="211" ht="15.75" customHeight="1">
      <c r="A211" s="53"/>
      <c r="B211" s="53"/>
      <c r="C211" s="54"/>
      <c r="D211" s="1"/>
      <c r="E211" s="1"/>
      <c r="F211" s="1"/>
      <c r="G211" s="1"/>
      <c r="H211" s="1"/>
      <c r="I211" s="1"/>
    </row>
    <row r="212" ht="15.75" customHeight="1">
      <c r="A212" s="53"/>
      <c r="B212" s="53"/>
      <c r="C212" s="54"/>
      <c r="D212" s="1"/>
      <c r="E212" s="1"/>
      <c r="F212" s="1"/>
      <c r="G212" s="1"/>
      <c r="H212" s="1"/>
      <c r="I212" s="1"/>
    </row>
    <row r="213" ht="15.75" customHeight="1">
      <c r="A213" s="53"/>
      <c r="B213" s="53"/>
      <c r="C213" s="54"/>
      <c r="D213" s="1"/>
      <c r="E213" s="1"/>
      <c r="F213" s="1"/>
      <c r="G213" s="1"/>
      <c r="H213" s="1"/>
      <c r="I213" s="1"/>
    </row>
    <row r="214" ht="15.75" customHeight="1">
      <c r="A214" s="53"/>
      <c r="B214" s="53"/>
      <c r="C214" s="54"/>
      <c r="D214" s="1"/>
      <c r="E214" s="1"/>
      <c r="F214" s="1"/>
      <c r="G214" s="1"/>
      <c r="H214" s="1"/>
      <c r="I214" s="1"/>
    </row>
    <row r="215" ht="15.75" customHeight="1">
      <c r="A215" s="53"/>
      <c r="B215" s="53"/>
      <c r="C215" s="54"/>
      <c r="D215" s="1"/>
      <c r="E215" s="1"/>
      <c r="F215" s="1"/>
      <c r="G215" s="1"/>
      <c r="H215" s="1"/>
      <c r="I215" s="1"/>
    </row>
    <row r="216" ht="15.75" customHeight="1">
      <c r="A216" s="53"/>
      <c r="B216" s="53"/>
      <c r="C216" s="54"/>
      <c r="D216" s="1"/>
      <c r="E216" s="1"/>
      <c r="F216" s="1"/>
      <c r="G216" s="1"/>
      <c r="H216" s="1"/>
      <c r="I216" s="1"/>
    </row>
    <row r="217" ht="15.75" customHeight="1">
      <c r="A217" s="53"/>
      <c r="B217" s="53"/>
      <c r="C217" s="54"/>
      <c r="D217" s="1"/>
      <c r="E217" s="1"/>
      <c r="F217" s="1"/>
      <c r="G217" s="1"/>
      <c r="H217" s="1"/>
      <c r="I217" s="1"/>
    </row>
    <row r="218" ht="15.75" customHeight="1">
      <c r="A218" s="53"/>
      <c r="B218" s="53"/>
      <c r="C218" s="54"/>
      <c r="D218" s="1"/>
      <c r="E218" s="1"/>
      <c r="F218" s="1"/>
      <c r="G218" s="1"/>
      <c r="H218" s="1"/>
      <c r="I218" s="1"/>
    </row>
    <row r="219" ht="15.75" customHeight="1">
      <c r="A219" s="53"/>
      <c r="B219" s="53"/>
      <c r="C219" s="54"/>
      <c r="D219" s="1"/>
      <c r="E219" s="1"/>
      <c r="F219" s="1"/>
      <c r="G219" s="1"/>
      <c r="H219" s="1"/>
      <c r="I219" s="1"/>
    </row>
    <row r="220" ht="15.75" customHeight="1">
      <c r="A220" s="53"/>
      <c r="B220" s="53"/>
      <c r="C220" s="54"/>
      <c r="D220" s="1"/>
      <c r="E220" s="1"/>
      <c r="F220" s="1"/>
      <c r="G220" s="1"/>
      <c r="H220" s="1"/>
      <c r="I220" s="1"/>
    </row>
    <row r="221" ht="15.75" customHeight="1">
      <c r="A221" s="53"/>
      <c r="B221" s="53"/>
      <c r="C221" s="54"/>
      <c r="D221" s="1"/>
      <c r="E221" s="1"/>
      <c r="F221" s="1"/>
      <c r="G221" s="1"/>
      <c r="H221" s="1"/>
      <c r="I221" s="1"/>
    </row>
    <row r="222" ht="15.75" customHeight="1">
      <c r="A222" s="53"/>
      <c r="B222" s="53"/>
      <c r="C222" s="54"/>
      <c r="D222" s="1"/>
      <c r="E222" s="1"/>
      <c r="F222" s="1"/>
      <c r="G222" s="1"/>
      <c r="H222" s="1"/>
      <c r="I222" s="1"/>
    </row>
    <row r="223" ht="15.75" customHeight="1">
      <c r="A223" s="53"/>
      <c r="B223" s="53"/>
      <c r="C223" s="54"/>
      <c r="D223" s="1"/>
      <c r="E223" s="1"/>
      <c r="F223" s="1"/>
      <c r="G223" s="1"/>
      <c r="H223" s="1"/>
      <c r="I223" s="1"/>
    </row>
    <row r="224" ht="15.75" customHeight="1">
      <c r="A224" s="53"/>
      <c r="B224" s="53"/>
      <c r="C224" s="54"/>
      <c r="D224" s="1"/>
      <c r="E224" s="1"/>
      <c r="F224" s="1"/>
      <c r="G224" s="1"/>
      <c r="H224" s="1"/>
      <c r="I224" s="1"/>
    </row>
    <row r="225" ht="15.75" customHeight="1">
      <c r="A225" s="53"/>
      <c r="B225" s="53"/>
      <c r="C225" s="54"/>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